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mto\Dropbox\CD57\CD57\2026-2027\"/>
    </mc:Choice>
  </mc:AlternateContent>
  <xr:revisionPtr revIDLastSave="0" documentId="8_{95ADAC56-51E9-429F-AE10-DA23CAFAE4C2}" xr6:coauthVersionLast="47" xr6:coauthVersionMax="47" xr10:uidLastSave="{00000000-0000-0000-0000-000000000000}"/>
  <bookViews>
    <workbookView xWindow="28680" yWindow="-120" windowWidth="29040" windowHeight="15720" tabRatio="695" xr2:uid="{BC50DFAA-38D4-4F73-941E-7E09068CEA36}"/>
  </bookViews>
  <sheets>
    <sheet name="CLASSIFICATION 2026" sheetId="9" r:id="rId1"/>
    <sheet name="Libre 01-09-2025" sheetId="1" state="hidden" r:id="rId2"/>
    <sheet name="Bande 01-09-2025" sheetId="2" state="hidden" r:id="rId3"/>
    <sheet name="3B 01-09-2025" sheetId="3" state="hidden" r:id="rId4"/>
    <sheet name="Cadre 01-09-2025" sheetId="4" state="hidden" r:id="rId5"/>
    <sheet name="Classement 3B 2025" sheetId="8" state="hidden" r:id="rId6"/>
    <sheet name="club moselle" sheetId="5" state="hidden" r:id="rId7"/>
    <sheet name="double" sheetId="6" state="hidden" r:id="rId8"/>
    <sheet name="Regroupement Classif 2025" sheetId="7" state="hidden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7" i="9" l="1"/>
  <c r="E82" i="9"/>
  <c r="E98" i="9"/>
  <c r="E106" i="9"/>
  <c r="E125" i="9"/>
  <c r="E18" i="9"/>
  <c r="E41" i="9"/>
  <c r="E71" i="9"/>
  <c r="E84" i="9"/>
  <c r="E133" i="9"/>
  <c r="E138" i="9"/>
  <c r="E11" i="9"/>
  <c r="E12" i="9"/>
  <c r="E13" i="9"/>
  <c r="E14" i="9"/>
  <c r="E15" i="9"/>
  <c r="E16" i="9"/>
  <c r="E17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2" i="9"/>
  <c r="E73" i="9"/>
  <c r="E74" i="9"/>
  <c r="E75" i="9"/>
  <c r="E76" i="9"/>
  <c r="E77" i="9"/>
  <c r="E78" i="9"/>
  <c r="E79" i="9"/>
  <c r="E80" i="9"/>
  <c r="E81" i="9"/>
  <c r="E83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9" i="9"/>
  <c r="E100" i="9"/>
  <c r="E101" i="9"/>
  <c r="E102" i="9"/>
  <c r="E103" i="9"/>
  <c r="E104" i="9"/>
  <c r="E105" i="9"/>
  <c r="E107" i="9"/>
  <c r="E108" i="9"/>
  <c r="E109" i="9"/>
  <c r="E110" i="9"/>
  <c r="E111" i="9"/>
  <c r="E112" i="9"/>
  <c r="E113" i="9"/>
  <c r="E114" i="9"/>
  <c r="E115" i="9"/>
  <c r="E116" i="9"/>
  <c r="E118" i="9"/>
  <c r="E119" i="9"/>
  <c r="E120" i="9"/>
  <c r="E121" i="9"/>
  <c r="E122" i="9"/>
  <c r="E123" i="9"/>
  <c r="E124" i="9"/>
  <c r="E126" i="9"/>
  <c r="E127" i="9"/>
  <c r="E128" i="9"/>
  <c r="E129" i="9"/>
  <c r="E130" i="9"/>
  <c r="E131" i="9"/>
  <c r="E132" i="9"/>
  <c r="E134" i="9"/>
  <c r="E135" i="9"/>
  <c r="E136" i="9"/>
  <c r="E137" i="9"/>
  <c r="E139" i="9"/>
  <c r="E140" i="9"/>
  <c r="E10" i="9"/>
  <c r="M3" i="9"/>
  <c r="X5" i="7"/>
  <c r="X9" i="7"/>
  <c r="W4" i="7"/>
  <c r="W5" i="7"/>
  <c r="W8" i="7"/>
  <c r="W10" i="7"/>
  <c r="V4" i="7"/>
  <c r="V7" i="7"/>
  <c r="V10" i="7"/>
  <c r="T5" i="7"/>
  <c r="T7" i="7"/>
  <c r="R4" i="7"/>
  <c r="R7" i="7"/>
  <c r="R10" i="7"/>
  <c r="Q5" i="7"/>
  <c r="Q9" i="7"/>
  <c r="P4" i="7"/>
  <c r="P5" i="7"/>
  <c r="P8" i="7"/>
  <c r="P10" i="7"/>
  <c r="O4" i="7"/>
  <c r="O7" i="7"/>
  <c r="O10" i="7"/>
  <c r="M5" i="7"/>
  <c r="M7" i="7"/>
  <c r="L4" i="7"/>
  <c r="L7" i="7"/>
  <c r="L10" i="7"/>
  <c r="K5" i="7"/>
  <c r="K9" i="7"/>
  <c r="J4" i="7"/>
  <c r="J5" i="7"/>
  <c r="J8" i="7"/>
  <c r="J10" i="7"/>
  <c r="I4" i="7"/>
  <c r="I7" i="7"/>
  <c r="I10" i="7"/>
  <c r="A4" i="7"/>
  <c r="S4" i="7" s="1"/>
  <c r="A5" i="7"/>
  <c r="S5" i="7" s="1"/>
  <c r="A6" i="7"/>
  <c r="S6" i="7" s="1"/>
  <c r="A7" i="7"/>
  <c r="S7" i="7" s="1"/>
  <c r="A8" i="7"/>
  <c r="S8" i="7" s="1"/>
  <c r="A9" i="7"/>
  <c r="S9" i="7" s="1"/>
  <c r="A10" i="7"/>
  <c r="S10" i="7" s="1"/>
  <c r="A11" i="7"/>
  <c r="S11" i="7" s="1"/>
  <c r="A12" i="7"/>
  <c r="S12" i="7" s="1"/>
  <c r="A13" i="7"/>
  <c r="A14" i="7"/>
  <c r="A15" i="7"/>
  <c r="S15" i="7" s="1"/>
  <c r="A16" i="7"/>
  <c r="S16" i="7" s="1"/>
  <c r="A17" i="7"/>
  <c r="S17" i="7" s="1"/>
  <c r="A18" i="7"/>
  <c r="S18" i="7" s="1"/>
  <c r="A19" i="7"/>
  <c r="S19" i="7" s="1"/>
  <c r="A20" i="7"/>
  <c r="S20" i="7" s="1"/>
  <c r="A21" i="7"/>
  <c r="A22" i="7"/>
  <c r="A23" i="7"/>
  <c r="S23" i="7" s="1"/>
  <c r="A24" i="7"/>
  <c r="S24" i="7" s="1"/>
  <c r="A25" i="7"/>
  <c r="S25" i="7" s="1"/>
  <c r="A26" i="7"/>
  <c r="S26" i="7" s="1"/>
  <c r="A27" i="7"/>
  <c r="S27" i="7" s="1"/>
  <c r="A46" i="7"/>
  <c r="S46" i="7" s="1"/>
  <c r="A29" i="7"/>
  <c r="A30" i="7"/>
  <c r="A31" i="7"/>
  <c r="S31" i="7" s="1"/>
  <c r="A32" i="7"/>
  <c r="S32" i="7" s="1"/>
  <c r="A33" i="7"/>
  <c r="S33" i="7" s="1"/>
  <c r="A34" i="7"/>
  <c r="S34" i="7" s="1"/>
  <c r="A35" i="7"/>
  <c r="S35" i="7" s="1"/>
  <c r="A36" i="7"/>
  <c r="S36" i="7" s="1"/>
  <c r="A37" i="7"/>
  <c r="A38" i="7"/>
  <c r="A39" i="7"/>
  <c r="S39" i="7" s="1"/>
  <c r="A40" i="7"/>
  <c r="S40" i="7" s="1"/>
  <c r="A41" i="7"/>
  <c r="S41" i="7" s="1"/>
  <c r="A42" i="7"/>
  <c r="S42" i="7" s="1"/>
  <c r="A43" i="7"/>
  <c r="S43" i="7" s="1"/>
  <c r="A44" i="7"/>
  <c r="S44" i="7" s="1"/>
  <c r="A45" i="7"/>
  <c r="A68" i="7"/>
  <c r="A47" i="7"/>
  <c r="S47" i="7" s="1"/>
  <c r="A48" i="7"/>
  <c r="S48" i="7" s="1"/>
  <c r="A49" i="7"/>
  <c r="S49" i="7" s="1"/>
  <c r="A50" i="7"/>
  <c r="S50" i="7" s="1"/>
  <c r="A51" i="7"/>
  <c r="S51" i="7" s="1"/>
  <c r="A52" i="7"/>
  <c r="S52" i="7" s="1"/>
  <c r="A75" i="7"/>
  <c r="A54" i="7"/>
  <c r="I54" i="7" s="1"/>
  <c r="A55" i="7"/>
  <c r="S55" i="7" s="1"/>
  <c r="A56" i="7"/>
  <c r="S56" i="7" s="1"/>
  <c r="A57" i="7"/>
  <c r="S57" i="7" s="1"/>
  <c r="A58" i="7"/>
  <c r="S58" i="7" s="1"/>
  <c r="A59" i="7"/>
  <c r="S59" i="7" s="1"/>
  <c r="A60" i="7"/>
  <c r="S60" i="7" s="1"/>
  <c r="A61" i="7"/>
  <c r="A62" i="7"/>
  <c r="A63" i="7"/>
  <c r="S63" i="7" s="1"/>
  <c r="A64" i="7"/>
  <c r="S64" i="7" s="1"/>
  <c r="A65" i="7"/>
  <c r="S65" i="7" s="1"/>
  <c r="A66" i="7"/>
  <c r="S66" i="7" s="1"/>
  <c r="A67" i="7"/>
  <c r="S67" i="7" s="1"/>
  <c r="A76" i="7"/>
  <c r="S76" i="7" s="1"/>
  <c r="A69" i="7"/>
  <c r="A70" i="7"/>
  <c r="A71" i="7"/>
  <c r="S71" i="7" s="1"/>
  <c r="A72" i="7"/>
  <c r="S72" i="7" s="1"/>
  <c r="A73" i="7"/>
  <c r="S73" i="7" s="1"/>
  <c r="A74" i="7"/>
  <c r="S74" i="7" s="1"/>
  <c r="A77" i="7"/>
  <c r="S77" i="7" s="1"/>
  <c r="A94" i="7"/>
  <c r="S94" i="7" s="1"/>
  <c r="A95" i="7"/>
  <c r="A78" i="7"/>
  <c r="A79" i="7"/>
  <c r="S79" i="7" s="1"/>
  <c r="A80" i="7"/>
  <c r="S80" i="7" s="1"/>
  <c r="A81" i="7"/>
  <c r="S81" i="7" s="1"/>
  <c r="A82" i="7"/>
  <c r="S82" i="7" s="1"/>
  <c r="A83" i="7"/>
  <c r="S83" i="7" s="1"/>
  <c r="A84" i="7"/>
  <c r="S84" i="7" s="1"/>
  <c r="A85" i="7"/>
  <c r="A86" i="7"/>
  <c r="A87" i="7"/>
  <c r="S87" i="7" s="1"/>
  <c r="A88" i="7"/>
  <c r="S88" i="7" s="1"/>
  <c r="A89" i="7"/>
  <c r="S89" i="7" s="1"/>
  <c r="A90" i="7"/>
  <c r="S90" i="7" s="1"/>
  <c r="A91" i="7"/>
  <c r="S91" i="7" s="1"/>
  <c r="A92" i="7"/>
  <c r="S92" i="7" s="1"/>
  <c r="A93" i="7"/>
  <c r="A117" i="7"/>
  <c r="A119" i="7"/>
  <c r="S119" i="7" s="1"/>
  <c r="A96" i="7"/>
  <c r="S96" i="7" s="1"/>
  <c r="A97" i="7"/>
  <c r="S97" i="7" s="1"/>
  <c r="A98" i="7"/>
  <c r="S98" i="7" s="1"/>
  <c r="A124" i="7"/>
  <c r="S124" i="7" s="1"/>
  <c r="A100" i="7"/>
  <c r="S100" i="7" s="1"/>
  <c r="A101" i="7"/>
  <c r="A102" i="7"/>
  <c r="A103" i="7"/>
  <c r="S103" i="7" s="1"/>
  <c r="A104" i="7"/>
  <c r="S104" i="7" s="1"/>
  <c r="A105" i="7"/>
  <c r="S105" i="7" s="1"/>
  <c r="A106" i="7"/>
  <c r="S106" i="7" s="1"/>
  <c r="A107" i="7"/>
  <c r="S107" i="7" s="1"/>
  <c r="A108" i="7"/>
  <c r="S108" i="7" s="1"/>
  <c r="A109" i="7"/>
  <c r="A110" i="7"/>
  <c r="A111" i="7"/>
  <c r="S111" i="7" s="1"/>
  <c r="A112" i="7"/>
  <c r="S112" i="7" s="1"/>
  <c r="A113" i="7"/>
  <c r="S113" i="7" s="1"/>
  <c r="A114" i="7"/>
  <c r="S114" i="7" s="1"/>
  <c r="A115" i="7"/>
  <c r="S115" i="7" s="1"/>
  <c r="A116" i="7"/>
  <c r="S116" i="7" s="1"/>
  <c r="A155" i="7"/>
  <c r="A118" i="7"/>
  <c r="A157" i="7"/>
  <c r="S157" i="7" s="1"/>
  <c r="A120" i="7"/>
  <c r="S120" i="7" s="1"/>
  <c r="A121" i="7"/>
  <c r="S121" i="7" s="1"/>
  <c r="A122" i="7"/>
  <c r="S122" i="7" s="1"/>
  <c r="A123" i="7"/>
  <c r="S123" i="7" s="1"/>
  <c r="A161" i="7"/>
  <c r="S161" i="7" s="1"/>
  <c r="A125" i="7"/>
  <c r="A126" i="7"/>
  <c r="A127" i="7"/>
  <c r="S127" i="7" s="1"/>
  <c r="A128" i="7"/>
  <c r="S128" i="7" s="1"/>
  <c r="A129" i="7"/>
  <c r="S129" i="7" s="1"/>
  <c r="A130" i="7"/>
  <c r="S130" i="7" s="1"/>
  <c r="A131" i="7"/>
  <c r="S131" i="7" s="1"/>
  <c r="A132" i="7"/>
  <c r="S132" i="7" s="1"/>
  <c r="A133" i="7"/>
  <c r="A134" i="7"/>
  <c r="I134" i="7" s="1"/>
  <c r="A135" i="7"/>
  <c r="S135" i="7" s="1"/>
  <c r="A136" i="7"/>
  <c r="S136" i="7" s="1"/>
  <c r="A164" i="7"/>
  <c r="S164" i="7" s="1"/>
  <c r="A165" i="7"/>
  <c r="S165" i="7" s="1"/>
  <c r="A139" i="7"/>
  <c r="S139" i="7" s="1"/>
  <c r="A140" i="7"/>
  <c r="S140" i="7" s="1"/>
  <c r="A141" i="7"/>
  <c r="A142" i="7"/>
  <c r="A143" i="7"/>
  <c r="S143" i="7" s="1"/>
  <c r="A144" i="7"/>
  <c r="S144" i="7" s="1"/>
  <c r="A145" i="7"/>
  <c r="S145" i="7" s="1"/>
  <c r="A146" i="7"/>
  <c r="S146" i="7" s="1"/>
  <c r="A147" i="7"/>
  <c r="S147" i="7" s="1"/>
  <c r="A148" i="7"/>
  <c r="S148" i="7" s="1"/>
  <c r="A149" i="7"/>
  <c r="A150" i="7"/>
  <c r="A151" i="7"/>
  <c r="S151" i="7" s="1"/>
  <c r="A152" i="7"/>
  <c r="S152" i="7" s="1"/>
  <c r="A153" i="7"/>
  <c r="S153" i="7" s="1"/>
  <c r="A154" i="7"/>
  <c r="S154" i="7" s="1"/>
  <c r="A168" i="7"/>
  <c r="S168" i="7" s="1"/>
  <c r="A156" i="7"/>
  <c r="S156" i="7" s="1"/>
  <c r="A176" i="7"/>
  <c r="A158" i="7"/>
  <c r="A177" i="7"/>
  <c r="S177" i="7" s="1"/>
  <c r="A160" i="7"/>
  <c r="S160" i="7" s="1"/>
  <c r="A185" i="7"/>
  <c r="S185" i="7" s="1"/>
  <c r="A162" i="7"/>
  <c r="S162" i="7" s="1"/>
  <c r="A163" i="7"/>
  <c r="S163" i="7" s="1"/>
  <c r="A186" i="7"/>
  <c r="S186" i="7" s="1"/>
  <c r="A189" i="7"/>
  <c r="A166" i="7"/>
  <c r="A167" i="7"/>
  <c r="S167" i="7" s="1"/>
  <c r="A190" i="7"/>
  <c r="S190" i="7" s="1"/>
  <c r="A169" i="7"/>
  <c r="S169" i="7" s="1"/>
  <c r="A170" i="7"/>
  <c r="S170" i="7" s="1"/>
  <c r="A171" i="7"/>
  <c r="S171" i="7" s="1"/>
  <c r="A172" i="7"/>
  <c r="S172" i="7" s="1"/>
  <c r="A173" i="7"/>
  <c r="A174" i="7"/>
  <c r="A175" i="7"/>
  <c r="S175" i="7" s="1"/>
  <c r="A210" i="7"/>
  <c r="S210" i="7" s="1"/>
  <c r="A217" i="7"/>
  <c r="S217" i="7" s="1"/>
  <c r="A178" i="7"/>
  <c r="S178" i="7" s="1"/>
  <c r="A179" i="7"/>
  <c r="S179" i="7" s="1"/>
  <c r="A180" i="7"/>
  <c r="S180" i="7" s="1"/>
  <c r="A181" i="7"/>
  <c r="A182" i="7"/>
  <c r="A183" i="7"/>
  <c r="S183" i="7" s="1"/>
  <c r="A184" i="7"/>
  <c r="S184" i="7" s="1"/>
  <c r="A226" i="7"/>
  <c r="S226" i="7" s="1"/>
  <c r="A237" i="7"/>
  <c r="S237" i="7" s="1"/>
  <c r="A187" i="7"/>
  <c r="S187" i="7" s="1"/>
  <c r="A188" i="7"/>
  <c r="S188" i="7" s="1"/>
  <c r="A238" i="7"/>
  <c r="A247" i="7"/>
  <c r="A191" i="7"/>
  <c r="S191" i="7" s="1"/>
  <c r="A192" i="7"/>
  <c r="S192" i="7" s="1"/>
  <c r="A193" i="7"/>
  <c r="S193" i="7" s="1"/>
  <c r="A194" i="7"/>
  <c r="S194" i="7" s="1"/>
  <c r="A195" i="7"/>
  <c r="S195" i="7" s="1"/>
  <c r="A196" i="7"/>
  <c r="S196" i="7" s="1"/>
  <c r="A197" i="7"/>
  <c r="A198" i="7"/>
  <c r="A199" i="7"/>
  <c r="S199" i="7" s="1"/>
  <c r="A200" i="7"/>
  <c r="S200" i="7" s="1"/>
  <c r="A201" i="7"/>
  <c r="S201" i="7" s="1"/>
  <c r="A202" i="7"/>
  <c r="S202" i="7" s="1"/>
  <c r="A203" i="7"/>
  <c r="S203" i="7" s="1"/>
  <c r="A204" i="7"/>
  <c r="S204" i="7" s="1"/>
  <c r="A205" i="7"/>
  <c r="A206" i="7"/>
  <c r="A207" i="7"/>
  <c r="S207" i="7" s="1"/>
  <c r="A208" i="7"/>
  <c r="S208" i="7" s="1"/>
  <c r="A209" i="7"/>
  <c r="S209" i="7" s="1"/>
  <c r="A248" i="7"/>
  <c r="S248" i="7" s="1"/>
  <c r="A211" i="7"/>
  <c r="S211" i="7" s="1"/>
  <c r="A212" i="7"/>
  <c r="S212" i="7" s="1"/>
  <c r="A213" i="7"/>
  <c r="I213" i="7" s="1"/>
  <c r="A214" i="7"/>
  <c r="A215" i="7"/>
  <c r="S215" i="7" s="1"/>
  <c r="A216" i="7"/>
  <c r="S216" i="7" s="1"/>
  <c r="A251" i="7"/>
  <c r="S251" i="7" s="1"/>
  <c r="A218" i="7"/>
  <c r="S218" i="7" s="1"/>
  <c r="A219" i="7"/>
  <c r="S219" i="7" s="1"/>
  <c r="A220" i="7"/>
  <c r="S220" i="7" s="1"/>
  <c r="A221" i="7"/>
  <c r="A222" i="7"/>
  <c r="A223" i="7"/>
  <c r="S223" i="7" s="1"/>
  <c r="A224" i="7"/>
  <c r="S224" i="7" s="1"/>
  <c r="A225" i="7"/>
  <c r="S225" i="7" s="1"/>
  <c r="A256" i="7"/>
  <c r="S256" i="7" s="1"/>
  <c r="A227" i="7"/>
  <c r="S227" i="7" s="1"/>
  <c r="A228" i="7"/>
  <c r="S228" i="7" s="1"/>
  <c r="A229" i="7"/>
  <c r="A230" i="7"/>
  <c r="A231" i="7"/>
  <c r="S231" i="7" s="1"/>
  <c r="A232" i="7"/>
  <c r="S232" i="7" s="1"/>
  <c r="A233" i="7"/>
  <c r="S233" i="7" s="1"/>
  <c r="A234" i="7"/>
  <c r="S234" i="7" s="1"/>
  <c r="A235" i="7"/>
  <c r="S235" i="7" s="1"/>
  <c r="A236" i="7"/>
  <c r="S236" i="7" s="1"/>
  <c r="A270" i="7"/>
  <c r="A280" i="7"/>
  <c r="A239" i="7"/>
  <c r="S239" i="7" s="1"/>
  <c r="A240" i="7"/>
  <c r="S240" i="7" s="1"/>
  <c r="A241" i="7"/>
  <c r="S241" i="7" s="1"/>
  <c r="A242" i="7"/>
  <c r="S242" i="7" s="1"/>
  <c r="A243" i="7"/>
  <c r="S243" i="7" s="1"/>
  <c r="A244" i="7"/>
  <c r="S244" i="7" s="1"/>
  <c r="A245" i="7"/>
  <c r="A246" i="7"/>
  <c r="A281" i="7"/>
  <c r="S281" i="7" s="1"/>
  <c r="A299" i="7"/>
  <c r="S299" i="7" s="1"/>
  <c r="A249" i="7"/>
  <c r="S249" i="7" s="1"/>
  <c r="A250" i="7"/>
  <c r="S250" i="7" s="1"/>
  <c r="A317" i="7"/>
  <c r="S317" i="7" s="1"/>
  <c r="A252" i="7"/>
  <c r="S252" i="7" s="1"/>
  <c r="A333" i="7"/>
  <c r="A254" i="7"/>
  <c r="A255" i="7"/>
  <c r="S255" i="7" s="1"/>
  <c r="A336" i="7"/>
  <c r="S336" i="7" s="1"/>
  <c r="A257" i="7"/>
  <c r="S257" i="7" s="1"/>
  <c r="A258" i="7"/>
  <c r="S258" i="7" s="1"/>
  <c r="A259" i="7"/>
  <c r="S259" i="7" s="1"/>
  <c r="A260" i="7"/>
  <c r="S260" i="7" s="1"/>
  <c r="A261" i="7"/>
  <c r="A262" i="7"/>
  <c r="A263" i="7"/>
  <c r="S263" i="7" s="1"/>
  <c r="A264" i="7"/>
  <c r="S264" i="7" s="1"/>
  <c r="A265" i="7"/>
  <c r="S265" i="7" s="1"/>
  <c r="A266" i="7"/>
  <c r="S266" i="7" s="1"/>
  <c r="A267" i="7"/>
  <c r="S267" i="7" s="1"/>
  <c r="A268" i="7"/>
  <c r="S268" i="7" s="1"/>
  <c r="A269" i="7"/>
  <c r="A339" i="7"/>
  <c r="A271" i="7"/>
  <c r="S271" i="7" s="1"/>
  <c r="A272" i="7"/>
  <c r="S272" i="7" s="1"/>
  <c r="A273" i="7"/>
  <c r="S273" i="7" s="1"/>
  <c r="A274" i="7"/>
  <c r="S274" i="7" s="1"/>
  <c r="A275" i="7"/>
  <c r="S275" i="7" s="1"/>
  <c r="A276" i="7"/>
  <c r="S276" i="7" s="1"/>
  <c r="A277" i="7"/>
  <c r="A278" i="7"/>
  <c r="I278" i="7" s="1"/>
  <c r="A279" i="7"/>
  <c r="S279" i="7" s="1"/>
  <c r="A352" i="7"/>
  <c r="S352" i="7" s="1"/>
  <c r="A354" i="7"/>
  <c r="S354" i="7" s="1"/>
  <c r="A282" i="7"/>
  <c r="S282" i="7" s="1"/>
  <c r="A283" i="7"/>
  <c r="S283" i="7" s="1"/>
  <c r="A284" i="7"/>
  <c r="S284" i="7" s="1"/>
  <c r="A285" i="7"/>
  <c r="A286" i="7"/>
  <c r="A287" i="7"/>
  <c r="S287" i="7" s="1"/>
  <c r="A288" i="7"/>
  <c r="S288" i="7" s="1"/>
  <c r="A289" i="7"/>
  <c r="S289" i="7" s="1"/>
  <c r="A290" i="7"/>
  <c r="S290" i="7" s="1"/>
  <c r="A291" i="7"/>
  <c r="S291" i="7" s="1"/>
  <c r="A292" i="7"/>
  <c r="S292" i="7" s="1"/>
  <c r="A293" i="7"/>
  <c r="A294" i="7"/>
  <c r="A295" i="7"/>
  <c r="S295" i="7" s="1"/>
  <c r="A296" i="7"/>
  <c r="S296" i="7" s="1"/>
  <c r="A297" i="7"/>
  <c r="S297" i="7" s="1"/>
  <c r="A298" i="7"/>
  <c r="S298" i="7" s="1"/>
  <c r="A359" i="7"/>
  <c r="S359" i="7" s="1"/>
  <c r="A300" i="7"/>
  <c r="S300" i="7" s="1"/>
  <c r="A301" i="7"/>
  <c r="A302" i="7"/>
  <c r="A303" i="7"/>
  <c r="S303" i="7" s="1"/>
  <c r="A304" i="7"/>
  <c r="S304" i="7" s="1"/>
  <c r="A305" i="7"/>
  <c r="S305" i="7" s="1"/>
  <c r="A306" i="7"/>
  <c r="S306" i="7" s="1"/>
  <c r="A307" i="7"/>
  <c r="S307" i="7" s="1"/>
  <c r="A308" i="7"/>
  <c r="S308" i="7" s="1"/>
  <c r="A309" i="7"/>
  <c r="A310" i="7"/>
  <c r="A311" i="7"/>
  <c r="S311" i="7" s="1"/>
  <c r="A312" i="7"/>
  <c r="S312" i="7" s="1"/>
  <c r="A313" i="7"/>
  <c r="S313" i="7" s="1"/>
  <c r="A314" i="7"/>
  <c r="S314" i="7" s="1"/>
  <c r="A315" i="7"/>
  <c r="S315" i="7" s="1"/>
  <c r="A316" i="7"/>
  <c r="S316" i="7" s="1"/>
  <c r="A380" i="7"/>
  <c r="A318" i="7"/>
  <c r="A319" i="7"/>
  <c r="S319" i="7" s="1"/>
  <c r="A320" i="7"/>
  <c r="S320" i="7" s="1"/>
  <c r="A321" i="7"/>
  <c r="S321" i="7" s="1"/>
  <c r="A322" i="7"/>
  <c r="S322" i="7" s="1"/>
  <c r="A323" i="7"/>
  <c r="S323" i="7" s="1"/>
  <c r="A324" i="7"/>
  <c r="S324" i="7" s="1"/>
  <c r="A325" i="7"/>
  <c r="A326" i="7"/>
  <c r="A327" i="7"/>
  <c r="S327" i="7" s="1"/>
  <c r="A328" i="7"/>
  <c r="S328" i="7" s="1"/>
  <c r="A329" i="7"/>
  <c r="S329" i="7" s="1"/>
  <c r="A330" i="7"/>
  <c r="S330" i="7" s="1"/>
  <c r="A331" i="7"/>
  <c r="S331" i="7" s="1"/>
  <c r="A332" i="7"/>
  <c r="S332" i="7" s="1"/>
  <c r="A420" i="7"/>
  <c r="A334" i="7"/>
  <c r="A335" i="7"/>
  <c r="S335" i="7" s="1"/>
  <c r="A421" i="7"/>
  <c r="S421" i="7" s="1"/>
  <c r="A337" i="7"/>
  <c r="S337" i="7" s="1"/>
  <c r="A338" i="7"/>
  <c r="S338" i="7" s="1"/>
  <c r="A434" i="7"/>
  <c r="S434" i="7" s="1"/>
  <c r="A340" i="7"/>
  <c r="S340" i="7" s="1"/>
  <c r="A341" i="7"/>
  <c r="A342" i="7"/>
  <c r="A343" i="7"/>
  <c r="S343" i="7" s="1"/>
  <c r="A344" i="7"/>
  <c r="S344" i="7" s="1"/>
  <c r="A345" i="7"/>
  <c r="S345" i="7" s="1"/>
  <c r="A346" i="7"/>
  <c r="S346" i="7" s="1"/>
  <c r="A347" i="7"/>
  <c r="S347" i="7" s="1"/>
  <c r="A348" i="7"/>
  <c r="S348" i="7" s="1"/>
  <c r="A349" i="7"/>
  <c r="A350" i="7"/>
  <c r="A351" i="7"/>
  <c r="S351" i="7" s="1"/>
  <c r="A442" i="7"/>
  <c r="S442" i="7" s="1"/>
  <c r="A353" i="7"/>
  <c r="S353" i="7" s="1"/>
  <c r="A450" i="7"/>
  <c r="S450" i="7" s="1"/>
  <c r="A355" i="7"/>
  <c r="S355" i="7" s="1"/>
  <c r="A356" i="7"/>
  <c r="S356" i="7" s="1"/>
  <c r="A357" i="7"/>
  <c r="A358" i="7"/>
  <c r="A460" i="7"/>
  <c r="S460" i="7" s="1"/>
  <c r="A360" i="7"/>
  <c r="S360" i="7" s="1"/>
  <c r="A361" i="7"/>
  <c r="S361" i="7" s="1"/>
  <c r="A362" i="7"/>
  <c r="S362" i="7" s="1"/>
  <c r="A363" i="7"/>
  <c r="S363" i="7" s="1"/>
  <c r="A364" i="7"/>
  <c r="S364" i="7" s="1"/>
  <c r="A365" i="7"/>
  <c r="A366" i="7"/>
  <c r="A367" i="7"/>
  <c r="S367" i="7" s="1"/>
  <c r="A368" i="7"/>
  <c r="S368" i="7" s="1"/>
  <c r="A369" i="7"/>
  <c r="S369" i="7" s="1"/>
  <c r="A370" i="7"/>
  <c r="S370" i="7" s="1"/>
  <c r="A371" i="7"/>
  <c r="S371" i="7" s="1"/>
  <c r="A372" i="7"/>
  <c r="S372" i="7" s="1"/>
  <c r="A373" i="7"/>
  <c r="A374" i="7"/>
  <c r="A375" i="7"/>
  <c r="S375" i="7" s="1"/>
  <c r="A376" i="7"/>
  <c r="S376" i="7" s="1"/>
  <c r="A377" i="7"/>
  <c r="S377" i="7" s="1"/>
  <c r="A378" i="7"/>
  <c r="S378" i="7" s="1"/>
  <c r="A379" i="7"/>
  <c r="S379" i="7" s="1"/>
  <c r="A461" i="7"/>
  <c r="S461" i="7" s="1"/>
  <c r="A488" i="7"/>
  <c r="A382" i="7"/>
  <c r="A383" i="7"/>
  <c r="S383" i="7" s="1"/>
  <c r="A384" i="7"/>
  <c r="S384" i="7" s="1"/>
  <c r="A385" i="7"/>
  <c r="S385" i="7" s="1"/>
  <c r="A386" i="7"/>
  <c r="S386" i="7" s="1"/>
  <c r="A387" i="7"/>
  <c r="S387" i="7" s="1"/>
  <c r="A388" i="7"/>
  <c r="S388" i="7" s="1"/>
  <c r="A389" i="7"/>
  <c r="A390" i="7"/>
  <c r="A391" i="7"/>
  <c r="S391" i="7" s="1"/>
  <c r="A392" i="7"/>
  <c r="S392" i="7" s="1"/>
  <c r="A393" i="7"/>
  <c r="S393" i="7" s="1"/>
  <c r="A394" i="7"/>
  <c r="S394" i="7" s="1"/>
  <c r="A395" i="7"/>
  <c r="S395" i="7" s="1"/>
  <c r="A396" i="7"/>
  <c r="S396" i="7" s="1"/>
  <c r="A397" i="7"/>
  <c r="A398" i="7"/>
  <c r="A399" i="7"/>
  <c r="S399" i="7" s="1"/>
  <c r="A400" i="7"/>
  <c r="S400" i="7" s="1"/>
  <c r="A401" i="7"/>
  <c r="S401" i="7" s="1"/>
  <c r="A402" i="7"/>
  <c r="S402" i="7" s="1"/>
  <c r="A403" i="7"/>
  <c r="S403" i="7" s="1"/>
  <c r="A404" i="7"/>
  <c r="S404" i="7" s="1"/>
  <c r="A405" i="7"/>
  <c r="A406" i="7"/>
  <c r="A407" i="7"/>
  <c r="S407" i="7" s="1"/>
  <c r="A408" i="7"/>
  <c r="S408" i="7" s="1"/>
  <c r="A409" i="7"/>
  <c r="S409" i="7" s="1"/>
  <c r="A410" i="7"/>
  <c r="S410" i="7" s="1"/>
  <c r="A411" i="7"/>
  <c r="S411" i="7" s="1"/>
  <c r="A412" i="7"/>
  <c r="S412" i="7" s="1"/>
  <c r="A413" i="7"/>
  <c r="A414" i="7"/>
  <c r="A415" i="7"/>
  <c r="S415" i="7" s="1"/>
  <c r="A416" i="7"/>
  <c r="S416" i="7" s="1"/>
  <c r="A417" i="7"/>
  <c r="S417" i="7" s="1"/>
  <c r="A418" i="7"/>
  <c r="S418" i="7" s="1"/>
  <c r="A419" i="7"/>
  <c r="S419" i="7" s="1"/>
  <c r="A501" i="7"/>
  <c r="S501" i="7" s="1"/>
  <c r="A510" i="7"/>
  <c r="A422" i="7"/>
  <c r="A423" i="7"/>
  <c r="S423" i="7" s="1"/>
  <c r="A424" i="7"/>
  <c r="S424" i="7" s="1"/>
  <c r="A425" i="7"/>
  <c r="S425" i="7" s="1"/>
  <c r="A426" i="7"/>
  <c r="S426" i="7" s="1"/>
  <c r="A427" i="7"/>
  <c r="S427" i="7" s="1"/>
  <c r="A428" i="7"/>
  <c r="S428" i="7" s="1"/>
  <c r="A429" i="7"/>
  <c r="A430" i="7"/>
  <c r="A431" i="7"/>
  <c r="S431" i="7" s="1"/>
  <c r="A432" i="7"/>
  <c r="S432" i="7" s="1"/>
  <c r="A433" i="7"/>
  <c r="S433" i="7" s="1"/>
  <c r="A524" i="7"/>
  <c r="S524" i="7" s="1"/>
  <c r="A435" i="7"/>
  <c r="S435" i="7" s="1"/>
  <c r="A436" i="7"/>
  <c r="S436" i="7" s="1"/>
  <c r="A437" i="7"/>
  <c r="A438" i="7"/>
  <c r="A439" i="7"/>
  <c r="S439" i="7" s="1"/>
  <c r="A440" i="7"/>
  <c r="S440" i="7" s="1"/>
  <c r="A441" i="7"/>
  <c r="S441" i="7" s="1"/>
  <c r="A527" i="7"/>
  <c r="S527" i="7" s="1"/>
  <c r="A443" i="7"/>
  <c r="S443" i="7" s="1"/>
  <c r="A444" i="7"/>
  <c r="S444" i="7" s="1"/>
  <c r="A445" i="7"/>
  <c r="A446" i="7"/>
  <c r="A447" i="7"/>
  <c r="S447" i="7" s="1"/>
  <c r="A448" i="7"/>
  <c r="S448" i="7" s="1"/>
  <c r="A449" i="7"/>
  <c r="S449" i="7" s="1"/>
  <c r="A528" i="7"/>
  <c r="S528" i="7" s="1"/>
  <c r="A451" i="7"/>
  <c r="S451" i="7" s="1"/>
  <c r="A452" i="7"/>
  <c r="S452" i="7" s="1"/>
  <c r="A453" i="7"/>
  <c r="A454" i="7"/>
  <c r="A455" i="7"/>
  <c r="S455" i="7" s="1"/>
  <c r="A456" i="7"/>
  <c r="S456" i="7" s="1"/>
  <c r="A457" i="7"/>
  <c r="S457" i="7" s="1"/>
  <c r="A458" i="7"/>
  <c r="S458" i="7" s="1"/>
  <c r="A459" i="7"/>
  <c r="S459" i="7" s="1"/>
  <c r="A541" i="7"/>
  <c r="S541" i="7" s="1"/>
  <c r="A546" i="7"/>
  <c r="A462" i="7"/>
  <c r="A463" i="7"/>
  <c r="S463" i="7" s="1"/>
  <c r="A464" i="7"/>
  <c r="S464" i="7" s="1"/>
  <c r="A465" i="7"/>
  <c r="S465" i="7" s="1"/>
  <c r="A466" i="7"/>
  <c r="S466" i="7" s="1"/>
  <c r="A467" i="7"/>
  <c r="S467" i="7" s="1"/>
  <c r="A468" i="7"/>
  <c r="S468" i="7" s="1"/>
  <c r="A469" i="7"/>
  <c r="A470" i="7"/>
  <c r="A471" i="7"/>
  <c r="S471" i="7" s="1"/>
  <c r="A472" i="7"/>
  <c r="S472" i="7" s="1"/>
  <c r="A473" i="7"/>
  <c r="S473" i="7" s="1"/>
  <c r="A474" i="7"/>
  <c r="S474" i="7" s="1"/>
  <c r="A475" i="7"/>
  <c r="S475" i="7" s="1"/>
  <c r="A476" i="7"/>
  <c r="S476" i="7" s="1"/>
  <c r="A477" i="7"/>
  <c r="A478" i="7"/>
  <c r="A479" i="7"/>
  <c r="S479" i="7" s="1"/>
  <c r="A480" i="7"/>
  <c r="S480" i="7" s="1"/>
  <c r="A481" i="7"/>
  <c r="S481" i="7" s="1"/>
  <c r="A482" i="7"/>
  <c r="S482" i="7" s="1"/>
  <c r="A483" i="7"/>
  <c r="S483" i="7" s="1"/>
  <c r="A484" i="7"/>
  <c r="S484" i="7" s="1"/>
  <c r="A485" i="7"/>
  <c r="A486" i="7"/>
  <c r="A487" i="7"/>
  <c r="S487" i="7" s="1"/>
  <c r="A551" i="7"/>
  <c r="S551" i="7" s="1"/>
  <c r="A489" i="7"/>
  <c r="S489" i="7" s="1"/>
  <c r="A490" i="7"/>
  <c r="S490" i="7" s="1"/>
  <c r="A491" i="7"/>
  <c r="S491" i="7" s="1"/>
  <c r="A492" i="7"/>
  <c r="S492" i="7" s="1"/>
  <c r="A493" i="7"/>
  <c r="A494" i="7"/>
  <c r="A495" i="7"/>
  <c r="S495" i="7" s="1"/>
  <c r="A496" i="7"/>
  <c r="S496" i="7" s="1"/>
  <c r="A497" i="7"/>
  <c r="S497" i="7" s="1"/>
  <c r="A498" i="7"/>
  <c r="S498" i="7" s="1"/>
  <c r="A499" i="7"/>
  <c r="S499" i="7" s="1"/>
  <c r="A500" i="7"/>
  <c r="S500" i="7" s="1"/>
  <c r="A561" i="7"/>
  <c r="A502" i="7"/>
  <c r="A503" i="7"/>
  <c r="S503" i="7" s="1"/>
  <c r="A504" i="7"/>
  <c r="S504" i="7" s="1"/>
  <c r="A505" i="7"/>
  <c r="S505" i="7" s="1"/>
  <c r="A506" i="7"/>
  <c r="S506" i="7" s="1"/>
  <c r="A507" i="7"/>
  <c r="S507" i="7" s="1"/>
  <c r="A508" i="7"/>
  <c r="S508" i="7" s="1"/>
  <c r="A509" i="7"/>
  <c r="A577" i="7"/>
  <c r="A511" i="7"/>
  <c r="S511" i="7" s="1"/>
  <c r="A512" i="7"/>
  <c r="S512" i="7" s="1"/>
  <c r="A513" i="7"/>
  <c r="S513" i="7" s="1"/>
  <c r="A514" i="7"/>
  <c r="S514" i="7" s="1"/>
  <c r="A515" i="7"/>
  <c r="S515" i="7" s="1"/>
  <c r="A516" i="7"/>
  <c r="S516" i="7" s="1"/>
  <c r="A517" i="7"/>
  <c r="A518" i="7"/>
  <c r="A519" i="7"/>
  <c r="S519" i="7" s="1"/>
  <c r="A520" i="7"/>
  <c r="S520" i="7" s="1"/>
  <c r="A521" i="7"/>
  <c r="S521" i="7" s="1"/>
  <c r="A522" i="7"/>
  <c r="S522" i="7" s="1"/>
  <c r="A523" i="7"/>
  <c r="S523" i="7" s="1"/>
  <c r="A596" i="7"/>
  <c r="S596" i="7" s="1"/>
  <c r="A525" i="7"/>
  <c r="A526" i="7"/>
  <c r="A597" i="7"/>
  <c r="S597" i="7" s="1"/>
  <c r="A609" i="7"/>
  <c r="S609" i="7" s="1"/>
  <c r="A529" i="7"/>
  <c r="S529" i="7" s="1"/>
  <c r="A530" i="7"/>
  <c r="S530" i="7" s="1"/>
  <c r="A531" i="7"/>
  <c r="S531" i="7" s="1"/>
  <c r="A532" i="7"/>
  <c r="S532" i="7" s="1"/>
  <c r="A533" i="7"/>
  <c r="A534" i="7"/>
  <c r="A535" i="7"/>
  <c r="S535" i="7" s="1"/>
  <c r="A536" i="7"/>
  <c r="S536" i="7" s="1"/>
  <c r="A537" i="7"/>
  <c r="S537" i="7" s="1"/>
  <c r="A538" i="7"/>
  <c r="S538" i="7" s="1"/>
  <c r="A539" i="7"/>
  <c r="S539" i="7" s="1"/>
  <c r="A540" i="7"/>
  <c r="S540" i="7" s="1"/>
  <c r="A610" i="7"/>
  <c r="A542" i="7"/>
  <c r="A543" i="7"/>
  <c r="S543" i="7" s="1"/>
  <c r="A544" i="7"/>
  <c r="S544" i="7" s="1"/>
  <c r="A545" i="7"/>
  <c r="S545" i="7" s="1"/>
  <c r="A616" i="7"/>
  <c r="A547" i="7"/>
  <c r="S547" i="7" s="1"/>
  <c r="A548" i="7"/>
  <c r="S548" i="7" s="1"/>
  <c r="A549" i="7"/>
  <c r="A618" i="7"/>
  <c r="A645" i="7"/>
  <c r="S645" i="7" s="1"/>
  <c r="A652" i="7"/>
  <c r="S652" i="7" s="1"/>
  <c r="A553" i="7"/>
  <c r="S553" i="7" s="1"/>
  <c r="A554" i="7"/>
  <c r="S554" i="7" s="1"/>
  <c r="A555" i="7"/>
  <c r="S555" i="7" s="1"/>
  <c r="A556" i="7"/>
  <c r="S556" i="7" s="1"/>
  <c r="A557" i="7"/>
  <c r="A558" i="7"/>
  <c r="A559" i="7"/>
  <c r="S559" i="7" s="1"/>
  <c r="A560" i="7"/>
  <c r="S560" i="7" s="1"/>
  <c r="A660" i="7"/>
  <c r="S660" i="7" s="1"/>
  <c r="A668" i="7"/>
  <c r="S668" i="7" s="1"/>
  <c r="A563" i="7"/>
  <c r="S563" i="7" s="1"/>
  <c r="A564" i="7"/>
  <c r="S564" i="7" s="1"/>
  <c r="A565" i="7"/>
  <c r="A566" i="7"/>
  <c r="A567" i="7"/>
  <c r="S567" i="7" s="1"/>
  <c r="A568" i="7"/>
  <c r="S568" i="7" s="1"/>
  <c r="A569" i="7"/>
  <c r="S569" i="7" s="1"/>
  <c r="A570" i="7"/>
  <c r="S570" i="7" s="1"/>
  <c r="A571" i="7"/>
  <c r="S571" i="7" s="1"/>
  <c r="A572" i="7"/>
  <c r="S572" i="7" s="1"/>
  <c r="A573" i="7"/>
  <c r="A574" i="7"/>
  <c r="A575" i="7"/>
  <c r="S575" i="7" s="1"/>
  <c r="A576" i="7"/>
  <c r="S576" i="7" s="1"/>
  <c r="A688" i="7"/>
  <c r="S688" i="7" s="1"/>
  <c r="A578" i="7"/>
  <c r="A579" i="7"/>
  <c r="S579" i="7" s="1"/>
  <c r="A580" i="7"/>
  <c r="S580" i="7" s="1"/>
  <c r="A581" i="7"/>
  <c r="A582" i="7"/>
  <c r="A583" i="7"/>
  <c r="S583" i="7" s="1"/>
  <c r="A584" i="7"/>
  <c r="S584" i="7" s="1"/>
  <c r="A585" i="7"/>
  <c r="S585" i="7" s="1"/>
  <c r="A586" i="7"/>
  <c r="S586" i="7" s="1"/>
  <c r="A587" i="7"/>
  <c r="S587" i="7" s="1"/>
  <c r="A588" i="7"/>
  <c r="S588" i="7" s="1"/>
  <c r="A589" i="7"/>
  <c r="A590" i="7"/>
  <c r="A591" i="7"/>
  <c r="S591" i="7" s="1"/>
  <c r="A592" i="7"/>
  <c r="S592" i="7" s="1"/>
  <c r="A593" i="7"/>
  <c r="S593" i="7" s="1"/>
  <c r="A594" i="7"/>
  <c r="S594" i="7" s="1"/>
  <c r="A595" i="7"/>
  <c r="S595" i="7" s="1"/>
  <c r="A690" i="7"/>
  <c r="S690" i="7" s="1"/>
  <c r="A693" i="7"/>
  <c r="J693" i="7" s="1"/>
  <c r="A598" i="7"/>
  <c r="A599" i="7"/>
  <c r="S599" i="7" s="1"/>
  <c r="A600" i="7"/>
  <c r="S600" i="7" s="1"/>
  <c r="A601" i="7"/>
  <c r="S601" i="7" s="1"/>
  <c r="A602" i="7"/>
  <c r="S602" i="7" s="1"/>
  <c r="A603" i="7"/>
  <c r="S603" i="7" s="1"/>
  <c r="A604" i="7"/>
  <c r="S604" i="7" s="1"/>
  <c r="A605" i="7"/>
  <c r="A606" i="7"/>
  <c r="A607" i="7"/>
  <c r="S607" i="7" s="1"/>
  <c r="A608" i="7"/>
  <c r="S608" i="7" s="1"/>
  <c r="A698" i="7"/>
  <c r="S698" i="7" s="1"/>
  <c r="A713" i="7"/>
  <c r="A611" i="7"/>
  <c r="S611" i="7" s="1"/>
  <c r="A612" i="7"/>
  <c r="S612" i="7" s="1"/>
  <c r="A613" i="7"/>
  <c r="A614" i="7"/>
  <c r="A615" i="7"/>
  <c r="S615" i="7" s="1"/>
  <c r="A732" i="7"/>
  <c r="S732" i="7" s="1"/>
  <c r="A617" i="7"/>
  <c r="S617" i="7" s="1"/>
  <c r="A740" i="7"/>
  <c r="S740" i="7" s="1"/>
  <c r="A619" i="7"/>
  <c r="S619" i="7" s="1"/>
  <c r="A620" i="7"/>
  <c r="S620" i="7" s="1"/>
  <c r="A621" i="7"/>
  <c r="A622" i="7"/>
  <c r="A623" i="7"/>
  <c r="S623" i="7" s="1"/>
  <c r="A624" i="7"/>
  <c r="S624" i="7" s="1"/>
  <c r="A625" i="7"/>
  <c r="S625" i="7" s="1"/>
  <c r="A626" i="7"/>
  <c r="S626" i="7" s="1"/>
  <c r="A627" i="7"/>
  <c r="S627" i="7" s="1"/>
  <c r="A628" i="7"/>
  <c r="S628" i="7" s="1"/>
  <c r="A629" i="7"/>
  <c r="A630" i="7"/>
  <c r="A631" i="7"/>
  <c r="S631" i="7" s="1"/>
  <c r="A632" i="7"/>
  <c r="S632" i="7" s="1"/>
  <c r="A633" i="7"/>
  <c r="S633" i="7" s="1"/>
  <c r="A634" i="7"/>
  <c r="S634" i="7" s="1"/>
  <c r="A635" i="7"/>
  <c r="S635" i="7" s="1"/>
  <c r="A636" i="7"/>
  <c r="S636" i="7" s="1"/>
  <c r="A637" i="7"/>
  <c r="A638" i="7"/>
  <c r="A639" i="7"/>
  <c r="S639" i="7" s="1"/>
  <c r="A640" i="7"/>
  <c r="S640" i="7" s="1"/>
  <c r="A641" i="7"/>
  <c r="S641" i="7" s="1"/>
  <c r="A642" i="7"/>
  <c r="A643" i="7"/>
  <c r="S643" i="7" s="1"/>
  <c r="A644" i="7"/>
  <c r="S644" i="7" s="1"/>
  <c r="A750" i="7"/>
  <c r="A646" i="7"/>
  <c r="A647" i="7"/>
  <c r="S647" i="7" s="1"/>
  <c r="A648" i="7"/>
  <c r="S648" i="7" s="1"/>
  <c r="A649" i="7"/>
  <c r="S649" i="7" s="1"/>
  <c r="A650" i="7"/>
  <c r="S650" i="7" s="1"/>
  <c r="A651" i="7"/>
  <c r="S651" i="7" s="1"/>
  <c r="A756" i="7"/>
  <c r="S756" i="7" s="1"/>
  <c r="A653" i="7"/>
  <c r="A654" i="7"/>
  <c r="A655" i="7"/>
  <c r="S655" i="7" s="1"/>
  <c r="A656" i="7"/>
  <c r="S656" i="7" s="1"/>
  <c r="A657" i="7"/>
  <c r="S657" i="7" s="1"/>
  <c r="A658" i="7"/>
  <c r="S658" i="7" s="1"/>
  <c r="A659" i="7"/>
  <c r="S659" i="7" s="1"/>
  <c r="A758" i="7"/>
  <c r="S758" i="7" s="1"/>
  <c r="A661" i="7"/>
  <c r="A662" i="7"/>
  <c r="A663" i="7"/>
  <c r="S663" i="7" s="1"/>
  <c r="A664" i="7"/>
  <c r="S664" i="7" s="1"/>
  <c r="A665" i="7"/>
  <c r="S665" i="7" s="1"/>
  <c r="A666" i="7"/>
  <c r="S666" i="7" s="1"/>
  <c r="A667" i="7"/>
  <c r="S667" i="7" s="1"/>
  <c r="A777" i="7"/>
  <c r="S777" i="7" s="1"/>
  <c r="A669" i="7"/>
  <c r="A670" i="7"/>
  <c r="A671" i="7"/>
  <c r="S671" i="7" s="1"/>
  <c r="A672" i="7"/>
  <c r="S672" i="7" s="1"/>
  <c r="A673" i="7"/>
  <c r="S673" i="7" s="1"/>
  <c r="A674" i="7"/>
  <c r="A675" i="7"/>
  <c r="S675" i="7" s="1"/>
  <c r="A676" i="7"/>
  <c r="S676" i="7" s="1"/>
  <c r="A677" i="7"/>
  <c r="A678" i="7"/>
  <c r="A679" i="7"/>
  <c r="S679" i="7" s="1"/>
  <c r="A680" i="7"/>
  <c r="S680" i="7" s="1"/>
  <c r="A681" i="7"/>
  <c r="S681" i="7" s="1"/>
  <c r="A682" i="7"/>
  <c r="S682" i="7" s="1"/>
  <c r="A683" i="7"/>
  <c r="S683" i="7" s="1"/>
  <c r="A684" i="7"/>
  <c r="S684" i="7" s="1"/>
  <c r="A785" i="7"/>
  <c r="A686" i="7"/>
  <c r="A687" i="7"/>
  <c r="S687" i="7" s="1"/>
  <c r="A787" i="7"/>
  <c r="S787" i="7" s="1"/>
  <c r="A689" i="7"/>
  <c r="S689" i="7" s="1"/>
  <c r="A811" i="7"/>
  <c r="S811" i="7" s="1"/>
  <c r="A691" i="7"/>
  <c r="S691" i="7" s="1"/>
  <c r="A692" i="7"/>
  <c r="S692" i="7" s="1"/>
  <c r="A846" i="7"/>
  <c r="A694" i="7"/>
  <c r="A695" i="7"/>
  <c r="S695" i="7" s="1"/>
  <c r="A696" i="7"/>
  <c r="S696" i="7" s="1"/>
  <c r="A697" i="7"/>
  <c r="S697" i="7" s="1"/>
  <c r="A850" i="7"/>
  <c r="S850" i="7" s="1"/>
  <c r="A699" i="7"/>
  <c r="S699" i="7" s="1"/>
  <c r="A700" i="7"/>
  <c r="S700" i="7" s="1"/>
  <c r="A701" i="7"/>
  <c r="A702" i="7"/>
  <c r="I702" i="7" s="1"/>
  <c r="A703" i="7"/>
  <c r="S703" i="7" s="1"/>
  <c r="A704" i="7"/>
  <c r="S704" i="7" s="1"/>
  <c r="A705" i="7"/>
  <c r="S705" i="7" s="1"/>
  <c r="A706" i="7"/>
  <c r="A707" i="7"/>
  <c r="S707" i="7" s="1"/>
  <c r="A708" i="7"/>
  <c r="S708" i="7" s="1"/>
  <c r="A709" i="7"/>
  <c r="A710" i="7"/>
  <c r="A711" i="7"/>
  <c r="S711" i="7" s="1"/>
  <c r="A712" i="7"/>
  <c r="S712" i="7" s="1"/>
  <c r="A866" i="7"/>
  <c r="S866" i="7" s="1"/>
  <c r="A714" i="7"/>
  <c r="S714" i="7" s="1"/>
  <c r="A715" i="7"/>
  <c r="S715" i="7" s="1"/>
  <c r="A716" i="7"/>
  <c r="S716" i="7" s="1"/>
  <c r="A717" i="7"/>
  <c r="J717" i="7" s="1"/>
  <c r="A718" i="7"/>
  <c r="A719" i="7"/>
  <c r="S719" i="7" s="1"/>
  <c r="A720" i="7"/>
  <c r="S720" i="7" s="1"/>
  <c r="A721" i="7"/>
  <c r="S721" i="7" s="1"/>
  <c r="A722" i="7"/>
  <c r="S722" i="7" s="1"/>
  <c r="A723" i="7"/>
  <c r="S723" i="7" s="1"/>
  <c r="A724" i="7"/>
  <c r="S724" i="7" s="1"/>
  <c r="A725" i="7"/>
  <c r="A726" i="7"/>
  <c r="A727" i="7"/>
  <c r="S727" i="7" s="1"/>
  <c r="A728" i="7"/>
  <c r="S728" i="7" s="1"/>
  <c r="A729" i="7"/>
  <c r="S729" i="7" s="1"/>
  <c r="A730" i="7"/>
  <c r="S730" i="7" s="1"/>
  <c r="A731" i="7"/>
  <c r="S731" i="7" s="1"/>
  <c r="A880" i="7"/>
  <c r="S880" i="7" s="1"/>
  <c r="A733" i="7"/>
  <c r="A734" i="7"/>
  <c r="A735" i="7"/>
  <c r="S735" i="7" s="1"/>
  <c r="A736" i="7"/>
  <c r="S736" i="7" s="1"/>
  <c r="A907" i="7"/>
  <c r="S907" i="7" s="1"/>
  <c r="A738" i="7"/>
  <c r="A739" i="7"/>
  <c r="S739" i="7" s="1"/>
  <c r="A908" i="7"/>
  <c r="S908" i="7" s="1"/>
  <c r="A741" i="7"/>
  <c r="I741" i="7" s="1"/>
  <c r="A742" i="7"/>
  <c r="A743" i="7"/>
  <c r="S743" i="7" s="1"/>
  <c r="A744" i="7"/>
  <c r="S744" i="7" s="1"/>
  <c r="A745" i="7"/>
  <c r="S745" i="7" s="1"/>
  <c r="A746" i="7"/>
  <c r="S746" i="7" s="1"/>
  <c r="A747" i="7"/>
  <c r="S747" i="7" s="1"/>
  <c r="A748" i="7"/>
  <c r="S748" i="7" s="1"/>
  <c r="A749" i="7"/>
  <c r="A915" i="7"/>
  <c r="I915" i="7" s="1"/>
  <c r="A751" i="7"/>
  <c r="S751" i="7" s="1"/>
  <c r="A752" i="7"/>
  <c r="S752" i="7" s="1"/>
  <c r="A753" i="7"/>
  <c r="S753" i="7" s="1"/>
  <c r="A754" i="7"/>
  <c r="S754" i="7" s="1"/>
  <c r="A755" i="7"/>
  <c r="S755" i="7" s="1"/>
  <c r="A919" i="7"/>
  <c r="S919" i="7" s="1"/>
  <c r="A757" i="7"/>
  <c r="A920" i="7"/>
  <c r="A759" i="7"/>
  <c r="S759" i="7" s="1"/>
  <c r="A760" i="7"/>
  <c r="S760" i="7" s="1"/>
  <c r="A761" i="7"/>
  <c r="S761" i="7" s="1"/>
  <c r="A762" i="7"/>
  <c r="S762" i="7" s="1"/>
  <c r="A763" i="7"/>
  <c r="S763" i="7" s="1"/>
  <c r="A764" i="7"/>
  <c r="S764" i="7" s="1"/>
  <c r="A765" i="7"/>
  <c r="J765" i="7" s="1"/>
  <c r="A766" i="7"/>
  <c r="A767" i="7"/>
  <c r="S767" i="7" s="1"/>
  <c r="A768" i="7"/>
  <c r="S768" i="7" s="1"/>
  <c r="A769" i="7"/>
  <c r="S769" i="7" s="1"/>
  <c r="A770" i="7"/>
  <c r="A771" i="7"/>
  <c r="S771" i="7" s="1"/>
  <c r="A772" i="7"/>
  <c r="S772" i="7" s="1"/>
  <c r="A773" i="7"/>
  <c r="A774" i="7"/>
  <c r="A775" i="7"/>
  <c r="S775" i="7" s="1"/>
  <c r="A776" i="7"/>
  <c r="S776" i="7" s="1"/>
  <c r="A929" i="7"/>
  <c r="S929" i="7" s="1"/>
  <c r="A778" i="7"/>
  <c r="S778" i="7" s="1"/>
  <c r="A779" i="7"/>
  <c r="S779" i="7" s="1"/>
  <c r="A780" i="7"/>
  <c r="S780" i="7" s="1"/>
  <c r="A781" i="7"/>
  <c r="A782" i="7"/>
  <c r="A783" i="7"/>
  <c r="S783" i="7" s="1"/>
  <c r="A784" i="7"/>
  <c r="S784" i="7" s="1"/>
  <c r="A934" i="7"/>
  <c r="S934" i="7" s="1"/>
  <c r="A786" i="7"/>
  <c r="S786" i="7" s="1"/>
  <c r="A945" i="7"/>
  <c r="S945" i="7" s="1"/>
  <c r="A788" i="7"/>
  <c r="S788" i="7" s="1"/>
  <c r="A789" i="7"/>
  <c r="J789" i="7" s="1"/>
  <c r="A790" i="7"/>
  <c r="A791" i="7"/>
  <c r="S791" i="7" s="1"/>
  <c r="A792" i="7"/>
  <c r="S792" i="7" s="1"/>
  <c r="A793" i="7"/>
  <c r="S793" i="7" s="1"/>
  <c r="A794" i="7"/>
  <c r="S794" i="7" s="1"/>
  <c r="A795" i="7"/>
  <c r="S795" i="7" s="1"/>
  <c r="A796" i="7"/>
  <c r="S796" i="7" s="1"/>
  <c r="A797" i="7"/>
  <c r="A798" i="7"/>
  <c r="A799" i="7"/>
  <c r="A800" i="7"/>
  <c r="S800" i="7" s="1"/>
  <c r="A801" i="7"/>
  <c r="S801" i="7" s="1"/>
  <c r="A802" i="7"/>
  <c r="S802" i="7" s="1"/>
  <c r="A803" i="7"/>
  <c r="S803" i="7" s="1"/>
  <c r="A804" i="7"/>
  <c r="S804" i="7" s="1"/>
  <c r="A805" i="7"/>
  <c r="A806" i="7"/>
  <c r="A807" i="7"/>
  <c r="J807" i="7" s="1"/>
  <c r="A808" i="7"/>
  <c r="S808" i="7" s="1"/>
  <c r="A809" i="7"/>
  <c r="S809" i="7" s="1"/>
  <c r="A810" i="7"/>
  <c r="S810" i="7" s="1"/>
  <c r="A958" i="7"/>
  <c r="S958" i="7" s="1"/>
  <c r="A812" i="7"/>
  <c r="S812" i="7" s="1"/>
  <c r="A813" i="7"/>
  <c r="J813" i="7" s="1"/>
  <c r="A814" i="7"/>
  <c r="A815" i="7"/>
  <c r="A816" i="7"/>
  <c r="S816" i="7" s="1"/>
  <c r="A817" i="7"/>
  <c r="S817" i="7" s="1"/>
  <c r="A818" i="7"/>
  <c r="S818" i="7" s="1"/>
  <c r="A819" i="7"/>
  <c r="S819" i="7" s="1"/>
  <c r="A820" i="7"/>
  <c r="S820" i="7" s="1"/>
  <c r="A821" i="7"/>
  <c r="A822" i="7"/>
  <c r="A823" i="7"/>
  <c r="A824" i="7"/>
  <c r="S824" i="7" s="1"/>
  <c r="A825" i="7"/>
  <c r="S825" i="7" s="1"/>
  <c r="A826" i="7"/>
  <c r="S826" i="7" s="1"/>
  <c r="A827" i="7"/>
  <c r="S827" i="7" s="1"/>
  <c r="A828" i="7"/>
  <c r="S828" i="7" s="1"/>
  <c r="A829" i="7"/>
  <c r="A830" i="7"/>
  <c r="A831" i="7"/>
  <c r="J831" i="7" s="1"/>
  <c r="A832" i="7"/>
  <c r="S832" i="7" s="1"/>
  <c r="A833" i="7"/>
  <c r="S833" i="7" s="1"/>
  <c r="A834" i="7"/>
  <c r="S834" i="7" s="1"/>
  <c r="A835" i="7"/>
  <c r="S835" i="7" s="1"/>
  <c r="A836" i="7"/>
  <c r="S836" i="7" s="1"/>
  <c r="A837" i="7"/>
  <c r="J837" i="7" s="1"/>
  <c r="A838" i="7"/>
  <c r="A839" i="7"/>
  <c r="A840" i="7"/>
  <c r="S840" i="7" s="1"/>
  <c r="A964" i="7"/>
  <c r="S964" i="7" s="1"/>
  <c r="A842" i="7"/>
  <c r="S842" i="7" s="1"/>
  <c r="A843" i="7"/>
  <c r="S843" i="7" s="1"/>
  <c r="A844" i="7"/>
  <c r="S844" i="7" s="1"/>
  <c r="A845" i="7"/>
  <c r="A965" i="7"/>
  <c r="J965" i="7" s="1"/>
  <c r="A847" i="7"/>
  <c r="A848" i="7"/>
  <c r="S848" i="7" s="1"/>
  <c r="A966" i="7"/>
  <c r="S966" i="7" s="1"/>
  <c r="A995" i="7"/>
  <c r="S995" i="7" s="1"/>
  <c r="A851" i="7"/>
  <c r="S851" i="7" s="1"/>
  <c r="A852" i="7"/>
  <c r="S852" i="7" s="1"/>
  <c r="A853" i="7"/>
  <c r="A854" i="7"/>
  <c r="A855" i="7"/>
  <c r="J855" i="7" s="1"/>
  <c r="A856" i="7"/>
  <c r="S856" i="7" s="1"/>
  <c r="A857" i="7"/>
  <c r="S857" i="7" s="1"/>
  <c r="A858" i="7"/>
  <c r="S858" i="7" s="1"/>
  <c r="A859" i="7"/>
  <c r="S859" i="7" s="1"/>
  <c r="A860" i="7"/>
  <c r="S860" i="7" s="1"/>
  <c r="A861" i="7"/>
  <c r="J861" i="7" s="1"/>
  <c r="A862" i="7"/>
  <c r="A863" i="7"/>
  <c r="A864" i="7"/>
  <c r="S864" i="7" s="1"/>
  <c r="A865" i="7"/>
  <c r="S865" i="7" s="1"/>
  <c r="A998" i="7"/>
  <c r="S998" i="7" s="1"/>
  <c r="A867" i="7"/>
  <c r="S867" i="7" s="1"/>
  <c r="A868" i="7"/>
  <c r="S868" i="7" s="1"/>
  <c r="A869" i="7"/>
  <c r="A870" i="7"/>
  <c r="A871" i="7"/>
  <c r="A1002" i="7"/>
  <c r="S1002" i="7" s="1"/>
  <c r="A873" i="7"/>
  <c r="S873" i="7" s="1"/>
  <c r="A1017" i="7"/>
  <c r="S1017" i="7" s="1"/>
  <c r="A875" i="7"/>
  <c r="S875" i="7" s="1"/>
  <c r="A876" i="7"/>
  <c r="S876" i="7" s="1"/>
  <c r="A877" i="7"/>
  <c r="A878" i="7"/>
  <c r="A879" i="7"/>
  <c r="J879" i="7" s="1"/>
  <c r="A1023" i="7"/>
  <c r="S1023" i="7" s="1"/>
  <c r="A881" i="7"/>
  <c r="S881" i="7" s="1"/>
  <c r="A882" i="7"/>
  <c r="S882" i="7" s="1"/>
  <c r="A1025" i="7"/>
  <c r="S1025" i="7" s="1"/>
  <c r="A884" i="7"/>
  <c r="S884" i="7" s="1"/>
  <c r="A885" i="7"/>
  <c r="J885" i="7" s="1"/>
  <c r="A886" i="7"/>
  <c r="A887" i="7"/>
  <c r="A888" i="7"/>
  <c r="S888" i="7" s="1"/>
  <c r="A889" i="7"/>
  <c r="S889" i="7" s="1"/>
  <c r="A890" i="7"/>
  <c r="S890" i="7" s="1"/>
  <c r="A891" i="7"/>
  <c r="S891" i="7" s="1"/>
  <c r="A892" i="7"/>
  <c r="S892" i="7" s="1"/>
  <c r="A893" i="7"/>
  <c r="A894" i="7"/>
  <c r="A895" i="7"/>
  <c r="A896" i="7"/>
  <c r="S896" i="7" s="1"/>
  <c r="A897" i="7"/>
  <c r="S897" i="7" s="1"/>
  <c r="A898" i="7"/>
  <c r="S898" i="7" s="1"/>
  <c r="A899" i="7"/>
  <c r="S899" i="7" s="1"/>
  <c r="A900" i="7"/>
  <c r="S900" i="7" s="1"/>
  <c r="A901" i="7"/>
  <c r="A902" i="7"/>
  <c r="A903" i="7"/>
  <c r="J903" i="7" s="1"/>
  <c r="A904" i="7"/>
  <c r="S904" i="7" s="1"/>
  <c r="A905" i="7"/>
  <c r="S905" i="7" s="1"/>
  <c r="A906" i="7"/>
  <c r="S906" i="7" s="1"/>
  <c r="A1027" i="7"/>
  <c r="S1027" i="7" s="1"/>
  <c r="A1029" i="7"/>
  <c r="S1029" i="7" s="1"/>
  <c r="A909" i="7"/>
  <c r="J909" i="7" s="1"/>
  <c r="A910" i="7"/>
  <c r="A911" i="7"/>
  <c r="A912" i="7"/>
  <c r="S912" i="7" s="1"/>
  <c r="A913" i="7"/>
  <c r="S913" i="7" s="1"/>
  <c r="A914" i="7"/>
  <c r="S914" i="7" s="1"/>
  <c r="A1033" i="7"/>
  <c r="S1033" i="7" s="1"/>
  <c r="A916" i="7"/>
  <c r="S916" i="7" s="1"/>
  <c r="A917" i="7"/>
  <c r="A918" i="7"/>
  <c r="A1039" i="7"/>
  <c r="A1042" i="7"/>
  <c r="S1042" i="7" s="1"/>
  <c r="A921" i="7"/>
  <c r="S921" i="7" s="1"/>
  <c r="A922" i="7"/>
  <c r="S922" i="7" s="1"/>
  <c r="A923" i="7"/>
  <c r="S923" i="7" s="1"/>
  <c r="A924" i="7"/>
  <c r="S924" i="7" s="1"/>
  <c r="A925" i="7"/>
  <c r="A926" i="7"/>
  <c r="A927" i="7"/>
  <c r="J927" i="7" s="1"/>
  <c r="A928" i="7"/>
  <c r="S928" i="7" s="1"/>
  <c r="A1046" i="7"/>
  <c r="S1046" i="7" s="1"/>
  <c r="A930" i="7"/>
  <c r="S930" i="7" s="1"/>
  <c r="A931" i="7"/>
  <c r="S931" i="7" s="1"/>
  <c r="A1049" i="7"/>
  <c r="S1049" i="7" s="1"/>
  <c r="A933" i="7"/>
  <c r="J933" i="7" s="1"/>
  <c r="A1051" i="7"/>
  <c r="A935" i="7"/>
  <c r="A936" i="7"/>
  <c r="S936" i="7" s="1"/>
  <c r="A937" i="7"/>
  <c r="S937" i="7" s="1"/>
  <c r="A938" i="7"/>
  <c r="S938" i="7" s="1"/>
  <c r="A939" i="7"/>
  <c r="S939" i="7" s="1"/>
  <c r="A940" i="7"/>
  <c r="S940" i="7" s="1"/>
  <c r="A941" i="7"/>
  <c r="A942" i="7"/>
  <c r="A943" i="7"/>
  <c r="A944" i="7"/>
  <c r="S944" i="7" s="1"/>
  <c r="A1054" i="7"/>
  <c r="S1054" i="7" s="1"/>
  <c r="A946" i="7"/>
  <c r="S946" i="7" s="1"/>
  <c r="A947" i="7"/>
  <c r="S947" i="7" s="1"/>
  <c r="A948" i="7"/>
  <c r="S948" i="7" s="1"/>
  <c r="A949" i="7"/>
  <c r="A950" i="7"/>
  <c r="J950" i="7" s="1"/>
  <c r="A951" i="7"/>
  <c r="A952" i="7"/>
  <c r="S952" i="7" s="1"/>
  <c r="A953" i="7"/>
  <c r="S953" i="7" s="1"/>
  <c r="A954" i="7"/>
  <c r="S954" i="7" s="1"/>
  <c r="A955" i="7"/>
  <c r="S955" i="7" s="1"/>
  <c r="A956" i="7"/>
  <c r="S956" i="7" s="1"/>
  <c r="A957" i="7"/>
  <c r="A1055" i="7"/>
  <c r="J1055" i="7" s="1"/>
  <c r="A1057" i="7"/>
  <c r="A960" i="7"/>
  <c r="S960" i="7" s="1"/>
  <c r="A961" i="7"/>
  <c r="S961" i="7" s="1"/>
  <c r="A962" i="7"/>
  <c r="S962" i="7" s="1"/>
  <c r="A963" i="7"/>
  <c r="S963" i="7" s="1"/>
  <c r="A1063" i="7"/>
  <c r="S1063" i="7" s="1"/>
  <c r="A1067" i="7"/>
  <c r="J1067" i="7" s="1"/>
  <c r="A1073" i="7"/>
  <c r="J1073" i="7" s="1"/>
  <c r="A967" i="7"/>
  <c r="A968" i="7"/>
  <c r="S968" i="7" s="1"/>
  <c r="A969" i="7"/>
  <c r="S969" i="7" s="1"/>
  <c r="A970" i="7"/>
  <c r="S970" i="7" s="1"/>
  <c r="A971" i="7"/>
  <c r="S971" i="7" s="1"/>
  <c r="A972" i="7"/>
  <c r="S972" i="7" s="1"/>
  <c r="A973" i="7"/>
  <c r="A974" i="7"/>
  <c r="J974" i="7" s="1"/>
  <c r="A975" i="7"/>
  <c r="A976" i="7"/>
  <c r="S976" i="7" s="1"/>
  <c r="A977" i="7"/>
  <c r="S977" i="7" s="1"/>
  <c r="A978" i="7"/>
  <c r="S978" i="7" s="1"/>
  <c r="A979" i="7"/>
  <c r="S979" i="7" s="1"/>
  <c r="A980" i="7"/>
  <c r="S980" i="7" s="1"/>
  <c r="A981" i="7"/>
  <c r="A982" i="7"/>
  <c r="A983" i="7"/>
  <c r="J983" i="7" s="1"/>
  <c r="A984" i="7"/>
  <c r="S984" i="7" s="1"/>
  <c r="A985" i="7"/>
  <c r="S985" i="7" s="1"/>
  <c r="A986" i="7"/>
  <c r="S986" i="7" s="1"/>
  <c r="A987" i="7"/>
  <c r="S987" i="7" s="1"/>
  <c r="A988" i="7"/>
  <c r="S988" i="7" s="1"/>
  <c r="A989" i="7"/>
  <c r="J989" i="7" s="1"/>
  <c r="A990" i="7"/>
  <c r="A991" i="7"/>
  <c r="A992" i="7"/>
  <c r="S992" i="7" s="1"/>
  <c r="A993" i="7"/>
  <c r="S993" i="7" s="1"/>
  <c r="A994" i="7"/>
  <c r="S994" i="7" s="1"/>
  <c r="A1082" i="7"/>
  <c r="S1082" i="7" s="1"/>
  <c r="A996" i="7"/>
  <c r="S996" i="7" s="1"/>
  <c r="A997" i="7"/>
  <c r="A1083" i="7"/>
  <c r="A999" i="7"/>
  <c r="A1000" i="7"/>
  <c r="S1000" i="7" s="1"/>
  <c r="A1001" i="7"/>
  <c r="S1001" i="7" s="1"/>
  <c r="A1085" i="7"/>
  <c r="S1085" i="7" s="1"/>
  <c r="A1003" i="7"/>
  <c r="S1003" i="7" s="1"/>
  <c r="A1004" i="7"/>
  <c r="S1004" i="7" s="1"/>
  <c r="A1005" i="7"/>
  <c r="A1006" i="7"/>
  <c r="A1007" i="7"/>
  <c r="J1007" i="7" s="1"/>
  <c r="A1008" i="7"/>
  <c r="S1008" i="7" s="1"/>
  <c r="A1009" i="7"/>
  <c r="S1009" i="7" s="1"/>
  <c r="A1010" i="7"/>
  <c r="S1010" i="7" s="1"/>
  <c r="A1011" i="7"/>
  <c r="S1011" i="7" s="1"/>
  <c r="A1012" i="7"/>
  <c r="S1012" i="7" s="1"/>
  <c r="A1013" i="7"/>
  <c r="J1013" i="7" s="1"/>
  <c r="A1014" i="7"/>
  <c r="A1015" i="7"/>
  <c r="A1087" i="7"/>
  <c r="S1087" i="7" s="1"/>
  <c r="A1094" i="7"/>
  <c r="S1094" i="7" s="1"/>
  <c r="A1018" i="7"/>
  <c r="S1018" i="7" s="1"/>
  <c r="A1113" i="7"/>
  <c r="S1113" i="7" s="1"/>
  <c r="A1020" i="7"/>
  <c r="S1020" i="7" s="1"/>
  <c r="A1021" i="7"/>
  <c r="A1022" i="7"/>
  <c r="J1022" i="7" s="1"/>
  <c r="A1115" i="7"/>
  <c r="J1115" i="7" s="1"/>
  <c r="A1024" i="7"/>
  <c r="S1024" i="7" s="1"/>
  <c r="A1127" i="7"/>
  <c r="S1127" i="7" s="1"/>
  <c r="A1026" i="7"/>
  <c r="S1026" i="7" s="1"/>
  <c r="A1134" i="7"/>
  <c r="S1134" i="7" s="1"/>
  <c r="A1028" i="7"/>
  <c r="S1028" i="7" s="1"/>
  <c r="A1135" i="7"/>
  <c r="A1030" i="7"/>
  <c r="A1031" i="7"/>
  <c r="J1031" i="7" s="1"/>
  <c r="A1032" i="7"/>
  <c r="S1032" i="7" s="1"/>
  <c r="A1139" i="7"/>
  <c r="S1139" i="7" s="1"/>
  <c r="A1034" i="7"/>
  <c r="S1034" i="7" s="1"/>
  <c r="A1035" i="7"/>
  <c r="S1035" i="7" s="1"/>
  <c r="A1036" i="7"/>
  <c r="S1036" i="7" s="1"/>
  <c r="A1037" i="7"/>
  <c r="J1037" i="7" s="1"/>
  <c r="A1038" i="7"/>
  <c r="A1146" i="7"/>
  <c r="A1040" i="7"/>
  <c r="S1040" i="7" s="1"/>
  <c r="A1041" i="7"/>
  <c r="S1041" i="7" s="1"/>
  <c r="A1154" i="7"/>
  <c r="S1154" i="7" s="1"/>
  <c r="A1043" i="7"/>
  <c r="S1043" i="7" s="1"/>
  <c r="A1044" i="7"/>
  <c r="S1044" i="7" s="1"/>
  <c r="A1045" i="7"/>
  <c r="A1156" i="7"/>
  <c r="A1047" i="7"/>
  <c r="A1048" i="7"/>
  <c r="S1048" i="7" s="1"/>
  <c r="A1160" i="7"/>
  <c r="S1160" i="7" s="1"/>
  <c r="A1050" i="7"/>
  <c r="S1050" i="7" s="1"/>
  <c r="A1172" i="7"/>
  <c r="S1172" i="7" s="1"/>
  <c r="A1052" i="7"/>
  <c r="S1052" i="7" s="1"/>
  <c r="A1053" i="7"/>
  <c r="A1177" i="7"/>
  <c r="A1180" i="7"/>
  <c r="A1056" i="7"/>
  <c r="S1056" i="7" s="1"/>
  <c r="A1184" i="7"/>
  <c r="S1184" i="7" s="1"/>
  <c r="A1058" i="7"/>
  <c r="S1058" i="7" s="1"/>
  <c r="A1059" i="7"/>
  <c r="S1059" i="7" s="1"/>
  <c r="A1060" i="7"/>
  <c r="S1060" i="7" s="1"/>
  <c r="A1061" i="7"/>
  <c r="J1061" i="7" s="1"/>
  <c r="A1062" i="7"/>
  <c r="A1211" i="7"/>
  <c r="J1211" i="7" s="1"/>
  <c r="A1064" i="7"/>
  <c r="S1064" i="7" s="1"/>
  <c r="A1065" i="7"/>
  <c r="S1065" i="7" s="1"/>
  <c r="A1066" i="7"/>
  <c r="S1066" i="7" s="1"/>
  <c r="A1218" i="7"/>
  <c r="S1218" i="7" s="1"/>
  <c r="A1068" i="7"/>
  <c r="S1068" i="7" s="1"/>
  <c r="A1069" i="7"/>
  <c r="A1070" i="7"/>
  <c r="J1070" i="7" s="1"/>
  <c r="A1071" i="7"/>
  <c r="A1072" i="7"/>
  <c r="S1072" i="7" s="1"/>
  <c r="A1230" i="7"/>
  <c r="S1230" i="7" s="1"/>
  <c r="A1074" i="7"/>
  <c r="S1074" i="7" s="1"/>
  <c r="A1075" i="7"/>
  <c r="S1075" i="7" s="1"/>
  <c r="A1076" i="7"/>
  <c r="S1076" i="7" s="1"/>
  <c r="A1077" i="7"/>
  <c r="A1078" i="7"/>
  <c r="A1079" i="7"/>
  <c r="J1079" i="7" s="1"/>
  <c r="A1080" i="7"/>
  <c r="S1080" i="7" s="1"/>
  <c r="A1081" i="7"/>
  <c r="S1081" i="7" s="1"/>
  <c r="A1244" i="7"/>
  <c r="S1244" i="7" s="1"/>
  <c r="A1248" i="7"/>
  <c r="S1248" i="7" s="1"/>
  <c r="A1084" i="7"/>
  <c r="S1084" i="7" s="1"/>
  <c r="A1262" i="7"/>
  <c r="J1262" i="7" s="1"/>
  <c r="A1268" i="7"/>
  <c r="J1268" i="7" s="1"/>
  <c r="A1270" i="7"/>
  <c r="A1088" i="7"/>
  <c r="S1088" i="7" s="1"/>
  <c r="A1089" i="7"/>
  <c r="S1089" i="7" s="1"/>
  <c r="A1090" i="7"/>
  <c r="S1090" i="7" s="1"/>
  <c r="A1091" i="7"/>
  <c r="S1091" i="7" s="1"/>
  <c r="A1092" i="7"/>
  <c r="S1092" i="7" s="1"/>
  <c r="A1093" i="7"/>
  <c r="A1280" i="7"/>
  <c r="J1280" i="7" s="1"/>
  <c r="A1095" i="7"/>
  <c r="A1096" i="7"/>
  <c r="S1096" i="7" s="1"/>
  <c r="A1097" i="7"/>
  <c r="S1097" i="7" s="1"/>
  <c r="A1098" i="7"/>
  <c r="S1098" i="7" s="1"/>
  <c r="A1099" i="7"/>
  <c r="S1099" i="7" s="1"/>
  <c r="A1100" i="7"/>
  <c r="S1100" i="7" s="1"/>
  <c r="A1101" i="7"/>
  <c r="A1102" i="7"/>
  <c r="A1103" i="7"/>
  <c r="J1103" i="7" s="1"/>
  <c r="A1104" i="7"/>
  <c r="S1104" i="7" s="1"/>
  <c r="A1105" i="7"/>
  <c r="S1105" i="7" s="1"/>
  <c r="A1106" i="7"/>
  <c r="S1106" i="7" s="1"/>
  <c r="A1107" i="7"/>
  <c r="S1107" i="7" s="1"/>
  <c r="A1108" i="7"/>
  <c r="S1108" i="7" s="1"/>
  <c r="A1109" i="7"/>
  <c r="J1109" i="7" s="1"/>
  <c r="A1110" i="7"/>
  <c r="A1111" i="7"/>
  <c r="A1112" i="7"/>
  <c r="S1112" i="7" s="1"/>
  <c r="A1315" i="7"/>
  <c r="S1315" i="7" s="1"/>
  <c r="A1114" i="7"/>
  <c r="S1114" i="7" s="1"/>
  <c r="A1319" i="7"/>
  <c r="S1319" i="7" s="1"/>
  <c r="A1116" i="7"/>
  <c r="S1116" i="7" s="1"/>
  <c r="A1117" i="7"/>
  <c r="A1118" i="7"/>
  <c r="J1118" i="7" s="1"/>
  <c r="A1119" i="7"/>
  <c r="A1120" i="7"/>
  <c r="S1120" i="7" s="1"/>
  <c r="A1121" i="7"/>
  <c r="S1121" i="7" s="1"/>
  <c r="A1122" i="7"/>
  <c r="S1122" i="7" s="1"/>
  <c r="A1123" i="7"/>
  <c r="S1123" i="7" s="1"/>
  <c r="A1124" i="7"/>
  <c r="S1124" i="7" s="1"/>
  <c r="A1125" i="7"/>
  <c r="A1126" i="7"/>
  <c r="A1324" i="7"/>
  <c r="J1324" i="7" s="1"/>
  <c r="A1128" i="7"/>
  <c r="S1128" i="7" s="1"/>
  <c r="A1129" i="7"/>
  <c r="S1129" i="7" s="1"/>
  <c r="A1130" i="7"/>
  <c r="S1130" i="7" s="1"/>
  <c r="A1131" i="7"/>
  <c r="S1131" i="7" s="1"/>
  <c r="A1132" i="7"/>
  <c r="S1132" i="7" s="1"/>
  <c r="A1133" i="7"/>
  <c r="J1133" i="7" s="1"/>
  <c r="A1340" i="7"/>
  <c r="J1340" i="7" s="1"/>
  <c r="A1341" i="7"/>
  <c r="J1341" i="7" s="1"/>
  <c r="A1136" i="7"/>
  <c r="S1136" i="7" s="1"/>
  <c r="A1137" i="7"/>
  <c r="S1137" i="7" s="1"/>
  <c r="A1138" i="7"/>
  <c r="S1138" i="7" s="1"/>
  <c r="A1342" i="7"/>
  <c r="S1342" i="7" s="1"/>
  <c r="A1140" i="7"/>
  <c r="S1140" i="7" s="1"/>
  <c r="A1141" i="7"/>
  <c r="A1142" i="7"/>
  <c r="J1142" i="7" s="1"/>
  <c r="A1143" i="7"/>
  <c r="A1144" i="7"/>
  <c r="S1144" i="7" s="1"/>
  <c r="A1145" i="7"/>
  <c r="S1145" i="7" s="1"/>
  <c r="A1354" i="7"/>
  <c r="S1354" i="7" s="1"/>
  <c r="A1147" i="7"/>
  <c r="S1147" i="7" s="1"/>
  <c r="A1148" i="7"/>
  <c r="S1148" i="7" s="1"/>
  <c r="A1149" i="7"/>
  <c r="A1150" i="7"/>
  <c r="A1151" i="7"/>
  <c r="J1151" i="7" s="1"/>
  <c r="A1152" i="7"/>
  <c r="S1152" i="7" s="1"/>
  <c r="A1153" i="7"/>
  <c r="S1153" i="7" s="1"/>
  <c r="A1356" i="7"/>
  <c r="S1356" i="7" s="1"/>
  <c r="A1155" i="7"/>
  <c r="S1155" i="7" s="1"/>
  <c r="A1372" i="7"/>
  <c r="S1372" i="7" s="1"/>
  <c r="A1157" i="7"/>
  <c r="J1157" i="7" s="1"/>
  <c r="A1158" i="7"/>
  <c r="A1377" i="7"/>
  <c r="J1377" i="7" s="1"/>
  <c r="A1378" i="7"/>
  <c r="S1378" i="7" s="1"/>
  <c r="A1161" i="7"/>
  <c r="S1161" i="7" s="1"/>
  <c r="A1162" i="7"/>
  <c r="S1162" i="7" s="1"/>
  <c r="A1163" i="7"/>
  <c r="S1163" i="7" s="1"/>
  <c r="A1164" i="7"/>
  <c r="S1164" i="7" s="1"/>
  <c r="A1165" i="7"/>
  <c r="A1166" i="7"/>
  <c r="J1166" i="7" s="1"/>
  <c r="A1167" i="7"/>
  <c r="A1168" i="7"/>
  <c r="S1168" i="7" s="1"/>
  <c r="A1169" i="7"/>
  <c r="S1169" i="7" s="1"/>
  <c r="A1170" i="7"/>
  <c r="S1170" i="7" s="1"/>
  <c r="A1171" i="7"/>
  <c r="S1171" i="7" s="1"/>
  <c r="A1387" i="7"/>
  <c r="S1387" i="7" s="1"/>
  <c r="A1173" i="7"/>
  <c r="A1174" i="7"/>
  <c r="A1175" i="7"/>
  <c r="J1175" i="7" s="1"/>
  <c r="A1176" i="7"/>
  <c r="S1176" i="7" s="1"/>
  <c r="A1389" i="7"/>
  <c r="S1389" i="7" s="1"/>
  <c r="A1178" i="7"/>
  <c r="S1178" i="7" s="1"/>
  <c r="A1179" i="7"/>
  <c r="S1179" i="7" s="1"/>
  <c r="A1391" i="7"/>
  <c r="S1391" i="7" s="1"/>
  <c r="A1181" i="7"/>
  <c r="J1181" i="7" s="1"/>
  <c r="A1182" i="7"/>
  <c r="A1183" i="7"/>
  <c r="A1392" i="7"/>
  <c r="S1392" i="7" s="1"/>
  <c r="A1185" i="7"/>
  <c r="S1185" i="7" s="1"/>
  <c r="A1186" i="7"/>
  <c r="S1186" i="7" s="1"/>
  <c r="A1187" i="7"/>
  <c r="S1187" i="7" s="1"/>
  <c r="A1188" i="7"/>
  <c r="S1188" i="7" s="1"/>
  <c r="A1189" i="7"/>
  <c r="A1190" i="7"/>
  <c r="J1190" i="7" s="1"/>
  <c r="A1191" i="7"/>
  <c r="A1192" i="7"/>
  <c r="S1192" i="7" s="1"/>
  <c r="A1193" i="7"/>
  <c r="S1193" i="7" s="1"/>
  <c r="A1194" i="7"/>
  <c r="S1194" i="7" s="1"/>
  <c r="A1195" i="7"/>
  <c r="S1195" i="7" s="1"/>
  <c r="A1196" i="7"/>
  <c r="S1196" i="7" s="1"/>
  <c r="A1197" i="7"/>
  <c r="A1198" i="7"/>
  <c r="A1199" i="7"/>
  <c r="J1199" i="7" s="1"/>
  <c r="A1200" i="7"/>
  <c r="S1200" i="7" s="1"/>
  <c r="A1201" i="7"/>
  <c r="S1201" i="7" s="1"/>
  <c r="A1202" i="7"/>
  <c r="S1202" i="7" s="1"/>
  <c r="A1203" i="7"/>
  <c r="S1203" i="7" s="1"/>
  <c r="A1204" i="7"/>
  <c r="S1204" i="7" s="1"/>
  <c r="A1400" i="7"/>
  <c r="J1400" i="7" s="1"/>
  <c r="A1206" i="7"/>
  <c r="A1207" i="7"/>
  <c r="A1208" i="7"/>
  <c r="S1208" i="7" s="1"/>
  <c r="A1209" i="7"/>
  <c r="S1209" i="7" s="1"/>
  <c r="A1210" i="7"/>
  <c r="S1210" i="7" s="1"/>
  <c r="A1412" i="7"/>
  <c r="S1412" i="7" s="1"/>
  <c r="A1212" i="7"/>
  <c r="S1212" i="7" s="1"/>
  <c r="A1213" i="7"/>
  <c r="A1214" i="7"/>
  <c r="J1214" i="7" s="1"/>
  <c r="A1215" i="7"/>
  <c r="A1216" i="7"/>
  <c r="S1216" i="7" s="1"/>
  <c r="A1217" i="7"/>
  <c r="B1217" i="7" s="1"/>
  <c r="A28" i="7"/>
  <c r="S28" i="7" s="1"/>
  <c r="A1219" i="7"/>
  <c r="S1219" i="7" s="1"/>
  <c r="A1220" i="7"/>
  <c r="S1220" i="7" s="1"/>
  <c r="A1221" i="7"/>
  <c r="A1222" i="7"/>
  <c r="A1223" i="7"/>
  <c r="J1223" i="7" s="1"/>
  <c r="A1224" i="7"/>
  <c r="S1224" i="7" s="1"/>
  <c r="A1225" i="7"/>
  <c r="S1225" i="7" s="1"/>
  <c r="A1226" i="7"/>
  <c r="S1226" i="7" s="1"/>
  <c r="A1227" i="7"/>
  <c r="S1227" i="7" s="1"/>
  <c r="A1228" i="7"/>
  <c r="S1228" i="7" s="1"/>
  <c r="A1229" i="7"/>
  <c r="J1229" i="7" s="1"/>
  <c r="A253" i="7"/>
  <c r="A1231" i="7"/>
  <c r="A1232" i="7"/>
  <c r="S1232" i="7" s="1"/>
  <c r="A1233" i="7"/>
  <c r="S1233" i="7" s="1"/>
  <c r="A1234" i="7"/>
  <c r="S1234" i="7" s="1"/>
  <c r="A1235" i="7"/>
  <c r="S1235" i="7" s="1"/>
  <c r="A1236" i="7"/>
  <c r="S1236" i="7" s="1"/>
  <c r="A1237" i="7"/>
  <c r="A1238" i="7"/>
  <c r="J1238" i="7" s="1"/>
  <c r="A1239" i="7"/>
  <c r="A1240" i="7"/>
  <c r="S1240" i="7" s="1"/>
  <c r="A1241" i="7"/>
  <c r="S1241" i="7" s="1"/>
  <c r="A1242" i="7"/>
  <c r="S1242" i="7" s="1"/>
  <c r="A1243" i="7"/>
  <c r="S1243" i="7" s="1"/>
  <c r="A883" i="7"/>
  <c r="S883" i="7" s="1"/>
  <c r="A1245" i="7"/>
  <c r="A1246" i="7"/>
  <c r="A1247" i="7"/>
  <c r="J1247" i="7" s="1"/>
  <c r="A959" i="7"/>
  <c r="S959" i="7" s="1"/>
  <c r="A1249" i="7"/>
  <c r="S1249" i="7" s="1"/>
  <c r="A1250" i="7"/>
  <c r="S1250" i="7" s="1"/>
  <c r="A1251" i="7"/>
  <c r="S1251" i="7" s="1"/>
  <c r="A1252" i="7"/>
  <c r="S1252" i="7" s="1"/>
  <c r="A1253" i="7"/>
  <c r="J1253" i="7" s="1"/>
  <c r="A1254" i="7"/>
  <c r="A1255" i="7"/>
  <c r="A1256" i="7"/>
  <c r="S1256" i="7" s="1"/>
  <c r="A1257" i="7"/>
  <c r="S1257" i="7" s="1"/>
  <c r="A1258" i="7"/>
  <c r="S1258" i="7" s="1"/>
  <c r="A1259" i="7"/>
  <c r="S1259" i="7" s="1"/>
  <c r="A1260" i="7"/>
  <c r="S1260" i="7" s="1"/>
  <c r="A1261" i="7"/>
  <c r="A1396" i="7"/>
  <c r="J1396" i="7" s="1"/>
  <c r="A1263" i="7"/>
  <c r="A1264" i="7"/>
  <c r="S1264" i="7" s="1"/>
  <c r="A1265" i="7"/>
  <c r="S1265" i="7" s="1"/>
  <c r="A1266" i="7"/>
  <c r="S1266" i="7" s="1"/>
  <c r="A1267" i="7"/>
  <c r="S1267" i="7" s="1"/>
  <c r="A53" i="7"/>
  <c r="S53" i="7" s="1"/>
  <c r="A1269" i="7"/>
  <c r="A99" i="7"/>
  <c r="A1271" i="7"/>
  <c r="J1271" i="7" s="1"/>
  <c r="A1272" i="7"/>
  <c r="S1272" i="7" s="1"/>
  <c r="A137" i="7"/>
  <c r="S137" i="7" s="1"/>
  <c r="A138" i="7"/>
  <c r="S138" i="7" s="1"/>
  <c r="A1275" i="7"/>
  <c r="S1275" i="7" s="1"/>
  <c r="A1276" i="7"/>
  <c r="S1276" i="7" s="1"/>
  <c r="A1277" i="7"/>
  <c r="J1277" i="7" s="1"/>
  <c r="A1278" i="7"/>
  <c r="A1279" i="7"/>
  <c r="A159" i="7"/>
  <c r="S159" i="7" s="1"/>
  <c r="A1281" i="7"/>
  <c r="S1281" i="7" s="1"/>
  <c r="A1282" i="7"/>
  <c r="S1282" i="7" s="1"/>
  <c r="A1283" i="7"/>
  <c r="S1283" i="7" s="1"/>
  <c r="A1284" i="7"/>
  <c r="S1284" i="7" s="1"/>
  <c r="A1285" i="7"/>
  <c r="A1286" i="7"/>
  <c r="J1286" i="7" s="1"/>
  <c r="A1287" i="7"/>
  <c r="A1288" i="7"/>
  <c r="S1288" i="7" s="1"/>
  <c r="A1289" i="7"/>
  <c r="S1289" i="7" s="1"/>
  <c r="A1290" i="7"/>
  <c r="S1290" i="7" s="1"/>
  <c r="A1291" i="7"/>
  <c r="S1291" i="7" s="1"/>
  <c r="A1292" i="7"/>
  <c r="S1292" i="7" s="1"/>
  <c r="A1293" i="7"/>
  <c r="A1294" i="7"/>
  <c r="J1294" i="7" s="1"/>
  <c r="A1295" i="7"/>
  <c r="J1295" i="7" s="1"/>
  <c r="A1296" i="7"/>
  <c r="S1296" i="7" s="1"/>
  <c r="A1297" i="7"/>
  <c r="S1297" i="7" s="1"/>
  <c r="A1298" i="7"/>
  <c r="S1298" i="7" s="1"/>
  <c r="A1299" i="7"/>
  <c r="S1299" i="7" s="1"/>
  <c r="A1300" i="7"/>
  <c r="S1300" i="7" s="1"/>
  <c r="A1301" i="7"/>
  <c r="J1301" i="7" s="1"/>
  <c r="A381" i="7"/>
  <c r="A1303" i="7"/>
  <c r="J1303" i="7" s="1"/>
  <c r="A1304" i="7"/>
  <c r="S1304" i="7" s="1"/>
  <c r="A1305" i="7"/>
  <c r="S1305" i="7" s="1"/>
  <c r="A1306" i="7"/>
  <c r="S1306" i="7" s="1"/>
  <c r="A1307" i="7"/>
  <c r="S1307" i="7" s="1"/>
  <c r="A1308" i="7"/>
  <c r="S1308" i="7" s="1"/>
  <c r="A1309" i="7"/>
  <c r="J1309" i="7" s="1"/>
  <c r="A1310" i="7"/>
  <c r="J1310" i="7" s="1"/>
  <c r="A1311" i="7"/>
  <c r="J1311" i="7" s="1"/>
  <c r="A1312" i="7"/>
  <c r="S1312" i="7" s="1"/>
  <c r="A550" i="7"/>
  <c r="S550" i="7" s="1"/>
  <c r="A1314" i="7"/>
  <c r="S1314" i="7" s="1"/>
  <c r="A552" i="7"/>
  <c r="S552" i="7" s="1"/>
  <c r="A1316" i="7"/>
  <c r="S1316" i="7" s="1"/>
  <c r="A1317" i="7"/>
  <c r="J1317" i="7" s="1"/>
  <c r="A1318" i="7"/>
  <c r="J1318" i="7" s="1"/>
  <c r="A562" i="7"/>
  <c r="A1320" i="7"/>
  <c r="S1320" i="7" s="1"/>
  <c r="A1321" i="7"/>
  <c r="S1321" i="7" s="1"/>
  <c r="A1322" i="7"/>
  <c r="S1322" i="7" s="1"/>
  <c r="A1323" i="7"/>
  <c r="S1323" i="7" s="1"/>
  <c r="A685" i="7"/>
  <c r="S685" i="7" s="1"/>
  <c r="A1325" i="7"/>
  <c r="J1325" i="7" s="1"/>
  <c r="A1326" i="7"/>
  <c r="J1326" i="7" s="1"/>
  <c r="A1327" i="7"/>
  <c r="J1327" i="7" s="1"/>
  <c r="A1328" i="7"/>
  <c r="S1328" i="7" s="1"/>
  <c r="A1329" i="7"/>
  <c r="S1329" i="7" s="1"/>
  <c r="A1330" i="7"/>
  <c r="S1330" i="7" s="1"/>
  <c r="A1331" i="7"/>
  <c r="S1331" i="7" s="1"/>
  <c r="A1332" i="7"/>
  <c r="S1332" i="7" s="1"/>
  <c r="A1333" i="7"/>
  <c r="J1333" i="7" s="1"/>
  <c r="A1334" i="7"/>
  <c r="J1334" i="7" s="1"/>
  <c r="A1335" i="7"/>
  <c r="J1335" i="7" s="1"/>
  <c r="A1336" i="7"/>
  <c r="S1336" i="7" s="1"/>
  <c r="A1337" i="7"/>
  <c r="S1337" i="7" s="1"/>
  <c r="A1338" i="7"/>
  <c r="S1338" i="7" s="1"/>
  <c r="A841" i="7"/>
  <c r="S841" i="7" s="1"/>
  <c r="A849" i="7"/>
  <c r="S849" i="7" s="1"/>
  <c r="A872" i="7"/>
  <c r="A874" i="7"/>
  <c r="A1343" i="7"/>
  <c r="J1343" i="7" s="1"/>
  <c r="A1344" i="7"/>
  <c r="S1344" i="7" s="1"/>
  <c r="A1345" i="7"/>
  <c r="S1345" i="7" s="1"/>
  <c r="A932" i="7"/>
  <c r="S932" i="7" s="1"/>
  <c r="A1347" i="7"/>
  <c r="S1347" i="7" s="1"/>
  <c r="A1348" i="7"/>
  <c r="S1348" i="7" s="1"/>
  <c r="A1349" i="7"/>
  <c r="J1349" i="7" s="1"/>
  <c r="A1350" i="7"/>
  <c r="J1350" i="7" s="1"/>
  <c r="A1351" i="7"/>
  <c r="J1351" i="7" s="1"/>
  <c r="A1352" i="7"/>
  <c r="S1352" i="7" s="1"/>
  <c r="A1353" i="7"/>
  <c r="S1353" i="7" s="1"/>
  <c r="A1016" i="7"/>
  <c r="S1016" i="7" s="1"/>
  <c r="A1355" i="7"/>
  <c r="S1355" i="7" s="1"/>
  <c r="A1019" i="7"/>
  <c r="S1019" i="7" s="1"/>
  <c r="A1357" i="7"/>
  <c r="J1357" i="7" s="1"/>
  <c r="A1358" i="7"/>
  <c r="J1358" i="7" s="1"/>
  <c r="A1359" i="7"/>
  <c r="J1359" i="7" s="1"/>
  <c r="A1360" i="7"/>
  <c r="S1360" i="7" s="1"/>
  <c r="A1361" i="7"/>
  <c r="S1361" i="7" s="1"/>
  <c r="A1362" i="7"/>
  <c r="S1362" i="7" s="1"/>
  <c r="A1363" i="7"/>
  <c r="S1363" i="7" s="1"/>
  <c r="A1364" i="7"/>
  <c r="S1364" i="7" s="1"/>
  <c r="A1365" i="7"/>
  <c r="J1365" i="7" s="1"/>
  <c r="A1366" i="7"/>
  <c r="J1366" i="7" s="1"/>
  <c r="A1367" i="7"/>
  <c r="J1367" i="7" s="1"/>
  <c r="A1368" i="7"/>
  <c r="S1368" i="7" s="1"/>
  <c r="A1369" i="7"/>
  <c r="S1369" i="7" s="1"/>
  <c r="A1370" i="7"/>
  <c r="S1370" i="7" s="1"/>
  <c r="A1371" i="7"/>
  <c r="S1371" i="7" s="1"/>
  <c r="A1086" i="7"/>
  <c r="S1086" i="7" s="1"/>
  <c r="A1373" i="7"/>
  <c r="J1373" i="7" s="1"/>
  <c r="A1374" i="7"/>
  <c r="J1374" i="7" s="1"/>
  <c r="A1375" i="7"/>
  <c r="J1375" i="7" s="1"/>
  <c r="A1376" i="7"/>
  <c r="S1376" i="7" s="1"/>
  <c r="A1159" i="7"/>
  <c r="S1159" i="7" s="1"/>
  <c r="A1205" i="7"/>
  <c r="S1205" i="7" s="1"/>
  <c r="A1379" i="7"/>
  <c r="S1379" i="7" s="1"/>
  <c r="A1380" i="7"/>
  <c r="S1380" i="7" s="1"/>
  <c r="A1381" i="7"/>
  <c r="J1381" i="7" s="1"/>
  <c r="A1382" i="7"/>
  <c r="J1382" i="7" s="1"/>
  <c r="A1383" i="7"/>
  <c r="J1383" i="7" s="1"/>
  <c r="A1384" i="7"/>
  <c r="S1384" i="7" s="1"/>
  <c r="A1385" i="7"/>
  <c r="S1385" i="7" s="1"/>
  <c r="A1273" i="7"/>
  <c r="S1273" i="7" s="1"/>
  <c r="A1274" i="7"/>
  <c r="S1274" i="7" s="1"/>
  <c r="A1388" i="7"/>
  <c r="S1388" i="7" s="1"/>
  <c r="A1302" i="7"/>
  <c r="J1302" i="7" s="1"/>
  <c r="A1390" i="7"/>
  <c r="J1390" i="7" s="1"/>
  <c r="A1313" i="7"/>
  <c r="J1313" i="7" s="1"/>
  <c r="A1339" i="7"/>
  <c r="S1339" i="7" s="1"/>
  <c r="A1393" i="7"/>
  <c r="S1393" i="7" s="1"/>
  <c r="A1394" i="7"/>
  <c r="S1394" i="7" s="1"/>
  <c r="A1395" i="7"/>
  <c r="S1395" i="7" s="1"/>
  <c r="A1346" i="7"/>
  <c r="S1346" i="7" s="1"/>
  <c r="A1397" i="7"/>
  <c r="J1397" i="7" s="1"/>
  <c r="A1398" i="7"/>
  <c r="J1398" i="7" s="1"/>
  <c r="A1399" i="7"/>
  <c r="J1399" i="7" s="1"/>
  <c r="A1386" i="7"/>
  <c r="S1386" i="7" s="1"/>
  <c r="A1401" i="7"/>
  <c r="S1401" i="7" s="1"/>
  <c r="A1402" i="7"/>
  <c r="S1402" i="7" s="1"/>
  <c r="A1403" i="7"/>
  <c r="S1403" i="7" s="1"/>
  <c r="A1404" i="7"/>
  <c r="S1404" i="7" s="1"/>
  <c r="A1405" i="7"/>
  <c r="J1405" i="7" s="1"/>
  <c r="A1406" i="7"/>
  <c r="J1406" i="7" s="1"/>
  <c r="A1407" i="7"/>
  <c r="J1407" i="7" s="1"/>
  <c r="A1408" i="7"/>
  <c r="S1408" i="7" s="1"/>
  <c r="A1409" i="7"/>
  <c r="S1409" i="7" s="1"/>
  <c r="A1410" i="7"/>
  <c r="S1410" i="7" s="1"/>
  <c r="A1411" i="7"/>
  <c r="S1411" i="7" s="1"/>
  <c r="A737" i="7"/>
  <c r="S737" i="7" s="1"/>
  <c r="H4" i="7"/>
  <c r="H5" i="7"/>
  <c r="H6" i="7"/>
  <c r="H7" i="7"/>
  <c r="H8" i="7"/>
  <c r="H9" i="7"/>
  <c r="H10" i="7"/>
  <c r="H12" i="7"/>
  <c r="H13" i="7"/>
  <c r="H14" i="7"/>
  <c r="H15" i="7"/>
  <c r="H16" i="7"/>
  <c r="H17" i="7"/>
  <c r="H18" i="7"/>
  <c r="H20" i="7"/>
  <c r="H21" i="7"/>
  <c r="H22" i="7"/>
  <c r="H23" i="7"/>
  <c r="H24" i="7"/>
  <c r="H25" i="7"/>
  <c r="H46" i="7"/>
  <c r="H29" i="7"/>
  <c r="H30" i="7"/>
  <c r="H31" i="7"/>
  <c r="H32" i="7"/>
  <c r="H33" i="7"/>
  <c r="H34" i="7"/>
  <c r="H36" i="7"/>
  <c r="H37" i="7"/>
  <c r="H38" i="7"/>
  <c r="H39" i="7"/>
  <c r="H40" i="7"/>
  <c r="H41" i="7"/>
  <c r="H44" i="7"/>
  <c r="H45" i="7"/>
  <c r="H47" i="7"/>
  <c r="H48" i="7"/>
  <c r="H49" i="7"/>
  <c r="H52" i="7"/>
  <c r="H55" i="7"/>
  <c r="H56" i="7"/>
  <c r="H57" i="7"/>
  <c r="H60" i="7"/>
  <c r="H63" i="7"/>
  <c r="H64" i="7"/>
  <c r="H65" i="7"/>
  <c r="H76" i="7"/>
  <c r="H70" i="7"/>
  <c r="H71" i="7"/>
  <c r="H72" i="7"/>
  <c r="H73" i="7"/>
  <c r="H74" i="7"/>
  <c r="H94" i="7"/>
  <c r="H79" i="7"/>
  <c r="H80" i="7"/>
  <c r="H81" i="7"/>
  <c r="H82" i="7"/>
  <c r="H84" i="7"/>
  <c r="H87" i="7"/>
  <c r="H88" i="7"/>
  <c r="H89" i="7"/>
  <c r="H90" i="7"/>
  <c r="H92" i="7"/>
  <c r="H93" i="7"/>
  <c r="H119" i="7"/>
  <c r="H96" i="7"/>
  <c r="H97" i="7"/>
  <c r="H98" i="7"/>
  <c r="H100" i="7"/>
  <c r="H103" i="7"/>
  <c r="H104" i="7"/>
  <c r="H105" i="7"/>
  <c r="H108" i="7"/>
  <c r="H111" i="7"/>
  <c r="H112" i="7"/>
  <c r="H113" i="7"/>
  <c r="H114" i="7"/>
  <c r="H116" i="7"/>
  <c r="H157" i="7"/>
  <c r="H120" i="7"/>
  <c r="H121" i="7"/>
  <c r="H122" i="7"/>
  <c r="H161" i="7"/>
  <c r="H127" i="7"/>
  <c r="H128" i="7"/>
  <c r="H129" i="7"/>
  <c r="H130" i="7"/>
  <c r="H132" i="7"/>
  <c r="H135" i="7"/>
  <c r="H136" i="7"/>
  <c r="H164" i="7"/>
  <c r="H140" i="7"/>
  <c r="H143" i="7"/>
  <c r="H145" i="7"/>
  <c r="H146" i="7"/>
  <c r="H148" i="7"/>
  <c r="H151" i="7"/>
  <c r="H152" i="7"/>
  <c r="H153" i="7"/>
  <c r="H154" i="7"/>
  <c r="H156" i="7"/>
  <c r="H177" i="7"/>
  <c r="H160" i="7"/>
  <c r="H185" i="7"/>
  <c r="H186" i="7"/>
  <c r="H166" i="7"/>
  <c r="H167" i="7"/>
  <c r="H169" i="7"/>
  <c r="H170" i="7"/>
  <c r="H172" i="7"/>
  <c r="H175" i="7"/>
  <c r="H217" i="7"/>
  <c r="H178" i="7"/>
  <c r="H183" i="7"/>
  <c r="H184" i="7"/>
  <c r="H226" i="7"/>
  <c r="H188" i="7"/>
  <c r="H191" i="7"/>
  <c r="H192" i="7"/>
  <c r="H193" i="7"/>
  <c r="H196" i="7"/>
  <c r="H199" i="7"/>
  <c r="H200" i="7"/>
  <c r="H201" i="7"/>
  <c r="H202" i="7"/>
  <c r="H207" i="7"/>
  <c r="H208" i="7"/>
  <c r="H209" i="7"/>
  <c r="H248" i="7"/>
  <c r="H212" i="7"/>
  <c r="H213" i="7"/>
  <c r="H214" i="7"/>
  <c r="H215" i="7"/>
  <c r="H251" i="7"/>
  <c r="H218" i="7"/>
  <c r="H220" i="7"/>
  <c r="H223" i="7"/>
  <c r="H224" i="7"/>
  <c r="H225" i="7"/>
  <c r="H256" i="7"/>
  <c r="H231" i="7"/>
  <c r="H232" i="7"/>
  <c r="H233" i="7"/>
  <c r="H234" i="7"/>
  <c r="H236" i="7"/>
  <c r="H239" i="7"/>
  <c r="H241" i="7"/>
  <c r="H242" i="7"/>
  <c r="H244" i="7"/>
  <c r="H281" i="7"/>
  <c r="H249" i="7"/>
  <c r="H250" i="7"/>
  <c r="H255" i="7"/>
  <c r="H336" i="7"/>
  <c r="H257" i="7"/>
  <c r="H258" i="7"/>
  <c r="H260" i="7"/>
  <c r="H263" i="7"/>
  <c r="H264" i="7"/>
  <c r="H265" i="7"/>
  <c r="H268" i="7"/>
  <c r="H271" i="7"/>
  <c r="H272" i="7"/>
  <c r="H273" i="7"/>
  <c r="H274" i="7"/>
  <c r="H279" i="7"/>
  <c r="H352" i="7"/>
  <c r="H354" i="7"/>
  <c r="H282" i="7"/>
  <c r="H284" i="7"/>
  <c r="H287" i="7"/>
  <c r="H288" i="7"/>
  <c r="H289" i="7"/>
  <c r="H290" i="7"/>
  <c r="H292" i="7"/>
  <c r="H295" i="7"/>
  <c r="H297" i="7"/>
  <c r="H298" i="7"/>
  <c r="H303" i="7"/>
  <c r="H304" i="7"/>
  <c r="H305" i="7"/>
  <c r="H306" i="7"/>
  <c r="H308" i="7"/>
  <c r="H311" i="7"/>
  <c r="H312" i="7"/>
  <c r="H313" i="7"/>
  <c r="H316" i="7"/>
  <c r="H319" i="7"/>
  <c r="H320" i="7"/>
  <c r="H321" i="7"/>
  <c r="H322" i="7"/>
  <c r="H327" i="7"/>
  <c r="H328" i="7"/>
  <c r="H329" i="7"/>
  <c r="H330" i="7"/>
  <c r="H332" i="7"/>
  <c r="H335" i="7"/>
  <c r="H421" i="7"/>
  <c r="H337" i="7"/>
  <c r="H338" i="7"/>
  <c r="H340" i="7"/>
  <c r="H343" i="7"/>
  <c r="H345" i="7"/>
  <c r="H346" i="7"/>
  <c r="H351" i="7"/>
  <c r="H442" i="7"/>
  <c r="H353" i="7"/>
  <c r="H450" i="7"/>
  <c r="H356" i="7"/>
  <c r="H460" i="7"/>
  <c r="H360" i="7"/>
  <c r="H361" i="7"/>
  <c r="H364" i="7"/>
  <c r="H367" i="7"/>
  <c r="H368" i="7"/>
  <c r="H369" i="7"/>
  <c r="H370" i="7"/>
  <c r="H375" i="7"/>
  <c r="H376" i="7"/>
  <c r="H377" i="7"/>
  <c r="H378" i="7"/>
  <c r="H461" i="7"/>
  <c r="H383" i="7"/>
  <c r="H384" i="7"/>
  <c r="H385" i="7"/>
  <c r="H386" i="7"/>
  <c r="H388" i="7"/>
  <c r="H391" i="7"/>
  <c r="H393" i="7"/>
  <c r="H394" i="7"/>
  <c r="H399" i="7"/>
  <c r="H400" i="7"/>
  <c r="H401" i="7"/>
  <c r="H402" i="7"/>
  <c r="H404" i="7"/>
  <c r="H407" i="7"/>
  <c r="H408" i="7"/>
  <c r="H409" i="7"/>
  <c r="H412" i="7"/>
  <c r="H415" i="7"/>
  <c r="H416" i="7"/>
  <c r="H417" i="7"/>
  <c r="H418" i="7"/>
  <c r="H422" i="7"/>
  <c r="H423" i="7"/>
  <c r="H424" i="7"/>
  <c r="H425" i="7"/>
  <c r="H426" i="7"/>
  <c r="H431" i="7"/>
  <c r="H432" i="7"/>
  <c r="H433" i="7"/>
  <c r="H524" i="7"/>
  <c r="H436" i="7"/>
  <c r="H439" i="7"/>
  <c r="H440" i="7"/>
  <c r="H441" i="7"/>
  <c r="H527" i="7"/>
  <c r="H444" i="7"/>
  <c r="H447" i="7"/>
  <c r="H448" i="7"/>
  <c r="H449" i="7"/>
  <c r="H528" i="7"/>
  <c r="H452" i="7"/>
  <c r="H455" i="7"/>
  <c r="H456" i="7"/>
  <c r="H457" i="7"/>
  <c r="H458" i="7"/>
  <c r="H541" i="7"/>
  <c r="H463" i="7"/>
  <c r="H464" i="7"/>
  <c r="H465" i="7"/>
  <c r="H466" i="7"/>
  <c r="H468" i="7"/>
  <c r="H469" i="7"/>
  <c r="H470" i="7"/>
  <c r="H471" i="7"/>
  <c r="H472" i="7"/>
  <c r="H473" i="7"/>
  <c r="H474" i="7"/>
  <c r="H476" i="7"/>
  <c r="H478" i="7"/>
  <c r="H479" i="7"/>
  <c r="H480" i="7"/>
  <c r="H481" i="7"/>
  <c r="H482" i="7"/>
  <c r="H484" i="7"/>
  <c r="H487" i="7"/>
  <c r="H551" i="7"/>
  <c r="H489" i="7"/>
  <c r="H490" i="7"/>
  <c r="H492" i="7"/>
  <c r="H495" i="7"/>
  <c r="H496" i="7"/>
  <c r="H497" i="7"/>
  <c r="H498" i="7"/>
  <c r="H500" i="7"/>
  <c r="H503" i="7"/>
  <c r="H504" i="7"/>
  <c r="H505" i="7"/>
  <c r="H506" i="7"/>
  <c r="H508" i="7"/>
  <c r="H511" i="7"/>
  <c r="H512" i="7"/>
  <c r="H513" i="7"/>
  <c r="H514" i="7"/>
  <c r="H516" i="7"/>
  <c r="H519" i="7"/>
  <c r="H520" i="7"/>
  <c r="H521" i="7"/>
  <c r="H522" i="7"/>
  <c r="H596" i="7"/>
  <c r="H525" i="7"/>
  <c r="H597" i="7"/>
  <c r="H529" i="7"/>
  <c r="H530" i="7"/>
  <c r="H532" i="7"/>
  <c r="H533" i="7"/>
  <c r="H534" i="7"/>
  <c r="H535" i="7"/>
  <c r="H536" i="7"/>
  <c r="H537" i="7"/>
  <c r="H538" i="7"/>
  <c r="H540" i="7"/>
  <c r="H610" i="7"/>
  <c r="H542" i="7"/>
  <c r="H543" i="7"/>
  <c r="H544" i="7"/>
  <c r="H545" i="7"/>
  <c r="H616" i="7"/>
  <c r="H548" i="7"/>
  <c r="H549" i="7"/>
  <c r="H618" i="7"/>
  <c r="H645" i="7"/>
  <c r="H652" i="7"/>
  <c r="H553" i="7"/>
  <c r="H554" i="7"/>
  <c r="H556" i="7"/>
  <c r="H557" i="7"/>
  <c r="H558" i="7"/>
  <c r="H559" i="7"/>
  <c r="H560" i="7"/>
  <c r="H660" i="7"/>
  <c r="H668" i="7"/>
  <c r="H564" i="7"/>
  <c r="H565" i="7"/>
  <c r="H566" i="7"/>
  <c r="H567" i="7"/>
  <c r="H568" i="7"/>
  <c r="H569" i="7"/>
  <c r="H570" i="7"/>
  <c r="H572" i="7"/>
  <c r="H573" i="7"/>
  <c r="H574" i="7"/>
  <c r="H575" i="7"/>
  <c r="H688" i="7"/>
  <c r="H578" i="7"/>
  <c r="H580" i="7"/>
  <c r="H581" i="7"/>
  <c r="H582" i="7"/>
  <c r="H583" i="7"/>
  <c r="H584" i="7"/>
  <c r="H585" i="7"/>
  <c r="H586" i="7"/>
  <c r="H588" i="7"/>
  <c r="H589" i="7"/>
  <c r="H590" i="7"/>
  <c r="H591" i="7"/>
  <c r="H592" i="7"/>
  <c r="H593" i="7"/>
  <c r="H594" i="7"/>
  <c r="H690" i="7"/>
  <c r="H693" i="7"/>
  <c r="H598" i="7"/>
  <c r="H599" i="7"/>
  <c r="H600" i="7"/>
  <c r="H601" i="7"/>
  <c r="H602" i="7"/>
  <c r="H604" i="7"/>
  <c r="H605" i="7"/>
  <c r="H606" i="7"/>
  <c r="H607" i="7"/>
  <c r="H608" i="7"/>
  <c r="H698" i="7"/>
  <c r="H713" i="7"/>
  <c r="H612" i="7"/>
  <c r="H613" i="7"/>
  <c r="H614" i="7"/>
  <c r="H615" i="7"/>
  <c r="H732" i="7"/>
  <c r="H617" i="7"/>
  <c r="H740" i="7"/>
  <c r="H620" i="7"/>
  <c r="H621" i="7"/>
  <c r="H622" i="7"/>
  <c r="H623" i="7"/>
  <c r="H624" i="7"/>
  <c r="H625" i="7"/>
  <c r="H626" i="7"/>
  <c r="H628" i="7"/>
  <c r="H629" i="7"/>
  <c r="H630" i="7"/>
  <c r="H631" i="7"/>
  <c r="H632" i="7"/>
  <c r="H633" i="7"/>
  <c r="H634" i="7"/>
  <c r="H636" i="7"/>
  <c r="H637" i="7"/>
  <c r="H638" i="7"/>
  <c r="H639" i="7"/>
  <c r="H640" i="7"/>
  <c r="H641" i="7"/>
  <c r="H642" i="7"/>
  <c r="H644" i="7"/>
  <c r="H750" i="7"/>
  <c r="H646" i="7"/>
  <c r="H647" i="7"/>
  <c r="H648" i="7"/>
  <c r="H649" i="7"/>
  <c r="H650" i="7"/>
  <c r="H756" i="7"/>
  <c r="H653" i="7"/>
  <c r="H654" i="7"/>
  <c r="H655" i="7"/>
  <c r="H656" i="7"/>
  <c r="H657" i="7"/>
  <c r="H658" i="7"/>
  <c r="H758" i="7"/>
  <c r="H661" i="7"/>
  <c r="H662" i="7"/>
  <c r="H663" i="7"/>
  <c r="H664" i="7"/>
  <c r="H665" i="7"/>
  <c r="H666" i="7"/>
  <c r="H777" i="7"/>
  <c r="H669" i="7"/>
  <c r="H670" i="7"/>
  <c r="H671" i="7"/>
  <c r="H672" i="7"/>
  <c r="H673" i="7"/>
  <c r="H674" i="7"/>
  <c r="H676" i="7"/>
  <c r="H677" i="7"/>
  <c r="H678" i="7"/>
  <c r="H679" i="7"/>
  <c r="H680" i="7"/>
  <c r="H681" i="7"/>
  <c r="H682" i="7"/>
  <c r="H684" i="7"/>
  <c r="H785" i="7"/>
  <c r="H686" i="7"/>
  <c r="H687" i="7"/>
  <c r="H787" i="7"/>
  <c r="H689" i="7"/>
  <c r="H811" i="7"/>
  <c r="H692" i="7"/>
  <c r="H846" i="7"/>
  <c r="H694" i="7"/>
  <c r="H695" i="7"/>
  <c r="H696" i="7"/>
  <c r="H697" i="7"/>
  <c r="H850" i="7"/>
  <c r="H700" i="7"/>
  <c r="H701" i="7"/>
  <c r="H702" i="7"/>
  <c r="H703" i="7"/>
  <c r="H704" i="7"/>
  <c r="H705" i="7"/>
  <c r="H706" i="7"/>
  <c r="H708" i="7"/>
  <c r="H709" i="7"/>
  <c r="H710" i="7"/>
  <c r="H711" i="7"/>
  <c r="H712" i="7"/>
  <c r="H866" i="7"/>
  <c r="H714" i="7"/>
  <c r="H716" i="7"/>
  <c r="H717" i="7"/>
  <c r="H718" i="7"/>
  <c r="H719" i="7"/>
  <c r="H720" i="7"/>
  <c r="H721" i="7"/>
  <c r="H722" i="7"/>
  <c r="H724" i="7"/>
  <c r="H725" i="7"/>
  <c r="H726" i="7"/>
  <c r="H727" i="7"/>
  <c r="H728" i="7"/>
  <c r="H729" i="7"/>
  <c r="H730" i="7"/>
  <c r="H880" i="7"/>
  <c r="H733" i="7"/>
  <c r="H734" i="7"/>
  <c r="H735" i="7"/>
  <c r="H736" i="7"/>
  <c r="H907" i="7"/>
  <c r="H738" i="7"/>
  <c r="H908" i="7"/>
  <c r="H741" i="7"/>
  <c r="H742" i="7"/>
  <c r="H743" i="7"/>
  <c r="H744" i="7"/>
  <c r="H745" i="7"/>
  <c r="H746" i="7"/>
  <c r="H748" i="7"/>
  <c r="H749" i="7"/>
  <c r="H915" i="7"/>
  <c r="H751" i="7"/>
  <c r="H752" i="7"/>
  <c r="H753" i="7"/>
  <c r="H754" i="7"/>
  <c r="H919" i="7"/>
  <c r="H757" i="7"/>
  <c r="H920" i="7"/>
  <c r="H759" i="7"/>
  <c r="H760" i="7"/>
  <c r="H761" i="7"/>
  <c r="H762" i="7"/>
  <c r="H764" i="7"/>
  <c r="H765" i="7"/>
  <c r="H766" i="7"/>
  <c r="H767" i="7"/>
  <c r="H768" i="7"/>
  <c r="H769" i="7"/>
  <c r="H770" i="7"/>
  <c r="H772" i="7"/>
  <c r="H773" i="7"/>
  <c r="H774" i="7"/>
  <c r="H775" i="7"/>
  <c r="H776" i="7"/>
  <c r="H929" i="7"/>
  <c r="H778" i="7"/>
  <c r="H780" i="7"/>
  <c r="H781" i="7"/>
  <c r="H782" i="7"/>
  <c r="H783" i="7"/>
  <c r="H784" i="7"/>
  <c r="H934" i="7"/>
  <c r="H786" i="7"/>
  <c r="H788" i="7"/>
  <c r="H789" i="7"/>
  <c r="H790" i="7"/>
  <c r="H791" i="7"/>
  <c r="H792" i="7"/>
  <c r="H793" i="7"/>
  <c r="H794" i="7"/>
  <c r="H796" i="7"/>
  <c r="H797" i="7"/>
  <c r="H798" i="7"/>
  <c r="H799" i="7"/>
  <c r="H800" i="7"/>
  <c r="H801" i="7"/>
  <c r="H802" i="7"/>
  <c r="H804" i="7"/>
  <c r="H805" i="7"/>
  <c r="H806" i="7"/>
  <c r="H807" i="7"/>
  <c r="H808" i="7"/>
  <c r="H809" i="7"/>
  <c r="H810" i="7"/>
  <c r="H812" i="7"/>
  <c r="H813" i="7"/>
  <c r="H814" i="7"/>
  <c r="H815" i="7"/>
  <c r="H816" i="7"/>
  <c r="H817" i="7"/>
  <c r="H818" i="7"/>
  <c r="H820" i="7"/>
  <c r="H821" i="7"/>
  <c r="H822" i="7"/>
  <c r="H823" i="7"/>
  <c r="H824" i="7"/>
  <c r="H825" i="7"/>
  <c r="H826" i="7"/>
  <c r="H828" i="7"/>
  <c r="H829" i="7"/>
  <c r="H830" i="7"/>
  <c r="H831" i="7"/>
  <c r="H832" i="7"/>
  <c r="H833" i="7"/>
  <c r="H834" i="7"/>
  <c r="H836" i="7"/>
  <c r="H837" i="7"/>
  <c r="H838" i="7"/>
  <c r="H839" i="7"/>
  <c r="H840" i="7"/>
  <c r="H964" i="7"/>
  <c r="H842" i="7"/>
  <c r="H844" i="7"/>
  <c r="H845" i="7"/>
  <c r="H965" i="7"/>
  <c r="H847" i="7"/>
  <c r="H848" i="7"/>
  <c r="H966" i="7"/>
  <c r="H995" i="7"/>
  <c r="H852" i="7"/>
  <c r="H853" i="7"/>
  <c r="H854" i="7"/>
  <c r="H855" i="7"/>
  <c r="H856" i="7"/>
  <c r="H857" i="7"/>
  <c r="H858" i="7"/>
  <c r="H860" i="7"/>
  <c r="H861" i="7"/>
  <c r="H862" i="7"/>
  <c r="H863" i="7"/>
  <c r="H864" i="7"/>
  <c r="H865" i="7"/>
  <c r="H998" i="7"/>
  <c r="H868" i="7"/>
  <c r="H869" i="7"/>
  <c r="H870" i="7"/>
  <c r="H871" i="7"/>
  <c r="H1002" i="7"/>
  <c r="H873" i="7"/>
  <c r="H1017" i="7"/>
  <c r="H876" i="7"/>
  <c r="H877" i="7"/>
  <c r="H878" i="7"/>
  <c r="H879" i="7"/>
  <c r="H1023" i="7"/>
  <c r="H881" i="7"/>
  <c r="H882" i="7"/>
  <c r="H884" i="7"/>
  <c r="H885" i="7"/>
  <c r="H886" i="7"/>
  <c r="H887" i="7"/>
  <c r="H888" i="7"/>
  <c r="H889" i="7"/>
  <c r="H890" i="7"/>
  <c r="H892" i="7"/>
  <c r="H893" i="7"/>
  <c r="H894" i="7"/>
  <c r="H895" i="7"/>
  <c r="H896" i="7"/>
  <c r="H897" i="7"/>
  <c r="H898" i="7"/>
  <c r="H900" i="7"/>
  <c r="H901" i="7"/>
  <c r="H902" i="7"/>
  <c r="H903" i="7"/>
  <c r="H904" i="7"/>
  <c r="H905" i="7"/>
  <c r="H906" i="7"/>
  <c r="H1029" i="7"/>
  <c r="H909" i="7"/>
  <c r="H910" i="7"/>
  <c r="H911" i="7"/>
  <c r="H912" i="7"/>
  <c r="H913" i="7"/>
  <c r="H914" i="7"/>
  <c r="H916" i="7"/>
  <c r="H917" i="7"/>
  <c r="H918" i="7"/>
  <c r="H1039" i="7"/>
  <c r="H1042" i="7"/>
  <c r="H921" i="7"/>
  <c r="H922" i="7"/>
  <c r="H924" i="7"/>
  <c r="H925" i="7"/>
  <c r="H926" i="7"/>
  <c r="H927" i="7"/>
  <c r="H928" i="7"/>
  <c r="H1046" i="7"/>
  <c r="H930" i="7"/>
  <c r="H1049" i="7"/>
  <c r="H933" i="7"/>
  <c r="H1051" i="7"/>
  <c r="H935" i="7"/>
  <c r="H936" i="7"/>
  <c r="H937" i="7"/>
  <c r="H938" i="7"/>
  <c r="H940" i="7"/>
  <c r="H941" i="7"/>
  <c r="H942" i="7"/>
  <c r="H943" i="7"/>
  <c r="H944" i="7"/>
  <c r="H1054" i="7"/>
  <c r="H946" i="7"/>
  <c r="H948" i="7"/>
  <c r="H949" i="7"/>
  <c r="H950" i="7"/>
  <c r="H951" i="7"/>
  <c r="H952" i="7"/>
  <c r="H953" i="7"/>
  <c r="H954" i="7"/>
  <c r="H956" i="7"/>
  <c r="H957" i="7"/>
  <c r="H1055" i="7"/>
  <c r="H1057" i="7"/>
  <c r="H960" i="7"/>
  <c r="H961" i="7"/>
  <c r="H962" i="7"/>
  <c r="H1063" i="7"/>
  <c r="H1067" i="7"/>
  <c r="H1073" i="7"/>
  <c r="H967" i="7"/>
  <c r="H968" i="7"/>
  <c r="H969" i="7"/>
  <c r="H970" i="7"/>
  <c r="H972" i="7"/>
  <c r="H973" i="7"/>
  <c r="H974" i="7"/>
  <c r="H975" i="7"/>
  <c r="H976" i="7"/>
  <c r="H977" i="7"/>
  <c r="H978" i="7"/>
  <c r="H980" i="7"/>
  <c r="H981" i="7"/>
  <c r="H982" i="7"/>
  <c r="H983" i="7"/>
  <c r="H984" i="7"/>
  <c r="H985" i="7"/>
  <c r="H986" i="7"/>
  <c r="H988" i="7"/>
  <c r="H989" i="7"/>
  <c r="H990" i="7"/>
  <c r="H991" i="7"/>
  <c r="H992" i="7"/>
  <c r="H993" i="7"/>
  <c r="H994" i="7"/>
  <c r="H996" i="7"/>
  <c r="H997" i="7"/>
  <c r="H1083" i="7"/>
  <c r="H999" i="7"/>
  <c r="H1000" i="7"/>
  <c r="H1001" i="7"/>
  <c r="H1085" i="7"/>
  <c r="H1004" i="7"/>
  <c r="H1005" i="7"/>
  <c r="H1006" i="7"/>
  <c r="H1007" i="7"/>
  <c r="H1008" i="7"/>
  <c r="H1009" i="7"/>
  <c r="H1010" i="7"/>
  <c r="H1012" i="7"/>
  <c r="H1013" i="7"/>
  <c r="H1014" i="7"/>
  <c r="H1015" i="7"/>
  <c r="H1087" i="7"/>
  <c r="H1094" i="7"/>
  <c r="H1018" i="7"/>
  <c r="H1020" i="7"/>
  <c r="H1021" i="7"/>
  <c r="H1022" i="7"/>
  <c r="H1115" i="7"/>
  <c r="H1024" i="7"/>
  <c r="H1127" i="7"/>
  <c r="H1026" i="7"/>
  <c r="H1028" i="7"/>
  <c r="H1135" i="7"/>
  <c r="H1030" i="7"/>
  <c r="H1031" i="7"/>
  <c r="H1032" i="7"/>
  <c r="H1139" i="7"/>
  <c r="H1034" i="7"/>
  <c r="H1036" i="7"/>
  <c r="H1037" i="7"/>
  <c r="H1038" i="7"/>
  <c r="H1146" i="7"/>
  <c r="H1040" i="7"/>
  <c r="H1041" i="7"/>
  <c r="H1154" i="7"/>
  <c r="H1044" i="7"/>
  <c r="H1045" i="7"/>
  <c r="H1156" i="7"/>
  <c r="H1047" i="7"/>
  <c r="H1048" i="7"/>
  <c r="H1160" i="7"/>
  <c r="H1050" i="7"/>
  <c r="H1052" i="7"/>
  <c r="H1053" i="7"/>
  <c r="H1177" i="7"/>
  <c r="H1180" i="7"/>
  <c r="H1056" i="7"/>
  <c r="H1184" i="7"/>
  <c r="H1058" i="7"/>
  <c r="H1060" i="7"/>
  <c r="H1061" i="7"/>
  <c r="H1062" i="7"/>
  <c r="H1211" i="7"/>
  <c r="H1064" i="7"/>
  <c r="H1065" i="7"/>
  <c r="H1066" i="7"/>
  <c r="H1068" i="7"/>
  <c r="H1069" i="7"/>
  <c r="H1070" i="7"/>
  <c r="H1071" i="7"/>
  <c r="H1072" i="7"/>
  <c r="H1230" i="7"/>
  <c r="H1074" i="7"/>
  <c r="H1076" i="7"/>
  <c r="H1077" i="7"/>
  <c r="H1078" i="7"/>
  <c r="H1079" i="7"/>
  <c r="H1080" i="7"/>
  <c r="H1081" i="7"/>
  <c r="H1244" i="7"/>
  <c r="H1084" i="7"/>
  <c r="H1262" i="7"/>
  <c r="H1268" i="7"/>
  <c r="H1270" i="7"/>
  <c r="H1088" i="7"/>
  <c r="H1089" i="7"/>
  <c r="H1090" i="7"/>
  <c r="H1092" i="7"/>
  <c r="H1093" i="7"/>
  <c r="H1280" i="7"/>
  <c r="H1095" i="7"/>
  <c r="H1096" i="7"/>
  <c r="H1097" i="7"/>
  <c r="H1098" i="7"/>
  <c r="H1100" i="7"/>
  <c r="H1101" i="7"/>
  <c r="H1102" i="7"/>
  <c r="H1103" i="7"/>
  <c r="H1104" i="7"/>
  <c r="H1105" i="7"/>
  <c r="H1106" i="7"/>
  <c r="H1108" i="7"/>
  <c r="H1109" i="7"/>
  <c r="H1110" i="7"/>
  <c r="H1111" i="7"/>
  <c r="H1112" i="7"/>
  <c r="H1315" i="7"/>
  <c r="H1114" i="7"/>
  <c r="H1116" i="7"/>
  <c r="H1117" i="7"/>
  <c r="H1118" i="7"/>
  <c r="H1119" i="7"/>
  <c r="H1120" i="7"/>
  <c r="H1121" i="7"/>
  <c r="H1122" i="7"/>
  <c r="H1124" i="7"/>
  <c r="H1125" i="7"/>
  <c r="H1126" i="7"/>
  <c r="H1324" i="7"/>
  <c r="H1128" i="7"/>
  <c r="H1129" i="7"/>
  <c r="H1130" i="7"/>
  <c r="H1132" i="7"/>
  <c r="H1133" i="7"/>
  <c r="H1340" i="7"/>
  <c r="H1341" i="7"/>
  <c r="H1136" i="7"/>
  <c r="H1137" i="7"/>
  <c r="H1138" i="7"/>
  <c r="H1140" i="7"/>
  <c r="H1141" i="7"/>
  <c r="H1142" i="7"/>
  <c r="H1143" i="7"/>
  <c r="H1144" i="7"/>
  <c r="H1145" i="7"/>
  <c r="H1354" i="7"/>
  <c r="H1148" i="7"/>
  <c r="H1149" i="7"/>
  <c r="H1150" i="7"/>
  <c r="H1151" i="7"/>
  <c r="H1152" i="7"/>
  <c r="H1153" i="7"/>
  <c r="H1356" i="7"/>
  <c r="H1372" i="7"/>
  <c r="H1157" i="7"/>
  <c r="H1158" i="7"/>
  <c r="H1377" i="7"/>
  <c r="H1378" i="7"/>
  <c r="H1161" i="7"/>
  <c r="H1162" i="7"/>
  <c r="H1164" i="7"/>
  <c r="H1165" i="7"/>
  <c r="H1166" i="7"/>
  <c r="H1167" i="7"/>
  <c r="H1168" i="7"/>
  <c r="H1169" i="7"/>
  <c r="H1170" i="7"/>
  <c r="H1387" i="7"/>
  <c r="H1173" i="7"/>
  <c r="H1174" i="7"/>
  <c r="H1175" i="7"/>
  <c r="H1176" i="7"/>
  <c r="H1389" i="7"/>
  <c r="H1178" i="7"/>
  <c r="H1391" i="7"/>
  <c r="H1181" i="7"/>
  <c r="H1182" i="7"/>
  <c r="H1183" i="7"/>
  <c r="H1392" i="7"/>
  <c r="H1185" i="7"/>
  <c r="H1186" i="7"/>
  <c r="H1188" i="7"/>
  <c r="H1189" i="7"/>
  <c r="H1190" i="7"/>
  <c r="H1191" i="7"/>
  <c r="H1192" i="7"/>
  <c r="H1193" i="7"/>
  <c r="H1194" i="7"/>
  <c r="H1196" i="7"/>
  <c r="H1197" i="7"/>
  <c r="H1198" i="7"/>
  <c r="H1199" i="7"/>
  <c r="H1200" i="7"/>
  <c r="H1201" i="7"/>
  <c r="H1202" i="7"/>
  <c r="H1204" i="7"/>
  <c r="H1400" i="7"/>
  <c r="H1206" i="7"/>
  <c r="H1207" i="7"/>
  <c r="H1208" i="7"/>
  <c r="H1209" i="7"/>
  <c r="H1210" i="7"/>
  <c r="H1212" i="7"/>
  <c r="H1213" i="7"/>
  <c r="H1214" i="7"/>
  <c r="H1215" i="7"/>
  <c r="H1216" i="7"/>
  <c r="H1217" i="7"/>
  <c r="H28" i="7"/>
  <c r="H1220" i="7"/>
  <c r="H1221" i="7"/>
  <c r="H1222" i="7"/>
  <c r="H1223" i="7"/>
  <c r="H1224" i="7"/>
  <c r="H1225" i="7"/>
  <c r="H1226" i="7"/>
  <c r="H1228" i="7"/>
  <c r="H1229" i="7"/>
  <c r="H253" i="7"/>
  <c r="H1231" i="7"/>
  <c r="H1232" i="7"/>
  <c r="H1233" i="7"/>
  <c r="H1234" i="7"/>
  <c r="H1236" i="7"/>
  <c r="H1237" i="7"/>
  <c r="H1238" i="7"/>
  <c r="H1239" i="7"/>
  <c r="H1240" i="7"/>
  <c r="H1241" i="7"/>
  <c r="H1242" i="7"/>
  <c r="H883" i="7"/>
  <c r="H1245" i="7"/>
  <c r="H1246" i="7"/>
  <c r="H1247" i="7"/>
  <c r="H959" i="7"/>
  <c r="H1249" i="7"/>
  <c r="H1250" i="7"/>
  <c r="H1252" i="7"/>
  <c r="H1253" i="7"/>
  <c r="H1254" i="7"/>
  <c r="H1255" i="7"/>
  <c r="H1256" i="7"/>
  <c r="H1257" i="7"/>
  <c r="H1258" i="7"/>
  <c r="H1260" i="7"/>
  <c r="H1261" i="7"/>
  <c r="H1396" i="7"/>
  <c r="H1263" i="7"/>
  <c r="H1264" i="7"/>
  <c r="H1265" i="7"/>
  <c r="H1266" i="7"/>
  <c r="H53" i="7"/>
  <c r="H1269" i="7"/>
  <c r="H99" i="7"/>
  <c r="H1271" i="7"/>
  <c r="H1272" i="7"/>
  <c r="H137" i="7"/>
  <c r="H138" i="7"/>
  <c r="H1276" i="7"/>
  <c r="H1277" i="7"/>
  <c r="H1278" i="7"/>
  <c r="H1279" i="7"/>
  <c r="H159" i="7"/>
  <c r="H1281" i="7"/>
  <c r="H1282" i="7"/>
  <c r="H1284" i="7"/>
  <c r="H1285" i="7"/>
  <c r="H1286" i="7"/>
  <c r="H1287" i="7"/>
  <c r="H1288" i="7"/>
  <c r="H1289" i="7"/>
  <c r="H1290" i="7"/>
  <c r="H1292" i="7"/>
  <c r="H1293" i="7"/>
  <c r="H1294" i="7"/>
  <c r="H1295" i="7"/>
  <c r="H1296" i="7"/>
  <c r="H1297" i="7"/>
  <c r="H1298" i="7"/>
  <c r="H1300" i="7"/>
  <c r="H1301" i="7"/>
  <c r="H381" i="7"/>
  <c r="H1303" i="7"/>
  <c r="H1304" i="7"/>
  <c r="H1305" i="7"/>
  <c r="H1306" i="7"/>
  <c r="H1308" i="7"/>
  <c r="H1309" i="7"/>
  <c r="H1310" i="7"/>
  <c r="H1311" i="7"/>
  <c r="H1312" i="7"/>
  <c r="H550" i="7"/>
  <c r="H1314" i="7"/>
  <c r="H1316" i="7"/>
  <c r="H1317" i="7"/>
  <c r="H1318" i="7"/>
  <c r="H562" i="7"/>
  <c r="H1320" i="7"/>
  <c r="H1321" i="7"/>
  <c r="H1322" i="7"/>
  <c r="H685" i="7"/>
  <c r="H1325" i="7"/>
  <c r="H1326" i="7"/>
  <c r="H1327" i="7"/>
  <c r="H1328" i="7"/>
  <c r="H1329" i="7"/>
  <c r="H1330" i="7"/>
  <c r="H1332" i="7"/>
  <c r="H1333" i="7"/>
  <c r="H1334" i="7"/>
  <c r="H1335" i="7"/>
  <c r="H1336" i="7"/>
  <c r="H1337" i="7"/>
  <c r="H1338" i="7"/>
  <c r="H849" i="7"/>
  <c r="H872" i="7"/>
  <c r="H874" i="7"/>
  <c r="H1343" i="7"/>
  <c r="H1344" i="7"/>
  <c r="H1345" i="7"/>
  <c r="H932" i="7"/>
  <c r="H1348" i="7"/>
  <c r="H1349" i="7"/>
  <c r="H1350" i="7"/>
  <c r="H1351" i="7"/>
  <c r="H1352" i="7"/>
  <c r="H1353" i="7"/>
  <c r="H1016" i="7"/>
  <c r="H1019" i="7"/>
  <c r="H1357" i="7"/>
  <c r="H1358" i="7"/>
  <c r="H1359" i="7"/>
  <c r="H1360" i="7"/>
  <c r="H1361" i="7"/>
  <c r="H1362" i="7"/>
  <c r="H1364" i="7"/>
  <c r="H1365" i="7"/>
  <c r="H1366" i="7"/>
  <c r="H1367" i="7"/>
  <c r="H1368" i="7"/>
  <c r="H1369" i="7"/>
  <c r="H1370" i="7"/>
  <c r="H1086" i="7"/>
  <c r="H1373" i="7"/>
  <c r="H1374" i="7"/>
  <c r="H1375" i="7"/>
  <c r="H1376" i="7"/>
  <c r="H1159" i="7"/>
  <c r="H1205" i="7"/>
  <c r="H1380" i="7"/>
  <c r="H1381" i="7"/>
  <c r="H1382" i="7"/>
  <c r="H1383" i="7"/>
  <c r="H1384" i="7"/>
  <c r="H1385" i="7"/>
  <c r="H1273" i="7"/>
  <c r="H1388" i="7"/>
  <c r="H1302" i="7"/>
  <c r="H1390" i="7"/>
  <c r="H1313" i="7"/>
  <c r="H1339" i="7"/>
  <c r="H1393" i="7"/>
  <c r="H1394" i="7"/>
  <c r="H1346" i="7"/>
  <c r="H1397" i="7"/>
  <c r="H1398" i="7"/>
  <c r="H1399" i="7"/>
  <c r="H1386" i="7"/>
  <c r="H1401" i="7"/>
  <c r="H1402" i="7"/>
  <c r="H1404" i="7"/>
  <c r="H1405" i="7"/>
  <c r="H1406" i="7"/>
  <c r="H1407" i="7"/>
  <c r="H1408" i="7"/>
  <c r="H1409" i="7"/>
  <c r="H1410" i="7"/>
  <c r="H737" i="7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46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68" i="7"/>
  <c r="G47" i="7"/>
  <c r="G48" i="7"/>
  <c r="G49" i="7"/>
  <c r="G50" i="7"/>
  <c r="G51" i="7"/>
  <c r="G52" i="7"/>
  <c r="G75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76" i="7"/>
  <c r="G69" i="7"/>
  <c r="G70" i="7"/>
  <c r="G71" i="7"/>
  <c r="G72" i="7"/>
  <c r="G73" i="7"/>
  <c r="G74" i="7"/>
  <c r="G77" i="7"/>
  <c r="G94" i="7"/>
  <c r="G95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117" i="7"/>
  <c r="G119" i="7"/>
  <c r="G96" i="7"/>
  <c r="G97" i="7"/>
  <c r="G98" i="7"/>
  <c r="G124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55" i="7"/>
  <c r="G118" i="7"/>
  <c r="G157" i="7"/>
  <c r="G120" i="7"/>
  <c r="G121" i="7"/>
  <c r="G122" i="7"/>
  <c r="G123" i="7"/>
  <c r="G161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64" i="7"/>
  <c r="G165" i="7"/>
  <c r="G139" i="7"/>
  <c r="G140" i="7"/>
  <c r="G141" i="7"/>
  <c r="G142" i="7"/>
  <c r="G143" i="7"/>
  <c r="G144" i="7"/>
  <c r="G145" i="7"/>
  <c r="G146" i="7"/>
  <c r="G147" i="7"/>
  <c r="G148" i="7"/>
  <c r="G149" i="7"/>
  <c r="G150" i="7"/>
  <c r="G151" i="7"/>
  <c r="G152" i="7"/>
  <c r="G153" i="7"/>
  <c r="G154" i="7"/>
  <c r="G168" i="7"/>
  <c r="G156" i="7"/>
  <c r="G176" i="7"/>
  <c r="G158" i="7"/>
  <c r="G177" i="7"/>
  <c r="G160" i="7"/>
  <c r="G185" i="7"/>
  <c r="G162" i="7"/>
  <c r="G163" i="7"/>
  <c r="G186" i="7"/>
  <c r="G189" i="7"/>
  <c r="G166" i="7"/>
  <c r="G167" i="7"/>
  <c r="G190" i="7"/>
  <c r="G169" i="7"/>
  <c r="G170" i="7"/>
  <c r="G171" i="7"/>
  <c r="G172" i="7"/>
  <c r="G173" i="7"/>
  <c r="G174" i="7"/>
  <c r="G175" i="7"/>
  <c r="G210" i="7"/>
  <c r="G217" i="7"/>
  <c r="G178" i="7"/>
  <c r="G179" i="7"/>
  <c r="G180" i="7"/>
  <c r="G181" i="7"/>
  <c r="G182" i="7"/>
  <c r="G183" i="7"/>
  <c r="G184" i="7"/>
  <c r="G226" i="7"/>
  <c r="G237" i="7"/>
  <c r="G187" i="7"/>
  <c r="G188" i="7"/>
  <c r="G238" i="7"/>
  <c r="G247" i="7"/>
  <c r="G191" i="7"/>
  <c r="G192" i="7"/>
  <c r="G193" i="7"/>
  <c r="G194" i="7"/>
  <c r="G195" i="7"/>
  <c r="G196" i="7"/>
  <c r="G197" i="7"/>
  <c r="G198" i="7"/>
  <c r="G199" i="7"/>
  <c r="G200" i="7"/>
  <c r="G201" i="7"/>
  <c r="G202" i="7"/>
  <c r="G203" i="7"/>
  <c r="G204" i="7"/>
  <c r="G205" i="7"/>
  <c r="G206" i="7"/>
  <c r="G207" i="7"/>
  <c r="G208" i="7"/>
  <c r="G209" i="7"/>
  <c r="G248" i="7"/>
  <c r="G211" i="7"/>
  <c r="G212" i="7"/>
  <c r="G213" i="7"/>
  <c r="G214" i="7"/>
  <c r="G215" i="7"/>
  <c r="G216" i="7"/>
  <c r="G251" i="7"/>
  <c r="G218" i="7"/>
  <c r="G219" i="7"/>
  <c r="G220" i="7"/>
  <c r="G221" i="7"/>
  <c r="G222" i="7"/>
  <c r="G223" i="7"/>
  <c r="G224" i="7"/>
  <c r="G225" i="7"/>
  <c r="G256" i="7"/>
  <c r="G227" i="7"/>
  <c r="G228" i="7"/>
  <c r="G229" i="7"/>
  <c r="G230" i="7"/>
  <c r="G231" i="7"/>
  <c r="G232" i="7"/>
  <c r="G233" i="7"/>
  <c r="G234" i="7"/>
  <c r="G235" i="7"/>
  <c r="G236" i="7"/>
  <c r="G270" i="7"/>
  <c r="G280" i="7"/>
  <c r="G239" i="7"/>
  <c r="G240" i="7"/>
  <c r="G241" i="7"/>
  <c r="G242" i="7"/>
  <c r="G243" i="7"/>
  <c r="G244" i="7"/>
  <c r="G245" i="7"/>
  <c r="G246" i="7"/>
  <c r="G281" i="7"/>
  <c r="G299" i="7"/>
  <c r="G249" i="7"/>
  <c r="G250" i="7"/>
  <c r="G317" i="7"/>
  <c r="G252" i="7"/>
  <c r="G333" i="7"/>
  <c r="G254" i="7"/>
  <c r="G255" i="7"/>
  <c r="G336" i="7"/>
  <c r="G257" i="7"/>
  <c r="G258" i="7"/>
  <c r="G259" i="7"/>
  <c r="G260" i="7"/>
  <c r="G261" i="7"/>
  <c r="G262" i="7"/>
  <c r="G263" i="7"/>
  <c r="G264" i="7"/>
  <c r="G265" i="7"/>
  <c r="G266" i="7"/>
  <c r="G267" i="7"/>
  <c r="G268" i="7"/>
  <c r="G269" i="7"/>
  <c r="G339" i="7"/>
  <c r="G271" i="7"/>
  <c r="G272" i="7"/>
  <c r="G273" i="7"/>
  <c r="G274" i="7"/>
  <c r="G275" i="7"/>
  <c r="G276" i="7"/>
  <c r="G277" i="7"/>
  <c r="G278" i="7"/>
  <c r="G279" i="7"/>
  <c r="G352" i="7"/>
  <c r="G354" i="7"/>
  <c r="G282" i="7"/>
  <c r="G283" i="7"/>
  <c r="G284" i="7"/>
  <c r="G285" i="7"/>
  <c r="G286" i="7"/>
  <c r="G287" i="7"/>
  <c r="G288" i="7"/>
  <c r="G289" i="7"/>
  <c r="G290" i="7"/>
  <c r="G291" i="7"/>
  <c r="G292" i="7"/>
  <c r="G293" i="7"/>
  <c r="G294" i="7"/>
  <c r="G295" i="7"/>
  <c r="G296" i="7"/>
  <c r="G297" i="7"/>
  <c r="G298" i="7"/>
  <c r="G359" i="7"/>
  <c r="G300" i="7"/>
  <c r="G301" i="7"/>
  <c r="G302" i="7"/>
  <c r="G303" i="7"/>
  <c r="G304" i="7"/>
  <c r="G305" i="7"/>
  <c r="G306" i="7"/>
  <c r="G307" i="7"/>
  <c r="G308" i="7"/>
  <c r="G309" i="7"/>
  <c r="G310" i="7"/>
  <c r="G311" i="7"/>
  <c r="G312" i="7"/>
  <c r="G313" i="7"/>
  <c r="G314" i="7"/>
  <c r="G315" i="7"/>
  <c r="G316" i="7"/>
  <c r="G380" i="7"/>
  <c r="G318" i="7"/>
  <c r="G319" i="7"/>
  <c r="G320" i="7"/>
  <c r="G321" i="7"/>
  <c r="G322" i="7"/>
  <c r="G323" i="7"/>
  <c r="G324" i="7"/>
  <c r="G325" i="7"/>
  <c r="G326" i="7"/>
  <c r="G327" i="7"/>
  <c r="G328" i="7"/>
  <c r="G329" i="7"/>
  <c r="G330" i="7"/>
  <c r="G331" i="7"/>
  <c r="G332" i="7"/>
  <c r="G420" i="7"/>
  <c r="G334" i="7"/>
  <c r="G335" i="7"/>
  <c r="G421" i="7"/>
  <c r="G337" i="7"/>
  <c r="G338" i="7"/>
  <c r="G434" i="7"/>
  <c r="G340" i="7"/>
  <c r="G341" i="7"/>
  <c r="G342" i="7"/>
  <c r="G343" i="7"/>
  <c r="G344" i="7"/>
  <c r="G345" i="7"/>
  <c r="G346" i="7"/>
  <c r="G347" i="7"/>
  <c r="G348" i="7"/>
  <c r="G349" i="7"/>
  <c r="G350" i="7"/>
  <c r="G351" i="7"/>
  <c r="G442" i="7"/>
  <c r="G353" i="7"/>
  <c r="G450" i="7"/>
  <c r="G355" i="7"/>
  <c r="G356" i="7"/>
  <c r="G357" i="7"/>
  <c r="G358" i="7"/>
  <c r="G460" i="7"/>
  <c r="G360" i="7"/>
  <c r="G361" i="7"/>
  <c r="G362" i="7"/>
  <c r="G363" i="7"/>
  <c r="G364" i="7"/>
  <c r="G365" i="7"/>
  <c r="G366" i="7"/>
  <c r="G367" i="7"/>
  <c r="G368" i="7"/>
  <c r="G369" i="7"/>
  <c r="G370" i="7"/>
  <c r="G371" i="7"/>
  <c r="G372" i="7"/>
  <c r="G373" i="7"/>
  <c r="G374" i="7"/>
  <c r="G375" i="7"/>
  <c r="G376" i="7"/>
  <c r="G377" i="7"/>
  <c r="G378" i="7"/>
  <c r="G379" i="7"/>
  <c r="G461" i="7"/>
  <c r="G488" i="7"/>
  <c r="G382" i="7"/>
  <c r="G383" i="7"/>
  <c r="G384" i="7"/>
  <c r="G385" i="7"/>
  <c r="G386" i="7"/>
  <c r="G387" i="7"/>
  <c r="G388" i="7"/>
  <c r="G389" i="7"/>
  <c r="G390" i="7"/>
  <c r="G391" i="7"/>
  <c r="G392" i="7"/>
  <c r="G393" i="7"/>
  <c r="G394" i="7"/>
  <c r="G395" i="7"/>
  <c r="G396" i="7"/>
  <c r="G397" i="7"/>
  <c r="G398" i="7"/>
  <c r="G399" i="7"/>
  <c r="G400" i="7"/>
  <c r="G401" i="7"/>
  <c r="G402" i="7"/>
  <c r="G403" i="7"/>
  <c r="G404" i="7"/>
  <c r="G405" i="7"/>
  <c r="G406" i="7"/>
  <c r="G407" i="7"/>
  <c r="G408" i="7"/>
  <c r="G409" i="7"/>
  <c r="G410" i="7"/>
  <c r="G411" i="7"/>
  <c r="G412" i="7"/>
  <c r="G413" i="7"/>
  <c r="G414" i="7"/>
  <c r="G415" i="7"/>
  <c r="G416" i="7"/>
  <c r="G417" i="7"/>
  <c r="G418" i="7"/>
  <c r="G419" i="7"/>
  <c r="G501" i="7"/>
  <c r="G510" i="7"/>
  <c r="G422" i="7"/>
  <c r="G423" i="7"/>
  <c r="G424" i="7"/>
  <c r="G425" i="7"/>
  <c r="G426" i="7"/>
  <c r="G427" i="7"/>
  <c r="G428" i="7"/>
  <c r="G429" i="7"/>
  <c r="G430" i="7"/>
  <c r="G431" i="7"/>
  <c r="G432" i="7"/>
  <c r="G433" i="7"/>
  <c r="G524" i="7"/>
  <c r="G435" i="7"/>
  <c r="G436" i="7"/>
  <c r="G437" i="7"/>
  <c r="G438" i="7"/>
  <c r="G439" i="7"/>
  <c r="G440" i="7"/>
  <c r="G441" i="7"/>
  <c r="G527" i="7"/>
  <c r="G443" i="7"/>
  <c r="G444" i="7"/>
  <c r="G445" i="7"/>
  <c r="G446" i="7"/>
  <c r="G447" i="7"/>
  <c r="G448" i="7"/>
  <c r="G449" i="7"/>
  <c r="G528" i="7"/>
  <c r="G451" i="7"/>
  <c r="G452" i="7"/>
  <c r="G453" i="7"/>
  <c r="G454" i="7"/>
  <c r="G455" i="7"/>
  <c r="G456" i="7"/>
  <c r="G457" i="7"/>
  <c r="G458" i="7"/>
  <c r="G459" i="7"/>
  <c r="G541" i="7"/>
  <c r="G546" i="7"/>
  <c r="G462" i="7"/>
  <c r="G463" i="7"/>
  <c r="G464" i="7"/>
  <c r="G465" i="7"/>
  <c r="G466" i="7"/>
  <c r="G467" i="7"/>
  <c r="G468" i="7"/>
  <c r="G469" i="7"/>
  <c r="G470" i="7"/>
  <c r="G471" i="7"/>
  <c r="G472" i="7"/>
  <c r="G473" i="7"/>
  <c r="G474" i="7"/>
  <c r="G475" i="7"/>
  <c r="G476" i="7"/>
  <c r="G477" i="7"/>
  <c r="G478" i="7"/>
  <c r="G479" i="7"/>
  <c r="G480" i="7"/>
  <c r="G481" i="7"/>
  <c r="G482" i="7"/>
  <c r="G483" i="7"/>
  <c r="G484" i="7"/>
  <c r="G485" i="7"/>
  <c r="G486" i="7"/>
  <c r="G487" i="7"/>
  <c r="G551" i="7"/>
  <c r="G489" i="7"/>
  <c r="G490" i="7"/>
  <c r="G491" i="7"/>
  <c r="G492" i="7"/>
  <c r="G493" i="7"/>
  <c r="G494" i="7"/>
  <c r="G495" i="7"/>
  <c r="G496" i="7"/>
  <c r="G497" i="7"/>
  <c r="G498" i="7"/>
  <c r="G499" i="7"/>
  <c r="G500" i="7"/>
  <c r="G561" i="7"/>
  <c r="G502" i="7"/>
  <c r="G503" i="7"/>
  <c r="G504" i="7"/>
  <c r="G505" i="7"/>
  <c r="G506" i="7"/>
  <c r="G507" i="7"/>
  <c r="G508" i="7"/>
  <c r="G509" i="7"/>
  <c r="G577" i="7"/>
  <c r="G511" i="7"/>
  <c r="G512" i="7"/>
  <c r="G513" i="7"/>
  <c r="G514" i="7"/>
  <c r="G515" i="7"/>
  <c r="G516" i="7"/>
  <c r="G517" i="7"/>
  <c r="G518" i="7"/>
  <c r="G519" i="7"/>
  <c r="G520" i="7"/>
  <c r="G521" i="7"/>
  <c r="G522" i="7"/>
  <c r="G523" i="7"/>
  <c r="G596" i="7"/>
  <c r="G525" i="7"/>
  <c r="G526" i="7"/>
  <c r="G597" i="7"/>
  <c r="G609" i="7"/>
  <c r="G529" i="7"/>
  <c r="G530" i="7"/>
  <c r="G531" i="7"/>
  <c r="G532" i="7"/>
  <c r="G533" i="7"/>
  <c r="G534" i="7"/>
  <c r="G535" i="7"/>
  <c r="G536" i="7"/>
  <c r="G537" i="7"/>
  <c r="G538" i="7"/>
  <c r="G539" i="7"/>
  <c r="G540" i="7"/>
  <c r="G610" i="7"/>
  <c r="G542" i="7"/>
  <c r="G543" i="7"/>
  <c r="G544" i="7"/>
  <c r="G545" i="7"/>
  <c r="G616" i="7"/>
  <c r="G547" i="7"/>
  <c r="G548" i="7"/>
  <c r="G549" i="7"/>
  <c r="G618" i="7"/>
  <c r="G645" i="7"/>
  <c r="G652" i="7"/>
  <c r="G553" i="7"/>
  <c r="G554" i="7"/>
  <c r="G555" i="7"/>
  <c r="G556" i="7"/>
  <c r="G557" i="7"/>
  <c r="G558" i="7"/>
  <c r="G559" i="7"/>
  <c r="G560" i="7"/>
  <c r="G660" i="7"/>
  <c r="G668" i="7"/>
  <c r="G563" i="7"/>
  <c r="G564" i="7"/>
  <c r="G565" i="7"/>
  <c r="G566" i="7"/>
  <c r="G567" i="7"/>
  <c r="G568" i="7"/>
  <c r="G569" i="7"/>
  <c r="G570" i="7"/>
  <c r="G571" i="7"/>
  <c r="G572" i="7"/>
  <c r="G573" i="7"/>
  <c r="G574" i="7"/>
  <c r="G575" i="7"/>
  <c r="G576" i="7"/>
  <c r="G688" i="7"/>
  <c r="G578" i="7"/>
  <c r="G579" i="7"/>
  <c r="G580" i="7"/>
  <c r="G581" i="7"/>
  <c r="G582" i="7"/>
  <c r="G583" i="7"/>
  <c r="G584" i="7"/>
  <c r="G585" i="7"/>
  <c r="G586" i="7"/>
  <c r="G587" i="7"/>
  <c r="G588" i="7"/>
  <c r="G589" i="7"/>
  <c r="G590" i="7"/>
  <c r="G591" i="7"/>
  <c r="G592" i="7"/>
  <c r="G593" i="7"/>
  <c r="G594" i="7"/>
  <c r="G595" i="7"/>
  <c r="G690" i="7"/>
  <c r="G693" i="7"/>
  <c r="G598" i="7"/>
  <c r="G599" i="7"/>
  <c r="G600" i="7"/>
  <c r="G601" i="7"/>
  <c r="G602" i="7"/>
  <c r="G603" i="7"/>
  <c r="G604" i="7"/>
  <c r="G605" i="7"/>
  <c r="G606" i="7"/>
  <c r="G607" i="7"/>
  <c r="G608" i="7"/>
  <c r="G698" i="7"/>
  <c r="G713" i="7"/>
  <c r="G611" i="7"/>
  <c r="G612" i="7"/>
  <c r="G613" i="7"/>
  <c r="G614" i="7"/>
  <c r="G615" i="7"/>
  <c r="G732" i="7"/>
  <c r="G617" i="7"/>
  <c r="G740" i="7"/>
  <c r="G619" i="7"/>
  <c r="G620" i="7"/>
  <c r="G621" i="7"/>
  <c r="G622" i="7"/>
  <c r="G623" i="7"/>
  <c r="G624" i="7"/>
  <c r="G625" i="7"/>
  <c r="G626" i="7"/>
  <c r="G627" i="7"/>
  <c r="G628" i="7"/>
  <c r="G629" i="7"/>
  <c r="G630" i="7"/>
  <c r="G631" i="7"/>
  <c r="G632" i="7"/>
  <c r="G633" i="7"/>
  <c r="G634" i="7"/>
  <c r="G635" i="7"/>
  <c r="G636" i="7"/>
  <c r="G637" i="7"/>
  <c r="G638" i="7"/>
  <c r="G639" i="7"/>
  <c r="G640" i="7"/>
  <c r="G641" i="7"/>
  <c r="G642" i="7"/>
  <c r="G643" i="7"/>
  <c r="G644" i="7"/>
  <c r="G750" i="7"/>
  <c r="G646" i="7"/>
  <c r="G647" i="7"/>
  <c r="G648" i="7"/>
  <c r="G649" i="7"/>
  <c r="G650" i="7"/>
  <c r="G651" i="7"/>
  <c r="G756" i="7"/>
  <c r="G653" i="7"/>
  <c r="G654" i="7"/>
  <c r="G655" i="7"/>
  <c r="G656" i="7"/>
  <c r="G657" i="7"/>
  <c r="G658" i="7"/>
  <c r="G659" i="7"/>
  <c r="G758" i="7"/>
  <c r="G661" i="7"/>
  <c r="G662" i="7"/>
  <c r="G663" i="7"/>
  <c r="G664" i="7"/>
  <c r="G665" i="7"/>
  <c r="G666" i="7"/>
  <c r="G667" i="7"/>
  <c r="G777" i="7"/>
  <c r="G669" i="7"/>
  <c r="G670" i="7"/>
  <c r="G671" i="7"/>
  <c r="G672" i="7"/>
  <c r="G673" i="7"/>
  <c r="G674" i="7"/>
  <c r="G675" i="7"/>
  <c r="G676" i="7"/>
  <c r="G677" i="7"/>
  <c r="G678" i="7"/>
  <c r="G679" i="7"/>
  <c r="G680" i="7"/>
  <c r="G681" i="7"/>
  <c r="G682" i="7"/>
  <c r="G683" i="7"/>
  <c r="G684" i="7"/>
  <c r="G785" i="7"/>
  <c r="G686" i="7"/>
  <c r="G687" i="7"/>
  <c r="G787" i="7"/>
  <c r="G689" i="7"/>
  <c r="G811" i="7"/>
  <c r="G691" i="7"/>
  <c r="G692" i="7"/>
  <c r="G846" i="7"/>
  <c r="G694" i="7"/>
  <c r="G695" i="7"/>
  <c r="G696" i="7"/>
  <c r="G697" i="7"/>
  <c r="G850" i="7"/>
  <c r="G699" i="7"/>
  <c r="G700" i="7"/>
  <c r="G701" i="7"/>
  <c r="G702" i="7"/>
  <c r="G703" i="7"/>
  <c r="G704" i="7"/>
  <c r="G705" i="7"/>
  <c r="G706" i="7"/>
  <c r="G707" i="7"/>
  <c r="G708" i="7"/>
  <c r="G709" i="7"/>
  <c r="G710" i="7"/>
  <c r="G711" i="7"/>
  <c r="G712" i="7"/>
  <c r="G866" i="7"/>
  <c r="G714" i="7"/>
  <c r="G715" i="7"/>
  <c r="G716" i="7"/>
  <c r="G717" i="7"/>
  <c r="G718" i="7"/>
  <c r="G719" i="7"/>
  <c r="G720" i="7"/>
  <c r="G721" i="7"/>
  <c r="G722" i="7"/>
  <c r="G723" i="7"/>
  <c r="G724" i="7"/>
  <c r="G725" i="7"/>
  <c r="G726" i="7"/>
  <c r="G727" i="7"/>
  <c r="G728" i="7"/>
  <c r="G729" i="7"/>
  <c r="G730" i="7"/>
  <c r="G731" i="7"/>
  <c r="G880" i="7"/>
  <c r="G733" i="7"/>
  <c r="G734" i="7"/>
  <c r="G735" i="7"/>
  <c r="G736" i="7"/>
  <c r="G907" i="7"/>
  <c r="G738" i="7"/>
  <c r="G739" i="7"/>
  <c r="G908" i="7"/>
  <c r="G741" i="7"/>
  <c r="G742" i="7"/>
  <c r="G743" i="7"/>
  <c r="G744" i="7"/>
  <c r="G745" i="7"/>
  <c r="G746" i="7"/>
  <c r="G747" i="7"/>
  <c r="G748" i="7"/>
  <c r="G749" i="7"/>
  <c r="G915" i="7"/>
  <c r="G751" i="7"/>
  <c r="G752" i="7"/>
  <c r="G753" i="7"/>
  <c r="G754" i="7"/>
  <c r="G755" i="7"/>
  <c r="G919" i="7"/>
  <c r="G757" i="7"/>
  <c r="G920" i="7"/>
  <c r="G759" i="7"/>
  <c r="G760" i="7"/>
  <c r="G761" i="7"/>
  <c r="G762" i="7"/>
  <c r="G763" i="7"/>
  <c r="G764" i="7"/>
  <c r="G765" i="7"/>
  <c r="G766" i="7"/>
  <c r="G767" i="7"/>
  <c r="G768" i="7"/>
  <c r="G769" i="7"/>
  <c r="G770" i="7"/>
  <c r="G771" i="7"/>
  <c r="G772" i="7"/>
  <c r="G773" i="7"/>
  <c r="G774" i="7"/>
  <c r="G775" i="7"/>
  <c r="G776" i="7"/>
  <c r="G929" i="7"/>
  <c r="G778" i="7"/>
  <c r="G779" i="7"/>
  <c r="G780" i="7"/>
  <c r="G781" i="7"/>
  <c r="G782" i="7"/>
  <c r="G783" i="7"/>
  <c r="G784" i="7"/>
  <c r="G934" i="7"/>
  <c r="G786" i="7"/>
  <c r="G945" i="7"/>
  <c r="G788" i="7"/>
  <c r="G789" i="7"/>
  <c r="G790" i="7"/>
  <c r="G791" i="7"/>
  <c r="G792" i="7"/>
  <c r="G793" i="7"/>
  <c r="G794" i="7"/>
  <c r="G795" i="7"/>
  <c r="G796" i="7"/>
  <c r="G797" i="7"/>
  <c r="G798" i="7"/>
  <c r="G799" i="7"/>
  <c r="G800" i="7"/>
  <c r="G801" i="7"/>
  <c r="G802" i="7"/>
  <c r="G803" i="7"/>
  <c r="G804" i="7"/>
  <c r="G805" i="7"/>
  <c r="G806" i="7"/>
  <c r="G807" i="7"/>
  <c r="G808" i="7"/>
  <c r="G809" i="7"/>
  <c r="G810" i="7"/>
  <c r="G958" i="7"/>
  <c r="G812" i="7"/>
  <c r="G813" i="7"/>
  <c r="G814" i="7"/>
  <c r="G815" i="7"/>
  <c r="G816" i="7"/>
  <c r="G817" i="7"/>
  <c r="G818" i="7"/>
  <c r="G819" i="7"/>
  <c r="G820" i="7"/>
  <c r="G821" i="7"/>
  <c r="G822" i="7"/>
  <c r="G823" i="7"/>
  <c r="G824" i="7"/>
  <c r="G825" i="7"/>
  <c r="G826" i="7"/>
  <c r="G827" i="7"/>
  <c r="G828" i="7"/>
  <c r="G829" i="7"/>
  <c r="G830" i="7"/>
  <c r="G831" i="7"/>
  <c r="G832" i="7"/>
  <c r="G833" i="7"/>
  <c r="G834" i="7"/>
  <c r="G835" i="7"/>
  <c r="G836" i="7"/>
  <c r="G837" i="7"/>
  <c r="G838" i="7"/>
  <c r="G839" i="7"/>
  <c r="G840" i="7"/>
  <c r="G964" i="7"/>
  <c r="G842" i="7"/>
  <c r="G843" i="7"/>
  <c r="G844" i="7"/>
  <c r="G845" i="7"/>
  <c r="G965" i="7"/>
  <c r="G847" i="7"/>
  <c r="G848" i="7"/>
  <c r="G966" i="7"/>
  <c r="G995" i="7"/>
  <c r="G851" i="7"/>
  <c r="G852" i="7"/>
  <c r="G853" i="7"/>
  <c r="G854" i="7"/>
  <c r="G855" i="7"/>
  <c r="G856" i="7"/>
  <c r="G857" i="7"/>
  <c r="G858" i="7"/>
  <c r="G859" i="7"/>
  <c r="G860" i="7"/>
  <c r="G861" i="7"/>
  <c r="G862" i="7"/>
  <c r="G863" i="7"/>
  <c r="G864" i="7"/>
  <c r="G865" i="7"/>
  <c r="G998" i="7"/>
  <c r="G867" i="7"/>
  <c r="G868" i="7"/>
  <c r="G869" i="7"/>
  <c r="G870" i="7"/>
  <c r="G871" i="7"/>
  <c r="G1002" i="7"/>
  <c r="G873" i="7"/>
  <c r="G1017" i="7"/>
  <c r="G875" i="7"/>
  <c r="G876" i="7"/>
  <c r="G877" i="7"/>
  <c r="G878" i="7"/>
  <c r="G879" i="7"/>
  <c r="G1023" i="7"/>
  <c r="G881" i="7"/>
  <c r="G882" i="7"/>
  <c r="G1025" i="7"/>
  <c r="G884" i="7"/>
  <c r="G885" i="7"/>
  <c r="G886" i="7"/>
  <c r="G887" i="7"/>
  <c r="G888" i="7"/>
  <c r="G889" i="7"/>
  <c r="G890" i="7"/>
  <c r="G891" i="7"/>
  <c r="G892" i="7"/>
  <c r="G893" i="7"/>
  <c r="G894" i="7"/>
  <c r="G895" i="7"/>
  <c r="G896" i="7"/>
  <c r="G897" i="7"/>
  <c r="G898" i="7"/>
  <c r="G899" i="7"/>
  <c r="G900" i="7"/>
  <c r="G901" i="7"/>
  <c r="G902" i="7"/>
  <c r="G903" i="7"/>
  <c r="G904" i="7"/>
  <c r="G905" i="7"/>
  <c r="G906" i="7"/>
  <c r="G1027" i="7"/>
  <c r="G1029" i="7"/>
  <c r="G909" i="7"/>
  <c r="G910" i="7"/>
  <c r="G911" i="7"/>
  <c r="G912" i="7"/>
  <c r="G913" i="7"/>
  <c r="G914" i="7"/>
  <c r="G1033" i="7"/>
  <c r="G916" i="7"/>
  <c r="G917" i="7"/>
  <c r="G918" i="7"/>
  <c r="G1039" i="7"/>
  <c r="G1042" i="7"/>
  <c r="G921" i="7"/>
  <c r="G922" i="7"/>
  <c r="G923" i="7"/>
  <c r="G924" i="7"/>
  <c r="G925" i="7"/>
  <c r="G926" i="7"/>
  <c r="G927" i="7"/>
  <c r="G928" i="7"/>
  <c r="G1046" i="7"/>
  <c r="G930" i="7"/>
  <c r="G931" i="7"/>
  <c r="G1049" i="7"/>
  <c r="G933" i="7"/>
  <c r="G1051" i="7"/>
  <c r="G935" i="7"/>
  <c r="G936" i="7"/>
  <c r="G937" i="7"/>
  <c r="G938" i="7"/>
  <c r="G939" i="7"/>
  <c r="G940" i="7"/>
  <c r="G941" i="7"/>
  <c r="G942" i="7"/>
  <c r="G943" i="7"/>
  <c r="G944" i="7"/>
  <c r="G1054" i="7"/>
  <c r="G946" i="7"/>
  <c r="G947" i="7"/>
  <c r="G948" i="7"/>
  <c r="G949" i="7"/>
  <c r="G950" i="7"/>
  <c r="G951" i="7"/>
  <c r="G952" i="7"/>
  <c r="G953" i="7"/>
  <c r="G954" i="7"/>
  <c r="G955" i="7"/>
  <c r="G956" i="7"/>
  <c r="G957" i="7"/>
  <c r="G1055" i="7"/>
  <c r="G1057" i="7"/>
  <c r="G960" i="7"/>
  <c r="G961" i="7"/>
  <c r="G962" i="7"/>
  <c r="G963" i="7"/>
  <c r="G1063" i="7"/>
  <c r="G1067" i="7"/>
  <c r="G1073" i="7"/>
  <c r="G967" i="7"/>
  <c r="G968" i="7"/>
  <c r="G969" i="7"/>
  <c r="G970" i="7"/>
  <c r="G971" i="7"/>
  <c r="G972" i="7"/>
  <c r="G973" i="7"/>
  <c r="G974" i="7"/>
  <c r="G975" i="7"/>
  <c r="G976" i="7"/>
  <c r="G977" i="7"/>
  <c r="G978" i="7"/>
  <c r="G979" i="7"/>
  <c r="G980" i="7"/>
  <c r="G981" i="7"/>
  <c r="G982" i="7"/>
  <c r="G983" i="7"/>
  <c r="G984" i="7"/>
  <c r="G985" i="7"/>
  <c r="G986" i="7"/>
  <c r="G987" i="7"/>
  <c r="G988" i="7"/>
  <c r="G989" i="7"/>
  <c r="G990" i="7"/>
  <c r="G991" i="7"/>
  <c r="G992" i="7"/>
  <c r="G993" i="7"/>
  <c r="G994" i="7"/>
  <c r="G1082" i="7"/>
  <c r="G996" i="7"/>
  <c r="G997" i="7"/>
  <c r="G1083" i="7"/>
  <c r="G999" i="7"/>
  <c r="G1000" i="7"/>
  <c r="G1001" i="7"/>
  <c r="G1085" i="7"/>
  <c r="G1003" i="7"/>
  <c r="G1004" i="7"/>
  <c r="G1005" i="7"/>
  <c r="G1006" i="7"/>
  <c r="G1007" i="7"/>
  <c r="G1008" i="7"/>
  <c r="G1009" i="7"/>
  <c r="G1010" i="7"/>
  <c r="G1011" i="7"/>
  <c r="G1012" i="7"/>
  <c r="G1013" i="7"/>
  <c r="G1014" i="7"/>
  <c r="G1015" i="7"/>
  <c r="G1087" i="7"/>
  <c r="G1094" i="7"/>
  <c r="G1018" i="7"/>
  <c r="G1113" i="7"/>
  <c r="G1020" i="7"/>
  <c r="G1021" i="7"/>
  <c r="G1022" i="7"/>
  <c r="G1115" i="7"/>
  <c r="G1024" i="7"/>
  <c r="G1127" i="7"/>
  <c r="G1026" i="7"/>
  <c r="G1134" i="7"/>
  <c r="G1028" i="7"/>
  <c r="G1135" i="7"/>
  <c r="G1030" i="7"/>
  <c r="G1031" i="7"/>
  <c r="G1032" i="7"/>
  <c r="G1139" i="7"/>
  <c r="G1034" i="7"/>
  <c r="G1035" i="7"/>
  <c r="G1036" i="7"/>
  <c r="G1037" i="7"/>
  <c r="G1038" i="7"/>
  <c r="G1146" i="7"/>
  <c r="G1040" i="7"/>
  <c r="G1041" i="7"/>
  <c r="G1154" i="7"/>
  <c r="G1043" i="7"/>
  <c r="G1044" i="7"/>
  <c r="G1045" i="7"/>
  <c r="G1156" i="7"/>
  <c r="G1047" i="7"/>
  <c r="G1048" i="7"/>
  <c r="G1160" i="7"/>
  <c r="G1050" i="7"/>
  <c r="G1172" i="7"/>
  <c r="G1052" i="7"/>
  <c r="G1053" i="7"/>
  <c r="G1177" i="7"/>
  <c r="G1180" i="7"/>
  <c r="G1056" i="7"/>
  <c r="G1184" i="7"/>
  <c r="G1058" i="7"/>
  <c r="G1059" i="7"/>
  <c r="G1060" i="7"/>
  <c r="G1061" i="7"/>
  <c r="G1062" i="7"/>
  <c r="G1211" i="7"/>
  <c r="G1064" i="7"/>
  <c r="G1065" i="7"/>
  <c r="G1066" i="7"/>
  <c r="G1218" i="7"/>
  <c r="G1068" i="7"/>
  <c r="G1069" i="7"/>
  <c r="G1070" i="7"/>
  <c r="G1071" i="7"/>
  <c r="G1072" i="7"/>
  <c r="G1230" i="7"/>
  <c r="G1074" i="7"/>
  <c r="G1075" i="7"/>
  <c r="G1076" i="7"/>
  <c r="G1077" i="7"/>
  <c r="G1078" i="7"/>
  <c r="G1079" i="7"/>
  <c r="G1080" i="7"/>
  <c r="G1081" i="7"/>
  <c r="G1244" i="7"/>
  <c r="G1248" i="7"/>
  <c r="G1084" i="7"/>
  <c r="G1262" i="7"/>
  <c r="G1268" i="7"/>
  <c r="G1270" i="7"/>
  <c r="G1088" i="7"/>
  <c r="G1089" i="7"/>
  <c r="G1090" i="7"/>
  <c r="G1091" i="7"/>
  <c r="G1092" i="7"/>
  <c r="G1093" i="7"/>
  <c r="G1280" i="7"/>
  <c r="G1095" i="7"/>
  <c r="G1096" i="7"/>
  <c r="G1097" i="7"/>
  <c r="G1098" i="7"/>
  <c r="G1099" i="7"/>
  <c r="G1100" i="7"/>
  <c r="G1101" i="7"/>
  <c r="G1102" i="7"/>
  <c r="G1103" i="7"/>
  <c r="G1104" i="7"/>
  <c r="G1105" i="7"/>
  <c r="G1106" i="7"/>
  <c r="G1107" i="7"/>
  <c r="G1108" i="7"/>
  <c r="G1109" i="7"/>
  <c r="G1110" i="7"/>
  <c r="G1111" i="7"/>
  <c r="G1112" i="7"/>
  <c r="G1315" i="7"/>
  <c r="G1114" i="7"/>
  <c r="G1319" i="7"/>
  <c r="G1116" i="7"/>
  <c r="G1117" i="7"/>
  <c r="G1118" i="7"/>
  <c r="G1119" i="7"/>
  <c r="G1120" i="7"/>
  <c r="G1121" i="7"/>
  <c r="G1122" i="7"/>
  <c r="G1123" i="7"/>
  <c r="G1124" i="7"/>
  <c r="G1125" i="7"/>
  <c r="G1126" i="7"/>
  <c r="G1324" i="7"/>
  <c r="G1128" i="7"/>
  <c r="G1129" i="7"/>
  <c r="G1130" i="7"/>
  <c r="G1131" i="7"/>
  <c r="G1132" i="7"/>
  <c r="G1133" i="7"/>
  <c r="G1340" i="7"/>
  <c r="G1341" i="7"/>
  <c r="G1136" i="7"/>
  <c r="G1137" i="7"/>
  <c r="G1138" i="7"/>
  <c r="G1342" i="7"/>
  <c r="G1140" i="7"/>
  <c r="G1141" i="7"/>
  <c r="G1142" i="7"/>
  <c r="G1143" i="7"/>
  <c r="G1144" i="7"/>
  <c r="G1145" i="7"/>
  <c r="G1354" i="7"/>
  <c r="G1147" i="7"/>
  <c r="G1148" i="7"/>
  <c r="G1149" i="7"/>
  <c r="G1150" i="7"/>
  <c r="G1151" i="7"/>
  <c r="G1152" i="7"/>
  <c r="G1153" i="7"/>
  <c r="G1356" i="7"/>
  <c r="G1155" i="7"/>
  <c r="G1372" i="7"/>
  <c r="G1157" i="7"/>
  <c r="G1158" i="7"/>
  <c r="G1377" i="7"/>
  <c r="G1378" i="7"/>
  <c r="G1161" i="7"/>
  <c r="G1162" i="7"/>
  <c r="G1163" i="7"/>
  <c r="G1164" i="7"/>
  <c r="G1165" i="7"/>
  <c r="G1166" i="7"/>
  <c r="G1167" i="7"/>
  <c r="G1168" i="7"/>
  <c r="G1169" i="7"/>
  <c r="G1170" i="7"/>
  <c r="G1171" i="7"/>
  <c r="G1387" i="7"/>
  <c r="G1173" i="7"/>
  <c r="G1174" i="7"/>
  <c r="G1175" i="7"/>
  <c r="G1176" i="7"/>
  <c r="G1389" i="7"/>
  <c r="G1178" i="7"/>
  <c r="G1179" i="7"/>
  <c r="G1391" i="7"/>
  <c r="G1181" i="7"/>
  <c r="G1182" i="7"/>
  <c r="G1183" i="7"/>
  <c r="G1392" i="7"/>
  <c r="G1185" i="7"/>
  <c r="G1186" i="7"/>
  <c r="G1187" i="7"/>
  <c r="G1188" i="7"/>
  <c r="G1189" i="7"/>
  <c r="G1190" i="7"/>
  <c r="G1191" i="7"/>
  <c r="G1192" i="7"/>
  <c r="G1193" i="7"/>
  <c r="G1194" i="7"/>
  <c r="G1195" i="7"/>
  <c r="G1196" i="7"/>
  <c r="G1197" i="7"/>
  <c r="G1198" i="7"/>
  <c r="G1199" i="7"/>
  <c r="G1200" i="7"/>
  <c r="G1201" i="7"/>
  <c r="G1202" i="7"/>
  <c r="G1203" i="7"/>
  <c r="G1204" i="7"/>
  <c r="G1400" i="7"/>
  <c r="G1206" i="7"/>
  <c r="G1207" i="7"/>
  <c r="G1208" i="7"/>
  <c r="G1209" i="7"/>
  <c r="G1210" i="7"/>
  <c r="G1412" i="7"/>
  <c r="G1212" i="7"/>
  <c r="G1213" i="7"/>
  <c r="G1214" i="7"/>
  <c r="G1215" i="7"/>
  <c r="G1216" i="7"/>
  <c r="G1217" i="7"/>
  <c r="G28" i="7"/>
  <c r="G1219" i="7"/>
  <c r="G1220" i="7"/>
  <c r="G1221" i="7"/>
  <c r="G1222" i="7"/>
  <c r="G1223" i="7"/>
  <c r="G1224" i="7"/>
  <c r="G1225" i="7"/>
  <c r="G1226" i="7"/>
  <c r="G1227" i="7"/>
  <c r="G1228" i="7"/>
  <c r="G1229" i="7"/>
  <c r="G253" i="7"/>
  <c r="G1231" i="7"/>
  <c r="G1232" i="7"/>
  <c r="G1233" i="7"/>
  <c r="G1234" i="7"/>
  <c r="G1235" i="7"/>
  <c r="G1236" i="7"/>
  <c r="G1237" i="7"/>
  <c r="G1238" i="7"/>
  <c r="G1239" i="7"/>
  <c r="G1240" i="7"/>
  <c r="G1241" i="7"/>
  <c r="G1242" i="7"/>
  <c r="G1243" i="7"/>
  <c r="G883" i="7"/>
  <c r="G1245" i="7"/>
  <c r="G1246" i="7"/>
  <c r="G1247" i="7"/>
  <c r="G959" i="7"/>
  <c r="G1249" i="7"/>
  <c r="G1250" i="7"/>
  <c r="G1251" i="7"/>
  <c r="G1252" i="7"/>
  <c r="G1253" i="7"/>
  <c r="G1254" i="7"/>
  <c r="G1255" i="7"/>
  <c r="G1256" i="7"/>
  <c r="G1257" i="7"/>
  <c r="G1258" i="7"/>
  <c r="G1259" i="7"/>
  <c r="G1260" i="7"/>
  <c r="G1261" i="7"/>
  <c r="G1396" i="7"/>
  <c r="G1263" i="7"/>
  <c r="G1264" i="7"/>
  <c r="G1265" i="7"/>
  <c r="G1266" i="7"/>
  <c r="G1267" i="7"/>
  <c r="G53" i="7"/>
  <c r="G1269" i="7"/>
  <c r="G99" i="7"/>
  <c r="G1271" i="7"/>
  <c r="G1272" i="7"/>
  <c r="G137" i="7"/>
  <c r="G138" i="7"/>
  <c r="G1275" i="7"/>
  <c r="G1276" i="7"/>
  <c r="G1277" i="7"/>
  <c r="G1278" i="7"/>
  <c r="G1279" i="7"/>
  <c r="G159" i="7"/>
  <c r="G1281" i="7"/>
  <c r="G1282" i="7"/>
  <c r="G1283" i="7"/>
  <c r="G1284" i="7"/>
  <c r="G1285" i="7"/>
  <c r="G1286" i="7"/>
  <c r="G1287" i="7"/>
  <c r="G1288" i="7"/>
  <c r="G1289" i="7"/>
  <c r="G1290" i="7"/>
  <c r="G1291" i="7"/>
  <c r="G1292" i="7"/>
  <c r="G1293" i="7"/>
  <c r="G1294" i="7"/>
  <c r="G1295" i="7"/>
  <c r="G1296" i="7"/>
  <c r="G1297" i="7"/>
  <c r="G1298" i="7"/>
  <c r="G1299" i="7"/>
  <c r="G1300" i="7"/>
  <c r="G1301" i="7"/>
  <c r="G381" i="7"/>
  <c r="G1303" i="7"/>
  <c r="G1304" i="7"/>
  <c r="G1305" i="7"/>
  <c r="G1306" i="7"/>
  <c r="G1307" i="7"/>
  <c r="G1308" i="7"/>
  <c r="G1309" i="7"/>
  <c r="G1310" i="7"/>
  <c r="G1311" i="7"/>
  <c r="G1312" i="7"/>
  <c r="G550" i="7"/>
  <c r="G1314" i="7"/>
  <c r="G552" i="7"/>
  <c r="G1316" i="7"/>
  <c r="G1317" i="7"/>
  <c r="G1318" i="7"/>
  <c r="G562" i="7"/>
  <c r="G1320" i="7"/>
  <c r="G1321" i="7"/>
  <c r="G1322" i="7"/>
  <c r="G1323" i="7"/>
  <c r="G685" i="7"/>
  <c r="G1325" i="7"/>
  <c r="G1326" i="7"/>
  <c r="G1327" i="7"/>
  <c r="G1328" i="7"/>
  <c r="G1329" i="7"/>
  <c r="G1330" i="7"/>
  <c r="G1331" i="7"/>
  <c r="G1332" i="7"/>
  <c r="G1333" i="7"/>
  <c r="G1334" i="7"/>
  <c r="G1335" i="7"/>
  <c r="G1336" i="7"/>
  <c r="G1337" i="7"/>
  <c r="G1338" i="7"/>
  <c r="G841" i="7"/>
  <c r="G849" i="7"/>
  <c r="G872" i="7"/>
  <c r="G874" i="7"/>
  <c r="G1343" i="7"/>
  <c r="G1344" i="7"/>
  <c r="G1345" i="7"/>
  <c r="G932" i="7"/>
  <c r="G1347" i="7"/>
  <c r="G1348" i="7"/>
  <c r="G1349" i="7"/>
  <c r="G1350" i="7"/>
  <c r="G1351" i="7"/>
  <c r="G1352" i="7"/>
  <c r="G1353" i="7"/>
  <c r="G1016" i="7"/>
  <c r="G1355" i="7"/>
  <c r="G1019" i="7"/>
  <c r="G1357" i="7"/>
  <c r="G1358" i="7"/>
  <c r="G1359" i="7"/>
  <c r="G1360" i="7"/>
  <c r="G1361" i="7"/>
  <c r="G1362" i="7"/>
  <c r="G1363" i="7"/>
  <c r="G1364" i="7"/>
  <c r="G1365" i="7"/>
  <c r="G1366" i="7"/>
  <c r="G1367" i="7"/>
  <c r="G1368" i="7"/>
  <c r="G1369" i="7"/>
  <c r="G1370" i="7"/>
  <c r="G1371" i="7"/>
  <c r="G1086" i="7"/>
  <c r="G1373" i="7"/>
  <c r="G1374" i="7"/>
  <c r="G1375" i="7"/>
  <c r="G1376" i="7"/>
  <c r="G1159" i="7"/>
  <c r="G1205" i="7"/>
  <c r="G1379" i="7"/>
  <c r="G1380" i="7"/>
  <c r="G1381" i="7"/>
  <c r="G1382" i="7"/>
  <c r="G1383" i="7"/>
  <c r="G1384" i="7"/>
  <c r="G1385" i="7"/>
  <c r="G1273" i="7"/>
  <c r="G1274" i="7"/>
  <c r="G1388" i="7"/>
  <c r="G1302" i="7"/>
  <c r="G1390" i="7"/>
  <c r="G1313" i="7"/>
  <c r="G1339" i="7"/>
  <c r="G1393" i="7"/>
  <c r="G1394" i="7"/>
  <c r="G1395" i="7"/>
  <c r="G1346" i="7"/>
  <c r="G1397" i="7"/>
  <c r="G1398" i="7"/>
  <c r="G1399" i="7"/>
  <c r="G1386" i="7"/>
  <c r="G1401" i="7"/>
  <c r="G1402" i="7"/>
  <c r="G1404" i="7"/>
  <c r="G1405" i="7"/>
  <c r="G1406" i="7"/>
  <c r="G1407" i="7"/>
  <c r="G1408" i="7"/>
  <c r="G1409" i="7"/>
  <c r="G1410" i="7"/>
  <c r="G737" i="7"/>
  <c r="F4" i="7"/>
  <c r="F5" i="7"/>
  <c r="F6" i="7"/>
  <c r="F7" i="7"/>
  <c r="F8" i="7"/>
  <c r="F9" i="7"/>
  <c r="F10" i="7"/>
  <c r="F12" i="7"/>
  <c r="F13" i="7"/>
  <c r="F14" i="7"/>
  <c r="F15" i="7"/>
  <c r="F16" i="7"/>
  <c r="F17" i="7"/>
  <c r="F18" i="7"/>
  <c r="F20" i="7"/>
  <c r="F21" i="7"/>
  <c r="F22" i="7"/>
  <c r="F23" i="7"/>
  <c r="F24" i="7"/>
  <c r="F25" i="7"/>
  <c r="F26" i="7"/>
  <c r="F46" i="7"/>
  <c r="F29" i="7"/>
  <c r="F30" i="7"/>
  <c r="F31" i="7"/>
  <c r="F32" i="7"/>
  <c r="F33" i="7"/>
  <c r="F34" i="7"/>
  <c r="F36" i="7"/>
  <c r="F37" i="7"/>
  <c r="F38" i="7"/>
  <c r="F39" i="7"/>
  <c r="F40" i="7"/>
  <c r="F41" i="7"/>
  <c r="F42" i="7"/>
  <c r="F44" i="7"/>
  <c r="F45" i="7"/>
  <c r="F68" i="7"/>
  <c r="F47" i="7"/>
  <c r="F48" i="7"/>
  <c r="F49" i="7"/>
  <c r="F50" i="7"/>
  <c r="F52" i="7"/>
  <c r="F75" i="7"/>
  <c r="F54" i="7"/>
  <c r="F55" i="7"/>
  <c r="F56" i="7"/>
  <c r="F57" i="7"/>
  <c r="F58" i="7"/>
  <c r="F60" i="7"/>
  <c r="F61" i="7"/>
  <c r="F62" i="7"/>
  <c r="F63" i="7"/>
  <c r="F64" i="7"/>
  <c r="F65" i="7"/>
  <c r="F66" i="7"/>
  <c r="F76" i="7"/>
  <c r="F69" i="7"/>
  <c r="F70" i="7"/>
  <c r="F71" i="7"/>
  <c r="F72" i="7"/>
  <c r="F73" i="7"/>
  <c r="F74" i="7"/>
  <c r="F94" i="7"/>
  <c r="F95" i="7"/>
  <c r="F78" i="7"/>
  <c r="F79" i="7"/>
  <c r="F80" i="7"/>
  <c r="F81" i="7"/>
  <c r="F82" i="7"/>
  <c r="F84" i="7"/>
  <c r="F85" i="7"/>
  <c r="F86" i="7"/>
  <c r="F87" i="7"/>
  <c r="F88" i="7"/>
  <c r="F89" i="7"/>
  <c r="F90" i="7"/>
  <c r="F92" i="7"/>
  <c r="F93" i="7"/>
  <c r="F117" i="7"/>
  <c r="F119" i="7"/>
  <c r="F96" i="7"/>
  <c r="F97" i="7"/>
  <c r="F98" i="7"/>
  <c r="F100" i="7"/>
  <c r="F101" i="7"/>
  <c r="F102" i="7"/>
  <c r="F103" i="7"/>
  <c r="F104" i="7"/>
  <c r="F105" i="7"/>
  <c r="F106" i="7"/>
  <c r="F108" i="7"/>
  <c r="F109" i="7"/>
  <c r="F110" i="7"/>
  <c r="F111" i="7"/>
  <c r="F112" i="7"/>
  <c r="F113" i="7"/>
  <c r="F114" i="7"/>
  <c r="F116" i="7"/>
  <c r="F155" i="7"/>
  <c r="F118" i="7"/>
  <c r="F157" i="7"/>
  <c r="F120" i="7"/>
  <c r="F121" i="7"/>
  <c r="F122" i="7"/>
  <c r="F161" i="7"/>
  <c r="F125" i="7"/>
  <c r="F126" i="7"/>
  <c r="F127" i="7"/>
  <c r="F128" i="7"/>
  <c r="F129" i="7"/>
  <c r="F130" i="7"/>
  <c r="F132" i="7"/>
  <c r="F133" i="7"/>
  <c r="F134" i="7"/>
  <c r="F135" i="7"/>
  <c r="F136" i="7"/>
  <c r="F164" i="7"/>
  <c r="F165" i="7"/>
  <c r="F140" i="7"/>
  <c r="F141" i="7"/>
  <c r="F142" i="7"/>
  <c r="F143" i="7"/>
  <c r="F144" i="7"/>
  <c r="F145" i="7"/>
  <c r="F146" i="7"/>
  <c r="F148" i="7"/>
  <c r="F149" i="7"/>
  <c r="F150" i="7"/>
  <c r="F151" i="7"/>
  <c r="F152" i="7"/>
  <c r="F153" i="7"/>
  <c r="F154" i="7"/>
  <c r="F156" i="7"/>
  <c r="F176" i="7"/>
  <c r="F158" i="7"/>
  <c r="F177" i="7"/>
  <c r="F160" i="7"/>
  <c r="F185" i="7"/>
  <c r="F162" i="7"/>
  <c r="F186" i="7"/>
  <c r="F189" i="7"/>
  <c r="F166" i="7"/>
  <c r="F167" i="7"/>
  <c r="F190" i="7"/>
  <c r="F169" i="7"/>
  <c r="F170" i="7"/>
  <c r="F172" i="7"/>
  <c r="F173" i="7"/>
  <c r="F174" i="7"/>
  <c r="F175" i="7"/>
  <c r="F210" i="7"/>
  <c r="F217" i="7"/>
  <c r="F178" i="7"/>
  <c r="F180" i="7"/>
  <c r="F181" i="7"/>
  <c r="F182" i="7"/>
  <c r="F183" i="7"/>
  <c r="F184" i="7"/>
  <c r="F226" i="7"/>
  <c r="F237" i="7"/>
  <c r="F188" i="7"/>
  <c r="F238" i="7"/>
  <c r="F247" i="7"/>
  <c r="F191" i="7"/>
  <c r="F192" i="7"/>
  <c r="F193" i="7"/>
  <c r="F194" i="7"/>
  <c r="F196" i="7"/>
  <c r="F197" i="7"/>
  <c r="F198" i="7"/>
  <c r="F199" i="7"/>
  <c r="F200" i="7"/>
  <c r="F201" i="7"/>
  <c r="F202" i="7"/>
  <c r="F204" i="7"/>
  <c r="F205" i="7"/>
  <c r="F206" i="7"/>
  <c r="F207" i="7"/>
  <c r="F208" i="7"/>
  <c r="F209" i="7"/>
  <c r="F248" i="7"/>
  <c r="F212" i="7"/>
  <c r="F213" i="7"/>
  <c r="F214" i="7"/>
  <c r="F215" i="7"/>
  <c r="F216" i="7"/>
  <c r="F251" i="7"/>
  <c r="F218" i="7"/>
  <c r="F220" i="7"/>
  <c r="F221" i="7"/>
  <c r="F222" i="7"/>
  <c r="F223" i="7"/>
  <c r="F224" i="7"/>
  <c r="F225" i="7"/>
  <c r="F256" i="7"/>
  <c r="F228" i="7"/>
  <c r="F229" i="7"/>
  <c r="F230" i="7"/>
  <c r="F231" i="7"/>
  <c r="F232" i="7"/>
  <c r="F233" i="7"/>
  <c r="F234" i="7"/>
  <c r="F236" i="7"/>
  <c r="F270" i="7"/>
  <c r="F280" i="7"/>
  <c r="F239" i="7"/>
  <c r="F240" i="7"/>
  <c r="F241" i="7"/>
  <c r="F242" i="7"/>
  <c r="F244" i="7"/>
  <c r="F245" i="7"/>
  <c r="F246" i="7"/>
  <c r="F281" i="7"/>
  <c r="F299" i="7"/>
  <c r="F249" i="7"/>
  <c r="F250" i="7"/>
  <c r="F252" i="7"/>
  <c r="F333" i="7"/>
  <c r="F254" i="7"/>
  <c r="F255" i="7"/>
  <c r="F336" i="7"/>
  <c r="F257" i="7"/>
  <c r="F258" i="7"/>
  <c r="F260" i="7"/>
  <c r="F261" i="7"/>
  <c r="F262" i="7"/>
  <c r="F263" i="7"/>
  <c r="F264" i="7"/>
  <c r="F265" i="7"/>
  <c r="F266" i="7"/>
  <c r="F268" i="7"/>
  <c r="F269" i="7"/>
  <c r="F339" i="7"/>
  <c r="F271" i="7"/>
  <c r="F272" i="7"/>
  <c r="F273" i="7"/>
  <c r="F274" i="7"/>
  <c r="F276" i="7"/>
  <c r="F277" i="7"/>
  <c r="F278" i="7"/>
  <c r="F279" i="7"/>
  <c r="F352" i="7"/>
  <c r="F354" i="7"/>
  <c r="F282" i="7"/>
  <c r="F284" i="7"/>
  <c r="F285" i="7"/>
  <c r="F286" i="7"/>
  <c r="F287" i="7"/>
  <c r="F288" i="7"/>
  <c r="F289" i="7"/>
  <c r="F290" i="7"/>
  <c r="F292" i="7"/>
  <c r="F293" i="7"/>
  <c r="F294" i="7"/>
  <c r="F295" i="7"/>
  <c r="F296" i="7"/>
  <c r="F297" i="7"/>
  <c r="F298" i="7"/>
  <c r="F300" i="7"/>
  <c r="F301" i="7"/>
  <c r="F302" i="7"/>
  <c r="F303" i="7"/>
  <c r="F304" i="7"/>
  <c r="F305" i="7"/>
  <c r="F306" i="7"/>
  <c r="F308" i="7"/>
  <c r="F309" i="7"/>
  <c r="F310" i="7"/>
  <c r="F311" i="7"/>
  <c r="F312" i="7"/>
  <c r="F313" i="7"/>
  <c r="F314" i="7"/>
  <c r="F316" i="7"/>
  <c r="F380" i="7"/>
  <c r="F318" i="7"/>
  <c r="F319" i="7"/>
  <c r="F320" i="7"/>
  <c r="F321" i="7"/>
  <c r="F322" i="7"/>
  <c r="F324" i="7"/>
  <c r="F325" i="7"/>
  <c r="F326" i="7"/>
  <c r="F327" i="7"/>
  <c r="F328" i="7"/>
  <c r="F329" i="7"/>
  <c r="F330" i="7"/>
  <c r="F332" i="7"/>
  <c r="F420" i="7"/>
  <c r="F334" i="7"/>
  <c r="F335" i="7"/>
  <c r="F421" i="7"/>
  <c r="F337" i="7"/>
  <c r="F338" i="7"/>
  <c r="F340" i="7"/>
  <c r="F341" i="7"/>
  <c r="F342" i="7"/>
  <c r="F343" i="7"/>
  <c r="F344" i="7"/>
  <c r="F345" i="7"/>
  <c r="F346" i="7"/>
  <c r="F348" i="7"/>
  <c r="F349" i="7"/>
  <c r="F350" i="7"/>
  <c r="F351" i="7"/>
  <c r="F442" i="7"/>
  <c r="F353" i="7"/>
  <c r="F450" i="7"/>
  <c r="F356" i="7"/>
  <c r="F357" i="7"/>
  <c r="F358" i="7"/>
  <c r="F460" i="7"/>
  <c r="F360" i="7"/>
  <c r="F361" i="7"/>
  <c r="F362" i="7"/>
  <c r="F364" i="7"/>
  <c r="F365" i="7"/>
  <c r="F366" i="7"/>
  <c r="F367" i="7"/>
  <c r="F368" i="7"/>
  <c r="F369" i="7"/>
  <c r="F370" i="7"/>
  <c r="F372" i="7"/>
  <c r="F373" i="7"/>
  <c r="F374" i="7"/>
  <c r="F375" i="7"/>
  <c r="F376" i="7"/>
  <c r="F377" i="7"/>
  <c r="F378" i="7"/>
  <c r="F461" i="7"/>
  <c r="F488" i="7"/>
  <c r="F382" i="7"/>
  <c r="F383" i="7"/>
  <c r="F384" i="7"/>
  <c r="F385" i="7"/>
  <c r="F386" i="7"/>
  <c r="F388" i="7"/>
  <c r="F389" i="7"/>
  <c r="F390" i="7"/>
  <c r="F391" i="7"/>
  <c r="F392" i="7"/>
  <c r="F393" i="7"/>
  <c r="F394" i="7"/>
  <c r="F396" i="7"/>
  <c r="F397" i="7"/>
  <c r="F398" i="7"/>
  <c r="F399" i="7"/>
  <c r="F400" i="7"/>
  <c r="F401" i="7"/>
  <c r="F402" i="7"/>
  <c r="F404" i="7"/>
  <c r="F405" i="7"/>
  <c r="F406" i="7"/>
  <c r="F407" i="7"/>
  <c r="F408" i="7"/>
  <c r="F409" i="7"/>
  <c r="F410" i="7"/>
  <c r="F412" i="7"/>
  <c r="F413" i="7"/>
  <c r="F414" i="7"/>
  <c r="F415" i="7"/>
  <c r="F416" i="7"/>
  <c r="F417" i="7"/>
  <c r="F418" i="7"/>
  <c r="F501" i="7"/>
  <c r="F510" i="7"/>
  <c r="F422" i="7"/>
  <c r="F423" i="7"/>
  <c r="F424" i="7"/>
  <c r="F425" i="7"/>
  <c r="F426" i="7"/>
  <c r="F428" i="7"/>
  <c r="F429" i="7"/>
  <c r="F430" i="7"/>
  <c r="F431" i="7"/>
  <c r="F432" i="7"/>
  <c r="F433" i="7"/>
  <c r="F524" i="7"/>
  <c r="F436" i="7"/>
  <c r="F437" i="7"/>
  <c r="F438" i="7"/>
  <c r="F439" i="7"/>
  <c r="F440" i="7"/>
  <c r="F441" i="7"/>
  <c r="F527" i="7"/>
  <c r="F444" i="7"/>
  <c r="F445" i="7"/>
  <c r="F446" i="7"/>
  <c r="F447" i="7"/>
  <c r="F448" i="7"/>
  <c r="F449" i="7"/>
  <c r="F528" i="7"/>
  <c r="F452" i="7"/>
  <c r="F453" i="7"/>
  <c r="F454" i="7"/>
  <c r="F455" i="7"/>
  <c r="F456" i="7"/>
  <c r="F457" i="7"/>
  <c r="F458" i="7"/>
  <c r="F541" i="7"/>
  <c r="F546" i="7"/>
  <c r="F462" i="7"/>
  <c r="F463" i="7"/>
  <c r="F464" i="7"/>
  <c r="F465" i="7"/>
  <c r="F466" i="7"/>
  <c r="F468" i="7"/>
  <c r="F469" i="7"/>
  <c r="F470" i="7"/>
  <c r="F471" i="7"/>
  <c r="F472" i="7"/>
  <c r="F473" i="7"/>
  <c r="F474" i="7"/>
  <c r="F476" i="7"/>
  <c r="F477" i="7"/>
  <c r="F478" i="7"/>
  <c r="F479" i="7"/>
  <c r="F480" i="7"/>
  <c r="F481" i="7"/>
  <c r="F482" i="7"/>
  <c r="F484" i="7"/>
  <c r="F485" i="7"/>
  <c r="F486" i="7"/>
  <c r="F487" i="7"/>
  <c r="F551" i="7"/>
  <c r="F489" i="7"/>
  <c r="F490" i="7"/>
  <c r="F492" i="7"/>
  <c r="F493" i="7"/>
  <c r="F494" i="7"/>
  <c r="F495" i="7"/>
  <c r="F496" i="7"/>
  <c r="F497" i="7"/>
  <c r="F498" i="7"/>
  <c r="F500" i="7"/>
  <c r="F561" i="7"/>
  <c r="F502" i="7"/>
  <c r="F503" i="7"/>
  <c r="F504" i="7"/>
  <c r="F505" i="7"/>
  <c r="F506" i="7"/>
  <c r="F508" i="7"/>
  <c r="F509" i="7"/>
  <c r="F577" i="7"/>
  <c r="F511" i="7"/>
  <c r="F512" i="7"/>
  <c r="F513" i="7"/>
  <c r="F514" i="7"/>
  <c r="F516" i="7"/>
  <c r="F517" i="7"/>
  <c r="F518" i="7"/>
  <c r="F519" i="7"/>
  <c r="F520" i="7"/>
  <c r="F521" i="7"/>
  <c r="F522" i="7"/>
  <c r="F596" i="7"/>
  <c r="F525" i="7"/>
  <c r="F526" i="7"/>
  <c r="F597" i="7"/>
  <c r="F609" i="7"/>
  <c r="F529" i="7"/>
  <c r="F530" i="7"/>
  <c r="F532" i="7"/>
  <c r="F533" i="7"/>
  <c r="F534" i="7"/>
  <c r="F535" i="7"/>
  <c r="F536" i="7"/>
  <c r="F537" i="7"/>
  <c r="F538" i="7"/>
  <c r="F540" i="7"/>
  <c r="F610" i="7"/>
  <c r="F542" i="7"/>
  <c r="F543" i="7"/>
  <c r="F544" i="7"/>
  <c r="F545" i="7"/>
  <c r="F616" i="7"/>
  <c r="F548" i="7"/>
  <c r="F549" i="7"/>
  <c r="F618" i="7"/>
  <c r="F645" i="7"/>
  <c r="F652" i="7"/>
  <c r="F553" i="7"/>
  <c r="F554" i="7"/>
  <c r="F556" i="7"/>
  <c r="F557" i="7"/>
  <c r="F558" i="7"/>
  <c r="F559" i="7"/>
  <c r="F560" i="7"/>
  <c r="F660" i="7"/>
  <c r="F668" i="7"/>
  <c r="F564" i="7"/>
  <c r="F565" i="7"/>
  <c r="F566" i="7"/>
  <c r="F567" i="7"/>
  <c r="F568" i="7"/>
  <c r="F569" i="7"/>
  <c r="F570" i="7"/>
  <c r="F572" i="7"/>
  <c r="F573" i="7"/>
  <c r="F574" i="7"/>
  <c r="F575" i="7"/>
  <c r="F576" i="7"/>
  <c r="F688" i="7"/>
  <c r="F578" i="7"/>
  <c r="F580" i="7"/>
  <c r="F581" i="7"/>
  <c r="F582" i="7"/>
  <c r="F583" i="7"/>
  <c r="F584" i="7"/>
  <c r="F585" i="7"/>
  <c r="F586" i="7"/>
  <c r="F588" i="7"/>
  <c r="F589" i="7"/>
  <c r="F590" i="7"/>
  <c r="F591" i="7"/>
  <c r="F592" i="7"/>
  <c r="F593" i="7"/>
  <c r="F594" i="7"/>
  <c r="F690" i="7"/>
  <c r="F693" i="7"/>
  <c r="F598" i="7"/>
  <c r="F599" i="7"/>
  <c r="F600" i="7"/>
  <c r="F601" i="7"/>
  <c r="F602" i="7"/>
  <c r="F604" i="7"/>
  <c r="F605" i="7"/>
  <c r="F606" i="7"/>
  <c r="F607" i="7"/>
  <c r="F608" i="7"/>
  <c r="F698" i="7"/>
  <c r="F713" i="7"/>
  <c r="F612" i="7"/>
  <c r="F613" i="7"/>
  <c r="F614" i="7"/>
  <c r="F615" i="7"/>
  <c r="F732" i="7"/>
  <c r="F617" i="7"/>
  <c r="F740" i="7"/>
  <c r="F620" i="7"/>
  <c r="F621" i="7"/>
  <c r="F622" i="7"/>
  <c r="F623" i="7"/>
  <c r="F624" i="7"/>
  <c r="F625" i="7"/>
  <c r="F626" i="7"/>
  <c r="F628" i="7"/>
  <c r="F629" i="7"/>
  <c r="F630" i="7"/>
  <c r="F631" i="7"/>
  <c r="F632" i="7"/>
  <c r="F633" i="7"/>
  <c r="F634" i="7"/>
  <c r="F636" i="7"/>
  <c r="F637" i="7"/>
  <c r="F638" i="7"/>
  <c r="F639" i="7"/>
  <c r="F640" i="7"/>
  <c r="F641" i="7"/>
  <c r="F642" i="7"/>
  <c r="F644" i="7"/>
  <c r="F750" i="7"/>
  <c r="F646" i="7"/>
  <c r="F647" i="7"/>
  <c r="F648" i="7"/>
  <c r="F649" i="7"/>
  <c r="F650" i="7"/>
  <c r="F756" i="7"/>
  <c r="F653" i="7"/>
  <c r="F654" i="7"/>
  <c r="F655" i="7"/>
  <c r="F656" i="7"/>
  <c r="F657" i="7"/>
  <c r="F658" i="7"/>
  <c r="F758" i="7"/>
  <c r="F661" i="7"/>
  <c r="F662" i="7"/>
  <c r="F663" i="7"/>
  <c r="F664" i="7"/>
  <c r="F665" i="7"/>
  <c r="F666" i="7"/>
  <c r="F777" i="7"/>
  <c r="F669" i="7"/>
  <c r="F670" i="7"/>
  <c r="F671" i="7"/>
  <c r="F672" i="7"/>
  <c r="F673" i="7"/>
  <c r="F674" i="7"/>
  <c r="F676" i="7"/>
  <c r="F677" i="7"/>
  <c r="F678" i="7"/>
  <c r="F679" i="7"/>
  <c r="F680" i="7"/>
  <c r="F681" i="7"/>
  <c r="F682" i="7"/>
  <c r="F684" i="7"/>
  <c r="F785" i="7"/>
  <c r="F686" i="7"/>
  <c r="F687" i="7"/>
  <c r="F787" i="7"/>
  <c r="F689" i="7"/>
  <c r="F811" i="7"/>
  <c r="F692" i="7"/>
  <c r="F846" i="7"/>
  <c r="F694" i="7"/>
  <c r="F695" i="7"/>
  <c r="F696" i="7"/>
  <c r="F697" i="7"/>
  <c r="F850" i="7"/>
  <c r="F700" i="7"/>
  <c r="F701" i="7"/>
  <c r="F702" i="7"/>
  <c r="F703" i="7"/>
  <c r="F704" i="7"/>
  <c r="F705" i="7"/>
  <c r="F706" i="7"/>
  <c r="F708" i="7"/>
  <c r="F709" i="7"/>
  <c r="F710" i="7"/>
  <c r="F711" i="7"/>
  <c r="F712" i="7"/>
  <c r="F866" i="7"/>
  <c r="F714" i="7"/>
  <c r="F716" i="7"/>
  <c r="F717" i="7"/>
  <c r="F718" i="7"/>
  <c r="F719" i="7"/>
  <c r="F720" i="7"/>
  <c r="F721" i="7"/>
  <c r="F722" i="7"/>
  <c r="F724" i="7"/>
  <c r="F725" i="7"/>
  <c r="F726" i="7"/>
  <c r="F727" i="7"/>
  <c r="F728" i="7"/>
  <c r="F729" i="7"/>
  <c r="F730" i="7"/>
  <c r="F880" i="7"/>
  <c r="F733" i="7"/>
  <c r="F734" i="7"/>
  <c r="F735" i="7"/>
  <c r="F736" i="7"/>
  <c r="F907" i="7"/>
  <c r="F738" i="7"/>
  <c r="F908" i="7"/>
  <c r="F741" i="7"/>
  <c r="F742" i="7"/>
  <c r="F743" i="7"/>
  <c r="F744" i="7"/>
  <c r="F745" i="7"/>
  <c r="F746" i="7"/>
  <c r="F748" i="7"/>
  <c r="F749" i="7"/>
  <c r="F915" i="7"/>
  <c r="F751" i="7"/>
  <c r="F752" i="7"/>
  <c r="F753" i="7"/>
  <c r="F754" i="7"/>
  <c r="F919" i="7"/>
  <c r="F757" i="7"/>
  <c r="F920" i="7"/>
  <c r="F759" i="7"/>
  <c r="F760" i="7"/>
  <c r="F761" i="7"/>
  <c r="F762" i="7"/>
  <c r="F764" i="7"/>
  <c r="F765" i="7"/>
  <c r="F766" i="7"/>
  <c r="F767" i="7"/>
  <c r="F768" i="7"/>
  <c r="F769" i="7"/>
  <c r="F770" i="7"/>
  <c r="F772" i="7"/>
  <c r="F773" i="7"/>
  <c r="F774" i="7"/>
  <c r="F775" i="7"/>
  <c r="F776" i="7"/>
  <c r="F929" i="7"/>
  <c r="F778" i="7"/>
  <c r="F780" i="7"/>
  <c r="F781" i="7"/>
  <c r="F782" i="7"/>
  <c r="F783" i="7"/>
  <c r="F784" i="7"/>
  <c r="F934" i="7"/>
  <c r="F786" i="7"/>
  <c r="F788" i="7"/>
  <c r="F789" i="7"/>
  <c r="F790" i="7"/>
  <c r="F791" i="7"/>
  <c r="F792" i="7"/>
  <c r="F793" i="7"/>
  <c r="F794" i="7"/>
  <c r="F796" i="7"/>
  <c r="F797" i="7"/>
  <c r="F798" i="7"/>
  <c r="F799" i="7"/>
  <c r="F800" i="7"/>
  <c r="F801" i="7"/>
  <c r="F802" i="7"/>
  <c r="F804" i="7"/>
  <c r="F805" i="7"/>
  <c r="F806" i="7"/>
  <c r="F807" i="7"/>
  <c r="F808" i="7"/>
  <c r="F809" i="7"/>
  <c r="F810" i="7"/>
  <c r="F812" i="7"/>
  <c r="F813" i="7"/>
  <c r="F814" i="7"/>
  <c r="F815" i="7"/>
  <c r="F816" i="7"/>
  <c r="F817" i="7"/>
  <c r="F818" i="7"/>
  <c r="F820" i="7"/>
  <c r="F821" i="7"/>
  <c r="F822" i="7"/>
  <c r="F823" i="7"/>
  <c r="F824" i="7"/>
  <c r="F825" i="7"/>
  <c r="F826" i="7"/>
  <c r="F828" i="7"/>
  <c r="F829" i="7"/>
  <c r="F830" i="7"/>
  <c r="F831" i="7"/>
  <c r="F832" i="7"/>
  <c r="F833" i="7"/>
  <c r="F834" i="7"/>
  <c r="F836" i="7"/>
  <c r="F837" i="7"/>
  <c r="F838" i="7"/>
  <c r="F839" i="7"/>
  <c r="F840" i="7"/>
  <c r="F964" i="7"/>
  <c r="F842" i="7"/>
  <c r="F844" i="7"/>
  <c r="F845" i="7"/>
  <c r="F965" i="7"/>
  <c r="F847" i="7"/>
  <c r="F848" i="7"/>
  <c r="F966" i="7"/>
  <c r="F995" i="7"/>
  <c r="F852" i="7"/>
  <c r="F853" i="7"/>
  <c r="F854" i="7"/>
  <c r="F855" i="7"/>
  <c r="F856" i="7"/>
  <c r="F857" i="7"/>
  <c r="F858" i="7"/>
  <c r="F860" i="7"/>
  <c r="F861" i="7"/>
  <c r="F862" i="7"/>
  <c r="F863" i="7"/>
  <c r="F864" i="7"/>
  <c r="F865" i="7"/>
  <c r="F998" i="7"/>
  <c r="F868" i="7"/>
  <c r="F869" i="7"/>
  <c r="F870" i="7"/>
  <c r="F871" i="7"/>
  <c r="F1002" i="7"/>
  <c r="F873" i="7"/>
  <c r="F1017" i="7"/>
  <c r="F876" i="7"/>
  <c r="F877" i="7"/>
  <c r="F878" i="7"/>
  <c r="F879" i="7"/>
  <c r="F1023" i="7"/>
  <c r="F881" i="7"/>
  <c r="F882" i="7"/>
  <c r="F884" i="7"/>
  <c r="F885" i="7"/>
  <c r="F886" i="7"/>
  <c r="F887" i="7"/>
  <c r="F888" i="7"/>
  <c r="F889" i="7"/>
  <c r="F890" i="7"/>
  <c r="F892" i="7"/>
  <c r="F893" i="7"/>
  <c r="F894" i="7"/>
  <c r="F895" i="7"/>
  <c r="F896" i="7"/>
  <c r="F897" i="7"/>
  <c r="F898" i="7"/>
  <c r="F900" i="7"/>
  <c r="F901" i="7"/>
  <c r="F902" i="7"/>
  <c r="F903" i="7"/>
  <c r="F904" i="7"/>
  <c r="F905" i="7"/>
  <c r="F906" i="7"/>
  <c r="F1029" i="7"/>
  <c r="F909" i="7"/>
  <c r="F910" i="7"/>
  <c r="F911" i="7"/>
  <c r="F912" i="7"/>
  <c r="F913" i="7"/>
  <c r="F914" i="7"/>
  <c r="F916" i="7"/>
  <c r="F917" i="7"/>
  <c r="F918" i="7"/>
  <c r="F1039" i="7"/>
  <c r="F1042" i="7"/>
  <c r="F921" i="7"/>
  <c r="F922" i="7"/>
  <c r="F924" i="7"/>
  <c r="F925" i="7"/>
  <c r="F926" i="7"/>
  <c r="F927" i="7"/>
  <c r="F928" i="7"/>
  <c r="F1046" i="7"/>
  <c r="F930" i="7"/>
  <c r="F1049" i="7"/>
  <c r="F933" i="7"/>
  <c r="F1051" i="7"/>
  <c r="F935" i="7"/>
  <c r="F936" i="7"/>
  <c r="F937" i="7"/>
  <c r="F938" i="7"/>
  <c r="F940" i="7"/>
  <c r="F941" i="7"/>
  <c r="F942" i="7"/>
  <c r="F943" i="7"/>
  <c r="F944" i="7"/>
  <c r="F1054" i="7"/>
  <c r="F946" i="7"/>
  <c r="F948" i="7"/>
  <c r="F949" i="7"/>
  <c r="F950" i="7"/>
  <c r="F951" i="7"/>
  <c r="F952" i="7"/>
  <c r="F953" i="7"/>
  <c r="F954" i="7"/>
  <c r="F956" i="7"/>
  <c r="F957" i="7"/>
  <c r="F1055" i="7"/>
  <c r="F1057" i="7"/>
  <c r="F960" i="7"/>
  <c r="F961" i="7"/>
  <c r="F962" i="7"/>
  <c r="F1063" i="7"/>
  <c r="F1067" i="7"/>
  <c r="F1073" i="7"/>
  <c r="F967" i="7"/>
  <c r="F968" i="7"/>
  <c r="F969" i="7"/>
  <c r="F970" i="7"/>
  <c r="F972" i="7"/>
  <c r="F973" i="7"/>
  <c r="F974" i="7"/>
  <c r="F975" i="7"/>
  <c r="F976" i="7"/>
  <c r="F977" i="7"/>
  <c r="F978" i="7"/>
  <c r="F980" i="7"/>
  <c r="F981" i="7"/>
  <c r="F982" i="7"/>
  <c r="F983" i="7"/>
  <c r="F984" i="7"/>
  <c r="F985" i="7"/>
  <c r="F986" i="7"/>
  <c r="F988" i="7"/>
  <c r="F989" i="7"/>
  <c r="F990" i="7"/>
  <c r="F991" i="7"/>
  <c r="F992" i="7"/>
  <c r="F993" i="7"/>
  <c r="F994" i="7"/>
  <c r="F996" i="7"/>
  <c r="F997" i="7"/>
  <c r="F1083" i="7"/>
  <c r="F999" i="7"/>
  <c r="F1000" i="7"/>
  <c r="F1001" i="7"/>
  <c r="F1085" i="7"/>
  <c r="F1004" i="7"/>
  <c r="F1005" i="7"/>
  <c r="F1006" i="7"/>
  <c r="F1007" i="7"/>
  <c r="F1008" i="7"/>
  <c r="F1009" i="7"/>
  <c r="F1010" i="7"/>
  <c r="F1012" i="7"/>
  <c r="F1013" i="7"/>
  <c r="F1014" i="7"/>
  <c r="F1015" i="7"/>
  <c r="F1087" i="7"/>
  <c r="F1094" i="7"/>
  <c r="F1018" i="7"/>
  <c r="F1020" i="7"/>
  <c r="F1021" i="7"/>
  <c r="F1022" i="7"/>
  <c r="F1115" i="7"/>
  <c r="F1024" i="7"/>
  <c r="F1127" i="7"/>
  <c r="F1026" i="7"/>
  <c r="F1028" i="7"/>
  <c r="F1135" i="7"/>
  <c r="F1030" i="7"/>
  <c r="F1031" i="7"/>
  <c r="F1032" i="7"/>
  <c r="F1139" i="7"/>
  <c r="F1034" i="7"/>
  <c r="F1036" i="7"/>
  <c r="F1037" i="7"/>
  <c r="F1038" i="7"/>
  <c r="F1146" i="7"/>
  <c r="F1040" i="7"/>
  <c r="F1041" i="7"/>
  <c r="F1154" i="7"/>
  <c r="F1044" i="7"/>
  <c r="F1045" i="7"/>
  <c r="F1156" i="7"/>
  <c r="F1047" i="7"/>
  <c r="F1048" i="7"/>
  <c r="F1160" i="7"/>
  <c r="F1050" i="7"/>
  <c r="F1052" i="7"/>
  <c r="F1053" i="7"/>
  <c r="F1177" i="7"/>
  <c r="F1180" i="7"/>
  <c r="F1056" i="7"/>
  <c r="F1184" i="7"/>
  <c r="F1058" i="7"/>
  <c r="F1060" i="7"/>
  <c r="F1061" i="7"/>
  <c r="F1062" i="7"/>
  <c r="F1211" i="7"/>
  <c r="F1064" i="7"/>
  <c r="F1065" i="7"/>
  <c r="F1066" i="7"/>
  <c r="F1068" i="7"/>
  <c r="F1069" i="7"/>
  <c r="F1070" i="7"/>
  <c r="F1071" i="7"/>
  <c r="F1072" i="7"/>
  <c r="F1230" i="7"/>
  <c r="F1074" i="7"/>
  <c r="F1076" i="7"/>
  <c r="F1077" i="7"/>
  <c r="F1078" i="7"/>
  <c r="F1079" i="7"/>
  <c r="F1080" i="7"/>
  <c r="F1081" i="7"/>
  <c r="F1244" i="7"/>
  <c r="F1084" i="7"/>
  <c r="F1262" i="7"/>
  <c r="F1268" i="7"/>
  <c r="F1270" i="7"/>
  <c r="F1088" i="7"/>
  <c r="F1089" i="7"/>
  <c r="F1090" i="7"/>
  <c r="F1092" i="7"/>
  <c r="F1093" i="7"/>
  <c r="F1280" i="7"/>
  <c r="F1095" i="7"/>
  <c r="F1096" i="7"/>
  <c r="F1097" i="7"/>
  <c r="F1098" i="7"/>
  <c r="F1100" i="7"/>
  <c r="F1101" i="7"/>
  <c r="F1102" i="7"/>
  <c r="F1103" i="7"/>
  <c r="F1104" i="7"/>
  <c r="F1105" i="7"/>
  <c r="F1106" i="7"/>
  <c r="F1108" i="7"/>
  <c r="F1109" i="7"/>
  <c r="F1110" i="7"/>
  <c r="F1111" i="7"/>
  <c r="F1112" i="7"/>
  <c r="F1315" i="7"/>
  <c r="F1114" i="7"/>
  <c r="F1116" i="7"/>
  <c r="F1117" i="7"/>
  <c r="F1118" i="7"/>
  <c r="F1119" i="7"/>
  <c r="F1120" i="7"/>
  <c r="F1121" i="7"/>
  <c r="F1122" i="7"/>
  <c r="F1124" i="7"/>
  <c r="F1125" i="7"/>
  <c r="F1126" i="7"/>
  <c r="F1324" i="7"/>
  <c r="F1128" i="7"/>
  <c r="F1129" i="7"/>
  <c r="F1130" i="7"/>
  <c r="F1132" i="7"/>
  <c r="F1133" i="7"/>
  <c r="F1340" i="7"/>
  <c r="F1341" i="7"/>
  <c r="F1136" i="7"/>
  <c r="F1137" i="7"/>
  <c r="F1138" i="7"/>
  <c r="F1140" i="7"/>
  <c r="F1141" i="7"/>
  <c r="F1142" i="7"/>
  <c r="F1143" i="7"/>
  <c r="F1144" i="7"/>
  <c r="F1145" i="7"/>
  <c r="F1354" i="7"/>
  <c r="F1148" i="7"/>
  <c r="F1149" i="7"/>
  <c r="F1150" i="7"/>
  <c r="F1151" i="7"/>
  <c r="F1152" i="7"/>
  <c r="F1153" i="7"/>
  <c r="F1356" i="7"/>
  <c r="F1372" i="7"/>
  <c r="F1157" i="7"/>
  <c r="F1158" i="7"/>
  <c r="F1377" i="7"/>
  <c r="F1378" i="7"/>
  <c r="F1161" i="7"/>
  <c r="F1162" i="7"/>
  <c r="F1164" i="7"/>
  <c r="F1165" i="7"/>
  <c r="F1166" i="7"/>
  <c r="F1167" i="7"/>
  <c r="F1168" i="7"/>
  <c r="F1169" i="7"/>
  <c r="F1170" i="7"/>
  <c r="F1387" i="7"/>
  <c r="F1173" i="7"/>
  <c r="F1174" i="7"/>
  <c r="F1175" i="7"/>
  <c r="F1176" i="7"/>
  <c r="F1389" i="7"/>
  <c r="F1178" i="7"/>
  <c r="F1391" i="7"/>
  <c r="F1181" i="7"/>
  <c r="F1182" i="7"/>
  <c r="F1183" i="7"/>
  <c r="F1392" i="7"/>
  <c r="F1185" i="7"/>
  <c r="F1186" i="7"/>
  <c r="F1188" i="7"/>
  <c r="F1189" i="7"/>
  <c r="F1190" i="7"/>
  <c r="F1191" i="7"/>
  <c r="F1192" i="7"/>
  <c r="F1193" i="7"/>
  <c r="F1194" i="7"/>
  <c r="F1196" i="7"/>
  <c r="F1197" i="7"/>
  <c r="F1198" i="7"/>
  <c r="F1199" i="7"/>
  <c r="F1200" i="7"/>
  <c r="F1201" i="7"/>
  <c r="F1202" i="7"/>
  <c r="F1204" i="7"/>
  <c r="F1400" i="7"/>
  <c r="F1206" i="7"/>
  <c r="F1207" i="7"/>
  <c r="F1208" i="7"/>
  <c r="F1209" i="7"/>
  <c r="F1210" i="7"/>
  <c r="F1212" i="7"/>
  <c r="F1213" i="7"/>
  <c r="F1214" i="7"/>
  <c r="F1215" i="7"/>
  <c r="F1216" i="7"/>
  <c r="F1217" i="7"/>
  <c r="F28" i="7"/>
  <c r="F1220" i="7"/>
  <c r="F1221" i="7"/>
  <c r="F1222" i="7"/>
  <c r="F1223" i="7"/>
  <c r="F1224" i="7"/>
  <c r="F1225" i="7"/>
  <c r="F1226" i="7"/>
  <c r="F1228" i="7"/>
  <c r="F1229" i="7"/>
  <c r="F253" i="7"/>
  <c r="F1231" i="7"/>
  <c r="F1232" i="7"/>
  <c r="F1233" i="7"/>
  <c r="F1234" i="7"/>
  <c r="F1236" i="7"/>
  <c r="F1237" i="7"/>
  <c r="F1238" i="7"/>
  <c r="F1239" i="7"/>
  <c r="F1240" i="7"/>
  <c r="F1241" i="7"/>
  <c r="F1242" i="7"/>
  <c r="F883" i="7"/>
  <c r="F1245" i="7"/>
  <c r="F1246" i="7"/>
  <c r="F1247" i="7"/>
  <c r="F959" i="7"/>
  <c r="F1249" i="7"/>
  <c r="F1250" i="7"/>
  <c r="F1252" i="7"/>
  <c r="F1253" i="7"/>
  <c r="F1254" i="7"/>
  <c r="F1255" i="7"/>
  <c r="F1256" i="7"/>
  <c r="F1257" i="7"/>
  <c r="F1258" i="7"/>
  <c r="F1260" i="7"/>
  <c r="F1261" i="7"/>
  <c r="F1396" i="7"/>
  <c r="F1263" i="7"/>
  <c r="F1264" i="7"/>
  <c r="F1265" i="7"/>
  <c r="F1266" i="7"/>
  <c r="F53" i="7"/>
  <c r="F1269" i="7"/>
  <c r="F99" i="7"/>
  <c r="F1271" i="7"/>
  <c r="F1272" i="7"/>
  <c r="F137" i="7"/>
  <c r="F138" i="7"/>
  <c r="F1276" i="7"/>
  <c r="F1277" i="7"/>
  <c r="F1278" i="7"/>
  <c r="F1279" i="7"/>
  <c r="F159" i="7"/>
  <c r="F1281" i="7"/>
  <c r="F1282" i="7"/>
  <c r="F1284" i="7"/>
  <c r="F1285" i="7"/>
  <c r="F1286" i="7"/>
  <c r="F1287" i="7"/>
  <c r="F1288" i="7"/>
  <c r="F1289" i="7"/>
  <c r="F1290" i="7"/>
  <c r="F1292" i="7"/>
  <c r="F1293" i="7"/>
  <c r="F1294" i="7"/>
  <c r="F1295" i="7"/>
  <c r="F1296" i="7"/>
  <c r="F1297" i="7"/>
  <c r="F1298" i="7"/>
  <c r="F1300" i="7"/>
  <c r="F1301" i="7"/>
  <c r="F381" i="7"/>
  <c r="F1303" i="7"/>
  <c r="F1304" i="7"/>
  <c r="F1305" i="7"/>
  <c r="F1306" i="7"/>
  <c r="F1308" i="7"/>
  <c r="F1309" i="7"/>
  <c r="F1310" i="7"/>
  <c r="F1311" i="7"/>
  <c r="F1312" i="7"/>
  <c r="F550" i="7"/>
  <c r="F1314" i="7"/>
  <c r="F1316" i="7"/>
  <c r="F1317" i="7"/>
  <c r="F1318" i="7"/>
  <c r="F562" i="7"/>
  <c r="F1320" i="7"/>
  <c r="F1321" i="7"/>
  <c r="F1322" i="7"/>
  <c r="F685" i="7"/>
  <c r="F1325" i="7"/>
  <c r="F1326" i="7"/>
  <c r="F1327" i="7"/>
  <c r="F1328" i="7"/>
  <c r="F1329" i="7"/>
  <c r="F1330" i="7"/>
  <c r="F1332" i="7"/>
  <c r="F1333" i="7"/>
  <c r="F1334" i="7"/>
  <c r="F1335" i="7"/>
  <c r="F1336" i="7"/>
  <c r="F1337" i="7"/>
  <c r="F1338" i="7"/>
  <c r="F849" i="7"/>
  <c r="F872" i="7"/>
  <c r="F874" i="7"/>
  <c r="F1343" i="7"/>
  <c r="F1344" i="7"/>
  <c r="F1345" i="7"/>
  <c r="F932" i="7"/>
  <c r="F1348" i="7"/>
  <c r="F1349" i="7"/>
  <c r="F1350" i="7"/>
  <c r="F1351" i="7"/>
  <c r="F1352" i="7"/>
  <c r="F1353" i="7"/>
  <c r="F1016" i="7"/>
  <c r="F1019" i="7"/>
  <c r="F1357" i="7"/>
  <c r="F1358" i="7"/>
  <c r="F1359" i="7"/>
  <c r="F1360" i="7"/>
  <c r="F1361" i="7"/>
  <c r="F1362" i="7"/>
  <c r="F1363" i="7"/>
  <c r="F1364" i="7"/>
  <c r="F1365" i="7"/>
  <c r="F1366" i="7"/>
  <c r="F1367" i="7"/>
  <c r="F1368" i="7"/>
  <c r="F1369" i="7"/>
  <c r="F1370" i="7"/>
  <c r="F1371" i="7"/>
  <c r="F1086" i="7"/>
  <c r="F1373" i="7"/>
  <c r="F1374" i="7"/>
  <c r="F1375" i="7"/>
  <c r="F1376" i="7"/>
  <c r="F1159" i="7"/>
  <c r="F1205" i="7"/>
  <c r="F1379" i="7"/>
  <c r="F1380" i="7"/>
  <c r="F1381" i="7"/>
  <c r="F1382" i="7"/>
  <c r="F1383" i="7"/>
  <c r="F1384" i="7"/>
  <c r="F1385" i="7"/>
  <c r="F1273" i="7"/>
  <c r="F1274" i="7"/>
  <c r="F1388" i="7"/>
  <c r="F1302" i="7"/>
  <c r="F1390" i="7"/>
  <c r="F1313" i="7"/>
  <c r="F1339" i="7"/>
  <c r="F1393" i="7"/>
  <c r="F1394" i="7"/>
  <c r="F1395" i="7"/>
  <c r="F1346" i="7"/>
  <c r="F1397" i="7"/>
  <c r="F1398" i="7"/>
  <c r="F1399" i="7"/>
  <c r="F1386" i="7"/>
  <c r="F1401" i="7"/>
  <c r="F1402" i="7"/>
  <c r="F1403" i="7"/>
  <c r="F1404" i="7"/>
  <c r="F1405" i="7"/>
  <c r="F1406" i="7"/>
  <c r="F1407" i="7"/>
  <c r="F1408" i="7"/>
  <c r="F1409" i="7"/>
  <c r="F1410" i="7"/>
  <c r="F1411" i="7"/>
  <c r="F737" i="7"/>
  <c r="E4" i="7"/>
  <c r="E5" i="7"/>
  <c r="E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46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68" i="7"/>
  <c r="E47" i="7"/>
  <c r="E48" i="7"/>
  <c r="E49" i="7"/>
  <c r="E50" i="7"/>
  <c r="E51" i="7"/>
  <c r="E52" i="7"/>
  <c r="E75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76" i="7"/>
  <c r="E69" i="7"/>
  <c r="E70" i="7"/>
  <c r="E71" i="7"/>
  <c r="E72" i="7"/>
  <c r="E73" i="7"/>
  <c r="E74" i="7"/>
  <c r="E77" i="7"/>
  <c r="E94" i="7"/>
  <c r="E95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117" i="7"/>
  <c r="E119" i="7"/>
  <c r="E96" i="7"/>
  <c r="E97" i="7"/>
  <c r="E98" i="7"/>
  <c r="E124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55" i="7"/>
  <c r="E118" i="7"/>
  <c r="E157" i="7"/>
  <c r="E120" i="7"/>
  <c r="E121" i="7"/>
  <c r="E122" i="7"/>
  <c r="E123" i="7"/>
  <c r="E161" i="7"/>
  <c r="E125" i="7"/>
  <c r="E126" i="7"/>
  <c r="E127" i="7"/>
  <c r="E128" i="7"/>
  <c r="E129" i="7"/>
  <c r="E130" i="7"/>
  <c r="E131" i="7"/>
  <c r="E132" i="7"/>
  <c r="E133" i="7"/>
  <c r="E134" i="7"/>
  <c r="E135" i="7"/>
  <c r="E136" i="7"/>
  <c r="E164" i="7"/>
  <c r="E165" i="7"/>
  <c r="E139" i="7"/>
  <c r="E140" i="7"/>
  <c r="E141" i="7"/>
  <c r="E142" i="7"/>
  <c r="E143" i="7"/>
  <c r="E144" i="7"/>
  <c r="E145" i="7"/>
  <c r="E146" i="7"/>
  <c r="E147" i="7"/>
  <c r="E148" i="7"/>
  <c r="E149" i="7"/>
  <c r="E150" i="7"/>
  <c r="E151" i="7"/>
  <c r="E152" i="7"/>
  <c r="E153" i="7"/>
  <c r="E154" i="7"/>
  <c r="E168" i="7"/>
  <c r="E156" i="7"/>
  <c r="E176" i="7"/>
  <c r="E158" i="7"/>
  <c r="E177" i="7"/>
  <c r="E160" i="7"/>
  <c r="E185" i="7"/>
  <c r="E162" i="7"/>
  <c r="E163" i="7"/>
  <c r="E186" i="7"/>
  <c r="E189" i="7"/>
  <c r="E166" i="7"/>
  <c r="E167" i="7"/>
  <c r="E190" i="7"/>
  <c r="E169" i="7"/>
  <c r="E170" i="7"/>
  <c r="E171" i="7"/>
  <c r="E172" i="7"/>
  <c r="E173" i="7"/>
  <c r="E174" i="7"/>
  <c r="E175" i="7"/>
  <c r="E210" i="7"/>
  <c r="E217" i="7"/>
  <c r="E178" i="7"/>
  <c r="E179" i="7"/>
  <c r="E180" i="7"/>
  <c r="E181" i="7"/>
  <c r="E182" i="7"/>
  <c r="E183" i="7"/>
  <c r="E184" i="7"/>
  <c r="E226" i="7"/>
  <c r="E237" i="7"/>
  <c r="E187" i="7"/>
  <c r="E188" i="7"/>
  <c r="E238" i="7"/>
  <c r="E247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48" i="7"/>
  <c r="E211" i="7"/>
  <c r="E212" i="7"/>
  <c r="E213" i="7"/>
  <c r="E214" i="7"/>
  <c r="E215" i="7"/>
  <c r="E216" i="7"/>
  <c r="E251" i="7"/>
  <c r="E218" i="7"/>
  <c r="E219" i="7"/>
  <c r="E220" i="7"/>
  <c r="E221" i="7"/>
  <c r="E222" i="7"/>
  <c r="E223" i="7"/>
  <c r="E224" i="7"/>
  <c r="E225" i="7"/>
  <c r="E256" i="7"/>
  <c r="E227" i="7"/>
  <c r="E228" i="7"/>
  <c r="E229" i="7"/>
  <c r="E230" i="7"/>
  <c r="E231" i="7"/>
  <c r="E232" i="7"/>
  <c r="E233" i="7"/>
  <c r="E234" i="7"/>
  <c r="E235" i="7"/>
  <c r="E236" i="7"/>
  <c r="E270" i="7"/>
  <c r="E280" i="7"/>
  <c r="E239" i="7"/>
  <c r="E240" i="7"/>
  <c r="E241" i="7"/>
  <c r="E242" i="7"/>
  <c r="E243" i="7"/>
  <c r="E244" i="7"/>
  <c r="E245" i="7"/>
  <c r="E246" i="7"/>
  <c r="E281" i="7"/>
  <c r="E299" i="7"/>
  <c r="E249" i="7"/>
  <c r="E250" i="7"/>
  <c r="E317" i="7"/>
  <c r="E252" i="7"/>
  <c r="E333" i="7"/>
  <c r="E254" i="7"/>
  <c r="E255" i="7"/>
  <c r="E33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339" i="7"/>
  <c r="E271" i="7"/>
  <c r="E272" i="7"/>
  <c r="E273" i="7"/>
  <c r="E274" i="7"/>
  <c r="E275" i="7"/>
  <c r="E276" i="7"/>
  <c r="E277" i="7"/>
  <c r="E278" i="7"/>
  <c r="E279" i="7"/>
  <c r="E352" i="7"/>
  <c r="E354" i="7"/>
  <c r="E282" i="7"/>
  <c r="E283" i="7"/>
  <c r="E284" i="7"/>
  <c r="E285" i="7"/>
  <c r="E286" i="7"/>
  <c r="E287" i="7"/>
  <c r="E288" i="7"/>
  <c r="E289" i="7"/>
  <c r="E290" i="7"/>
  <c r="E291" i="7"/>
  <c r="E292" i="7"/>
  <c r="E293" i="7"/>
  <c r="E294" i="7"/>
  <c r="E295" i="7"/>
  <c r="E296" i="7"/>
  <c r="E297" i="7"/>
  <c r="E298" i="7"/>
  <c r="E359" i="7"/>
  <c r="E300" i="7"/>
  <c r="E301" i="7"/>
  <c r="E302" i="7"/>
  <c r="E303" i="7"/>
  <c r="E304" i="7"/>
  <c r="E305" i="7"/>
  <c r="E306" i="7"/>
  <c r="E307" i="7"/>
  <c r="E308" i="7"/>
  <c r="E309" i="7"/>
  <c r="E310" i="7"/>
  <c r="E311" i="7"/>
  <c r="E312" i="7"/>
  <c r="E313" i="7"/>
  <c r="E314" i="7"/>
  <c r="E315" i="7"/>
  <c r="E316" i="7"/>
  <c r="E380" i="7"/>
  <c r="E318" i="7"/>
  <c r="E319" i="7"/>
  <c r="E320" i="7"/>
  <c r="E321" i="7"/>
  <c r="E322" i="7"/>
  <c r="E323" i="7"/>
  <c r="E324" i="7"/>
  <c r="E325" i="7"/>
  <c r="E326" i="7"/>
  <c r="E327" i="7"/>
  <c r="E328" i="7"/>
  <c r="E329" i="7"/>
  <c r="E330" i="7"/>
  <c r="E331" i="7"/>
  <c r="E332" i="7"/>
  <c r="E420" i="7"/>
  <c r="E334" i="7"/>
  <c r="E335" i="7"/>
  <c r="E421" i="7"/>
  <c r="E337" i="7"/>
  <c r="E338" i="7"/>
  <c r="E434" i="7"/>
  <c r="E340" i="7"/>
  <c r="E341" i="7"/>
  <c r="E342" i="7"/>
  <c r="E343" i="7"/>
  <c r="E344" i="7"/>
  <c r="E345" i="7"/>
  <c r="E346" i="7"/>
  <c r="E347" i="7"/>
  <c r="E348" i="7"/>
  <c r="E349" i="7"/>
  <c r="E350" i="7"/>
  <c r="E351" i="7"/>
  <c r="E442" i="7"/>
  <c r="E353" i="7"/>
  <c r="E450" i="7"/>
  <c r="E355" i="7"/>
  <c r="E356" i="7"/>
  <c r="E357" i="7"/>
  <c r="E358" i="7"/>
  <c r="E460" i="7"/>
  <c r="E360" i="7"/>
  <c r="E361" i="7"/>
  <c r="E362" i="7"/>
  <c r="E363" i="7"/>
  <c r="E364" i="7"/>
  <c r="E365" i="7"/>
  <c r="E366" i="7"/>
  <c r="E367" i="7"/>
  <c r="E368" i="7"/>
  <c r="E369" i="7"/>
  <c r="E370" i="7"/>
  <c r="E371" i="7"/>
  <c r="E372" i="7"/>
  <c r="E373" i="7"/>
  <c r="E374" i="7"/>
  <c r="E375" i="7"/>
  <c r="E376" i="7"/>
  <c r="E377" i="7"/>
  <c r="E378" i="7"/>
  <c r="E379" i="7"/>
  <c r="E461" i="7"/>
  <c r="E488" i="7"/>
  <c r="E382" i="7"/>
  <c r="E383" i="7"/>
  <c r="E384" i="7"/>
  <c r="E385" i="7"/>
  <c r="E386" i="7"/>
  <c r="E387" i="7"/>
  <c r="E388" i="7"/>
  <c r="E389" i="7"/>
  <c r="E390" i="7"/>
  <c r="E391" i="7"/>
  <c r="E392" i="7"/>
  <c r="E393" i="7"/>
  <c r="E394" i="7"/>
  <c r="E395" i="7"/>
  <c r="E396" i="7"/>
  <c r="E397" i="7"/>
  <c r="E398" i="7"/>
  <c r="E399" i="7"/>
  <c r="E400" i="7"/>
  <c r="E401" i="7"/>
  <c r="E402" i="7"/>
  <c r="E403" i="7"/>
  <c r="E404" i="7"/>
  <c r="E405" i="7"/>
  <c r="E406" i="7"/>
  <c r="E407" i="7"/>
  <c r="E408" i="7"/>
  <c r="E409" i="7"/>
  <c r="E410" i="7"/>
  <c r="E411" i="7"/>
  <c r="E412" i="7"/>
  <c r="E413" i="7"/>
  <c r="E414" i="7"/>
  <c r="E415" i="7"/>
  <c r="E416" i="7"/>
  <c r="E417" i="7"/>
  <c r="E418" i="7"/>
  <c r="E419" i="7"/>
  <c r="E501" i="7"/>
  <c r="E510" i="7"/>
  <c r="E422" i="7"/>
  <c r="E423" i="7"/>
  <c r="E424" i="7"/>
  <c r="E425" i="7"/>
  <c r="E426" i="7"/>
  <c r="E427" i="7"/>
  <c r="E428" i="7"/>
  <c r="E429" i="7"/>
  <c r="E430" i="7"/>
  <c r="E431" i="7"/>
  <c r="E432" i="7"/>
  <c r="E433" i="7"/>
  <c r="E524" i="7"/>
  <c r="E435" i="7"/>
  <c r="E436" i="7"/>
  <c r="E437" i="7"/>
  <c r="E438" i="7"/>
  <c r="E439" i="7"/>
  <c r="E440" i="7"/>
  <c r="E441" i="7"/>
  <c r="E527" i="7"/>
  <c r="E443" i="7"/>
  <c r="E444" i="7"/>
  <c r="E445" i="7"/>
  <c r="E446" i="7"/>
  <c r="E447" i="7"/>
  <c r="E448" i="7"/>
  <c r="E449" i="7"/>
  <c r="E528" i="7"/>
  <c r="E451" i="7"/>
  <c r="E452" i="7"/>
  <c r="E453" i="7"/>
  <c r="E454" i="7"/>
  <c r="E455" i="7"/>
  <c r="E456" i="7"/>
  <c r="E457" i="7"/>
  <c r="E458" i="7"/>
  <c r="E459" i="7"/>
  <c r="E541" i="7"/>
  <c r="E546" i="7"/>
  <c r="E462" i="7"/>
  <c r="E463" i="7"/>
  <c r="E464" i="7"/>
  <c r="E465" i="7"/>
  <c r="E466" i="7"/>
  <c r="E467" i="7"/>
  <c r="E468" i="7"/>
  <c r="E469" i="7"/>
  <c r="E470" i="7"/>
  <c r="E471" i="7"/>
  <c r="E472" i="7"/>
  <c r="E473" i="7"/>
  <c r="E474" i="7"/>
  <c r="E475" i="7"/>
  <c r="E476" i="7"/>
  <c r="E477" i="7"/>
  <c r="E478" i="7"/>
  <c r="E479" i="7"/>
  <c r="E480" i="7"/>
  <c r="E481" i="7"/>
  <c r="E482" i="7"/>
  <c r="E483" i="7"/>
  <c r="E484" i="7"/>
  <c r="E485" i="7"/>
  <c r="E486" i="7"/>
  <c r="E487" i="7"/>
  <c r="E551" i="7"/>
  <c r="E489" i="7"/>
  <c r="E490" i="7"/>
  <c r="E491" i="7"/>
  <c r="E492" i="7"/>
  <c r="E493" i="7"/>
  <c r="E494" i="7"/>
  <c r="E495" i="7"/>
  <c r="E496" i="7"/>
  <c r="E497" i="7"/>
  <c r="E498" i="7"/>
  <c r="E499" i="7"/>
  <c r="E500" i="7"/>
  <c r="E561" i="7"/>
  <c r="E502" i="7"/>
  <c r="E503" i="7"/>
  <c r="E504" i="7"/>
  <c r="E505" i="7"/>
  <c r="E506" i="7"/>
  <c r="E507" i="7"/>
  <c r="E508" i="7"/>
  <c r="E509" i="7"/>
  <c r="E577" i="7"/>
  <c r="E511" i="7"/>
  <c r="E512" i="7"/>
  <c r="E513" i="7"/>
  <c r="E514" i="7"/>
  <c r="E515" i="7"/>
  <c r="E516" i="7"/>
  <c r="E517" i="7"/>
  <c r="E518" i="7"/>
  <c r="E519" i="7"/>
  <c r="E520" i="7"/>
  <c r="E521" i="7"/>
  <c r="E522" i="7"/>
  <c r="E523" i="7"/>
  <c r="E596" i="7"/>
  <c r="E525" i="7"/>
  <c r="E526" i="7"/>
  <c r="E597" i="7"/>
  <c r="E609" i="7"/>
  <c r="E529" i="7"/>
  <c r="E530" i="7"/>
  <c r="E531" i="7"/>
  <c r="E532" i="7"/>
  <c r="E533" i="7"/>
  <c r="E534" i="7"/>
  <c r="E535" i="7"/>
  <c r="E536" i="7"/>
  <c r="E537" i="7"/>
  <c r="E538" i="7"/>
  <c r="E539" i="7"/>
  <c r="E540" i="7"/>
  <c r="E610" i="7"/>
  <c r="E542" i="7"/>
  <c r="E543" i="7"/>
  <c r="E544" i="7"/>
  <c r="E545" i="7"/>
  <c r="E616" i="7"/>
  <c r="E547" i="7"/>
  <c r="E548" i="7"/>
  <c r="E549" i="7"/>
  <c r="E618" i="7"/>
  <c r="E645" i="7"/>
  <c r="E652" i="7"/>
  <c r="E553" i="7"/>
  <c r="E554" i="7"/>
  <c r="E555" i="7"/>
  <c r="E556" i="7"/>
  <c r="E557" i="7"/>
  <c r="E558" i="7"/>
  <c r="E559" i="7"/>
  <c r="E560" i="7"/>
  <c r="E660" i="7"/>
  <c r="E668" i="7"/>
  <c r="E563" i="7"/>
  <c r="E564" i="7"/>
  <c r="E565" i="7"/>
  <c r="E566" i="7"/>
  <c r="E567" i="7"/>
  <c r="E568" i="7"/>
  <c r="E569" i="7"/>
  <c r="E570" i="7"/>
  <c r="E571" i="7"/>
  <c r="E572" i="7"/>
  <c r="E573" i="7"/>
  <c r="E574" i="7"/>
  <c r="E575" i="7"/>
  <c r="E576" i="7"/>
  <c r="E688" i="7"/>
  <c r="E578" i="7"/>
  <c r="E579" i="7"/>
  <c r="E580" i="7"/>
  <c r="E581" i="7"/>
  <c r="E582" i="7"/>
  <c r="E583" i="7"/>
  <c r="E584" i="7"/>
  <c r="E585" i="7"/>
  <c r="E586" i="7"/>
  <c r="E587" i="7"/>
  <c r="E588" i="7"/>
  <c r="E589" i="7"/>
  <c r="E590" i="7"/>
  <c r="E591" i="7"/>
  <c r="E592" i="7"/>
  <c r="E593" i="7"/>
  <c r="E594" i="7"/>
  <c r="E595" i="7"/>
  <c r="E690" i="7"/>
  <c r="E693" i="7"/>
  <c r="E598" i="7"/>
  <c r="E599" i="7"/>
  <c r="E600" i="7"/>
  <c r="E601" i="7"/>
  <c r="E602" i="7"/>
  <c r="E603" i="7"/>
  <c r="E604" i="7"/>
  <c r="E605" i="7"/>
  <c r="E606" i="7"/>
  <c r="E607" i="7"/>
  <c r="E608" i="7"/>
  <c r="E698" i="7"/>
  <c r="E713" i="7"/>
  <c r="E611" i="7"/>
  <c r="E612" i="7"/>
  <c r="E613" i="7"/>
  <c r="E614" i="7"/>
  <c r="E615" i="7"/>
  <c r="E732" i="7"/>
  <c r="E617" i="7"/>
  <c r="E740" i="7"/>
  <c r="E619" i="7"/>
  <c r="E620" i="7"/>
  <c r="E621" i="7"/>
  <c r="E622" i="7"/>
  <c r="E623" i="7"/>
  <c r="E624" i="7"/>
  <c r="E625" i="7"/>
  <c r="E626" i="7"/>
  <c r="E627" i="7"/>
  <c r="E628" i="7"/>
  <c r="E629" i="7"/>
  <c r="E630" i="7"/>
  <c r="E631" i="7"/>
  <c r="E632" i="7"/>
  <c r="E633" i="7"/>
  <c r="E634" i="7"/>
  <c r="E635" i="7"/>
  <c r="E636" i="7"/>
  <c r="E637" i="7"/>
  <c r="E638" i="7"/>
  <c r="E639" i="7"/>
  <c r="E640" i="7"/>
  <c r="E641" i="7"/>
  <c r="E642" i="7"/>
  <c r="E643" i="7"/>
  <c r="E644" i="7"/>
  <c r="E750" i="7"/>
  <c r="E646" i="7"/>
  <c r="E647" i="7"/>
  <c r="E648" i="7"/>
  <c r="E649" i="7"/>
  <c r="E650" i="7"/>
  <c r="E651" i="7"/>
  <c r="E756" i="7"/>
  <c r="E653" i="7"/>
  <c r="E654" i="7"/>
  <c r="E655" i="7"/>
  <c r="E656" i="7"/>
  <c r="E657" i="7"/>
  <c r="E658" i="7"/>
  <c r="E659" i="7"/>
  <c r="E758" i="7"/>
  <c r="E661" i="7"/>
  <c r="E662" i="7"/>
  <c r="E663" i="7"/>
  <c r="E664" i="7"/>
  <c r="E665" i="7"/>
  <c r="E666" i="7"/>
  <c r="E667" i="7"/>
  <c r="E777" i="7"/>
  <c r="E669" i="7"/>
  <c r="E670" i="7"/>
  <c r="E671" i="7"/>
  <c r="E672" i="7"/>
  <c r="E673" i="7"/>
  <c r="E674" i="7"/>
  <c r="E675" i="7"/>
  <c r="E676" i="7"/>
  <c r="E677" i="7"/>
  <c r="E678" i="7"/>
  <c r="E679" i="7"/>
  <c r="E680" i="7"/>
  <c r="E681" i="7"/>
  <c r="E682" i="7"/>
  <c r="E683" i="7"/>
  <c r="E684" i="7"/>
  <c r="E785" i="7"/>
  <c r="E686" i="7"/>
  <c r="E687" i="7"/>
  <c r="E787" i="7"/>
  <c r="E689" i="7"/>
  <c r="E811" i="7"/>
  <c r="E691" i="7"/>
  <c r="E692" i="7"/>
  <c r="E846" i="7"/>
  <c r="E694" i="7"/>
  <c r="E695" i="7"/>
  <c r="E696" i="7"/>
  <c r="E697" i="7"/>
  <c r="E850" i="7"/>
  <c r="E699" i="7"/>
  <c r="E700" i="7"/>
  <c r="E701" i="7"/>
  <c r="E702" i="7"/>
  <c r="E703" i="7"/>
  <c r="E704" i="7"/>
  <c r="E705" i="7"/>
  <c r="E706" i="7"/>
  <c r="E707" i="7"/>
  <c r="E708" i="7"/>
  <c r="E709" i="7"/>
  <c r="E710" i="7"/>
  <c r="E711" i="7"/>
  <c r="E712" i="7"/>
  <c r="E866" i="7"/>
  <c r="E714" i="7"/>
  <c r="E715" i="7"/>
  <c r="E716" i="7"/>
  <c r="E717" i="7"/>
  <c r="E718" i="7"/>
  <c r="E719" i="7"/>
  <c r="E720" i="7"/>
  <c r="E721" i="7"/>
  <c r="E722" i="7"/>
  <c r="E723" i="7"/>
  <c r="E724" i="7"/>
  <c r="E725" i="7"/>
  <c r="E726" i="7"/>
  <c r="E727" i="7"/>
  <c r="E728" i="7"/>
  <c r="E729" i="7"/>
  <c r="E730" i="7"/>
  <c r="E731" i="7"/>
  <c r="E880" i="7"/>
  <c r="E733" i="7"/>
  <c r="E734" i="7"/>
  <c r="E735" i="7"/>
  <c r="E736" i="7"/>
  <c r="E907" i="7"/>
  <c r="E738" i="7"/>
  <c r="E739" i="7"/>
  <c r="E908" i="7"/>
  <c r="E741" i="7"/>
  <c r="E742" i="7"/>
  <c r="E743" i="7"/>
  <c r="E744" i="7"/>
  <c r="E745" i="7"/>
  <c r="E746" i="7"/>
  <c r="E747" i="7"/>
  <c r="E748" i="7"/>
  <c r="E749" i="7"/>
  <c r="E915" i="7"/>
  <c r="E751" i="7"/>
  <c r="E752" i="7"/>
  <c r="E753" i="7"/>
  <c r="E754" i="7"/>
  <c r="E755" i="7"/>
  <c r="E919" i="7"/>
  <c r="E757" i="7"/>
  <c r="E920" i="7"/>
  <c r="E759" i="7"/>
  <c r="E760" i="7"/>
  <c r="E761" i="7"/>
  <c r="E762" i="7"/>
  <c r="E763" i="7"/>
  <c r="E764" i="7"/>
  <c r="E765" i="7"/>
  <c r="E766" i="7"/>
  <c r="E767" i="7"/>
  <c r="E768" i="7"/>
  <c r="E769" i="7"/>
  <c r="E770" i="7"/>
  <c r="E771" i="7"/>
  <c r="E772" i="7"/>
  <c r="E773" i="7"/>
  <c r="E774" i="7"/>
  <c r="E775" i="7"/>
  <c r="E776" i="7"/>
  <c r="E929" i="7"/>
  <c r="E778" i="7"/>
  <c r="E779" i="7"/>
  <c r="E780" i="7"/>
  <c r="E781" i="7"/>
  <c r="E782" i="7"/>
  <c r="E783" i="7"/>
  <c r="E784" i="7"/>
  <c r="E934" i="7"/>
  <c r="E786" i="7"/>
  <c r="E945" i="7"/>
  <c r="E788" i="7"/>
  <c r="E789" i="7"/>
  <c r="E790" i="7"/>
  <c r="E791" i="7"/>
  <c r="E792" i="7"/>
  <c r="E793" i="7"/>
  <c r="E794" i="7"/>
  <c r="E795" i="7"/>
  <c r="E796" i="7"/>
  <c r="E797" i="7"/>
  <c r="E798" i="7"/>
  <c r="E799" i="7"/>
  <c r="E800" i="7"/>
  <c r="E801" i="7"/>
  <c r="E802" i="7"/>
  <c r="E803" i="7"/>
  <c r="E804" i="7"/>
  <c r="E805" i="7"/>
  <c r="E806" i="7"/>
  <c r="E807" i="7"/>
  <c r="E808" i="7"/>
  <c r="E809" i="7"/>
  <c r="E810" i="7"/>
  <c r="E958" i="7"/>
  <c r="E812" i="7"/>
  <c r="E813" i="7"/>
  <c r="E814" i="7"/>
  <c r="E815" i="7"/>
  <c r="E816" i="7"/>
  <c r="E817" i="7"/>
  <c r="E818" i="7"/>
  <c r="E819" i="7"/>
  <c r="E820" i="7"/>
  <c r="E821" i="7"/>
  <c r="E822" i="7"/>
  <c r="E823" i="7"/>
  <c r="E824" i="7"/>
  <c r="E825" i="7"/>
  <c r="E826" i="7"/>
  <c r="E827" i="7"/>
  <c r="E828" i="7"/>
  <c r="E829" i="7"/>
  <c r="E830" i="7"/>
  <c r="E831" i="7"/>
  <c r="E832" i="7"/>
  <c r="E833" i="7"/>
  <c r="E834" i="7"/>
  <c r="E835" i="7"/>
  <c r="E836" i="7"/>
  <c r="E837" i="7"/>
  <c r="E838" i="7"/>
  <c r="E839" i="7"/>
  <c r="E840" i="7"/>
  <c r="E964" i="7"/>
  <c r="E842" i="7"/>
  <c r="E843" i="7"/>
  <c r="E844" i="7"/>
  <c r="E845" i="7"/>
  <c r="E965" i="7"/>
  <c r="E847" i="7"/>
  <c r="E848" i="7"/>
  <c r="E966" i="7"/>
  <c r="E995" i="7"/>
  <c r="E851" i="7"/>
  <c r="E852" i="7"/>
  <c r="E853" i="7"/>
  <c r="E854" i="7"/>
  <c r="E855" i="7"/>
  <c r="E856" i="7"/>
  <c r="E857" i="7"/>
  <c r="E858" i="7"/>
  <c r="E859" i="7"/>
  <c r="E860" i="7"/>
  <c r="E861" i="7"/>
  <c r="E862" i="7"/>
  <c r="E863" i="7"/>
  <c r="E864" i="7"/>
  <c r="E865" i="7"/>
  <c r="E998" i="7"/>
  <c r="E867" i="7"/>
  <c r="E868" i="7"/>
  <c r="E869" i="7"/>
  <c r="E870" i="7"/>
  <c r="E871" i="7"/>
  <c r="E1002" i="7"/>
  <c r="E873" i="7"/>
  <c r="E1017" i="7"/>
  <c r="E875" i="7"/>
  <c r="E876" i="7"/>
  <c r="E877" i="7"/>
  <c r="E878" i="7"/>
  <c r="E879" i="7"/>
  <c r="E1023" i="7"/>
  <c r="E881" i="7"/>
  <c r="E882" i="7"/>
  <c r="E1025" i="7"/>
  <c r="E884" i="7"/>
  <c r="E885" i="7"/>
  <c r="E886" i="7"/>
  <c r="E887" i="7"/>
  <c r="E888" i="7"/>
  <c r="E889" i="7"/>
  <c r="E890" i="7"/>
  <c r="E891" i="7"/>
  <c r="E892" i="7"/>
  <c r="E893" i="7"/>
  <c r="E894" i="7"/>
  <c r="E895" i="7"/>
  <c r="E896" i="7"/>
  <c r="E897" i="7"/>
  <c r="E898" i="7"/>
  <c r="E899" i="7"/>
  <c r="E900" i="7"/>
  <c r="E901" i="7"/>
  <c r="E902" i="7"/>
  <c r="E903" i="7"/>
  <c r="E904" i="7"/>
  <c r="E905" i="7"/>
  <c r="E906" i="7"/>
  <c r="E1027" i="7"/>
  <c r="E1029" i="7"/>
  <c r="E909" i="7"/>
  <c r="E910" i="7"/>
  <c r="E911" i="7"/>
  <c r="E912" i="7"/>
  <c r="E913" i="7"/>
  <c r="E914" i="7"/>
  <c r="E1033" i="7"/>
  <c r="E916" i="7"/>
  <c r="E917" i="7"/>
  <c r="E918" i="7"/>
  <c r="E1039" i="7"/>
  <c r="E1042" i="7"/>
  <c r="E921" i="7"/>
  <c r="E922" i="7"/>
  <c r="E923" i="7"/>
  <c r="E924" i="7"/>
  <c r="E925" i="7"/>
  <c r="E926" i="7"/>
  <c r="E927" i="7"/>
  <c r="E928" i="7"/>
  <c r="E1046" i="7"/>
  <c r="E930" i="7"/>
  <c r="E931" i="7"/>
  <c r="E1049" i="7"/>
  <c r="E933" i="7"/>
  <c r="E1051" i="7"/>
  <c r="E935" i="7"/>
  <c r="E936" i="7"/>
  <c r="E937" i="7"/>
  <c r="E938" i="7"/>
  <c r="E939" i="7"/>
  <c r="E940" i="7"/>
  <c r="E941" i="7"/>
  <c r="E942" i="7"/>
  <c r="E943" i="7"/>
  <c r="E944" i="7"/>
  <c r="E1054" i="7"/>
  <c r="E946" i="7"/>
  <c r="E947" i="7"/>
  <c r="E948" i="7"/>
  <c r="E949" i="7"/>
  <c r="E950" i="7"/>
  <c r="E951" i="7"/>
  <c r="E952" i="7"/>
  <c r="E953" i="7"/>
  <c r="E954" i="7"/>
  <c r="E955" i="7"/>
  <c r="E956" i="7"/>
  <c r="E957" i="7"/>
  <c r="E1055" i="7"/>
  <c r="E1057" i="7"/>
  <c r="E960" i="7"/>
  <c r="E961" i="7"/>
  <c r="E962" i="7"/>
  <c r="E963" i="7"/>
  <c r="E1063" i="7"/>
  <c r="E1067" i="7"/>
  <c r="E1073" i="7"/>
  <c r="E967" i="7"/>
  <c r="E968" i="7"/>
  <c r="E969" i="7"/>
  <c r="E970" i="7"/>
  <c r="E971" i="7"/>
  <c r="E972" i="7"/>
  <c r="E973" i="7"/>
  <c r="E974" i="7"/>
  <c r="E975" i="7"/>
  <c r="E976" i="7"/>
  <c r="E977" i="7"/>
  <c r="E978" i="7"/>
  <c r="E979" i="7"/>
  <c r="E980" i="7"/>
  <c r="E981" i="7"/>
  <c r="E982" i="7"/>
  <c r="E983" i="7"/>
  <c r="E984" i="7"/>
  <c r="E985" i="7"/>
  <c r="E986" i="7"/>
  <c r="E987" i="7"/>
  <c r="E988" i="7"/>
  <c r="E989" i="7"/>
  <c r="E990" i="7"/>
  <c r="E991" i="7"/>
  <c r="E992" i="7"/>
  <c r="E993" i="7"/>
  <c r="E994" i="7"/>
  <c r="E1082" i="7"/>
  <c r="E996" i="7"/>
  <c r="E997" i="7"/>
  <c r="E1083" i="7"/>
  <c r="E999" i="7"/>
  <c r="E1000" i="7"/>
  <c r="E1001" i="7"/>
  <c r="E1085" i="7"/>
  <c r="E1003" i="7"/>
  <c r="E1004" i="7"/>
  <c r="E1005" i="7"/>
  <c r="E1006" i="7"/>
  <c r="E1007" i="7"/>
  <c r="E1008" i="7"/>
  <c r="E1009" i="7"/>
  <c r="E1010" i="7"/>
  <c r="E1011" i="7"/>
  <c r="E1012" i="7"/>
  <c r="E1013" i="7"/>
  <c r="E1014" i="7"/>
  <c r="E1015" i="7"/>
  <c r="E1087" i="7"/>
  <c r="E1094" i="7"/>
  <c r="E1018" i="7"/>
  <c r="E1113" i="7"/>
  <c r="E1020" i="7"/>
  <c r="E1021" i="7"/>
  <c r="E1022" i="7"/>
  <c r="E1115" i="7"/>
  <c r="E1024" i="7"/>
  <c r="E1127" i="7"/>
  <c r="E1026" i="7"/>
  <c r="E1134" i="7"/>
  <c r="E1028" i="7"/>
  <c r="E1135" i="7"/>
  <c r="E1030" i="7"/>
  <c r="E1031" i="7"/>
  <c r="E1032" i="7"/>
  <c r="E1139" i="7"/>
  <c r="E1034" i="7"/>
  <c r="E1035" i="7"/>
  <c r="E1036" i="7"/>
  <c r="E1037" i="7"/>
  <c r="E1038" i="7"/>
  <c r="E1146" i="7"/>
  <c r="E1040" i="7"/>
  <c r="E1041" i="7"/>
  <c r="E1154" i="7"/>
  <c r="E1043" i="7"/>
  <c r="E1044" i="7"/>
  <c r="E1045" i="7"/>
  <c r="E1156" i="7"/>
  <c r="E1047" i="7"/>
  <c r="E1048" i="7"/>
  <c r="E1160" i="7"/>
  <c r="E1050" i="7"/>
  <c r="E1172" i="7"/>
  <c r="E1052" i="7"/>
  <c r="E1053" i="7"/>
  <c r="E1177" i="7"/>
  <c r="E1180" i="7"/>
  <c r="E1056" i="7"/>
  <c r="E1184" i="7"/>
  <c r="E1058" i="7"/>
  <c r="E1059" i="7"/>
  <c r="E1060" i="7"/>
  <c r="E1061" i="7"/>
  <c r="E1062" i="7"/>
  <c r="E1211" i="7"/>
  <c r="E1064" i="7"/>
  <c r="E1065" i="7"/>
  <c r="E1066" i="7"/>
  <c r="E1218" i="7"/>
  <c r="E1068" i="7"/>
  <c r="E1069" i="7"/>
  <c r="E1070" i="7"/>
  <c r="E1071" i="7"/>
  <c r="E1072" i="7"/>
  <c r="E1230" i="7"/>
  <c r="E1074" i="7"/>
  <c r="E1075" i="7"/>
  <c r="E1076" i="7"/>
  <c r="E1077" i="7"/>
  <c r="E1078" i="7"/>
  <c r="E1079" i="7"/>
  <c r="E1080" i="7"/>
  <c r="E1081" i="7"/>
  <c r="E1244" i="7"/>
  <c r="E1248" i="7"/>
  <c r="E1084" i="7"/>
  <c r="E1262" i="7"/>
  <c r="E1268" i="7"/>
  <c r="E1270" i="7"/>
  <c r="E1088" i="7"/>
  <c r="E1089" i="7"/>
  <c r="E1090" i="7"/>
  <c r="E1091" i="7"/>
  <c r="E1092" i="7"/>
  <c r="E1093" i="7"/>
  <c r="E1280" i="7"/>
  <c r="E1095" i="7"/>
  <c r="E1096" i="7"/>
  <c r="E1097" i="7"/>
  <c r="E1098" i="7"/>
  <c r="E1099" i="7"/>
  <c r="E1100" i="7"/>
  <c r="E1101" i="7"/>
  <c r="E1102" i="7"/>
  <c r="E1103" i="7"/>
  <c r="E1104" i="7"/>
  <c r="E1105" i="7"/>
  <c r="E1106" i="7"/>
  <c r="E1107" i="7"/>
  <c r="E1108" i="7"/>
  <c r="E1109" i="7"/>
  <c r="E1110" i="7"/>
  <c r="E1111" i="7"/>
  <c r="E1112" i="7"/>
  <c r="E1315" i="7"/>
  <c r="E1114" i="7"/>
  <c r="E1319" i="7"/>
  <c r="E1116" i="7"/>
  <c r="E1117" i="7"/>
  <c r="E1118" i="7"/>
  <c r="E1119" i="7"/>
  <c r="E1120" i="7"/>
  <c r="E1121" i="7"/>
  <c r="E1122" i="7"/>
  <c r="E1123" i="7"/>
  <c r="E1124" i="7"/>
  <c r="E1125" i="7"/>
  <c r="E1126" i="7"/>
  <c r="E1324" i="7"/>
  <c r="E1128" i="7"/>
  <c r="E1129" i="7"/>
  <c r="E1130" i="7"/>
  <c r="E1131" i="7"/>
  <c r="E1132" i="7"/>
  <c r="E1133" i="7"/>
  <c r="E1340" i="7"/>
  <c r="E1341" i="7"/>
  <c r="E1136" i="7"/>
  <c r="E1137" i="7"/>
  <c r="E1138" i="7"/>
  <c r="E1342" i="7"/>
  <c r="E1140" i="7"/>
  <c r="E1141" i="7"/>
  <c r="E1142" i="7"/>
  <c r="E1143" i="7"/>
  <c r="E1144" i="7"/>
  <c r="E1145" i="7"/>
  <c r="E1354" i="7"/>
  <c r="E1147" i="7"/>
  <c r="E1148" i="7"/>
  <c r="E1149" i="7"/>
  <c r="E1150" i="7"/>
  <c r="E1151" i="7"/>
  <c r="E1152" i="7"/>
  <c r="E1153" i="7"/>
  <c r="E1356" i="7"/>
  <c r="E1155" i="7"/>
  <c r="E1372" i="7"/>
  <c r="E1157" i="7"/>
  <c r="E1158" i="7"/>
  <c r="E1377" i="7"/>
  <c r="E1378" i="7"/>
  <c r="E1161" i="7"/>
  <c r="E1162" i="7"/>
  <c r="E1163" i="7"/>
  <c r="E1164" i="7"/>
  <c r="E1165" i="7"/>
  <c r="E1166" i="7"/>
  <c r="E1167" i="7"/>
  <c r="E1168" i="7"/>
  <c r="E1169" i="7"/>
  <c r="E1170" i="7"/>
  <c r="E1171" i="7"/>
  <c r="E1387" i="7"/>
  <c r="E1173" i="7"/>
  <c r="E1174" i="7"/>
  <c r="E1175" i="7"/>
  <c r="E1176" i="7"/>
  <c r="E1389" i="7"/>
  <c r="E1178" i="7"/>
  <c r="E1179" i="7"/>
  <c r="E1391" i="7"/>
  <c r="E1181" i="7"/>
  <c r="E1182" i="7"/>
  <c r="E1183" i="7"/>
  <c r="E1392" i="7"/>
  <c r="E1185" i="7"/>
  <c r="E1186" i="7"/>
  <c r="E1187" i="7"/>
  <c r="E1188" i="7"/>
  <c r="E1189" i="7"/>
  <c r="E1190" i="7"/>
  <c r="E1191" i="7"/>
  <c r="E1192" i="7"/>
  <c r="E1193" i="7"/>
  <c r="E1194" i="7"/>
  <c r="E1195" i="7"/>
  <c r="E1196" i="7"/>
  <c r="E1197" i="7"/>
  <c r="E1198" i="7"/>
  <c r="E1199" i="7"/>
  <c r="E1200" i="7"/>
  <c r="E1201" i="7"/>
  <c r="E1202" i="7"/>
  <c r="E1203" i="7"/>
  <c r="E1204" i="7"/>
  <c r="E1400" i="7"/>
  <c r="E1206" i="7"/>
  <c r="E1207" i="7"/>
  <c r="E1208" i="7"/>
  <c r="E1209" i="7"/>
  <c r="E1210" i="7"/>
  <c r="E1412" i="7"/>
  <c r="E1212" i="7"/>
  <c r="E1213" i="7"/>
  <c r="E1214" i="7"/>
  <c r="E1215" i="7"/>
  <c r="E1216" i="7"/>
  <c r="E1217" i="7"/>
  <c r="E28" i="7"/>
  <c r="E1219" i="7"/>
  <c r="E1220" i="7"/>
  <c r="E1221" i="7"/>
  <c r="E1222" i="7"/>
  <c r="E1223" i="7"/>
  <c r="E1224" i="7"/>
  <c r="E1225" i="7"/>
  <c r="E1226" i="7"/>
  <c r="E1227" i="7"/>
  <c r="E1228" i="7"/>
  <c r="E1229" i="7"/>
  <c r="E253" i="7"/>
  <c r="E1231" i="7"/>
  <c r="E1232" i="7"/>
  <c r="E1233" i="7"/>
  <c r="E1234" i="7"/>
  <c r="E1235" i="7"/>
  <c r="E1236" i="7"/>
  <c r="E1237" i="7"/>
  <c r="E1238" i="7"/>
  <c r="E1239" i="7"/>
  <c r="E1240" i="7"/>
  <c r="E1241" i="7"/>
  <c r="E1242" i="7"/>
  <c r="E1243" i="7"/>
  <c r="E883" i="7"/>
  <c r="E1245" i="7"/>
  <c r="E1246" i="7"/>
  <c r="E1247" i="7"/>
  <c r="E959" i="7"/>
  <c r="E1249" i="7"/>
  <c r="E1250" i="7"/>
  <c r="E1251" i="7"/>
  <c r="E1252" i="7"/>
  <c r="E1253" i="7"/>
  <c r="E1254" i="7"/>
  <c r="E1255" i="7"/>
  <c r="E1256" i="7"/>
  <c r="E1257" i="7"/>
  <c r="E1258" i="7"/>
  <c r="E1259" i="7"/>
  <c r="E1260" i="7"/>
  <c r="E1261" i="7"/>
  <c r="E1396" i="7"/>
  <c r="E1263" i="7"/>
  <c r="E1264" i="7"/>
  <c r="E1265" i="7"/>
  <c r="E1266" i="7"/>
  <c r="E1267" i="7"/>
  <c r="E53" i="7"/>
  <c r="E1269" i="7"/>
  <c r="E99" i="7"/>
  <c r="E1271" i="7"/>
  <c r="E1272" i="7"/>
  <c r="E137" i="7"/>
  <c r="E138" i="7"/>
  <c r="E1275" i="7"/>
  <c r="E1276" i="7"/>
  <c r="E1277" i="7"/>
  <c r="E1278" i="7"/>
  <c r="E1279" i="7"/>
  <c r="E159" i="7"/>
  <c r="E1281" i="7"/>
  <c r="E1282" i="7"/>
  <c r="E1283" i="7"/>
  <c r="E1284" i="7"/>
  <c r="E1285" i="7"/>
  <c r="E1286" i="7"/>
  <c r="E1287" i="7"/>
  <c r="E1288" i="7"/>
  <c r="E1289" i="7"/>
  <c r="E1290" i="7"/>
  <c r="E1291" i="7"/>
  <c r="E1292" i="7"/>
  <c r="E1293" i="7"/>
  <c r="E1294" i="7"/>
  <c r="E1295" i="7"/>
  <c r="E1296" i="7"/>
  <c r="E1297" i="7"/>
  <c r="E1298" i="7"/>
  <c r="E1299" i="7"/>
  <c r="E1300" i="7"/>
  <c r="E1301" i="7"/>
  <c r="E381" i="7"/>
  <c r="E1303" i="7"/>
  <c r="E1304" i="7"/>
  <c r="E1305" i="7"/>
  <c r="E1306" i="7"/>
  <c r="E1307" i="7"/>
  <c r="E1308" i="7"/>
  <c r="E1309" i="7"/>
  <c r="E1310" i="7"/>
  <c r="E1311" i="7"/>
  <c r="E1312" i="7"/>
  <c r="E550" i="7"/>
  <c r="E1314" i="7"/>
  <c r="E552" i="7"/>
  <c r="E1316" i="7"/>
  <c r="E1317" i="7"/>
  <c r="E1318" i="7"/>
  <c r="E562" i="7"/>
  <c r="E1320" i="7"/>
  <c r="E1321" i="7"/>
  <c r="E1322" i="7"/>
  <c r="E1323" i="7"/>
  <c r="E685" i="7"/>
  <c r="E1325" i="7"/>
  <c r="E1326" i="7"/>
  <c r="E1327" i="7"/>
  <c r="E1328" i="7"/>
  <c r="E1329" i="7"/>
  <c r="E1330" i="7"/>
  <c r="E1331" i="7"/>
  <c r="E1332" i="7"/>
  <c r="E1333" i="7"/>
  <c r="E1334" i="7"/>
  <c r="E1335" i="7"/>
  <c r="E1336" i="7"/>
  <c r="E1337" i="7"/>
  <c r="E1338" i="7"/>
  <c r="E841" i="7"/>
  <c r="E849" i="7"/>
  <c r="E872" i="7"/>
  <c r="E874" i="7"/>
  <c r="E1343" i="7"/>
  <c r="E1344" i="7"/>
  <c r="E1345" i="7"/>
  <c r="E932" i="7"/>
  <c r="E1347" i="7"/>
  <c r="E1348" i="7"/>
  <c r="E1349" i="7"/>
  <c r="E1350" i="7"/>
  <c r="E1351" i="7"/>
  <c r="E1352" i="7"/>
  <c r="E1353" i="7"/>
  <c r="E1016" i="7"/>
  <c r="E1355" i="7"/>
  <c r="E1019" i="7"/>
  <c r="E1357" i="7"/>
  <c r="E1358" i="7"/>
  <c r="E1359" i="7"/>
  <c r="E1360" i="7"/>
  <c r="E1361" i="7"/>
  <c r="E1362" i="7"/>
  <c r="E1363" i="7"/>
  <c r="E1364" i="7"/>
  <c r="E1365" i="7"/>
  <c r="E1366" i="7"/>
  <c r="E1367" i="7"/>
  <c r="E1368" i="7"/>
  <c r="E1369" i="7"/>
  <c r="E1370" i="7"/>
  <c r="E1371" i="7"/>
  <c r="E1086" i="7"/>
  <c r="E1373" i="7"/>
  <c r="E1374" i="7"/>
  <c r="E1375" i="7"/>
  <c r="E1376" i="7"/>
  <c r="E1159" i="7"/>
  <c r="E1205" i="7"/>
  <c r="E1379" i="7"/>
  <c r="E1380" i="7"/>
  <c r="E1381" i="7"/>
  <c r="E1382" i="7"/>
  <c r="E1383" i="7"/>
  <c r="E1384" i="7"/>
  <c r="E1385" i="7"/>
  <c r="E1273" i="7"/>
  <c r="E1388" i="7"/>
  <c r="E1302" i="7"/>
  <c r="E1390" i="7"/>
  <c r="E1313" i="7"/>
  <c r="E1339" i="7"/>
  <c r="E1393" i="7"/>
  <c r="E1394" i="7"/>
  <c r="E1346" i="7"/>
  <c r="E1397" i="7"/>
  <c r="E1398" i="7"/>
  <c r="E1399" i="7"/>
  <c r="E1386" i="7"/>
  <c r="E1401" i="7"/>
  <c r="E1402" i="7"/>
  <c r="E1404" i="7"/>
  <c r="E1405" i="7"/>
  <c r="E1406" i="7"/>
  <c r="E1407" i="7"/>
  <c r="E1408" i="7"/>
  <c r="E1409" i="7"/>
  <c r="E1410" i="7"/>
  <c r="E737" i="7"/>
  <c r="D4" i="7"/>
  <c r="D5" i="7"/>
  <c r="D6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46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68" i="7"/>
  <c r="D47" i="7"/>
  <c r="D48" i="7"/>
  <c r="D49" i="7"/>
  <c r="D50" i="7"/>
  <c r="D51" i="7"/>
  <c r="D52" i="7"/>
  <c r="D75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76" i="7"/>
  <c r="D69" i="7"/>
  <c r="D70" i="7"/>
  <c r="D71" i="7"/>
  <c r="D72" i="7"/>
  <c r="D73" i="7"/>
  <c r="D74" i="7"/>
  <c r="D77" i="7"/>
  <c r="D94" i="7"/>
  <c r="D95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117" i="7"/>
  <c r="D119" i="7"/>
  <c r="D96" i="7"/>
  <c r="D97" i="7"/>
  <c r="D98" i="7"/>
  <c r="D124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55" i="7"/>
  <c r="D118" i="7"/>
  <c r="D157" i="7"/>
  <c r="D120" i="7"/>
  <c r="D121" i="7"/>
  <c r="D122" i="7"/>
  <c r="D123" i="7"/>
  <c r="D161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64" i="7"/>
  <c r="D165" i="7"/>
  <c r="D139" i="7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68" i="7"/>
  <c r="D156" i="7"/>
  <c r="D176" i="7"/>
  <c r="D158" i="7"/>
  <c r="D177" i="7"/>
  <c r="D160" i="7"/>
  <c r="D185" i="7"/>
  <c r="D162" i="7"/>
  <c r="D163" i="7"/>
  <c r="D186" i="7"/>
  <c r="D189" i="7"/>
  <c r="D166" i="7"/>
  <c r="D167" i="7"/>
  <c r="D190" i="7"/>
  <c r="D169" i="7"/>
  <c r="D170" i="7"/>
  <c r="D171" i="7"/>
  <c r="D172" i="7"/>
  <c r="D173" i="7"/>
  <c r="D174" i="7"/>
  <c r="D175" i="7"/>
  <c r="D210" i="7"/>
  <c r="D217" i="7"/>
  <c r="D178" i="7"/>
  <c r="D179" i="7"/>
  <c r="D180" i="7"/>
  <c r="D181" i="7"/>
  <c r="D182" i="7"/>
  <c r="D183" i="7"/>
  <c r="D184" i="7"/>
  <c r="D226" i="7"/>
  <c r="D237" i="7"/>
  <c r="D187" i="7"/>
  <c r="D188" i="7"/>
  <c r="D238" i="7"/>
  <c r="D247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48" i="7"/>
  <c r="D211" i="7"/>
  <c r="D212" i="7"/>
  <c r="D213" i="7"/>
  <c r="D214" i="7"/>
  <c r="D215" i="7"/>
  <c r="D216" i="7"/>
  <c r="D251" i="7"/>
  <c r="D218" i="7"/>
  <c r="D219" i="7"/>
  <c r="D220" i="7"/>
  <c r="D221" i="7"/>
  <c r="D222" i="7"/>
  <c r="D223" i="7"/>
  <c r="D224" i="7"/>
  <c r="D225" i="7"/>
  <c r="D256" i="7"/>
  <c r="D227" i="7"/>
  <c r="D228" i="7"/>
  <c r="D229" i="7"/>
  <c r="D230" i="7"/>
  <c r="D231" i="7"/>
  <c r="D232" i="7"/>
  <c r="D233" i="7"/>
  <c r="D234" i="7"/>
  <c r="D235" i="7"/>
  <c r="D236" i="7"/>
  <c r="D270" i="7"/>
  <c r="D280" i="7"/>
  <c r="D239" i="7"/>
  <c r="D240" i="7"/>
  <c r="D241" i="7"/>
  <c r="D242" i="7"/>
  <c r="D243" i="7"/>
  <c r="D244" i="7"/>
  <c r="D245" i="7"/>
  <c r="D246" i="7"/>
  <c r="D281" i="7"/>
  <c r="D299" i="7"/>
  <c r="D249" i="7"/>
  <c r="D250" i="7"/>
  <c r="D317" i="7"/>
  <c r="D252" i="7"/>
  <c r="D333" i="7"/>
  <c r="D254" i="7"/>
  <c r="D255" i="7"/>
  <c r="D33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339" i="7"/>
  <c r="D271" i="7"/>
  <c r="D272" i="7"/>
  <c r="D273" i="7"/>
  <c r="D274" i="7"/>
  <c r="D275" i="7"/>
  <c r="D276" i="7"/>
  <c r="D277" i="7"/>
  <c r="D278" i="7"/>
  <c r="D279" i="7"/>
  <c r="D352" i="7"/>
  <c r="D354" i="7"/>
  <c r="D282" i="7"/>
  <c r="D283" i="7"/>
  <c r="D284" i="7"/>
  <c r="D285" i="7"/>
  <c r="D286" i="7"/>
  <c r="D287" i="7"/>
  <c r="D288" i="7"/>
  <c r="D289" i="7"/>
  <c r="D290" i="7"/>
  <c r="D291" i="7"/>
  <c r="D292" i="7"/>
  <c r="D293" i="7"/>
  <c r="D294" i="7"/>
  <c r="D295" i="7"/>
  <c r="D296" i="7"/>
  <c r="D297" i="7"/>
  <c r="D298" i="7"/>
  <c r="D359" i="7"/>
  <c r="D300" i="7"/>
  <c r="D301" i="7"/>
  <c r="D302" i="7"/>
  <c r="D303" i="7"/>
  <c r="D304" i="7"/>
  <c r="D305" i="7"/>
  <c r="D306" i="7"/>
  <c r="D307" i="7"/>
  <c r="D308" i="7"/>
  <c r="D309" i="7"/>
  <c r="D310" i="7"/>
  <c r="D311" i="7"/>
  <c r="D312" i="7"/>
  <c r="D313" i="7"/>
  <c r="D314" i="7"/>
  <c r="D315" i="7"/>
  <c r="D316" i="7"/>
  <c r="D380" i="7"/>
  <c r="D318" i="7"/>
  <c r="D319" i="7"/>
  <c r="D320" i="7"/>
  <c r="D321" i="7"/>
  <c r="D322" i="7"/>
  <c r="D323" i="7"/>
  <c r="D324" i="7"/>
  <c r="D325" i="7"/>
  <c r="D326" i="7"/>
  <c r="D327" i="7"/>
  <c r="D328" i="7"/>
  <c r="D329" i="7"/>
  <c r="D330" i="7"/>
  <c r="D331" i="7"/>
  <c r="D332" i="7"/>
  <c r="D420" i="7"/>
  <c r="D334" i="7"/>
  <c r="D335" i="7"/>
  <c r="D421" i="7"/>
  <c r="D337" i="7"/>
  <c r="D338" i="7"/>
  <c r="D434" i="7"/>
  <c r="D340" i="7"/>
  <c r="D341" i="7"/>
  <c r="D342" i="7"/>
  <c r="D343" i="7"/>
  <c r="D344" i="7"/>
  <c r="D345" i="7"/>
  <c r="D346" i="7"/>
  <c r="D347" i="7"/>
  <c r="D348" i="7"/>
  <c r="D349" i="7"/>
  <c r="D350" i="7"/>
  <c r="D351" i="7"/>
  <c r="D442" i="7"/>
  <c r="D353" i="7"/>
  <c r="D450" i="7"/>
  <c r="D355" i="7"/>
  <c r="D356" i="7"/>
  <c r="D357" i="7"/>
  <c r="D358" i="7"/>
  <c r="D460" i="7"/>
  <c r="D360" i="7"/>
  <c r="D361" i="7"/>
  <c r="D362" i="7"/>
  <c r="D363" i="7"/>
  <c r="D364" i="7"/>
  <c r="D365" i="7"/>
  <c r="D366" i="7"/>
  <c r="D367" i="7"/>
  <c r="D368" i="7"/>
  <c r="D369" i="7"/>
  <c r="D370" i="7"/>
  <c r="D371" i="7"/>
  <c r="D372" i="7"/>
  <c r="D373" i="7"/>
  <c r="D374" i="7"/>
  <c r="D375" i="7"/>
  <c r="D376" i="7"/>
  <c r="D377" i="7"/>
  <c r="D378" i="7"/>
  <c r="D379" i="7"/>
  <c r="D461" i="7"/>
  <c r="D488" i="7"/>
  <c r="D382" i="7"/>
  <c r="D383" i="7"/>
  <c r="D384" i="7"/>
  <c r="D385" i="7"/>
  <c r="D386" i="7"/>
  <c r="D387" i="7"/>
  <c r="D388" i="7"/>
  <c r="D389" i="7"/>
  <c r="D390" i="7"/>
  <c r="D391" i="7"/>
  <c r="D392" i="7"/>
  <c r="D393" i="7"/>
  <c r="D394" i="7"/>
  <c r="D395" i="7"/>
  <c r="D396" i="7"/>
  <c r="D397" i="7"/>
  <c r="D398" i="7"/>
  <c r="D399" i="7"/>
  <c r="D400" i="7"/>
  <c r="D401" i="7"/>
  <c r="D402" i="7"/>
  <c r="D403" i="7"/>
  <c r="D404" i="7"/>
  <c r="D405" i="7"/>
  <c r="D406" i="7"/>
  <c r="D407" i="7"/>
  <c r="D408" i="7"/>
  <c r="D409" i="7"/>
  <c r="D410" i="7"/>
  <c r="D411" i="7"/>
  <c r="D412" i="7"/>
  <c r="D413" i="7"/>
  <c r="D414" i="7"/>
  <c r="D415" i="7"/>
  <c r="D416" i="7"/>
  <c r="D417" i="7"/>
  <c r="D418" i="7"/>
  <c r="D419" i="7"/>
  <c r="D501" i="7"/>
  <c r="D510" i="7"/>
  <c r="D422" i="7"/>
  <c r="D423" i="7"/>
  <c r="D424" i="7"/>
  <c r="D425" i="7"/>
  <c r="D426" i="7"/>
  <c r="D427" i="7"/>
  <c r="D428" i="7"/>
  <c r="D429" i="7"/>
  <c r="D430" i="7"/>
  <c r="D431" i="7"/>
  <c r="D432" i="7"/>
  <c r="D433" i="7"/>
  <c r="D524" i="7"/>
  <c r="D435" i="7"/>
  <c r="D436" i="7"/>
  <c r="D437" i="7"/>
  <c r="D438" i="7"/>
  <c r="D439" i="7"/>
  <c r="D440" i="7"/>
  <c r="D441" i="7"/>
  <c r="D527" i="7"/>
  <c r="D443" i="7"/>
  <c r="D444" i="7"/>
  <c r="D445" i="7"/>
  <c r="D446" i="7"/>
  <c r="D447" i="7"/>
  <c r="D448" i="7"/>
  <c r="D449" i="7"/>
  <c r="D528" i="7"/>
  <c r="D451" i="7"/>
  <c r="D452" i="7"/>
  <c r="D453" i="7"/>
  <c r="D454" i="7"/>
  <c r="D455" i="7"/>
  <c r="D456" i="7"/>
  <c r="D457" i="7"/>
  <c r="D458" i="7"/>
  <c r="D459" i="7"/>
  <c r="D541" i="7"/>
  <c r="D546" i="7"/>
  <c r="D462" i="7"/>
  <c r="D463" i="7"/>
  <c r="D464" i="7"/>
  <c r="D465" i="7"/>
  <c r="D466" i="7"/>
  <c r="D467" i="7"/>
  <c r="D468" i="7"/>
  <c r="D469" i="7"/>
  <c r="D470" i="7"/>
  <c r="D471" i="7"/>
  <c r="D472" i="7"/>
  <c r="D473" i="7"/>
  <c r="D474" i="7"/>
  <c r="D475" i="7"/>
  <c r="D476" i="7"/>
  <c r="D477" i="7"/>
  <c r="D478" i="7"/>
  <c r="D479" i="7"/>
  <c r="D480" i="7"/>
  <c r="D481" i="7"/>
  <c r="D482" i="7"/>
  <c r="D483" i="7"/>
  <c r="D484" i="7"/>
  <c r="D485" i="7"/>
  <c r="D486" i="7"/>
  <c r="D487" i="7"/>
  <c r="D551" i="7"/>
  <c r="D489" i="7"/>
  <c r="D490" i="7"/>
  <c r="D491" i="7"/>
  <c r="D492" i="7"/>
  <c r="D493" i="7"/>
  <c r="D494" i="7"/>
  <c r="D495" i="7"/>
  <c r="D496" i="7"/>
  <c r="D497" i="7"/>
  <c r="D498" i="7"/>
  <c r="D499" i="7"/>
  <c r="D500" i="7"/>
  <c r="D561" i="7"/>
  <c r="D502" i="7"/>
  <c r="D503" i="7"/>
  <c r="D504" i="7"/>
  <c r="D505" i="7"/>
  <c r="D506" i="7"/>
  <c r="D507" i="7"/>
  <c r="D508" i="7"/>
  <c r="D509" i="7"/>
  <c r="D577" i="7"/>
  <c r="D511" i="7"/>
  <c r="D512" i="7"/>
  <c r="D513" i="7"/>
  <c r="D514" i="7"/>
  <c r="D515" i="7"/>
  <c r="D516" i="7"/>
  <c r="D517" i="7"/>
  <c r="D518" i="7"/>
  <c r="D519" i="7"/>
  <c r="D520" i="7"/>
  <c r="D521" i="7"/>
  <c r="D522" i="7"/>
  <c r="D523" i="7"/>
  <c r="D596" i="7"/>
  <c r="D525" i="7"/>
  <c r="D526" i="7"/>
  <c r="D597" i="7"/>
  <c r="D609" i="7"/>
  <c r="D529" i="7"/>
  <c r="D530" i="7"/>
  <c r="D531" i="7"/>
  <c r="D532" i="7"/>
  <c r="D533" i="7"/>
  <c r="D534" i="7"/>
  <c r="D535" i="7"/>
  <c r="D536" i="7"/>
  <c r="D537" i="7"/>
  <c r="D538" i="7"/>
  <c r="D539" i="7"/>
  <c r="D540" i="7"/>
  <c r="D610" i="7"/>
  <c r="D542" i="7"/>
  <c r="D543" i="7"/>
  <c r="D544" i="7"/>
  <c r="D545" i="7"/>
  <c r="D616" i="7"/>
  <c r="D547" i="7"/>
  <c r="D548" i="7"/>
  <c r="D549" i="7"/>
  <c r="D618" i="7"/>
  <c r="D645" i="7"/>
  <c r="D652" i="7"/>
  <c r="D553" i="7"/>
  <c r="D554" i="7"/>
  <c r="D555" i="7"/>
  <c r="D556" i="7"/>
  <c r="D557" i="7"/>
  <c r="D558" i="7"/>
  <c r="D559" i="7"/>
  <c r="D560" i="7"/>
  <c r="D660" i="7"/>
  <c r="D668" i="7"/>
  <c r="D563" i="7"/>
  <c r="D564" i="7"/>
  <c r="D565" i="7"/>
  <c r="D566" i="7"/>
  <c r="D567" i="7"/>
  <c r="D568" i="7"/>
  <c r="D569" i="7"/>
  <c r="D570" i="7"/>
  <c r="D571" i="7"/>
  <c r="D572" i="7"/>
  <c r="D573" i="7"/>
  <c r="D574" i="7"/>
  <c r="D575" i="7"/>
  <c r="D576" i="7"/>
  <c r="D688" i="7"/>
  <c r="D578" i="7"/>
  <c r="D579" i="7"/>
  <c r="D580" i="7"/>
  <c r="D581" i="7"/>
  <c r="D582" i="7"/>
  <c r="D583" i="7"/>
  <c r="D584" i="7"/>
  <c r="D585" i="7"/>
  <c r="D586" i="7"/>
  <c r="D587" i="7"/>
  <c r="D588" i="7"/>
  <c r="D589" i="7"/>
  <c r="D590" i="7"/>
  <c r="D591" i="7"/>
  <c r="D592" i="7"/>
  <c r="D593" i="7"/>
  <c r="D594" i="7"/>
  <c r="D595" i="7"/>
  <c r="D690" i="7"/>
  <c r="D693" i="7"/>
  <c r="D598" i="7"/>
  <c r="D599" i="7"/>
  <c r="D600" i="7"/>
  <c r="D601" i="7"/>
  <c r="D602" i="7"/>
  <c r="D603" i="7"/>
  <c r="D604" i="7"/>
  <c r="D605" i="7"/>
  <c r="D606" i="7"/>
  <c r="D607" i="7"/>
  <c r="D608" i="7"/>
  <c r="D698" i="7"/>
  <c r="D713" i="7"/>
  <c r="D611" i="7"/>
  <c r="D612" i="7"/>
  <c r="D613" i="7"/>
  <c r="D614" i="7"/>
  <c r="D615" i="7"/>
  <c r="D732" i="7"/>
  <c r="D617" i="7"/>
  <c r="D740" i="7"/>
  <c r="D619" i="7"/>
  <c r="D620" i="7"/>
  <c r="D621" i="7"/>
  <c r="D622" i="7"/>
  <c r="D623" i="7"/>
  <c r="D624" i="7"/>
  <c r="D625" i="7"/>
  <c r="D626" i="7"/>
  <c r="D627" i="7"/>
  <c r="D628" i="7"/>
  <c r="D629" i="7"/>
  <c r="D630" i="7"/>
  <c r="D631" i="7"/>
  <c r="D632" i="7"/>
  <c r="D633" i="7"/>
  <c r="D634" i="7"/>
  <c r="D635" i="7"/>
  <c r="D636" i="7"/>
  <c r="D637" i="7"/>
  <c r="D638" i="7"/>
  <c r="D639" i="7"/>
  <c r="D640" i="7"/>
  <c r="D641" i="7"/>
  <c r="D642" i="7"/>
  <c r="D643" i="7"/>
  <c r="D644" i="7"/>
  <c r="D750" i="7"/>
  <c r="D646" i="7"/>
  <c r="D647" i="7"/>
  <c r="D648" i="7"/>
  <c r="D649" i="7"/>
  <c r="D650" i="7"/>
  <c r="D651" i="7"/>
  <c r="D756" i="7"/>
  <c r="D653" i="7"/>
  <c r="D654" i="7"/>
  <c r="D655" i="7"/>
  <c r="D656" i="7"/>
  <c r="D657" i="7"/>
  <c r="D658" i="7"/>
  <c r="D659" i="7"/>
  <c r="D758" i="7"/>
  <c r="D661" i="7"/>
  <c r="D662" i="7"/>
  <c r="D663" i="7"/>
  <c r="D664" i="7"/>
  <c r="D665" i="7"/>
  <c r="D666" i="7"/>
  <c r="D667" i="7"/>
  <c r="D777" i="7"/>
  <c r="D669" i="7"/>
  <c r="D670" i="7"/>
  <c r="D671" i="7"/>
  <c r="D672" i="7"/>
  <c r="D673" i="7"/>
  <c r="D674" i="7"/>
  <c r="D675" i="7"/>
  <c r="D676" i="7"/>
  <c r="D677" i="7"/>
  <c r="D678" i="7"/>
  <c r="D679" i="7"/>
  <c r="D680" i="7"/>
  <c r="D681" i="7"/>
  <c r="D682" i="7"/>
  <c r="D683" i="7"/>
  <c r="D684" i="7"/>
  <c r="D785" i="7"/>
  <c r="D686" i="7"/>
  <c r="D687" i="7"/>
  <c r="D787" i="7"/>
  <c r="D689" i="7"/>
  <c r="D811" i="7"/>
  <c r="D691" i="7"/>
  <c r="D692" i="7"/>
  <c r="D846" i="7"/>
  <c r="D694" i="7"/>
  <c r="D695" i="7"/>
  <c r="D696" i="7"/>
  <c r="D697" i="7"/>
  <c r="D850" i="7"/>
  <c r="D699" i="7"/>
  <c r="D700" i="7"/>
  <c r="D701" i="7"/>
  <c r="D702" i="7"/>
  <c r="D703" i="7"/>
  <c r="D704" i="7"/>
  <c r="D705" i="7"/>
  <c r="D706" i="7"/>
  <c r="D707" i="7"/>
  <c r="D708" i="7"/>
  <c r="D709" i="7"/>
  <c r="D710" i="7"/>
  <c r="D711" i="7"/>
  <c r="D712" i="7"/>
  <c r="D866" i="7"/>
  <c r="D714" i="7"/>
  <c r="D715" i="7"/>
  <c r="D716" i="7"/>
  <c r="D717" i="7"/>
  <c r="D718" i="7"/>
  <c r="D719" i="7"/>
  <c r="D720" i="7"/>
  <c r="D721" i="7"/>
  <c r="D722" i="7"/>
  <c r="D723" i="7"/>
  <c r="D724" i="7"/>
  <c r="D725" i="7"/>
  <c r="D726" i="7"/>
  <c r="D727" i="7"/>
  <c r="D728" i="7"/>
  <c r="D729" i="7"/>
  <c r="D730" i="7"/>
  <c r="D731" i="7"/>
  <c r="D880" i="7"/>
  <c r="D733" i="7"/>
  <c r="D734" i="7"/>
  <c r="D735" i="7"/>
  <c r="D736" i="7"/>
  <c r="D907" i="7"/>
  <c r="D738" i="7"/>
  <c r="D739" i="7"/>
  <c r="D908" i="7"/>
  <c r="D741" i="7"/>
  <c r="D742" i="7"/>
  <c r="D743" i="7"/>
  <c r="D744" i="7"/>
  <c r="D745" i="7"/>
  <c r="D746" i="7"/>
  <c r="D747" i="7"/>
  <c r="D748" i="7"/>
  <c r="D749" i="7"/>
  <c r="D915" i="7"/>
  <c r="D751" i="7"/>
  <c r="D752" i="7"/>
  <c r="D753" i="7"/>
  <c r="D754" i="7"/>
  <c r="D755" i="7"/>
  <c r="D919" i="7"/>
  <c r="D757" i="7"/>
  <c r="D920" i="7"/>
  <c r="D759" i="7"/>
  <c r="D760" i="7"/>
  <c r="D761" i="7"/>
  <c r="D762" i="7"/>
  <c r="D763" i="7"/>
  <c r="D764" i="7"/>
  <c r="D765" i="7"/>
  <c r="D766" i="7"/>
  <c r="D767" i="7"/>
  <c r="D768" i="7"/>
  <c r="D769" i="7"/>
  <c r="D770" i="7"/>
  <c r="D771" i="7"/>
  <c r="D772" i="7"/>
  <c r="D773" i="7"/>
  <c r="D774" i="7"/>
  <c r="D775" i="7"/>
  <c r="D776" i="7"/>
  <c r="D929" i="7"/>
  <c r="D778" i="7"/>
  <c r="D779" i="7"/>
  <c r="D780" i="7"/>
  <c r="D781" i="7"/>
  <c r="D782" i="7"/>
  <c r="D783" i="7"/>
  <c r="D784" i="7"/>
  <c r="D934" i="7"/>
  <c r="D786" i="7"/>
  <c r="D945" i="7"/>
  <c r="D788" i="7"/>
  <c r="D789" i="7"/>
  <c r="D790" i="7"/>
  <c r="D791" i="7"/>
  <c r="D792" i="7"/>
  <c r="D793" i="7"/>
  <c r="D794" i="7"/>
  <c r="D795" i="7"/>
  <c r="D796" i="7"/>
  <c r="D797" i="7"/>
  <c r="D798" i="7"/>
  <c r="D799" i="7"/>
  <c r="D800" i="7"/>
  <c r="D801" i="7"/>
  <c r="D802" i="7"/>
  <c r="D803" i="7"/>
  <c r="D804" i="7"/>
  <c r="D805" i="7"/>
  <c r="D806" i="7"/>
  <c r="D807" i="7"/>
  <c r="D808" i="7"/>
  <c r="D809" i="7"/>
  <c r="D810" i="7"/>
  <c r="D958" i="7"/>
  <c r="D812" i="7"/>
  <c r="D813" i="7"/>
  <c r="D814" i="7"/>
  <c r="D815" i="7"/>
  <c r="D816" i="7"/>
  <c r="D817" i="7"/>
  <c r="D818" i="7"/>
  <c r="D819" i="7"/>
  <c r="D820" i="7"/>
  <c r="D821" i="7"/>
  <c r="D822" i="7"/>
  <c r="D823" i="7"/>
  <c r="D824" i="7"/>
  <c r="D825" i="7"/>
  <c r="D826" i="7"/>
  <c r="D827" i="7"/>
  <c r="D828" i="7"/>
  <c r="D829" i="7"/>
  <c r="D830" i="7"/>
  <c r="D831" i="7"/>
  <c r="D832" i="7"/>
  <c r="D833" i="7"/>
  <c r="D834" i="7"/>
  <c r="D835" i="7"/>
  <c r="D836" i="7"/>
  <c r="D837" i="7"/>
  <c r="D838" i="7"/>
  <c r="D839" i="7"/>
  <c r="D840" i="7"/>
  <c r="D964" i="7"/>
  <c r="D842" i="7"/>
  <c r="D843" i="7"/>
  <c r="D844" i="7"/>
  <c r="D845" i="7"/>
  <c r="D965" i="7"/>
  <c r="D847" i="7"/>
  <c r="D848" i="7"/>
  <c r="D966" i="7"/>
  <c r="D995" i="7"/>
  <c r="D851" i="7"/>
  <c r="D852" i="7"/>
  <c r="D853" i="7"/>
  <c r="D854" i="7"/>
  <c r="D855" i="7"/>
  <c r="D856" i="7"/>
  <c r="D857" i="7"/>
  <c r="D858" i="7"/>
  <c r="D859" i="7"/>
  <c r="D860" i="7"/>
  <c r="D861" i="7"/>
  <c r="D862" i="7"/>
  <c r="D863" i="7"/>
  <c r="D864" i="7"/>
  <c r="D865" i="7"/>
  <c r="D998" i="7"/>
  <c r="D867" i="7"/>
  <c r="D868" i="7"/>
  <c r="D869" i="7"/>
  <c r="D870" i="7"/>
  <c r="D871" i="7"/>
  <c r="D1002" i="7"/>
  <c r="D873" i="7"/>
  <c r="D1017" i="7"/>
  <c r="D875" i="7"/>
  <c r="D876" i="7"/>
  <c r="D877" i="7"/>
  <c r="D878" i="7"/>
  <c r="D879" i="7"/>
  <c r="D1023" i="7"/>
  <c r="D881" i="7"/>
  <c r="D882" i="7"/>
  <c r="D1025" i="7"/>
  <c r="D884" i="7"/>
  <c r="D885" i="7"/>
  <c r="D886" i="7"/>
  <c r="D887" i="7"/>
  <c r="D888" i="7"/>
  <c r="D889" i="7"/>
  <c r="D890" i="7"/>
  <c r="D891" i="7"/>
  <c r="D892" i="7"/>
  <c r="D893" i="7"/>
  <c r="D894" i="7"/>
  <c r="D895" i="7"/>
  <c r="D896" i="7"/>
  <c r="D897" i="7"/>
  <c r="D898" i="7"/>
  <c r="D899" i="7"/>
  <c r="D900" i="7"/>
  <c r="D901" i="7"/>
  <c r="D902" i="7"/>
  <c r="D903" i="7"/>
  <c r="D904" i="7"/>
  <c r="D905" i="7"/>
  <c r="D906" i="7"/>
  <c r="D1027" i="7"/>
  <c r="D1029" i="7"/>
  <c r="D909" i="7"/>
  <c r="D910" i="7"/>
  <c r="D911" i="7"/>
  <c r="D912" i="7"/>
  <c r="D913" i="7"/>
  <c r="D914" i="7"/>
  <c r="D1033" i="7"/>
  <c r="D916" i="7"/>
  <c r="D917" i="7"/>
  <c r="D918" i="7"/>
  <c r="D1039" i="7"/>
  <c r="D1042" i="7"/>
  <c r="D921" i="7"/>
  <c r="D922" i="7"/>
  <c r="D923" i="7"/>
  <c r="D924" i="7"/>
  <c r="D925" i="7"/>
  <c r="D926" i="7"/>
  <c r="D927" i="7"/>
  <c r="D928" i="7"/>
  <c r="D1046" i="7"/>
  <c r="D930" i="7"/>
  <c r="D931" i="7"/>
  <c r="D1049" i="7"/>
  <c r="D933" i="7"/>
  <c r="D1051" i="7"/>
  <c r="D935" i="7"/>
  <c r="D936" i="7"/>
  <c r="D937" i="7"/>
  <c r="D938" i="7"/>
  <c r="D939" i="7"/>
  <c r="D940" i="7"/>
  <c r="D941" i="7"/>
  <c r="D942" i="7"/>
  <c r="D943" i="7"/>
  <c r="D944" i="7"/>
  <c r="D1054" i="7"/>
  <c r="D946" i="7"/>
  <c r="D947" i="7"/>
  <c r="D948" i="7"/>
  <c r="D949" i="7"/>
  <c r="D950" i="7"/>
  <c r="D951" i="7"/>
  <c r="D952" i="7"/>
  <c r="D953" i="7"/>
  <c r="D954" i="7"/>
  <c r="D955" i="7"/>
  <c r="D956" i="7"/>
  <c r="D957" i="7"/>
  <c r="D1055" i="7"/>
  <c r="D1057" i="7"/>
  <c r="D960" i="7"/>
  <c r="D961" i="7"/>
  <c r="D962" i="7"/>
  <c r="D963" i="7"/>
  <c r="D1063" i="7"/>
  <c r="D1067" i="7"/>
  <c r="D1073" i="7"/>
  <c r="D967" i="7"/>
  <c r="D968" i="7"/>
  <c r="D969" i="7"/>
  <c r="D970" i="7"/>
  <c r="D971" i="7"/>
  <c r="D972" i="7"/>
  <c r="D973" i="7"/>
  <c r="D974" i="7"/>
  <c r="D975" i="7"/>
  <c r="D976" i="7"/>
  <c r="D977" i="7"/>
  <c r="D978" i="7"/>
  <c r="D979" i="7"/>
  <c r="D980" i="7"/>
  <c r="D981" i="7"/>
  <c r="D982" i="7"/>
  <c r="D983" i="7"/>
  <c r="D984" i="7"/>
  <c r="D985" i="7"/>
  <c r="D986" i="7"/>
  <c r="D987" i="7"/>
  <c r="D988" i="7"/>
  <c r="D989" i="7"/>
  <c r="D990" i="7"/>
  <c r="D991" i="7"/>
  <c r="D992" i="7"/>
  <c r="D993" i="7"/>
  <c r="D994" i="7"/>
  <c r="D1082" i="7"/>
  <c r="D996" i="7"/>
  <c r="D997" i="7"/>
  <c r="D1083" i="7"/>
  <c r="D999" i="7"/>
  <c r="D1000" i="7"/>
  <c r="D1001" i="7"/>
  <c r="D1085" i="7"/>
  <c r="D1003" i="7"/>
  <c r="D1004" i="7"/>
  <c r="D1005" i="7"/>
  <c r="D1006" i="7"/>
  <c r="D1007" i="7"/>
  <c r="D1008" i="7"/>
  <c r="D1009" i="7"/>
  <c r="D1010" i="7"/>
  <c r="D1011" i="7"/>
  <c r="D1012" i="7"/>
  <c r="D1013" i="7"/>
  <c r="D1014" i="7"/>
  <c r="D1015" i="7"/>
  <c r="D1087" i="7"/>
  <c r="D1094" i="7"/>
  <c r="D1018" i="7"/>
  <c r="D1113" i="7"/>
  <c r="D1020" i="7"/>
  <c r="D1021" i="7"/>
  <c r="D1022" i="7"/>
  <c r="D1115" i="7"/>
  <c r="D1024" i="7"/>
  <c r="D1127" i="7"/>
  <c r="D1026" i="7"/>
  <c r="D1134" i="7"/>
  <c r="D1028" i="7"/>
  <c r="D1135" i="7"/>
  <c r="D1030" i="7"/>
  <c r="D1031" i="7"/>
  <c r="D1032" i="7"/>
  <c r="D1139" i="7"/>
  <c r="D1034" i="7"/>
  <c r="D1035" i="7"/>
  <c r="D1036" i="7"/>
  <c r="D1037" i="7"/>
  <c r="D1038" i="7"/>
  <c r="D1146" i="7"/>
  <c r="D1040" i="7"/>
  <c r="D1041" i="7"/>
  <c r="D1154" i="7"/>
  <c r="D1043" i="7"/>
  <c r="D1044" i="7"/>
  <c r="D1045" i="7"/>
  <c r="D1156" i="7"/>
  <c r="D1047" i="7"/>
  <c r="D1048" i="7"/>
  <c r="D1160" i="7"/>
  <c r="D1050" i="7"/>
  <c r="D1172" i="7"/>
  <c r="D1052" i="7"/>
  <c r="D1053" i="7"/>
  <c r="D1177" i="7"/>
  <c r="D1180" i="7"/>
  <c r="D1056" i="7"/>
  <c r="D1184" i="7"/>
  <c r="D1058" i="7"/>
  <c r="D1059" i="7"/>
  <c r="D1060" i="7"/>
  <c r="D1061" i="7"/>
  <c r="D1062" i="7"/>
  <c r="D1211" i="7"/>
  <c r="D1064" i="7"/>
  <c r="D1065" i="7"/>
  <c r="D1066" i="7"/>
  <c r="D1218" i="7"/>
  <c r="D1068" i="7"/>
  <c r="D1069" i="7"/>
  <c r="D1070" i="7"/>
  <c r="D1071" i="7"/>
  <c r="D1072" i="7"/>
  <c r="D1230" i="7"/>
  <c r="D1074" i="7"/>
  <c r="D1075" i="7"/>
  <c r="D1076" i="7"/>
  <c r="D1077" i="7"/>
  <c r="D1078" i="7"/>
  <c r="D1079" i="7"/>
  <c r="D1080" i="7"/>
  <c r="D1081" i="7"/>
  <c r="D1244" i="7"/>
  <c r="D1248" i="7"/>
  <c r="D1084" i="7"/>
  <c r="D1262" i="7"/>
  <c r="D1268" i="7"/>
  <c r="D1270" i="7"/>
  <c r="D1088" i="7"/>
  <c r="D1089" i="7"/>
  <c r="D1090" i="7"/>
  <c r="D1091" i="7"/>
  <c r="D1092" i="7"/>
  <c r="D1093" i="7"/>
  <c r="D1280" i="7"/>
  <c r="D1095" i="7"/>
  <c r="D1096" i="7"/>
  <c r="D1097" i="7"/>
  <c r="D1098" i="7"/>
  <c r="D1099" i="7"/>
  <c r="D1100" i="7"/>
  <c r="D1101" i="7"/>
  <c r="D1102" i="7"/>
  <c r="D1103" i="7"/>
  <c r="D1104" i="7"/>
  <c r="D1105" i="7"/>
  <c r="D1106" i="7"/>
  <c r="D1107" i="7"/>
  <c r="D1108" i="7"/>
  <c r="D1109" i="7"/>
  <c r="D1110" i="7"/>
  <c r="D1111" i="7"/>
  <c r="D1112" i="7"/>
  <c r="D1315" i="7"/>
  <c r="D1114" i="7"/>
  <c r="D1319" i="7"/>
  <c r="D1116" i="7"/>
  <c r="D1117" i="7"/>
  <c r="D1118" i="7"/>
  <c r="D1119" i="7"/>
  <c r="D1120" i="7"/>
  <c r="D1121" i="7"/>
  <c r="D1122" i="7"/>
  <c r="D1123" i="7"/>
  <c r="D1124" i="7"/>
  <c r="D1125" i="7"/>
  <c r="D1126" i="7"/>
  <c r="D1324" i="7"/>
  <c r="D1128" i="7"/>
  <c r="D1129" i="7"/>
  <c r="D1130" i="7"/>
  <c r="D1131" i="7"/>
  <c r="D1132" i="7"/>
  <c r="D1133" i="7"/>
  <c r="D1340" i="7"/>
  <c r="D1341" i="7"/>
  <c r="D1136" i="7"/>
  <c r="D1137" i="7"/>
  <c r="D1138" i="7"/>
  <c r="D1342" i="7"/>
  <c r="D1140" i="7"/>
  <c r="D1141" i="7"/>
  <c r="D1142" i="7"/>
  <c r="D1143" i="7"/>
  <c r="D1144" i="7"/>
  <c r="D1145" i="7"/>
  <c r="D1354" i="7"/>
  <c r="D1147" i="7"/>
  <c r="D1148" i="7"/>
  <c r="D1149" i="7"/>
  <c r="D1150" i="7"/>
  <c r="D1151" i="7"/>
  <c r="D1152" i="7"/>
  <c r="D1153" i="7"/>
  <c r="D1356" i="7"/>
  <c r="D1155" i="7"/>
  <c r="D1372" i="7"/>
  <c r="D1157" i="7"/>
  <c r="D1158" i="7"/>
  <c r="D1377" i="7"/>
  <c r="D1378" i="7"/>
  <c r="D1161" i="7"/>
  <c r="D1162" i="7"/>
  <c r="D1163" i="7"/>
  <c r="D1164" i="7"/>
  <c r="D1165" i="7"/>
  <c r="D1166" i="7"/>
  <c r="D1167" i="7"/>
  <c r="D1168" i="7"/>
  <c r="D1169" i="7"/>
  <c r="D1170" i="7"/>
  <c r="D1171" i="7"/>
  <c r="D1387" i="7"/>
  <c r="D1173" i="7"/>
  <c r="D1174" i="7"/>
  <c r="D1175" i="7"/>
  <c r="D1176" i="7"/>
  <c r="D1389" i="7"/>
  <c r="D1178" i="7"/>
  <c r="D1179" i="7"/>
  <c r="D1391" i="7"/>
  <c r="D1181" i="7"/>
  <c r="D1182" i="7"/>
  <c r="D1183" i="7"/>
  <c r="D1392" i="7"/>
  <c r="D1185" i="7"/>
  <c r="D1186" i="7"/>
  <c r="D1187" i="7"/>
  <c r="D1188" i="7"/>
  <c r="D1189" i="7"/>
  <c r="D1190" i="7"/>
  <c r="D1191" i="7"/>
  <c r="D1192" i="7"/>
  <c r="D1193" i="7"/>
  <c r="D1194" i="7"/>
  <c r="D1195" i="7"/>
  <c r="D1196" i="7"/>
  <c r="D1197" i="7"/>
  <c r="D1198" i="7"/>
  <c r="D1199" i="7"/>
  <c r="D1200" i="7"/>
  <c r="D1201" i="7"/>
  <c r="D1202" i="7"/>
  <c r="D1203" i="7"/>
  <c r="D1204" i="7"/>
  <c r="D1400" i="7"/>
  <c r="D1206" i="7"/>
  <c r="D1207" i="7"/>
  <c r="D1208" i="7"/>
  <c r="D1209" i="7"/>
  <c r="D1210" i="7"/>
  <c r="D1412" i="7"/>
  <c r="D1212" i="7"/>
  <c r="D1213" i="7"/>
  <c r="D1214" i="7"/>
  <c r="D1215" i="7"/>
  <c r="D1216" i="7"/>
  <c r="D1217" i="7"/>
  <c r="D28" i="7"/>
  <c r="D1219" i="7"/>
  <c r="D1220" i="7"/>
  <c r="D1221" i="7"/>
  <c r="D1222" i="7"/>
  <c r="D1223" i="7"/>
  <c r="D1224" i="7"/>
  <c r="D1225" i="7"/>
  <c r="D1226" i="7"/>
  <c r="D1227" i="7"/>
  <c r="D1228" i="7"/>
  <c r="D1229" i="7"/>
  <c r="D253" i="7"/>
  <c r="D1231" i="7"/>
  <c r="D1232" i="7"/>
  <c r="D1233" i="7"/>
  <c r="D1234" i="7"/>
  <c r="D1235" i="7"/>
  <c r="D1236" i="7"/>
  <c r="D1237" i="7"/>
  <c r="D1238" i="7"/>
  <c r="D1239" i="7"/>
  <c r="D1240" i="7"/>
  <c r="D1241" i="7"/>
  <c r="D1242" i="7"/>
  <c r="D1243" i="7"/>
  <c r="D883" i="7"/>
  <c r="D1245" i="7"/>
  <c r="D1246" i="7"/>
  <c r="D1247" i="7"/>
  <c r="D959" i="7"/>
  <c r="D1249" i="7"/>
  <c r="D1250" i="7"/>
  <c r="D1251" i="7"/>
  <c r="D1252" i="7"/>
  <c r="D1253" i="7"/>
  <c r="D1254" i="7"/>
  <c r="D1255" i="7"/>
  <c r="D1256" i="7"/>
  <c r="D1257" i="7"/>
  <c r="D1258" i="7"/>
  <c r="D1259" i="7"/>
  <c r="D1260" i="7"/>
  <c r="D1261" i="7"/>
  <c r="D1396" i="7"/>
  <c r="D1263" i="7"/>
  <c r="D1264" i="7"/>
  <c r="D1265" i="7"/>
  <c r="D1266" i="7"/>
  <c r="D1267" i="7"/>
  <c r="D53" i="7"/>
  <c r="D1269" i="7"/>
  <c r="D99" i="7"/>
  <c r="D1271" i="7"/>
  <c r="D1272" i="7"/>
  <c r="D137" i="7"/>
  <c r="D138" i="7"/>
  <c r="D1275" i="7"/>
  <c r="D1276" i="7"/>
  <c r="D1277" i="7"/>
  <c r="D1278" i="7"/>
  <c r="D1279" i="7"/>
  <c r="D159" i="7"/>
  <c r="D1281" i="7"/>
  <c r="D1282" i="7"/>
  <c r="D1283" i="7"/>
  <c r="D1284" i="7"/>
  <c r="D1285" i="7"/>
  <c r="D1286" i="7"/>
  <c r="D1287" i="7"/>
  <c r="D1288" i="7"/>
  <c r="D1289" i="7"/>
  <c r="D1290" i="7"/>
  <c r="D1291" i="7"/>
  <c r="D1292" i="7"/>
  <c r="D1293" i="7"/>
  <c r="D1294" i="7"/>
  <c r="D1295" i="7"/>
  <c r="D1296" i="7"/>
  <c r="D1297" i="7"/>
  <c r="D1298" i="7"/>
  <c r="D1299" i="7"/>
  <c r="D1300" i="7"/>
  <c r="D1301" i="7"/>
  <c r="D381" i="7"/>
  <c r="D1303" i="7"/>
  <c r="D1304" i="7"/>
  <c r="D1305" i="7"/>
  <c r="D1306" i="7"/>
  <c r="D1307" i="7"/>
  <c r="D1308" i="7"/>
  <c r="D1309" i="7"/>
  <c r="D1310" i="7"/>
  <c r="D1311" i="7"/>
  <c r="D1312" i="7"/>
  <c r="D550" i="7"/>
  <c r="D1314" i="7"/>
  <c r="D552" i="7"/>
  <c r="D1316" i="7"/>
  <c r="D1317" i="7"/>
  <c r="D1318" i="7"/>
  <c r="D562" i="7"/>
  <c r="D1320" i="7"/>
  <c r="D1321" i="7"/>
  <c r="D1322" i="7"/>
  <c r="D1323" i="7"/>
  <c r="D685" i="7"/>
  <c r="D1325" i="7"/>
  <c r="D1326" i="7"/>
  <c r="D1327" i="7"/>
  <c r="D1328" i="7"/>
  <c r="D1329" i="7"/>
  <c r="D1330" i="7"/>
  <c r="D1331" i="7"/>
  <c r="D1332" i="7"/>
  <c r="D1333" i="7"/>
  <c r="D1334" i="7"/>
  <c r="D1335" i="7"/>
  <c r="D1336" i="7"/>
  <c r="D1337" i="7"/>
  <c r="D1338" i="7"/>
  <c r="D841" i="7"/>
  <c r="D849" i="7"/>
  <c r="D872" i="7"/>
  <c r="D874" i="7"/>
  <c r="D1343" i="7"/>
  <c r="D1344" i="7"/>
  <c r="D1345" i="7"/>
  <c r="D932" i="7"/>
  <c r="D1347" i="7"/>
  <c r="D1348" i="7"/>
  <c r="D1349" i="7"/>
  <c r="D1350" i="7"/>
  <c r="D1351" i="7"/>
  <c r="D1352" i="7"/>
  <c r="D1353" i="7"/>
  <c r="D1016" i="7"/>
  <c r="D1355" i="7"/>
  <c r="D1019" i="7"/>
  <c r="D1357" i="7"/>
  <c r="D1358" i="7"/>
  <c r="D1359" i="7"/>
  <c r="D1360" i="7"/>
  <c r="D1361" i="7"/>
  <c r="D1362" i="7"/>
  <c r="D1363" i="7"/>
  <c r="D1364" i="7"/>
  <c r="D1365" i="7"/>
  <c r="D1366" i="7"/>
  <c r="D1367" i="7"/>
  <c r="D1368" i="7"/>
  <c r="D1369" i="7"/>
  <c r="D1370" i="7"/>
  <c r="D1371" i="7"/>
  <c r="D1086" i="7"/>
  <c r="D1373" i="7"/>
  <c r="D1374" i="7"/>
  <c r="D1375" i="7"/>
  <c r="D1376" i="7"/>
  <c r="D1159" i="7"/>
  <c r="D1205" i="7"/>
  <c r="D1379" i="7"/>
  <c r="D1380" i="7"/>
  <c r="D1381" i="7"/>
  <c r="D1382" i="7"/>
  <c r="D1383" i="7"/>
  <c r="D1384" i="7"/>
  <c r="D1385" i="7"/>
  <c r="D1273" i="7"/>
  <c r="D1274" i="7"/>
  <c r="D1388" i="7"/>
  <c r="D1302" i="7"/>
  <c r="D1390" i="7"/>
  <c r="D1313" i="7"/>
  <c r="D1339" i="7"/>
  <c r="D1393" i="7"/>
  <c r="D1394" i="7"/>
  <c r="D1395" i="7"/>
  <c r="D1346" i="7"/>
  <c r="D1397" i="7"/>
  <c r="D1398" i="7"/>
  <c r="D1399" i="7"/>
  <c r="D1386" i="7"/>
  <c r="D1401" i="7"/>
  <c r="D1402" i="7"/>
  <c r="D1403" i="7"/>
  <c r="D1404" i="7"/>
  <c r="D1405" i="7"/>
  <c r="D1406" i="7"/>
  <c r="D1407" i="7"/>
  <c r="D1408" i="7"/>
  <c r="D1409" i="7"/>
  <c r="D1410" i="7"/>
  <c r="D1411" i="7"/>
  <c r="D737" i="7"/>
  <c r="F1" i="6"/>
  <c r="H1" i="6" s="1"/>
  <c r="D1301" i="6" s="1"/>
  <c r="J872" i="7" l="1"/>
  <c r="S872" i="7"/>
  <c r="J1293" i="7"/>
  <c r="S1293" i="7"/>
  <c r="J1287" i="7"/>
  <c r="S1287" i="7"/>
  <c r="J1269" i="7"/>
  <c r="S1269" i="7"/>
  <c r="J1263" i="7"/>
  <c r="S1263" i="7"/>
  <c r="J1245" i="7"/>
  <c r="S1245" i="7"/>
  <c r="J1239" i="7"/>
  <c r="S1239" i="7"/>
  <c r="J1221" i="7"/>
  <c r="S1221" i="7"/>
  <c r="J1215" i="7"/>
  <c r="S1215" i="7"/>
  <c r="J1197" i="7"/>
  <c r="S1197" i="7"/>
  <c r="J1191" i="7"/>
  <c r="S1191" i="7"/>
  <c r="J1173" i="7"/>
  <c r="S1173" i="7"/>
  <c r="J1167" i="7"/>
  <c r="S1167" i="7"/>
  <c r="J1149" i="7"/>
  <c r="S1149" i="7"/>
  <c r="J1143" i="7"/>
  <c r="S1143" i="7"/>
  <c r="J1125" i="7"/>
  <c r="S1125" i="7"/>
  <c r="J1119" i="7"/>
  <c r="S1119" i="7"/>
  <c r="J1101" i="7"/>
  <c r="S1101" i="7"/>
  <c r="J1095" i="7"/>
  <c r="S1095" i="7"/>
  <c r="J1077" i="7"/>
  <c r="S1077" i="7"/>
  <c r="J1071" i="7"/>
  <c r="S1071" i="7"/>
  <c r="J1053" i="7"/>
  <c r="S1053" i="7"/>
  <c r="J1047" i="7"/>
  <c r="S1047" i="7"/>
  <c r="J1135" i="7"/>
  <c r="S1135" i="7"/>
  <c r="J1005" i="7"/>
  <c r="S1005" i="7"/>
  <c r="J999" i="7"/>
  <c r="S999" i="7"/>
  <c r="J981" i="7"/>
  <c r="S981" i="7"/>
  <c r="J975" i="7"/>
  <c r="S975" i="7"/>
  <c r="J957" i="7"/>
  <c r="S957" i="7"/>
  <c r="J951" i="7"/>
  <c r="S951" i="7"/>
  <c r="J846" i="7"/>
  <c r="S846" i="7"/>
  <c r="J669" i="7"/>
  <c r="S669" i="7"/>
  <c r="I750" i="7"/>
  <c r="S750" i="7"/>
  <c r="J621" i="7"/>
  <c r="S621" i="7"/>
  <c r="J573" i="7"/>
  <c r="S573" i="7"/>
  <c r="I549" i="7"/>
  <c r="S549" i="7"/>
  <c r="J525" i="7"/>
  <c r="S525" i="7"/>
  <c r="I561" i="7"/>
  <c r="S561" i="7"/>
  <c r="I477" i="7"/>
  <c r="S477" i="7"/>
  <c r="I453" i="7"/>
  <c r="S453" i="7"/>
  <c r="I429" i="7"/>
  <c r="S429" i="7"/>
  <c r="I405" i="7"/>
  <c r="S405" i="7"/>
  <c r="I488" i="7"/>
  <c r="S488" i="7"/>
  <c r="I357" i="7"/>
  <c r="S357" i="7"/>
  <c r="I420" i="7"/>
  <c r="S420" i="7"/>
  <c r="I309" i="7"/>
  <c r="S309" i="7"/>
  <c r="I285" i="7"/>
  <c r="S285" i="7"/>
  <c r="I261" i="7"/>
  <c r="S261" i="7"/>
  <c r="I270" i="7"/>
  <c r="S270" i="7"/>
  <c r="I238" i="7"/>
  <c r="S238" i="7"/>
  <c r="I189" i="7"/>
  <c r="S189" i="7"/>
  <c r="I141" i="7"/>
  <c r="S141" i="7"/>
  <c r="I155" i="7"/>
  <c r="S155" i="7"/>
  <c r="I93" i="7"/>
  <c r="S93" i="7"/>
  <c r="I69" i="7"/>
  <c r="S69" i="7"/>
  <c r="I45" i="7"/>
  <c r="S45" i="7"/>
  <c r="I21" i="7"/>
  <c r="S21" i="7"/>
  <c r="K6" i="7"/>
  <c r="M8" i="7"/>
  <c r="N9" i="7"/>
  <c r="Q6" i="7"/>
  <c r="T8" i="7"/>
  <c r="U9" i="7"/>
  <c r="X6" i="7"/>
  <c r="S1397" i="7"/>
  <c r="S1373" i="7"/>
  <c r="S1367" i="7"/>
  <c r="S1349" i="7"/>
  <c r="S1343" i="7"/>
  <c r="S1325" i="7"/>
  <c r="S1313" i="7"/>
  <c r="S1301" i="7"/>
  <c r="S1238" i="7"/>
  <c r="S1166" i="7"/>
  <c r="S1022" i="7"/>
  <c r="S950" i="7"/>
  <c r="S915" i="7"/>
  <c r="S879" i="7"/>
  <c r="S807" i="7"/>
  <c r="S693" i="7"/>
  <c r="J1156" i="7"/>
  <c r="S1156" i="7"/>
  <c r="J1083" i="7"/>
  <c r="S1083" i="7"/>
  <c r="J926" i="7"/>
  <c r="S926" i="7"/>
  <c r="J902" i="7"/>
  <c r="S902" i="7"/>
  <c r="J878" i="7"/>
  <c r="S878" i="7"/>
  <c r="J854" i="7"/>
  <c r="S854" i="7"/>
  <c r="J830" i="7"/>
  <c r="S830" i="7"/>
  <c r="J806" i="7"/>
  <c r="S806" i="7"/>
  <c r="I782" i="7"/>
  <c r="S782" i="7"/>
  <c r="J770" i="7"/>
  <c r="S770" i="7"/>
  <c r="I920" i="7"/>
  <c r="S920" i="7"/>
  <c r="I734" i="7"/>
  <c r="S734" i="7"/>
  <c r="I710" i="7"/>
  <c r="S710" i="7"/>
  <c r="I686" i="7"/>
  <c r="S686" i="7"/>
  <c r="J674" i="7"/>
  <c r="S674" i="7"/>
  <c r="I662" i="7"/>
  <c r="S662" i="7"/>
  <c r="I638" i="7"/>
  <c r="S638" i="7"/>
  <c r="I614" i="7"/>
  <c r="S614" i="7"/>
  <c r="I590" i="7"/>
  <c r="S590" i="7"/>
  <c r="J578" i="7"/>
  <c r="S578" i="7"/>
  <c r="I566" i="7"/>
  <c r="S566" i="7"/>
  <c r="I542" i="7"/>
  <c r="S542" i="7"/>
  <c r="I518" i="7"/>
  <c r="S518" i="7"/>
  <c r="I494" i="7"/>
  <c r="S494" i="7"/>
  <c r="I470" i="7"/>
  <c r="S470" i="7"/>
  <c r="I446" i="7"/>
  <c r="S446" i="7"/>
  <c r="I422" i="7"/>
  <c r="S422" i="7"/>
  <c r="I398" i="7"/>
  <c r="S398" i="7"/>
  <c r="I374" i="7"/>
  <c r="S374" i="7"/>
  <c r="I350" i="7"/>
  <c r="S350" i="7"/>
  <c r="I326" i="7"/>
  <c r="S326" i="7"/>
  <c r="I302" i="7"/>
  <c r="S302" i="7"/>
  <c r="I254" i="7"/>
  <c r="S254" i="7"/>
  <c r="I230" i="7"/>
  <c r="S230" i="7"/>
  <c r="I206" i="7"/>
  <c r="S206" i="7"/>
  <c r="I182" i="7"/>
  <c r="S182" i="7"/>
  <c r="I158" i="7"/>
  <c r="S158" i="7"/>
  <c r="I110" i="7"/>
  <c r="S110" i="7"/>
  <c r="I86" i="7"/>
  <c r="S86" i="7"/>
  <c r="I62" i="7"/>
  <c r="S62" i="7"/>
  <c r="I38" i="7"/>
  <c r="S38" i="7"/>
  <c r="I14" i="7"/>
  <c r="S14" i="7"/>
  <c r="I9" i="7"/>
  <c r="L6" i="7"/>
  <c r="N8" i="7"/>
  <c r="O9" i="7"/>
  <c r="R6" i="7"/>
  <c r="U8" i="7"/>
  <c r="V9" i="7"/>
  <c r="S1396" i="7"/>
  <c r="S1390" i="7"/>
  <c r="S1366" i="7"/>
  <c r="S1324" i="7"/>
  <c r="S1318" i="7"/>
  <c r="S1271" i="7"/>
  <c r="S1253" i="7"/>
  <c r="S1217" i="7"/>
  <c r="S1199" i="7"/>
  <c r="S1181" i="7"/>
  <c r="S1109" i="7"/>
  <c r="S1073" i="7"/>
  <c r="S1055" i="7"/>
  <c r="S1037" i="7"/>
  <c r="S983" i="7"/>
  <c r="S965" i="7"/>
  <c r="S909" i="7"/>
  <c r="S837" i="7"/>
  <c r="S765" i="7"/>
  <c r="S278" i="7"/>
  <c r="H396" i="7"/>
  <c r="H348" i="7"/>
  <c r="H300" i="7"/>
  <c r="H252" i="7"/>
  <c r="H216" i="7"/>
  <c r="H180" i="7"/>
  <c r="H162" i="7"/>
  <c r="H144" i="7"/>
  <c r="J1285" i="7"/>
  <c r="S1285" i="7"/>
  <c r="J1279" i="7"/>
  <c r="S1279" i="7"/>
  <c r="J1261" i="7"/>
  <c r="S1261" i="7"/>
  <c r="J1255" i="7"/>
  <c r="S1255" i="7"/>
  <c r="J1237" i="7"/>
  <c r="S1237" i="7"/>
  <c r="J1231" i="7"/>
  <c r="S1231" i="7"/>
  <c r="J1213" i="7"/>
  <c r="S1213" i="7"/>
  <c r="J1207" i="7"/>
  <c r="S1207" i="7"/>
  <c r="J1189" i="7"/>
  <c r="S1189" i="7"/>
  <c r="J1183" i="7"/>
  <c r="S1183" i="7"/>
  <c r="J1165" i="7"/>
  <c r="S1165" i="7"/>
  <c r="J1141" i="7"/>
  <c r="S1141" i="7"/>
  <c r="J1117" i="7"/>
  <c r="S1117" i="7"/>
  <c r="J1111" i="7"/>
  <c r="S1111" i="7"/>
  <c r="J1093" i="7"/>
  <c r="S1093" i="7"/>
  <c r="J1270" i="7"/>
  <c r="S1270" i="7"/>
  <c r="J1069" i="7"/>
  <c r="S1069" i="7"/>
  <c r="J1045" i="7"/>
  <c r="S1045" i="7"/>
  <c r="J1146" i="7"/>
  <c r="S1146" i="7"/>
  <c r="J1021" i="7"/>
  <c r="S1021" i="7"/>
  <c r="J1015" i="7"/>
  <c r="S1015" i="7"/>
  <c r="J997" i="7"/>
  <c r="S997" i="7"/>
  <c r="J991" i="7"/>
  <c r="S991" i="7"/>
  <c r="J973" i="7"/>
  <c r="S973" i="7"/>
  <c r="J967" i="7"/>
  <c r="S967" i="7"/>
  <c r="J949" i="7"/>
  <c r="S949" i="7"/>
  <c r="J943" i="7"/>
  <c r="S943" i="7"/>
  <c r="J925" i="7"/>
  <c r="S925" i="7"/>
  <c r="J1039" i="7"/>
  <c r="S1039" i="7"/>
  <c r="J901" i="7"/>
  <c r="S901" i="7"/>
  <c r="J895" i="7"/>
  <c r="S895" i="7"/>
  <c r="J877" i="7"/>
  <c r="S877" i="7"/>
  <c r="J871" i="7"/>
  <c r="S871" i="7"/>
  <c r="J853" i="7"/>
  <c r="S853" i="7"/>
  <c r="J847" i="7"/>
  <c r="S847" i="7"/>
  <c r="J829" i="7"/>
  <c r="S829" i="7"/>
  <c r="J823" i="7"/>
  <c r="S823" i="7"/>
  <c r="J805" i="7"/>
  <c r="S805" i="7"/>
  <c r="J799" i="7"/>
  <c r="S799" i="7"/>
  <c r="J781" i="7"/>
  <c r="S781" i="7"/>
  <c r="J757" i="7"/>
  <c r="S757" i="7"/>
  <c r="J733" i="7"/>
  <c r="S733" i="7"/>
  <c r="I709" i="7"/>
  <c r="S709" i="7"/>
  <c r="J785" i="7"/>
  <c r="S785" i="7"/>
  <c r="J661" i="7"/>
  <c r="S661" i="7"/>
  <c r="J637" i="7"/>
  <c r="S637" i="7"/>
  <c r="I613" i="7"/>
  <c r="S613" i="7"/>
  <c r="J589" i="7"/>
  <c r="S589" i="7"/>
  <c r="J565" i="7"/>
  <c r="S565" i="7"/>
  <c r="J610" i="7"/>
  <c r="S610" i="7"/>
  <c r="J517" i="7"/>
  <c r="S517" i="7"/>
  <c r="I493" i="7"/>
  <c r="S493" i="7"/>
  <c r="I469" i="7"/>
  <c r="S469" i="7"/>
  <c r="I445" i="7"/>
  <c r="S445" i="7"/>
  <c r="I510" i="7"/>
  <c r="S510" i="7"/>
  <c r="I397" i="7"/>
  <c r="S397" i="7"/>
  <c r="I373" i="7"/>
  <c r="S373" i="7"/>
  <c r="I349" i="7"/>
  <c r="S349" i="7"/>
  <c r="I325" i="7"/>
  <c r="S325" i="7"/>
  <c r="I301" i="7"/>
  <c r="S301" i="7"/>
  <c r="I277" i="7"/>
  <c r="S277" i="7"/>
  <c r="I333" i="7"/>
  <c r="S333" i="7"/>
  <c r="I229" i="7"/>
  <c r="S229" i="7"/>
  <c r="I205" i="7"/>
  <c r="S205" i="7"/>
  <c r="I181" i="7"/>
  <c r="S181" i="7"/>
  <c r="I176" i="7"/>
  <c r="S176" i="7"/>
  <c r="I133" i="7"/>
  <c r="S133" i="7"/>
  <c r="I109" i="7"/>
  <c r="S109" i="7"/>
  <c r="I85" i="7"/>
  <c r="S85" i="7"/>
  <c r="I61" i="7"/>
  <c r="S61" i="7"/>
  <c r="I37" i="7"/>
  <c r="S37" i="7"/>
  <c r="I13" i="7"/>
  <c r="S13" i="7"/>
  <c r="I8" i="7"/>
  <c r="J9" i="7"/>
  <c r="K10" i="7"/>
  <c r="K4" i="7"/>
  <c r="L5" i="7"/>
  <c r="M6" i="7"/>
  <c r="N7" i="7"/>
  <c r="O8" i="7"/>
  <c r="P9" i="7"/>
  <c r="Q10" i="7"/>
  <c r="Q4" i="7"/>
  <c r="R5" i="7"/>
  <c r="T6" i="7"/>
  <c r="U7" i="7"/>
  <c r="V8" i="7"/>
  <c r="W9" i="7"/>
  <c r="X10" i="7"/>
  <c r="X4" i="7"/>
  <c r="S1407" i="7"/>
  <c r="S1383" i="7"/>
  <c r="S1377" i="7"/>
  <c r="S1365" i="7"/>
  <c r="S1359" i="7"/>
  <c r="S1341" i="7"/>
  <c r="S1335" i="7"/>
  <c r="S1317" i="7"/>
  <c r="S1311" i="7"/>
  <c r="S1286" i="7"/>
  <c r="S1268" i="7"/>
  <c r="S1214" i="7"/>
  <c r="S1142" i="7"/>
  <c r="S1070" i="7"/>
  <c r="S903" i="7"/>
  <c r="S831" i="7"/>
  <c r="S213" i="7"/>
  <c r="J381" i="7"/>
  <c r="S381" i="7"/>
  <c r="J1278" i="7"/>
  <c r="S1278" i="7"/>
  <c r="J1254" i="7"/>
  <c r="S1254" i="7"/>
  <c r="J253" i="7"/>
  <c r="S253" i="7"/>
  <c r="J1206" i="7"/>
  <c r="S1206" i="7"/>
  <c r="J1182" i="7"/>
  <c r="S1182" i="7"/>
  <c r="J1158" i="7"/>
  <c r="S1158" i="7"/>
  <c r="J1110" i="7"/>
  <c r="S1110" i="7"/>
  <c r="J1062" i="7"/>
  <c r="S1062" i="7"/>
  <c r="J1038" i="7"/>
  <c r="S1038" i="7"/>
  <c r="J1014" i="7"/>
  <c r="S1014" i="7"/>
  <c r="J990" i="7"/>
  <c r="S990" i="7"/>
  <c r="J942" i="7"/>
  <c r="S942" i="7"/>
  <c r="J918" i="7"/>
  <c r="S918" i="7"/>
  <c r="J894" i="7"/>
  <c r="S894" i="7"/>
  <c r="J870" i="7"/>
  <c r="S870" i="7"/>
  <c r="J822" i="7"/>
  <c r="S822" i="7"/>
  <c r="J798" i="7"/>
  <c r="S798" i="7"/>
  <c r="I774" i="7"/>
  <c r="S774" i="7"/>
  <c r="J738" i="7"/>
  <c r="S738" i="7"/>
  <c r="I726" i="7"/>
  <c r="S726" i="7"/>
  <c r="I678" i="7"/>
  <c r="S678" i="7"/>
  <c r="I654" i="7"/>
  <c r="S654" i="7"/>
  <c r="J642" i="7"/>
  <c r="S642" i="7"/>
  <c r="I630" i="7"/>
  <c r="S630" i="7"/>
  <c r="I606" i="7"/>
  <c r="S606" i="7"/>
  <c r="I582" i="7"/>
  <c r="S582" i="7"/>
  <c r="I558" i="7"/>
  <c r="S558" i="7"/>
  <c r="J616" i="7"/>
  <c r="S616" i="7"/>
  <c r="I534" i="7"/>
  <c r="S534" i="7"/>
  <c r="I577" i="7"/>
  <c r="S577" i="7"/>
  <c r="I486" i="7"/>
  <c r="S486" i="7"/>
  <c r="I462" i="7"/>
  <c r="S462" i="7"/>
  <c r="I438" i="7"/>
  <c r="S438" i="7"/>
  <c r="I414" i="7"/>
  <c r="S414" i="7"/>
  <c r="I390" i="7"/>
  <c r="S390" i="7"/>
  <c r="I366" i="7"/>
  <c r="S366" i="7"/>
  <c r="I342" i="7"/>
  <c r="S342" i="7"/>
  <c r="I318" i="7"/>
  <c r="S318" i="7"/>
  <c r="I294" i="7"/>
  <c r="S294" i="7"/>
  <c r="I339" i="7"/>
  <c r="S339" i="7"/>
  <c r="I246" i="7"/>
  <c r="S246" i="7"/>
  <c r="I222" i="7"/>
  <c r="S222" i="7"/>
  <c r="I198" i="7"/>
  <c r="S198" i="7"/>
  <c r="I174" i="7"/>
  <c r="S174" i="7"/>
  <c r="I150" i="7"/>
  <c r="S150" i="7"/>
  <c r="I126" i="7"/>
  <c r="S126" i="7"/>
  <c r="I102" i="7"/>
  <c r="S102" i="7"/>
  <c r="I78" i="7"/>
  <c r="S78" i="7"/>
  <c r="I30" i="7"/>
  <c r="S30" i="7"/>
  <c r="N6" i="7"/>
  <c r="U6" i="7"/>
  <c r="S1406" i="7"/>
  <c r="S1400" i="7"/>
  <c r="S1382" i="7"/>
  <c r="S1358" i="7"/>
  <c r="S1340" i="7"/>
  <c r="S1334" i="7"/>
  <c r="S1310" i="7"/>
  <c r="S1295" i="7"/>
  <c r="S1247" i="7"/>
  <c r="S1229" i="7"/>
  <c r="S1211" i="7"/>
  <c r="S1175" i="7"/>
  <c r="S1157" i="7"/>
  <c r="S1103" i="7"/>
  <c r="S1067" i="7"/>
  <c r="S1031" i="7"/>
  <c r="S1013" i="7"/>
  <c r="S933" i="7"/>
  <c r="S861" i="7"/>
  <c r="S789" i="7"/>
  <c r="S717" i="7"/>
  <c r="S134" i="7"/>
  <c r="H240" i="7"/>
  <c r="H222" i="7"/>
  <c r="H237" i="7"/>
  <c r="H190" i="7"/>
  <c r="J562" i="7"/>
  <c r="S562" i="7"/>
  <c r="J1180" i="7"/>
  <c r="S1180" i="7"/>
  <c r="J1057" i="7"/>
  <c r="S1057" i="7"/>
  <c r="J941" i="7"/>
  <c r="S941" i="7"/>
  <c r="J935" i="7"/>
  <c r="S935" i="7"/>
  <c r="J917" i="7"/>
  <c r="S917" i="7"/>
  <c r="J911" i="7"/>
  <c r="S911" i="7"/>
  <c r="J893" i="7"/>
  <c r="S893" i="7"/>
  <c r="J887" i="7"/>
  <c r="S887" i="7"/>
  <c r="J869" i="7"/>
  <c r="S869" i="7"/>
  <c r="J863" i="7"/>
  <c r="S863" i="7"/>
  <c r="J845" i="7"/>
  <c r="S845" i="7"/>
  <c r="J839" i="7"/>
  <c r="S839" i="7"/>
  <c r="J821" i="7"/>
  <c r="S821" i="7"/>
  <c r="J815" i="7"/>
  <c r="S815" i="7"/>
  <c r="J797" i="7"/>
  <c r="S797" i="7"/>
  <c r="I773" i="7"/>
  <c r="S773" i="7"/>
  <c r="J749" i="7"/>
  <c r="S749" i="7"/>
  <c r="J725" i="7"/>
  <c r="S725" i="7"/>
  <c r="J701" i="7"/>
  <c r="S701" i="7"/>
  <c r="I677" i="7"/>
  <c r="S677" i="7"/>
  <c r="J653" i="7"/>
  <c r="S653" i="7"/>
  <c r="J629" i="7"/>
  <c r="S629" i="7"/>
  <c r="J605" i="7"/>
  <c r="S605" i="7"/>
  <c r="I581" i="7"/>
  <c r="S581" i="7"/>
  <c r="J557" i="7"/>
  <c r="S557" i="7"/>
  <c r="J533" i="7"/>
  <c r="S533" i="7"/>
  <c r="I509" i="7"/>
  <c r="S509" i="7"/>
  <c r="I485" i="7"/>
  <c r="S485" i="7"/>
  <c r="I546" i="7"/>
  <c r="S546" i="7"/>
  <c r="I437" i="7"/>
  <c r="S437" i="7"/>
  <c r="I413" i="7"/>
  <c r="S413" i="7"/>
  <c r="I389" i="7"/>
  <c r="S389" i="7"/>
  <c r="I365" i="7"/>
  <c r="S365" i="7"/>
  <c r="I341" i="7"/>
  <c r="S341" i="7"/>
  <c r="I380" i="7"/>
  <c r="S380" i="7"/>
  <c r="I293" i="7"/>
  <c r="S293" i="7"/>
  <c r="I269" i="7"/>
  <c r="S269" i="7"/>
  <c r="I245" i="7"/>
  <c r="S245" i="7"/>
  <c r="I221" i="7"/>
  <c r="S221" i="7"/>
  <c r="I197" i="7"/>
  <c r="S197" i="7"/>
  <c r="I173" i="7"/>
  <c r="S173" i="7"/>
  <c r="I149" i="7"/>
  <c r="S149" i="7"/>
  <c r="I125" i="7"/>
  <c r="S125" i="7"/>
  <c r="I101" i="7"/>
  <c r="S101" i="7"/>
  <c r="I95" i="7"/>
  <c r="S95" i="7"/>
  <c r="I75" i="7"/>
  <c r="S75" i="7"/>
  <c r="I29" i="7"/>
  <c r="S29" i="7"/>
  <c r="I6" i="7"/>
  <c r="J7" i="7"/>
  <c r="K8" i="7"/>
  <c r="L9" i="7"/>
  <c r="M10" i="7"/>
  <c r="M4" i="7"/>
  <c r="N5" i="7"/>
  <c r="O6" i="7"/>
  <c r="P7" i="7"/>
  <c r="Q8" i="7"/>
  <c r="R9" i="7"/>
  <c r="T10" i="7"/>
  <c r="T4" i="7"/>
  <c r="U5" i="7"/>
  <c r="V6" i="7"/>
  <c r="W7" i="7"/>
  <c r="X8" i="7"/>
  <c r="S1405" i="7"/>
  <c r="S1399" i="7"/>
  <c r="S1381" i="7"/>
  <c r="S1375" i="7"/>
  <c r="S1357" i="7"/>
  <c r="S1351" i="7"/>
  <c r="S1333" i="7"/>
  <c r="S1327" i="7"/>
  <c r="S1309" i="7"/>
  <c r="S1303" i="7"/>
  <c r="S1294" i="7"/>
  <c r="S1280" i="7"/>
  <c r="S1262" i="7"/>
  <c r="S1190" i="7"/>
  <c r="S1118" i="7"/>
  <c r="S974" i="7"/>
  <c r="S927" i="7"/>
  <c r="S855" i="7"/>
  <c r="S54" i="7"/>
  <c r="H576" i="7"/>
  <c r="H609" i="7"/>
  <c r="H428" i="7"/>
  <c r="H501" i="7"/>
  <c r="H410" i="7"/>
  <c r="H392" i="7"/>
  <c r="H372" i="7"/>
  <c r="H362" i="7"/>
  <c r="H344" i="7"/>
  <c r="H324" i="7"/>
  <c r="H314" i="7"/>
  <c r="H296" i="7"/>
  <c r="H276" i="7"/>
  <c r="H266" i="7"/>
  <c r="H299" i="7"/>
  <c r="H228" i="7"/>
  <c r="H204" i="7"/>
  <c r="H194" i="7"/>
  <c r="H210" i="7"/>
  <c r="H165" i="7"/>
  <c r="J874" i="7"/>
  <c r="S874" i="7"/>
  <c r="J99" i="7"/>
  <c r="S99" i="7"/>
  <c r="J1246" i="7"/>
  <c r="S1246" i="7"/>
  <c r="J1222" i="7"/>
  <c r="S1222" i="7"/>
  <c r="J1198" i="7"/>
  <c r="S1198" i="7"/>
  <c r="J1174" i="7"/>
  <c r="S1174" i="7"/>
  <c r="J1150" i="7"/>
  <c r="S1150" i="7"/>
  <c r="J1126" i="7"/>
  <c r="S1126" i="7"/>
  <c r="J1102" i="7"/>
  <c r="S1102" i="7"/>
  <c r="J1078" i="7"/>
  <c r="S1078" i="7"/>
  <c r="J1177" i="7"/>
  <c r="S1177" i="7"/>
  <c r="J1030" i="7"/>
  <c r="S1030" i="7"/>
  <c r="J1006" i="7"/>
  <c r="S1006" i="7"/>
  <c r="J982" i="7"/>
  <c r="S982" i="7"/>
  <c r="J1051" i="7"/>
  <c r="S1051" i="7"/>
  <c r="J910" i="7"/>
  <c r="S910" i="7"/>
  <c r="J886" i="7"/>
  <c r="S886" i="7"/>
  <c r="J862" i="7"/>
  <c r="S862" i="7"/>
  <c r="J838" i="7"/>
  <c r="S838" i="7"/>
  <c r="J814" i="7"/>
  <c r="S814" i="7"/>
  <c r="J790" i="7"/>
  <c r="S790" i="7"/>
  <c r="I766" i="7"/>
  <c r="S766" i="7"/>
  <c r="I742" i="7"/>
  <c r="S742" i="7"/>
  <c r="I718" i="7"/>
  <c r="S718" i="7"/>
  <c r="J706" i="7"/>
  <c r="S706" i="7"/>
  <c r="I694" i="7"/>
  <c r="S694" i="7"/>
  <c r="I670" i="7"/>
  <c r="S670" i="7"/>
  <c r="I646" i="7"/>
  <c r="S646" i="7"/>
  <c r="I622" i="7"/>
  <c r="S622" i="7"/>
  <c r="J713" i="7"/>
  <c r="S713" i="7"/>
  <c r="I598" i="7"/>
  <c r="S598" i="7"/>
  <c r="I574" i="7"/>
  <c r="S574" i="7"/>
  <c r="I618" i="7"/>
  <c r="S618" i="7"/>
  <c r="I526" i="7"/>
  <c r="S526" i="7"/>
  <c r="I502" i="7"/>
  <c r="S502" i="7"/>
  <c r="I478" i="7"/>
  <c r="S478" i="7"/>
  <c r="I454" i="7"/>
  <c r="S454" i="7"/>
  <c r="I430" i="7"/>
  <c r="S430" i="7"/>
  <c r="I406" i="7"/>
  <c r="S406" i="7"/>
  <c r="I382" i="7"/>
  <c r="S382" i="7"/>
  <c r="I358" i="7"/>
  <c r="S358" i="7"/>
  <c r="I334" i="7"/>
  <c r="S334" i="7"/>
  <c r="I310" i="7"/>
  <c r="S310" i="7"/>
  <c r="I286" i="7"/>
  <c r="S286" i="7"/>
  <c r="I262" i="7"/>
  <c r="S262" i="7"/>
  <c r="I280" i="7"/>
  <c r="S280" i="7"/>
  <c r="I214" i="7"/>
  <c r="S214" i="7"/>
  <c r="I247" i="7"/>
  <c r="S247" i="7"/>
  <c r="I166" i="7"/>
  <c r="S166" i="7"/>
  <c r="I142" i="7"/>
  <c r="S142" i="7"/>
  <c r="I118" i="7"/>
  <c r="S118" i="7"/>
  <c r="I117" i="7"/>
  <c r="S117" i="7"/>
  <c r="I70" i="7"/>
  <c r="S70" i="7"/>
  <c r="I68" i="7"/>
  <c r="S68" i="7"/>
  <c r="I22" i="7"/>
  <c r="S22" i="7"/>
  <c r="I5" i="7"/>
  <c r="J6" i="7"/>
  <c r="K7" i="7"/>
  <c r="L8" i="7"/>
  <c r="M9" i="7"/>
  <c r="N10" i="7"/>
  <c r="N4" i="7"/>
  <c r="O5" i="7"/>
  <c r="P6" i="7"/>
  <c r="Q7" i="7"/>
  <c r="R8" i="7"/>
  <c r="T9" i="7"/>
  <c r="U10" i="7"/>
  <c r="U4" i="7"/>
  <c r="V5" i="7"/>
  <c r="W6" i="7"/>
  <c r="X7" i="7"/>
  <c r="S1398" i="7"/>
  <c r="S1374" i="7"/>
  <c r="S1350" i="7"/>
  <c r="S1326" i="7"/>
  <c r="S1302" i="7"/>
  <c r="S1277" i="7"/>
  <c r="S1223" i="7"/>
  <c r="S1151" i="7"/>
  <c r="S1133" i="7"/>
  <c r="S1115" i="7"/>
  <c r="S1079" i="7"/>
  <c r="S1061" i="7"/>
  <c r="S1007" i="7"/>
  <c r="S989" i="7"/>
  <c r="S885" i="7"/>
  <c r="S813" i="7"/>
  <c r="S741" i="7"/>
  <c r="S702" i="7"/>
  <c r="H278" i="7"/>
  <c r="H413" i="7"/>
  <c r="H176" i="7"/>
  <c r="H477" i="7"/>
  <c r="H269" i="7"/>
  <c r="H221" i="7"/>
  <c r="H102" i="7"/>
  <c r="H54" i="7"/>
  <c r="H486" i="7"/>
  <c r="H126" i="7"/>
  <c r="H101" i="7"/>
  <c r="H397" i="7"/>
  <c r="H350" i="7"/>
  <c r="H341" i="7"/>
  <c r="H294" i="7"/>
  <c r="H141" i="7"/>
  <c r="H406" i="7"/>
  <c r="H349" i="7"/>
  <c r="H150" i="7"/>
  <c r="H155" i="7"/>
  <c r="H85" i="7"/>
  <c r="H546" i="7"/>
  <c r="H414" i="7"/>
  <c r="H405" i="7"/>
  <c r="H358" i="7"/>
  <c r="H205" i="7"/>
  <c r="H158" i="7"/>
  <c r="H149" i="7"/>
  <c r="H117" i="7"/>
  <c r="H420" i="7"/>
  <c r="H286" i="7"/>
  <c r="H277" i="7"/>
  <c r="H230" i="7"/>
  <c r="H75" i="7"/>
  <c r="H342" i="7"/>
  <c r="H285" i="7"/>
  <c r="H577" i="7"/>
  <c r="H561" i="7"/>
  <c r="H446" i="7"/>
  <c r="H437" i="7"/>
  <c r="H382" i="7"/>
  <c r="H373" i="7"/>
  <c r="H318" i="7"/>
  <c r="H309" i="7"/>
  <c r="H254" i="7"/>
  <c r="H245" i="7"/>
  <c r="H247" i="7"/>
  <c r="H181" i="7"/>
  <c r="H518" i="7"/>
  <c r="H509" i="7"/>
  <c r="H454" i="7"/>
  <c r="H445" i="7"/>
  <c r="H390" i="7"/>
  <c r="H488" i="7"/>
  <c r="H326" i="7"/>
  <c r="H380" i="7"/>
  <c r="H262" i="7"/>
  <c r="H333" i="7"/>
  <c r="H198" i="7"/>
  <c r="H238" i="7"/>
  <c r="H134" i="7"/>
  <c r="H125" i="7"/>
  <c r="H78" i="7"/>
  <c r="H69" i="7"/>
  <c r="H526" i="7"/>
  <c r="H517" i="7"/>
  <c r="H462" i="7"/>
  <c r="H453" i="7"/>
  <c r="H398" i="7"/>
  <c r="H389" i="7"/>
  <c r="H334" i="7"/>
  <c r="H325" i="7"/>
  <c r="H339" i="7"/>
  <c r="H261" i="7"/>
  <c r="H206" i="7"/>
  <c r="H197" i="7"/>
  <c r="H142" i="7"/>
  <c r="H133" i="7"/>
  <c r="H86" i="7"/>
  <c r="H95" i="7"/>
  <c r="H68" i="7"/>
  <c r="H494" i="7"/>
  <c r="H485" i="7"/>
  <c r="H430" i="7"/>
  <c r="H510" i="7"/>
  <c r="H366" i="7"/>
  <c r="H357" i="7"/>
  <c r="H302" i="7"/>
  <c r="H293" i="7"/>
  <c r="H280" i="7"/>
  <c r="H229" i="7"/>
  <c r="H174" i="7"/>
  <c r="H189" i="7"/>
  <c r="H110" i="7"/>
  <c r="H62" i="7"/>
  <c r="H502" i="7"/>
  <c r="H493" i="7"/>
  <c r="H438" i="7"/>
  <c r="H429" i="7"/>
  <c r="H374" i="7"/>
  <c r="H365" i="7"/>
  <c r="H310" i="7"/>
  <c r="H301" i="7"/>
  <c r="H246" i="7"/>
  <c r="H270" i="7"/>
  <c r="H182" i="7"/>
  <c r="H173" i="7"/>
  <c r="H118" i="7"/>
  <c r="H109" i="7"/>
  <c r="H61" i="7"/>
  <c r="X737" i="7"/>
  <c r="W737" i="7"/>
  <c r="V737" i="7"/>
  <c r="U737" i="7"/>
  <c r="T737" i="7"/>
  <c r="R737" i="7"/>
  <c r="Q737" i="7"/>
  <c r="P737" i="7"/>
  <c r="O737" i="7"/>
  <c r="N737" i="7"/>
  <c r="M737" i="7"/>
  <c r="L737" i="7"/>
  <c r="K737" i="7"/>
  <c r="X1404" i="7"/>
  <c r="W1404" i="7"/>
  <c r="V1404" i="7"/>
  <c r="U1404" i="7"/>
  <c r="T1404" i="7"/>
  <c r="R1404" i="7"/>
  <c r="Q1404" i="7"/>
  <c r="P1404" i="7"/>
  <c r="O1404" i="7"/>
  <c r="N1404" i="7"/>
  <c r="M1404" i="7"/>
  <c r="L1404" i="7"/>
  <c r="K1404" i="7"/>
  <c r="X1346" i="7"/>
  <c r="W1346" i="7"/>
  <c r="V1346" i="7"/>
  <c r="U1346" i="7"/>
  <c r="T1346" i="7"/>
  <c r="R1346" i="7"/>
  <c r="Q1346" i="7"/>
  <c r="P1346" i="7"/>
  <c r="O1346" i="7"/>
  <c r="N1346" i="7"/>
  <c r="M1346" i="7"/>
  <c r="L1346" i="7"/>
  <c r="K1346" i="7"/>
  <c r="X1388" i="7"/>
  <c r="W1388" i="7"/>
  <c r="V1388" i="7"/>
  <c r="U1388" i="7"/>
  <c r="T1388" i="7"/>
  <c r="R1388" i="7"/>
  <c r="Q1388" i="7"/>
  <c r="P1388" i="7"/>
  <c r="O1388" i="7"/>
  <c r="N1388" i="7"/>
  <c r="M1388" i="7"/>
  <c r="L1388" i="7"/>
  <c r="K1388" i="7"/>
  <c r="X1380" i="7"/>
  <c r="W1380" i="7"/>
  <c r="V1380" i="7"/>
  <c r="U1380" i="7"/>
  <c r="T1380" i="7"/>
  <c r="R1380" i="7"/>
  <c r="Q1380" i="7"/>
  <c r="P1380" i="7"/>
  <c r="O1380" i="7"/>
  <c r="N1380" i="7"/>
  <c r="M1380" i="7"/>
  <c r="L1380" i="7"/>
  <c r="K1380" i="7"/>
  <c r="X1086" i="7"/>
  <c r="W1086" i="7"/>
  <c r="V1086" i="7"/>
  <c r="U1086" i="7"/>
  <c r="T1086" i="7"/>
  <c r="R1086" i="7"/>
  <c r="Q1086" i="7"/>
  <c r="P1086" i="7"/>
  <c r="O1086" i="7"/>
  <c r="N1086" i="7"/>
  <c r="M1086" i="7"/>
  <c r="L1086" i="7"/>
  <c r="K1086" i="7"/>
  <c r="X1364" i="7"/>
  <c r="W1364" i="7"/>
  <c r="V1364" i="7"/>
  <c r="U1364" i="7"/>
  <c r="T1364" i="7"/>
  <c r="R1364" i="7"/>
  <c r="Q1364" i="7"/>
  <c r="P1364" i="7"/>
  <c r="O1364" i="7"/>
  <c r="N1364" i="7"/>
  <c r="M1364" i="7"/>
  <c r="L1364" i="7"/>
  <c r="K1364" i="7"/>
  <c r="X1019" i="7"/>
  <c r="W1019" i="7"/>
  <c r="V1019" i="7"/>
  <c r="U1019" i="7"/>
  <c r="T1019" i="7"/>
  <c r="R1019" i="7"/>
  <c r="Q1019" i="7"/>
  <c r="P1019" i="7"/>
  <c r="O1019" i="7"/>
  <c r="N1019" i="7"/>
  <c r="M1019" i="7"/>
  <c r="L1019" i="7"/>
  <c r="K1019" i="7"/>
  <c r="X1348" i="7"/>
  <c r="W1348" i="7"/>
  <c r="V1348" i="7"/>
  <c r="U1348" i="7"/>
  <c r="T1348" i="7"/>
  <c r="R1348" i="7"/>
  <c r="Q1348" i="7"/>
  <c r="P1348" i="7"/>
  <c r="O1348" i="7"/>
  <c r="N1348" i="7"/>
  <c r="M1348" i="7"/>
  <c r="L1348" i="7"/>
  <c r="K1348" i="7"/>
  <c r="X849" i="7"/>
  <c r="W849" i="7"/>
  <c r="V849" i="7"/>
  <c r="U849" i="7"/>
  <c r="T849" i="7"/>
  <c r="R849" i="7"/>
  <c r="Q849" i="7"/>
  <c r="P849" i="7"/>
  <c r="O849" i="7"/>
  <c r="N849" i="7"/>
  <c r="M849" i="7"/>
  <c r="L849" i="7"/>
  <c r="K849" i="7"/>
  <c r="X1332" i="7"/>
  <c r="W1332" i="7"/>
  <c r="V1332" i="7"/>
  <c r="U1332" i="7"/>
  <c r="T1332" i="7"/>
  <c r="R1332" i="7"/>
  <c r="Q1332" i="7"/>
  <c r="P1332" i="7"/>
  <c r="O1332" i="7"/>
  <c r="N1332" i="7"/>
  <c r="M1332" i="7"/>
  <c r="L1332" i="7"/>
  <c r="K1332" i="7"/>
  <c r="X685" i="7"/>
  <c r="W685" i="7"/>
  <c r="V685" i="7"/>
  <c r="U685" i="7"/>
  <c r="T685" i="7"/>
  <c r="R685" i="7"/>
  <c r="Q685" i="7"/>
  <c r="P685" i="7"/>
  <c r="O685" i="7"/>
  <c r="N685" i="7"/>
  <c r="M685" i="7"/>
  <c r="L685" i="7"/>
  <c r="K685" i="7"/>
  <c r="X1316" i="7"/>
  <c r="W1316" i="7"/>
  <c r="V1316" i="7"/>
  <c r="U1316" i="7"/>
  <c r="T1316" i="7"/>
  <c r="R1316" i="7"/>
  <c r="Q1316" i="7"/>
  <c r="P1316" i="7"/>
  <c r="O1316" i="7"/>
  <c r="N1316" i="7"/>
  <c r="M1316" i="7"/>
  <c r="L1316" i="7"/>
  <c r="K1316" i="7"/>
  <c r="X1308" i="7"/>
  <c r="W1308" i="7"/>
  <c r="V1308" i="7"/>
  <c r="U1308" i="7"/>
  <c r="T1308" i="7"/>
  <c r="R1308" i="7"/>
  <c r="Q1308" i="7"/>
  <c r="P1308" i="7"/>
  <c r="O1308" i="7"/>
  <c r="N1308" i="7"/>
  <c r="M1308" i="7"/>
  <c r="L1308" i="7"/>
  <c r="K1308" i="7"/>
  <c r="X1300" i="7"/>
  <c r="W1300" i="7"/>
  <c r="V1300" i="7"/>
  <c r="U1300" i="7"/>
  <c r="T1300" i="7"/>
  <c r="R1300" i="7"/>
  <c r="Q1300" i="7"/>
  <c r="P1300" i="7"/>
  <c r="O1300" i="7"/>
  <c r="N1300" i="7"/>
  <c r="M1300" i="7"/>
  <c r="L1300" i="7"/>
  <c r="K1300" i="7"/>
  <c r="X1292" i="7"/>
  <c r="W1292" i="7"/>
  <c r="V1292" i="7"/>
  <c r="U1292" i="7"/>
  <c r="T1292" i="7"/>
  <c r="R1292" i="7"/>
  <c r="Q1292" i="7"/>
  <c r="P1292" i="7"/>
  <c r="O1292" i="7"/>
  <c r="N1292" i="7"/>
  <c r="M1292" i="7"/>
  <c r="L1292" i="7"/>
  <c r="K1292" i="7"/>
  <c r="X1284" i="7"/>
  <c r="W1284" i="7"/>
  <c r="V1284" i="7"/>
  <c r="U1284" i="7"/>
  <c r="T1284" i="7"/>
  <c r="R1284" i="7"/>
  <c r="Q1284" i="7"/>
  <c r="P1284" i="7"/>
  <c r="O1284" i="7"/>
  <c r="N1284" i="7"/>
  <c r="M1284" i="7"/>
  <c r="L1284" i="7"/>
  <c r="K1284" i="7"/>
  <c r="X1276" i="7"/>
  <c r="W1276" i="7"/>
  <c r="V1276" i="7"/>
  <c r="U1276" i="7"/>
  <c r="T1276" i="7"/>
  <c r="R1276" i="7"/>
  <c r="Q1276" i="7"/>
  <c r="P1276" i="7"/>
  <c r="O1276" i="7"/>
  <c r="N1276" i="7"/>
  <c r="M1276" i="7"/>
  <c r="L1276" i="7"/>
  <c r="K1276" i="7"/>
  <c r="X53" i="7"/>
  <c r="W53" i="7"/>
  <c r="V53" i="7"/>
  <c r="U53" i="7"/>
  <c r="T53" i="7"/>
  <c r="R53" i="7"/>
  <c r="Q53" i="7"/>
  <c r="P53" i="7"/>
  <c r="O53" i="7"/>
  <c r="N53" i="7"/>
  <c r="M53" i="7"/>
  <c r="L53" i="7"/>
  <c r="K53" i="7"/>
  <c r="X1260" i="7"/>
  <c r="W1260" i="7"/>
  <c r="V1260" i="7"/>
  <c r="U1260" i="7"/>
  <c r="T1260" i="7"/>
  <c r="R1260" i="7"/>
  <c r="Q1260" i="7"/>
  <c r="P1260" i="7"/>
  <c r="O1260" i="7"/>
  <c r="N1260" i="7"/>
  <c r="M1260" i="7"/>
  <c r="L1260" i="7"/>
  <c r="K1260" i="7"/>
  <c r="X1252" i="7"/>
  <c r="W1252" i="7"/>
  <c r="V1252" i="7"/>
  <c r="U1252" i="7"/>
  <c r="T1252" i="7"/>
  <c r="R1252" i="7"/>
  <c r="Q1252" i="7"/>
  <c r="P1252" i="7"/>
  <c r="O1252" i="7"/>
  <c r="N1252" i="7"/>
  <c r="M1252" i="7"/>
  <c r="L1252" i="7"/>
  <c r="K1252" i="7"/>
  <c r="X883" i="7"/>
  <c r="W883" i="7"/>
  <c r="V883" i="7"/>
  <c r="U883" i="7"/>
  <c r="T883" i="7"/>
  <c r="R883" i="7"/>
  <c r="Q883" i="7"/>
  <c r="P883" i="7"/>
  <c r="O883" i="7"/>
  <c r="N883" i="7"/>
  <c r="M883" i="7"/>
  <c r="L883" i="7"/>
  <c r="K883" i="7"/>
  <c r="X1236" i="7"/>
  <c r="W1236" i="7"/>
  <c r="V1236" i="7"/>
  <c r="U1236" i="7"/>
  <c r="T1236" i="7"/>
  <c r="R1236" i="7"/>
  <c r="Q1236" i="7"/>
  <c r="P1236" i="7"/>
  <c r="O1236" i="7"/>
  <c r="N1236" i="7"/>
  <c r="M1236" i="7"/>
  <c r="L1236" i="7"/>
  <c r="K1236" i="7"/>
  <c r="X1228" i="7"/>
  <c r="W1228" i="7"/>
  <c r="V1228" i="7"/>
  <c r="U1228" i="7"/>
  <c r="T1228" i="7"/>
  <c r="R1228" i="7"/>
  <c r="Q1228" i="7"/>
  <c r="P1228" i="7"/>
  <c r="O1228" i="7"/>
  <c r="N1228" i="7"/>
  <c r="M1228" i="7"/>
  <c r="L1228" i="7"/>
  <c r="K1228" i="7"/>
  <c r="X1220" i="7"/>
  <c r="W1220" i="7"/>
  <c r="V1220" i="7"/>
  <c r="U1220" i="7"/>
  <c r="T1220" i="7"/>
  <c r="R1220" i="7"/>
  <c r="Q1220" i="7"/>
  <c r="P1220" i="7"/>
  <c r="O1220" i="7"/>
  <c r="N1220" i="7"/>
  <c r="M1220" i="7"/>
  <c r="L1220" i="7"/>
  <c r="K1220" i="7"/>
  <c r="X1212" i="7"/>
  <c r="W1212" i="7"/>
  <c r="V1212" i="7"/>
  <c r="U1212" i="7"/>
  <c r="T1212" i="7"/>
  <c r="R1212" i="7"/>
  <c r="Q1212" i="7"/>
  <c r="P1212" i="7"/>
  <c r="O1212" i="7"/>
  <c r="N1212" i="7"/>
  <c r="M1212" i="7"/>
  <c r="L1212" i="7"/>
  <c r="K1212" i="7"/>
  <c r="X1204" i="7"/>
  <c r="W1204" i="7"/>
  <c r="V1204" i="7"/>
  <c r="U1204" i="7"/>
  <c r="T1204" i="7"/>
  <c r="R1204" i="7"/>
  <c r="Q1204" i="7"/>
  <c r="P1204" i="7"/>
  <c r="O1204" i="7"/>
  <c r="N1204" i="7"/>
  <c r="M1204" i="7"/>
  <c r="L1204" i="7"/>
  <c r="K1204" i="7"/>
  <c r="X1196" i="7"/>
  <c r="W1196" i="7"/>
  <c r="V1196" i="7"/>
  <c r="U1196" i="7"/>
  <c r="T1196" i="7"/>
  <c r="R1196" i="7"/>
  <c r="Q1196" i="7"/>
  <c r="P1196" i="7"/>
  <c r="O1196" i="7"/>
  <c r="N1196" i="7"/>
  <c r="M1196" i="7"/>
  <c r="L1196" i="7"/>
  <c r="K1196" i="7"/>
  <c r="X1188" i="7"/>
  <c r="W1188" i="7"/>
  <c r="V1188" i="7"/>
  <c r="U1188" i="7"/>
  <c r="T1188" i="7"/>
  <c r="R1188" i="7"/>
  <c r="Q1188" i="7"/>
  <c r="P1188" i="7"/>
  <c r="O1188" i="7"/>
  <c r="N1188" i="7"/>
  <c r="M1188" i="7"/>
  <c r="L1188" i="7"/>
  <c r="K1188" i="7"/>
  <c r="X1391" i="7"/>
  <c r="W1391" i="7"/>
  <c r="V1391" i="7"/>
  <c r="U1391" i="7"/>
  <c r="T1391" i="7"/>
  <c r="R1391" i="7"/>
  <c r="Q1391" i="7"/>
  <c r="P1391" i="7"/>
  <c r="O1391" i="7"/>
  <c r="N1391" i="7"/>
  <c r="M1391" i="7"/>
  <c r="L1391" i="7"/>
  <c r="K1391" i="7"/>
  <c r="X1387" i="7"/>
  <c r="W1387" i="7"/>
  <c r="V1387" i="7"/>
  <c r="U1387" i="7"/>
  <c r="T1387" i="7"/>
  <c r="R1387" i="7"/>
  <c r="Q1387" i="7"/>
  <c r="P1387" i="7"/>
  <c r="O1387" i="7"/>
  <c r="N1387" i="7"/>
  <c r="M1387" i="7"/>
  <c r="L1387" i="7"/>
  <c r="K1387" i="7"/>
  <c r="X1164" i="7"/>
  <c r="W1164" i="7"/>
  <c r="V1164" i="7"/>
  <c r="U1164" i="7"/>
  <c r="T1164" i="7"/>
  <c r="R1164" i="7"/>
  <c r="Q1164" i="7"/>
  <c r="P1164" i="7"/>
  <c r="N1164" i="7"/>
  <c r="O1164" i="7"/>
  <c r="M1164" i="7"/>
  <c r="L1164" i="7"/>
  <c r="K1164" i="7"/>
  <c r="X1372" i="7"/>
  <c r="W1372" i="7"/>
  <c r="V1372" i="7"/>
  <c r="U1372" i="7"/>
  <c r="T1372" i="7"/>
  <c r="R1372" i="7"/>
  <c r="Q1372" i="7"/>
  <c r="P1372" i="7"/>
  <c r="N1372" i="7"/>
  <c r="O1372" i="7"/>
  <c r="M1372" i="7"/>
  <c r="L1372" i="7"/>
  <c r="K1372" i="7"/>
  <c r="X1148" i="7"/>
  <c r="W1148" i="7"/>
  <c r="V1148" i="7"/>
  <c r="U1148" i="7"/>
  <c r="T1148" i="7"/>
  <c r="R1148" i="7"/>
  <c r="Q1148" i="7"/>
  <c r="P1148" i="7"/>
  <c r="N1148" i="7"/>
  <c r="O1148" i="7"/>
  <c r="M1148" i="7"/>
  <c r="L1148" i="7"/>
  <c r="K1148" i="7"/>
  <c r="X1140" i="7"/>
  <c r="W1140" i="7"/>
  <c r="V1140" i="7"/>
  <c r="U1140" i="7"/>
  <c r="T1140" i="7"/>
  <c r="R1140" i="7"/>
  <c r="Q1140" i="7"/>
  <c r="P1140" i="7"/>
  <c r="N1140" i="7"/>
  <c r="O1140" i="7"/>
  <c r="M1140" i="7"/>
  <c r="L1140" i="7"/>
  <c r="K1140" i="7"/>
  <c r="X1132" i="7"/>
  <c r="W1132" i="7"/>
  <c r="V1132" i="7"/>
  <c r="U1132" i="7"/>
  <c r="T1132" i="7"/>
  <c r="R1132" i="7"/>
  <c r="Q1132" i="7"/>
  <c r="P1132" i="7"/>
  <c r="N1132" i="7"/>
  <c r="O1132" i="7"/>
  <c r="M1132" i="7"/>
  <c r="L1132" i="7"/>
  <c r="K1132" i="7"/>
  <c r="X1124" i="7"/>
  <c r="W1124" i="7"/>
  <c r="V1124" i="7"/>
  <c r="U1124" i="7"/>
  <c r="T1124" i="7"/>
  <c r="R1124" i="7"/>
  <c r="Q1124" i="7"/>
  <c r="P1124" i="7"/>
  <c r="N1124" i="7"/>
  <c r="O1124" i="7"/>
  <c r="M1124" i="7"/>
  <c r="L1124" i="7"/>
  <c r="K1124" i="7"/>
  <c r="X1116" i="7"/>
  <c r="W1116" i="7"/>
  <c r="V1116" i="7"/>
  <c r="U1116" i="7"/>
  <c r="T1116" i="7"/>
  <c r="R1116" i="7"/>
  <c r="Q1116" i="7"/>
  <c r="P1116" i="7"/>
  <c r="N1116" i="7"/>
  <c r="O1116" i="7"/>
  <c r="M1116" i="7"/>
  <c r="L1116" i="7"/>
  <c r="K1116" i="7"/>
  <c r="X1108" i="7"/>
  <c r="W1108" i="7"/>
  <c r="V1108" i="7"/>
  <c r="U1108" i="7"/>
  <c r="T1108" i="7"/>
  <c r="R1108" i="7"/>
  <c r="Q1108" i="7"/>
  <c r="P1108" i="7"/>
  <c r="N1108" i="7"/>
  <c r="O1108" i="7"/>
  <c r="M1108" i="7"/>
  <c r="L1108" i="7"/>
  <c r="K1108" i="7"/>
  <c r="X1100" i="7"/>
  <c r="W1100" i="7"/>
  <c r="V1100" i="7"/>
  <c r="U1100" i="7"/>
  <c r="T1100" i="7"/>
  <c r="R1100" i="7"/>
  <c r="Q1100" i="7"/>
  <c r="P1100" i="7"/>
  <c r="N1100" i="7"/>
  <c r="O1100" i="7"/>
  <c r="M1100" i="7"/>
  <c r="L1100" i="7"/>
  <c r="K1100" i="7"/>
  <c r="X1092" i="7"/>
  <c r="W1092" i="7"/>
  <c r="V1092" i="7"/>
  <c r="U1092" i="7"/>
  <c r="T1092" i="7"/>
  <c r="R1092" i="7"/>
  <c r="Q1092" i="7"/>
  <c r="P1092" i="7"/>
  <c r="N1092" i="7"/>
  <c r="O1092" i="7"/>
  <c r="M1092" i="7"/>
  <c r="L1092" i="7"/>
  <c r="K1092" i="7"/>
  <c r="X1084" i="7"/>
  <c r="W1084" i="7"/>
  <c r="V1084" i="7"/>
  <c r="U1084" i="7"/>
  <c r="T1084" i="7"/>
  <c r="R1084" i="7"/>
  <c r="Q1084" i="7"/>
  <c r="P1084" i="7"/>
  <c r="N1084" i="7"/>
  <c r="O1084" i="7"/>
  <c r="M1084" i="7"/>
  <c r="L1084" i="7"/>
  <c r="K1084" i="7"/>
  <c r="X1076" i="7"/>
  <c r="W1076" i="7"/>
  <c r="V1076" i="7"/>
  <c r="U1076" i="7"/>
  <c r="T1076" i="7"/>
  <c r="R1076" i="7"/>
  <c r="Q1076" i="7"/>
  <c r="P1076" i="7"/>
  <c r="N1076" i="7"/>
  <c r="O1076" i="7"/>
  <c r="M1076" i="7"/>
  <c r="L1076" i="7"/>
  <c r="K1076" i="7"/>
  <c r="X1068" i="7"/>
  <c r="W1068" i="7"/>
  <c r="V1068" i="7"/>
  <c r="U1068" i="7"/>
  <c r="T1068" i="7"/>
  <c r="R1068" i="7"/>
  <c r="Q1068" i="7"/>
  <c r="P1068" i="7"/>
  <c r="N1068" i="7"/>
  <c r="O1068" i="7"/>
  <c r="M1068" i="7"/>
  <c r="L1068" i="7"/>
  <c r="K1068" i="7"/>
  <c r="X1060" i="7"/>
  <c r="W1060" i="7"/>
  <c r="V1060" i="7"/>
  <c r="U1060" i="7"/>
  <c r="T1060" i="7"/>
  <c r="R1060" i="7"/>
  <c r="Q1060" i="7"/>
  <c r="P1060" i="7"/>
  <c r="N1060" i="7"/>
  <c r="O1060" i="7"/>
  <c r="M1060" i="7"/>
  <c r="L1060" i="7"/>
  <c r="K1060" i="7"/>
  <c r="X1052" i="7"/>
  <c r="W1052" i="7"/>
  <c r="V1052" i="7"/>
  <c r="U1052" i="7"/>
  <c r="T1052" i="7"/>
  <c r="R1052" i="7"/>
  <c r="Q1052" i="7"/>
  <c r="P1052" i="7"/>
  <c r="N1052" i="7"/>
  <c r="O1052" i="7"/>
  <c r="M1052" i="7"/>
  <c r="L1052" i="7"/>
  <c r="K1052" i="7"/>
  <c r="X1044" i="7"/>
  <c r="W1044" i="7"/>
  <c r="V1044" i="7"/>
  <c r="U1044" i="7"/>
  <c r="T1044" i="7"/>
  <c r="R1044" i="7"/>
  <c r="Q1044" i="7"/>
  <c r="P1044" i="7"/>
  <c r="N1044" i="7"/>
  <c r="O1044" i="7"/>
  <c r="M1044" i="7"/>
  <c r="L1044" i="7"/>
  <c r="K1044" i="7"/>
  <c r="X1036" i="7"/>
  <c r="W1036" i="7"/>
  <c r="V1036" i="7"/>
  <c r="U1036" i="7"/>
  <c r="T1036" i="7"/>
  <c r="R1036" i="7"/>
  <c r="Q1036" i="7"/>
  <c r="P1036" i="7"/>
  <c r="N1036" i="7"/>
  <c r="O1036" i="7"/>
  <c r="M1036" i="7"/>
  <c r="L1036" i="7"/>
  <c r="K1036" i="7"/>
  <c r="X1028" i="7"/>
  <c r="W1028" i="7"/>
  <c r="V1028" i="7"/>
  <c r="U1028" i="7"/>
  <c r="T1028" i="7"/>
  <c r="R1028" i="7"/>
  <c r="Q1028" i="7"/>
  <c r="P1028" i="7"/>
  <c r="N1028" i="7"/>
  <c r="O1028" i="7"/>
  <c r="M1028" i="7"/>
  <c r="L1028" i="7"/>
  <c r="K1028" i="7"/>
  <c r="X1020" i="7"/>
  <c r="W1020" i="7"/>
  <c r="V1020" i="7"/>
  <c r="U1020" i="7"/>
  <c r="T1020" i="7"/>
  <c r="R1020" i="7"/>
  <c r="Q1020" i="7"/>
  <c r="P1020" i="7"/>
  <c r="N1020" i="7"/>
  <c r="O1020" i="7"/>
  <c r="M1020" i="7"/>
  <c r="L1020" i="7"/>
  <c r="K1020" i="7"/>
  <c r="X1012" i="7"/>
  <c r="W1012" i="7"/>
  <c r="V1012" i="7"/>
  <c r="U1012" i="7"/>
  <c r="T1012" i="7"/>
  <c r="R1012" i="7"/>
  <c r="Q1012" i="7"/>
  <c r="P1012" i="7"/>
  <c r="N1012" i="7"/>
  <c r="O1012" i="7"/>
  <c r="M1012" i="7"/>
  <c r="L1012" i="7"/>
  <c r="K1012" i="7"/>
  <c r="X1004" i="7"/>
  <c r="W1004" i="7"/>
  <c r="V1004" i="7"/>
  <c r="U1004" i="7"/>
  <c r="T1004" i="7"/>
  <c r="R1004" i="7"/>
  <c r="Q1004" i="7"/>
  <c r="P1004" i="7"/>
  <c r="N1004" i="7"/>
  <c r="O1004" i="7"/>
  <c r="M1004" i="7"/>
  <c r="L1004" i="7"/>
  <c r="K1004" i="7"/>
  <c r="X996" i="7"/>
  <c r="W996" i="7"/>
  <c r="V996" i="7"/>
  <c r="U996" i="7"/>
  <c r="T996" i="7"/>
  <c r="R996" i="7"/>
  <c r="Q996" i="7"/>
  <c r="P996" i="7"/>
  <c r="N996" i="7"/>
  <c r="O996" i="7"/>
  <c r="M996" i="7"/>
  <c r="L996" i="7"/>
  <c r="K996" i="7"/>
  <c r="X988" i="7"/>
  <c r="W988" i="7"/>
  <c r="V988" i="7"/>
  <c r="U988" i="7"/>
  <c r="T988" i="7"/>
  <c r="R988" i="7"/>
  <c r="Q988" i="7"/>
  <c r="P988" i="7"/>
  <c r="N988" i="7"/>
  <c r="O988" i="7"/>
  <c r="M988" i="7"/>
  <c r="L988" i="7"/>
  <c r="K988" i="7"/>
  <c r="X980" i="7"/>
  <c r="W980" i="7"/>
  <c r="V980" i="7"/>
  <c r="U980" i="7"/>
  <c r="T980" i="7"/>
  <c r="R980" i="7"/>
  <c r="Q980" i="7"/>
  <c r="P980" i="7"/>
  <c r="N980" i="7"/>
  <c r="O980" i="7"/>
  <c r="M980" i="7"/>
  <c r="L980" i="7"/>
  <c r="K980" i="7"/>
  <c r="X972" i="7"/>
  <c r="W972" i="7"/>
  <c r="V972" i="7"/>
  <c r="U972" i="7"/>
  <c r="T972" i="7"/>
  <c r="R972" i="7"/>
  <c r="Q972" i="7"/>
  <c r="P972" i="7"/>
  <c r="N972" i="7"/>
  <c r="O972" i="7"/>
  <c r="M972" i="7"/>
  <c r="L972" i="7"/>
  <c r="K972" i="7"/>
  <c r="X1063" i="7"/>
  <c r="W1063" i="7"/>
  <c r="V1063" i="7"/>
  <c r="U1063" i="7"/>
  <c r="T1063" i="7"/>
  <c r="R1063" i="7"/>
  <c r="Q1063" i="7"/>
  <c r="P1063" i="7"/>
  <c r="N1063" i="7"/>
  <c r="O1063" i="7"/>
  <c r="M1063" i="7"/>
  <c r="L1063" i="7"/>
  <c r="K1063" i="7"/>
  <c r="X956" i="7"/>
  <c r="W956" i="7"/>
  <c r="V956" i="7"/>
  <c r="U956" i="7"/>
  <c r="T956" i="7"/>
  <c r="R956" i="7"/>
  <c r="Q956" i="7"/>
  <c r="P956" i="7"/>
  <c r="N956" i="7"/>
  <c r="O956" i="7"/>
  <c r="M956" i="7"/>
  <c r="L956" i="7"/>
  <c r="K956" i="7"/>
  <c r="X948" i="7"/>
  <c r="W948" i="7"/>
  <c r="V948" i="7"/>
  <c r="U948" i="7"/>
  <c r="T948" i="7"/>
  <c r="R948" i="7"/>
  <c r="Q948" i="7"/>
  <c r="P948" i="7"/>
  <c r="N948" i="7"/>
  <c r="O948" i="7"/>
  <c r="M948" i="7"/>
  <c r="L948" i="7"/>
  <c r="K948" i="7"/>
  <c r="X940" i="7"/>
  <c r="W940" i="7"/>
  <c r="V940" i="7"/>
  <c r="U940" i="7"/>
  <c r="T940" i="7"/>
  <c r="R940" i="7"/>
  <c r="Q940" i="7"/>
  <c r="P940" i="7"/>
  <c r="N940" i="7"/>
  <c r="O940" i="7"/>
  <c r="M940" i="7"/>
  <c r="L940" i="7"/>
  <c r="K940" i="7"/>
  <c r="X1049" i="7"/>
  <c r="W1049" i="7"/>
  <c r="V1049" i="7"/>
  <c r="U1049" i="7"/>
  <c r="T1049" i="7"/>
  <c r="R1049" i="7"/>
  <c r="Q1049" i="7"/>
  <c r="P1049" i="7"/>
  <c r="N1049" i="7"/>
  <c r="O1049" i="7"/>
  <c r="M1049" i="7"/>
  <c r="L1049" i="7"/>
  <c r="K1049" i="7"/>
  <c r="X924" i="7"/>
  <c r="W924" i="7"/>
  <c r="V924" i="7"/>
  <c r="U924" i="7"/>
  <c r="T924" i="7"/>
  <c r="R924" i="7"/>
  <c r="Q924" i="7"/>
  <c r="P924" i="7"/>
  <c r="N924" i="7"/>
  <c r="O924" i="7"/>
  <c r="M924" i="7"/>
  <c r="L924" i="7"/>
  <c r="K924" i="7"/>
  <c r="X916" i="7"/>
  <c r="W916" i="7"/>
  <c r="V916" i="7"/>
  <c r="U916" i="7"/>
  <c r="T916" i="7"/>
  <c r="R916" i="7"/>
  <c r="Q916" i="7"/>
  <c r="P916" i="7"/>
  <c r="N916" i="7"/>
  <c r="O916" i="7"/>
  <c r="M916" i="7"/>
  <c r="L916" i="7"/>
  <c r="K916" i="7"/>
  <c r="X1029" i="7"/>
  <c r="W1029" i="7"/>
  <c r="V1029" i="7"/>
  <c r="U1029" i="7"/>
  <c r="T1029" i="7"/>
  <c r="R1029" i="7"/>
  <c r="Q1029" i="7"/>
  <c r="P1029" i="7"/>
  <c r="N1029" i="7"/>
  <c r="O1029" i="7"/>
  <c r="M1029" i="7"/>
  <c r="L1029" i="7"/>
  <c r="K1029" i="7"/>
  <c r="X900" i="7"/>
  <c r="W900" i="7"/>
  <c r="V900" i="7"/>
  <c r="U900" i="7"/>
  <c r="T900" i="7"/>
  <c r="R900" i="7"/>
  <c r="Q900" i="7"/>
  <c r="P900" i="7"/>
  <c r="N900" i="7"/>
  <c r="O900" i="7"/>
  <c r="M900" i="7"/>
  <c r="L900" i="7"/>
  <c r="K900" i="7"/>
  <c r="X892" i="7"/>
  <c r="W892" i="7"/>
  <c r="V892" i="7"/>
  <c r="U892" i="7"/>
  <c r="T892" i="7"/>
  <c r="R892" i="7"/>
  <c r="Q892" i="7"/>
  <c r="P892" i="7"/>
  <c r="N892" i="7"/>
  <c r="O892" i="7"/>
  <c r="M892" i="7"/>
  <c r="L892" i="7"/>
  <c r="K892" i="7"/>
  <c r="X884" i="7"/>
  <c r="W884" i="7"/>
  <c r="V884" i="7"/>
  <c r="U884" i="7"/>
  <c r="T884" i="7"/>
  <c r="R884" i="7"/>
  <c r="Q884" i="7"/>
  <c r="P884" i="7"/>
  <c r="N884" i="7"/>
  <c r="O884" i="7"/>
  <c r="M884" i="7"/>
  <c r="L884" i="7"/>
  <c r="K884" i="7"/>
  <c r="X876" i="7"/>
  <c r="W876" i="7"/>
  <c r="V876" i="7"/>
  <c r="U876" i="7"/>
  <c r="T876" i="7"/>
  <c r="R876" i="7"/>
  <c r="Q876" i="7"/>
  <c r="P876" i="7"/>
  <c r="N876" i="7"/>
  <c r="O876" i="7"/>
  <c r="M876" i="7"/>
  <c r="L876" i="7"/>
  <c r="K876" i="7"/>
  <c r="X868" i="7"/>
  <c r="W868" i="7"/>
  <c r="V868" i="7"/>
  <c r="U868" i="7"/>
  <c r="T868" i="7"/>
  <c r="R868" i="7"/>
  <c r="Q868" i="7"/>
  <c r="P868" i="7"/>
  <c r="N868" i="7"/>
  <c r="O868" i="7"/>
  <c r="M868" i="7"/>
  <c r="L868" i="7"/>
  <c r="K868" i="7"/>
  <c r="X860" i="7"/>
  <c r="W860" i="7"/>
  <c r="V860" i="7"/>
  <c r="U860" i="7"/>
  <c r="T860" i="7"/>
  <c r="R860" i="7"/>
  <c r="Q860" i="7"/>
  <c r="P860" i="7"/>
  <c r="N860" i="7"/>
  <c r="O860" i="7"/>
  <c r="M860" i="7"/>
  <c r="L860" i="7"/>
  <c r="K860" i="7"/>
  <c r="X852" i="7"/>
  <c r="W852" i="7"/>
  <c r="V852" i="7"/>
  <c r="U852" i="7"/>
  <c r="T852" i="7"/>
  <c r="R852" i="7"/>
  <c r="Q852" i="7"/>
  <c r="P852" i="7"/>
  <c r="N852" i="7"/>
  <c r="O852" i="7"/>
  <c r="M852" i="7"/>
  <c r="L852" i="7"/>
  <c r="K852" i="7"/>
  <c r="X844" i="7"/>
  <c r="W844" i="7"/>
  <c r="V844" i="7"/>
  <c r="U844" i="7"/>
  <c r="T844" i="7"/>
  <c r="R844" i="7"/>
  <c r="Q844" i="7"/>
  <c r="P844" i="7"/>
  <c r="N844" i="7"/>
  <c r="O844" i="7"/>
  <c r="M844" i="7"/>
  <c r="L844" i="7"/>
  <c r="K844" i="7"/>
  <c r="X836" i="7"/>
  <c r="W836" i="7"/>
  <c r="V836" i="7"/>
  <c r="U836" i="7"/>
  <c r="T836" i="7"/>
  <c r="R836" i="7"/>
  <c r="Q836" i="7"/>
  <c r="P836" i="7"/>
  <c r="N836" i="7"/>
  <c r="O836" i="7"/>
  <c r="M836" i="7"/>
  <c r="L836" i="7"/>
  <c r="K836" i="7"/>
  <c r="X828" i="7"/>
  <c r="W828" i="7"/>
  <c r="V828" i="7"/>
  <c r="U828" i="7"/>
  <c r="T828" i="7"/>
  <c r="R828" i="7"/>
  <c r="Q828" i="7"/>
  <c r="P828" i="7"/>
  <c r="O828" i="7"/>
  <c r="N828" i="7"/>
  <c r="M828" i="7"/>
  <c r="L828" i="7"/>
  <c r="K828" i="7"/>
  <c r="X820" i="7"/>
  <c r="W820" i="7"/>
  <c r="V820" i="7"/>
  <c r="U820" i="7"/>
  <c r="T820" i="7"/>
  <c r="R820" i="7"/>
  <c r="Q820" i="7"/>
  <c r="P820" i="7"/>
  <c r="O820" i="7"/>
  <c r="N820" i="7"/>
  <c r="M820" i="7"/>
  <c r="L820" i="7"/>
  <c r="K820" i="7"/>
  <c r="X812" i="7"/>
  <c r="W812" i="7"/>
  <c r="V812" i="7"/>
  <c r="U812" i="7"/>
  <c r="T812" i="7"/>
  <c r="R812" i="7"/>
  <c r="Q812" i="7"/>
  <c r="P812" i="7"/>
  <c r="O812" i="7"/>
  <c r="N812" i="7"/>
  <c r="M812" i="7"/>
  <c r="L812" i="7"/>
  <c r="K812" i="7"/>
  <c r="X804" i="7"/>
  <c r="W804" i="7"/>
  <c r="V804" i="7"/>
  <c r="U804" i="7"/>
  <c r="T804" i="7"/>
  <c r="R804" i="7"/>
  <c r="Q804" i="7"/>
  <c r="P804" i="7"/>
  <c r="O804" i="7"/>
  <c r="N804" i="7"/>
  <c r="M804" i="7"/>
  <c r="L804" i="7"/>
  <c r="K804" i="7"/>
  <c r="X796" i="7"/>
  <c r="W796" i="7"/>
  <c r="V796" i="7"/>
  <c r="U796" i="7"/>
  <c r="T796" i="7"/>
  <c r="R796" i="7"/>
  <c r="Q796" i="7"/>
  <c r="P796" i="7"/>
  <c r="O796" i="7"/>
  <c r="N796" i="7"/>
  <c r="M796" i="7"/>
  <c r="L796" i="7"/>
  <c r="K796" i="7"/>
  <c r="X788" i="7"/>
  <c r="W788" i="7"/>
  <c r="V788" i="7"/>
  <c r="U788" i="7"/>
  <c r="T788" i="7"/>
  <c r="R788" i="7"/>
  <c r="Q788" i="7"/>
  <c r="P788" i="7"/>
  <c r="O788" i="7"/>
  <c r="N788" i="7"/>
  <c r="M788" i="7"/>
  <c r="L788" i="7"/>
  <c r="K788" i="7"/>
  <c r="X780" i="7"/>
  <c r="W780" i="7"/>
  <c r="V780" i="7"/>
  <c r="U780" i="7"/>
  <c r="T780" i="7"/>
  <c r="R780" i="7"/>
  <c r="Q780" i="7"/>
  <c r="P780" i="7"/>
  <c r="O780" i="7"/>
  <c r="N780" i="7"/>
  <c r="M780" i="7"/>
  <c r="L780" i="7"/>
  <c r="K780" i="7"/>
  <c r="J780" i="7"/>
  <c r="X772" i="7"/>
  <c r="W772" i="7"/>
  <c r="V772" i="7"/>
  <c r="U772" i="7"/>
  <c r="T772" i="7"/>
  <c r="R772" i="7"/>
  <c r="Q772" i="7"/>
  <c r="P772" i="7"/>
  <c r="O772" i="7"/>
  <c r="N772" i="7"/>
  <c r="M772" i="7"/>
  <c r="L772" i="7"/>
  <c r="K772" i="7"/>
  <c r="J772" i="7"/>
  <c r="X764" i="7"/>
  <c r="W764" i="7"/>
  <c r="V764" i="7"/>
  <c r="U764" i="7"/>
  <c r="T764" i="7"/>
  <c r="R764" i="7"/>
  <c r="Q764" i="7"/>
  <c r="P764" i="7"/>
  <c r="O764" i="7"/>
  <c r="N764" i="7"/>
  <c r="M764" i="7"/>
  <c r="L764" i="7"/>
  <c r="K764" i="7"/>
  <c r="J764" i="7"/>
  <c r="X919" i="7"/>
  <c r="W919" i="7"/>
  <c r="V919" i="7"/>
  <c r="U919" i="7"/>
  <c r="T919" i="7"/>
  <c r="R919" i="7"/>
  <c r="Q919" i="7"/>
  <c r="P919" i="7"/>
  <c r="O919" i="7"/>
  <c r="N919" i="7"/>
  <c r="M919" i="7"/>
  <c r="L919" i="7"/>
  <c r="K919" i="7"/>
  <c r="J919" i="7"/>
  <c r="X748" i="7"/>
  <c r="W748" i="7"/>
  <c r="V748" i="7"/>
  <c r="U748" i="7"/>
  <c r="T748" i="7"/>
  <c r="R748" i="7"/>
  <c r="Q748" i="7"/>
  <c r="P748" i="7"/>
  <c r="O748" i="7"/>
  <c r="N748" i="7"/>
  <c r="M748" i="7"/>
  <c r="L748" i="7"/>
  <c r="K748" i="7"/>
  <c r="J748" i="7"/>
  <c r="X908" i="7"/>
  <c r="W908" i="7"/>
  <c r="V908" i="7"/>
  <c r="U908" i="7"/>
  <c r="T908" i="7"/>
  <c r="R908" i="7"/>
  <c r="Q908" i="7"/>
  <c r="P908" i="7"/>
  <c r="O908" i="7"/>
  <c r="N908" i="7"/>
  <c r="M908" i="7"/>
  <c r="L908" i="7"/>
  <c r="K908" i="7"/>
  <c r="J908" i="7"/>
  <c r="X880" i="7"/>
  <c r="W880" i="7"/>
  <c r="V880" i="7"/>
  <c r="U880" i="7"/>
  <c r="T880" i="7"/>
  <c r="R880" i="7"/>
  <c r="Q880" i="7"/>
  <c r="P880" i="7"/>
  <c r="O880" i="7"/>
  <c r="N880" i="7"/>
  <c r="M880" i="7"/>
  <c r="L880" i="7"/>
  <c r="K880" i="7"/>
  <c r="J880" i="7"/>
  <c r="X724" i="7"/>
  <c r="W724" i="7"/>
  <c r="V724" i="7"/>
  <c r="U724" i="7"/>
  <c r="T724" i="7"/>
  <c r="R724" i="7"/>
  <c r="Q724" i="7"/>
  <c r="P724" i="7"/>
  <c r="O724" i="7"/>
  <c r="N724" i="7"/>
  <c r="M724" i="7"/>
  <c r="L724" i="7"/>
  <c r="K724" i="7"/>
  <c r="J724" i="7"/>
  <c r="X716" i="7"/>
  <c r="W716" i="7"/>
  <c r="V716" i="7"/>
  <c r="U716" i="7"/>
  <c r="T716" i="7"/>
  <c r="R716" i="7"/>
  <c r="Q716" i="7"/>
  <c r="P716" i="7"/>
  <c r="O716" i="7"/>
  <c r="N716" i="7"/>
  <c r="M716" i="7"/>
  <c r="L716" i="7"/>
  <c r="K716" i="7"/>
  <c r="J716" i="7"/>
  <c r="X708" i="7"/>
  <c r="W708" i="7"/>
  <c r="V708" i="7"/>
  <c r="U708" i="7"/>
  <c r="T708" i="7"/>
  <c r="R708" i="7"/>
  <c r="Q708" i="7"/>
  <c r="P708" i="7"/>
  <c r="O708" i="7"/>
  <c r="N708" i="7"/>
  <c r="M708" i="7"/>
  <c r="L708" i="7"/>
  <c r="K708" i="7"/>
  <c r="J708" i="7"/>
  <c r="X700" i="7"/>
  <c r="W700" i="7"/>
  <c r="V700" i="7"/>
  <c r="U700" i="7"/>
  <c r="T700" i="7"/>
  <c r="R700" i="7"/>
  <c r="Q700" i="7"/>
  <c r="P700" i="7"/>
  <c r="O700" i="7"/>
  <c r="N700" i="7"/>
  <c r="M700" i="7"/>
  <c r="L700" i="7"/>
  <c r="K700" i="7"/>
  <c r="J700" i="7"/>
  <c r="X692" i="7"/>
  <c r="W692" i="7"/>
  <c r="V692" i="7"/>
  <c r="U692" i="7"/>
  <c r="T692" i="7"/>
  <c r="R692" i="7"/>
  <c r="Q692" i="7"/>
  <c r="P692" i="7"/>
  <c r="O692" i="7"/>
  <c r="N692" i="7"/>
  <c r="M692" i="7"/>
  <c r="L692" i="7"/>
  <c r="K692" i="7"/>
  <c r="J692" i="7"/>
  <c r="X684" i="7"/>
  <c r="W684" i="7"/>
  <c r="V684" i="7"/>
  <c r="U684" i="7"/>
  <c r="T684" i="7"/>
  <c r="R684" i="7"/>
  <c r="Q684" i="7"/>
  <c r="P684" i="7"/>
  <c r="O684" i="7"/>
  <c r="N684" i="7"/>
  <c r="M684" i="7"/>
  <c r="L684" i="7"/>
  <c r="K684" i="7"/>
  <c r="J684" i="7"/>
  <c r="X676" i="7"/>
  <c r="W676" i="7"/>
  <c r="V676" i="7"/>
  <c r="U676" i="7"/>
  <c r="T676" i="7"/>
  <c r="R676" i="7"/>
  <c r="Q676" i="7"/>
  <c r="P676" i="7"/>
  <c r="O676" i="7"/>
  <c r="N676" i="7"/>
  <c r="M676" i="7"/>
  <c r="L676" i="7"/>
  <c r="K676" i="7"/>
  <c r="J676" i="7"/>
  <c r="X777" i="7"/>
  <c r="W777" i="7"/>
  <c r="V777" i="7"/>
  <c r="U777" i="7"/>
  <c r="T777" i="7"/>
  <c r="R777" i="7"/>
  <c r="Q777" i="7"/>
  <c r="P777" i="7"/>
  <c r="O777" i="7"/>
  <c r="N777" i="7"/>
  <c r="M777" i="7"/>
  <c r="L777" i="7"/>
  <c r="K777" i="7"/>
  <c r="J777" i="7"/>
  <c r="X758" i="7"/>
  <c r="W758" i="7"/>
  <c r="V758" i="7"/>
  <c r="U758" i="7"/>
  <c r="T758" i="7"/>
  <c r="R758" i="7"/>
  <c r="Q758" i="7"/>
  <c r="P758" i="7"/>
  <c r="O758" i="7"/>
  <c r="N758" i="7"/>
  <c r="M758" i="7"/>
  <c r="L758" i="7"/>
  <c r="K758" i="7"/>
  <c r="J758" i="7"/>
  <c r="X756" i="7"/>
  <c r="W756" i="7"/>
  <c r="V756" i="7"/>
  <c r="U756" i="7"/>
  <c r="T756" i="7"/>
  <c r="R756" i="7"/>
  <c r="Q756" i="7"/>
  <c r="P756" i="7"/>
  <c r="O756" i="7"/>
  <c r="N756" i="7"/>
  <c r="M756" i="7"/>
  <c r="L756" i="7"/>
  <c r="K756" i="7"/>
  <c r="J756" i="7"/>
  <c r="X644" i="7"/>
  <c r="W644" i="7"/>
  <c r="V644" i="7"/>
  <c r="U644" i="7"/>
  <c r="T644" i="7"/>
  <c r="R644" i="7"/>
  <c r="Q644" i="7"/>
  <c r="P644" i="7"/>
  <c r="O644" i="7"/>
  <c r="N644" i="7"/>
  <c r="M644" i="7"/>
  <c r="L644" i="7"/>
  <c r="K644" i="7"/>
  <c r="J644" i="7"/>
  <c r="X636" i="7"/>
  <c r="W636" i="7"/>
  <c r="V636" i="7"/>
  <c r="U636" i="7"/>
  <c r="T636" i="7"/>
  <c r="R636" i="7"/>
  <c r="Q636" i="7"/>
  <c r="P636" i="7"/>
  <c r="O636" i="7"/>
  <c r="N636" i="7"/>
  <c r="M636" i="7"/>
  <c r="L636" i="7"/>
  <c r="K636" i="7"/>
  <c r="J636" i="7"/>
  <c r="X628" i="7"/>
  <c r="W628" i="7"/>
  <c r="V628" i="7"/>
  <c r="U628" i="7"/>
  <c r="T628" i="7"/>
  <c r="R628" i="7"/>
  <c r="Q628" i="7"/>
  <c r="P628" i="7"/>
  <c r="O628" i="7"/>
  <c r="N628" i="7"/>
  <c r="M628" i="7"/>
  <c r="L628" i="7"/>
  <c r="K628" i="7"/>
  <c r="J628" i="7"/>
  <c r="X620" i="7"/>
  <c r="W620" i="7"/>
  <c r="V620" i="7"/>
  <c r="U620" i="7"/>
  <c r="T620" i="7"/>
  <c r="R620" i="7"/>
  <c r="Q620" i="7"/>
  <c r="P620" i="7"/>
  <c r="O620" i="7"/>
  <c r="N620" i="7"/>
  <c r="M620" i="7"/>
  <c r="L620" i="7"/>
  <c r="K620" i="7"/>
  <c r="J620" i="7"/>
  <c r="X612" i="7"/>
  <c r="W612" i="7"/>
  <c r="V612" i="7"/>
  <c r="U612" i="7"/>
  <c r="T612" i="7"/>
  <c r="R612" i="7"/>
  <c r="Q612" i="7"/>
  <c r="P612" i="7"/>
  <c r="O612" i="7"/>
  <c r="N612" i="7"/>
  <c r="M612" i="7"/>
  <c r="L612" i="7"/>
  <c r="K612" i="7"/>
  <c r="J612" i="7"/>
  <c r="X604" i="7"/>
  <c r="W604" i="7"/>
  <c r="V604" i="7"/>
  <c r="U604" i="7"/>
  <c r="T604" i="7"/>
  <c r="R604" i="7"/>
  <c r="Q604" i="7"/>
  <c r="P604" i="7"/>
  <c r="O604" i="7"/>
  <c r="N604" i="7"/>
  <c r="M604" i="7"/>
  <c r="L604" i="7"/>
  <c r="K604" i="7"/>
  <c r="J604" i="7"/>
  <c r="X690" i="7"/>
  <c r="W690" i="7"/>
  <c r="V690" i="7"/>
  <c r="U690" i="7"/>
  <c r="T690" i="7"/>
  <c r="R690" i="7"/>
  <c r="Q690" i="7"/>
  <c r="P690" i="7"/>
  <c r="O690" i="7"/>
  <c r="N690" i="7"/>
  <c r="M690" i="7"/>
  <c r="L690" i="7"/>
  <c r="K690" i="7"/>
  <c r="J690" i="7"/>
  <c r="X588" i="7"/>
  <c r="W588" i="7"/>
  <c r="V588" i="7"/>
  <c r="U588" i="7"/>
  <c r="T588" i="7"/>
  <c r="R588" i="7"/>
  <c r="Q588" i="7"/>
  <c r="P588" i="7"/>
  <c r="O588" i="7"/>
  <c r="N588" i="7"/>
  <c r="M588" i="7"/>
  <c r="L588" i="7"/>
  <c r="K588" i="7"/>
  <c r="J588" i="7"/>
  <c r="X580" i="7"/>
  <c r="W580" i="7"/>
  <c r="V580" i="7"/>
  <c r="U580" i="7"/>
  <c r="T580" i="7"/>
  <c r="R580" i="7"/>
  <c r="Q580" i="7"/>
  <c r="P580" i="7"/>
  <c r="O580" i="7"/>
  <c r="N580" i="7"/>
  <c r="M580" i="7"/>
  <c r="L580" i="7"/>
  <c r="K580" i="7"/>
  <c r="J580" i="7"/>
  <c r="X572" i="7"/>
  <c r="W572" i="7"/>
  <c r="V572" i="7"/>
  <c r="U572" i="7"/>
  <c r="T572" i="7"/>
  <c r="R572" i="7"/>
  <c r="Q572" i="7"/>
  <c r="P572" i="7"/>
  <c r="O572" i="7"/>
  <c r="N572" i="7"/>
  <c r="M572" i="7"/>
  <c r="L572" i="7"/>
  <c r="K572" i="7"/>
  <c r="J572" i="7"/>
  <c r="X564" i="7"/>
  <c r="W564" i="7"/>
  <c r="V564" i="7"/>
  <c r="U564" i="7"/>
  <c r="T564" i="7"/>
  <c r="R564" i="7"/>
  <c r="Q564" i="7"/>
  <c r="P564" i="7"/>
  <c r="O564" i="7"/>
  <c r="N564" i="7"/>
  <c r="M564" i="7"/>
  <c r="L564" i="7"/>
  <c r="K564" i="7"/>
  <c r="J564" i="7"/>
  <c r="X556" i="7"/>
  <c r="W556" i="7"/>
  <c r="V556" i="7"/>
  <c r="U556" i="7"/>
  <c r="T556" i="7"/>
  <c r="R556" i="7"/>
  <c r="Q556" i="7"/>
  <c r="P556" i="7"/>
  <c r="O556" i="7"/>
  <c r="N556" i="7"/>
  <c r="M556" i="7"/>
  <c r="L556" i="7"/>
  <c r="K556" i="7"/>
  <c r="J556" i="7"/>
  <c r="X548" i="7"/>
  <c r="W548" i="7"/>
  <c r="V548" i="7"/>
  <c r="U548" i="7"/>
  <c r="T548" i="7"/>
  <c r="R548" i="7"/>
  <c r="Q548" i="7"/>
  <c r="P548" i="7"/>
  <c r="O548" i="7"/>
  <c r="N548" i="7"/>
  <c r="M548" i="7"/>
  <c r="L548" i="7"/>
  <c r="K548" i="7"/>
  <c r="J548" i="7"/>
  <c r="X540" i="7"/>
  <c r="W540" i="7"/>
  <c r="V540" i="7"/>
  <c r="U540" i="7"/>
  <c r="T540" i="7"/>
  <c r="R540" i="7"/>
  <c r="Q540" i="7"/>
  <c r="P540" i="7"/>
  <c r="O540" i="7"/>
  <c r="N540" i="7"/>
  <c r="M540" i="7"/>
  <c r="L540" i="7"/>
  <c r="K540" i="7"/>
  <c r="J540" i="7"/>
  <c r="X532" i="7"/>
  <c r="W532" i="7"/>
  <c r="V532" i="7"/>
  <c r="U532" i="7"/>
  <c r="T532" i="7"/>
  <c r="R532" i="7"/>
  <c r="Q532" i="7"/>
  <c r="P532" i="7"/>
  <c r="O532" i="7"/>
  <c r="N532" i="7"/>
  <c r="M532" i="7"/>
  <c r="L532" i="7"/>
  <c r="K532" i="7"/>
  <c r="J532" i="7"/>
  <c r="X596" i="7"/>
  <c r="W596" i="7"/>
  <c r="V596" i="7"/>
  <c r="U596" i="7"/>
  <c r="T596" i="7"/>
  <c r="R596" i="7"/>
  <c r="Q596" i="7"/>
  <c r="P596" i="7"/>
  <c r="O596" i="7"/>
  <c r="N596" i="7"/>
  <c r="M596" i="7"/>
  <c r="L596" i="7"/>
  <c r="K596" i="7"/>
  <c r="J596" i="7"/>
  <c r="X516" i="7"/>
  <c r="W516" i="7"/>
  <c r="V516" i="7"/>
  <c r="U516" i="7"/>
  <c r="T516" i="7"/>
  <c r="R516" i="7"/>
  <c r="Q516" i="7"/>
  <c r="P516" i="7"/>
  <c r="O516" i="7"/>
  <c r="N516" i="7"/>
  <c r="M516" i="7"/>
  <c r="L516" i="7"/>
  <c r="K516" i="7"/>
  <c r="J516" i="7"/>
  <c r="X508" i="7"/>
  <c r="W508" i="7"/>
  <c r="V508" i="7"/>
  <c r="U508" i="7"/>
  <c r="T508" i="7"/>
  <c r="R508" i="7"/>
  <c r="Q508" i="7"/>
  <c r="P508" i="7"/>
  <c r="O508" i="7"/>
  <c r="N508" i="7"/>
  <c r="M508" i="7"/>
  <c r="L508" i="7"/>
  <c r="K508" i="7"/>
  <c r="J508" i="7"/>
  <c r="X500" i="7"/>
  <c r="W500" i="7"/>
  <c r="V500" i="7"/>
  <c r="U500" i="7"/>
  <c r="T500" i="7"/>
  <c r="R500" i="7"/>
  <c r="Q500" i="7"/>
  <c r="P500" i="7"/>
  <c r="O500" i="7"/>
  <c r="N500" i="7"/>
  <c r="M500" i="7"/>
  <c r="L500" i="7"/>
  <c r="K500" i="7"/>
  <c r="J500" i="7"/>
  <c r="X492" i="7"/>
  <c r="W492" i="7"/>
  <c r="V492" i="7"/>
  <c r="U492" i="7"/>
  <c r="T492" i="7"/>
  <c r="R492" i="7"/>
  <c r="Q492" i="7"/>
  <c r="P492" i="7"/>
  <c r="O492" i="7"/>
  <c r="N492" i="7"/>
  <c r="M492" i="7"/>
  <c r="L492" i="7"/>
  <c r="K492" i="7"/>
  <c r="J492" i="7"/>
  <c r="X484" i="7"/>
  <c r="W484" i="7"/>
  <c r="V484" i="7"/>
  <c r="U484" i="7"/>
  <c r="T484" i="7"/>
  <c r="R484" i="7"/>
  <c r="Q484" i="7"/>
  <c r="P484" i="7"/>
  <c r="O484" i="7"/>
  <c r="N484" i="7"/>
  <c r="M484" i="7"/>
  <c r="L484" i="7"/>
  <c r="K484" i="7"/>
  <c r="J484" i="7"/>
  <c r="X476" i="7"/>
  <c r="W476" i="7"/>
  <c r="V476" i="7"/>
  <c r="U476" i="7"/>
  <c r="T476" i="7"/>
  <c r="R476" i="7"/>
  <c r="P476" i="7"/>
  <c r="Q476" i="7"/>
  <c r="O476" i="7"/>
  <c r="N476" i="7"/>
  <c r="M476" i="7"/>
  <c r="L476" i="7"/>
  <c r="K476" i="7"/>
  <c r="J476" i="7"/>
  <c r="X468" i="7"/>
  <c r="W468" i="7"/>
  <c r="V468" i="7"/>
  <c r="U468" i="7"/>
  <c r="T468" i="7"/>
  <c r="R468" i="7"/>
  <c r="Q468" i="7"/>
  <c r="P468" i="7"/>
  <c r="O468" i="7"/>
  <c r="N468" i="7"/>
  <c r="M468" i="7"/>
  <c r="L468" i="7"/>
  <c r="K468" i="7"/>
  <c r="J468" i="7"/>
  <c r="X541" i="7"/>
  <c r="W541" i="7"/>
  <c r="V541" i="7"/>
  <c r="U541" i="7"/>
  <c r="T541" i="7"/>
  <c r="R541" i="7"/>
  <c r="P541" i="7"/>
  <c r="Q541" i="7"/>
  <c r="O541" i="7"/>
  <c r="N541" i="7"/>
  <c r="M541" i="7"/>
  <c r="L541" i="7"/>
  <c r="K541" i="7"/>
  <c r="J541" i="7"/>
  <c r="X452" i="7"/>
  <c r="W452" i="7"/>
  <c r="V452" i="7"/>
  <c r="U452" i="7"/>
  <c r="T452" i="7"/>
  <c r="R452" i="7"/>
  <c r="P452" i="7"/>
  <c r="Q452" i="7"/>
  <c r="O452" i="7"/>
  <c r="N452" i="7"/>
  <c r="M452" i="7"/>
  <c r="L452" i="7"/>
  <c r="K452" i="7"/>
  <c r="J452" i="7"/>
  <c r="X444" i="7"/>
  <c r="W444" i="7"/>
  <c r="V444" i="7"/>
  <c r="U444" i="7"/>
  <c r="T444" i="7"/>
  <c r="R444" i="7"/>
  <c r="P444" i="7"/>
  <c r="Q444" i="7"/>
  <c r="O444" i="7"/>
  <c r="N444" i="7"/>
  <c r="M444" i="7"/>
  <c r="L444" i="7"/>
  <c r="K444" i="7"/>
  <c r="J444" i="7"/>
  <c r="X436" i="7"/>
  <c r="W436" i="7"/>
  <c r="V436" i="7"/>
  <c r="U436" i="7"/>
  <c r="T436" i="7"/>
  <c r="R436" i="7"/>
  <c r="Q436" i="7"/>
  <c r="P436" i="7"/>
  <c r="O436" i="7"/>
  <c r="N436" i="7"/>
  <c r="M436" i="7"/>
  <c r="L436" i="7"/>
  <c r="K436" i="7"/>
  <c r="J436" i="7"/>
  <c r="X428" i="7"/>
  <c r="W428" i="7"/>
  <c r="V428" i="7"/>
  <c r="U428" i="7"/>
  <c r="T428" i="7"/>
  <c r="R428" i="7"/>
  <c r="P428" i="7"/>
  <c r="Q428" i="7"/>
  <c r="O428" i="7"/>
  <c r="N428" i="7"/>
  <c r="M428" i="7"/>
  <c r="L428" i="7"/>
  <c r="K428" i="7"/>
  <c r="J428" i="7"/>
  <c r="X501" i="7"/>
  <c r="W501" i="7"/>
  <c r="V501" i="7"/>
  <c r="U501" i="7"/>
  <c r="T501" i="7"/>
  <c r="R501" i="7"/>
  <c r="P501" i="7"/>
  <c r="Q501" i="7"/>
  <c r="O501" i="7"/>
  <c r="N501" i="7"/>
  <c r="M501" i="7"/>
  <c r="L501" i="7"/>
  <c r="K501" i="7"/>
  <c r="J501" i="7"/>
  <c r="X412" i="7"/>
  <c r="W412" i="7"/>
  <c r="V412" i="7"/>
  <c r="U412" i="7"/>
  <c r="T412" i="7"/>
  <c r="R412" i="7"/>
  <c r="P412" i="7"/>
  <c r="Q412" i="7"/>
  <c r="O412" i="7"/>
  <c r="N412" i="7"/>
  <c r="M412" i="7"/>
  <c r="L412" i="7"/>
  <c r="K412" i="7"/>
  <c r="J412" i="7"/>
  <c r="X404" i="7"/>
  <c r="W404" i="7"/>
  <c r="V404" i="7"/>
  <c r="U404" i="7"/>
  <c r="T404" i="7"/>
  <c r="R404" i="7"/>
  <c r="Q404" i="7"/>
  <c r="P404" i="7"/>
  <c r="O404" i="7"/>
  <c r="N404" i="7"/>
  <c r="M404" i="7"/>
  <c r="L404" i="7"/>
  <c r="K404" i="7"/>
  <c r="J404" i="7"/>
  <c r="X396" i="7"/>
  <c r="W396" i="7"/>
  <c r="V396" i="7"/>
  <c r="U396" i="7"/>
  <c r="T396" i="7"/>
  <c r="R396" i="7"/>
  <c r="P396" i="7"/>
  <c r="Q396" i="7"/>
  <c r="O396" i="7"/>
  <c r="N396" i="7"/>
  <c r="M396" i="7"/>
  <c r="L396" i="7"/>
  <c r="K396" i="7"/>
  <c r="J396" i="7"/>
  <c r="X388" i="7"/>
  <c r="W388" i="7"/>
  <c r="V388" i="7"/>
  <c r="U388" i="7"/>
  <c r="T388" i="7"/>
  <c r="R388" i="7"/>
  <c r="P388" i="7"/>
  <c r="Q388" i="7"/>
  <c r="O388" i="7"/>
  <c r="N388" i="7"/>
  <c r="M388" i="7"/>
  <c r="L388" i="7"/>
  <c r="K388" i="7"/>
  <c r="J388" i="7"/>
  <c r="X461" i="7"/>
  <c r="W461" i="7"/>
  <c r="V461" i="7"/>
  <c r="U461" i="7"/>
  <c r="T461" i="7"/>
  <c r="R461" i="7"/>
  <c r="P461" i="7"/>
  <c r="Q461" i="7"/>
  <c r="O461" i="7"/>
  <c r="N461" i="7"/>
  <c r="M461" i="7"/>
  <c r="L461" i="7"/>
  <c r="K461" i="7"/>
  <c r="J461" i="7"/>
  <c r="X372" i="7"/>
  <c r="W372" i="7"/>
  <c r="V372" i="7"/>
  <c r="U372" i="7"/>
  <c r="T372" i="7"/>
  <c r="R372" i="7"/>
  <c r="Q372" i="7"/>
  <c r="P372" i="7"/>
  <c r="O372" i="7"/>
  <c r="N372" i="7"/>
  <c r="M372" i="7"/>
  <c r="L372" i="7"/>
  <c r="K372" i="7"/>
  <c r="J372" i="7"/>
  <c r="X364" i="7"/>
  <c r="W364" i="7"/>
  <c r="V364" i="7"/>
  <c r="U364" i="7"/>
  <c r="T364" i="7"/>
  <c r="R364" i="7"/>
  <c r="P364" i="7"/>
  <c r="Q364" i="7"/>
  <c r="O364" i="7"/>
  <c r="N364" i="7"/>
  <c r="M364" i="7"/>
  <c r="L364" i="7"/>
  <c r="K364" i="7"/>
  <c r="J364" i="7"/>
  <c r="X356" i="7"/>
  <c r="W356" i="7"/>
  <c r="V356" i="7"/>
  <c r="U356" i="7"/>
  <c r="T356" i="7"/>
  <c r="R356" i="7"/>
  <c r="P356" i="7"/>
  <c r="Q356" i="7"/>
  <c r="O356" i="7"/>
  <c r="N356" i="7"/>
  <c r="M356" i="7"/>
  <c r="L356" i="7"/>
  <c r="K356" i="7"/>
  <c r="J356" i="7"/>
  <c r="X348" i="7"/>
  <c r="W348" i="7"/>
  <c r="V348" i="7"/>
  <c r="U348" i="7"/>
  <c r="T348" i="7"/>
  <c r="R348" i="7"/>
  <c r="P348" i="7"/>
  <c r="Q348" i="7"/>
  <c r="O348" i="7"/>
  <c r="N348" i="7"/>
  <c r="M348" i="7"/>
  <c r="L348" i="7"/>
  <c r="K348" i="7"/>
  <c r="J348" i="7"/>
  <c r="X340" i="7"/>
  <c r="W340" i="7"/>
  <c r="V340" i="7"/>
  <c r="U340" i="7"/>
  <c r="T340" i="7"/>
  <c r="R340" i="7"/>
  <c r="Q340" i="7"/>
  <c r="P340" i="7"/>
  <c r="O340" i="7"/>
  <c r="N340" i="7"/>
  <c r="M340" i="7"/>
  <c r="L340" i="7"/>
  <c r="K340" i="7"/>
  <c r="J340" i="7"/>
  <c r="X332" i="7"/>
  <c r="W332" i="7"/>
  <c r="V332" i="7"/>
  <c r="U332" i="7"/>
  <c r="T332" i="7"/>
  <c r="R332" i="7"/>
  <c r="P332" i="7"/>
  <c r="Q332" i="7"/>
  <c r="O332" i="7"/>
  <c r="N332" i="7"/>
  <c r="M332" i="7"/>
  <c r="L332" i="7"/>
  <c r="K332" i="7"/>
  <c r="J332" i="7"/>
  <c r="X324" i="7"/>
  <c r="W324" i="7"/>
  <c r="V324" i="7"/>
  <c r="U324" i="7"/>
  <c r="T324" i="7"/>
  <c r="R324" i="7"/>
  <c r="P324" i="7"/>
  <c r="Q324" i="7"/>
  <c r="O324" i="7"/>
  <c r="N324" i="7"/>
  <c r="M324" i="7"/>
  <c r="L324" i="7"/>
  <c r="K324" i="7"/>
  <c r="J324" i="7"/>
  <c r="X316" i="7"/>
  <c r="W316" i="7"/>
  <c r="V316" i="7"/>
  <c r="U316" i="7"/>
  <c r="T316" i="7"/>
  <c r="R316" i="7"/>
  <c r="P316" i="7"/>
  <c r="Q316" i="7"/>
  <c r="O316" i="7"/>
  <c r="N316" i="7"/>
  <c r="M316" i="7"/>
  <c r="L316" i="7"/>
  <c r="K316" i="7"/>
  <c r="J316" i="7"/>
  <c r="X308" i="7"/>
  <c r="W308" i="7"/>
  <c r="V308" i="7"/>
  <c r="U308" i="7"/>
  <c r="T308" i="7"/>
  <c r="R308" i="7"/>
  <c r="Q308" i="7"/>
  <c r="P308" i="7"/>
  <c r="O308" i="7"/>
  <c r="N308" i="7"/>
  <c r="M308" i="7"/>
  <c r="L308" i="7"/>
  <c r="K308" i="7"/>
  <c r="J308" i="7"/>
  <c r="X300" i="7"/>
  <c r="W300" i="7"/>
  <c r="V300" i="7"/>
  <c r="U300" i="7"/>
  <c r="T300" i="7"/>
  <c r="R300" i="7"/>
  <c r="P300" i="7"/>
  <c r="Q300" i="7"/>
  <c r="O300" i="7"/>
  <c r="N300" i="7"/>
  <c r="M300" i="7"/>
  <c r="L300" i="7"/>
  <c r="K300" i="7"/>
  <c r="J300" i="7"/>
  <c r="X292" i="7"/>
  <c r="W292" i="7"/>
  <c r="V292" i="7"/>
  <c r="U292" i="7"/>
  <c r="T292" i="7"/>
  <c r="R292" i="7"/>
  <c r="P292" i="7"/>
  <c r="Q292" i="7"/>
  <c r="O292" i="7"/>
  <c r="N292" i="7"/>
  <c r="M292" i="7"/>
  <c r="L292" i="7"/>
  <c r="K292" i="7"/>
  <c r="J292" i="7"/>
  <c r="X284" i="7"/>
  <c r="W284" i="7"/>
  <c r="V284" i="7"/>
  <c r="U284" i="7"/>
  <c r="T284" i="7"/>
  <c r="R284" i="7"/>
  <c r="P284" i="7"/>
  <c r="Q284" i="7"/>
  <c r="O284" i="7"/>
  <c r="N284" i="7"/>
  <c r="M284" i="7"/>
  <c r="L284" i="7"/>
  <c r="K284" i="7"/>
  <c r="J284" i="7"/>
  <c r="X276" i="7"/>
  <c r="W276" i="7"/>
  <c r="V276" i="7"/>
  <c r="U276" i="7"/>
  <c r="T276" i="7"/>
  <c r="R276" i="7"/>
  <c r="Q276" i="7"/>
  <c r="P276" i="7"/>
  <c r="O276" i="7"/>
  <c r="N276" i="7"/>
  <c r="M276" i="7"/>
  <c r="L276" i="7"/>
  <c r="K276" i="7"/>
  <c r="J276" i="7"/>
  <c r="X268" i="7"/>
  <c r="W268" i="7"/>
  <c r="V268" i="7"/>
  <c r="U268" i="7"/>
  <c r="T268" i="7"/>
  <c r="R268" i="7"/>
  <c r="P268" i="7"/>
  <c r="Q268" i="7"/>
  <c r="O268" i="7"/>
  <c r="N268" i="7"/>
  <c r="M268" i="7"/>
  <c r="L268" i="7"/>
  <c r="K268" i="7"/>
  <c r="J268" i="7"/>
  <c r="X260" i="7"/>
  <c r="W260" i="7"/>
  <c r="V260" i="7"/>
  <c r="U260" i="7"/>
  <c r="T260" i="7"/>
  <c r="R260" i="7"/>
  <c r="P260" i="7"/>
  <c r="Q260" i="7"/>
  <c r="O260" i="7"/>
  <c r="N260" i="7"/>
  <c r="M260" i="7"/>
  <c r="L260" i="7"/>
  <c r="K260" i="7"/>
  <c r="J260" i="7"/>
  <c r="X252" i="7"/>
  <c r="W252" i="7"/>
  <c r="V252" i="7"/>
  <c r="U252" i="7"/>
  <c r="T252" i="7"/>
  <c r="R252" i="7"/>
  <c r="P252" i="7"/>
  <c r="Q252" i="7"/>
  <c r="O252" i="7"/>
  <c r="N252" i="7"/>
  <c r="M252" i="7"/>
  <c r="L252" i="7"/>
  <c r="K252" i="7"/>
  <c r="J252" i="7"/>
  <c r="X244" i="7"/>
  <c r="W244" i="7"/>
  <c r="V244" i="7"/>
  <c r="U244" i="7"/>
  <c r="T244" i="7"/>
  <c r="R244" i="7"/>
  <c r="Q244" i="7"/>
  <c r="P244" i="7"/>
  <c r="O244" i="7"/>
  <c r="N244" i="7"/>
  <c r="M244" i="7"/>
  <c r="L244" i="7"/>
  <c r="K244" i="7"/>
  <c r="J244" i="7"/>
  <c r="X236" i="7"/>
  <c r="W236" i="7"/>
  <c r="V236" i="7"/>
  <c r="U236" i="7"/>
  <c r="T236" i="7"/>
  <c r="R236" i="7"/>
  <c r="P236" i="7"/>
  <c r="Q236" i="7"/>
  <c r="O236" i="7"/>
  <c r="N236" i="7"/>
  <c r="M236" i="7"/>
  <c r="L236" i="7"/>
  <c r="K236" i="7"/>
  <c r="J236" i="7"/>
  <c r="X228" i="7"/>
  <c r="W228" i="7"/>
  <c r="V228" i="7"/>
  <c r="U228" i="7"/>
  <c r="T228" i="7"/>
  <c r="R228" i="7"/>
  <c r="P228" i="7"/>
  <c r="Q228" i="7"/>
  <c r="O228" i="7"/>
  <c r="N228" i="7"/>
  <c r="M228" i="7"/>
  <c r="L228" i="7"/>
  <c r="K228" i="7"/>
  <c r="J228" i="7"/>
  <c r="X220" i="7"/>
  <c r="W220" i="7"/>
  <c r="V220" i="7"/>
  <c r="U220" i="7"/>
  <c r="T220" i="7"/>
  <c r="R220" i="7"/>
  <c r="P220" i="7"/>
  <c r="Q220" i="7"/>
  <c r="O220" i="7"/>
  <c r="N220" i="7"/>
  <c r="M220" i="7"/>
  <c r="L220" i="7"/>
  <c r="K220" i="7"/>
  <c r="J220" i="7"/>
  <c r="X212" i="7"/>
  <c r="W212" i="7"/>
  <c r="V212" i="7"/>
  <c r="U212" i="7"/>
  <c r="T212" i="7"/>
  <c r="R212" i="7"/>
  <c r="Q212" i="7"/>
  <c r="P212" i="7"/>
  <c r="O212" i="7"/>
  <c r="N212" i="7"/>
  <c r="M212" i="7"/>
  <c r="L212" i="7"/>
  <c r="K212" i="7"/>
  <c r="J212" i="7"/>
  <c r="X204" i="7"/>
  <c r="W204" i="7"/>
  <c r="V204" i="7"/>
  <c r="U204" i="7"/>
  <c r="T204" i="7"/>
  <c r="R204" i="7"/>
  <c r="P204" i="7"/>
  <c r="Q204" i="7"/>
  <c r="O204" i="7"/>
  <c r="N204" i="7"/>
  <c r="M204" i="7"/>
  <c r="L204" i="7"/>
  <c r="K204" i="7"/>
  <c r="J204" i="7"/>
  <c r="X196" i="7"/>
  <c r="W196" i="7"/>
  <c r="V196" i="7"/>
  <c r="U196" i="7"/>
  <c r="T196" i="7"/>
  <c r="R196" i="7"/>
  <c r="P196" i="7"/>
  <c r="Q196" i="7"/>
  <c r="O196" i="7"/>
  <c r="N196" i="7"/>
  <c r="M196" i="7"/>
  <c r="L196" i="7"/>
  <c r="K196" i="7"/>
  <c r="J196" i="7"/>
  <c r="X188" i="7"/>
  <c r="W188" i="7"/>
  <c r="V188" i="7"/>
  <c r="U188" i="7"/>
  <c r="T188" i="7"/>
  <c r="R188" i="7"/>
  <c r="P188" i="7"/>
  <c r="Q188" i="7"/>
  <c r="O188" i="7"/>
  <c r="N188" i="7"/>
  <c r="M188" i="7"/>
  <c r="L188" i="7"/>
  <c r="K188" i="7"/>
  <c r="J188" i="7"/>
  <c r="X180" i="7"/>
  <c r="W180" i="7"/>
  <c r="V180" i="7"/>
  <c r="U180" i="7"/>
  <c r="T180" i="7"/>
  <c r="R180" i="7"/>
  <c r="Q180" i="7"/>
  <c r="P180" i="7"/>
  <c r="O180" i="7"/>
  <c r="N180" i="7"/>
  <c r="M180" i="7"/>
  <c r="L180" i="7"/>
  <c r="K180" i="7"/>
  <c r="J180" i="7"/>
  <c r="X172" i="7"/>
  <c r="W172" i="7"/>
  <c r="V172" i="7"/>
  <c r="U172" i="7"/>
  <c r="T172" i="7"/>
  <c r="R172" i="7"/>
  <c r="P172" i="7"/>
  <c r="Q172" i="7"/>
  <c r="O172" i="7"/>
  <c r="N172" i="7"/>
  <c r="M172" i="7"/>
  <c r="L172" i="7"/>
  <c r="K172" i="7"/>
  <c r="J172" i="7"/>
  <c r="X186" i="7"/>
  <c r="W186" i="7"/>
  <c r="V186" i="7"/>
  <c r="U186" i="7"/>
  <c r="T186" i="7"/>
  <c r="R186" i="7"/>
  <c r="P186" i="7"/>
  <c r="Q186" i="7"/>
  <c r="O186" i="7"/>
  <c r="N186" i="7"/>
  <c r="M186" i="7"/>
  <c r="L186" i="7"/>
  <c r="K186" i="7"/>
  <c r="J186" i="7"/>
  <c r="X156" i="7"/>
  <c r="W156" i="7"/>
  <c r="V156" i="7"/>
  <c r="U156" i="7"/>
  <c r="T156" i="7"/>
  <c r="R156" i="7"/>
  <c r="P156" i="7"/>
  <c r="Q156" i="7"/>
  <c r="O156" i="7"/>
  <c r="N156" i="7"/>
  <c r="M156" i="7"/>
  <c r="L156" i="7"/>
  <c r="K156" i="7"/>
  <c r="J156" i="7"/>
  <c r="X148" i="7"/>
  <c r="W148" i="7"/>
  <c r="V148" i="7"/>
  <c r="U148" i="7"/>
  <c r="T148" i="7"/>
  <c r="R148" i="7"/>
  <c r="Q148" i="7"/>
  <c r="P148" i="7"/>
  <c r="O148" i="7"/>
  <c r="N148" i="7"/>
  <c r="M148" i="7"/>
  <c r="L148" i="7"/>
  <c r="K148" i="7"/>
  <c r="J148" i="7"/>
  <c r="X140" i="7"/>
  <c r="W140" i="7"/>
  <c r="V140" i="7"/>
  <c r="U140" i="7"/>
  <c r="T140" i="7"/>
  <c r="R140" i="7"/>
  <c r="Q140" i="7"/>
  <c r="P140" i="7"/>
  <c r="O140" i="7"/>
  <c r="N140" i="7"/>
  <c r="M140" i="7"/>
  <c r="L140" i="7"/>
  <c r="K140" i="7"/>
  <c r="J140" i="7"/>
  <c r="X132" i="7"/>
  <c r="W132" i="7"/>
  <c r="V132" i="7"/>
  <c r="U132" i="7"/>
  <c r="T132" i="7"/>
  <c r="R132" i="7"/>
  <c r="Q132" i="7"/>
  <c r="P132" i="7"/>
  <c r="O132" i="7"/>
  <c r="N132" i="7"/>
  <c r="M132" i="7"/>
  <c r="L132" i="7"/>
  <c r="K132" i="7"/>
  <c r="J132" i="7"/>
  <c r="X161" i="7"/>
  <c r="W161" i="7"/>
  <c r="V161" i="7"/>
  <c r="U161" i="7"/>
  <c r="T161" i="7"/>
  <c r="R161" i="7"/>
  <c r="Q161" i="7"/>
  <c r="P161" i="7"/>
  <c r="O161" i="7"/>
  <c r="N161" i="7"/>
  <c r="M161" i="7"/>
  <c r="L161" i="7"/>
  <c r="K161" i="7"/>
  <c r="J161" i="7"/>
  <c r="X116" i="7"/>
  <c r="W116" i="7"/>
  <c r="V116" i="7"/>
  <c r="U116" i="7"/>
  <c r="T116" i="7"/>
  <c r="R116" i="7"/>
  <c r="Q116" i="7"/>
  <c r="P116" i="7"/>
  <c r="O116" i="7"/>
  <c r="N116" i="7"/>
  <c r="M116" i="7"/>
  <c r="L116" i="7"/>
  <c r="K116" i="7"/>
  <c r="J116" i="7"/>
  <c r="X108" i="7"/>
  <c r="W108" i="7"/>
  <c r="V108" i="7"/>
  <c r="U108" i="7"/>
  <c r="T108" i="7"/>
  <c r="R108" i="7"/>
  <c r="Q108" i="7"/>
  <c r="P108" i="7"/>
  <c r="O108" i="7"/>
  <c r="N108" i="7"/>
  <c r="M108" i="7"/>
  <c r="L108" i="7"/>
  <c r="K108" i="7"/>
  <c r="J108" i="7"/>
  <c r="X100" i="7"/>
  <c r="W100" i="7"/>
  <c r="V100" i="7"/>
  <c r="U100" i="7"/>
  <c r="T100" i="7"/>
  <c r="R100" i="7"/>
  <c r="Q100" i="7"/>
  <c r="P100" i="7"/>
  <c r="O100" i="7"/>
  <c r="N100" i="7"/>
  <c r="M100" i="7"/>
  <c r="L100" i="7"/>
  <c r="K100" i="7"/>
  <c r="J100" i="7"/>
  <c r="X92" i="7"/>
  <c r="W92" i="7"/>
  <c r="V92" i="7"/>
  <c r="U92" i="7"/>
  <c r="T92" i="7"/>
  <c r="R92" i="7"/>
  <c r="Q92" i="7"/>
  <c r="P92" i="7"/>
  <c r="O92" i="7"/>
  <c r="N92" i="7"/>
  <c r="M92" i="7"/>
  <c r="L92" i="7"/>
  <c r="K92" i="7"/>
  <c r="J92" i="7"/>
  <c r="X84" i="7"/>
  <c r="W84" i="7"/>
  <c r="V84" i="7"/>
  <c r="U84" i="7"/>
  <c r="T84" i="7"/>
  <c r="R84" i="7"/>
  <c r="Q84" i="7"/>
  <c r="P84" i="7"/>
  <c r="O84" i="7"/>
  <c r="N84" i="7"/>
  <c r="M84" i="7"/>
  <c r="L84" i="7"/>
  <c r="K84" i="7"/>
  <c r="J84" i="7"/>
  <c r="X94" i="7"/>
  <c r="W94" i="7"/>
  <c r="V94" i="7"/>
  <c r="U94" i="7"/>
  <c r="T94" i="7"/>
  <c r="R94" i="7"/>
  <c r="Q94" i="7"/>
  <c r="P94" i="7"/>
  <c r="O94" i="7"/>
  <c r="N94" i="7"/>
  <c r="M94" i="7"/>
  <c r="L94" i="7"/>
  <c r="K94" i="7"/>
  <c r="J94" i="7"/>
  <c r="X76" i="7"/>
  <c r="W76" i="7"/>
  <c r="V76" i="7"/>
  <c r="U76" i="7"/>
  <c r="T76" i="7"/>
  <c r="R76" i="7"/>
  <c r="Q76" i="7"/>
  <c r="P76" i="7"/>
  <c r="O76" i="7"/>
  <c r="N76" i="7"/>
  <c r="M76" i="7"/>
  <c r="L76" i="7"/>
  <c r="K76" i="7"/>
  <c r="J76" i="7"/>
  <c r="X60" i="7"/>
  <c r="W60" i="7"/>
  <c r="V60" i="7"/>
  <c r="U60" i="7"/>
  <c r="T60" i="7"/>
  <c r="R60" i="7"/>
  <c r="Q60" i="7"/>
  <c r="P60" i="7"/>
  <c r="O60" i="7"/>
  <c r="N60" i="7"/>
  <c r="M60" i="7"/>
  <c r="L60" i="7"/>
  <c r="K60" i="7"/>
  <c r="J60" i="7"/>
  <c r="X52" i="7"/>
  <c r="W52" i="7"/>
  <c r="V52" i="7"/>
  <c r="U52" i="7"/>
  <c r="T52" i="7"/>
  <c r="R52" i="7"/>
  <c r="Q52" i="7"/>
  <c r="P52" i="7"/>
  <c r="O52" i="7"/>
  <c r="N52" i="7"/>
  <c r="M52" i="7"/>
  <c r="L52" i="7"/>
  <c r="K52" i="7"/>
  <c r="J52" i="7"/>
  <c r="X44" i="7"/>
  <c r="W44" i="7"/>
  <c r="V44" i="7"/>
  <c r="U44" i="7"/>
  <c r="T44" i="7"/>
  <c r="R44" i="7"/>
  <c r="Q44" i="7"/>
  <c r="P44" i="7"/>
  <c r="O44" i="7"/>
  <c r="N44" i="7"/>
  <c r="M44" i="7"/>
  <c r="L44" i="7"/>
  <c r="K44" i="7"/>
  <c r="J44" i="7"/>
  <c r="X36" i="7"/>
  <c r="W36" i="7"/>
  <c r="V36" i="7"/>
  <c r="U36" i="7"/>
  <c r="T36" i="7"/>
  <c r="R36" i="7"/>
  <c r="Q36" i="7"/>
  <c r="P36" i="7"/>
  <c r="O36" i="7"/>
  <c r="N36" i="7"/>
  <c r="M36" i="7"/>
  <c r="L36" i="7"/>
  <c r="K36" i="7"/>
  <c r="J36" i="7"/>
  <c r="X46" i="7"/>
  <c r="W46" i="7"/>
  <c r="V46" i="7"/>
  <c r="U46" i="7"/>
  <c r="T46" i="7"/>
  <c r="R46" i="7"/>
  <c r="Q46" i="7"/>
  <c r="P46" i="7"/>
  <c r="O46" i="7"/>
  <c r="N46" i="7"/>
  <c r="M46" i="7"/>
  <c r="L46" i="7"/>
  <c r="K46" i="7"/>
  <c r="J46" i="7"/>
  <c r="X20" i="7"/>
  <c r="W20" i="7"/>
  <c r="V20" i="7"/>
  <c r="U20" i="7"/>
  <c r="T20" i="7"/>
  <c r="R20" i="7"/>
  <c r="Q20" i="7"/>
  <c r="P20" i="7"/>
  <c r="O20" i="7"/>
  <c r="N20" i="7"/>
  <c r="M20" i="7"/>
  <c r="L20" i="7"/>
  <c r="K20" i="7"/>
  <c r="J20" i="7"/>
  <c r="X12" i="7"/>
  <c r="W12" i="7"/>
  <c r="V12" i="7"/>
  <c r="U12" i="7"/>
  <c r="T12" i="7"/>
  <c r="R12" i="7"/>
  <c r="Q12" i="7"/>
  <c r="P12" i="7"/>
  <c r="O12" i="7"/>
  <c r="N12" i="7"/>
  <c r="M12" i="7"/>
  <c r="L12" i="7"/>
  <c r="K12" i="7"/>
  <c r="J12" i="7"/>
  <c r="I1406" i="7"/>
  <c r="I1398" i="7"/>
  <c r="I1390" i="7"/>
  <c r="I1382" i="7"/>
  <c r="I1374" i="7"/>
  <c r="I1366" i="7"/>
  <c r="I1358" i="7"/>
  <c r="I1350" i="7"/>
  <c r="I874" i="7"/>
  <c r="I1334" i="7"/>
  <c r="I1326" i="7"/>
  <c r="I1318" i="7"/>
  <c r="I1310" i="7"/>
  <c r="I381" i="7"/>
  <c r="I1294" i="7"/>
  <c r="I1286" i="7"/>
  <c r="I1278" i="7"/>
  <c r="I99" i="7"/>
  <c r="I1396" i="7"/>
  <c r="I1254" i="7"/>
  <c r="I1246" i="7"/>
  <c r="I1238" i="7"/>
  <c r="I253" i="7"/>
  <c r="I1222" i="7"/>
  <c r="I1214" i="7"/>
  <c r="I1206" i="7"/>
  <c r="I1198" i="7"/>
  <c r="I1190" i="7"/>
  <c r="I1182" i="7"/>
  <c r="I1174" i="7"/>
  <c r="I1166" i="7"/>
  <c r="I1158" i="7"/>
  <c r="I1150" i="7"/>
  <c r="I1142" i="7"/>
  <c r="I1340" i="7"/>
  <c r="I1126" i="7"/>
  <c r="I1118" i="7"/>
  <c r="I1110" i="7"/>
  <c r="I1102" i="7"/>
  <c r="I1280" i="7"/>
  <c r="I1268" i="7"/>
  <c r="I1078" i="7"/>
  <c r="I1070" i="7"/>
  <c r="I1062" i="7"/>
  <c r="I1177" i="7"/>
  <c r="I1156" i="7"/>
  <c r="I1038" i="7"/>
  <c r="I1030" i="7"/>
  <c r="I1022" i="7"/>
  <c r="I1014" i="7"/>
  <c r="I1006" i="7"/>
  <c r="I1083" i="7"/>
  <c r="I990" i="7"/>
  <c r="I982" i="7"/>
  <c r="I974" i="7"/>
  <c r="I1073" i="7"/>
  <c r="I1055" i="7"/>
  <c r="I950" i="7"/>
  <c r="I942" i="7"/>
  <c r="I1051" i="7"/>
  <c r="I926" i="7"/>
  <c r="I918" i="7"/>
  <c r="I910" i="7"/>
  <c r="I902" i="7"/>
  <c r="I894" i="7"/>
  <c r="I886" i="7"/>
  <c r="I878" i="7"/>
  <c r="I870" i="7"/>
  <c r="I862" i="7"/>
  <c r="I854" i="7"/>
  <c r="I965" i="7"/>
  <c r="I838" i="7"/>
  <c r="I830" i="7"/>
  <c r="I822" i="7"/>
  <c r="I814" i="7"/>
  <c r="I806" i="7"/>
  <c r="I798" i="7"/>
  <c r="I790" i="7"/>
  <c r="H1411" i="7"/>
  <c r="X1411" i="7"/>
  <c r="W1411" i="7"/>
  <c r="V1411" i="7"/>
  <c r="U1411" i="7"/>
  <c r="T1411" i="7"/>
  <c r="R1411" i="7"/>
  <c r="Q1411" i="7"/>
  <c r="P1411" i="7"/>
  <c r="O1411" i="7"/>
  <c r="N1411" i="7"/>
  <c r="M1411" i="7"/>
  <c r="L1411" i="7"/>
  <c r="K1411" i="7"/>
  <c r="H1403" i="7"/>
  <c r="X1403" i="7"/>
  <c r="W1403" i="7"/>
  <c r="V1403" i="7"/>
  <c r="U1403" i="7"/>
  <c r="T1403" i="7"/>
  <c r="R1403" i="7"/>
  <c r="Q1403" i="7"/>
  <c r="P1403" i="7"/>
  <c r="O1403" i="7"/>
  <c r="N1403" i="7"/>
  <c r="M1403" i="7"/>
  <c r="L1403" i="7"/>
  <c r="K1403" i="7"/>
  <c r="H1395" i="7"/>
  <c r="X1395" i="7"/>
  <c r="W1395" i="7"/>
  <c r="V1395" i="7"/>
  <c r="U1395" i="7"/>
  <c r="T1395" i="7"/>
  <c r="R1395" i="7"/>
  <c r="Q1395" i="7"/>
  <c r="P1395" i="7"/>
  <c r="O1395" i="7"/>
  <c r="N1395" i="7"/>
  <c r="M1395" i="7"/>
  <c r="L1395" i="7"/>
  <c r="K1395" i="7"/>
  <c r="H1274" i="7"/>
  <c r="X1274" i="7"/>
  <c r="W1274" i="7"/>
  <c r="V1274" i="7"/>
  <c r="U1274" i="7"/>
  <c r="T1274" i="7"/>
  <c r="R1274" i="7"/>
  <c r="Q1274" i="7"/>
  <c r="P1274" i="7"/>
  <c r="O1274" i="7"/>
  <c r="N1274" i="7"/>
  <c r="M1274" i="7"/>
  <c r="L1274" i="7"/>
  <c r="K1274" i="7"/>
  <c r="H1379" i="7"/>
  <c r="X1379" i="7"/>
  <c r="W1379" i="7"/>
  <c r="V1379" i="7"/>
  <c r="U1379" i="7"/>
  <c r="T1379" i="7"/>
  <c r="R1379" i="7"/>
  <c r="Q1379" i="7"/>
  <c r="P1379" i="7"/>
  <c r="O1379" i="7"/>
  <c r="N1379" i="7"/>
  <c r="M1379" i="7"/>
  <c r="L1379" i="7"/>
  <c r="K1379" i="7"/>
  <c r="H1371" i="7"/>
  <c r="X1371" i="7"/>
  <c r="W1371" i="7"/>
  <c r="V1371" i="7"/>
  <c r="U1371" i="7"/>
  <c r="T1371" i="7"/>
  <c r="R1371" i="7"/>
  <c r="Q1371" i="7"/>
  <c r="P1371" i="7"/>
  <c r="O1371" i="7"/>
  <c r="N1371" i="7"/>
  <c r="M1371" i="7"/>
  <c r="L1371" i="7"/>
  <c r="K1371" i="7"/>
  <c r="H1363" i="7"/>
  <c r="X1363" i="7"/>
  <c r="W1363" i="7"/>
  <c r="V1363" i="7"/>
  <c r="U1363" i="7"/>
  <c r="T1363" i="7"/>
  <c r="R1363" i="7"/>
  <c r="Q1363" i="7"/>
  <c r="P1363" i="7"/>
  <c r="O1363" i="7"/>
  <c r="N1363" i="7"/>
  <c r="M1363" i="7"/>
  <c r="L1363" i="7"/>
  <c r="K1363" i="7"/>
  <c r="X1355" i="7"/>
  <c r="W1355" i="7"/>
  <c r="V1355" i="7"/>
  <c r="U1355" i="7"/>
  <c r="T1355" i="7"/>
  <c r="R1355" i="7"/>
  <c r="Q1355" i="7"/>
  <c r="P1355" i="7"/>
  <c r="O1355" i="7"/>
  <c r="N1355" i="7"/>
  <c r="M1355" i="7"/>
  <c r="L1355" i="7"/>
  <c r="K1355" i="7"/>
  <c r="X1347" i="7"/>
  <c r="W1347" i="7"/>
  <c r="V1347" i="7"/>
  <c r="U1347" i="7"/>
  <c r="T1347" i="7"/>
  <c r="R1347" i="7"/>
  <c r="Q1347" i="7"/>
  <c r="P1347" i="7"/>
  <c r="O1347" i="7"/>
  <c r="N1347" i="7"/>
  <c r="M1347" i="7"/>
  <c r="L1347" i="7"/>
  <c r="K1347" i="7"/>
  <c r="X841" i="7"/>
  <c r="W841" i="7"/>
  <c r="V841" i="7"/>
  <c r="U841" i="7"/>
  <c r="T841" i="7"/>
  <c r="R841" i="7"/>
  <c r="Q841" i="7"/>
  <c r="P841" i="7"/>
  <c r="O841" i="7"/>
  <c r="N841" i="7"/>
  <c r="M841" i="7"/>
  <c r="L841" i="7"/>
  <c r="K841" i="7"/>
  <c r="X1331" i="7"/>
  <c r="W1331" i="7"/>
  <c r="V1331" i="7"/>
  <c r="U1331" i="7"/>
  <c r="T1331" i="7"/>
  <c r="R1331" i="7"/>
  <c r="Q1331" i="7"/>
  <c r="P1331" i="7"/>
  <c r="O1331" i="7"/>
  <c r="N1331" i="7"/>
  <c r="M1331" i="7"/>
  <c r="L1331" i="7"/>
  <c r="K1331" i="7"/>
  <c r="X1323" i="7"/>
  <c r="W1323" i="7"/>
  <c r="V1323" i="7"/>
  <c r="U1323" i="7"/>
  <c r="T1323" i="7"/>
  <c r="R1323" i="7"/>
  <c r="Q1323" i="7"/>
  <c r="P1323" i="7"/>
  <c r="O1323" i="7"/>
  <c r="N1323" i="7"/>
  <c r="M1323" i="7"/>
  <c r="L1323" i="7"/>
  <c r="K1323" i="7"/>
  <c r="X552" i="7"/>
  <c r="W552" i="7"/>
  <c r="V552" i="7"/>
  <c r="U552" i="7"/>
  <c r="T552" i="7"/>
  <c r="R552" i="7"/>
  <c r="Q552" i="7"/>
  <c r="P552" i="7"/>
  <c r="O552" i="7"/>
  <c r="N552" i="7"/>
  <c r="M552" i="7"/>
  <c r="L552" i="7"/>
  <c r="K552" i="7"/>
  <c r="X1307" i="7"/>
  <c r="W1307" i="7"/>
  <c r="V1307" i="7"/>
  <c r="U1307" i="7"/>
  <c r="T1307" i="7"/>
  <c r="R1307" i="7"/>
  <c r="Q1307" i="7"/>
  <c r="P1307" i="7"/>
  <c r="O1307" i="7"/>
  <c r="N1307" i="7"/>
  <c r="M1307" i="7"/>
  <c r="L1307" i="7"/>
  <c r="K1307" i="7"/>
  <c r="X1299" i="7"/>
  <c r="W1299" i="7"/>
  <c r="V1299" i="7"/>
  <c r="U1299" i="7"/>
  <c r="T1299" i="7"/>
  <c r="R1299" i="7"/>
  <c r="Q1299" i="7"/>
  <c r="P1299" i="7"/>
  <c r="O1299" i="7"/>
  <c r="N1299" i="7"/>
  <c r="M1299" i="7"/>
  <c r="L1299" i="7"/>
  <c r="K1299" i="7"/>
  <c r="X1291" i="7"/>
  <c r="W1291" i="7"/>
  <c r="V1291" i="7"/>
  <c r="U1291" i="7"/>
  <c r="T1291" i="7"/>
  <c r="R1291" i="7"/>
  <c r="Q1291" i="7"/>
  <c r="P1291" i="7"/>
  <c r="O1291" i="7"/>
  <c r="N1291" i="7"/>
  <c r="M1291" i="7"/>
  <c r="L1291" i="7"/>
  <c r="K1291" i="7"/>
  <c r="X1283" i="7"/>
  <c r="W1283" i="7"/>
  <c r="V1283" i="7"/>
  <c r="U1283" i="7"/>
  <c r="T1283" i="7"/>
  <c r="R1283" i="7"/>
  <c r="Q1283" i="7"/>
  <c r="P1283" i="7"/>
  <c r="O1283" i="7"/>
  <c r="N1283" i="7"/>
  <c r="M1283" i="7"/>
  <c r="L1283" i="7"/>
  <c r="K1283" i="7"/>
  <c r="X1275" i="7"/>
  <c r="W1275" i="7"/>
  <c r="V1275" i="7"/>
  <c r="U1275" i="7"/>
  <c r="T1275" i="7"/>
  <c r="R1275" i="7"/>
  <c r="Q1275" i="7"/>
  <c r="P1275" i="7"/>
  <c r="O1275" i="7"/>
  <c r="N1275" i="7"/>
  <c r="M1275" i="7"/>
  <c r="L1275" i="7"/>
  <c r="K1275" i="7"/>
  <c r="X1267" i="7"/>
  <c r="W1267" i="7"/>
  <c r="V1267" i="7"/>
  <c r="U1267" i="7"/>
  <c r="T1267" i="7"/>
  <c r="R1267" i="7"/>
  <c r="Q1267" i="7"/>
  <c r="P1267" i="7"/>
  <c r="O1267" i="7"/>
  <c r="N1267" i="7"/>
  <c r="M1267" i="7"/>
  <c r="L1267" i="7"/>
  <c r="K1267" i="7"/>
  <c r="X1259" i="7"/>
  <c r="W1259" i="7"/>
  <c r="V1259" i="7"/>
  <c r="U1259" i="7"/>
  <c r="T1259" i="7"/>
  <c r="R1259" i="7"/>
  <c r="Q1259" i="7"/>
  <c r="P1259" i="7"/>
  <c r="O1259" i="7"/>
  <c r="N1259" i="7"/>
  <c r="M1259" i="7"/>
  <c r="L1259" i="7"/>
  <c r="K1259" i="7"/>
  <c r="X1251" i="7"/>
  <c r="W1251" i="7"/>
  <c r="V1251" i="7"/>
  <c r="U1251" i="7"/>
  <c r="T1251" i="7"/>
  <c r="R1251" i="7"/>
  <c r="Q1251" i="7"/>
  <c r="P1251" i="7"/>
  <c r="O1251" i="7"/>
  <c r="N1251" i="7"/>
  <c r="M1251" i="7"/>
  <c r="L1251" i="7"/>
  <c r="K1251" i="7"/>
  <c r="X1243" i="7"/>
  <c r="W1243" i="7"/>
  <c r="V1243" i="7"/>
  <c r="U1243" i="7"/>
  <c r="T1243" i="7"/>
  <c r="R1243" i="7"/>
  <c r="Q1243" i="7"/>
  <c r="P1243" i="7"/>
  <c r="O1243" i="7"/>
  <c r="N1243" i="7"/>
  <c r="M1243" i="7"/>
  <c r="L1243" i="7"/>
  <c r="K1243" i="7"/>
  <c r="X1235" i="7"/>
  <c r="W1235" i="7"/>
  <c r="V1235" i="7"/>
  <c r="U1235" i="7"/>
  <c r="T1235" i="7"/>
  <c r="R1235" i="7"/>
  <c r="Q1235" i="7"/>
  <c r="P1235" i="7"/>
  <c r="O1235" i="7"/>
  <c r="N1235" i="7"/>
  <c r="M1235" i="7"/>
  <c r="L1235" i="7"/>
  <c r="K1235" i="7"/>
  <c r="X1227" i="7"/>
  <c r="W1227" i="7"/>
  <c r="V1227" i="7"/>
  <c r="U1227" i="7"/>
  <c r="T1227" i="7"/>
  <c r="R1227" i="7"/>
  <c r="Q1227" i="7"/>
  <c r="P1227" i="7"/>
  <c r="O1227" i="7"/>
  <c r="N1227" i="7"/>
  <c r="M1227" i="7"/>
  <c r="L1227" i="7"/>
  <c r="K1227" i="7"/>
  <c r="X1219" i="7"/>
  <c r="W1219" i="7"/>
  <c r="V1219" i="7"/>
  <c r="U1219" i="7"/>
  <c r="T1219" i="7"/>
  <c r="R1219" i="7"/>
  <c r="Q1219" i="7"/>
  <c r="P1219" i="7"/>
  <c r="O1219" i="7"/>
  <c r="N1219" i="7"/>
  <c r="M1219" i="7"/>
  <c r="L1219" i="7"/>
  <c r="K1219" i="7"/>
  <c r="X1412" i="7"/>
  <c r="W1412" i="7"/>
  <c r="V1412" i="7"/>
  <c r="U1412" i="7"/>
  <c r="T1412" i="7"/>
  <c r="R1412" i="7"/>
  <c r="Q1412" i="7"/>
  <c r="P1412" i="7"/>
  <c r="O1412" i="7"/>
  <c r="N1412" i="7"/>
  <c r="M1412" i="7"/>
  <c r="L1412" i="7"/>
  <c r="K1412" i="7"/>
  <c r="X1203" i="7"/>
  <c r="W1203" i="7"/>
  <c r="V1203" i="7"/>
  <c r="U1203" i="7"/>
  <c r="T1203" i="7"/>
  <c r="R1203" i="7"/>
  <c r="Q1203" i="7"/>
  <c r="P1203" i="7"/>
  <c r="O1203" i="7"/>
  <c r="N1203" i="7"/>
  <c r="M1203" i="7"/>
  <c r="L1203" i="7"/>
  <c r="K1203" i="7"/>
  <c r="X1195" i="7"/>
  <c r="W1195" i="7"/>
  <c r="V1195" i="7"/>
  <c r="U1195" i="7"/>
  <c r="T1195" i="7"/>
  <c r="R1195" i="7"/>
  <c r="Q1195" i="7"/>
  <c r="P1195" i="7"/>
  <c r="O1195" i="7"/>
  <c r="N1195" i="7"/>
  <c r="M1195" i="7"/>
  <c r="L1195" i="7"/>
  <c r="K1195" i="7"/>
  <c r="X1187" i="7"/>
  <c r="W1187" i="7"/>
  <c r="V1187" i="7"/>
  <c r="U1187" i="7"/>
  <c r="T1187" i="7"/>
  <c r="R1187" i="7"/>
  <c r="Q1187" i="7"/>
  <c r="P1187" i="7"/>
  <c r="O1187" i="7"/>
  <c r="N1187" i="7"/>
  <c r="M1187" i="7"/>
  <c r="L1187" i="7"/>
  <c r="K1187" i="7"/>
  <c r="X1179" i="7"/>
  <c r="W1179" i="7"/>
  <c r="V1179" i="7"/>
  <c r="U1179" i="7"/>
  <c r="T1179" i="7"/>
  <c r="R1179" i="7"/>
  <c r="Q1179" i="7"/>
  <c r="P1179" i="7"/>
  <c r="O1179" i="7"/>
  <c r="N1179" i="7"/>
  <c r="M1179" i="7"/>
  <c r="L1179" i="7"/>
  <c r="K1179" i="7"/>
  <c r="X1171" i="7"/>
  <c r="W1171" i="7"/>
  <c r="V1171" i="7"/>
  <c r="U1171" i="7"/>
  <c r="T1171" i="7"/>
  <c r="R1171" i="7"/>
  <c r="Q1171" i="7"/>
  <c r="P1171" i="7"/>
  <c r="O1171" i="7"/>
  <c r="N1171" i="7"/>
  <c r="M1171" i="7"/>
  <c r="L1171" i="7"/>
  <c r="K1171" i="7"/>
  <c r="X1163" i="7"/>
  <c r="W1163" i="7"/>
  <c r="V1163" i="7"/>
  <c r="U1163" i="7"/>
  <c r="T1163" i="7"/>
  <c r="R1163" i="7"/>
  <c r="Q1163" i="7"/>
  <c r="P1163" i="7"/>
  <c r="O1163" i="7"/>
  <c r="M1163" i="7"/>
  <c r="N1163" i="7"/>
  <c r="L1163" i="7"/>
  <c r="K1163" i="7"/>
  <c r="X1155" i="7"/>
  <c r="W1155" i="7"/>
  <c r="V1155" i="7"/>
  <c r="U1155" i="7"/>
  <c r="T1155" i="7"/>
  <c r="R1155" i="7"/>
  <c r="Q1155" i="7"/>
  <c r="P1155" i="7"/>
  <c r="O1155" i="7"/>
  <c r="M1155" i="7"/>
  <c r="N1155" i="7"/>
  <c r="L1155" i="7"/>
  <c r="K1155" i="7"/>
  <c r="X1147" i="7"/>
  <c r="W1147" i="7"/>
  <c r="V1147" i="7"/>
  <c r="U1147" i="7"/>
  <c r="T1147" i="7"/>
  <c r="R1147" i="7"/>
  <c r="Q1147" i="7"/>
  <c r="P1147" i="7"/>
  <c r="O1147" i="7"/>
  <c r="N1147" i="7"/>
  <c r="M1147" i="7"/>
  <c r="L1147" i="7"/>
  <c r="K1147" i="7"/>
  <c r="X1342" i="7"/>
  <c r="W1342" i="7"/>
  <c r="V1342" i="7"/>
  <c r="U1342" i="7"/>
  <c r="T1342" i="7"/>
  <c r="R1342" i="7"/>
  <c r="Q1342" i="7"/>
  <c r="P1342" i="7"/>
  <c r="O1342" i="7"/>
  <c r="N1342" i="7"/>
  <c r="M1342" i="7"/>
  <c r="L1342" i="7"/>
  <c r="K1342" i="7"/>
  <c r="X1131" i="7"/>
  <c r="W1131" i="7"/>
  <c r="V1131" i="7"/>
  <c r="U1131" i="7"/>
  <c r="T1131" i="7"/>
  <c r="R1131" i="7"/>
  <c r="Q1131" i="7"/>
  <c r="P1131" i="7"/>
  <c r="O1131" i="7"/>
  <c r="N1131" i="7"/>
  <c r="M1131" i="7"/>
  <c r="L1131" i="7"/>
  <c r="K1131" i="7"/>
  <c r="X1123" i="7"/>
  <c r="W1123" i="7"/>
  <c r="V1123" i="7"/>
  <c r="U1123" i="7"/>
  <c r="T1123" i="7"/>
  <c r="R1123" i="7"/>
  <c r="Q1123" i="7"/>
  <c r="P1123" i="7"/>
  <c r="O1123" i="7"/>
  <c r="N1123" i="7"/>
  <c r="M1123" i="7"/>
  <c r="L1123" i="7"/>
  <c r="K1123" i="7"/>
  <c r="X1319" i="7"/>
  <c r="W1319" i="7"/>
  <c r="V1319" i="7"/>
  <c r="U1319" i="7"/>
  <c r="T1319" i="7"/>
  <c r="R1319" i="7"/>
  <c r="Q1319" i="7"/>
  <c r="P1319" i="7"/>
  <c r="O1319" i="7"/>
  <c r="N1319" i="7"/>
  <c r="M1319" i="7"/>
  <c r="L1319" i="7"/>
  <c r="K1319" i="7"/>
  <c r="X1107" i="7"/>
  <c r="W1107" i="7"/>
  <c r="V1107" i="7"/>
  <c r="U1107" i="7"/>
  <c r="T1107" i="7"/>
  <c r="R1107" i="7"/>
  <c r="Q1107" i="7"/>
  <c r="P1107" i="7"/>
  <c r="O1107" i="7"/>
  <c r="N1107" i="7"/>
  <c r="M1107" i="7"/>
  <c r="L1107" i="7"/>
  <c r="K1107" i="7"/>
  <c r="X1099" i="7"/>
  <c r="W1099" i="7"/>
  <c r="V1099" i="7"/>
  <c r="U1099" i="7"/>
  <c r="T1099" i="7"/>
  <c r="R1099" i="7"/>
  <c r="Q1099" i="7"/>
  <c r="P1099" i="7"/>
  <c r="O1099" i="7"/>
  <c r="N1099" i="7"/>
  <c r="M1099" i="7"/>
  <c r="L1099" i="7"/>
  <c r="K1099" i="7"/>
  <c r="X1091" i="7"/>
  <c r="W1091" i="7"/>
  <c r="V1091" i="7"/>
  <c r="U1091" i="7"/>
  <c r="T1091" i="7"/>
  <c r="R1091" i="7"/>
  <c r="Q1091" i="7"/>
  <c r="P1091" i="7"/>
  <c r="O1091" i="7"/>
  <c r="N1091" i="7"/>
  <c r="M1091" i="7"/>
  <c r="L1091" i="7"/>
  <c r="K1091" i="7"/>
  <c r="X1248" i="7"/>
  <c r="W1248" i="7"/>
  <c r="V1248" i="7"/>
  <c r="U1248" i="7"/>
  <c r="T1248" i="7"/>
  <c r="R1248" i="7"/>
  <c r="Q1248" i="7"/>
  <c r="P1248" i="7"/>
  <c r="O1248" i="7"/>
  <c r="N1248" i="7"/>
  <c r="M1248" i="7"/>
  <c r="L1248" i="7"/>
  <c r="K1248" i="7"/>
  <c r="X1075" i="7"/>
  <c r="W1075" i="7"/>
  <c r="V1075" i="7"/>
  <c r="U1075" i="7"/>
  <c r="T1075" i="7"/>
  <c r="R1075" i="7"/>
  <c r="Q1075" i="7"/>
  <c r="P1075" i="7"/>
  <c r="O1075" i="7"/>
  <c r="N1075" i="7"/>
  <c r="M1075" i="7"/>
  <c r="L1075" i="7"/>
  <c r="K1075" i="7"/>
  <c r="X1218" i="7"/>
  <c r="W1218" i="7"/>
  <c r="V1218" i="7"/>
  <c r="U1218" i="7"/>
  <c r="T1218" i="7"/>
  <c r="R1218" i="7"/>
  <c r="Q1218" i="7"/>
  <c r="P1218" i="7"/>
  <c r="O1218" i="7"/>
  <c r="N1218" i="7"/>
  <c r="M1218" i="7"/>
  <c r="L1218" i="7"/>
  <c r="K1218" i="7"/>
  <c r="X1059" i="7"/>
  <c r="W1059" i="7"/>
  <c r="V1059" i="7"/>
  <c r="U1059" i="7"/>
  <c r="T1059" i="7"/>
  <c r="R1059" i="7"/>
  <c r="Q1059" i="7"/>
  <c r="P1059" i="7"/>
  <c r="O1059" i="7"/>
  <c r="N1059" i="7"/>
  <c r="M1059" i="7"/>
  <c r="L1059" i="7"/>
  <c r="K1059" i="7"/>
  <c r="X1172" i="7"/>
  <c r="W1172" i="7"/>
  <c r="V1172" i="7"/>
  <c r="U1172" i="7"/>
  <c r="T1172" i="7"/>
  <c r="R1172" i="7"/>
  <c r="Q1172" i="7"/>
  <c r="P1172" i="7"/>
  <c r="O1172" i="7"/>
  <c r="N1172" i="7"/>
  <c r="M1172" i="7"/>
  <c r="L1172" i="7"/>
  <c r="K1172" i="7"/>
  <c r="X1043" i="7"/>
  <c r="W1043" i="7"/>
  <c r="V1043" i="7"/>
  <c r="U1043" i="7"/>
  <c r="T1043" i="7"/>
  <c r="R1043" i="7"/>
  <c r="Q1043" i="7"/>
  <c r="P1043" i="7"/>
  <c r="O1043" i="7"/>
  <c r="N1043" i="7"/>
  <c r="M1043" i="7"/>
  <c r="L1043" i="7"/>
  <c r="K1043" i="7"/>
  <c r="X1035" i="7"/>
  <c r="W1035" i="7"/>
  <c r="V1035" i="7"/>
  <c r="U1035" i="7"/>
  <c r="T1035" i="7"/>
  <c r="R1035" i="7"/>
  <c r="Q1035" i="7"/>
  <c r="P1035" i="7"/>
  <c r="O1035" i="7"/>
  <c r="N1035" i="7"/>
  <c r="M1035" i="7"/>
  <c r="L1035" i="7"/>
  <c r="K1035" i="7"/>
  <c r="X1134" i="7"/>
  <c r="W1134" i="7"/>
  <c r="V1134" i="7"/>
  <c r="U1134" i="7"/>
  <c r="T1134" i="7"/>
  <c r="R1134" i="7"/>
  <c r="Q1134" i="7"/>
  <c r="P1134" i="7"/>
  <c r="O1134" i="7"/>
  <c r="N1134" i="7"/>
  <c r="M1134" i="7"/>
  <c r="L1134" i="7"/>
  <c r="K1134" i="7"/>
  <c r="X1113" i="7"/>
  <c r="W1113" i="7"/>
  <c r="V1113" i="7"/>
  <c r="U1113" i="7"/>
  <c r="T1113" i="7"/>
  <c r="R1113" i="7"/>
  <c r="Q1113" i="7"/>
  <c r="P1113" i="7"/>
  <c r="O1113" i="7"/>
  <c r="N1113" i="7"/>
  <c r="M1113" i="7"/>
  <c r="L1113" i="7"/>
  <c r="K1113" i="7"/>
  <c r="X1011" i="7"/>
  <c r="W1011" i="7"/>
  <c r="V1011" i="7"/>
  <c r="U1011" i="7"/>
  <c r="T1011" i="7"/>
  <c r="R1011" i="7"/>
  <c r="Q1011" i="7"/>
  <c r="P1011" i="7"/>
  <c r="O1011" i="7"/>
  <c r="N1011" i="7"/>
  <c r="M1011" i="7"/>
  <c r="L1011" i="7"/>
  <c r="K1011" i="7"/>
  <c r="X1003" i="7"/>
  <c r="W1003" i="7"/>
  <c r="V1003" i="7"/>
  <c r="U1003" i="7"/>
  <c r="T1003" i="7"/>
  <c r="R1003" i="7"/>
  <c r="Q1003" i="7"/>
  <c r="P1003" i="7"/>
  <c r="O1003" i="7"/>
  <c r="N1003" i="7"/>
  <c r="M1003" i="7"/>
  <c r="L1003" i="7"/>
  <c r="K1003" i="7"/>
  <c r="X1082" i="7"/>
  <c r="W1082" i="7"/>
  <c r="V1082" i="7"/>
  <c r="U1082" i="7"/>
  <c r="T1082" i="7"/>
  <c r="R1082" i="7"/>
  <c r="Q1082" i="7"/>
  <c r="P1082" i="7"/>
  <c r="O1082" i="7"/>
  <c r="N1082" i="7"/>
  <c r="M1082" i="7"/>
  <c r="L1082" i="7"/>
  <c r="K1082" i="7"/>
  <c r="X987" i="7"/>
  <c r="W987" i="7"/>
  <c r="V987" i="7"/>
  <c r="U987" i="7"/>
  <c r="T987" i="7"/>
  <c r="R987" i="7"/>
  <c r="Q987" i="7"/>
  <c r="P987" i="7"/>
  <c r="O987" i="7"/>
  <c r="N987" i="7"/>
  <c r="M987" i="7"/>
  <c r="L987" i="7"/>
  <c r="K987" i="7"/>
  <c r="X979" i="7"/>
  <c r="W979" i="7"/>
  <c r="V979" i="7"/>
  <c r="U979" i="7"/>
  <c r="T979" i="7"/>
  <c r="R979" i="7"/>
  <c r="Q979" i="7"/>
  <c r="P979" i="7"/>
  <c r="O979" i="7"/>
  <c r="N979" i="7"/>
  <c r="M979" i="7"/>
  <c r="L979" i="7"/>
  <c r="K979" i="7"/>
  <c r="X971" i="7"/>
  <c r="W971" i="7"/>
  <c r="V971" i="7"/>
  <c r="U971" i="7"/>
  <c r="T971" i="7"/>
  <c r="R971" i="7"/>
  <c r="Q971" i="7"/>
  <c r="P971" i="7"/>
  <c r="O971" i="7"/>
  <c r="N971" i="7"/>
  <c r="M971" i="7"/>
  <c r="L971" i="7"/>
  <c r="K971" i="7"/>
  <c r="X963" i="7"/>
  <c r="W963" i="7"/>
  <c r="V963" i="7"/>
  <c r="U963" i="7"/>
  <c r="T963" i="7"/>
  <c r="R963" i="7"/>
  <c r="Q963" i="7"/>
  <c r="P963" i="7"/>
  <c r="O963" i="7"/>
  <c r="N963" i="7"/>
  <c r="M963" i="7"/>
  <c r="L963" i="7"/>
  <c r="K963" i="7"/>
  <c r="X955" i="7"/>
  <c r="W955" i="7"/>
  <c r="V955" i="7"/>
  <c r="U955" i="7"/>
  <c r="T955" i="7"/>
  <c r="R955" i="7"/>
  <c r="Q955" i="7"/>
  <c r="P955" i="7"/>
  <c r="O955" i="7"/>
  <c r="N955" i="7"/>
  <c r="M955" i="7"/>
  <c r="L955" i="7"/>
  <c r="K955" i="7"/>
  <c r="X947" i="7"/>
  <c r="W947" i="7"/>
  <c r="V947" i="7"/>
  <c r="U947" i="7"/>
  <c r="T947" i="7"/>
  <c r="R947" i="7"/>
  <c r="Q947" i="7"/>
  <c r="P947" i="7"/>
  <c r="O947" i="7"/>
  <c r="N947" i="7"/>
  <c r="M947" i="7"/>
  <c r="L947" i="7"/>
  <c r="K947" i="7"/>
  <c r="X939" i="7"/>
  <c r="W939" i="7"/>
  <c r="V939" i="7"/>
  <c r="U939" i="7"/>
  <c r="T939" i="7"/>
  <c r="R939" i="7"/>
  <c r="Q939" i="7"/>
  <c r="P939" i="7"/>
  <c r="O939" i="7"/>
  <c r="N939" i="7"/>
  <c r="M939" i="7"/>
  <c r="L939" i="7"/>
  <c r="K939" i="7"/>
  <c r="X931" i="7"/>
  <c r="W931" i="7"/>
  <c r="V931" i="7"/>
  <c r="U931" i="7"/>
  <c r="T931" i="7"/>
  <c r="R931" i="7"/>
  <c r="Q931" i="7"/>
  <c r="P931" i="7"/>
  <c r="O931" i="7"/>
  <c r="N931" i="7"/>
  <c r="M931" i="7"/>
  <c r="K931" i="7"/>
  <c r="L931" i="7"/>
  <c r="X923" i="7"/>
  <c r="W923" i="7"/>
  <c r="V923" i="7"/>
  <c r="U923" i="7"/>
  <c r="T923" i="7"/>
  <c r="R923" i="7"/>
  <c r="Q923" i="7"/>
  <c r="P923" i="7"/>
  <c r="O923" i="7"/>
  <c r="N923" i="7"/>
  <c r="M923" i="7"/>
  <c r="K923" i="7"/>
  <c r="L923" i="7"/>
  <c r="X1033" i="7"/>
  <c r="W1033" i="7"/>
  <c r="V1033" i="7"/>
  <c r="U1033" i="7"/>
  <c r="T1033" i="7"/>
  <c r="R1033" i="7"/>
  <c r="Q1033" i="7"/>
  <c r="P1033" i="7"/>
  <c r="O1033" i="7"/>
  <c r="N1033" i="7"/>
  <c r="M1033" i="7"/>
  <c r="L1033" i="7"/>
  <c r="K1033" i="7"/>
  <c r="X1027" i="7"/>
  <c r="W1027" i="7"/>
  <c r="V1027" i="7"/>
  <c r="U1027" i="7"/>
  <c r="T1027" i="7"/>
  <c r="R1027" i="7"/>
  <c r="Q1027" i="7"/>
  <c r="P1027" i="7"/>
  <c r="O1027" i="7"/>
  <c r="N1027" i="7"/>
  <c r="M1027" i="7"/>
  <c r="L1027" i="7"/>
  <c r="K1027" i="7"/>
  <c r="X899" i="7"/>
  <c r="W899" i="7"/>
  <c r="V899" i="7"/>
  <c r="T899" i="7"/>
  <c r="U899" i="7"/>
  <c r="R899" i="7"/>
  <c r="Q899" i="7"/>
  <c r="P899" i="7"/>
  <c r="O899" i="7"/>
  <c r="N899" i="7"/>
  <c r="M899" i="7"/>
  <c r="K899" i="7"/>
  <c r="L899" i="7"/>
  <c r="X891" i="7"/>
  <c r="W891" i="7"/>
  <c r="V891" i="7"/>
  <c r="U891" i="7"/>
  <c r="T891" i="7"/>
  <c r="R891" i="7"/>
  <c r="Q891" i="7"/>
  <c r="P891" i="7"/>
  <c r="O891" i="7"/>
  <c r="N891" i="7"/>
  <c r="M891" i="7"/>
  <c r="K891" i="7"/>
  <c r="L891" i="7"/>
  <c r="X1025" i="7"/>
  <c r="W1025" i="7"/>
  <c r="V1025" i="7"/>
  <c r="U1025" i="7"/>
  <c r="T1025" i="7"/>
  <c r="R1025" i="7"/>
  <c r="Q1025" i="7"/>
  <c r="P1025" i="7"/>
  <c r="O1025" i="7"/>
  <c r="N1025" i="7"/>
  <c r="M1025" i="7"/>
  <c r="L1025" i="7"/>
  <c r="K1025" i="7"/>
  <c r="X875" i="7"/>
  <c r="W875" i="7"/>
  <c r="V875" i="7"/>
  <c r="U875" i="7"/>
  <c r="T875" i="7"/>
  <c r="R875" i="7"/>
  <c r="Q875" i="7"/>
  <c r="P875" i="7"/>
  <c r="O875" i="7"/>
  <c r="N875" i="7"/>
  <c r="M875" i="7"/>
  <c r="L875" i="7"/>
  <c r="K875" i="7"/>
  <c r="X867" i="7"/>
  <c r="W867" i="7"/>
  <c r="V867" i="7"/>
  <c r="T867" i="7"/>
  <c r="U867" i="7"/>
  <c r="R867" i="7"/>
  <c r="Q867" i="7"/>
  <c r="P867" i="7"/>
  <c r="O867" i="7"/>
  <c r="N867" i="7"/>
  <c r="M867" i="7"/>
  <c r="K867" i="7"/>
  <c r="L867" i="7"/>
  <c r="X859" i="7"/>
  <c r="W859" i="7"/>
  <c r="V859" i="7"/>
  <c r="U859" i="7"/>
  <c r="T859" i="7"/>
  <c r="R859" i="7"/>
  <c r="Q859" i="7"/>
  <c r="P859" i="7"/>
  <c r="O859" i="7"/>
  <c r="N859" i="7"/>
  <c r="M859" i="7"/>
  <c r="K859" i="7"/>
  <c r="L859" i="7"/>
  <c r="X851" i="7"/>
  <c r="W851" i="7"/>
  <c r="V851" i="7"/>
  <c r="U851" i="7"/>
  <c r="T851" i="7"/>
  <c r="R851" i="7"/>
  <c r="Q851" i="7"/>
  <c r="P851" i="7"/>
  <c r="O851" i="7"/>
  <c r="N851" i="7"/>
  <c r="M851" i="7"/>
  <c r="L851" i="7"/>
  <c r="K851" i="7"/>
  <c r="X843" i="7"/>
  <c r="W843" i="7"/>
  <c r="V843" i="7"/>
  <c r="U843" i="7"/>
  <c r="T843" i="7"/>
  <c r="R843" i="7"/>
  <c r="Q843" i="7"/>
  <c r="P843" i="7"/>
  <c r="O843" i="7"/>
  <c r="N843" i="7"/>
  <c r="M843" i="7"/>
  <c r="L843" i="7"/>
  <c r="K843" i="7"/>
  <c r="X835" i="7"/>
  <c r="W835" i="7"/>
  <c r="V835" i="7"/>
  <c r="T835" i="7"/>
  <c r="U835" i="7"/>
  <c r="R835" i="7"/>
  <c r="Q835" i="7"/>
  <c r="P835" i="7"/>
  <c r="O835" i="7"/>
  <c r="N835" i="7"/>
  <c r="M835" i="7"/>
  <c r="K835" i="7"/>
  <c r="L835" i="7"/>
  <c r="X827" i="7"/>
  <c r="W827" i="7"/>
  <c r="V827" i="7"/>
  <c r="U827" i="7"/>
  <c r="T827" i="7"/>
  <c r="R827" i="7"/>
  <c r="Q827" i="7"/>
  <c r="P827" i="7"/>
  <c r="O827" i="7"/>
  <c r="N827" i="7"/>
  <c r="M827" i="7"/>
  <c r="K827" i="7"/>
  <c r="L827" i="7"/>
  <c r="X819" i="7"/>
  <c r="W819" i="7"/>
  <c r="V819" i="7"/>
  <c r="U819" i="7"/>
  <c r="T819" i="7"/>
  <c r="R819" i="7"/>
  <c r="Q819" i="7"/>
  <c r="P819" i="7"/>
  <c r="O819" i="7"/>
  <c r="N819" i="7"/>
  <c r="M819" i="7"/>
  <c r="L819" i="7"/>
  <c r="K819" i="7"/>
  <c r="X958" i="7"/>
  <c r="W958" i="7"/>
  <c r="V958" i="7"/>
  <c r="U958" i="7"/>
  <c r="T958" i="7"/>
  <c r="R958" i="7"/>
  <c r="Q958" i="7"/>
  <c r="P958" i="7"/>
  <c r="O958" i="7"/>
  <c r="N958" i="7"/>
  <c r="M958" i="7"/>
  <c r="L958" i="7"/>
  <c r="K958" i="7"/>
  <c r="X803" i="7"/>
  <c r="W803" i="7"/>
  <c r="V803" i="7"/>
  <c r="T803" i="7"/>
  <c r="U803" i="7"/>
  <c r="R803" i="7"/>
  <c r="Q803" i="7"/>
  <c r="P803" i="7"/>
  <c r="O803" i="7"/>
  <c r="N803" i="7"/>
  <c r="M803" i="7"/>
  <c r="K803" i="7"/>
  <c r="L803" i="7"/>
  <c r="X795" i="7"/>
  <c r="W795" i="7"/>
  <c r="V795" i="7"/>
  <c r="U795" i="7"/>
  <c r="T795" i="7"/>
  <c r="R795" i="7"/>
  <c r="Q795" i="7"/>
  <c r="P795" i="7"/>
  <c r="O795" i="7"/>
  <c r="N795" i="7"/>
  <c r="M795" i="7"/>
  <c r="K795" i="7"/>
  <c r="L795" i="7"/>
  <c r="X945" i="7"/>
  <c r="W945" i="7"/>
  <c r="V945" i="7"/>
  <c r="U945" i="7"/>
  <c r="T945" i="7"/>
  <c r="R945" i="7"/>
  <c r="Q945" i="7"/>
  <c r="P945" i="7"/>
  <c r="O945" i="7"/>
  <c r="N945" i="7"/>
  <c r="M945" i="7"/>
  <c r="L945" i="7"/>
  <c r="K945" i="7"/>
  <c r="X779" i="7"/>
  <c r="W779" i="7"/>
  <c r="V779" i="7"/>
  <c r="U779" i="7"/>
  <c r="T779" i="7"/>
  <c r="R779" i="7"/>
  <c r="Q779" i="7"/>
  <c r="P779" i="7"/>
  <c r="O779" i="7"/>
  <c r="N779" i="7"/>
  <c r="M779" i="7"/>
  <c r="L779" i="7"/>
  <c r="K779" i="7"/>
  <c r="J779" i="7"/>
  <c r="X771" i="7"/>
  <c r="W771" i="7"/>
  <c r="V771" i="7"/>
  <c r="T771" i="7"/>
  <c r="U771" i="7"/>
  <c r="R771" i="7"/>
  <c r="Q771" i="7"/>
  <c r="P771" i="7"/>
  <c r="O771" i="7"/>
  <c r="N771" i="7"/>
  <c r="M771" i="7"/>
  <c r="K771" i="7"/>
  <c r="J771" i="7"/>
  <c r="L771" i="7"/>
  <c r="X763" i="7"/>
  <c r="W763" i="7"/>
  <c r="V763" i="7"/>
  <c r="U763" i="7"/>
  <c r="T763" i="7"/>
  <c r="R763" i="7"/>
  <c r="Q763" i="7"/>
  <c r="P763" i="7"/>
  <c r="O763" i="7"/>
  <c r="N763" i="7"/>
  <c r="M763" i="7"/>
  <c r="K763" i="7"/>
  <c r="J763" i="7"/>
  <c r="L763" i="7"/>
  <c r="X755" i="7"/>
  <c r="W755" i="7"/>
  <c r="V755" i="7"/>
  <c r="U755" i="7"/>
  <c r="T755" i="7"/>
  <c r="R755" i="7"/>
  <c r="Q755" i="7"/>
  <c r="P755" i="7"/>
  <c r="O755" i="7"/>
  <c r="N755" i="7"/>
  <c r="M755" i="7"/>
  <c r="L755" i="7"/>
  <c r="K755" i="7"/>
  <c r="J755" i="7"/>
  <c r="X747" i="7"/>
  <c r="W747" i="7"/>
  <c r="V747" i="7"/>
  <c r="U747" i="7"/>
  <c r="T747" i="7"/>
  <c r="R747" i="7"/>
  <c r="Q747" i="7"/>
  <c r="P747" i="7"/>
  <c r="O747" i="7"/>
  <c r="N747" i="7"/>
  <c r="M747" i="7"/>
  <c r="L747" i="7"/>
  <c r="K747" i="7"/>
  <c r="J747" i="7"/>
  <c r="X739" i="7"/>
  <c r="W739" i="7"/>
  <c r="V739" i="7"/>
  <c r="T739" i="7"/>
  <c r="U739" i="7"/>
  <c r="R739" i="7"/>
  <c r="Q739" i="7"/>
  <c r="P739" i="7"/>
  <c r="O739" i="7"/>
  <c r="N739" i="7"/>
  <c r="M739" i="7"/>
  <c r="K739" i="7"/>
  <c r="J739" i="7"/>
  <c r="L739" i="7"/>
  <c r="X731" i="7"/>
  <c r="W731" i="7"/>
  <c r="V731" i="7"/>
  <c r="U731" i="7"/>
  <c r="T731" i="7"/>
  <c r="R731" i="7"/>
  <c r="Q731" i="7"/>
  <c r="P731" i="7"/>
  <c r="O731" i="7"/>
  <c r="N731" i="7"/>
  <c r="M731" i="7"/>
  <c r="K731" i="7"/>
  <c r="J731" i="7"/>
  <c r="L731" i="7"/>
  <c r="X723" i="7"/>
  <c r="W723" i="7"/>
  <c r="V723" i="7"/>
  <c r="U723" i="7"/>
  <c r="T723" i="7"/>
  <c r="R723" i="7"/>
  <c r="Q723" i="7"/>
  <c r="P723" i="7"/>
  <c r="O723" i="7"/>
  <c r="N723" i="7"/>
  <c r="M723" i="7"/>
  <c r="L723" i="7"/>
  <c r="K723" i="7"/>
  <c r="J723" i="7"/>
  <c r="X715" i="7"/>
  <c r="W715" i="7"/>
  <c r="V715" i="7"/>
  <c r="U715" i="7"/>
  <c r="T715" i="7"/>
  <c r="R715" i="7"/>
  <c r="Q715" i="7"/>
  <c r="P715" i="7"/>
  <c r="O715" i="7"/>
  <c r="N715" i="7"/>
  <c r="M715" i="7"/>
  <c r="L715" i="7"/>
  <c r="K715" i="7"/>
  <c r="J715" i="7"/>
  <c r="X707" i="7"/>
  <c r="W707" i="7"/>
  <c r="V707" i="7"/>
  <c r="T707" i="7"/>
  <c r="U707" i="7"/>
  <c r="R707" i="7"/>
  <c r="Q707" i="7"/>
  <c r="P707" i="7"/>
  <c r="O707" i="7"/>
  <c r="N707" i="7"/>
  <c r="M707" i="7"/>
  <c r="K707" i="7"/>
  <c r="J707" i="7"/>
  <c r="L707" i="7"/>
  <c r="X699" i="7"/>
  <c r="W699" i="7"/>
  <c r="V699" i="7"/>
  <c r="U699" i="7"/>
  <c r="T699" i="7"/>
  <c r="R699" i="7"/>
  <c r="Q699" i="7"/>
  <c r="P699" i="7"/>
  <c r="O699" i="7"/>
  <c r="N699" i="7"/>
  <c r="M699" i="7"/>
  <c r="K699" i="7"/>
  <c r="J699" i="7"/>
  <c r="L699" i="7"/>
  <c r="X691" i="7"/>
  <c r="W691" i="7"/>
  <c r="V691" i="7"/>
  <c r="U691" i="7"/>
  <c r="T691" i="7"/>
  <c r="R691" i="7"/>
  <c r="Q691" i="7"/>
  <c r="P691" i="7"/>
  <c r="O691" i="7"/>
  <c r="N691" i="7"/>
  <c r="M691" i="7"/>
  <c r="L691" i="7"/>
  <c r="K691" i="7"/>
  <c r="J691" i="7"/>
  <c r="X683" i="7"/>
  <c r="W683" i="7"/>
  <c r="V683" i="7"/>
  <c r="U683" i="7"/>
  <c r="T683" i="7"/>
  <c r="R683" i="7"/>
  <c r="Q683" i="7"/>
  <c r="P683" i="7"/>
  <c r="O683" i="7"/>
  <c r="N683" i="7"/>
  <c r="M683" i="7"/>
  <c r="L683" i="7"/>
  <c r="K683" i="7"/>
  <c r="J683" i="7"/>
  <c r="X675" i="7"/>
  <c r="W675" i="7"/>
  <c r="V675" i="7"/>
  <c r="T675" i="7"/>
  <c r="U675" i="7"/>
  <c r="R675" i="7"/>
  <c r="Q675" i="7"/>
  <c r="P675" i="7"/>
  <c r="O675" i="7"/>
  <c r="N675" i="7"/>
  <c r="M675" i="7"/>
  <c r="K675" i="7"/>
  <c r="J675" i="7"/>
  <c r="L675" i="7"/>
  <c r="X667" i="7"/>
  <c r="W667" i="7"/>
  <c r="V667" i="7"/>
  <c r="U667" i="7"/>
  <c r="T667" i="7"/>
  <c r="R667" i="7"/>
  <c r="Q667" i="7"/>
  <c r="P667" i="7"/>
  <c r="O667" i="7"/>
  <c r="N667" i="7"/>
  <c r="M667" i="7"/>
  <c r="K667" i="7"/>
  <c r="J667" i="7"/>
  <c r="L667" i="7"/>
  <c r="X659" i="7"/>
  <c r="W659" i="7"/>
  <c r="V659" i="7"/>
  <c r="U659" i="7"/>
  <c r="T659" i="7"/>
  <c r="R659" i="7"/>
  <c r="Q659" i="7"/>
  <c r="P659" i="7"/>
  <c r="O659" i="7"/>
  <c r="N659" i="7"/>
  <c r="M659" i="7"/>
  <c r="L659" i="7"/>
  <c r="K659" i="7"/>
  <c r="J659" i="7"/>
  <c r="X651" i="7"/>
  <c r="W651" i="7"/>
  <c r="V651" i="7"/>
  <c r="U651" i="7"/>
  <c r="T651" i="7"/>
  <c r="R651" i="7"/>
  <c r="Q651" i="7"/>
  <c r="P651" i="7"/>
  <c r="O651" i="7"/>
  <c r="N651" i="7"/>
  <c r="M651" i="7"/>
  <c r="L651" i="7"/>
  <c r="K651" i="7"/>
  <c r="J651" i="7"/>
  <c r="X643" i="7"/>
  <c r="W643" i="7"/>
  <c r="V643" i="7"/>
  <c r="T643" i="7"/>
  <c r="U643" i="7"/>
  <c r="R643" i="7"/>
  <c r="Q643" i="7"/>
  <c r="P643" i="7"/>
  <c r="O643" i="7"/>
  <c r="N643" i="7"/>
  <c r="M643" i="7"/>
  <c r="L643" i="7"/>
  <c r="K643" i="7"/>
  <c r="J643" i="7"/>
  <c r="X635" i="7"/>
  <c r="W635" i="7"/>
  <c r="V635" i="7"/>
  <c r="U635" i="7"/>
  <c r="T635" i="7"/>
  <c r="R635" i="7"/>
  <c r="Q635" i="7"/>
  <c r="P635" i="7"/>
  <c r="O635" i="7"/>
  <c r="N635" i="7"/>
  <c r="M635" i="7"/>
  <c r="L635" i="7"/>
  <c r="K635" i="7"/>
  <c r="J635" i="7"/>
  <c r="X627" i="7"/>
  <c r="W627" i="7"/>
  <c r="V627" i="7"/>
  <c r="U627" i="7"/>
  <c r="T627" i="7"/>
  <c r="R627" i="7"/>
  <c r="Q627" i="7"/>
  <c r="P627" i="7"/>
  <c r="O627" i="7"/>
  <c r="N627" i="7"/>
  <c r="M627" i="7"/>
  <c r="L627" i="7"/>
  <c r="K627" i="7"/>
  <c r="J627" i="7"/>
  <c r="X619" i="7"/>
  <c r="W619" i="7"/>
  <c r="V619" i="7"/>
  <c r="U619" i="7"/>
  <c r="T619" i="7"/>
  <c r="R619" i="7"/>
  <c r="Q619" i="7"/>
  <c r="P619" i="7"/>
  <c r="O619" i="7"/>
  <c r="N619" i="7"/>
  <c r="M619" i="7"/>
  <c r="L619" i="7"/>
  <c r="K619" i="7"/>
  <c r="J619" i="7"/>
  <c r="X611" i="7"/>
  <c r="W611" i="7"/>
  <c r="V611" i="7"/>
  <c r="T611" i="7"/>
  <c r="U611" i="7"/>
  <c r="R611" i="7"/>
  <c r="Q611" i="7"/>
  <c r="P611" i="7"/>
  <c r="O611" i="7"/>
  <c r="N611" i="7"/>
  <c r="M611" i="7"/>
  <c r="L611" i="7"/>
  <c r="K611" i="7"/>
  <c r="J611" i="7"/>
  <c r="X603" i="7"/>
  <c r="W603" i="7"/>
  <c r="V603" i="7"/>
  <c r="U603" i="7"/>
  <c r="T603" i="7"/>
  <c r="R603" i="7"/>
  <c r="Q603" i="7"/>
  <c r="P603" i="7"/>
  <c r="O603" i="7"/>
  <c r="N603" i="7"/>
  <c r="M603" i="7"/>
  <c r="L603" i="7"/>
  <c r="K603" i="7"/>
  <c r="J603" i="7"/>
  <c r="X595" i="7"/>
  <c r="W595" i="7"/>
  <c r="V595" i="7"/>
  <c r="U595" i="7"/>
  <c r="T595" i="7"/>
  <c r="R595" i="7"/>
  <c r="Q595" i="7"/>
  <c r="P595" i="7"/>
  <c r="O595" i="7"/>
  <c r="N595" i="7"/>
  <c r="M595" i="7"/>
  <c r="L595" i="7"/>
  <c r="K595" i="7"/>
  <c r="J595" i="7"/>
  <c r="X587" i="7"/>
  <c r="W587" i="7"/>
  <c r="V587" i="7"/>
  <c r="U587" i="7"/>
  <c r="T587" i="7"/>
  <c r="R587" i="7"/>
  <c r="Q587" i="7"/>
  <c r="P587" i="7"/>
  <c r="O587" i="7"/>
  <c r="N587" i="7"/>
  <c r="M587" i="7"/>
  <c r="L587" i="7"/>
  <c r="K587" i="7"/>
  <c r="J587" i="7"/>
  <c r="X579" i="7"/>
  <c r="W579" i="7"/>
  <c r="V579" i="7"/>
  <c r="U579" i="7"/>
  <c r="T579" i="7"/>
  <c r="R579" i="7"/>
  <c r="Q579" i="7"/>
  <c r="P579" i="7"/>
  <c r="O579" i="7"/>
  <c r="N579" i="7"/>
  <c r="M579" i="7"/>
  <c r="L579" i="7"/>
  <c r="K579" i="7"/>
  <c r="J579" i="7"/>
  <c r="X571" i="7"/>
  <c r="W571" i="7"/>
  <c r="V571" i="7"/>
  <c r="U571" i="7"/>
  <c r="T571" i="7"/>
  <c r="R571" i="7"/>
  <c r="Q571" i="7"/>
  <c r="P571" i="7"/>
  <c r="O571" i="7"/>
  <c r="N571" i="7"/>
  <c r="M571" i="7"/>
  <c r="L571" i="7"/>
  <c r="K571" i="7"/>
  <c r="J571" i="7"/>
  <c r="X563" i="7"/>
  <c r="W563" i="7"/>
  <c r="V563" i="7"/>
  <c r="U563" i="7"/>
  <c r="T563" i="7"/>
  <c r="R563" i="7"/>
  <c r="Q563" i="7"/>
  <c r="P563" i="7"/>
  <c r="O563" i="7"/>
  <c r="N563" i="7"/>
  <c r="M563" i="7"/>
  <c r="L563" i="7"/>
  <c r="K563" i="7"/>
  <c r="J563" i="7"/>
  <c r="X555" i="7"/>
  <c r="W555" i="7"/>
  <c r="V555" i="7"/>
  <c r="U555" i="7"/>
  <c r="T555" i="7"/>
  <c r="R555" i="7"/>
  <c r="Q555" i="7"/>
  <c r="P555" i="7"/>
  <c r="O555" i="7"/>
  <c r="N555" i="7"/>
  <c r="M555" i="7"/>
  <c r="L555" i="7"/>
  <c r="K555" i="7"/>
  <c r="J555" i="7"/>
  <c r="X547" i="7"/>
  <c r="W547" i="7"/>
  <c r="V547" i="7"/>
  <c r="U547" i="7"/>
  <c r="T547" i="7"/>
  <c r="R547" i="7"/>
  <c r="Q547" i="7"/>
  <c r="P547" i="7"/>
  <c r="O547" i="7"/>
  <c r="N547" i="7"/>
  <c r="M547" i="7"/>
  <c r="L547" i="7"/>
  <c r="K547" i="7"/>
  <c r="J547" i="7"/>
  <c r="X539" i="7"/>
  <c r="W539" i="7"/>
  <c r="V539" i="7"/>
  <c r="U539" i="7"/>
  <c r="T539" i="7"/>
  <c r="R539" i="7"/>
  <c r="Q539" i="7"/>
  <c r="P539" i="7"/>
  <c r="O539" i="7"/>
  <c r="N539" i="7"/>
  <c r="M539" i="7"/>
  <c r="L539" i="7"/>
  <c r="K539" i="7"/>
  <c r="J539" i="7"/>
  <c r="X531" i="7"/>
  <c r="W531" i="7"/>
  <c r="V531" i="7"/>
  <c r="U531" i="7"/>
  <c r="T531" i="7"/>
  <c r="R531" i="7"/>
  <c r="Q531" i="7"/>
  <c r="P531" i="7"/>
  <c r="O531" i="7"/>
  <c r="N531" i="7"/>
  <c r="M531" i="7"/>
  <c r="L531" i="7"/>
  <c r="K531" i="7"/>
  <c r="J531" i="7"/>
  <c r="X523" i="7"/>
  <c r="W523" i="7"/>
  <c r="V523" i="7"/>
  <c r="U523" i="7"/>
  <c r="T523" i="7"/>
  <c r="R523" i="7"/>
  <c r="Q523" i="7"/>
  <c r="P523" i="7"/>
  <c r="O523" i="7"/>
  <c r="N523" i="7"/>
  <c r="M523" i="7"/>
  <c r="L523" i="7"/>
  <c r="K523" i="7"/>
  <c r="J523" i="7"/>
  <c r="X515" i="7"/>
  <c r="W515" i="7"/>
  <c r="V515" i="7"/>
  <c r="U515" i="7"/>
  <c r="T515" i="7"/>
  <c r="R515" i="7"/>
  <c r="Q515" i="7"/>
  <c r="P515" i="7"/>
  <c r="O515" i="7"/>
  <c r="N515" i="7"/>
  <c r="M515" i="7"/>
  <c r="L515" i="7"/>
  <c r="K515" i="7"/>
  <c r="J515" i="7"/>
  <c r="X507" i="7"/>
  <c r="W507" i="7"/>
  <c r="V507" i="7"/>
  <c r="U507" i="7"/>
  <c r="T507" i="7"/>
  <c r="R507" i="7"/>
  <c r="Q507" i="7"/>
  <c r="P507" i="7"/>
  <c r="O507" i="7"/>
  <c r="N507" i="7"/>
  <c r="M507" i="7"/>
  <c r="L507" i="7"/>
  <c r="K507" i="7"/>
  <c r="J507" i="7"/>
  <c r="X499" i="7"/>
  <c r="W499" i="7"/>
  <c r="V499" i="7"/>
  <c r="U499" i="7"/>
  <c r="T499" i="7"/>
  <c r="R499" i="7"/>
  <c r="Q499" i="7"/>
  <c r="P499" i="7"/>
  <c r="O499" i="7"/>
  <c r="N499" i="7"/>
  <c r="M499" i="7"/>
  <c r="L499" i="7"/>
  <c r="K499" i="7"/>
  <c r="J499" i="7"/>
  <c r="X491" i="7"/>
  <c r="W491" i="7"/>
  <c r="V491" i="7"/>
  <c r="U491" i="7"/>
  <c r="T491" i="7"/>
  <c r="R491" i="7"/>
  <c r="Q491" i="7"/>
  <c r="P491" i="7"/>
  <c r="O491" i="7"/>
  <c r="N491" i="7"/>
  <c r="M491" i="7"/>
  <c r="L491" i="7"/>
  <c r="K491" i="7"/>
  <c r="J491" i="7"/>
  <c r="X483" i="7"/>
  <c r="W483" i="7"/>
  <c r="V483" i="7"/>
  <c r="U483" i="7"/>
  <c r="T483" i="7"/>
  <c r="R483" i="7"/>
  <c r="Q483" i="7"/>
  <c r="P483" i="7"/>
  <c r="O483" i="7"/>
  <c r="N483" i="7"/>
  <c r="M483" i="7"/>
  <c r="L483" i="7"/>
  <c r="K483" i="7"/>
  <c r="J483" i="7"/>
  <c r="X475" i="7"/>
  <c r="W475" i="7"/>
  <c r="V475" i="7"/>
  <c r="U475" i="7"/>
  <c r="T475" i="7"/>
  <c r="R475" i="7"/>
  <c r="Q475" i="7"/>
  <c r="O475" i="7"/>
  <c r="P475" i="7"/>
  <c r="N475" i="7"/>
  <c r="M475" i="7"/>
  <c r="L475" i="7"/>
  <c r="K475" i="7"/>
  <c r="J475" i="7"/>
  <c r="X467" i="7"/>
  <c r="W467" i="7"/>
  <c r="V467" i="7"/>
  <c r="U467" i="7"/>
  <c r="T467" i="7"/>
  <c r="R467" i="7"/>
  <c r="Q467" i="7"/>
  <c r="P467" i="7"/>
  <c r="O467" i="7"/>
  <c r="N467" i="7"/>
  <c r="M467" i="7"/>
  <c r="L467" i="7"/>
  <c r="K467" i="7"/>
  <c r="J467" i="7"/>
  <c r="X459" i="7"/>
  <c r="W459" i="7"/>
  <c r="V459" i="7"/>
  <c r="U459" i="7"/>
  <c r="T459" i="7"/>
  <c r="R459" i="7"/>
  <c r="Q459" i="7"/>
  <c r="P459" i="7"/>
  <c r="O459" i="7"/>
  <c r="N459" i="7"/>
  <c r="M459" i="7"/>
  <c r="L459" i="7"/>
  <c r="K459" i="7"/>
  <c r="J459" i="7"/>
  <c r="X451" i="7"/>
  <c r="W451" i="7"/>
  <c r="V451" i="7"/>
  <c r="U451" i="7"/>
  <c r="T451" i="7"/>
  <c r="R451" i="7"/>
  <c r="Q451" i="7"/>
  <c r="P451" i="7"/>
  <c r="O451" i="7"/>
  <c r="N451" i="7"/>
  <c r="M451" i="7"/>
  <c r="L451" i="7"/>
  <c r="K451" i="7"/>
  <c r="J451" i="7"/>
  <c r="X443" i="7"/>
  <c r="W443" i="7"/>
  <c r="V443" i="7"/>
  <c r="U443" i="7"/>
  <c r="T443" i="7"/>
  <c r="R443" i="7"/>
  <c r="Q443" i="7"/>
  <c r="P443" i="7"/>
  <c r="O443" i="7"/>
  <c r="N443" i="7"/>
  <c r="M443" i="7"/>
  <c r="L443" i="7"/>
  <c r="K443" i="7"/>
  <c r="J443" i="7"/>
  <c r="X435" i="7"/>
  <c r="W435" i="7"/>
  <c r="V435" i="7"/>
  <c r="U435" i="7"/>
  <c r="T435" i="7"/>
  <c r="R435" i="7"/>
  <c r="Q435" i="7"/>
  <c r="P435" i="7"/>
  <c r="O435" i="7"/>
  <c r="N435" i="7"/>
  <c r="M435" i="7"/>
  <c r="L435" i="7"/>
  <c r="K435" i="7"/>
  <c r="J435" i="7"/>
  <c r="X427" i="7"/>
  <c r="W427" i="7"/>
  <c r="V427" i="7"/>
  <c r="U427" i="7"/>
  <c r="T427" i="7"/>
  <c r="R427" i="7"/>
  <c r="Q427" i="7"/>
  <c r="P427" i="7"/>
  <c r="O427" i="7"/>
  <c r="N427" i="7"/>
  <c r="M427" i="7"/>
  <c r="L427" i="7"/>
  <c r="K427" i="7"/>
  <c r="J427" i="7"/>
  <c r="X419" i="7"/>
  <c r="W419" i="7"/>
  <c r="V419" i="7"/>
  <c r="U419" i="7"/>
  <c r="T419" i="7"/>
  <c r="R419" i="7"/>
  <c r="Q419" i="7"/>
  <c r="P419" i="7"/>
  <c r="O419" i="7"/>
  <c r="N419" i="7"/>
  <c r="M419" i="7"/>
  <c r="L419" i="7"/>
  <c r="K419" i="7"/>
  <c r="J419" i="7"/>
  <c r="X411" i="7"/>
  <c r="W411" i="7"/>
  <c r="V411" i="7"/>
  <c r="U411" i="7"/>
  <c r="T411" i="7"/>
  <c r="R411" i="7"/>
  <c r="Q411" i="7"/>
  <c r="P411" i="7"/>
  <c r="O411" i="7"/>
  <c r="N411" i="7"/>
  <c r="M411" i="7"/>
  <c r="L411" i="7"/>
  <c r="K411" i="7"/>
  <c r="J411" i="7"/>
  <c r="X403" i="7"/>
  <c r="W403" i="7"/>
  <c r="V403" i="7"/>
  <c r="U403" i="7"/>
  <c r="T403" i="7"/>
  <c r="R403" i="7"/>
  <c r="Q403" i="7"/>
  <c r="P403" i="7"/>
  <c r="O403" i="7"/>
  <c r="N403" i="7"/>
  <c r="M403" i="7"/>
  <c r="L403" i="7"/>
  <c r="K403" i="7"/>
  <c r="J403" i="7"/>
  <c r="X395" i="7"/>
  <c r="W395" i="7"/>
  <c r="V395" i="7"/>
  <c r="U395" i="7"/>
  <c r="T395" i="7"/>
  <c r="R395" i="7"/>
  <c r="Q395" i="7"/>
  <c r="P395" i="7"/>
  <c r="O395" i="7"/>
  <c r="N395" i="7"/>
  <c r="M395" i="7"/>
  <c r="L395" i="7"/>
  <c r="K395" i="7"/>
  <c r="J395" i="7"/>
  <c r="X387" i="7"/>
  <c r="W387" i="7"/>
  <c r="V387" i="7"/>
  <c r="U387" i="7"/>
  <c r="T387" i="7"/>
  <c r="R387" i="7"/>
  <c r="Q387" i="7"/>
  <c r="P387" i="7"/>
  <c r="O387" i="7"/>
  <c r="N387" i="7"/>
  <c r="M387" i="7"/>
  <c r="L387" i="7"/>
  <c r="K387" i="7"/>
  <c r="J387" i="7"/>
  <c r="X379" i="7"/>
  <c r="W379" i="7"/>
  <c r="V379" i="7"/>
  <c r="U379" i="7"/>
  <c r="T379" i="7"/>
  <c r="R379" i="7"/>
  <c r="Q379" i="7"/>
  <c r="P379" i="7"/>
  <c r="O379" i="7"/>
  <c r="N379" i="7"/>
  <c r="M379" i="7"/>
  <c r="L379" i="7"/>
  <c r="K379" i="7"/>
  <c r="J379" i="7"/>
  <c r="X371" i="7"/>
  <c r="W371" i="7"/>
  <c r="V371" i="7"/>
  <c r="U371" i="7"/>
  <c r="T371" i="7"/>
  <c r="R371" i="7"/>
  <c r="Q371" i="7"/>
  <c r="P371" i="7"/>
  <c r="O371" i="7"/>
  <c r="N371" i="7"/>
  <c r="M371" i="7"/>
  <c r="L371" i="7"/>
  <c r="K371" i="7"/>
  <c r="J371" i="7"/>
  <c r="X363" i="7"/>
  <c r="W363" i="7"/>
  <c r="V363" i="7"/>
  <c r="U363" i="7"/>
  <c r="T363" i="7"/>
  <c r="R363" i="7"/>
  <c r="Q363" i="7"/>
  <c r="P363" i="7"/>
  <c r="O363" i="7"/>
  <c r="N363" i="7"/>
  <c r="M363" i="7"/>
  <c r="L363" i="7"/>
  <c r="K363" i="7"/>
  <c r="J363" i="7"/>
  <c r="X355" i="7"/>
  <c r="W355" i="7"/>
  <c r="V355" i="7"/>
  <c r="U355" i="7"/>
  <c r="T355" i="7"/>
  <c r="R355" i="7"/>
  <c r="Q355" i="7"/>
  <c r="P355" i="7"/>
  <c r="O355" i="7"/>
  <c r="N355" i="7"/>
  <c r="M355" i="7"/>
  <c r="L355" i="7"/>
  <c r="K355" i="7"/>
  <c r="J355" i="7"/>
  <c r="X347" i="7"/>
  <c r="W347" i="7"/>
  <c r="V347" i="7"/>
  <c r="U347" i="7"/>
  <c r="T347" i="7"/>
  <c r="R347" i="7"/>
  <c r="Q347" i="7"/>
  <c r="P347" i="7"/>
  <c r="O347" i="7"/>
  <c r="N347" i="7"/>
  <c r="M347" i="7"/>
  <c r="L347" i="7"/>
  <c r="K347" i="7"/>
  <c r="J347" i="7"/>
  <c r="X434" i="7"/>
  <c r="W434" i="7"/>
  <c r="V434" i="7"/>
  <c r="U434" i="7"/>
  <c r="T434" i="7"/>
  <c r="R434" i="7"/>
  <c r="Q434" i="7"/>
  <c r="P434" i="7"/>
  <c r="O434" i="7"/>
  <c r="N434" i="7"/>
  <c r="M434" i="7"/>
  <c r="L434" i="7"/>
  <c r="K434" i="7"/>
  <c r="J434" i="7"/>
  <c r="X331" i="7"/>
  <c r="W331" i="7"/>
  <c r="V331" i="7"/>
  <c r="U331" i="7"/>
  <c r="T331" i="7"/>
  <c r="R331" i="7"/>
  <c r="Q331" i="7"/>
  <c r="P331" i="7"/>
  <c r="O331" i="7"/>
  <c r="N331" i="7"/>
  <c r="M331" i="7"/>
  <c r="L331" i="7"/>
  <c r="K331" i="7"/>
  <c r="J331" i="7"/>
  <c r="X323" i="7"/>
  <c r="W323" i="7"/>
  <c r="V323" i="7"/>
  <c r="U323" i="7"/>
  <c r="T323" i="7"/>
  <c r="R323" i="7"/>
  <c r="Q323" i="7"/>
  <c r="P323" i="7"/>
  <c r="O323" i="7"/>
  <c r="N323" i="7"/>
  <c r="M323" i="7"/>
  <c r="L323" i="7"/>
  <c r="K323" i="7"/>
  <c r="J323" i="7"/>
  <c r="X315" i="7"/>
  <c r="W315" i="7"/>
  <c r="V315" i="7"/>
  <c r="U315" i="7"/>
  <c r="T315" i="7"/>
  <c r="R315" i="7"/>
  <c r="Q315" i="7"/>
  <c r="P315" i="7"/>
  <c r="O315" i="7"/>
  <c r="N315" i="7"/>
  <c r="M315" i="7"/>
  <c r="L315" i="7"/>
  <c r="K315" i="7"/>
  <c r="J315" i="7"/>
  <c r="X307" i="7"/>
  <c r="W307" i="7"/>
  <c r="V307" i="7"/>
  <c r="U307" i="7"/>
  <c r="T307" i="7"/>
  <c r="R307" i="7"/>
  <c r="Q307" i="7"/>
  <c r="P307" i="7"/>
  <c r="O307" i="7"/>
  <c r="N307" i="7"/>
  <c r="M307" i="7"/>
  <c r="L307" i="7"/>
  <c r="K307" i="7"/>
  <c r="J307" i="7"/>
  <c r="X359" i="7"/>
  <c r="W359" i="7"/>
  <c r="V359" i="7"/>
  <c r="U359" i="7"/>
  <c r="T359" i="7"/>
  <c r="R359" i="7"/>
  <c r="Q359" i="7"/>
  <c r="P359" i="7"/>
  <c r="O359" i="7"/>
  <c r="N359" i="7"/>
  <c r="M359" i="7"/>
  <c r="L359" i="7"/>
  <c r="K359" i="7"/>
  <c r="J359" i="7"/>
  <c r="X291" i="7"/>
  <c r="W291" i="7"/>
  <c r="V291" i="7"/>
  <c r="U291" i="7"/>
  <c r="T291" i="7"/>
  <c r="R291" i="7"/>
  <c r="Q291" i="7"/>
  <c r="P291" i="7"/>
  <c r="O291" i="7"/>
  <c r="N291" i="7"/>
  <c r="M291" i="7"/>
  <c r="L291" i="7"/>
  <c r="K291" i="7"/>
  <c r="J291" i="7"/>
  <c r="X283" i="7"/>
  <c r="W283" i="7"/>
  <c r="V283" i="7"/>
  <c r="U283" i="7"/>
  <c r="T283" i="7"/>
  <c r="R283" i="7"/>
  <c r="Q283" i="7"/>
  <c r="P283" i="7"/>
  <c r="O283" i="7"/>
  <c r="N283" i="7"/>
  <c r="M283" i="7"/>
  <c r="L283" i="7"/>
  <c r="K283" i="7"/>
  <c r="J283" i="7"/>
  <c r="X275" i="7"/>
  <c r="W275" i="7"/>
  <c r="V275" i="7"/>
  <c r="U275" i="7"/>
  <c r="T275" i="7"/>
  <c r="R275" i="7"/>
  <c r="Q275" i="7"/>
  <c r="P275" i="7"/>
  <c r="O275" i="7"/>
  <c r="N275" i="7"/>
  <c r="M275" i="7"/>
  <c r="L275" i="7"/>
  <c r="K275" i="7"/>
  <c r="J275" i="7"/>
  <c r="X267" i="7"/>
  <c r="W267" i="7"/>
  <c r="V267" i="7"/>
  <c r="U267" i="7"/>
  <c r="T267" i="7"/>
  <c r="R267" i="7"/>
  <c r="Q267" i="7"/>
  <c r="P267" i="7"/>
  <c r="O267" i="7"/>
  <c r="N267" i="7"/>
  <c r="M267" i="7"/>
  <c r="L267" i="7"/>
  <c r="K267" i="7"/>
  <c r="J267" i="7"/>
  <c r="X259" i="7"/>
  <c r="W259" i="7"/>
  <c r="V259" i="7"/>
  <c r="U259" i="7"/>
  <c r="T259" i="7"/>
  <c r="R259" i="7"/>
  <c r="Q259" i="7"/>
  <c r="P259" i="7"/>
  <c r="O259" i="7"/>
  <c r="N259" i="7"/>
  <c r="M259" i="7"/>
  <c r="L259" i="7"/>
  <c r="K259" i="7"/>
  <c r="J259" i="7"/>
  <c r="X317" i="7"/>
  <c r="W317" i="7"/>
  <c r="V317" i="7"/>
  <c r="U317" i="7"/>
  <c r="T317" i="7"/>
  <c r="R317" i="7"/>
  <c r="Q317" i="7"/>
  <c r="P317" i="7"/>
  <c r="O317" i="7"/>
  <c r="N317" i="7"/>
  <c r="M317" i="7"/>
  <c r="L317" i="7"/>
  <c r="K317" i="7"/>
  <c r="J317" i="7"/>
  <c r="X243" i="7"/>
  <c r="W243" i="7"/>
  <c r="V243" i="7"/>
  <c r="U243" i="7"/>
  <c r="T243" i="7"/>
  <c r="R243" i="7"/>
  <c r="Q243" i="7"/>
  <c r="P243" i="7"/>
  <c r="O243" i="7"/>
  <c r="N243" i="7"/>
  <c r="M243" i="7"/>
  <c r="L243" i="7"/>
  <c r="K243" i="7"/>
  <c r="J243" i="7"/>
  <c r="X235" i="7"/>
  <c r="W235" i="7"/>
  <c r="V235" i="7"/>
  <c r="U235" i="7"/>
  <c r="T235" i="7"/>
  <c r="R235" i="7"/>
  <c r="Q235" i="7"/>
  <c r="P235" i="7"/>
  <c r="O235" i="7"/>
  <c r="N235" i="7"/>
  <c r="M235" i="7"/>
  <c r="L235" i="7"/>
  <c r="K235" i="7"/>
  <c r="J235" i="7"/>
  <c r="X227" i="7"/>
  <c r="W227" i="7"/>
  <c r="V227" i="7"/>
  <c r="U227" i="7"/>
  <c r="T227" i="7"/>
  <c r="R227" i="7"/>
  <c r="Q227" i="7"/>
  <c r="P227" i="7"/>
  <c r="O227" i="7"/>
  <c r="N227" i="7"/>
  <c r="M227" i="7"/>
  <c r="L227" i="7"/>
  <c r="K227" i="7"/>
  <c r="J227" i="7"/>
  <c r="X219" i="7"/>
  <c r="W219" i="7"/>
  <c r="V219" i="7"/>
  <c r="U219" i="7"/>
  <c r="T219" i="7"/>
  <c r="R219" i="7"/>
  <c r="Q219" i="7"/>
  <c r="P219" i="7"/>
  <c r="O219" i="7"/>
  <c r="N219" i="7"/>
  <c r="M219" i="7"/>
  <c r="L219" i="7"/>
  <c r="K219" i="7"/>
  <c r="J219" i="7"/>
  <c r="X211" i="7"/>
  <c r="W211" i="7"/>
  <c r="V211" i="7"/>
  <c r="U211" i="7"/>
  <c r="T211" i="7"/>
  <c r="R211" i="7"/>
  <c r="Q211" i="7"/>
  <c r="P211" i="7"/>
  <c r="O211" i="7"/>
  <c r="N211" i="7"/>
  <c r="M211" i="7"/>
  <c r="L211" i="7"/>
  <c r="K211" i="7"/>
  <c r="J211" i="7"/>
  <c r="X203" i="7"/>
  <c r="W203" i="7"/>
  <c r="V203" i="7"/>
  <c r="U203" i="7"/>
  <c r="T203" i="7"/>
  <c r="R203" i="7"/>
  <c r="Q203" i="7"/>
  <c r="P203" i="7"/>
  <c r="O203" i="7"/>
  <c r="N203" i="7"/>
  <c r="M203" i="7"/>
  <c r="L203" i="7"/>
  <c r="K203" i="7"/>
  <c r="J203" i="7"/>
  <c r="X195" i="7"/>
  <c r="W195" i="7"/>
  <c r="V195" i="7"/>
  <c r="U195" i="7"/>
  <c r="T195" i="7"/>
  <c r="R195" i="7"/>
  <c r="Q195" i="7"/>
  <c r="P195" i="7"/>
  <c r="O195" i="7"/>
  <c r="N195" i="7"/>
  <c r="M195" i="7"/>
  <c r="L195" i="7"/>
  <c r="K195" i="7"/>
  <c r="J195" i="7"/>
  <c r="X187" i="7"/>
  <c r="W187" i="7"/>
  <c r="V187" i="7"/>
  <c r="U187" i="7"/>
  <c r="T187" i="7"/>
  <c r="R187" i="7"/>
  <c r="Q187" i="7"/>
  <c r="P187" i="7"/>
  <c r="O187" i="7"/>
  <c r="N187" i="7"/>
  <c r="M187" i="7"/>
  <c r="L187" i="7"/>
  <c r="K187" i="7"/>
  <c r="J187" i="7"/>
  <c r="X179" i="7"/>
  <c r="W179" i="7"/>
  <c r="V179" i="7"/>
  <c r="U179" i="7"/>
  <c r="T179" i="7"/>
  <c r="R179" i="7"/>
  <c r="Q179" i="7"/>
  <c r="P179" i="7"/>
  <c r="O179" i="7"/>
  <c r="N179" i="7"/>
  <c r="M179" i="7"/>
  <c r="L179" i="7"/>
  <c r="K179" i="7"/>
  <c r="J179" i="7"/>
  <c r="X171" i="7"/>
  <c r="W171" i="7"/>
  <c r="V171" i="7"/>
  <c r="U171" i="7"/>
  <c r="T171" i="7"/>
  <c r="R171" i="7"/>
  <c r="Q171" i="7"/>
  <c r="P171" i="7"/>
  <c r="O171" i="7"/>
  <c r="N171" i="7"/>
  <c r="M171" i="7"/>
  <c r="L171" i="7"/>
  <c r="K171" i="7"/>
  <c r="J171" i="7"/>
  <c r="X163" i="7"/>
  <c r="W163" i="7"/>
  <c r="V163" i="7"/>
  <c r="U163" i="7"/>
  <c r="T163" i="7"/>
  <c r="R163" i="7"/>
  <c r="Q163" i="7"/>
  <c r="P163" i="7"/>
  <c r="O163" i="7"/>
  <c r="N163" i="7"/>
  <c r="M163" i="7"/>
  <c r="L163" i="7"/>
  <c r="K163" i="7"/>
  <c r="J163" i="7"/>
  <c r="X168" i="7"/>
  <c r="W168" i="7"/>
  <c r="V168" i="7"/>
  <c r="U168" i="7"/>
  <c r="T168" i="7"/>
  <c r="R168" i="7"/>
  <c r="Q168" i="7"/>
  <c r="P168" i="7"/>
  <c r="O168" i="7"/>
  <c r="N168" i="7"/>
  <c r="M168" i="7"/>
  <c r="L168" i="7"/>
  <c r="K168" i="7"/>
  <c r="J168" i="7"/>
  <c r="X147" i="7"/>
  <c r="W147" i="7"/>
  <c r="V147" i="7"/>
  <c r="U147" i="7"/>
  <c r="T147" i="7"/>
  <c r="R147" i="7"/>
  <c r="Q147" i="7"/>
  <c r="P147" i="7"/>
  <c r="O147" i="7"/>
  <c r="N147" i="7"/>
  <c r="M147" i="7"/>
  <c r="L147" i="7"/>
  <c r="K147" i="7"/>
  <c r="J147" i="7"/>
  <c r="X139" i="7"/>
  <c r="W139" i="7"/>
  <c r="V139" i="7"/>
  <c r="U139" i="7"/>
  <c r="T139" i="7"/>
  <c r="R139" i="7"/>
  <c r="Q139" i="7"/>
  <c r="P139" i="7"/>
  <c r="O139" i="7"/>
  <c r="N139" i="7"/>
  <c r="M139" i="7"/>
  <c r="L139" i="7"/>
  <c r="K139" i="7"/>
  <c r="J139" i="7"/>
  <c r="X131" i="7"/>
  <c r="W131" i="7"/>
  <c r="V131" i="7"/>
  <c r="U131" i="7"/>
  <c r="T131" i="7"/>
  <c r="R131" i="7"/>
  <c r="Q131" i="7"/>
  <c r="P131" i="7"/>
  <c r="O131" i="7"/>
  <c r="N131" i="7"/>
  <c r="M131" i="7"/>
  <c r="L131" i="7"/>
  <c r="K131" i="7"/>
  <c r="J131" i="7"/>
  <c r="X123" i="7"/>
  <c r="W123" i="7"/>
  <c r="V123" i="7"/>
  <c r="U123" i="7"/>
  <c r="T123" i="7"/>
  <c r="R123" i="7"/>
  <c r="Q123" i="7"/>
  <c r="P123" i="7"/>
  <c r="O123" i="7"/>
  <c r="N123" i="7"/>
  <c r="M123" i="7"/>
  <c r="L123" i="7"/>
  <c r="K123" i="7"/>
  <c r="J123" i="7"/>
  <c r="X115" i="7"/>
  <c r="W115" i="7"/>
  <c r="V115" i="7"/>
  <c r="U115" i="7"/>
  <c r="T115" i="7"/>
  <c r="R115" i="7"/>
  <c r="Q115" i="7"/>
  <c r="P115" i="7"/>
  <c r="O115" i="7"/>
  <c r="N115" i="7"/>
  <c r="M115" i="7"/>
  <c r="L115" i="7"/>
  <c r="K115" i="7"/>
  <c r="J115" i="7"/>
  <c r="X107" i="7"/>
  <c r="W107" i="7"/>
  <c r="V107" i="7"/>
  <c r="U107" i="7"/>
  <c r="T107" i="7"/>
  <c r="R107" i="7"/>
  <c r="Q107" i="7"/>
  <c r="P107" i="7"/>
  <c r="O107" i="7"/>
  <c r="N107" i="7"/>
  <c r="M107" i="7"/>
  <c r="L107" i="7"/>
  <c r="K107" i="7"/>
  <c r="J107" i="7"/>
  <c r="X124" i="7"/>
  <c r="W124" i="7"/>
  <c r="V124" i="7"/>
  <c r="U124" i="7"/>
  <c r="T124" i="7"/>
  <c r="R124" i="7"/>
  <c r="Q124" i="7"/>
  <c r="P124" i="7"/>
  <c r="O124" i="7"/>
  <c r="N124" i="7"/>
  <c r="M124" i="7"/>
  <c r="L124" i="7"/>
  <c r="K124" i="7"/>
  <c r="J124" i="7"/>
  <c r="X91" i="7"/>
  <c r="W91" i="7"/>
  <c r="V91" i="7"/>
  <c r="U91" i="7"/>
  <c r="T91" i="7"/>
  <c r="R91" i="7"/>
  <c r="Q91" i="7"/>
  <c r="P91" i="7"/>
  <c r="O91" i="7"/>
  <c r="N91" i="7"/>
  <c r="M91" i="7"/>
  <c r="L91" i="7"/>
  <c r="K91" i="7"/>
  <c r="J91" i="7"/>
  <c r="X83" i="7"/>
  <c r="W83" i="7"/>
  <c r="V83" i="7"/>
  <c r="U83" i="7"/>
  <c r="T83" i="7"/>
  <c r="R83" i="7"/>
  <c r="Q83" i="7"/>
  <c r="P83" i="7"/>
  <c r="O83" i="7"/>
  <c r="N83" i="7"/>
  <c r="M83" i="7"/>
  <c r="L83" i="7"/>
  <c r="K83" i="7"/>
  <c r="J83" i="7"/>
  <c r="X77" i="7"/>
  <c r="W77" i="7"/>
  <c r="V77" i="7"/>
  <c r="U77" i="7"/>
  <c r="T77" i="7"/>
  <c r="R77" i="7"/>
  <c r="Q77" i="7"/>
  <c r="P77" i="7"/>
  <c r="O77" i="7"/>
  <c r="N77" i="7"/>
  <c r="M77" i="7"/>
  <c r="L77" i="7"/>
  <c r="K77" i="7"/>
  <c r="J77" i="7"/>
  <c r="X67" i="7"/>
  <c r="W67" i="7"/>
  <c r="V67" i="7"/>
  <c r="U67" i="7"/>
  <c r="T67" i="7"/>
  <c r="R67" i="7"/>
  <c r="Q67" i="7"/>
  <c r="P67" i="7"/>
  <c r="O67" i="7"/>
  <c r="N67" i="7"/>
  <c r="M67" i="7"/>
  <c r="L67" i="7"/>
  <c r="K67" i="7"/>
  <c r="J67" i="7"/>
  <c r="X59" i="7"/>
  <c r="W59" i="7"/>
  <c r="V59" i="7"/>
  <c r="U59" i="7"/>
  <c r="T59" i="7"/>
  <c r="R59" i="7"/>
  <c r="Q59" i="7"/>
  <c r="P59" i="7"/>
  <c r="O59" i="7"/>
  <c r="N59" i="7"/>
  <c r="M59" i="7"/>
  <c r="L59" i="7"/>
  <c r="K59" i="7"/>
  <c r="J59" i="7"/>
  <c r="X51" i="7"/>
  <c r="W51" i="7"/>
  <c r="V51" i="7"/>
  <c r="U51" i="7"/>
  <c r="T51" i="7"/>
  <c r="R51" i="7"/>
  <c r="Q51" i="7"/>
  <c r="P51" i="7"/>
  <c r="O51" i="7"/>
  <c r="N51" i="7"/>
  <c r="M51" i="7"/>
  <c r="L51" i="7"/>
  <c r="K51" i="7"/>
  <c r="J51" i="7"/>
  <c r="X43" i="7"/>
  <c r="W43" i="7"/>
  <c r="V43" i="7"/>
  <c r="U43" i="7"/>
  <c r="T43" i="7"/>
  <c r="R43" i="7"/>
  <c r="Q43" i="7"/>
  <c r="P43" i="7"/>
  <c r="O43" i="7"/>
  <c r="N43" i="7"/>
  <c r="M43" i="7"/>
  <c r="L43" i="7"/>
  <c r="K43" i="7"/>
  <c r="J43" i="7"/>
  <c r="X35" i="7"/>
  <c r="W35" i="7"/>
  <c r="V35" i="7"/>
  <c r="U35" i="7"/>
  <c r="T35" i="7"/>
  <c r="R35" i="7"/>
  <c r="Q35" i="7"/>
  <c r="P35" i="7"/>
  <c r="O35" i="7"/>
  <c r="N35" i="7"/>
  <c r="M35" i="7"/>
  <c r="L35" i="7"/>
  <c r="K35" i="7"/>
  <c r="J35" i="7"/>
  <c r="X27" i="7"/>
  <c r="W27" i="7"/>
  <c r="V27" i="7"/>
  <c r="U27" i="7"/>
  <c r="T27" i="7"/>
  <c r="R27" i="7"/>
  <c r="Q27" i="7"/>
  <c r="P27" i="7"/>
  <c r="O27" i="7"/>
  <c r="N27" i="7"/>
  <c r="M27" i="7"/>
  <c r="L27" i="7"/>
  <c r="K27" i="7"/>
  <c r="J27" i="7"/>
  <c r="X19" i="7"/>
  <c r="W19" i="7"/>
  <c r="V19" i="7"/>
  <c r="U19" i="7"/>
  <c r="T19" i="7"/>
  <c r="R19" i="7"/>
  <c r="Q19" i="7"/>
  <c r="P19" i="7"/>
  <c r="O19" i="7"/>
  <c r="N19" i="7"/>
  <c r="M19" i="7"/>
  <c r="L19" i="7"/>
  <c r="K19" i="7"/>
  <c r="J19" i="7"/>
  <c r="X11" i="7"/>
  <c r="W11" i="7"/>
  <c r="V11" i="7"/>
  <c r="U11" i="7"/>
  <c r="T11" i="7"/>
  <c r="R11" i="7"/>
  <c r="Q11" i="7"/>
  <c r="P11" i="7"/>
  <c r="O11" i="7"/>
  <c r="N11" i="7"/>
  <c r="M11" i="7"/>
  <c r="L11" i="7"/>
  <c r="K11" i="7"/>
  <c r="J11" i="7"/>
  <c r="I1405" i="7"/>
  <c r="I1397" i="7"/>
  <c r="I1302" i="7"/>
  <c r="I1381" i="7"/>
  <c r="I1373" i="7"/>
  <c r="I1365" i="7"/>
  <c r="I1357" i="7"/>
  <c r="I1349" i="7"/>
  <c r="I872" i="7"/>
  <c r="I1333" i="7"/>
  <c r="I1325" i="7"/>
  <c r="I1317" i="7"/>
  <c r="I1309" i="7"/>
  <c r="I1301" i="7"/>
  <c r="I1293" i="7"/>
  <c r="I1285" i="7"/>
  <c r="I1277" i="7"/>
  <c r="I1269" i="7"/>
  <c r="I1261" i="7"/>
  <c r="I1253" i="7"/>
  <c r="I1245" i="7"/>
  <c r="I1237" i="7"/>
  <c r="I1229" i="7"/>
  <c r="I1221" i="7"/>
  <c r="I1213" i="7"/>
  <c r="I1400" i="7"/>
  <c r="I1197" i="7"/>
  <c r="I1189" i="7"/>
  <c r="I1181" i="7"/>
  <c r="I1173" i="7"/>
  <c r="I1165" i="7"/>
  <c r="I1157" i="7"/>
  <c r="I1149" i="7"/>
  <c r="I1141" i="7"/>
  <c r="I1133" i="7"/>
  <c r="I1125" i="7"/>
  <c r="I1117" i="7"/>
  <c r="I1109" i="7"/>
  <c r="I1101" i="7"/>
  <c r="I1093" i="7"/>
  <c r="I1262" i="7"/>
  <c r="I1077" i="7"/>
  <c r="I1069" i="7"/>
  <c r="I1061" i="7"/>
  <c r="I1053" i="7"/>
  <c r="I1045" i="7"/>
  <c r="I1037" i="7"/>
  <c r="I1135" i="7"/>
  <c r="I1021" i="7"/>
  <c r="I1013" i="7"/>
  <c r="I1005" i="7"/>
  <c r="I997" i="7"/>
  <c r="I989" i="7"/>
  <c r="I981" i="7"/>
  <c r="I973" i="7"/>
  <c r="I1067" i="7"/>
  <c r="I957" i="7"/>
  <c r="I949" i="7"/>
  <c r="I941" i="7"/>
  <c r="I933" i="7"/>
  <c r="I925" i="7"/>
  <c r="I917" i="7"/>
  <c r="I909" i="7"/>
  <c r="I901" i="7"/>
  <c r="I893" i="7"/>
  <c r="I885" i="7"/>
  <c r="I877" i="7"/>
  <c r="I869" i="7"/>
  <c r="I861" i="7"/>
  <c r="I853" i="7"/>
  <c r="I845" i="7"/>
  <c r="I837" i="7"/>
  <c r="I829" i="7"/>
  <c r="I821" i="7"/>
  <c r="I813" i="7"/>
  <c r="I805" i="7"/>
  <c r="I797" i="7"/>
  <c r="I789" i="7"/>
  <c r="I781" i="7"/>
  <c r="I765" i="7"/>
  <c r="I757" i="7"/>
  <c r="I749" i="7"/>
  <c r="I733" i="7"/>
  <c r="I725" i="7"/>
  <c r="I717" i="7"/>
  <c r="I701" i="7"/>
  <c r="I846" i="7"/>
  <c r="I785" i="7"/>
  <c r="I669" i="7"/>
  <c r="I661" i="7"/>
  <c r="I653" i="7"/>
  <c r="I637" i="7"/>
  <c r="I629" i="7"/>
  <c r="I621" i="7"/>
  <c r="I605" i="7"/>
  <c r="I693" i="7"/>
  <c r="I589" i="7"/>
  <c r="I573" i="7"/>
  <c r="I565" i="7"/>
  <c r="I557" i="7"/>
  <c r="I610" i="7"/>
  <c r="I533" i="7"/>
  <c r="I525" i="7"/>
  <c r="I517" i="7"/>
  <c r="X1410" i="7"/>
  <c r="W1410" i="7"/>
  <c r="V1410" i="7"/>
  <c r="U1410" i="7"/>
  <c r="T1410" i="7"/>
  <c r="R1410" i="7"/>
  <c r="Q1410" i="7"/>
  <c r="P1410" i="7"/>
  <c r="O1410" i="7"/>
  <c r="M1410" i="7"/>
  <c r="N1410" i="7"/>
  <c r="L1410" i="7"/>
  <c r="K1410" i="7"/>
  <c r="X1402" i="7"/>
  <c r="W1402" i="7"/>
  <c r="V1402" i="7"/>
  <c r="U1402" i="7"/>
  <c r="T1402" i="7"/>
  <c r="R1402" i="7"/>
  <c r="Q1402" i="7"/>
  <c r="P1402" i="7"/>
  <c r="O1402" i="7"/>
  <c r="M1402" i="7"/>
  <c r="N1402" i="7"/>
  <c r="L1402" i="7"/>
  <c r="K1402" i="7"/>
  <c r="X1394" i="7"/>
  <c r="W1394" i="7"/>
  <c r="V1394" i="7"/>
  <c r="U1394" i="7"/>
  <c r="T1394" i="7"/>
  <c r="R1394" i="7"/>
  <c r="Q1394" i="7"/>
  <c r="P1394" i="7"/>
  <c r="O1394" i="7"/>
  <c r="M1394" i="7"/>
  <c r="N1394" i="7"/>
  <c r="L1394" i="7"/>
  <c r="K1394" i="7"/>
  <c r="X1273" i="7"/>
  <c r="W1273" i="7"/>
  <c r="V1273" i="7"/>
  <c r="U1273" i="7"/>
  <c r="T1273" i="7"/>
  <c r="R1273" i="7"/>
  <c r="Q1273" i="7"/>
  <c r="P1273" i="7"/>
  <c r="O1273" i="7"/>
  <c r="M1273" i="7"/>
  <c r="N1273" i="7"/>
  <c r="L1273" i="7"/>
  <c r="K1273" i="7"/>
  <c r="X1205" i="7"/>
  <c r="W1205" i="7"/>
  <c r="V1205" i="7"/>
  <c r="U1205" i="7"/>
  <c r="T1205" i="7"/>
  <c r="R1205" i="7"/>
  <c r="Q1205" i="7"/>
  <c r="P1205" i="7"/>
  <c r="O1205" i="7"/>
  <c r="M1205" i="7"/>
  <c r="N1205" i="7"/>
  <c r="L1205" i="7"/>
  <c r="K1205" i="7"/>
  <c r="X1370" i="7"/>
  <c r="W1370" i="7"/>
  <c r="V1370" i="7"/>
  <c r="U1370" i="7"/>
  <c r="T1370" i="7"/>
  <c r="R1370" i="7"/>
  <c r="Q1370" i="7"/>
  <c r="P1370" i="7"/>
  <c r="O1370" i="7"/>
  <c r="M1370" i="7"/>
  <c r="N1370" i="7"/>
  <c r="L1370" i="7"/>
  <c r="K1370" i="7"/>
  <c r="X1362" i="7"/>
  <c r="W1362" i="7"/>
  <c r="V1362" i="7"/>
  <c r="U1362" i="7"/>
  <c r="T1362" i="7"/>
  <c r="R1362" i="7"/>
  <c r="Q1362" i="7"/>
  <c r="P1362" i="7"/>
  <c r="O1362" i="7"/>
  <c r="M1362" i="7"/>
  <c r="N1362" i="7"/>
  <c r="L1362" i="7"/>
  <c r="K1362" i="7"/>
  <c r="X1016" i="7"/>
  <c r="W1016" i="7"/>
  <c r="V1016" i="7"/>
  <c r="U1016" i="7"/>
  <c r="T1016" i="7"/>
  <c r="R1016" i="7"/>
  <c r="Q1016" i="7"/>
  <c r="P1016" i="7"/>
  <c r="O1016" i="7"/>
  <c r="M1016" i="7"/>
  <c r="N1016" i="7"/>
  <c r="L1016" i="7"/>
  <c r="K1016" i="7"/>
  <c r="X932" i="7"/>
  <c r="W932" i="7"/>
  <c r="V932" i="7"/>
  <c r="U932" i="7"/>
  <c r="T932" i="7"/>
  <c r="R932" i="7"/>
  <c r="Q932" i="7"/>
  <c r="P932" i="7"/>
  <c r="O932" i="7"/>
  <c r="M932" i="7"/>
  <c r="N932" i="7"/>
  <c r="L932" i="7"/>
  <c r="K932" i="7"/>
  <c r="X1338" i="7"/>
  <c r="W1338" i="7"/>
  <c r="V1338" i="7"/>
  <c r="U1338" i="7"/>
  <c r="T1338" i="7"/>
  <c r="R1338" i="7"/>
  <c r="Q1338" i="7"/>
  <c r="P1338" i="7"/>
  <c r="O1338" i="7"/>
  <c r="M1338" i="7"/>
  <c r="N1338" i="7"/>
  <c r="L1338" i="7"/>
  <c r="K1338" i="7"/>
  <c r="X1330" i="7"/>
  <c r="W1330" i="7"/>
  <c r="V1330" i="7"/>
  <c r="U1330" i="7"/>
  <c r="T1330" i="7"/>
  <c r="R1330" i="7"/>
  <c r="Q1330" i="7"/>
  <c r="P1330" i="7"/>
  <c r="O1330" i="7"/>
  <c r="M1330" i="7"/>
  <c r="N1330" i="7"/>
  <c r="L1330" i="7"/>
  <c r="K1330" i="7"/>
  <c r="X1322" i="7"/>
  <c r="W1322" i="7"/>
  <c r="V1322" i="7"/>
  <c r="U1322" i="7"/>
  <c r="T1322" i="7"/>
  <c r="R1322" i="7"/>
  <c r="Q1322" i="7"/>
  <c r="P1322" i="7"/>
  <c r="O1322" i="7"/>
  <c r="M1322" i="7"/>
  <c r="N1322" i="7"/>
  <c r="L1322" i="7"/>
  <c r="K1322" i="7"/>
  <c r="X1314" i="7"/>
  <c r="W1314" i="7"/>
  <c r="V1314" i="7"/>
  <c r="U1314" i="7"/>
  <c r="T1314" i="7"/>
  <c r="R1314" i="7"/>
  <c r="Q1314" i="7"/>
  <c r="P1314" i="7"/>
  <c r="O1314" i="7"/>
  <c r="M1314" i="7"/>
  <c r="N1314" i="7"/>
  <c r="L1314" i="7"/>
  <c r="K1314" i="7"/>
  <c r="X1306" i="7"/>
  <c r="W1306" i="7"/>
  <c r="V1306" i="7"/>
  <c r="U1306" i="7"/>
  <c r="T1306" i="7"/>
  <c r="R1306" i="7"/>
  <c r="Q1306" i="7"/>
  <c r="P1306" i="7"/>
  <c r="O1306" i="7"/>
  <c r="M1306" i="7"/>
  <c r="N1306" i="7"/>
  <c r="L1306" i="7"/>
  <c r="K1306" i="7"/>
  <c r="X1298" i="7"/>
  <c r="W1298" i="7"/>
  <c r="V1298" i="7"/>
  <c r="U1298" i="7"/>
  <c r="T1298" i="7"/>
  <c r="R1298" i="7"/>
  <c r="Q1298" i="7"/>
  <c r="P1298" i="7"/>
  <c r="O1298" i="7"/>
  <c r="M1298" i="7"/>
  <c r="N1298" i="7"/>
  <c r="L1298" i="7"/>
  <c r="K1298" i="7"/>
  <c r="X1290" i="7"/>
  <c r="W1290" i="7"/>
  <c r="V1290" i="7"/>
  <c r="U1290" i="7"/>
  <c r="T1290" i="7"/>
  <c r="R1290" i="7"/>
  <c r="Q1290" i="7"/>
  <c r="P1290" i="7"/>
  <c r="O1290" i="7"/>
  <c r="M1290" i="7"/>
  <c r="N1290" i="7"/>
  <c r="L1290" i="7"/>
  <c r="K1290" i="7"/>
  <c r="X1282" i="7"/>
  <c r="W1282" i="7"/>
  <c r="V1282" i="7"/>
  <c r="U1282" i="7"/>
  <c r="T1282" i="7"/>
  <c r="R1282" i="7"/>
  <c r="Q1282" i="7"/>
  <c r="P1282" i="7"/>
  <c r="O1282" i="7"/>
  <c r="M1282" i="7"/>
  <c r="N1282" i="7"/>
  <c r="L1282" i="7"/>
  <c r="K1282" i="7"/>
  <c r="W138" i="7"/>
  <c r="X138" i="7"/>
  <c r="V138" i="7"/>
  <c r="U138" i="7"/>
  <c r="T138" i="7"/>
  <c r="R138" i="7"/>
  <c r="Q138" i="7"/>
  <c r="P138" i="7"/>
  <c r="O138" i="7"/>
  <c r="M138" i="7"/>
  <c r="N138" i="7"/>
  <c r="L138" i="7"/>
  <c r="K138" i="7"/>
  <c r="X1266" i="7"/>
  <c r="W1266" i="7"/>
  <c r="V1266" i="7"/>
  <c r="U1266" i="7"/>
  <c r="T1266" i="7"/>
  <c r="R1266" i="7"/>
  <c r="Q1266" i="7"/>
  <c r="P1266" i="7"/>
  <c r="O1266" i="7"/>
  <c r="M1266" i="7"/>
  <c r="N1266" i="7"/>
  <c r="L1266" i="7"/>
  <c r="K1266" i="7"/>
  <c r="X1258" i="7"/>
  <c r="W1258" i="7"/>
  <c r="V1258" i="7"/>
  <c r="U1258" i="7"/>
  <c r="T1258" i="7"/>
  <c r="R1258" i="7"/>
  <c r="Q1258" i="7"/>
  <c r="P1258" i="7"/>
  <c r="O1258" i="7"/>
  <c r="M1258" i="7"/>
  <c r="N1258" i="7"/>
  <c r="L1258" i="7"/>
  <c r="K1258" i="7"/>
  <c r="X1250" i="7"/>
  <c r="W1250" i="7"/>
  <c r="V1250" i="7"/>
  <c r="U1250" i="7"/>
  <c r="T1250" i="7"/>
  <c r="R1250" i="7"/>
  <c r="Q1250" i="7"/>
  <c r="P1250" i="7"/>
  <c r="O1250" i="7"/>
  <c r="M1250" i="7"/>
  <c r="N1250" i="7"/>
  <c r="L1250" i="7"/>
  <c r="K1250" i="7"/>
  <c r="W1242" i="7"/>
  <c r="X1242" i="7"/>
  <c r="V1242" i="7"/>
  <c r="U1242" i="7"/>
  <c r="T1242" i="7"/>
  <c r="R1242" i="7"/>
  <c r="Q1242" i="7"/>
  <c r="P1242" i="7"/>
  <c r="O1242" i="7"/>
  <c r="M1242" i="7"/>
  <c r="N1242" i="7"/>
  <c r="L1242" i="7"/>
  <c r="K1242" i="7"/>
  <c r="X1234" i="7"/>
  <c r="W1234" i="7"/>
  <c r="V1234" i="7"/>
  <c r="U1234" i="7"/>
  <c r="T1234" i="7"/>
  <c r="R1234" i="7"/>
  <c r="Q1234" i="7"/>
  <c r="P1234" i="7"/>
  <c r="O1234" i="7"/>
  <c r="M1234" i="7"/>
  <c r="N1234" i="7"/>
  <c r="L1234" i="7"/>
  <c r="K1234" i="7"/>
  <c r="X1226" i="7"/>
  <c r="W1226" i="7"/>
  <c r="V1226" i="7"/>
  <c r="U1226" i="7"/>
  <c r="T1226" i="7"/>
  <c r="R1226" i="7"/>
  <c r="Q1226" i="7"/>
  <c r="P1226" i="7"/>
  <c r="O1226" i="7"/>
  <c r="M1226" i="7"/>
  <c r="N1226" i="7"/>
  <c r="L1226" i="7"/>
  <c r="K1226" i="7"/>
  <c r="X28" i="7"/>
  <c r="W28" i="7"/>
  <c r="V28" i="7"/>
  <c r="U28" i="7"/>
  <c r="T28" i="7"/>
  <c r="R28" i="7"/>
  <c r="Q28" i="7"/>
  <c r="P28" i="7"/>
  <c r="O28" i="7"/>
  <c r="M28" i="7"/>
  <c r="N28" i="7"/>
  <c r="L28" i="7"/>
  <c r="K28" i="7"/>
  <c r="X1210" i="7"/>
  <c r="W1210" i="7"/>
  <c r="V1210" i="7"/>
  <c r="U1210" i="7"/>
  <c r="T1210" i="7"/>
  <c r="R1210" i="7"/>
  <c r="Q1210" i="7"/>
  <c r="P1210" i="7"/>
  <c r="O1210" i="7"/>
  <c r="M1210" i="7"/>
  <c r="N1210" i="7"/>
  <c r="L1210" i="7"/>
  <c r="K1210" i="7"/>
  <c r="X1202" i="7"/>
  <c r="W1202" i="7"/>
  <c r="V1202" i="7"/>
  <c r="U1202" i="7"/>
  <c r="T1202" i="7"/>
  <c r="R1202" i="7"/>
  <c r="Q1202" i="7"/>
  <c r="P1202" i="7"/>
  <c r="O1202" i="7"/>
  <c r="M1202" i="7"/>
  <c r="N1202" i="7"/>
  <c r="L1202" i="7"/>
  <c r="K1202" i="7"/>
  <c r="X1194" i="7"/>
  <c r="W1194" i="7"/>
  <c r="V1194" i="7"/>
  <c r="U1194" i="7"/>
  <c r="T1194" i="7"/>
  <c r="R1194" i="7"/>
  <c r="Q1194" i="7"/>
  <c r="P1194" i="7"/>
  <c r="O1194" i="7"/>
  <c r="M1194" i="7"/>
  <c r="N1194" i="7"/>
  <c r="L1194" i="7"/>
  <c r="K1194" i="7"/>
  <c r="X1186" i="7"/>
  <c r="W1186" i="7"/>
  <c r="V1186" i="7"/>
  <c r="U1186" i="7"/>
  <c r="T1186" i="7"/>
  <c r="R1186" i="7"/>
  <c r="Q1186" i="7"/>
  <c r="P1186" i="7"/>
  <c r="O1186" i="7"/>
  <c r="M1186" i="7"/>
  <c r="N1186" i="7"/>
  <c r="L1186" i="7"/>
  <c r="K1186" i="7"/>
  <c r="X1178" i="7"/>
  <c r="W1178" i="7"/>
  <c r="V1178" i="7"/>
  <c r="U1178" i="7"/>
  <c r="T1178" i="7"/>
  <c r="R1178" i="7"/>
  <c r="Q1178" i="7"/>
  <c r="P1178" i="7"/>
  <c r="O1178" i="7"/>
  <c r="M1178" i="7"/>
  <c r="N1178" i="7"/>
  <c r="L1178" i="7"/>
  <c r="K1178" i="7"/>
  <c r="X1170" i="7"/>
  <c r="W1170" i="7"/>
  <c r="V1170" i="7"/>
  <c r="U1170" i="7"/>
  <c r="T1170" i="7"/>
  <c r="R1170" i="7"/>
  <c r="Q1170" i="7"/>
  <c r="P1170" i="7"/>
  <c r="O1170" i="7"/>
  <c r="M1170" i="7"/>
  <c r="N1170" i="7"/>
  <c r="L1170" i="7"/>
  <c r="K1170" i="7"/>
  <c r="X1162" i="7"/>
  <c r="W1162" i="7"/>
  <c r="V1162" i="7"/>
  <c r="U1162" i="7"/>
  <c r="T1162" i="7"/>
  <c r="R1162" i="7"/>
  <c r="Q1162" i="7"/>
  <c r="P1162" i="7"/>
  <c r="O1162" i="7"/>
  <c r="M1162" i="7"/>
  <c r="N1162" i="7"/>
  <c r="L1162" i="7"/>
  <c r="K1162" i="7"/>
  <c r="X1356" i="7"/>
  <c r="W1356" i="7"/>
  <c r="V1356" i="7"/>
  <c r="U1356" i="7"/>
  <c r="T1356" i="7"/>
  <c r="R1356" i="7"/>
  <c r="Q1356" i="7"/>
  <c r="P1356" i="7"/>
  <c r="O1356" i="7"/>
  <c r="M1356" i="7"/>
  <c r="N1356" i="7"/>
  <c r="L1356" i="7"/>
  <c r="K1356" i="7"/>
  <c r="X1354" i="7"/>
  <c r="W1354" i="7"/>
  <c r="V1354" i="7"/>
  <c r="U1354" i="7"/>
  <c r="T1354" i="7"/>
  <c r="R1354" i="7"/>
  <c r="Q1354" i="7"/>
  <c r="P1354" i="7"/>
  <c r="O1354" i="7"/>
  <c r="M1354" i="7"/>
  <c r="N1354" i="7"/>
  <c r="L1354" i="7"/>
  <c r="K1354" i="7"/>
  <c r="X1138" i="7"/>
  <c r="W1138" i="7"/>
  <c r="V1138" i="7"/>
  <c r="U1138" i="7"/>
  <c r="T1138" i="7"/>
  <c r="R1138" i="7"/>
  <c r="Q1138" i="7"/>
  <c r="P1138" i="7"/>
  <c r="O1138" i="7"/>
  <c r="M1138" i="7"/>
  <c r="N1138" i="7"/>
  <c r="L1138" i="7"/>
  <c r="K1138" i="7"/>
  <c r="X1130" i="7"/>
  <c r="W1130" i="7"/>
  <c r="V1130" i="7"/>
  <c r="U1130" i="7"/>
  <c r="T1130" i="7"/>
  <c r="R1130" i="7"/>
  <c r="Q1130" i="7"/>
  <c r="P1130" i="7"/>
  <c r="O1130" i="7"/>
  <c r="M1130" i="7"/>
  <c r="N1130" i="7"/>
  <c r="L1130" i="7"/>
  <c r="K1130" i="7"/>
  <c r="X1122" i="7"/>
  <c r="W1122" i="7"/>
  <c r="V1122" i="7"/>
  <c r="U1122" i="7"/>
  <c r="T1122" i="7"/>
  <c r="R1122" i="7"/>
  <c r="Q1122" i="7"/>
  <c r="P1122" i="7"/>
  <c r="O1122" i="7"/>
  <c r="M1122" i="7"/>
  <c r="N1122" i="7"/>
  <c r="L1122" i="7"/>
  <c r="K1122" i="7"/>
  <c r="X1114" i="7"/>
  <c r="W1114" i="7"/>
  <c r="V1114" i="7"/>
  <c r="U1114" i="7"/>
  <c r="T1114" i="7"/>
  <c r="R1114" i="7"/>
  <c r="Q1114" i="7"/>
  <c r="P1114" i="7"/>
  <c r="O1114" i="7"/>
  <c r="M1114" i="7"/>
  <c r="N1114" i="7"/>
  <c r="L1114" i="7"/>
  <c r="K1114" i="7"/>
  <c r="X1106" i="7"/>
  <c r="W1106" i="7"/>
  <c r="U1106" i="7"/>
  <c r="V1106" i="7"/>
  <c r="T1106" i="7"/>
  <c r="R1106" i="7"/>
  <c r="Q1106" i="7"/>
  <c r="P1106" i="7"/>
  <c r="O1106" i="7"/>
  <c r="M1106" i="7"/>
  <c r="N1106" i="7"/>
  <c r="L1106" i="7"/>
  <c r="K1106" i="7"/>
  <c r="X1098" i="7"/>
  <c r="W1098" i="7"/>
  <c r="V1098" i="7"/>
  <c r="U1098" i="7"/>
  <c r="T1098" i="7"/>
  <c r="R1098" i="7"/>
  <c r="Q1098" i="7"/>
  <c r="P1098" i="7"/>
  <c r="O1098" i="7"/>
  <c r="M1098" i="7"/>
  <c r="N1098" i="7"/>
  <c r="L1098" i="7"/>
  <c r="K1098" i="7"/>
  <c r="X1090" i="7"/>
  <c r="W1090" i="7"/>
  <c r="V1090" i="7"/>
  <c r="U1090" i="7"/>
  <c r="T1090" i="7"/>
  <c r="R1090" i="7"/>
  <c r="Q1090" i="7"/>
  <c r="P1090" i="7"/>
  <c r="O1090" i="7"/>
  <c r="M1090" i="7"/>
  <c r="N1090" i="7"/>
  <c r="L1090" i="7"/>
  <c r="K1090" i="7"/>
  <c r="X1244" i="7"/>
  <c r="W1244" i="7"/>
  <c r="V1244" i="7"/>
  <c r="U1244" i="7"/>
  <c r="T1244" i="7"/>
  <c r="R1244" i="7"/>
  <c r="Q1244" i="7"/>
  <c r="P1244" i="7"/>
  <c r="O1244" i="7"/>
  <c r="M1244" i="7"/>
  <c r="N1244" i="7"/>
  <c r="L1244" i="7"/>
  <c r="K1244" i="7"/>
  <c r="X1074" i="7"/>
  <c r="W1074" i="7"/>
  <c r="U1074" i="7"/>
  <c r="V1074" i="7"/>
  <c r="T1074" i="7"/>
  <c r="R1074" i="7"/>
  <c r="Q1074" i="7"/>
  <c r="P1074" i="7"/>
  <c r="O1074" i="7"/>
  <c r="M1074" i="7"/>
  <c r="N1074" i="7"/>
  <c r="L1074" i="7"/>
  <c r="K1074" i="7"/>
  <c r="X1066" i="7"/>
  <c r="W1066" i="7"/>
  <c r="V1066" i="7"/>
  <c r="U1066" i="7"/>
  <c r="T1066" i="7"/>
  <c r="R1066" i="7"/>
  <c r="Q1066" i="7"/>
  <c r="P1066" i="7"/>
  <c r="O1066" i="7"/>
  <c r="N1066" i="7"/>
  <c r="M1066" i="7"/>
  <c r="L1066" i="7"/>
  <c r="K1066" i="7"/>
  <c r="X1058" i="7"/>
  <c r="W1058" i="7"/>
  <c r="V1058" i="7"/>
  <c r="U1058" i="7"/>
  <c r="T1058" i="7"/>
  <c r="R1058" i="7"/>
  <c r="Q1058" i="7"/>
  <c r="P1058" i="7"/>
  <c r="O1058" i="7"/>
  <c r="M1058" i="7"/>
  <c r="N1058" i="7"/>
  <c r="L1058" i="7"/>
  <c r="K1058" i="7"/>
  <c r="X1050" i="7"/>
  <c r="W1050" i="7"/>
  <c r="V1050" i="7"/>
  <c r="U1050" i="7"/>
  <c r="T1050" i="7"/>
  <c r="R1050" i="7"/>
  <c r="Q1050" i="7"/>
  <c r="P1050" i="7"/>
  <c r="O1050" i="7"/>
  <c r="M1050" i="7"/>
  <c r="N1050" i="7"/>
  <c r="L1050" i="7"/>
  <c r="K1050" i="7"/>
  <c r="X1154" i="7"/>
  <c r="W1154" i="7"/>
  <c r="U1154" i="7"/>
  <c r="V1154" i="7"/>
  <c r="T1154" i="7"/>
  <c r="R1154" i="7"/>
  <c r="Q1154" i="7"/>
  <c r="P1154" i="7"/>
  <c r="O1154" i="7"/>
  <c r="M1154" i="7"/>
  <c r="N1154" i="7"/>
  <c r="L1154" i="7"/>
  <c r="K1154" i="7"/>
  <c r="X1034" i="7"/>
  <c r="W1034" i="7"/>
  <c r="V1034" i="7"/>
  <c r="U1034" i="7"/>
  <c r="T1034" i="7"/>
  <c r="R1034" i="7"/>
  <c r="Q1034" i="7"/>
  <c r="P1034" i="7"/>
  <c r="O1034" i="7"/>
  <c r="N1034" i="7"/>
  <c r="M1034" i="7"/>
  <c r="L1034" i="7"/>
  <c r="K1034" i="7"/>
  <c r="X1026" i="7"/>
  <c r="W1026" i="7"/>
  <c r="V1026" i="7"/>
  <c r="U1026" i="7"/>
  <c r="T1026" i="7"/>
  <c r="R1026" i="7"/>
  <c r="Q1026" i="7"/>
  <c r="P1026" i="7"/>
  <c r="O1026" i="7"/>
  <c r="N1026" i="7"/>
  <c r="M1026" i="7"/>
  <c r="L1026" i="7"/>
  <c r="K1026" i="7"/>
  <c r="X1018" i="7"/>
  <c r="W1018" i="7"/>
  <c r="V1018" i="7"/>
  <c r="U1018" i="7"/>
  <c r="T1018" i="7"/>
  <c r="R1018" i="7"/>
  <c r="Q1018" i="7"/>
  <c r="P1018" i="7"/>
  <c r="O1018" i="7"/>
  <c r="N1018" i="7"/>
  <c r="M1018" i="7"/>
  <c r="L1018" i="7"/>
  <c r="K1018" i="7"/>
  <c r="X1010" i="7"/>
  <c r="W1010" i="7"/>
  <c r="U1010" i="7"/>
  <c r="V1010" i="7"/>
  <c r="T1010" i="7"/>
  <c r="R1010" i="7"/>
  <c r="Q1010" i="7"/>
  <c r="P1010" i="7"/>
  <c r="O1010" i="7"/>
  <c r="N1010" i="7"/>
  <c r="M1010" i="7"/>
  <c r="L1010" i="7"/>
  <c r="K1010" i="7"/>
  <c r="X1085" i="7"/>
  <c r="W1085" i="7"/>
  <c r="V1085" i="7"/>
  <c r="U1085" i="7"/>
  <c r="T1085" i="7"/>
  <c r="R1085" i="7"/>
  <c r="Q1085" i="7"/>
  <c r="P1085" i="7"/>
  <c r="O1085" i="7"/>
  <c r="N1085" i="7"/>
  <c r="M1085" i="7"/>
  <c r="L1085" i="7"/>
  <c r="K1085" i="7"/>
  <c r="X994" i="7"/>
  <c r="W994" i="7"/>
  <c r="V994" i="7"/>
  <c r="U994" i="7"/>
  <c r="T994" i="7"/>
  <c r="R994" i="7"/>
  <c r="Q994" i="7"/>
  <c r="P994" i="7"/>
  <c r="O994" i="7"/>
  <c r="N994" i="7"/>
  <c r="M994" i="7"/>
  <c r="L994" i="7"/>
  <c r="K994" i="7"/>
  <c r="X986" i="7"/>
  <c r="W986" i="7"/>
  <c r="V986" i="7"/>
  <c r="U986" i="7"/>
  <c r="T986" i="7"/>
  <c r="R986" i="7"/>
  <c r="Q986" i="7"/>
  <c r="P986" i="7"/>
  <c r="O986" i="7"/>
  <c r="N986" i="7"/>
  <c r="M986" i="7"/>
  <c r="L986" i="7"/>
  <c r="K986" i="7"/>
  <c r="X978" i="7"/>
  <c r="W978" i="7"/>
  <c r="U978" i="7"/>
  <c r="V978" i="7"/>
  <c r="T978" i="7"/>
  <c r="R978" i="7"/>
  <c r="Q978" i="7"/>
  <c r="P978" i="7"/>
  <c r="O978" i="7"/>
  <c r="N978" i="7"/>
  <c r="M978" i="7"/>
  <c r="L978" i="7"/>
  <c r="K978" i="7"/>
  <c r="X970" i="7"/>
  <c r="W970" i="7"/>
  <c r="V970" i="7"/>
  <c r="U970" i="7"/>
  <c r="T970" i="7"/>
  <c r="R970" i="7"/>
  <c r="Q970" i="7"/>
  <c r="P970" i="7"/>
  <c r="O970" i="7"/>
  <c r="N970" i="7"/>
  <c r="M970" i="7"/>
  <c r="L970" i="7"/>
  <c r="K970" i="7"/>
  <c r="X962" i="7"/>
  <c r="W962" i="7"/>
  <c r="V962" i="7"/>
  <c r="U962" i="7"/>
  <c r="T962" i="7"/>
  <c r="R962" i="7"/>
  <c r="Q962" i="7"/>
  <c r="P962" i="7"/>
  <c r="O962" i="7"/>
  <c r="N962" i="7"/>
  <c r="M962" i="7"/>
  <c r="L962" i="7"/>
  <c r="K962" i="7"/>
  <c r="X954" i="7"/>
  <c r="W954" i="7"/>
  <c r="V954" i="7"/>
  <c r="U954" i="7"/>
  <c r="T954" i="7"/>
  <c r="R954" i="7"/>
  <c r="Q954" i="7"/>
  <c r="P954" i="7"/>
  <c r="O954" i="7"/>
  <c r="N954" i="7"/>
  <c r="M954" i="7"/>
  <c r="L954" i="7"/>
  <c r="K954" i="7"/>
  <c r="X946" i="7"/>
  <c r="W946" i="7"/>
  <c r="U946" i="7"/>
  <c r="V946" i="7"/>
  <c r="T946" i="7"/>
  <c r="R946" i="7"/>
  <c r="Q946" i="7"/>
  <c r="P946" i="7"/>
  <c r="O946" i="7"/>
  <c r="N946" i="7"/>
  <c r="M946" i="7"/>
  <c r="L946" i="7"/>
  <c r="K946" i="7"/>
  <c r="X938" i="7"/>
  <c r="W938" i="7"/>
  <c r="V938" i="7"/>
  <c r="U938" i="7"/>
  <c r="T938" i="7"/>
  <c r="R938" i="7"/>
  <c r="Q938" i="7"/>
  <c r="P938" i="7"/>
  <c r="O938" i="7"/>
  <c r="N938" i="7"/>
  <c r="M938" i="7"/>
  <c r="L938" i="7"/>
  <c r="K938" i="7"/>
  <c r="X930" i="7"/>
  <c r="W930" i="7"/>
  <c r="V930" i="7"/>
  <c r="U930" i="7"/>
  <c r="T930" i="7"/>
  <c r="R930" i="7"/>
  <c r="Q930" i="7"/>
  <c r="P930" i="7"/>
  <c r="O930" i="7"/>
  <c r="N930" i="7"/>
  <c r="M930" i="7"/>
  <c r="L930" i="7"/>
  <c r="K930" i="7"/>
  <c r="X922" i="7"/>
  <c r="W922" i="7"/>
  <c r="V922" i="7"/>
  <c r="U922" i="7"/>
  <c r="T922" i="7"/>
  <c r="R922" i="7"/>
  <c r="Q922" i="7"/>
  <c r="P922" i="7"/>
  <c r="O922" i="7"/>
  <c r="N922" i="7"/>
  <c r="M922" i="7"/>
  <c r="L922" i="7"/>
  <c r="K922" i="7"/>
  <c r="X914" i="7"/>
  <c r="W914" i="7"/>
  <c r="U914" i="7"/>
  <c r="V914" i="7"/>
  <c r="T914" i="7"/>
  <c r="R914" i="7"/>
  <c r="Q914" i="7"/>
  <c r="P914" i="7"/>
  <c r="O914" i="7"/>
  <c r="N914" i="7"/>
  <c r="M914" i="7"/>
  <c r="L914" i="7"/>
  <c r="K914" i="7"/>
  <c r="X906" i="7"/>
  <c r="W906" i="7"/>
  <c r="V906" i="7"/>
  <c r="U906" i="7"/>
  <c r="T906" i="7"/>
  <c r="R906" i="7"/>
  <c r="Q906" i="7"/>
  <c r="P906" i="7"/>
  <c r="O906" i="7"/>
  <c r="N906" i="7"/>
  <c r="M906" i="7"/>
  <c r="L906" i="7"/>
  <c r="K906" i="7"/>
  <c r="X898" i="7"/>
  <c r="W898" i="7"/>
  <c r="V898" i="7"/>
  <c r="U898" i="7"/>
  <c r="T898" i="7"/>
  <c r="R898" i="7"/>
  <c r="Q898" i="7"/>
  <c r="P898" i="7"/>
  <c r="O898" i="7"/>
  <c r="N898" i="7"/>
  <c r="M898" i="7"/>
  <c r="L898" i="7"/>
  <c r="K898" i="7"/>
  <c r="X890" i="7"/>
  <c r="W890" i="7"/>
  <c r="V890" i="7"/>
  <c r="U890" i="7"/>
  <c r="T890" i="7"/>
  <c r="R890" i="7"/>
  <c r="Q890" i="7"/>
  <c r="P890" i="7"/>
  <c r="O890" i="7"/>
  <c r="N890" i="7"/>
  <c r="M890" i="7"/>
  <c r="L890" i="7"/>
  <c r="K890" i="7"/>
  <c r="X882" i="7"/>
  <c r="W882" i="7"/>
  <c r="U882" i="7"/>
  <c r="V882" i="7"/>
  <c r="T882" i="7"/>
  <c r="R882" i="7"/>
  <c r="Q882" i="7"/>
  <c r="P882" i="7"/>
  <c r="O882" i="7"/>
  <c r="N882" i="7"/>
  <c r="M882" i="7"/>
  <c r="L882" i="7"/>
  <c r="K882" i="7"/>
  <c r="X1017" i="7"/>
  <c r="W1017" i="7"/>
  <c r="V1017" i="7"/>
  <c r="U1017" i="7"/>
  <c r="T1017" i="7"/>
  <c r="R1017" i="7"/>
  <c r="Q1017" i="7"/>
  <c r="P1017" i="7"/>
  <c r="O1017" i="7"/>
  <c r="N1017" i="7"/>
  <c r="M1017" i="7"/>
  <c r="L1017" i="7"/>
  <c r="K1017" i="7"/>
  <c r="X998" i="7"/>
  <c r="W998" i="7"/>
  <c r="V998" i="7"/>
  <c r="U998" i="7"/>
  <c r="T998" i="7"/>
  <c r="R998" i="7"/>
  <c r="Q998" i="7"/>
  <c r="P998" i="7"/>
  <c r="O998" i="7"/>
  <c r="N998" i="7"/>
  <c r="M998" i="7"/>
  <c r="L998" i="7"/>
  <c r="K998" i="7"/>
  <c r="X858" i="7"/>
  <c r="W858" i="7"/>
  <c r="V858" i="7"/>
  <c r="U858" i="7"/>
  <c r="T858" i="7"/>
  <c r="R858" i="7"/>
  <c r="Q858" i="7"/>
  <c r="P858" i="7"/>
  <c r="O858" i="7"/>
  <c r="N858" i="7"/>
  <c r="M858" i="7"/>
  <c r="L858" i="7"/>
  <c r="K858" i="7"/>
  <c r="X995" i="7"/>
  <c r="W995" i="7"/>
  <c r="U995" i="7"/>
  <c r="V995" i="7"/>
  <c r="T995" i="7"/>
  <c r="R995" i="7"/>
  <c r="Q995" i="7"/>
  <c r="P995" i="7"/>
  <c r="O995" i="7"/>
  <c r="N995" i="7"/>
  <c r="M995" i="7"/>
  <c r="L995" i="7"/>
  <c r="K995" i="7"/>
  <c r="X842" i="7"/>
  <c r="W842" i="7"/>
  <c r="V842" i="7"/>
  <c r="U842" i="7"/>
  <c r="T842" i="7"/>
  <c r="R842" i="7"/>
  <c r="Q842" i="7"/>
  <c r="P842" i="7"/>
  <c r="O842" i="7"/>
  <c r="N842" i="7"/>
  <c r="M842" i="7"/>
  <c r="L842" i="7"/>
  <c r="K842" i="7"/>
  <c r="X834" i="7"/>
  <c r="W834" i="7"/>
  <c r="V834" i="7"/>
  <c r="U834" i="7"/>
  <c r="T834" i="7"/>
  <c r="R834" i="7"/>
  <c r="Q834" i="7"/>
  <c r="P834" i="7"/>
  <c r="O834" i="7"/>
  <c r="N834" i="7"/>
  <c r="M834" i="7"/>
  <c r="L834" i="7"/>
  <c r="K834" i="7"/>
  <c r="X826" i="7"/>
  <c r="W826" i="7"/>
  <c r="V826" i="7"/>
  <c r="U826" i="7"/>
  <c r="T826" i="7"/>
  <c r="R826" i="7"/>
  <c r="Q826" i="7"/>
  <c r="P826" i="7"/>
  <c r="O826" i="7"/>
  <c r="N826" i="7"/>
  <c r="M826" i="7"/>
  <c r="L826" i="7"/>
  <c r="K826" i="7"/>
  <c r="X818" i="7"/>
  <c r="W818" i="7"/>
  <c r="V818" i="7"/>
  <c r="U818" i="7"/>
  <c r="T818" i="7"/>
  <c r="R818" i="7"/>
  <c r="Q818" i="7"/>
  <c r="P818" i="7"/>
  <c r="O818" i="7"/>
  <c r="N818" i="7"/>
  <c r="M818" i="7"/>
  <c r="L818" i="7"/>
  <c r="K818" i="7"/>
  <c r="X810" i="7"/>
  <c r="W810" i="7"/>
  <c r="V810" i="7"/>
  <c r="U810" i="7"/>
  <c r="T810" i="7"/>
  <c r="R810" i="7"/>
  <c r="Q810" i="7"/>
  <c r="P810" i="7"/>
  <c r="O810" i="7"/>
  <c r="N810" i="7"/>
  <c r="M810" i="7"/>
  <c r="L810" i="7"/>
  <c r="K810" i="7"/>
  <c r="X802" i="7"/>
  <c r="W802" i="7"/>
  <c r="V802" i="7"/>
  <c r="U802" i="7"/>
  <c r="T802" i="7"/>
  <c r="R802" i="7"/>
  <c r="Q802" i="7"/>
  <c r="P802" i="7"/>
  <c r="O802" i="7"/>
  <c r="N802" i="7"/>
  <c r="M802" i="7"/>
  <c r="L802" i="7"/>
  <c r="K802" i="7"/>
  <c r="X794" i="7"/>
  <c r="W794" i="7"/>
  <c r="V794" i="7"/>
  <c r="U794" i="7"/>
  <c r="T794" i="7"/>
  <c r="R794" i="7"/>
  <c r="Q794" i="7"/>
  <c r="P794" i="7"/>
  <c r="O794" i="7"/>
  <c r="N794" i="7"/>
  <c r="M794" i="7"/>
  <c r="L794" i="7"/>
  <c r="K794" i="7"/>
  <c r="X786" i="7"/>
  <c r="W786" i="7"/>
  <c r="V786" i="7"/>
  <c r="U786" i="7"/>
  <c r="T786" i="7"/>
  <c r="R786" i="7"/>
  <c r="Q786" i="7"/>
  <c r="P786" i="7"/>
  <c r="O786" i="7"/>
  <c r="N786" i="7"/>
  <c r="M786" i="7"/>
  <c r="L786" i="7"/>
  <c r="K786" i="7"/>
  <c r="X778" i="7"/>
  <c r="W778" i="7"/>
  <c r="V778" i="7"/>
  <c r="U778" i="7"/>
  <c r="T778" i="7"/>
  <c r="R778" i="7"/>
  <c r="Q778" i="7"/>
  <c r="P778" i="7"/>
  <c r="O778" i="7"/>
  <c r="N778" i="7"/>
  <c r="M778" i="7"/>
  <c r="L778" i="7"/>
  <c r="K778" i="7"/>
  <c r="X770" i="7"/>
  <c r="W770" i="7"/>
  <c r="V770" i="7"/>
  <c r="U770" i="7"/>
  <c r="T770" i="7"/>
  <c r="R770" i="7"/>
  <c r="Q770" i="7"/>
  <c r="P770" i="7"/>
  <c r="O770" i="7"/>
  <c r="N770" i="7"/>
  <c r="M770" i="7"/>
  <c r="L770" i="7"/>
  <c r="K770" i="7"/>
  <c r="X762" i="7"/>
  <c r="W762" i="7"/>
  <c r="V762" i="7"/>
  <c r="U762" i="7"/>
  <c r="T762" i="7"/>
  <c r="R762" i="7"/>
  <c r="Q762" i="7"/>
  <c r="P762" i="7"/>
  <c r="O762" i="7"/>
  <c r="N762" i="7"/>
  <c r="M762" i="7"/>
  <c r="L762" i="7"/>
  <c r="K762" i="7"/>
  <c r="X754" i="7"/>
  <c r="W754" i="7"/>
  <c r="V754" i="7"/>
  <c r="U754" i="7"/>
  <c r="R754" i="7"/>
  <c r="T754" i="7"/>
  <c r="Q754" i="7"/>
  <c r="P754" i="7"/>
  <c r="O754" i="7"/>
  <c r="N754" i="7"/>
  <c r="M754" i="7"/>
  <c r="L754" i="7"/>
  <c r="K754" i="7"/>
  <c r="X746" i="7"/>
  <c r="W746" i="7"/>
  <c r="V746" i="7"/>
  <c r="U746" i="7"/>
  <c r="R746" i="7"/>
  <c r="T746" i="7"/>
  <c r="Q746" i="7"/>
  <c r="P746" i="7"/>
  <c r="O746" i="7"/>
  <c r="N746" i="7"/>
  <c r="M746" i="7"/>
  <c r="L746" i="7"/>
  <c r="K746" i="7"/>
  <c r="X738" i="7"/>
  <c r="W738" i="7"/>
  <c r="V738" i="7"/>
  <c r="U738" i="7"/>
  <c r="R738" i="7"/>
  <c r="T738" i="7"/>
  <c r="Q738" i="7"/>
  <c r="P738" i="7"/>
  <c r="O738" i="7"/>
  <c r="N738" i="7"/>
  <c r="M738" i="7"/>
  <c r="L738" i="7"/>
  <c r="K738" i="7"/>
  <c r="X730" i="7"/>
  <c r="W730" i="7"/>
  <c r="V730" i="7"/>
  <c r="U730" i="7"/>
  <c r="R730" i="7"/>
  <c r="T730" i="7"/>
  <c r="Q730" i="7"/>
  <c r="P730" i="7"/>
  <c r="O730" i="7"/>
  <c r="N730" i="7"/>
  <c r="M730" i="7"/>
  <c r="L730" i="7"/>
  <c r="K730" i="7"/>
  <c r="X722" i="7"/>
  <c r="W722" i="7"/>
  <c r="V722" i="7"/>
  <c r="U722" i="7"/>
  <c r="R722" i="7"/>
  <c r="T722" i="7"/>
  <c r="Q722" i="7"/>
  <c r="P722" i="7"/>
  <c r="O722" i="7"/>
  <c r="N722" i="7"/>
  <c r="M722" i="7"/>
  <c r="L722" i="7"/>
  <c r="K722" i="7"/>
  <c r="X714" i="7"/>
  <c r="W714" i="7"/>
  <c r="V714" i="7"/>
  <c r="U714" i="7"/>
  <c r="R714" i="7"/>
  <c r="T714" i="7"/>
  <c r="Q714" i="7"/>
  <c r="P714" i="7"/>
  <c r="O714" i="7"/>
  <c r="N714" i="7"/>
  <c r="M714" i="7"/>
  <c r="L714" i="7"/>
  <c r="K714" i="7"/>
  <c r="X706" i="7"/>
  <c r="W706" i="7"/>
  <c r="V706" i="7"/>
  <c r="U706" i="7"/>
  <c r="R706" i="7"/>
  <c r="T706" i="7"/>
  <c r="Q706" i="7"/>
  <c r="P706" i="7"/>
  <c r="O706" i="7"/>
  <c r="N706" i="7"/>
  <c r="M706" i="7"/>
  <c r="L706" i="7"/>
  <c r="K706" i="7"/>
  <c r="X850" i="7"/>
  <c r="W850" i="7"/>
  <c r="V850" i="7"/>
  <c r="U850" i="7"/>
  <c r="R850" i="7"/>
  <c r="T850" i="7"/>
  <c r="Q850" i="7"/>
  <c r="P850" i="7"/>
  <c r="O850" i="7"/>
  <c r="N850" i="7"/>
  <c r="M850" i="7"/>
  <c r="L850" i="7"/>
  <c r="K850" i="7"/>
  <c r="X811" i="7"/>
  <c r="W811" i="7"/>
  <c r="V811" i="7"/>
  <c r="U811" i="7"/>
  <c r="R811" i="7"/>
  <c r="T811" i="7"/>
  <c r="Q811" i="7"/>
  <c r="P811" i="7"/>
  <c r="O811" i="7"/>
  <c r="N811" i="7"/>
  <c r="M811" i="7"/>
  <c r="L811" i="7"/>
  <c r="K811" i="7"/>
  <c r="X682" i="7"/>
  <c r="W682" i="7"/>
  <c r="V682" i="7"/>
  <c r="U682" i="7"/>
  <c r="R682" i="7"/>
  <c r="T682" i="7"/>
  <c r="Q682" i="7"/>
  <c r="P682" i="7"/>
  <c r="O682" i="7"/>
  <c r="N682" i="7"/>
  <c r="M682" i="7"/>
  <c r="L682" i="7"/>
  <c r="K682" i="7"/>
  <c r="X674" i="7"/>
  <c r="W674" i="7"/>
  <c r="V674" i="7"/>
  <c r="U674" i="7"/>
  <c r="R674" i="7"/>
  <c r="T674" i="7"/>
  <c r="Q674" i="7"/>
  <c r="P674" i="7"/>
  <c r="O674" i="7"/>
  <c r="N674" i="7"/>
  <c r="M674" i="7"/>
  <c r="L674" i="7"/>
  <c r="K674" i="7"/>
  <c r="X666" i="7"/>
  <c r="W666" i="7"/>
  <c r="V666" i="7"/>
  <c r="U666" i="7"/>
  <c r="R666" i="7"/>
  <c r="T666" i="7"/>
  <c r="Q666" i="7"/>
  <c r="P666" i="7"/>
  <c r="O666" i="7"/>
  <c r="N666" i="7"/>
  <c r="M666" i="7"/>
  <c r="L666" i="7"/>
  <c r="K666" i="7"/>
  <c r="X658" i="7"/>
  <c r="W658" i="7"/>
  <c r="V658" i="7"/>
  <c r="U658" i="7"/>
  <c r="R658" i="7"/>
  <c r="T658" i="7"/>
  <c r="Q658" i="7"/>
  <c r="P658" i="7"/>
  <c r="O658" i="7"/>
  <c r="N658" i="7"/>
  <c r="M658" i="7"/>
  <c r="L658" i="7"/>
  <c r="K658" i="7"/>
  <c r="X650" i="7"/>
  <c r="W650" i="7"/>
  <c r="V650" i="7"/>
  <c r="U650" i="7"/>
  <c r="R650" i="7"/>
  <c r="T650" i="7"/>
  <c r="Q650" i="7"/>
  <c r="P650" i="7"/>
  <c r="O650" i="7"/>
  <c r="N650" i="7"/>
  <c r="M650" i="7"/>
  <c r="L650" i="7"/>
  <c r="K650" i="7"/>
  <c r="X642" i="7"/>
  <c r="W642" i="7"/>
  <c r="V642" i="7"/>
  <c r="U642" i="7"/>
  <c r="R642" i="7"/>
  <c r="T642" i="7"/>
  <c r="Q642" i="7"/>
  <c r="P642" i="7"/>
  <c r="O642" i="7"/>
  <c r="N642" i="7"/>
  <c r="M642" i="7"/>
  <c r="L642" i="7"/>
  <c r="K642" i="7"/>
  <c r="X634" i="7"/>
  <c r="W634" i="7"/>
  <c r="V634" i="7"/>
  <c r="U634" i="7"/>
  <c r="R634" i="7"/>
  <c r="T634" i="7"/>
  <c r="Q634" i="7"/>
  <c r="P634" i="7"/>
  <c r="O634" i="7"/>
  <c r="N634" i="7"/>
  <c r="M634" i="7"/>
  <c r="L634" i="7"/>
  <c r="K634" i="7"/>
  <c r="X626" i="7"/>
  <c r="W626" i="7"/>
  <c r="V626" i="7"/>
  <c r="U626" i="7"/>
  <c r="R626" i="7"/>
  <c r="T626" i="7"/>
  <c r="Q626" i="7"/>
  <c r="P626" i="7"/>
  <c r="O626" i="7"/>
  <c r="N626" i="7"/>
  <c r="M626" i="7"/>
  <c r="L626" i="7"/>
  <c r="K626" i="7"/>
  <c r="X740" i="7"/>
  <c r="W740" i="7"/>
  <c r="V740" i="7"/>
  <c r="U740" i="7"/>
  <c r="R740" i="7"/>
  <c r="T740" i="7"/>
  <c r="Q740" i="7"/>
  <c r="P740" i="7"/>
  <c r="O740" i="7"/>
  <c r="N740" i="7"/>
  <c r="M740" i="7"/>
  <c r="L740" i="7"/>
  <c r="K740" i="7"/>
  <c r="X713" i="7"/>
  <c r="W713" i="7"/>
  <c r="V713" i="7"/>
  <c r="U713" i="7"/>
  <c r="R713" i="7"/>
  <c r="T713" i="7"/>
  <c r="Q713" i="7"/>
  <c r="P713" i="7"/>
  <c r="O713" i="7"/>
  <c r="N713" i="7"/>
  <c r="M713" i="7"/>
  <c r="L713" i="7"/>
  <c r="K713" i="7"/>
  <c r="X602" i="7"/>
  <c r="W602" i="7"/>
  <c r="V602" i="7"/>
  <c r="U602" i="7"/>
  <c r="R602" i="7"/>
  <c r="T602" i="7"/>
  <c r="Q602" i="7"/>
  <c r="P602" i="7"/>
  <c r="O602" i="7"/>
  <c r="N602" i="7"/>
  <c r="M602" i="7"/>
  <c r="L602" i="7"/>
  <c r="K602" i="7"/>
  <c r="X594" i="7"/>
  <c r="W594" i="7"/>
  <c r="V594" i="7"/>
  <c r="U594" i="7"/>
  <c r="R594" i="7"/>
  <c r="T594" i="7"/>
  <c r="Q594" i="7"/>
  <c r="P594" i="7"/>
  <c r="O594" i="7"/>
  <c r="N594" i="7"/>
  <c r="M594" i="7"/>
  <c r="L594" i="7"/>
  <c r="K594" i="7"/>
  <c r="X586" i="7"/>
  <c r="W586" i="7"/>
  <c r="V586" i="7"/>
  <c r="U586" i="7"/>
  <c r="R586" i="7"/>
  <c r="T586" i="7"/>
  <c r="Q586" i="7"/>
  <c r="P586" i="7"/>
  <c r="O586" i="7"/>
  <c r="N586" i="7"/>
  <c r="M586" i="7"/>
  <c r="L586" i="7"/>
  <c r="K586" i="7"/>
  <c r="X578" i="7"/>
  <c r="W578" i="7"/>
  <c r="V578" i="7"/>
  <c r="U578" i="7"/>
  <c r="R578" i="7"/>
  <c r="T578" i="7"/>
  <c r="Q578" i="7"/>
  <c r="P578" i="7"/>
  <c r="O578" i="7"/>
  <c r="N578" i="7"/>
  <c r="M578" i="7"/>
  <c r="L578" i="7"/>
  <c r="K578" i="7"/>
  <c r="X570" i="7"/>
  <c r="W570" i="7"/>
  <c r="V570" i="7"/>
  <c r="U570" i="7"/>
  <c r="R570" i="7"/>
  <c r="T570" i="7"/>
  <c r="Q570" i="7"/>
  <c r="P570" i="7"/>
  <c r="O570" i="7"/>
  <c r="N570" i="7"/>
  <c r="M570" i="7"/>
  <c r="L570" i="7"/>
  <c r="K570" i="7"/>
  <c r="X668" i="7"/>
  <c r="W668" i="7"/>
  <c r="V668" i="7"/>
  <c r="U668" i="7"/>
  <c r="R668" i="7"/>
  <c r="T668" i="7"/>
  <c r="Q668" i="7"/>
  <c r="P668" i="7"/>
  <c r="O668" i="7"/>
  <c r="N668" i="7"/>
  <c r="M668" i="7"/>
  <c r="L668" i="7"/>
  <c r="K668" i="7"/>
  <c r="X554" i="7"/>
  <c r="W554" i="7"/>
  <c r="V554" i="7"/>
  <c r="U554" i="7"/>
  <c r="R554" i="7"/>
  <c r="T554" i="7"/>
  <c r="Q554" i="7"/>
  <c r="P554" i="7"/>
  <c r="O554" i="7"/>
  <c r="N554" i="7"/>
  <c r="M554" i="7"/>
  <c r="L554" i="7"/>
  <c r="K554" i="7"/>
  <c r="X616" i="7"/>
  <c r="W616" i="7"/>
  <c r="V616" i="7"/>
  <c r="U616" i="7"/>
  <c r="R616" i="7"/>
  <c r="T616" i="7"/>
  <c r="Q616" i="7"/>
  <c r="P616" i="7"/>
  <c r="O616" i="7"/>
  <c r="N616" i="7"/>
  <c r="M616" i="7"/>
  <c r="L616" i="7"/>
  <c r="K616" i="7"/>
  <c r="X538" i="7"/>
  <c r="W538" i="7"/>
  <c r="V538" i="7"/>
  <c r="U538" i="7"/>
  <c r="R538" i="7"/>
  <c r="T538" i="7"/>
  <c r="Q538" i="7"/>
  <c r="P538" i="7"/>
  <c r="O538" i="7"/>
  <c r="N538" i="7"/>
  <c r="M538" i="7"/>
  <c r="L538" i="7"/>
  <c r="K538" i="7"/>
  <c r="X530" i="7"/>
  <c r="W530" i="7"/>
  <c r="V530" i="7"/>
  <c r="U530" i="7"/>
  <c r="R530" i="7"/>
  <c r="T530" i="7"/>
  <c r="Q530" i="7"/>
  <c r="P530" i="7"/>
  <c r="O530" i="7"/>
  <c r="N530" i="7"/>
  <c r="M530" i="7"/>
  <c r="L530" i="7"/>
  <c r="K530" i="7"/>
  <c r="J530" i="7"/>
  <c r="X522" i="7"/>
  <c r="W522" i="7"/>
  <c r="V522" i="7"/>
  <c r="U522" i="7"/>
  <c r="R522" i="7"/>
  <c r="T522" i="7"/>
  <c r="Q522" i="7"/>
  <c r="P522" i="7"/>
  <c r="O522" i="7"/>
  <c r="N522" i="7"/>
  <c r="M522" i="7"/>
  <c r="L522" i="7"/>
  <c r="K522" i="7"/>
  <c r="J522" i="7"/>
  <c r="X514" i="7"/>
  <c r="W514" i="7"/>
  <c r="V514" i="7"/>
  <c r="U514" i="7"/>
  <c r="R514" i="7"/>
  <c r="T514" i="7"/>
  <c r="Q514" i="7"/>
  <c r="P514" i="7"/>
  <c r="O514" i="7"/>
  <c r="N514" i="7"/>
  <c r="M514" i="7"/>
  <c r="L514" i="7"/>
  <c r="K514" i="7"/>
  <c r="J514" i="7"/>
  <c r="X506" i="7"/>
  <c r="W506" i="7"/>
  <c r="V506" i="7"/>
  <c r="U506" i="7"/>
  <c r="R506" i="7"/>
  <c r="T506" i="7"/>
  <c r="Q506" i="7"/>
  <c r="P506" i="7"/>
  <c r="O506" i="7"/>
  <c r="N506" i="7"/>
  <c r="M506" i="7"/>
  <c r="L506" i="7"/>
  <c r="K506" i="7"/>
  <c r="J506" i="7"/>
  <c r="X498" i="7"/>
  <c r="W498" i="7"/>
  <c r="V498" i="7"/>
  <c r="U498" i="7"/>
  <c r="R498" i="7"/>
  <c r="T498" i="7"/>
  <c r="Q498" i="7"/>
  <c r="P498" i="7"/>
  <c r="O498" i="7"/>
  <c r="N498" i="7"/>
  <c r="M498" i="7"/>
  <c r="L498" i="7"/>
  <c r="K498" i="7"/>
  <c r="J498" i="7"/>
  <c r="X490" i="7"/>
  <c r="W490" i="7"/>
  <c r="V490" i="7"/>
  <c r="U490" i="7"/>
  <c r="R490" i="7"/>
  <c r="T490" i="7"/>
  <c r="Q490" i="7"/>
  <c r="P490" i="7"/>
  <c r="O490" i="7"/>
  <c r="N490" i="7"/>
  <c r="M490" i="7"/>
  <c r="L490" i="7"/>
  <c r="K490" i="7"/>
  <c r="J490" i="7"/>
  <c r="X482" i="7"/>
  <c r="W482" i="7"/>
  <c r="V482" i="7"/>
  <c r="U482" i="7"/>
  <c r="R482" i="7"/>
  <c r="T482" i="7"/>
  <c r="Q482" i="7"/>
  <c r="P482" i="7"/>
  <c r="O482" i="7"/>
  <c r="N482" i="7"/>
  <c r="M482" i="7"/>
  <c r="L482" i="7"/>
  <c r="K482" i="7"/>
  <c r="J482" i="7"/>
  <c r="X474" i="7"/>
  <c r="W474" i="7"/>
  <c r="V474" i="7"/>
  <c r="U474" i="7"/>
  <c r="R474" i="7"/>
  <c r="T474" i="7"/>
  <c r="Q474" i="7"/>
  <c r="P474" i="7"/>
  <c r="O474" i="7"/>
  <c r="N474" i="7"/>
  <c r="M474" i="7"/>
  <c r="L474" i="7"/>
  <c r="K474" i="7"/>
  <c r="J474" i="7"/>
  <c r="X466" i="7"/>
  <c r="W466" i="7"/>
  <c r="V466" i="7"/>
  <c r="U466" i="7"/>
  <c r="R466" i="7"/>
  <c r="T466" i="7"/>
  <c r="Q466" i="7"/>
  <c r="P466" i="7"/>
  <c r="O466" i="7"/>
  <c r="N466" i="7"/>
  <c r="M466" i="7"/>
  <c r="L466" i="7"/>
  <c r="K466" i="7"/>
  <c r="J466" i="7"/>
  <c r="X458" i="7"/>
  <c r="W458" i="7"/>
  <c r="V458" i="7"/>
  <c r="U458" i="7"/>
  <c r="R458" i="7"/>
  <c r="T458" i="7"/>
  <c r="Q458" i="7"/>
  <c r="P458" i="7"/>
  <c r="O458" i="7"/>
  <c r="N458" i="7"/>
  <c r="M458" i="7"/>
  <c r="L458" i="7"/>
  <c r="K458" i="7"/>
  <c r="J458" i="7"/>
  <c r="X528" i="7"/>
  <c r="W528" i="7"/>
  <c r="V528" i="7"/>
  <c r="U528" i="7"/>
  <c r="R528" i="7"/>
  <c r="T528" i="7"/>
  <c r="Q528" i="7"/>
  <c r="P528" i="7"/>
  <c r="O528" i="7"/>
  <c r="N528" i="7"/>
  <c r="M528" i="7"/>
  <c r="L528" i="7"/>
  <c r="K528" i="7"/>
  <c r="J528" i="7"/>
  <c r="X527" i="7"/>
  <c r="W527" i="7"/>
  <c r="V527" i="7"/>
  <c r="U527" i="7"/>
  <c r="R527" i="7"/>
  <c r="T527" i="7"/>
  <c r="Q527" i="7"/>
  <c r="P527" i="7"/>
  <c r="O527" i="7"/>
  <c r="N527" i="7"/>
  <c r="M527" i="7"/>
  <c r="L527" i="7"/>
  <c r="K527" i="7"/>
  <c r="J527" i="7"/>
  <c r="X524" i="7"/>
  <c r="W524" i="7"/>
  <c r="V524" i="7"/>
  <c r="U524" i="7"/>
  <c r="R524" i="7"/>
  <c r="T524" i="7"/>
  <c r="Q524" i="7"/>
  <c r="P524" i="7"/>
  <c r="O524" i="7"/>
  <c r="N524" i="7"/>
  <c r="M524" i="7"/>
  <c r="L524" i="7"/>
  <c r="K524" i="7"/>
  <c r="J524" i="7"/>
  <c r="X426" i="7"/>
  <c r="W426" i="7"/>
  <c r="V426" i="7"/>
  <c r="U426" i="7"/>
  <c r="R426" i="7"/>
  <c r="T426" i="7"/>
  <c r="Q426" i="7"/>
  <c r="P426" i="7"/>
  <c r="O426" i="7"/>
  <c r="N426" i="7"/>
  <c r="M426" i="7"/>
  <c r="L426" i="7"/>
  <c r="K426" i="7"/>
  <c r="J426" i="7"/>
  <c r="X418" i="7"/>
  <c r="W418" i="7"/>
  <c r="V418" i="7"/>
  <c r="U418" i="7"/>
  <c r="R418" i="7"/>
  <c r="T418" i="7"/>
  <c r="Q418" i="7"/>
  <c r="P418" i="7"/>
  <c r="O418" i="7"/>
  <c r="N418" i="7"/>
  <c r="M418" i="7"/>
  <c r="L418" i="7"/>
  <c r="K418" i="7"/>
  <c r="J418" i="7"/>
  <c r="X410" i="7"/>
  <c r="W410" i="7"/>
  <c r="V410" i="7"/>
  <c r="U410" i="7"/>
  <c r="R410" i="7"/>
  <c r="T410" i="7"/>
  <c r="Q410" i="7"/>
  <c r="P410" i="7"/>
  <c r="O410" i="7"/>
  <c r="N410" i="7"/>
  <c r="M410" i="7"/>
  <c r="L410" i="7"/>
  <c r="K410" i="7"/>
  <c r="J410" i="7"/>
  <c r="X402" i="7"/>
  <c r="W402" i="7"/>
  <c r="V402" i="7"/>
  <c r="U402" i="7"/>
  <c r="T402" i="7"/>
  <c r="R402" i="7"/>
  <c r="Q402" i="7"/>
  <c r="P402" i="7"/>
  <c r="O402" i="7"/>
  <c r="N402" i="7"/>
  <c r="M402" i="7"/>
  <c r="L402" i="7"/>
  <c r="K402" i="7"/>
  <c r="J402" i="7"/>
  <c r="X394" i="7"/>
  <c r="W394" i="7"/>
  <c r="V394" i="7"/>
  <c r="U394" i="7"/>
  <c r="T394" i="7"/>
  <c r="R394" i="7"/>
  <c r="Q394" i="7"/>
  <c r="P394" i="7"/>
  <c r="O394" i="7"/>
  <c r="N394" i="7"/>
  <c r="M394" i="7"/>
  <c r="L394" i="7"/>
  <c r="K394" i="7"/>
  <c r="J394" i="7"/>
  <c r="X386" i="7"/>
  <c r="W386" i="7"/>
  <c r="V386" i="7"/>
  <c r="U386" i="7"/>
  <c r="T386" i="7"/>
  <c r="R386" i="7"/>
  <c r="Q386" i="7"/>
  <c r="P386" i="7"/>
  <c r="O386" i="7"/>
  <c r="N386" i="7"/>
  <c r="M386" i="7"/>
  <c r="L386" i="7"/>
  <c r="K386" i="7"/>
  <c r="J386" i="7"/>
  <c r="X378" i="7"/>
  <c r="W378" i="7"/>
  <c r="V378" i="7"/>
  <c r="U378" i="7"/>
  <c r="T378" i="7"/>
  <c r="R378" i="7"/>
  <c r="Q378" i="7"/>
  <c r="P378" i="7"/>
  <c r="O378" i="7"/>
  <c r="N378" i="7"/>
  <c r="M378" i="7"/>
  <c r="L378" i="7"/>
  <c r="K378" i="7"/>
  <c r="J378" i="7"/>
  <c r="X370" i="7"/>
  <c r="W370" i="7"/>
  <c r="V370" i="7"/>
  <c r="U370" i="7"/>
  <c r="T370" i="7"/>
  <c r="R370" i="7"/>
  <c r="Q370" i="7"/>
  <c r="P370" i="7"/>
  <c r="O370" i="7"/>
  <c r="N370" i="7"/>
  <c r="M370" i="7"/>
  <c r="L370" i="7"/>
  <c r="K370" i="7"/>
  <c r="J370" i="7"/>
  <c r="X362" i="7"/>
  <c r="W362" i="7"/>
  <c r="V362" i="7"/>
  <c r="U362" i="7"/>
  <c r="T362" i="7"/>
  <c r="R362" i="7"/>
  <c r="Q362" i="7"/>
  <c r="P362" i="7"/>
  <c r="O362" i="7"/>
  <c r="N362" i="7"/>
  <c r="M362" i="7"/>
  <c r="L362" i="7"/>
  <c r="K362" i="7"/>
  <c r="J362" i="7"/>
  <c r="X450" i="7"/>
  <c r="W450" i="7"/>
  <c r="V450" i="7"/>
  <c r="U450" i="7"/>
  <c r="T450" i="7"/>
  <c r="R450" i="7"/>
  <c r="Q450" i="7"/>
  <c r="P450" i="7"/>
  <c r="O450" i="7"/>
  <c r="N450" i="7"/>
  <c r="M450" i="7"/>
  <c r="L450" i="7"/>
  <c r="K450" i="7"/>
  <c r="J450" i="7"/>
  <c r="X346" i="7"/>
  <c r="W346" i="7"/>
  <c r="V346" i="7"/>
  <c r="U346" i="7"/>
  <c r="T346" i="7"/>
  <c r="R346" i="7"/>
  <c r="Q346" i="7"/>
  <c r="P346" i="7"/>
  <c r="O346" i="7"/>
  <c r="N346" i="7"/>
  <c r="M346" i="7"/>
  <c r="L346" i="7"/>
  <c r="K346" i="7"/>
  <c r="J346" i="7"/>
  <c r="X338" i="7"/>
  <c r="W338" i="7"/>
  <c r="V338" i="7"/>
  <c r="U338" i="7"/>
  <c r="T338" i="7"/>
  <c r="R338" i="7"/>
  <c r="Q338" i="7"/>
  <c r="P338" i="7"/>
  <c r="O338" i="7"/>
  <c r="N338" i="7"/>
  <c r="M338" i="7"/>
  <c r="L338" i="7"/>
  <c r="K338" i="7"/>
  <c r="J338" i="7"/>
  <c r="X330" i="7"/>
  <c r="W330" i="7"/>
  <c r="V330" i="7"/>
  <c r="U330" i="7"/>
  <c r="T330" i="7"/>
  <c r="R330" i="7"/>
  <c r="Q330" i="7"/>
  <c r="P330" i="7"/>
  <c r="O330" i="7"/>
  <c r="N330" i="7"/>
  <c r="M330" i="7"/>
  <c r="L330" i="7"/>
  <c r="K330" i="7"/>
  <c r="J330" i="7"/>
  <c r="X322" i="7"/>
  <c r="W322" i="7"/>
  <c r="V322" i="7"/>
  <c r="U322" i="7"/>
  <c r="T322" i="7"/>
  <c r="R322" i="7"/>
  <c r="Q322" i="7"/>
  <c r="P322" i="7"/>
  <c r="O322" i="7"/>
  <c r="N322" i="7"/>
  <c r="M322" i="7"/>
  <c r="L322" i="7"/>
  <c r="K322" i="7"/>
  <c r="J322" i="7"/>
  <c r="X314" i="7"/>
  <c r="W314" i="7"/>
  <c r="V314" i="7"/>
  <c r="U314" i="7"/>
  <c r="T314" i="7"/>
  <c r="R314" i="7"/>
  <c r="Q314" i="7"/>
  <c r="P314" i="7"/>
  <c r="O314" i="7"/>
  <c r="N314" i="7"/>
  <c r="M314" i="7"/>
  <c r="L314" i="7"/>
  <c r="K314" i="7"/>
  <c r="J314" i="7"/>
  <c r="X306" i="7"/>
  <c r="W306" i="7"/>
  <c r="V306" i="7"/>
  <c r="U306" i="7"/>
  <c r="T306" i="7"/>
  <c r="R306" i="7"/>
  <c r="Q306" i="7"/>
  <c r="P306" i="7"/>
  <c r="O306" i="7"/>
  <c r="N306" i="7"/>
  <c r="M306" i="7"/>
  <c r="L306" i="7"/>
  <c r="K306" i="7"/>
  <c r="J306" i="7"/>
  <c r="X298" i="7"/>
  <c r="W298" i="7"/>
  <c r="V298" i="7"/>
  <c r="U298" i="7"/>
  <c r="T298" i="7"/>
  <c r="R298" i="7"/>
  <c r="Q298" i="7"/>
  <c r="P298" i="7"/>
  <c r="O298" i="7"/>
  <c r="N298" i="7"/>
  <c r="M298" i="7"/>
  <c r="L298" i="7"/>
  <c r="K298" i="7"/>
  <c r="J298" i="7"/>
  <c r="X290" i="7"/>
  <c r="W290" i="7"/>
  <c r="V290" i="7"/>
  <c r="U290" i="7"/>
  <c r="T290" i="7"/>
  <c r="R290" i="7"/>
  <c r="Q290" i="7"/>
  <c r="P290" i="7"/>
  <c r="O290" i="7"/>
  <c r="N290" i="7"/>
  <c r="M290" i="7"/>
  <c r="L290" i="7"/>
  <c r="K290" i="7"/>
  <c r="J290" i="7"/>
  <c r="X282" i="7"/>
  <c r="W282" i="7"/>
  <c r="V282" i="7"/>
  <c r="U282" i="7"/>
  <c r="T282" i="7"/>
  <c r="R282" i="7"/>
  <c r="Q282" i="7"/>
  <c r="P282" i="7"/>
  <c r="O282" i="7"/>
  <c r="N282" i="7"/>
  <c r="M282" i="7"/>
  <c r="L282" i="7"/>
  <c r="K282" i="7"/>
  <c r="J282" i="7"/>
  <c r="X274" i="7"/>
  <c r="W274" i="7"/>
  <c r="V274" i="7"/>
  <c r="U274" i="7"/>
  <c r="T274" i="7"/>
  <c r="R274" i="7"/>
  <c r="Q274" i="7"/>
  <c r="P274" i="7"/>
  <c r="O274" i="7"/>
  <c r="N274" i="7"/>
  <c r="M274" i="7"/>
  <c r="L274" i="7"/>
  <c r="K274" i="7"/>
  <c r="J274" i="7"/>
  <c r="X266" i="7"/>
  <c r="W266" i="7"/>
  <c r="V266" i="7"/>
  <c r="U266" i="7"/>
  <c r="T266" i="7"/>
  <c r="R266" i="7"/>
  <c r="Q266" i="7"/>
  <c r="P266" i="7"/>
  <c r="O266" i="7"/>
  <c r="N266" i="7"/>
  <c r="M266" i="7"/>
  <c r="L266" i="7"/>
  <c r="K266" i="7"/>
  <c r="J266" i="7"/>
  <c r="X258" i="7"/>
  <c r="W258" i="7"/>
  <c r="V258" i="7"/>
  <c r="U258" i="7"/>
  <c r="T258" i="7"/>
  <c r="R258" i="7"/>
  <c r="Q258" i="7"/>
  <c r="P258" i="7"/>
  <c r="O258" i="7"/>
  <c r="N258" i="7"/>
  <c r="M258" i="7"/>
  <c r="L258" i="7"/>
  <c r="K258" i="7"/>
  <c r="J258" i="7"/>
  <c r="X250" i="7"/>
  <c r="W250" i="7"/>
  <c r="V250" i="7"/>
  <c r="U250" i="7"/>
  <c r="T250" i="7"/>
  <c r="R250" i="7"/>
  <c r="Q250" i="7"/>
  <c r="P250" i="7"/>
  <c r="O250" i="7"/>
  <c r="N250" i="7"/>
  <c r="M250" i="7"/>
  <c r="L250" i="7"/>
  <c r="K250" i="7"/>
  <c r="J250" i="7"/>
  <c r="X242" i="7"/>
  <c r="W242" i="7"/>
  <c r="V242" i="7"/>
  <c r="U242" i="7"/>
  <c r="T242" i="7"/>
  <c r="R242" i="7"/>
  <c r="Q242" i="7"/>
  <c r="P242" i="7"/>
  <c r="O242" i="7"/>
  <c r="N242" i="7"/>
  <c r="M242" i="7"/>
  <c r="L242" i="7"/>
  <c r="K242" i="7"/>
  <c r="J242" i="7"/>
  <c r="X234" i="7"/>
  <c r="W234" i="7"/>
  <c r="V234" i="7"/>
  <c r="U234" i="7"/>
  <c r="T234" i="7"/>
  <c r="R234" i="7"/>
  <c r="Q234" i="7"/>
  <c r="P234" i="7"/>
  <c r="O234" i="7"/>
  <c r="N234" i="7"/>
  <c r="M234" i="7"/>
  <c r="L234" i="7"/>
  <c r="K234" i="7"/>
  <c r="J234" i="7"/>
  <c r="X256" i="7"/>
  <c r="W256" i="7"/>
  <c r="V256" i="7"/>
  <c r="U256" i="7"/>
  <c r="T256" i="7"/>
  <c r="R256" i="7"/>
  <c r="Q256" i="7"/>
  <c r="P256" i="7"/>
  <c r="O256" i="7"/>
  <c r="N256" i="7"/>
  <c r="M256" i="7"/>
  <c r="L256" i="7"/>
  <c r="K256" i="7"/>
  <c r="J256" i="7"/>
  <c r="X218" i="7"/>
  <c r="W218" i="7"/>
  <c r="V218" i="7"/>
  <c r="U218" i="7"/>
  <c r="T218" i="7"/>
  <c r="R218" i="7"/>
  <c r="Q218" i="7"/>
  <c r="P218" i="7"/>
  <c r="O218" i="7"/>
  <c r="N218" i="7"/>
  <c r="M218" i="7"/>
  <c r="L218" i="7"/>
  <c r="K218" i="7"/>
  <c r="J218" i="7"/>
  <c r="X248" i="7"/>
  <c r="W248" i="7"/>
  <c r="V248" i="7"/>
  <c r="U248" i="7"/>
  <c r="T248" i="7"/>
  <c r="R248" i="7"/>
  <c r="Q248" i="7"/>
  <c r="P248" i="7"/>
  <c r="O248" i="7"/>
  <c r="N248" i="7"/>
  <c r="M248" i="7"/>
  <c r="L248" i="7"/>
  <c r="K248" i="7"/>
  <c r="J248" i="7"/>
  <c r="X202" i="7"/>
  <c r="W202" i="7"/>
  <c r="V202" i="7"/>
  <c r="U202" i="7"/>
  <c r="T202" i="7"/>
  <c r="R202" i="7"/>
  <c r="Q202" i="7"/>
  <c r="P202" i="7"/>
  <c r="O202" i="7"/>
  <c r="N202" i="7"/>
  <c r="M202" i="7"/>
  <c r="L202" i="7"/>
  <c r="K202" i="7"/>
  <c r="J202" i="7"/>
  <c r="X194" i="7"/>
  <c r="W194" i="7"/>
  <c r="V194" i="7"/>
  <c r="U194" i="7"/>
  <c r="T194" i="7"/>
  <c r="R194" i="7"/>
  <c r="Q194" i="7"/>
  <c r="P194" i="7"/>
  <c r="O194" i="7"/>
  <c r="N194" i="7"/>
  <c r="M194" i="7"/>
  <c r="L194" i="7"/>
  <c r="K194" i="7"/>
  <c r="J194" i="7"/>
  <c r="X237" i="7"/>
  <c r="W237" i="7"/>
  <c r="V237" i="7"/>
  <c r="U237" i="7"/>
  <c r="T237" i="7"/>
  <c r="R237" i="7"/>
  <c r="Q237" i="7"/>
  <c r="P237" i="7"/>
  <c r="O237" i="7"/>
  <c r="N237" i="7"/>
  <c r="M237" i="7"/>
  <c r="L237" i="7"/>
  <c r="K237" i="7"/>
  <c r="J237" i="7"/>
  <c r="X178" i="7"/>
  <c r="W178" i="7"/>
  <c r="V178" i="7"/>
  <c r="U178" i="7"/>
  <c r="T178" i="7"/>
  <c r="R178" i="7"/>
  <c r="Q178" i="7"/>
  <c r="P178" i="7"/>
  <c r="O178" i="7"/>
  <c r="N178" i="7"/>
  <c r="M178" i="7"/>
  <c r="L178" i="7"/>
  <c r="K178" i="7"/>
  <c r="J178" i="7"/>
  <c r="X170" i="7"/>
  <c r="W170" i="7"/>
  <c r="V170" i="7"/>
  <c r="U170" i="7"/>
  <c r="T170" i="7"/>
  <c r="R170" i="7"/>
  <c r="Q170" i="7"/>
  <c r="P170" i="7"/>
  <c r="O170" i="7"/>
  <c r="N170" i="7"/>
  <c r="M170" i="7"/>
  <c r="L170" i="7"/>
  <c r="K170" i="7"/>
  <c r="J170" i="7"/>
  <c r="X162" i="7"/>
  <c r="W162" i="7"/>
  <c r="V162" i="7"/>
  <c r="U162" i="7"/>
  <c r="T162" i="7"/>
  <c r="R162" i="7"/>
  <c r="Q162" i="7"/>
  <c r="P162" i="7"/>
  <c r="O162" i="7"/>
  <c r="N162" i="7"/>
  <c r="M162" i="7"/>
  <c r="L162" i="7"/>
  <c r="K162" i="7"/>
  <c r="J162" i="7"/>
  <c r="X154" i="7"/>
  <c r="W154" i="7"/>
  <c r="V154" i="7"/>
  <c r="U154" i="7"/>
  <c r="T154" i="7"/>
  <c r="R154" i="7"/>
  <c r="Q154" i="7"/>
  <c r="P154" i="7"/>
  <c r="O154" i="7"/>
  <c r="N154" i="7"/>
  <c r="M154" i="7"/>
  <c r="L154" i="7"/>
  <c r="K154" i="7"/>
  <c r="J154" i="7"/>
  <c r="X146" i="7"/>
  <c r="W146" i="7"/>
  <c r="V146" i="7"/>
  <c r="U146" i="7"/>
  <c r="T146" i="7"/>
  <c r="R146" i="7"/>
  <c r="Q146" i="7"/>
  <c r="P146" i="7"/>
  <c r="O146" i="7"/>
  <c r="N146" i="7"/>
  <c r="M146" i="7"/>
  <c r="L146" i="7"/>
  <c r="K146" i="7"/>
  <c r="J146" i="7"/>
  <c r="X165" i="7"/>
  <c r="W165" i="7"/>
  <c r="V165" i="7"/>
  <c r="U165" i="7"/>
  <c r="T165" i="7"/>
  <c r="R165" i="7"/>
  <c r="Q165" i="7"/>
  <c r="P165" i="7"/>
  <c r="O165" i="7"/>
  <c r="N165" i="7"/>
  <c r="M165" i="7"/>
  <c r="L165" i="7"/>
  <c r="K165" i="7"/>
  <c r="J165" i="7"/>
  <c r="X130" i="7"/>
  <c r="W130" i="7"/>
  <c r="V130" i="7"/>
  <c r="U130" i="7"/>
  <c r="T130" i="7"/>
  <c r="R130" i="7"/>
  <c r="Q130" i="7"/>
  <c r="P130" i="7"/>
  <c r="O130" i="7"/>
  <c r="N130" i="7"/>
  <c r="M130" i="7"/>
  <c r="L130" i="7"/>
  <c r="K130" i="7"/>
  <c r="J130" i="7"/>
  <c r="X122" i="7"/>
  <c r="W122" i="7"/>
  <c r="V122" i="7"/>
  <c r="U122" i="7"/>
  <c r="T122" i="7"/>
  <c r="R122" i="7"/>
  <c r="Q122" i="7"/>
  <c r="P122" i="7"/>
  <c r="O122" i="7"/>
  <c r="N122" i="7"/>
  <c r="M122" i="7"/>
  <c r="L122" i="7"/>
  <c r="K122" i="7"/>
  <c r="J122" i="7"/>
  <c r="X114" i="7"/>
  <c r="W114" i="7"/>
  <c r="V114" i="7"/>
  <c r="U114" i="7"/>
  <c r="T114" i="7"/>
  <c r="R114" i="7"/>
  <c r="Q114" i="7"/>
  <c r="P114" i="7"/>
  <c r="O114" i="7"/>
  <c r="N114" i="7"/>
  <c r="M114" i="7"/>
  <c r="L114" i="7"/>
  <c r="K114" i="7"/>
  <c r="J114" i="7"/>
  <c r="H106" i="7"/>
  <c r="X106" i="7"/>
  <c r="W106" i="7"/>
  <c r="V106" i="7"/>
  <c r="U106" i="7"/>
  <c r="T106" i="7"/>
  <c r="R106" i="7"/>
  <c r="Q106" i="7"/>
  <c r="P106" i="7"/>
  <c r="O106" i="7"/>
  <c r="N106" i="7"/>
  <c r="M106" i="7"/>
  <c r="L106" i="7"/>
  <c r="K106" i="7"/>
  <c r="J106" i="7"/>
  <c r="X98" i="7"/>
  <c r="W98" i="7"/>
  <c r="V98" i="7"/>
  <c r="U98" i="7"/>
  <c r="T98" i="7"/>
  <c r="R98" i="7"/>
  <c r="Q98" i="7"/>
  <c r="P98" i="7"/>
  <c r="O98" i="7"/>
  <c r="N98" i="7"/>
  <c r="M98" i="7"/>
  <c r="L98" i="7"/>
  <c r="K98" i="7"/>
  <c r="J98" i="7"/>
  <c r="X90" i="7"/>
  <c r="W90" i="7"/>
  <c r="V90" i="7"/>
  <c r="U90" i="7"/>
  <c r="T90" i="7"/>
  <c r="R90" i="7"/>
  <c r="Q90" i="7"/>
  <c r="P90" i="7"/>
  <c r="O90" i="7"/>
  <c r="N90" i="7"/>
  <c r="M90" i="7"/>
  <c r="L90" i="7"/>
  <c r="K90" i="7"/>
  <c r="J90" i="7"/>
  <c r="X82" i="7"/>
  <c r="W82" i="7"/>
  <c r="V82" i="7"/>
  <c r="U82" i="7"/>
  <c r="T82" i="7"/>
  <c r="R82" i="7"/>
  <c r="Q82" i="7"/>
  <c r="P82" i="7"/>
  <c r="O82" i="7"/>
  <c r="N82" i="7"/>
  <c r="M82" i="7"/>
  <c r="L82" i="7"/>
  <c r="K82" i="7"/>
  <c r="J82" i="7"/>
  <c r="X74" i="7"/>
  <c r="W74" i="7"/>
  <c r="V74" i="7"/>
  <c r="U74" i="7"/>
  <c r="T74" i="7"/>
  <c r="R74" i="7"/>
  <c r="Q74" i="7"/>
  <c r="P74" i="7"/>
  <c r="O74" i="7"/>
  <c r="N74" i="7"/>
  <c r="M74" i="7"/>
  <c r="L74" i="7"/>
  <c r="K74" i="7"/>
  <c r="J74" i="7"/>
  <c r="H66" i="7"/>
  <c r="X66" i="7"/>
  <c r="W66" i="7"/>
  <c r="V66" i="7"/>
  <c r="U66" i="7"/>
  <c r="T66" i="7"/>
  <c r="R66" i="7"/>
  <c r="Q66" i="7"/>
  <c r="P66" i="7"/>
  <c r="O66" i="7"/>
  <c r="N66" i="7"/>
  <c r="M66" i="7"/>
  <c r="L66" i="7"/>
  <c r="K66" i="7"/>
  <c r="J66" i="7"/>
  <c r="H58" i="7"/>
  <c r="X58" i="7"/>
  <c r="W58" i="7"/>
  <c r="V58" i="7"/>
  <c r="U58" i="7"/>
  <c r="T58" i="7"/>
  <c r="R58" i="7"/>
  <c r="Q58" i="7"/>
  <c r="P58" i="7"/>
  <c r="O58" i="7"/>
  <c r="N58" i="7"/>
  <c r="M58" i="7"/>
  <c r="L58" i="7"/>
  <c r="K58" i="7"/>
  <c r="J58" i="7"/>
  <c r="H50" i="7"/>
  <c r="X50" i="7"/>
  <c r="W50" i="7"/>
  <c r="V50" i="7"/>
  <c r="U50" i="7"/>
  <c r="T50" i="7"/>
  <c r="R50" i="7"/>
  <c r="Q50" i="7"/>
  <c r="P50" i="7"/>
  <c r="O50" i="7"/>
  <c r="N50" i="7"/>
  <c r="M50" i="7"/>
  <c r="L50" i="7"/>
  <c r="K50" i="7"/>
  <c r="J50" i="7"/>
  <c r="H42" i="7"/>
  <c r="X42" i="7"/>
  <c r="W42" i="7"/>
  <c r="V42" i="7"/>
  <c r="U42" i="7"/>
  <c r="T42" i="7"/>
  <c r="R42" i="7"/>
  <c r="Q42" i="7"/>
  <c r="P42" i="7"/>
  <c r="O42" i="7"/>
  <c r="N42" i="7"/>
  <c r="M42" i="7"/>
  <c r="L42" i="7"/>
  <c r="K42" i="7"/>
  <c r="J42" i="7"/>
  <c r="X34" i="7"/>
  <c r="W34" i="7"/>
  <c r="V34" i="7"/>
  <c r="U34" i="7"/>
  <c r="T34" i="7"/>
  <c r="R34" i="7"/>
  <c r="Q34" i="7"/>
  <c r="P34" i="7"/>
  <c r="O34" i="7"/>
  <c r="N34" i="7"/>
  <c r="M34" i="7"/>
  <c r="L34" i="7"/>
  <c r="K34" i="7"/>
  <c r="J34" i="7"/>
  <c r="H26" i="7"/>
  <c r="X26" i="7"/>
  <c r="W26" i="7"/>
  <c r="V26" i="7"/>
  <c r="U26" i="7"/>
  <c r="T26" i="7"/>
  <c r="R26" i="7"/>
  <c r="Q26" i="7"/>
  <c r="P26" i="7"/>
  <c r="O26" i="7"/>
  <c r="N26" i="7"/>
  <c r="M26" i="7"/>
  <c r="L26" i="7"/>
  <c r="K26" i="7"/>
  <c r="J26" i="7"/>
  <c r="X18" i="7"/>
  <c r="W18" i="7"/>
  <c r="V18" i="7"/>
  <c r="U18" i="7"/>
  <c r="T18" i="7"/>
  <c r="R18" i="7"/>
  <c r="Q18" i="7"/>
  <c r="P18" i="7"/>
  <c r="O18" i="7"/>
  <c r="N18" i="7"/>
  <c r="M18" i="7"/>
  <c r="L18" i="7"/>
  <c r="K18" i="7"/>
  <c r="J18" i="7"/>
  <c r="I737" i="7"/>
  <c r="I1404" i="7"/>
  <c r="I1346" i="7"/>
  <c r="I1388" i="7"/>
  <c r="I1380" i="7"/>
  <c r="I1086" i="7"/>
  <c r="I1364" i="7"/>
  <c r="I1019" i="7"/>
  <c r="I1348" i="7"/>
  <c r="I849" i="7"/>
  <c r="I1332" i="7"/>
  <c r="I685" i="7"/>
  <c r="I1316" i="7"/>
  <c r="I1308" i="7"/>
  <c r="I1300" i="7"/>
  <c r="I1292" i="7"/>
  <c r="I1284" i="7"/>
  <c r="I1276" i="7"/>
  <c r="I53" i="7"/>
  <c r="I1260" i="7"/>
  <c r="I1252" i="7"/>
  <c r="I883" i="7"/>
  <c r="I1236" i="7"/>
  <c r="I1228" i="7"/>
  <c r="I1220" i="7"/>
  <c r="I1212" i="7"/>
  <c r="I1204" i="7"/>
  <c r="I1196" i="7"/>
  <c r="I1188" i="7"/>
  <c r="I1391" i="7"/>
  <c r="I1387" i="7"/>
  <c r="I1164" i="7"/>
  <c r="I1372" i="7"/>
  <c r="I1148" i="7"/>
  <c r="I1140" i="7"/>
  <c r="I1132" i="7"/>
  <c r="I1124" i="7"/>
  <c r="I1116" i="7"/>
  <c r="I1108" i="7"/>
  <c r="I1100" i="7"/>
  <c r="I1092" i="7"/>
  <c r="I1084" i="7"/>
  <c r="I1076" i="7"/>
  <c r="I1068" i="7"/>
  <c r="I1060" i="7"/>
  <c r="I1052" i="7"/>
  <c r="I1044" i="7"/>
  <c r="I1036" i="7"/>
  <c r="I1028" i="7"/>
  <c r="I1020" i="7"/>
  <c r="I1012" i="7"/>
  <c r="I1004" i="7"/>
  <c r="I996" i="7"/>
  <c r="I988" i="7"/>
  <c r="I980" i="7"/>
  <c r="I972" i="7"/>
  <c r="I1063" i="7"/>
  <c r="I956" i="7"/>
  <c r="I948" i="7"/>
  <c r="I940" i="7"/>
  <c r="I1049" i="7"/>
  <c r="I924" i="7"/>
  <c r="I916" i="7"/>
  <c r="I1029" i="7"/>
  <c r="I900" i="7"/>
  <c r="I892" i="7"/>
  <c r="I884" i="7"/>
  <c r="I876" i="7"/>
  <c r="I868" i="7"/>
  <c r="I860" i="7"/>
  <c r="I852" i="7"/>
  <c r="I844" i="7"/>
  <c r="I836" i="7"/>
  <c r="I828" i="7"/>
  <c r="I820" i="7"/>
  <c r="I812" i="7"/>
  <c r="I804" i="7"/>
  <c r="I796" i="7"/>
  <c r="I788" i="7"/>
  <c r="I780" i="7"/>
  <c r="I772" i="7"/>
  <c r="I764" i="7"/>
  <c r="I919" i="7"/>
  <c r="I748" i="7"/>
  <c r="I908" i="7"/>
  <c r="I880" i="7"/>
  <c r="I724" i="7"/>
  <c r="I716" i="7"/>
  <c r="I708" i="7"/>
  <c r="I700" i="7"/>
  <c r="I692" i="7"/>
  <c r="I684" i="7"/>
  <c r="I676" i="7"/>
  <c r="I777" i="7"/>
  <c r="I758" i="7"/>
  <c r="I756" i="7"/>
  <c r="I644" i="7"/>
  <c r="I636" i="7"/>
  <c r="I628" i="7"/>
  <c r="I620" i="7"/>
  <c r="I612" i="7"/>
  <c r="I604" i="7"/>
  <c r="I690" i="7"/>
  <c r="I588" i="7"/>
  <c r="I580" i="7"/>
  <c r="I572" i="7"/>
  <c r="I564" i="7"/>
  <c r="I556" i="7"/>
  <c r="I548" i="7"/>
  <c r="I540" i="7"/>
  <c r="I532" i="7"/>
  <c r="I596" i="7"/>
  <c r="I516" i="7"/>
  <c r="I508" i="7"/>
  <c r="I500" i="7"/>
  <c r="I492" i="7"/>
  <c r="I484" i="7"/>
  <c r="I476" i="7"/>
  <c r="I468" i="7"/>
  <c r="I541" i="7"/>
  <c r="I452" i="7"/>
  <c r="I444" i="7"/>
  <c r="I436" i="7"/>
  <c r="I428" i="7"/>
  <c r="I501" i="7"/>
  <c r="I412" i="7"/>
  <c r="I404" i="7"/>
  <c r="I396" i="7"/>
  <c r="I388" i="7"/>
  <c r="I461" i="7"/>
  <c r="I372" i="7"/>
  <c r="I364" i="7"/>
  <c r="I356" i="7"/>
  <c r="I348" i="7"/>
  <c r="I340" i="7"/>
  <c r="I332" i="7"/>
  <c r="I324" i="7"/>
  <c r="I316" i="7"/>
  <c r="I308" i="7"/>
  <c r="I300" i="7"/>
  <c r="I292" i="7"/>
  <c r="I284" i="7"/>
  <c r="I276" i="7"/>
  <c r="I268" i="7"/>
  <c r="I260" i="7"/>
  <c r="I252" i="7"/>
  <c r="I244" i="7"/>
  <c r="I236" i="7"/>
  <c r="I228" i="7"/>
  <c r="I220" i="7"/>
  <c r="I212" i="7"/>
  <c r="I204" i="7"/>
  <c r="I196" i="7"/>
  <c r="I188" i="7"/>
  <c r="I180" i="7"/>
  <c r="I172" i="7"/>
  <c r="I186" i="7"/>
  <c r="I156" i="7"/>
  <c r="I148" i="7"/>
  <c r="I140" i="7"/>
  <c r="I132" i="7"/>
  <c r="I161" i="7"/>
  <c r="I116" i="7"/>
  <c r="I108" i="7"/>
  <c r="I100" i="7"/>
  <c r="I92" i="7"/>
  <c r="I84" i="7"/>
  <c r="I94" i="7"/>
  <c r="I76" i="7"/>
  <c r="I60" i="7"/>
  <c r="I52" i="7"/>
  <c r="I44" i="7"/>
  <c r="I36" i="7"/>
  <c r="I46" i="7"/>
  <c r="I20" i="7"/>
  <c r="I12" i="7"/>
  <c r="J788" i="7"/>
  <c r="J762" i="7"/>
  <c r="J730" i="7"/>
  <c r="J850" i="7"/>
  <c r="J666" i="7"/>
  <c r="J634" i="7"/>
  <c r="J602" i="7"/>
  <c r="J570" i="7"/>
  <c r="J538" i="7"/>
  <c r="X1409" i="7"/>
  <c r="W1409" i="7"/>
  <c r="V1409" i="7"/>
  <c r="U1409" i="7"/>
  <c r="T1409" i="7"/>
  <c r="R1409" i="7"/>
  <c r="Q1409" i="7"/>
  <c r="P1409" i="7"/>
  <c r="O1409" i="7"/>
  <c r="N1409" i="7"/>
  <c r="M1409" i="7"/>
  <c r="K1409" i="7"/>
  <c r="L1409" i="7"/>
  <c r="X1401" i="7"/>
  <c r="W1401" i="7"/>
  <c r="V1401" i="7"/>
  <c r="U1401" i="7"/>
  <c r="T1401" i="7"/>
  <c r="R1401" i="7"/>
  <c r="Q1401" i="7"/>
  <c r="P1401" i="7"/>
  <c r="O1401" i="7"/>
  <c r="N1401" i="7"/>
  <c r="M1401" i="7"/>
  <c r="K1401" i="7"/>
  <c r="L1401" i="7"/>
  <c r="X1393" i="7"/>
  <c r="W1393" i="7"/>
  <c r="V1393" i="7"/>
  <c r="U1393" i="7"/>
  <c r="T1393" i="7"/>
  <c r="R1393" i="7"/>
  <c r="Q1393" i="7"/>
  <c r="P1393" i="7"/>
  <c r="O1393" i="7"/>
  <c r="N1393" i="7"/>
  <c r="M1393" i="7"/>
  <c r="K1393" i="7"/>
  <c r="L1393" i="7"/>
  <c r="X1385" i="7"/>
  <c r="W1385" i="7"/>
  <c r="V1385" i="7"/>
  <c r="U1385" i="7"/>
  <c r="T1385" i="7"/>
  <c r="R1385" i="7"/>
  <c r="Q1385" i="7"/>
  <c r="P1385" i="7"/>
  <c r="O1385" i="7"/>
  <c r="N1385" i="7"/>
  <c r="M1385" i="7"/>
  <c r="K1385" i="7"/>
  <c r="L1385" i="7"/>
  <c r="X1159" i="7"/>
  <c r="W1159" i="7"/>
  <c r="V1159" i="7"/>
  <c r="U1159" i="7"/>
  <c r="T1159" i="7"/>
  <c r="R1159" i="7"/>
  <c r="Q1159" i="7"/>
  <c r="P1159" i="7"/>
  <c r="O1159" i="7"/>
  <c r="N1159" i="7"/>
  <c r="M1159" i="7"/>
  <c r="K1159" i="7"/>
  <c r="L1159" i="7"/>
  <c r="X1369" i="7"/>
  <c r="W1369" i="7"/>
  <c r="V1369" i="7"/>
  <c r="U1369" i="7"/>
  <c r="T1369" i="7"/>
  <c r="R1369" i="7"/>
  <c r="Q1369" i="7"/>
  <c r="P1369" i="7"/>
  <c r="O1369" i="7"/>
  <c r="N1369" i="7"/>
  <c r="M1369" i="7"/>
  <c r="K1369" i="7"/>
  <c r="L1369" i="7"/>
  <c r="X1361" i="7"/>
  <c r="W1361" i="7"/>
  <c r="V1361" i="7"/>
  <c r="U1361" i="7"/>
  <c r="T1361" i="7"/>
  <c r="R1361" i="7"/>
  <c r="Q1361" i="7"/>
  <c r="P1361" i="7"/>
  <c r="O1361" i="7"/>
  <c r="N1361" i="7"/>
  <c r="M1361" i="7"/>
  <c r="K1361" i="7"/>
  <c r="L1361" i="7"/>
  <c r="X1353" i="7"/>
  <c r="W1353" i="7"/>
  <c r="V1353" i="7"/>
  <c r="U1353" i="7"/>
  <c r="T1353" i="7"/>
  <c r="R1353" i="7"/>
  <c r="Q1353" i="7"/>
  <c r="P1353" i="7"/>
  <c r="O1353" i="7"/>
  <c r="N1353" i="7"/>
  <c r="M1353" i="7"/>
  <c r="K1353" i="7"/>
  <c r="L1353" i="7"/>
  <c r="X1345" i="7"/>
  <c r="W1345" i="7"/>
  <c r="V1345" i="7"/>
  <c r="U1345" i="7"/>
  <c r="T1345" i="7"/>
  <c r="R1345" i="7"/>
  <c r="Q1345" i="7"/>
  <c r="P1345" i="7"/>
  <c r="O1345" i="7"/>
  <c r="N1345" i="7"/>
  <c r="M1345" i="7"/>
  <c r="K1345" i="7"/>
  <c r="L1345" i="7"/>
  <c r="X1337" i="7"/>
  <c r="W1337" i="7"/>
  <c r="V1337" i="7"/>
  <c r="U1337" i="7"/>
  <c r="T1337" i="7"/>
  <c r="R1337" i="7"/>
  <c r="Q1337" i="7"/>
  <c r="P1337" i="7"/>
  <c r="O1337" i="7"/>
  <c r="N1337" i="7"/>
  <c r="M1337" i="7"/>
  <c r="K1337" i="7"/>
  <c r="L1337" i="7"/>
  <c r="X1329" i="7"/>
  <c r="W1329" i="7"/>
  <c r="V1329" i="7"/>
  <c r="U1329" i="7"/>
  <c r="T1329" i="7"/>
  <c r="R1329" i="7"/>
  <c r="Q1329" i="7"/>
  <c r="P1329" i="7"/>
  <c r="O1329" i="7"/>
  <c r="N1329" i="7"/>
  <c r="M1329" i="7"/>
  <c r="K1329" i="7"/>
  <c r="L1329" i="7"/>
  <c r="X1321" i="7"/>
  <c r="W1321" i="7"/>
  <c r="V1321" i="7"/>
  <c r="U1321" i="7"/>
  <c r="T1321" i="7"/>
  <c r="R1321" i="7"/>
  <c r="Q1321" i="7"/>
  <c r="P1321" i="7"/>
  <c r="O1321" i="7"/>
  <c r="N1321" i="7"/>
  <c r="M1321" i="7"/>
  <c r="K1321" i="7"/>
  <c r="L1321" i="7"/>
  <c r="X550" i="7"/>
  <c r="W550" i="7"/>
  <c r="V550" i="7"/>
  <c r="U550" i="7"/>
  <c r="T550" i="7"/>
  <c r="R550" i="7"/>
  <c r="Q550" i="7"/>
  <c r="P550" i="7"/>
  <c r="O550" i="7"/>
  <c r="N550" i="7"/>
  <c r="M550" i="7"/>
  <c r="K550" i="7"/>
  <c r="L550" i="7"/>
  <c r="X1305" i="7"/>
  <c r="W1305" i="7"/>
  <c r="V1305" i="7"/>
  <c r="U1305" i="7"/>
  <c r="T1305" i="7"/>
  <c r="R1305" i="7"/>
  <c r="Q1305" i="7"/>
  <c r="P1305" i="7"/>
  <c r="O1305" i="7"/>
  <c r="N1305" i="7"/>
  <c r="M1305" i="7"/>
  <c r="K1305" i="7"/>
  <c r="L1305" i="7"/>
  <c r="X1297" i="7"/>
  <c r="W1297" i="7"/>
  <c r="V1297" i="7"/>
  <c r="U1297" i="7"/>
  <c r="T1297" i="7"/>
  <c r="R1297" i="7"/>
  <c r="Q1297" i="7"/>
  <c r="P1297" i="7"/>
  <c r="O1297" i="7"/>
  <c r="N1297" i="7"/>
  <c r="M1297" i="7"/>
  <c r="K1297" i="7"/>
  <c r="L1297" i="7"/>
  <c r="X1289" i="7"/>
  <c r="W1289" i="7"/>
  <c r="V1289" i="7"/>
  <c r="U1289" i="7"/>
  <c r="T1289" i="7"/>
  <c r="R1289" i="7"/>
  <c r="Q1289" i="7"/>
  <c r="P1289" i="7"/>
  <c r="O1289" i="7"/>
  <c r="N1289" i="7"/>
  <c r="M1289" i="7"/>
  <c r="K1289" i="7"/>
  <c r="L1289" i="7"/>
  <c r="X1281" i="7"/>
  <c r="W1281" i="7"/>
  <c r="V1281" i="7"/>
  <c r="U1281" i="7"/>
  <c r="T1281" i="7"/>
  <c r="R1281" i="7"/>
  <c r="Q1281" i="7"/>
  <c r="P1281" i="7"/>
  <c r="O1281" i="7"/>
  <c r="N1281" i="7"/>
  <c r="M1281" i="7"/>
  <c r="K1281" i="7"/>
  <c r="L1281" i="7"/>
  <c r="X137" i="7"/>
  <c r="W137" i="7"/>
  <c r="V137" i="7"/>
  <c r="U137" i="7"/>
  <c r="T137" i="7"/>
  <c r="R137" i="7"/>
  <c r="Q137" i="7"/>
  <c r="P137" i="7"/>
  <c r="O137" i="7"/>
  <c r="N137" i="7"/>
  <c r="M137" i="7"/>
  <c r="K137" i="7"/>
  <c r="L137" i="7"/>
  <c r="X1265" i="7"/>
  <c r="W1265" i="7"/>
  <c r="V1265" i="7"/>
  <c r="U1265" i="7"/>
  <c r="T1265" i="7"/>
  <c r="R1265" i="7"/>
  <c r="Q1265" i="7"/>
  <c r="P1265" i="7"/>
  <c r="O1265" i="7"/>
  <c r="N1265" i="7"/>
  <c r="M1265" i="7"/>
  <c r="K1265" i="7"/>
  <c r="L1265" i="7"/>
  <c r="X1257" i="7"/>
  <c r="W1257" i="7"/>
  <c r="V1257" i="7"/>
  <c r="U1257" i="7"/>
  <c r="T1257" i="7"/>
  <c r="R1257" i="7"/>
  <c r="Q1257" i="7"/>
  <c r="P1257" i="7"/>
  <c r="O1257" i="7"/>
  <c r="N1257" i="7"/>
  <c r="M1257" i="7"/>
  <c r="K1257" i="7"/>
  <c r="L1257" i="7"/>
  <c r="X1249" i="7"/>
  <c r="W1249" i="7"/>
  <c r="V1249" i="7"/>
  <c r="U1249" i="7"/>
  <c r="T1249" i="7"/>
  <c r="R1249" i="7"/>
  <c r="Q1249" i="7"/>
  <c r="P1249" i="7"/>
  <c r="O1249" i="7"/>
  <c r="N1249" i="7"/>
  <c r="M1249" i="7"/>
  <c r="K1249" i="7"/>
  <c r="L1249" i="7"/>
  <c r="X1241" i="7"/>
  <c r="W1241" i="7"/>
  <c r="V1241" i="7"/>
  <c r="U1241" i="7"/>
  <c r="T1241" i="7"/>
  <c r="R1241" i="7"/>
  <c r="Q1241" i="7"/>
  <c r="P1241" i="7"/>
  <c r="O1241" i="7"/>
  <c r="N1241" i="7"/>
  <c r="M1241" i="7"/>
  <c r="K1241" i="7"/>
  <c r="L1241" i="7"/>
  <c r="X1233" i="7"/>
  <c r="W1233" i="7"/>
  <c r="V1233" i="7"/>
  <c r="U1233" i="7"/>
  <c r="T1233" i="7"/>
  <c r="R1233" i="7"/>
  <c r="Q1233" i="7"/>
  <c r="P1233" i="7"/>
  <c r="O1233" i="7"/>
  <c r="N1233" i="7"/>
  <c r="M1233" i="7"/>
  <c r="K1233" i="7"/>
  <c r="L1233" i="7"/>
  <c r="X1225" i="7"/>
  <c r="W1225" i="7"/>
  <c r="V1225" i="7"/>
  <c r="U1225" i="7"/>
  <c r="T1225" i="7"/>
  <c r="R1225" i="7"/>
  <c r="Q1225" i="7"/>
  <c r="P1225" i="7"/>
  <c r="O1225" i="7"/>
  <c r="N1225" i="7"/>
  <c r="M1225" i="7"/>
  <c r="K1225" i="7"/>
  <c r="L1225" i="7"/>
  <c r="X1217" i="7"/>
  <c r="W1217" i="7"/>
  <c r="V1217" i="7"/>
  <c r="U1217" i="7"/>
  <c r="T1217" i="7"/>
  <c r="R1217" i="7"/>
  <c r="Q1217" i="7"/>
  <c r="P1217" i="7"/>
  <c r="O1217" i="7"/>
  <c r="N1217" i="7"/>
  <c r="M1217" i="7"/>
  <c r="K1217" i="7"/>
  <c r="L1217" i="7"/>
  <c r="X1209" i="7"/>
  <c r="W1209" i="7"/>
  <c r="V1209" i="7"/>
  <c r="U1209" i="7"/>
  <c r="T1209" i="7"/>
  <c r="R1209" i="7"/>
  <c r="Q1209" i="7"/>
  <c r="P1209" i="7"/>
  <c r="O1209" i="7"/>
  <c r="N1209" i="7"/>
  <c r="M1209" i="7"/>
  <c r="K1209" i="7"/>
  <c r="L1209" i="7"/>
  <c r="X1201" i="7"/>
  <c r="W1201" i="7"/>
  <c r="V1201" i="7"/>
  <c r="U1201" i="7"/>
  <c r="T1201" i="7"/>
  <c r="R1201" i="7"/>
  <c r="Q1201" i="7"/>
  <c r="P1201" i="7"/>
  <c r="O1201" i="7"/>
  <c r="N1201" i="7"/>
  <c r="M1201" i="7"/>
  <c r="K1201" i="7"/>
  <c r="L1201" i="7"/>
  <c r="X1193" i="7"/>
  <c r="W1193" i="7"/>
  <c r="V1193" i="7"/>
  <c r="U1193" i="7"/>
  <c r="T1193" i="7"/>
  <c r="R1193" i="7"/>
  <c r="Q1193" i="7"/>
  <c r="P1193" i="7"/>
  <c r="O1193" i="7"/>
  <c r="N1193" i="7"/>
  <c r="M1193" i="7"/>
  <c r="K1193" i="7"/>
  <c r="L1193" i="7"/>
  <c r="X1185" i="7"/>
  <c r="W1185" i="7"/>
  <c r="V1185" i="7"/>
  <c r="U1185" i="7"/>
  <c r="T1185" i="7"/>
  <c r="R1185" i="7"/>
  <c r="Q1185" i="7"/>
  <c r="P1185" i="7"/>
  <c r="O1185" i="7"/>
  <c r="N1185" i="7"/>
  <c r="M1185" i="7"/>
  <c r="K1185" i="7"/>
  <c r="L1185" i="7"/>
  <c r="X1389" i="7"/>
  <c r="W1389" i="7"/>
  <c r="V1389" i="7"/>
  <c r="U1389" i="7"/>
  <c r="T1389" i="7"/>
  <c r="R1389" i="7"/>
  <c r="Q1389" i="7"/>
  <c r="P1389" i="7"/>
  <c r="O1389" i="7"/>
  <c r="N1389" i="7"/>
  <c r="M1389" i="7"/>
  <c r="K1389" i="7"/>
  <c r="L1389" i="7"/>
  <c r="X1169" i="7"/>
  <c r="W1169" i="7"/>
  <c r="V1169" i="7"/>
  <c r="U1169" i="7"/>
  <c r="T1169" i="7"/>
  <c r="R1169" i="7"/>
  <c r="Q1169" i="7"/>
  <c r="P1169" i="7"/>
  <c r="O1169" i="7"/>
  <c r="N1169" i="7"/>
  <c r="M1169" i="7"/>
  <c r="K1169" i="7"/>
  <c r="L1169" i="7"/>
  <c r="X1161" i="7"/>
  <c r="W1161" i="7"/>
  <c r="V1161" i="7"/>
  <c r="U1161" i="7"/>
  <c r="T1161" i="7"/>
  <c r="R1161" i="7"/>
  <c r="Q1161" i="7"/>
  <c r="P1161" i="7"/>
  <c r="O1161" i="7"/>
  <c r="N1161" i="7"/>
  <c r="M1161" i="7"/>
  <c r="K1161" i="7"/>
  <c r="L1161" i="7"/>
  <c r="X1153" i="7"/>
  <c r="W1153" i="7"/>
  <c r="V1153" i="7"/>
  <c r="U1153" i="7"/>
  <c r="T1153" i="7"/>
  <c r="R1153" i="7"/>
  <c r="Q1153" i="7"/>
  <c r="P1153" i="7"/>
  <c r="O1153" i="7"/>
  <c r="N1153" i="7"/>
  <c r="M1153" i="7"/>
  <c r="K1153" i="7"/>
  <c r="L1153" i="7"/>
  <c r="X1145" i="7"/>
  <c r="W1145" i="7"/>
  <c r="V1145" i="7"/>
  <c r="U1145" i="7"/>
  <c r="T1145" i="7"/>
  <c r="R1145" i="7"/>
  <c r="Q1145" i="7"/>
  <c r="P1145" i="7"/>
  <c r="O1145" i="7"/>
  <c r="N1145" i="7"/>
  <c r="M1145" i="7"/>
  <c r="K1145" i="7"/>
  <c r="L1145" i="7"/>
  <c r="X1137" i="7"/>
  <c r="W1137" i="7"/>
  <c r="V1137" i="7"/>
  <c r="U1137" i="7"/>
  <c r="T1137" i="7"/>
  <c r="R1137" i="7"/>
  <c r="Q1137" i="7"/>
  <c r="P1137" i="7"/>
  <c r="O1137" i="7"/>
  <c r="N1137" i="7"/>
  <c r="M1137" i="7"/>
  <c r="K1137" i="7"/>
  <c r="L1137" i="7"/>
  <c r="X1129" i="7"/>
  <c r="W1129" i="7"/>
  <c r="V1129" i="7"/>
  <c r="U1129" i="7"/>
  <c r="T1129" i="7"/>
  <c r="R1129" i="7"/>
  <c r="Q1129" i="7"/>
  <c r="P1129" i="7"/>
  <c r="O1129" i="7"/>
  <c r="N1129" i="7"/>
  <c r="M1129" i="7"/>
  <c r="K1129" i="7"/>
  <c r="L1129" i="7"/>
  <c r="X1121" i="7"/>
  <c r="W1121" i="7"/>
  <c r="V1121" i="7"/>
  <c r="U1121" i="7"/>
  <c r="T1121" i="7"/>
  <c r="R1121" i="7"/>
  <c r="Q1121" i="7"/>
  <c r="P1121" i="7"/>
  <c r="O1121" i="7"/>
  <c r="N1121" i="7"/>
  <c r="M1121" i="7"/>
  <c r="K1121" i="7"/>
  <c r="L1121" i="7"/>
  <c r="X1315" i="7"/>
  <c r="W1315" i="7"/>
  <c r="V1315" i="7"/>
  <c r="U1315" i="7"/>
  <c r="T1315" i="7"/>
  <c r="R1315" i="7"/>
  <c r="Q1315" i="7"/>
  <c r="P1315" i="7"/>
  <c r="O1315" i="7"/>
  <c r="N1315" i="7"/>
  <c r="M1315" i="7"/>
  <c r="K1315" i="7"/>
  <c r="L1315" i="7"/>
  <c r="X1105" i="7"/>
  <c r="W1105" i="7"/>
  <c r="V1105" i="7"/>
  <c r="U1105" i="7"/>
  <c r="T1105" i="7"/>
  <c r="R1105" i="7"/>
  <c r="Q1105" i="7"/>
  <c r="P1105" i="7"/>
  <c r="O1105" i="7"/>
  <c r="N1105" i="7"/>
  <c r="M1105" i="7"/>
  <c r="K1105" i="7"/>
  <c r="L1105" i="7"/>
  <c r="X1097" i="7"/>
  <c r="W1097" i="7"/>
  <c r="V1097" i="7"/>
  <c r="U1097" i="7"/>
  <c r="T1097" i="7"/>
  <c r="R1097" i="7"/>
  <c r="Q1097" i="7"/>
  <c r="P1097" i="7"/>
  <c r="O1097" i="7"/>
  <c r="N1097" i="7"/>
  <c r="M1097" i="7"/>
  <c r="K1097" i="7"/>
  <c r="L1097" i="7"/>
  <c r="X1089" i="7"/>
  <c r="W1089" i="7"/>
  <c r="V1089" i="7"/>
  <c r="U1089" i="7"/>
  <c r="T1089" i="7"/>
  <c r="R1089" i="7"/>
  <c r="Q1089" i="7"/>
  <c r="P1089" i="7"/>
  <c r="O1089" i="7"/>
  <c r="N1089" i="7"/>
  <c r="M1089" i="7"/>
  <c r="K1089" i="7"/>
  <c r="L1089" i="7"/>
  <c r="X1081" i="7"/>
  <c r="W1081" i="7"/>
  <c r="V1081" i="7"/>
  <c r="U1081" i="7"/>
  <c r="T1081" i="7"/>
  <c r="R1081" i="7"/>
  <c r="Q1081" i="7"/>
  <c r="P1081" i="7"/>
  <c r="O1081" i="7"/>
  <c r="N1081" i="7"/>
  <c r="M1081" i="7"/>
  <c r="K1081" i="7"/>
  <c r="L1081" i="7"/>
  <c r="X1230" i="7"/>
  <c r="W1230" i="7"/>
  <c r="V1230" i="7"/>
  <c r="U1230" i="7"/>
  <c r="T1230" i="7"/>
  <c r="R1230" i="7"/>
  <c r="Q1230" i="7"/>
  <c r="P1230" i="7"/>
  <c r="O1230" i="7"/>
  <c r="N1230" i="7"/>
  <c r="M1230" i="7"/>
  <c r="K1230" i="7"/>
  <c r="L1230" i="7"/>
  <c r="X1065" i="7"/>
  <c r="W1065" i="7"/>
  <c r="V1065" i="7"/>
  <c r="U1065" i="7"/>
  <c r="T1065" i="7"/>
  <c r="R1065" i="7"/>
  <c r="Q1065" i="7"/>
  <c r="P1065" i="7"/>
  <c r="O1065" i="7"/>
  <c r="N1065" i="7"/>
  <c r="M1065" i="7"/>
  <c r="K1065" i="7"/>
  <c r="L1065" i="7"/>
  <c r="X1184" i="7"/>
  <c r="W1184" i="7"/>
  <c r="V1184" i="7"/>
  <c r="U1184" i="7"/>
  <c r="T1184" i="7"/>
  <c r="R1184" i="7"/>
  <c r="Q1184" i="7"/>
  <c r="P1184" i="7"/>
  <c r="O1184" i="7"/>
  <c r="N1184" i="7"/>
  <c r="M1184" i="7"/>
  <c r="K1184" i="7"/>
  <c r="L1184" i="7"/>
  <c r="X1160" i="7"/>
  <c r="W1160" i="7"/>
  <c r="V1160" i="7"/>
  <c r="U1160" i="7"/>
  <c r="T1160" i="7"/>
  <c r="R1160" i="7"/>
  <c r="Q1160" i="7"/>
  <c r="P1160" i="7"/>
  <c r="O1160" i="7"/>
  <c r="N1160" i="7"/>
  <c r="M1160" i="7"/>
  <c r="K1160" i="7"/>
  <c r="L1160" i="7"/>
  <c r="X1041" i="7"/>
  <c r="W1041" i="7"/>
  <c r="V1041" i="7"/>
  <c r="U1041" i="7"/>
  <c r="T1041" i="7"/>
  <c r="R1041" i="7"/>
  <c r="Q1041" i="7"/>
  <c r="P1041" i="7"/>
  <c r="O1041" i="7"/>
  <c r="N1041" i="7"/>
  <c r="M1041" i="7"/>
  <c r="K1041" i="7"/>
  <c r="L1041" i="7"/>
  <c r="X1139" i="7"/>
  <c r="W1139" i="7"/>
  <c r="V1139" i="7"/>
  <c r="U1139" i="7"/>
  <c r="T1139" i="7"/>
  <c r="R1139" i="7"/>
  <c r="Q1139" i="7"/>
  <c r="P1139" i="7"/>
  <c r="O1139" i="7"/>
  <c r="N1139" i="7"/>
  <c r="M1139" i="7"/>
  <c r="K1139" i="7"/>
  <c r="L1139" i="7"/>
  <c r="X1127" i="7"/>
  <c r="W1127" i="7"/>
  <c r="V1127" i="7"/>
  <c r="U1127" i="7"/>
  <c r="T1127" i="7"/>
  <c r="R1127" i="7"/>
  <c r="Q1127" i="7"/>
  <c r="P1127" i="7"/>
  <c r="O1127" i="7"/>
  <c r="N1127" i="7"/>
  <c r="M1127" i="7"/>
  <c r="K1127" i="7"/>
  <c r="L1127" i="7"/>
  <c r="X1094" i="7"/>
  <c r="W1094" i="7"/>
  <c r="V1094" i="7"/>
  <c r="U1094" i="7"/>
  <c r="T1094" i="7"/>
  <c r="R1094" i="7"/>
  <c r="Q1094" i="7"/>
  <c r="P1094" i="7"/>
  <c r="O1094" i="7"/>
  <c r="N1094" i="7"/>
  <c r="M1094" i="7"/>
  <c r="K1094" i="7"/>
  <c r="L1094" i="7"/>
  <c r="X1009" i="7"/>
  <c r="W1009" i="7"/>
  <c r="V1009" i="7"/>
  <c r="U1009" i="7"/>
  <c r="T1009" i="7"/>
  <c r="R1009" i="7"/>
  <c r="Q1009" i="7"/>
  <c r="P1009" i="7"/>
  <c r="O1009" i="7"/>
  <c r="N1009" i="7"/>
  <c r="M1009" i="7"/>
  <c r="K1009" i="7"/>
  <c r="L1009" i="7"/>
  <c r="X1001" i="7"/>
  <c r="W1001" i="7"/>
  <c r="V1001" i="7"/>
  <c r="U1001" i="7"/>
  <c r="T1001" i="7"/>
  <c r="R1001" i="7"/>
  <c r="Q1001" i="7"/>
  <c r="P1001" i="7"/>
  <c r="O1001" i="7"/>
  <c r="N1001" i="7"/>
  <c r="M1001" i="7"/>
  <c r="K1001" i="7"/>
  <c r="L1001" i="7"/>
  <c r="X993" i="7"/>
  <c r="W993" i="7"/>
  <c r="V993" i="7"/>
  <c r="U993" i="7"/>
  <c r="T993" i="7"/>
  <c r="R993" i="7"/>
  <c r="Q993" i="7"/>
  <c r="P993" i="7"/>
  <c r="O993" i="7"/>
  <c r="N993" i="7"/>
  <c r="M993" i="7"/>
  <c r="K993" i="7"/>
  <c r="L993" i="7"/>
  <c r="X985" i="7"/>
  <c r="W985" i="7"/>
  <c r="V985" i="7"/>
  <c r="U985" i="7"/>
  <c r="T985" i="7"/>
  <c r="R985" i="7"/>
  <c r="Q985" i="7"/>
  <c r="P985" i="7"/>
  <c r="O985" i="7"/>
  <c r="N985" i="7"/>
  <c r="M985" i="7"/>
  <c r="K985" i="7"/>
  <c r="L985" i="7"/>
  <c r="X977" i="7"/>
  <c r="W977" i="7"/>
  <c r="V977" i="7"/>
  <c r="U977" i="7"/>
  <c r="T977" i="7"/>
  <c r="R977" i="7"/>
  <c r="Q977" i="7"/>
  <c r="P977" i="7"/>
  <c r="O977" i="7"/>
  <c r="N977" i="7"/>
  <c r="M977" i="7"/>
  <c r="K977" i="7"/>
  <c r="L977" i="7"/>
  <c r="X969" i="7"/>
  <c r="W969" i="7"/>
  <c r="V969" i="7"/>
  <c r="U969" i="7"/>
  <c r="T969" i="7"/>
  <c r="R969" i="7"/>
  <c r="Q969" i="7"/>
  <c r="P969" i="7"/>
  <c r="O969" i="7"/>
  <c r="N969" i="7"/>
  <c r="M969" i="7"/>
  <c r="K969" i="7"/>
  <c r="L969" i="7"/>
  <c r="X961" i="7"/>
  <c r="W961" i="7"/>
  <c r="V961" i="7"/>
  <c r="U961" i="7"/>
  <c r="T961" i="7"/>
  <c r="R961" i="7"/>
  <c r="Q961" i="7"/>
  <c r="P961" i="7"/>
  <c r="O961" i="7"/>
  <c r="N961" i="7"/>
  <c r="M961" i="7"/>
  <c r="K961" i="7"/>
  <c r="L961" i="7"/>
  <c r="X953" i="7"/>
  <c r="W953" i="7"/>
  <c r="V953" i="7"/>
  <c r="U953" i="7"/>
  <c r="T953" i="7"/>
  <c r="R953" i="7"/>
  <c r="Q953" i="7"/>
  <c r="P953" i="7"/>
  <c r="O953" i="7"/>
  <c r="N953" i="7"/>
  <c r="M953" i="7"/>
  <c r="K953" i="7"/>
  <c r="L953" i="7"/>
  <c r="X1054" i="7"/>
  <c r="W1054" i="7"/>
  <c r="V1054" i="7"/>
  <c r="U1054" i="7"/>
  <c r="T1054" i="7"/>
  <c r="R1054" i="7"/>
  <c r="Q1054" i="7"/>
  <c r="P1054" i="7"/>
  <c r="O1054" i="7"/>
  <c r="N1054" i="7"/>
  <c r="M1054" i="7"/>
  <c r="K1054" i="7"/>
  <c r="L1054" i="7"/>
  <c r="X937" i="7"/>
  <c r="W937" i="7"/>
  <c r="V937" i="7"/>
  <c r="U937" i="7"/>
  <c r="T937" i="7"/>
  <c r="R937" i="7"/>
  <c r="Q937" i="7"/>
  <c r="P937" i="7"/>
  <c r="O937" i="7"/>
  <c r="L937" i="7"/>
  <c r="N937" i="7"/>
  <c r="M937" i="7"/>
  <c r="K937" i="7"/>
  <c r="X1046" i="7"/>
  <c r="W1046" i="7"/>
  <c r="V1046" i="7"/>
  <c r="U1046" i="7"/>
  <c r="T1046" i="7"/>
  <c r="R1046" i="7"/>
  <c r="Q1046" i="7"/>
  <c r="P1046" i="7"/>
  <c r="O1046" i="7"/>
  <c r="L1046" i="7"/>
  <c r="N1046" i="7"/>
  <c r="M1046" i="7"/>
  <c r="K1046" i="7"/>
  <c r="X921" i="7"/>
  <c r="W921" i="7"/>
  <c r="V921" i="7"/>
  <c r="U921" i="7"/>
  <c r="T921" i="7"/>
  <c r="R921" i="7"/>
  <c r="Q921" i="7"/>
  <c r="P921" i="7"/>
  <c r="O921" i="7"/>
  <c r="N921" i="7"/>
  <c r="L921" i="7"/>
  <c r="M921" i="7"/>
  <c r="K921" i="7"/>
  <c r="X913" i="7"/>
  <c r="W913" i="7"/>
  <c r="V913" i="7"/>
  <c r="U913" i="7"/>
  <c r="T913" i="7"/>
  <c r="R913" i="7"/>
  <c r="Q913" i="7"/>
  <c r="P913" i="7"/>
  <c r="O913" i="7"/>
  <c r="L913" i="7"/>
  <c r="N913" i="7"/>
  <c r="M913" i="7"/>
  <c r="K913" i="7"/>
  <c r="X905" i="7"/>
  <c r="W905" i="7"/>
  <c r="V905" i="7"/>
  <c r="U905" i="7"/>
  <c r="T905" i="7"/>
  <c r="R905" i="7"/>
  <c r="Q905" i="7"/>
  <c r="P905" i="7"/>
  <c r="O905" i="7"/>
  <c r="L905" i="7"/>
  <c r="N905" i="7"/>
  <c r="M905" i="7"/>
  <c r="K905" i="7"/>
  <c r="X897" i="7"/>
  <c r="W897" i="7"/>
  <c r="V897" i="7"/>
  <c r="U897" i="7"/>
  <c r="T897" i="7"/>
  <c r="R897" i="7"/>
  <c r="Q897" i="7"/>
  <c r="P897" i="7"/>
  <c r="O897" i="7"/>
  <c r="L897" i="7"/>
  <c r="N897" i="7"/>
  <c r="M897" i="7"/>
  <c r="K897" i="7"/>
  <c r="X889" i="7"/>
  <c r="W889" i="7"/>
  <c r="V889" i="7"/>
  <c r="U889" i="7"/>
  <c r="T889" i="7"/>
  <c r="R889" i="7"/>
  <c r="Q889" i="7"/>
  <c r="P889" i="7"/>
  <c r="O889" i="7"/>
  <c r="N889" i="7"/>
  <c r="L889" i="7"/>
  <c r="M889" i="7"/>
  <c r="K889" i="7"/>
  <c r="X881" i="7"/>
  <c r="W881" i="7"/>
  <c r="V881" i="7"/>
  <c r="U881" i="7"/>
  <c r="T881" i="7"/>
  <c r="R881" i="7"/>
  <c r="Q881" i="7"/>
  <c r="P881" i="7"/>
  <c r="O881" i="7"/>
  <c r="L881" i="7"/>
  <c r="N881" i="7"/>
  <c r="M881" i="7"/>
  <c r="K881" i="7"/>
  <c r="X873" i="7"/>
  <c r="W873" i="7"/>
  <c r="V873" i="7"/>
  <c r="U873" i="7"/>
  <c r="T873" i="7"/>
  <c r="R873" i="7"/>
  <c r="Q873" i="7"/>
  <c r="P873" i="7"/>
  <c r="O873" i="7"/>
  <c r="L873" i="7"/>
  <c r="N873" i="7"/>
  <c r="M873" i="7"/>
  <c r="K873" i="7"/>
  <c r="X865" i="7"/>
  <c r="W865" i="7"/>
  <c r="V865" i="7"/>
  <c r="U865" i="7"/>
  <c r="T865" i="7"/>
  <c r="R865" i="7"/>
  <c r="Q865" i="7"/>
  <c r="P865" i="7"/>
  <c r="O865" i="7"/>
  <c r="L865" i="7"/>
  <c r="N865" i="7"/>
  <c r="M865" i="7"/>
  <c r="K865" i="7"/>
  <c r="X857" i="7"/>
  <c r="W857" i="7"/>
  <c r="V857" i="7"/>
  <c r="U857" i="7"/>
  <c r="T857" i="7"/>
  <c r="R857" i="7"/>
  <c r="Q857" i="7"/>
  <c r="P857" i="7"/>
  <c r="O857" i="7"/>
  <c r="N857" i="7"/>
  <c r="L857" i="7"/>
  <c r="M857" i="7"/>
  <c r="K857" i="7"/>
  <c r="X966" i="7"/>
  <c r="W966" i="7"/>
  <c r="V966" i="7"/>
  <c r="U966" i="7"/>
  <c r="T966" i="7"/>
  <c r="R966" i="7"/>
  <c r="Q966" i="7"/>
  <c r="P966" i="7"/>
  <c r="O966" i="7"/>
  <c r="L966" i="7"/>
  <c r="N966" i="7"/>
  <c r="M966" i="7"/>
  <c r="K966" i="7"/>
  <c r="X964" i="7"/>
  <c r="W964" i="7"/>
  <c r="V964" i="7"/>
  <c r="U964" i="7"/>
  <c r="T964" i="7"/>
  <c r="R964" i="7"/>
  <c r="Q964" i="7"/>
  <c r="P964" i="7"/>
  <c r="O964" i="7"/>
  <c r="L964" i="7"/>
  <c r="N964" i="7"/>
  <c r="M964" i="7"/>
  <c r="K964" i="7"/>
  <c r="X833" i="7"/>
  <c r="W833" i="7"/>
  <c r="V833" i="7"/>
  <c r="U833" i="7"/>
  <c r="T833" i="7"/>
  <c r="R833" i="7"/>
  <c r="Q833" i="7"/>
  <c r="P833" i="7"/>
  <c r="O833" i="7"/>
  <c r="L833" i="7"/>
  <c r="N833" i="7"/>
  <c r="M833" i="7"/>
  <c r="K833" i="7"/>
  <c r="X825" i="7"/>
  <c r="W825" i="7"/>
  <c r="V825" i="7"/>
  <c r="U825" i="7"/>
  <c r="T825" i="7"/>
  <c r="R825" i="7"/>
  <c r="Q825" i="7"/>
  <c r="P825" i="7"/>
  <c r="O825" i="7"/>
  <c r="N825" i="7"/>
  <c r="L825" i="7"/>
  <c r="M825" i="7"/>
  <c r="K825" i="7"/>
  <c r="X817" i="7"/>
  <c r="W817" i="7"/>
  <c r="V817" i="7"/>
  <c r="U817" i="7"/>
  <c r="T817" i="7"/>
  <c r="R817" i="7"/>
  <c r="Q817" i="7"/>
  <c r="P817" i="7"/>
  <c r="O817" i="7"/>
  <c r="L817" i="7"/>
  <c r="N817" i="7"/>
  <c r="M817" i="7"/>
  <c r="K817" i="7"/>
  <c r="X809" i="7"/>
  <c r="W809" i="7"/>
  <c r="V809" i="7"/>
  <c r="U809" i="7"/>
  <c r="T809" i="7"/>
  <c r="R809" i="7"/>
  <c r="Q809" i="7"/>
  <c r="P809" i="7"/>
  <c r="O809" i="7"/>
  <c r="L809" i="7"/>
  <c r="N809" i="7"/>
  <c r="M809" i="7"/>
  <c r="K809" i="7"/>
  <c r="X801" i="7"/>
  <c r="W801" i="7"/>
  <c r="V801" i="7"/>
  <c r="U801" i="7"/>
  <c r="T801" i="7"/>
  <c r="R801" i="7"/>
  <c r="Q801" i="7"/>
  <c r="P801" i="7"/>
  <c r="O801" i="7"/>
  <c r="L801" i="7"/>
  <c r="N801" i="7"/>
  <c r="M801" i="7"/>
  <c r="K801" i="7"/>
  <c r="X793" i="7"/>
  <c r="W793" i="7"/>
  <c r="V793" i="7"/>
  <c r="U793" i="7"/>
  <c r="T793" i="7"/>
  <c r="R793" i="7"/>
  <c r="Q793" i="7"/>
  <c r="P793" i="7"/>
  <c r="O793" i="7"/>
  <c r="N793" i="7"/>
  <c r="L793" i="7"/>
  <c r="M793" i="7"/>
  <c r="K793" i="7"/>
  <c r="J793" i="7"/>
  <c r="X934" i="7"/>
  <c r="W934" i="7"/>
  <c r="V934" i="7"/>
  <c r="U934" i="7"/>
  <c r="T934" i="7"/>
  <c r="R934" i="7"/>
  <c r="Q934" i="7"/>
  <c r="P934" i="7"/>
  <c r="O934" i="7"/>
  <c r="L934" i="7"/>
  <c r="N934" i="7"/>
  <c r="M934" i="7"/>
  <c r="K934" i="7"/>
  <c r="J934" i="7"/>
  <c r="X929" i="7"/>
  <c r="W929" i="7"/>
  <c r="V929" i="7"/>
  <c r="U929" i="7"/>
  <c r="T929" i="7"/>
  <c r="R929" i="7"/>
  <c r="Q929" i="7"/>
  <c r="P929" i="7"/>
  <c r="O929" i="7"/>
  <c r="L929" i="7"/>
  <c r="N929" i="7"/>
  <c r="M929" i="7"/>
  <c r="K929" i="7"/>
  <c r="J929" i="7"/>
  <c r="X769" i="7"/>
  <c r="W769" i="7"/>
  <c r="V769" i="7"/>
  <c r="U769" i="7"/>
  <c r="T769" i="7"/>
  <c r="R769" i="7"/>
  <c r="Q769" i="7"/>
  <c r="P769" i="7"/>
  <c r="O769" i="7"/>
  <c r="L769" i="7"/>
  <c r="N769" i="7"/>
  <c r="M769" i="7"/>
  <c r="K769" i="7"/>
  <c r="J769" i="7"/>
  <c r="X761" i="7"/>
  <c r="W761" i="7"/>
  <c r="V761" i="7"/>
  <c r="U761" i="7"/>
  <c r="T761" i="7"/>
  <c r="R761" i="7"/>
  <c r="Q761" i="7"/>
  <c r="P761" i="7"/>
  <c r="O761" i="7"/>
  <c r="N761" i="7"/>
  <c r="L761" i="7"/>
  <c r="M761" i="7"/>
  <c r="K761" i="7"/>
  <c r="J761" i="7"/>
  <c r="X753" i="7"/>
  <c r="W753" i="7"/>
  <c r="V753" i="7"/>
  <c r="U753" i="7"/>
  <c r="T753" i="7"/>
  <c r="R753" i="7"/>
  <c r="Q753" i="7"/>
  <c r="P753" i="7"/>
  <c r="O753" i="7"/>
  <c r="L753" i="7"/>
  <c r="N753" i="7"/>
  <c r="M753" i="7"/>
  <c r="K753" i="7"/>
  <c r="J753" i="7"/>
  <c r="X745" i="7"/>
  <c r="W745" i="7"/>
  <c r="V745" i="7"/>
  <c r="U745" i="7"/>
  <c r="T745" i="7"/>
  <c r="R745" i="7"/>
  <c r="Q745" i="7"/>
  <c r="P745" i="7"/>
  <c r="O745" i="7"/>
  <c r="L745" i="7"/>
  <c r="N745" i="7"/>
  <c r="M745" i="7"/>
  <c r="K745" i="7"/>
  <c r="J745" i="7"/>
  <c r="X907" i="7"/>
  <c r="W907" i="7"/>
  <c r="V907" i="7"/>
  <c r="U907" i="7"/>
  <c r="T907" i="7"/>
  <c r="R907" i="7"/>
  <c r="Q907" i="7"/>
  <c r="P907" i="7"/>
  <c r="O907" i="7"/>
  <c r="L907" i="7"/>
  <c r="N907" i="7"/>
  <c r="M907" i="7"/>
  <c r="K907" i="7"/>
  <c r="J907" i="7"/>
  <c r="X729" i="7"/>
  <c r="W729" i="7"/>
  <c r="V729" i="7"/>
  <c r="U729" i="7"/>
  <c r="T729" i="7"/>
  <c r="R729" i="7"/>
  <c r="Q729" i="7"/>
  <c r="P729" i="7"/>
  <c r="O729" i="7"/>
  <c r="L729" i="7"/>
  <c r="N729" i="7"/>
  <c r="M729" i="7"/>
  <c r="K729" i="7"/>
  <c r="J729" i="7"/>
  <c r="X721" i="7"/>
  <c r="W721" i="7"/>
  <c r="V721" i="7"/>
  <c r="U721" i="7"/>
  <c r="T721" i="7"/>
  <c r="R721" i="7"/>
  <c r="Q721" i="7"/>
  <c r="P721" i="7"/>
  <c r="O721" i="7"/>
  <c r="L721" i="7"/>
  <c r="N721" i="7"/>
  <c r="M721" i="7"/>
  <c r="K721" i="7"/>
  <c r="J721" i="7"/>
  <c r="X866" i="7"/>
  <c r="W866" i="7"/>
  <c r="V866" i="7"/>
  <c r="U866" i="7"/>
  <c r="T866" i="7"/>
  <c r="R866" i="7"/>
  <c r="Q866" i="7"/>
  <c r="P866" i="7"/>
  <c r="O866" i="7"/>
  <c r="N866" i="7"/>
  <c r="L866" i="7"/>
  <c r="M866" i="7"/>
  <c r="K866" i="7"/>
  <c r="J866" i="7"/>
  <c r="X705" i="7"/>
  <c r="W705" i="7"/>
  <c r="V705" i="7"/>
  <c r="U705" i="7"/>
  <c r="T705" i="7"/>
  <c r="R705" i="7"/>
  <c r="Q705" i="7"/>
  <c r="P705" i="7"/>
  <c r="O705" i="7"/>
  <c r="L705" i="7"/>
  <c r="N705" i="7"/>
  <c r="M705" i="7"/>
  <c r="K705" i="7"/>
  <c r="J705" i="7"/>
  <c r="X697" i="7"/>
  <c r="W697" i="7"/>
  <c r="V697" i="7"/>
  <c r="U697" i="7"/>
  <c r="T697" i="7"/>
  <c r="R697" i="7"/>
  <c r="Q697" i="7"/>
  <c r="P697" i="7"/>
  <c r="O697" i="7"/>
  <c r="L697" i="7"/>
  <c r="N697" i="7"/>
  <c r="M697" i="7"/>
  <c r="K697" i="7"/>
  <c r="J697" i="7"/>
  <c r="X689" i="7"/>
  <c r="W689" i="7"/>
  <c r="V689" i="7"/>
  <c r="U689" i="7"/>
  <c r="T689" i="7"/>
  <c r="R689" i="7"/>
  <c r="Q689" i="7"/>
  <c r="P689" i="7"/>
  <c r="O689" i="7"/>
  <c r="L689" i="7"/>
  <c r="N689" i="7"/>
  <c r="M689" i="7"/>
  <c r="K689" i="7"/>
  <c r="J689" i="7"/>
  <c r="X681" i="7"/>
  <c r="W681" i="7"/>
  <c r="V681" i="7"/>
  <c r="U681" i="7"/>
  <c r="T681" i="7"/>
  <c r="R681" i="7"/>
  <c r="Q681" i="7"/>
  <c r="P681" i="7"/>
  <c r="O681" i="7"/>
  <c r="L681" i="7"/>
  <c r="N681" i="7"/>
  <c r="M681" i="7"/>
  <c r="K681" i="7"/>
  <c r="J681" i="7"/>
  <c r="X673" i="7"/>
  <c r="W673" i="7"/>
  <c r="V673" i="7"/>
  <c r="U673" i="7"/>
  <c r="T673" i="7"/>
  <c r="R673" i="7"/>
  <c r="Q673" i="7"/>
  <c r="P673" i="7"/>
  <c r="O673" i="7"/>
  <c r="L673" i="7"/>
  <c r="N673" i="7"/>
  <c r="M673" i="7"/>
  <c r="K673" i="7"/>
  <c r="J673" i="7"/>
  <c r="X665" i="7"/>
  <c r="W665" i="7"/>
  <c r="V665" i="7"/>
  <c r="U665" i="7"/>
  <c r="T665" i="7"/>
  <c r="R665" i="7"/>
  <c r="Q665" i="7"/>
  <c r="P665" i="7"/>
  <c r="O665" i="7"/>
  <c r="L665" i="7"/>
  <c r="N665" i="7"/>
  <c r="M665" i="7"/>
  <c r="K665" i="7"/>
  <c r="J665" i="7"/>
  <c r="X657" i="7"/>
  <c r="W657" i="7"/>
  <c r="V657" i="7"/>
  <c r="U657" i="7"/>
  <c r="T657" i="7"/>
  <c r="R657" i="7"/>
  <c r="Q657" i="7"/>
  <c r="P657" i="7"/>
  <c r="O657" i="7"/>
  <c r="L657" i="7"/>
  <c r="N657" i="7"/>
  <c r="M657" i="7"/>
  <c r="K657" i="7"/>
  <c r="J657" i="7"/>
  <c r="X649" i="7"/>
  <c r="W649" i="7"/>
  <c r="V649" i="7"/>
  <c r="U649" i="7"/>
  <c r="T649" i="7"/>
  <c r="R649" i="7"/>
  <c r="Q649" i="7"/>
  <c r="P649" i="7"/>
  <c r="O649" i="7"/>
  <c r="N649" i="7"/>
  <c r="L649" i="7"/>
  <c r="M649" i="7"/>
  <c r="K649" i="7"/>
  <c r="J649" i="7"/>
  <c r="X641" i="7"/>
  <c r="W641" i="7"/>
  <c r="V641" i="7"/>
  <c r="U641" i="7"/>
  <c r="T641" i="7"/>
  <c r="R641" i="7"/>
  <c r="Q641" i="7"/>
  <c r="P641" i="7"/>
  <c r="O641" i="7"/>
  <c r="L641" i="7"/>
  <c r="N641" i="7"/>
  <c r="M641" i="7"/>
  <c r="K641" i="7"/>
  <c r="J641" i="7"/>
  <c r="X633" i="7"/>
  <c r="W633" i="7"/>
  <c r="V633" i="7"/>
  <c r="U633" i="7"/>
  <c r="T633" i="7"/>
  <c r="R633" i="7"/>
  <c r="Q633" i="7"/>
  <c r="P633" i="7"/>
  <c r="O633" i="7"/>
  <c r="L633" i="7"/>
  <c r="N633" i="7"/>
  <c r="M633" i="7"/>
  <c r="K633" i="7"/>
  <c r="J633" i="7"/>
  <c r="X625" i="7"/>
  <c r="W625" i="7"/>
  <c r="V625" i="7"/>
  <c r="U625" i="7"/>
  <c r="T625" i="7"/>
  <c r="R625" i="7"/>
  <c r="Q625" i="7"/>
  <c r="P625" i="7"/>
  <c r="O625" i="7"/>
  <c r="N625" i="7"/>
  <c r="L625" i="7"/>
  <c r="M625" i="7"/>
  <c r="K625" i="7"/>
  <c r="J625" i="7"/>
  <c r="X617" i="7"/>
  <c r="W617" i="7"/>
  <c r="V617" i="7"/>
  <c r="U617" i="7"/>
  <c r="T617" i="7"/>
  <c r="R617" i="7"/>
  <c r="Q617" i="7"/>
  <c r="P617" i="7"/>
  <c r="O617" i="7"/>
  <c r="N617" i="7"/>
  <c r="L617" i="7"/>
  <c r="M617" i="7"/>
  <c r="K617" i="7"/>
  <c r="J617" i="7"/>
  <c r="X698" i="7"/>
  <c r="W698" i="7"/>
  <c r="V698" i="7"/>
  <c r="U698" i="7"/>
  <c r="T698" i="7"/>
  <c r="R698" i="7"/>
  <c r="Q698" i="7"/>
  <c r="P698" i="7"/>
  <c r="O698" i="7"/>
  <c r="N698" i="7"/>
  <c r="L698" i="7"/>
  <c r="M698" i="7"/>
  <c r="K698" i="7"/>
  <c r="J698" i="7"/>
  <c r="X601" i="7"/>
  <c r="W601" i="7"/>
  <c r="V601" i="7"/>
  <c r="U601" i="7"/>
  <c r="T601" i="7"/>
  <c r="R601" i="7"/>
  <c r="Q601" i="7"/>
  <c r="P601" i="7"/>
  <c r="O601" i="7"/>
  <c r="N601" i="7"/>
  <c r="L601" i="7"/>
  <c r="M601" i="7"/>
  <c r="K601" i="7"/>
  <c r="J601" i="7"/>
  <c r="X593" i="7"/>
  <c r="W593" i="7"/>
  <c r="V593" i="7"/>
  <c r="U593" i="7"/>
  <c r="T593" i="7"/>
  <c r="R593" i="7"/>
  <c r="Q593" i="7"/>
  <c r="P593" i="7"/>
  <c r="O593" i="7"/>
  <c r="N593" i="7"/>
  <c r="L593" i="7"/>
  <c r="M593" i="7"/>
  <c r="K593" i="7"/>
  <c r="J593" i="7"/>
  <c r="X585" i="7"/>
  <c r="W585" i="7"/>
  <c r="V585" i="7"/>
  <c r="U585" i="7"/>
  <c r="T585" i="7"/>
  <c r="R585" i="7"/>
  <c r="Q585" i="7"/>
  <c r="P585" i="7"/>
  <c r="O585" i="7"/>
  <c r="N585" i="7"/>
  <c r="L585" i="7"/>
  <c r="M585" i="7"/>
  <c r="K585" i="7"/>
  <c r="J585" i="7"/>
  <c r="X688" i="7"/>
  <c r="W688" i="7"/>
  <c r="V688" i="7"/>
  <c r="U688" i="7"/>
  <c r="T688" i="7"/>
  <c r="R688" i="7"/>
  <c r="Q688" i="7"/>
  <c r="P688" i="7"/>
  <c r="O688" i="7"/>
  <c r="N688" i="7"/>
  <c r="L688" i="7"/>
  <c r="M688" i="7"/>
  <c r="K688" i="7"/>
  <c r="J688" i="7"/>
  <c r="X569" i="7"/>
  <c r="W569" i="7"/>
  <c r="V569" i="7"/>
  <c r="U569" i="7"/>
  <c r="T569" i="7"/>
  <c r="R569" i="7"/>
  <c r="Q569" i="7"/>
  <c r="P569" i="7"/>
  <c r="O569" i="7"/>
  <c r="N569" i="7"/>
  <c r="L569" i="7"/>
  <c r="M569" i="7"/>
  <c r="K569" i="7"/>
  <c r="J569" i="7"/>
  <c r="X660" i="7"/>
  <c r="W660" i="7"/>
  <c r="V660" i="7"/>
  <c r="U660" i="7"/>
  <c r="T660" i="7"/>
  <c r="R660" i="7"/>
  <c r="Q660" i="7"/>
  <c r="P660" i="7"/>
  <c r="O660" i="7"/>
  <c r="N660" i="7"/>
  <c r="L660" i="7"/>
  <c r="M660" i="7"/>
  <c r="K660" i="7"/>
  <c r="J660" i="7"/>
  <c r="X553" i="7"/>
  <c r="W553" i="7"/>
  <c r="V553" i="7"/>
  <c r="U553" i="7"/>
  <c r="T553" i="7"/>
  <c r="R553" i="7"/>
  <c r="Q553" i="7"/>
  <c r="P553" i="7"/>
  <c r="O553" i="7"/>
  <c r="N553" i="7"/>
  <c r="L553" i="7"/>
  <c r="M553" i="7"/>
  <c r="K553" i="7"/>
  <c r="J553" i="7"/>
  <c r="X545" i="7"/>
  <c r="W545" i="7"/>
  <c r="V545" i="7"/>
  <c r="U545" i="7"/>
  <c r="T545" i="7"/>
  <c r="R545" i="7"/>
  <c r="Q545" i="7"/>
  <c r="P545" i="7"/>
  <c r="O545" i="7"/>
  <c r="N545" i="7"/>
  <c r="L545" i="7"/>
  <c r="M545" i="7"/>
  <c r="K545" i="7"/>
  <c r="J545" i="7"/>
  <c r="X537" i="7"/>
  <c r="W537" i="7"/>
  <c r="V537" i="7"/>
  <c r="U537" i="7"/>
  <c r="T537" i="7"/>
  <c r="R537" i="7"/>
  <c r="Q537" i="7"/>
  <c r="P537" i="7"/>
  <c r="O537" i="7"/>
  <c r="N537" i="7"/>
  <c r="L537" i="7"/>
  <c r="M537" i="7"/>
  <c r="K537" i="7"/>
  <c r="J537" i="7"/>
  <c r="X529" i="7"/>
  <c r="W529" i="7"/>
  <c r="V529" i="7"/>
  <c r="U529" i="7"/>
  <c r="T529" i="7"/>
  <c r="R529" i="7"/>
  <c r="Q529" i="7"/>
  <c r="P529" i="7"/>
  <c r="O529" i="7"/>
  <c r="N529" i="7"/>
  <c r="L529" i="7"/>
  <c r="M529" i="7"/>
  <c r="K529" i="7"/>
  <c r="J529" i="7"/>
  <c r="X521" i="7"/>
  <c r="W521" i="7"/>
  <c r="V521" i="7"/>
  <c r="U521" i="7"/>
  <c r="T521" i="7"/>
  <c r="R521" i="7"/>
  <c r="Q521" i="7"/>
  <c r="P521" i="7"/>
  <c r="O521" i="7"/>
  <c r="N521" i="7"/>
  <c r="L521" i="7"/>
  <c r="M521" i="7"/>
  <c r="K521" i="7"/>
  <c r="J521" i="7"/>
  <c r="X513" i="7"/>
  <c r="W513" i="7"/>
  <c r="V513" i="7"/>
  <c r="U513" i="7"/>
  <c r="T513" i="7"/>
  <c r="R513" i="7"/>
  <c r="Q513" i="7"/>
  <c r="P513" i="7"/>
  <c r="O513" i="7"/>
  <c r="N513" i="7"/>
  <c r="L513" i="7"/>
  <c r="M513" i="7"/>
  <c r="K513" i="7"/>
  <c r="J513" i="7"/>
  <c r="X505" i="7"/>
  <c r="W505" i="7"/>
  <c r="V505" i="7"/>
  <c r="U505" i="7"/>
  <c r="T505" i="7"/>
  <c r="R505" i="7"/>
  <c r="Q505" i="7"/>
  <c r="P505" i="7"/>
  <c r="O505" i="7"/>
  <c r="N505" i="7"/>
  <c r="L505" i="7"/>
  <c r="M505" i="7"/>
  <c r="K505" i="7"/>
  <c r="J505" i="7"/>
  <c r="X497" i="7"/>
  <c r="W497" i="7"/>
  <c r="V497" i="7"/>
  <c r="U497" i="7"/>
  <c r="T497" i="7"/>
  <c r="R497" i="7"/>
  <c r="Q497" i="7"/>
  <c r="P497" i="7"/>
  <c r="O497" i="7"/>
  <c r="N497" i="7"/>
  <c r="L497" i="7"/>
  <c r="M497" i="7"/>
  <c r="K497" i="7"/>
  <c r="J497" i="7"/>
  <c r="X489" i="7"/>
  <c r="W489" i="7"/>
  <c r="V489" i="7"/>
  <c r="U489" i="7"/>
  <c r="T489" i="7"/>
  <c r="R489" i="7"/>
  <c r="Q489" i="7"/>
  <c r="P489" i="7"/>
  <c r="O489" i="7"/>
  <c r="N489" i="7"/>
  <c r="L489" i="7"/>
  <c r="M489" i="7"/>
  <c r="K489" i="7"/>
  <c r="J489" i="7"/>
  <c r="X481" i="7"/>
  <c r="W481" i="7"/>
  <c r="V481" i="7"/>
  <c r="U481" i="7"/>
  <c r="T481" i="7"/>
  <c r="R481" i="7"/>
  <c r="Q481" i="7"/>
  <c r="P481" i="7"/>
  <c r="O481" i="7"/>
  <c r="N481" i="7"/>
  <c r="L481" i="7"/>
  <c r="M481" i="7"/>
  <c r="K481" i="7"/>
  <c r="J481" i="7"/>
  <c r="X473" i="7"/>
  <c r="W473" i="7"/>
  <c r="V473" i="7"/>
  <c r="U473" i="7"/>
  <c r="T473" i="7"/>
  <c r="R473" i="7"/>
  <c r="Q473" i="7"/>
  <c r="O473" i="7"/>
  <c r="P473" i="7"/>
  <c r="N473" i="7"/>
  <c r="L473" i="7"/>
  <c r="M473" i="7"/>
  <c r="K473" i="7"/>
  <c r="J473" i="7"/>
  <c r="X465" i="7"/>
  <c r="W465" i="7"/>
  <c r="V465" i="7"/>
  <c r="U465" i="7"/>
  <c r="T465" i="7"/>
  <c r="R465" i="7"/>
  <c r="Q465" i="7"/>
  <c r="O465" i="7"/>
  <c r="P465" i="7"/>
  <c r="N465" i="7"/>
  <c r="L465" i="7"/>
  <c r="M465" i="7"/>
  <c r="K465" i="7"/>
  <c r="J465" i="7"/>
  <c r="X457" i="7"/>
  <c r="W457" i="7"/>
  <c r="V457" i="7"/>
  <c r="U457" i="7"/>
  <c r="T457" i="7"/>
  <c r="R457" i="7"/>
  <c r="Q457" i="7"/>
  <c r="O457" i="7"/>
  <c r="P457" i="7"/>
  <c r="N457" i="7"/>
  <c r="L457" i="7"/>
  <c r="M457" i="7"/>
  <c r="K457" i="7"/>
  <c r="J457" i="7"/>
  <c r="X449" i="7"/>
  <c r="W449" i="7"/>
  <c r="V449" i="7"/>
  <c r="U449" i="7"/>
  <c r="T449" i="7"/>
  <c r="R449" i="7"/>
  <c r="Q449" i="7"/>
  <c r="O449" i="7"/>
  <c r="P449" i="7"/>
  <c r="N449" i="7"/>
  <c r="L449" i="7"/>
  <c r="M449" i="7"/>
  <c r="K449" i="7"/>
  <c r="J449" i="7"/>
  <c r="X441" i="7"/>
  <c r="W441" i="7"/>
  <c r="V441" i="7"/>
  <c r="U441" i="7"/>
  <c r="T441" i="7"/>
  <c r="R441" i="7"/>
  <c r="Q441" i="7"/>
  <c r="P441" i="7"/>
  <c r="O441" i="7"/>
  <c r="N441" i="7"/>
  <c r="L441" i="7"/>
  <c r="M441" i="7"/>
  <c r="K441" i="7"/>
  <c r="J441" i="7"/>
  <c r="X433" i="7"/>
  <c r="W433" i="7"/>
  <c r="V433" i="7"/>
  <c r="U433" i="7"/>
  <c r="T433" i="7"/>
  <c r="R433" i="7"/>
  <c r="Q433" i="7"/>
  <c r="O433" i="7"/>
  <c r="P433" i="7"/>
  <c r="N433" i="7"/>
  <c r="L433" i="7"/>
  <c r="M433" i="7"/>
  <c r="K433" i="7"/>
  <c r="J433" i="7"/>
  <c r="X425" i="7"/>
  <c r="W425" i="7"/>
  <c r="V425" i="7"/>
  <c r="U425" i="7"/>
  <c r="T425" i="7"/>
  <c r="R425" i="7"/>
  <c r="Q425" i="7"/>
  <c r="O425" i="7"/>
  <c r="P425" i="7"/>
  <c r="N425" i="7"/>
  <c r="L425" i="7"/>
  <c r="M425" i="7"/>
  <c r="K425" i="7"/>
  <c r="J425" i="7"/>
  <c r="X417" i="7"/>
  <c r="W417" i="7"/>
  <c r="V417" i="7"/>
  <c r="U417" i="7"/>
  <c r="T417" i="7"/>
  <c r="R417" i="7"/>
  <c r="Q417" i="7"/>
  <c r="O417" i="7"/>
  <c r="P417" i="7"/>
  <c r="N417" i="7"/>
  <c r="L417" i="7"/>
  <c r="M417" i="7"/>
  <c r="K417" i="7"/>
  <c r="J417" i="7"/>
  <c r="X409" i="7"/>
  <c r="W409" i="7"/>
  <c r="V409" i="7"/>
  <c r="U409" i="7"/>
  <c r="T409" i="7"/>
  <c r="R409" i="7"/>
  <c r="Q409" i="7"/>
  <c r="P409" i="7"/>
  <c r="O409" i="7"/>
  <c r="N409" i="7"/>
  <c r="L409" i="7"/>
  <c r="M409" i="7"/>
  <c r="K409" i="7"/>
  <c r="J409" i="7"/>
  <c r="X401" i="7"/>
  <c r="W401" i="7"/>
  <c r="V401" i="7"/>
  <c r="U401" i="7"/>
  <c r="T401" i="7"/>
  <c r="R401" i="7"/>
  <c r="Q401" i="7"/>
  <c r="O401" i="7"/>
  <c r="P401" i="7"/>
  <c r="N401" i="7"/>
  <c r="L401" i="7"/>
  <c r="M401" i="7"/>
  <c r="K401" i="7"/>
  <c r="J401" i="7"/>
  <c r="X393" i="7"/>
  <c r="W393" i="7"/>
  <c r="V393" i="7"/>
  <c r="U393" i="7"/>
  <c r="T393" i="7"/>
  <c r="R393" i="7"/>
  <c r="Q393" i="7"/>
  <c r="O393" i="7"/>
  <c r="P393" i="7"/>
  <c r="N393" i="7"/>
  <c r="L393" i="7"/>
  <c r="M393" i="7"/>
  <c r="K393" i="7"/>
  <c r="J393" i="7"/>
  <c r="X385" i="7"/>
  <c r="W385" i="7"/>
  <c r="V385" i="7"/>
  <c r="U385" i="7"/>
  <c r="T385" i="7"/>
  <c r="R385" i="7"/>
  <c r="Q385" i="7"/>
  <c r="O385" i="7"/>
  <c r="P385" i="7"/>
  <c r="N385" i="7"/>
  <c r="L385" i="7"/>
  <c r="M385" i="7"/>
  <c r="K385" i="7"/>
  <c r="J385" i="7"/>
  <c r="X377" i="7"/>
  <c r="W377" i="7"/>
  <c r="V377" i="7"/>
  <c r="U377" i="7"/>
  <c r="T377" i="7"/>
  <c r="R377" i="7"/>
  <c r="Q377" i="7"/>
  <c r="P377" i="7"/>
  <c r="O377" i="7"/>
  <c r="N377" i="7"/>
  <c r="L377" i="7"/>
  <c r="M377" i="7"/>
  <c r="K377" i="7"/>
  <c r="J377" i="7"/>
  <c r="X369" i="7"/>
  <c r="W369" i="7"/>
  <c r="V369" i="7"/>
  <c r="U369" i="7"/>
  <c r="T369" i="7"/>
  <c r="R369" i="7"/>
  <c r="Q369" i="7"/>
  <c r="O369" i="7"/>
  <c r="P369" i="7"/>
  <c r="N369" i="7"/>
  <c r="L369" i="7"/>
  <c r="M369" i="7"/>
  <c r="K369" i="7"/>
  <c r="J369" i="7"/>
  <c r="X361" i="7"/>
  <c r="W361" i="7"/>
  <c r="V361" i="7"/>
  <c r="U361" i="7"/>
  <c r="T361" i="7"/>
  <c r="R361" i="7"/>
  <c r="Q361" i="7"/>
  <c r="O361" i="7"/>
  <c r="P361" i="7"/>
  <c r="N361" i="7"/>
  <c r="L361" i="7"/>
  <c r="M361" i="7"/>
  <c r="K361" i="7"/>
  <c r="J361" i="7"/>
  <c r="X353" i="7"/>
  <c r="W353" i="7"/>
  <c r="V353" i="7"/>
  <c r="U353" i="7"/>
  <c r="T353" i="7"/>
  <c r="R353" i="7"/>
  <c r="Q353" i="7"/>
  <c r="O353" i="7"/>
  <c r="P353" i="7"/>
  <c r="N353" i="7"/>
  <c r="L353" i="7"/>
  <c r="M353" i="7"/>
  <c r="K353" i="7"/>
  <c r="J353" i="7"/>
  <c r="X345" i="7"/>
  <c r="W345" i="7"/>
  <c r="V345" i="7"/>
  <c r="U345" i="7"/>
  <c r="T345" i="7"/>
  <c r="R345" i="7"/>
  <c r="Q345" i="7"/>
  <c r="P345" i="7"/>
  <c r="O345" i="7"/>
  <c r="N345" i="7"/>
  <c r="L345" i="7"/>
  <c r="M345" i="7"/>
  <c r="K345" i="7"/>
  <c r="J345" i="7"/>
  <c r="X337" i="7"/>
  <c r="W337" i="7"/>
  <c r="V337" i="7"/>
  <c r="U337" i="7"/>
  <c r="T337" i="7"/>
  <c r="R337" i="7"/>
  <c r="Q337" i="7"/>
  <c r="O337" i="7"/>
  <c r="P337" i="7"/>
  <c r="N337" i="7"/>
  <c r="L337" i="7"/>
  <c r="M337" i="7"/>
  <c r="K337" i="7"/>
  <c r="J337" i="7"/>
  <c r="X329" i="7"/>
  <c r="W329" i="7"/>
  <c r="V329" i="7"/>
  <c r="U329" i="7"/>
  <c r="T329" i="7"/>
  <c r="R329" i="7"/>
  <c r="Q329" i="7"/>
  <c r="O329" i="7"/>
  <c r="P329" i="7"/>
  <c r="N329" i="7"/>
  <c r="L329" i="7"/>
  <c r="M329" i="7"/>
  <c r="K329" i="7"/>
  <c r="J329" i="7"/>
  <c r="X321" i="7"/>
  <c r="W321" i="7"/>
  <c r="V321" i="7"/>
  <c r="U321" i="7"/>
  <c r="T321" i="7"/>
  <c r="R321" i="7"/>
  <c r="Q321" i="7"/>
  <c r="O321" i="7"/>
  <c r="P321" i="7"/>
  <c r="N321" i="7"/>
  <c r="L321" i="7"/>
  <c r="M321" i="7"/>
  <c r="K321" i="7"/>
  <c r="J321" i="7"/>
  <c r="X313" i="7"/>
  <c r="W313" i="7"/>
  <c r="V313" i="7"/>
  <c r="U313" i="7"/>
  <c r="T313" i="7"/>
  <c r="R313" i="7"/>
  <c r="Q313" i="7"/>
  <c r="P313" i="7"/>
  <c r="O313" i="7"/>
  <c r="N313" i="7"/>
  <c r="L313" i="7"/>
  <c r="M313" i="7"/>
  <c r="K313" i="7"/>
  <c r="J313" i="7"/>
  <c r="X305" i="7"/>
  <c r="W305" i="7"/>
  <c r="V305" i="7"/>
  <c r="U305" i="7"/>
  <c r="T305" i="7"/>
  <c r="R305" i="7"/>
  <c r="Q305" i="7"/>
  <c r="O305" i="7"/>
  <c r="P305" i="7"/>
  <c r="N305" i="7"/>
  <c r="L305" i="7"/>
  <c r="M305" i="7"/>
  <c r="K305" i="7"/>
  <c r="J305" i="7"/>
  <c r="X297" i="7"/>
  <c r="W297" i="7"/>
  <c r="V297" i="7"/>
  <c r="U297" i="7"/>
  <c r="T297" i="7"/>
  <c r="R297" i="7"/>
  <c r="Q297" i="7"/>
  <c r="O297" i="7"/>
  <c r="P297" i="7"/>
  <c r="N297" i="7"/>
  <c r="L297" i="7"/>
  <c r="M297" i="7"/>
  <c r="K297" i="7"/>
  <c r="J297" i="7"/>
  <c r="X289" i="7"/>
  <c r="W289" i="7"/>
  <c r="V289" i="7"/>
  <c r="U289" i="7"/>
  <c r="T289" i="7"/>
  <c r="R289" i="7"/>
  <c r="Q289" i="7"/>
  <c r="O289" i="7"/>
  <c r="P289" i="7"/>
  <c r="N289" i="7"/>
  <c r="L289" i="7"/>
  <c r="M289" i="7"/>
  <c r="K289" i="7"/>
  <c r="J289" i="7"/>
  <c r="X354" i="7"/>
  <c r="W354" i="7"/>
  <c r="V354" i="7"/>
  <c r="U354" i="7"/>
  <c r="T354" i="7"/>
  <c r="R354" i="7"/>
  <c r="Q354" i="7"/>
  <c r="P354" i="7"/>
  <c r="O354" i="7"/>
  <c r="N354" i="7"/>
  <c r="L354" i="7"/>
  <c r="M354" i="7"/>
  <c r="K354" i="7"/>
  <c r="J354" i="7"/>
  <c r="X273" i="7"/>
  <c r="W273" i="7"/>
  <c r="V273" i="7"/>
  <c r="U273" i="7"/>
  <c r="T273" i="7"/>
  <c r="R273" i="7"/>
  <c r="Q273" i="7"/>
  <c r="O273" i="7"/>
  <c r="P273" i="7"/>
  <c r="N273" i="7"/>
  <c r="L273" i="7"/>
  <c r="M273" i="7"/>
  <c r="K273" i="7"/>
  <c r="J273" i="7"/>
  <c r="X265" i="7"/>
  <c r="W265" i="7"/>
  <c r="V265" i="7"/>
  <c r="U265" i="7"/>
  <c r="T265" i="7"/>
  <c r="R265" i="7"/>
  <c r="Q265" i="7"/>
  <c r="O265" i="7"/>
  <c r="P265" i="7"/>
  <c r="N265" i="7"/>
  <c r="L265" i="7"/>
  <c r="M265" i="7"/>
  <c r="K265" i="7"/>
  <c r="J265" i="7"/>
  <c r="X257" i="7"/>
  <c r="W257" i="7"/>
  <c r="V257" i="7"/>
  <c r="U257" i="7"/>
  <c r="T257" i="7"/>
  <c r="R257" i="7"/>
  <c r="Q257" i="7"/>
  <c r="O257" i="7"/>
  <c r="P257" i="7"/>
  <c r="N257" i="7"/>
  <c r="L257" i="7"/>
  <c r="M257" i="7"/>
  <c r="K257" i="7"/>
  <c r="J257" i="7"/>
  <c r="X249" i="7"/>
  <c r="W249" i="7"/>
  <c r="V249" i="7"/>
  <c r="U249" i="7"/>
  <c r="T249" i="7"/>
  <c r="R249" i="7"/>
  <c r="Q249" i="7"/>
  <c r="P249" i="7"/>
  <c r="O249" i="7"/>
  <c r="N249" i="7"/>
  <c r="L249" i="7"/>
  <c r="M249" i="7"/>
  <c r="K249" i="7"/>
  <c r="J249" i="7"/>
  <c r="X241" i="7"/>
  <c r="W241" i="7"/>
  <c r="V241" i="7"/>
  <c r="U241" i="7"/>
  <c r="T241" i="7"/>
  <c r="R241" i="7"/>
  <c r="Q241" i="7"/>
  <c r="O241" i="7"/>
  <c r="P241" i="7"/>
  <c r="N241" i="7"/>
  <c r="L241" i="7"/>
  <c r="M241" i="7"/>
  <c r="K241" i="7"/>
  <c r="J241" i="7"/>
  <c r="X233" i="7"/>
  <c r="W233" i="7"/>
  <c r="V233" i="7"/>
  <c r="U233" i="7"/>
  <c r="T233" i="7"/>
  <c r="R233" i="7"/>
  <c r="Q233" i="7"/>
  <c r="O233" i="7"/>
  <c r="P233" i="7"/>
  <c r="N233" i="7"/>
  <c r="L233" i="7"/>
  <c r="M233" i="7"/>
  <c r="K233" i="7"/>
  <c r="J233" i="7"/>
  <c r="X225" i="7"/>
  <c r="W225" i="7"/>
  <c r="V225" i="7"/>
  <c r="U225" i="7"/>
  <c r="T225" i="7"/>
  <c r="R225" i="7"/>
  <c r="Q225" i="7"/>
  <c r="O225" i="7"/>
  <c r="P225" i="7"/>
  <c r="N225" i="7"/>
  <c r="L225" i="7"/>
  <c r="M225" i="7"/>
  <c r="K225" i="7"/>
  <c r="J225" i="7"/>
  <c r="X251" i="7"/>
  <c r="W251" i="7"/>
  <c r="V251" i="7"/>
  <c r="U251" i="7"/>
  <c r="T251" i="7"/>
  <c r="R251" i="7"/>
  <c r="Q251" i="7"/>
  <c r="P251" i="7"/>
  <c r="O251" i="7"/>
  <c r="N251" i="7"/>
  <c r="L251" i="7"/>
  <c r="M251" i="7"/>
  <c r="K251" i="7"/>
  <c r="J251" i="7"/>
  <c r="X209" i="7"/>
  <c r="W209" i="7"/>
  <c r="V209" i="7"/>
  <c r="U209" i="7"/>
  <c r="T209" i="7"/>
  <c r="R209" i="7"/>
  <c r="Q209" i="7"/>
  <c r="O209" i="7"/>
  <c r="P209" i="7"/>
  <c r="N209" i="7"/>
  <c r="L209" i="7"/>
  <c r="M209" i="7"/>
  <c r="K209" i="7"/>
  <c r="J209" i="7"/>
  <c r="X201" i="7"/>
  <c r="W201" i="7"/>
  <c r="V201" i="7"/>
  <c r="U201" i="7"/>
  <c r="T201" i="7"/>
  <c r="R201" i="7"/>
  <c r="Q201" i="7"/>
  <c r="O201" i="7"/>
  <c r="P201" i="7"/>
  <c r="N201" i="7"/>
  <c r="L201" i="7"/>
  <c r="M201" i="7"/>
  <c r="K201" i="7"/>
  <c r="J201" i="7"/>
  <c r="X193" i="7"/>
  <c r="W193" i="7"/>
  <c r="V193" i="7"/>
  <c r="U193" i="7"/>
  <c r="T193" i="7"/>
  <c r="R193" i="7"/>
  <c r="Q193" i="7"/>
  <c r="O193" i="7"/>
  <c r="P193" i="7"/>
  <c r="N193" i="7"/>
  <c r="L193" i="7"/>
  <c r="M193" i="7"/>
  <c r="K193" i="7"/>
  <c r="J193" i="7"/>
  <c r="X226" i="7"/>
  <c r="W226" i="7"/>
  <c r="V226" i="7"/>
  <c r="U226" i="7"/>
  <c r="T226" i="7"/>
  <c r="R226" i="7"/>
  <c r="Q226" i="7"/>
  <c r="P226" i="7"/>
  <c r="O226" i="7"/>
  <c r="N226" i="7"/>
  <c r="L226" i="7"/>
  <c r="M226" i="7"/>
  <c r="K226" i="7"/>
  <c r="J226" i="7"/>
  <c r="X217" i="7"/>
  <c r="W217" i="7"/>
  <c r="V217" i="7"/>
  <c r="U217" i="7"/>
  <c r="T217" i="7"/>
  <c r="R217" i="7"/>
  <c r="Q217" i="7"/>
  <c r="O217" i="7"/>
  <c r="P217" i="7"/>
  <c r="N217" i="7"/>
  <c r="L217" i="7"/>
  <c r="M217" i="7"/>
  <c r="K217" i="7"/>
  <c r="J217" i="7"/>
  <c r="X169" i="7"/>
  <c r="W169" i="7"/>
  <c r="V169" i="7"/>
  <c r="U169" i="7"/>
  <c r="T169" i="7"/>
  <c r="R169" i="7"/>
  <c r="Q169" i="7"/>
  <c r="O169" i="7"/>
  <c r="P169" i="7"/>
  <c r="N169" i="7"/>
  <c r="L169" i="7"/>
  <c r="M169" i="7"/>
  <c r="K169" i="7"/>
  <c r="J169" i="7"/>
  <c r="X185" i="7"/>
  <c r="W185" i="7"/>
  <c r="V185" i="7"/>
  <c r="U185" i="7"/>
  <c r="T185" i="7"/>
  <c r="R185" i="7"/>
  <c r="Q185" i="7"/>
  <c r="O185" i="7"/>
  <c r="P185" i="7"/>
  <c r="N185" i="7"/>
  <c r="L185" i="7"/>
  <c r="M185" i="7"/>
  <c r="K185" i="7"/>
  <c r="J185" i="7"/>
  <c r="X153" i="7"/>
  <c r="W153" i="7"/>
  <c r="V153" i="7"/>
  <c r="U153" i="7"/>
  <c r="T153" i="7"/>
  <c r="R153" i="7"/>
  <c r="Q153" i="7"/>
  <c r="P153" i="7"/>
  <c r="O153" i="7"/>
  <c r="N153" i="7"/>
  <c r="L153" i="7"/>
  <c r="M153" i="7"/>
  <c r="K153" i="7"/>
  <c r="J153" i="7"/>
  <c r="X145" i="7"/>
  <c r="W145" i="7"/>
  <c r="V145" i="7"/>
  <c r="U145" i="7"/>
  <c r="T145" i="7"/>
  <c r="R145" i="7"/>
  <c r="Q145" i="7"/>
  <c r="O145" i="7"/>
  <c r="P145" i="7"/>
  <c r="N145" i="7"/>
  <c r="L145" i="7"/>
  <c r="M145" i="7"/>
  <c r="K145" i="7"/>
  <c r="J145" i="7"/>
  <c r="X164" i="7"/>
  <c r="W164" i="7"/>
  <c r="V164" i="7"/>
  <c r="U164" i="7"/>
  <c r="T164" i="7"/>
  <c r="R164" i="7"/>
  <c r="Q164" i="7"/>
  <c r="O164" i="7"/>
  <c r="P164" i="7"/>
  <c r="N164" i="7"/>
  <c r="L164" i="7"/>
  <c r="M164" i="7"/>
  <c r="K164" i="7"/>
  <c r="J164" i="7"/>
  <c r="X129" i="7"/>
  <c r="W129" i="7"/>
  <c r="V129" i="7"/>
  <c r="U129" i="7"/>
  <c r="T129" i="7"/>
  <c r="R129" i="7"/>
  <c r="Q129" i="7"/>
  <c r="O129" i="7"/>
  <c r="P129" i="7"/>
  <c r="N129" i="7"/>
  <c r="L129" i="7"/>
  <c r="M129" i="7"/>
  <c r="K129" i="7"/>
  <c r="J129" i="7"/>
  <c r="X121" i="7"/>
  <c r="W121" i="7"/>
  <c r="V121" i="7"/>
  <c r="U121" i="7"/>
  <c r="T121" i="7"/>
  <c r="R121" i="7"/>
  <c r="Q121" i="7"/>
  <c r="P121" i="7"/>
  <c r="O121" i="7"/>
  <c r="N121" i="7"/>
  <c r="L121" i="7"/>
  <c r="M121" i="7"/>
  <c r="K121" i="7"/>
  <c r="J121" i="7"/>
  <c r="X113" i="7"/>
  <c r="W113" i="7"/>
  <c r="V113" i="7"/>
  <c r="U113" i="7"/>
  <c r="T113" i="7"/>
  <c r="R113" i="7"/>
  <c r="Q113" i="7"/>
  <c r="O113" i="7"/>
  <c r="P113" i="7"/>
  <c r="N113" i="7"/>
  <c r="L113" i="7"/>
  <c r="M113" i="7"/>
  <c r="K113" i="7"/>
  <c r="J113" i="7"/>
  <c r="X105" i="7"/>
  <c r="W105" i="7"/>
  <c r="V105" i="7"/>
  <c r="U105" i="7"/>
  <c r="T105" i="7"/>
  <c r="R105" i="7"/>
  <c r="Q105" i="7"/>
  <c r="O105" i="7"/>
  <c r="P105" i="7"/>
  <c r="N105" i="7"/>
  <c r="L105" i="7"/>
  <c r="M105" i="7"/>
  <c r="K105" i="7"/>
  <c r="J105" i="7"/>
  <c r="X97" i="7"/>
  <c r="W97" i="7"/>
  <c r="V97" i="7"/>
  <c r="U97" i="7"/>
  <c r="T97" i="7"/>
  <c r="R97" i="7"/>
  <c r="Q97" i="7"/>
  <c r="O97" i="7"/>
  <c r="P97" i="7"/>
  <c r="N97" i="7"/>
  <c r="L97" i="7"/>
  <c r="M97" i="7"/>
  <c r="K97" i="7"/>
  <c r="J97" i="7"/>
  <c r="X89" i="7"/>
  <c r="W89" i="7"/>
  <c r="V89" i="7"/>
  <c r="U89" i="7"/>
  <c r="T89" i="7"/>
  <c r="R89" i="7"/>
  <c r="Q89" i="7"/>
  <c r="P89" i="7"/>
  <c r="O89" i="7"/>
  <c r="N89" i="7"/>
  <c r="L89" i="7"/>
  <c r="M89" i="7"/>
  <c r="K89" i="7"/>
  <c r="J89" i="7"/>
  <c r="X81" i="7"/>
  <c r="W81" i="7"/>
  <c r="V81" i="7"/>
  <c r="U81" i="7"/>
  <c r="T81" i="7"/>
  <c r="R81" i="7"/>
  <c r="Q81" i="7"/>
  <c r="O81" i="7"/>
  <c r="P81" i="7"/>
  <c r="N81" i="7"/>
  <c r="L81" i="7"/>
  <c r="M81" i="7"/>
  <c r="K81" i="7"/>
  <c r="J81" i="7"/>
  <c r="X73" i="7"/>
  <c r="W73" i="7"/>
  <c r="V73" i="7"/>
  <c r="U73" i="7"/>
  <c r="T73" i="7"/>
  <c r="R73" i="7"/>
  <c r="Q73" i="7"/>
  <c r="O73" i="7"/>
  <c r="P73" i="7"/>
  <c r="N73" i="7"/>
  <c r="L73" i="7"/>
  <c r="M73" i="7"/>
  <c r="K73" i="7"/>
  <c r="J73" i="7"/>
  <c r="X65" i="7"/>
  <c r="W65" i="7"/>
  <c r="V65" i="7"/>
  <c r="U65" i="7"/>
  <c r="T65" i="7"/>
  <c r="R65" i="7"/>
  <c r="Q65" i="7"/>
  <c r="O65" i="7"/>
  <c r="P65" i="7"/>
  <c r="N65" i="7"/>
  <c r="L65" i="7"/>
  <c r="M65" i="7"/>
  <c r="K65" i="7"/>
  <c r="J65" i="7"/>
  <c r="X57" i="7"/>
  <c r="W57" i="7"/>
  <c r="V57" i="7"/>
  <c r="U57" i="7"/>
  <c r="T57" i="7"/>
  <c r="R57" i="7"/>
  <c r="Q57" i="7"/>
  <c r="P57" i="7"/>
  <c r="O57" i="7"/>
  <c r="N57" i="7"/>
  <c r="L57" i="7"/>
  <c r="M57" i="7"/>
  <c r="K57" i="7"/>
  <c r="J57" i="7"/>
  <c r="X49" i="7"/>
  <c r="W49" i="7"/>
  <c r="V49" i="7"/>
  <c r="U49" i="7"/>
  <c r="T49" i="7"/>
  <c r="R49" i="7"/>
  <c r="Q49" i="7"/>
  <c r="O49" i="7"/>
  <c r="P49" i="7"/>
  <c r="N49" i="7"/>
  <c r="L49" i="7"/>
  <c r="M49" i="7"/>
  <c r="K49" i="7"/>
  <c r="J49" i="7"/>
  <c r="X41" i="7"/>
  <c r="W41" i="7"/>
  <c r="V41" i="7"/>
  <c r="U41" i="7"/>
  <c r="T41" i="7"/>
  <c r="R41" i="7"/>
  <c r="Q41" i="7"/>
  <c r="O41" i="7"/>
  <c r="P41" i="7"/>
  <c r="N41" i="7"/>
  <c r="L41" i="7"/>
  <c r="M41" i="7"/>
  <c r="K41" i="7"/>
  <c r="J41" i="7"/>
  <c r="X33" i="7"/>
  <c r="W33" i="7"/>
  <c r="V33" i="7"/>
  <c r="U33" i="7"/>
  <c r="T33" i="7"/>
  <c r="R33" i="7"/>
  <c r="Q33" i="7"/>
  <c r="O33" i="7"/>
  <c r="P33" i="7"/>
  <c r="N33" i="7"/>
  <c r="L33" i="7"/>
  <c r="M33" i="7"/>
  <c r="K33" i="7"/>
  <c r="J33" i="7"/>
  <c r="X25" i="7"/>
  <c r="W25" i="7"/>
  <c r="V25" i="7"/>
  <c r="U25" i="7"/>
  <c r="T25" i="7"/>
  <c r="R25" i="7"/>
  <c r="Q25" i="7"/>
  <c r="P25" i="7"/>
  <c r="O25" i="7"/>
  <c r="N25" i="7"/>
  <c r="L25" i="7"/>
  <c r="M25" i="7"/>
  <c r="K25" i="7"/>
  <c r="J25" i="7"/>
  <c r="X17" i="7"/>
  <c r="W17" i="7"/>
  <c r="V17" i="7"/>
  <c r="U17" i="7"/>
  <c r="T17" i="7"/>
  <c r="R17" i="7"/>
  <c r="Q17" i="7"/>
  <c r="P17" i="7"/>
  <c r="O17" i="7"/>
  <c r="N17" i="7"/>
  <c r="L17" i="7"/>
  <c r="M17" i="7"/>
  <c r="K17" i="7"/>
  <c r="J17" i="7"/>
  <c r="I1411" i="7"/>
  <c r="I1403" i="7"/>
  <c r="I1395" i="7"/>
  <c r="I1274" i="7"/>
  <c r="I1379" i="7"/>
  <c r="I1371" i="7"/>
  <c r="I1363" i="7"/>
  <c r="I1355" i="7"/>
  <c r="I1347" i="7"/>
  <c r="I841" i="7"/>
  <c r="I1331" i="7"/>
  <c r="I1323" i="7"/>
  <c r="I552" i="7"/>
  <c r="I1307" i="7"/>
  <c r="I1299" i="7"/>
  <c r="I1291" i="7"/>
  <c r="I1283" i="7"/>
  <c r="I1275" i="7"/>
  <c r="I1267" i="7"/>
  <c r="I1259" i="7"/>
  <c r="I1251" i="7"/>
  <c r="I1243" i="7"/>
  <c r="I1235" i="7"/>
  <c r="I1227" i="7"/>
  <c r="I1219" i="7"/>
  <c r="I1412" i="7"/>
  <c r="I1203" i="7"/>
  <c r="I1195" i="7"/>
  <c r="I1187" i="7"/>
  <c r="I1179" i="7"/>
  <c r="I1171" i="7"/>
  <c r="I1163" i="7"/>
  <c r="I1155" i="7"/>
  <c r="I1147" i="7"/>
  <c r="I1342" i="7"/>
  <c r="I1131" i="7"/>
  <c r="I1123" i="7"/>
  <c r="I1319" i="7"/>
  <c r="I1107" i="7"/>
  <c r="I1099" i="7"/>
  <c r="I1091" i="7"/>
  <c r="I1248" i="7"/>
  <c r="I1075" i="7"/>
  <c r="I1218" i="7"/>
  <c r="I1059" i="7"/>
  <c r="I1172" i="7"/>
  <c r="I1043" i="7"/>
  <c r="I1035" i="7"/>
  <c r="I1134" i="7"/>
  <c r="I1113" i="7"/>
  <c r="I1011" i="7"/>
  <c r="I1003" i="7"/>
  <c r="I1082" i="7"/>
  <c r="I987" i="7"/>
  <c r="I979" i="7"/>
  <c r="I971" i="7"/>
  <c r="I963" i="7"/>
  <c r="I955" i="7"/>
  <c r="I947" i="7"/>
  <c r="I939" i="7"/>
  <c r="I931" i="7"/>
  <c r="I923" i="7"/>
  <c r="I1033" i="7"/>
  <c r="I1027" i="7"/>
  <c r="I899" i="7"/>
  <c r="I891" i="7"/>
  <c r="I1025" i="7"/>
  <c r="I875" i="7"/>
  <c r="I867" i="7"/>
  <c r="I859" i="7"/>
  <c r="I851" i="7"/>
  <c r="I843" i="7"/>
  <c r="I835" i="7"/>
  <c r="I827" i="7"/>
  <c r="I819" i="7"/>
  <c r="I958" i="7"/>
  <c r="I803" i="7"/>
  <c r="I795" i="7"/>
  <c r="I945" i="7"/>
  <c r="I779" i="7"/>
  <c r="I771" i="7"/>
  <c r="I763" i="7"/>
  <c r="I755" i="7"/>
  <c r="I747" i="7"/>
  <c r="I739" i="7"/>
  <c r="I731" i="7"/>
  <c r="I723" i="7"/>
  <c r="I715" i="7"/>
  <c r="I707" i="7"/>
  <c r="I699" i="7"/>
  <c r="I691" i="7"/>
  <c r="I683" i="7"/>
  <c r="I675" i="7"/>
  <c r="I667" i="7"/>
  <c r="I659" i="7"/>
  <c r="I651" i="7"/>
  <c r="I643" i="7"/>
  <c r="I635" i="7"/>
  <c r="I627" i="7"/>
  <c r="I619" i="7"/>
  <c r="I611" i="7"/>
  <c r="I603" i="7"/>
  <c r="I595" i="7"/>
  <c r="I587" i="7"/>
  <c r="I579" i="7"/>
  <c r="I571" i="7"/>
  <c r="I563" i="7"/>
  <c r="I555" i="7"/>
  <c r="I547" i="7"/>
  <c r="I539" i="7"/>
  <c r="I531" i="7"/>
  <c r="I523" i="7"/>
  <c r="I515" i="7"/>
  <c r="I507" i="7"/>
  <c r="I499" i="7"/>
  <c r="I491" i="7"/>
  <c r="I483" i="7"/>
  <c r="I475" i="7"/>
  <c r="I467" i="7"/>
  <c r="I459" i="7"/>
  <c r="I451" i="7"/>
  <c r="I443" i="7"/>
  <c r="I435" i="7"/>
  <c r="I427" i="7"/>
  <c r="I419" i="7"/>
  <c r="I411" i="7"/>
  <c r="I403" i="7"/>
  <c r="I395" i="7"/>
  <c r="I387" i="7"/>
  <c r="I379" i="7"/>
  <c r="I371" i="7"/>
  <c r="I363" i="7"/>
  <c r="I355" i="7"/>
  <c r="I347" i="7"/>
  <c r="I434" i="7"/>
  <c r="I331" i="7"/>
  <c r="I323" i="7"/>
  <c r="I315" i="7"/>
  <c r="I307" i="7"/>
  <c r="I359" i="7"/>
  <c r="I291" i="7"/>
  <c r="I283" i="7"/>
  <c r="I275" i="7"/>
  <c r="I267" i="7"/>
  <c r="I259" i="7"/>
  <c r="I317" i="7"/>
  <c r="I243" i="7"/>
  <c r="I235" i="7"/>
  <c r="I227" i="7"/>
  <c r="I219" i="7"/>
  <c r="I211" i="7"/>
  <c r="I203" i="7"/>
  <c r="I195" i="7"/>
  <c r="I187" i="7"/>
  <c r="I179" i="7"/>
  <c r="I171" i="7"/>
  <c r="I163" i="7"/>
  <c r="I168" i="7"/>
  <c r="I147" i="7"/>
  <c r="I139" i="7"/>
  <c r="I131" i="7"/>
  <c r="I123" i="7"/>
  <c r="I115" i="7"/>
  <c r="I107" i="7"/>
  <c r="I124" i="7"/>
  <c r="I91" i="7"/>
  <c r="I83" i="7"/>
  <c r="I77" i="7"/>
  <c r="I67" i="7"/>
  <c r="I59" i="7"/>
  <c r="I51" i="7"/>
  <c r="I43" i="7"/>
  <c r="I35" i="7"/>
  <c r="I27" i="7"/>
  <c r="I19" i="7"/>
  <c r="I11" i="7"/>
  <c r="J737" i="7"/>
  <c r="J1404" i="7"/>
  <c r="J1346" i="7"/>
  <c r="J1388" i="7"/>
  <c r="J1380" i="7"/>
  <c r="J1086" i="7"/>
  <c r="J1364" i="7"/>
  <c r="J1019" i="7"/>
  <c r="J1348" i="7"/>
  <c r="J849" i="7"/>
  <c r="J1332" i="7"/>
  <c r="J685" i="7"/>
  <c r="J1316" i="7"/>
  <c r="J1308" i="7"/>
  <c r="J1300" i="7"/>
  <c r="J1292" i="7"/>
  <c r="J1284" i="7"/>
  <c r="J1276" i="7"/>
  <c r="J53" i="7"/>
  <c r="J1260" i="7"/>
  <c r="J1252" i="7"/>
  <c r="J883" i="7"/>
  <c r="J1236" i="7"/>
  <c r="J1228" i="7"/>
  <c r="J1220" i="7"/>
  <c r="J1212" i="7"/>
  <c r="J1204" i="7"/>
  <c r="J1196" i="7"/>
  <c r="J1188" i="7"/>
  <c r="J1391" i="7"/>
  <c r="J1387" i="7"/>
  <c r="J1164" i="7"/>
  <c r="J1372" i="7"/>
  <c r="J1148" i="7"/>
  <c r="J1140" i="7"/>
  <c r="J1132" i="7"/>
  <c r="J1124" i="7"/>
  <c r="J1116" i="7"/>
  <c r="J1108" i="7"/>
  <c r="J1100" i="7"/>
  <c r="J1092" i="7"/>
  <c r="J1084" i="7"/>
  <c r="J1076" i="7"/>
  <c r="J1068" i="7"/>
  <c r="J1060" i="7"/>
  <c r="J1052" i="7"/>
  <c r="J1044" i="7"/>
  <c r="J1036" i="7"/>
  <c r="J1028" i="7"/>
  <c r="J1020" i="7"/>
  <c r="J1012" i="7"/>
  <c r="J1004" i="7"/>
  <c r="J996" i="7"/>
  <c r="J988" i="7"/>
  <c r="J980" i="7"/>
  <c r="J972" i="7"/>
  <c r="J1063" i="7"/>
  <c r="J956" i="7"/>
  <c r="J948" i="7"/>
  <c r="J940" i="7"/>
  <c r="J1049" i="7"/>
  <c r="J924" i="7"/>
  <c r="J916" i="7"/>
  <c r="J1029" i="7"/>
  <c r="J900" i="7"/>
  <c r="J892" i="7"/>
  <c r="J884" i="7"/>
  <c r="J876" i="7"/>
  <c r="J868" i="7"/>
  <c r="J860" i="7"/>
  <c r="J852" i="7"/>
  <c r="J844" i="7"/>
  <c r="J836" i="7"/>
  <c r="J828" i="7"/>
  <c r="J820" i="7"/>
  <c r="J812" i="7"/>
  <c r="J804" i="7"/>
  <c r="J796" i="7"/>
  <c r="J945" i="7"/>
  <c r="X1408" i="7"/>
  <c r="W1408" i="7"/>
  <c r="V1408" i="7"/>
  <c r="U1408" i="7"/>
  <c r="T1408" i="7"/>
  <c r="R1408" i="7"/>
  <c r="Q1408" i="7"/>
  <c r="P1408" i="7"/>
  <c r="O1408" i="7"/>
  <c r="N1408" i="7"/>
  <c r="M1408" i="7"/>
  <c r="L1408" i="7"/>
  <c r="K1408" i="7"/>
  <c r="X1386" i="7"/>
  <c r="W1386" i="7"/>
  <c r="V1386" i="7"/>
  <c r="U1386" i="7"/>
  <c r="T1386" i="7"/>
  <c r="R1386" i="7"/>
  <c r="Q1386" i="7"/>
  <c r="P1386" i="7"/>
  <c r="O1386" i="7"/>
  <c r="N1386" i="7"/>
  <c r="M1386" i="7"/>
  <c r="L1386" i="7"/>
  <c r="K1386" i="7"/>
  <c r="X1339" i="7"/>
  <c r="W1339" i="7"/>
  <c r="V1339" i="7"/>
  <c r="U1339" i="7"/>
  <c r="T1339" i="7"/>
  <c r="R1339" i="7"/>
  <c r="Q1339" i="7"/>
  <c r="P1339" i="7"/>
  <c r="O1339" i="7"/>
  <c r="N1339" i="7"/>
  <c r="M1339" i="7"/>
  <c r="L1339" i="7"/>
  <c r="K1339" i="7"/>
  <c r="X1384" i="7"/>
  <c r="W1384" i="7"/>
  <c r="V1384" i="7"/>
  <c r="U1384" i="7"/>
  <c r="T1384" i="7"/>
  <c r="R1384" i="7"/>
  <c r="Q1384" i="7"/>
  <c r="P1384" i="7"/>
  <c r="O1384" i="7"/>
  <c r="N1384" i="7"/>
  <c r="M1384" i="7"/>
  <c r="L1384" i="7"/>
  <c r="K1384" i="7"/>
  <c r="X1376" i="7"/>
  <c r="W1376" i="7"/>
  <c r="V1376" i="7"/>
  <c r="U1376" i="7"/>
  <c r="T1376" i="7"/>
  <c r="R1376" i="7"/>
  <c r="Q1376" i="7"/>
  <c r="P1376" i="7"/>
  <c r="O1376" i="7"/>
  <c r="N1376" i="7"/>
  <c r="M1376" i="7"/>
  <c r="L1376" i="7"/>
  <c r="K1376" i="7"/>
  <c r="X1368" i="7"/>
  <c r="W1368" i="7"/>
  <c r="V1368" i="7"/>
  <c r="U1368" i="7"/>
  <c r="T1368" i="7"/>
  <c r="R1368" i="7"/>
  <c r="Q1368" i="7"/>
  <c r="P1368" i="7"/>
  <c r="O1368" i="7"/>
  <c r="N1368" i="7"/>
  <c r="M1368" i="7"/>
  <c r="L1368" i="7"/>
  <c r="K1368" i="7"/>
  <c r="X1360" i="7"/>
  <c r="W1360" i="7"/>
  <c r="V1360" i="7"/>
  <c r="U1360" i="7"/>
  <c r="T1360" i="7"/>
  <c r="R1360" i="7"/>
  <c r="Q1360" i="7"/>
  <c r="P1360" i="7"/>
  <c r="O1360" i="7"/>
  <c r="N1360" i="7"/>
  <c r="M1360" i="7"/>
  <c r="L1360" i="7"/>
  <c r="K1360" i="7"/>
  <c r="X1352" i="7"/>
  <c r="W1352" i="7"/>
  <c r="V1352" i="7"/>
  <c r="U1352" i="7"/>
  <c r="T1352" i="7"/>
  <c r="R1352" i="7"/>
  <c r="Q1352" i="7"/>
  <c r="P1352" i="7"/>
  <c r="O1352" i="7"/>
  <c r="N1352" i="7"/>
  <c r="M1352" i="7"/>
  <c r="L1352" i="7"/>
  <c r="K1352" i="7"/>
  <c r="X1344" i="7"/>
  <c r="W1344" i="7"/>
  <c r="V1344" i="7"/>
  <c r="U1344" i="7"/>
  <c r="T1344" i="7"/>
  <c r="R1344" i="7"/>
  <c r="Q1344" i="7"/>
  <c r="P1344" i="7"/>
  <c r="O1344" i="7"/>
  <c r="N1344" i="7"/>
  <c r="M1344" i="7"/>
  <c r="L1344" i="7"/>
  <c r="K1344" i="7"/>
  <c r="X1336" i="7"/>
  <c r="W1336" i="7"/>
  <c r="V1336" i="7"/>
  <c r="U1336" i="7"/>
  <c r="T1336" i="7"/>
  <c r="R1336" i="7"/>
  <c r="Q1336" i="7"/>
  <c r="P1336" i="7"/>
  <c r="O1336" i="7"/>
  <c r="N1336" i="7"/>
  <c r="M1336" i="7"/>
  <c r="L1336" i="7"/>
  <c r="K1336" i="7"/>
  <c r="X1328" i="7"/>
  <c r="W1328" i="7"/>
  <c r="V1328" i="7"/>
  <c r="U1328" i="7"/>
  <c r="T1328" i="7"/>
  <c r="R1328" i="7"/>
  <c r="Q1328" i="7"/>
  <c r="P1328" i="7"/>
  <c r="O1328" i="7"/>
  <c r="N1328" i="7"/>
  <c r="M1328" i="7"/>
  <c r="L1328" i="7"/>
  <c r="K1328" i="7"/>
  <c r="X1320" i="7"/>
  <c r="W1320" i="7"/>
  <c r="V1320" i="7"/>
  <c r="U1320" i="7"/>
  <c r="T1320" i="7"/>
  <c r="R1320" i="7"/>
  <c r="Q1320" i="7"/>
  <c r="P1320" i="7"/>
  <c r="O1320" i="7"/>
  <c r="N1320" i="7"/>
  <c r="M1320" i="7"/>
  <c r="L1320" i="7"/>
  <c r="K1320" i="7"/>
  <c r="X1312" i="7"/>
  <c r="W1312" i="7"/>
  <c r="V1312" i="7"/>
  <c r="U1312" i="7"/>
  <c r="T1312" i="7"/>
  <c r="R1312" i="7"/>
  <c r="Q1312" i="7"/>
  <c r="P1312" i="7"/>
  <c r="O1312" i="7"/>
  <c r="N1312" i="7"/>
  <c r="M1312" i="7"/>
  <c r="L1312" i="7"/>
  <c r="K1312" i="7"/>
  <c r="X1304" i="7"/>
  <c r="W1304" i="7"/>
  <c r="V1304" i="7"/>
  <c r="U1304" i="7"/>
  <c r="T1304" i="7"/>
  <c r="R1304" i="7"/>
  <c r="Q1304" i="7"/>
  <c r="P1304" i="7"/>
  <c r="O1304" i="7"/>
  <c r="N1304" i="7"/>
  <c r="M1304" i="7"/>
  <c r="L1304" i="7"/>
  <c r="K1304" i="7"/>
  <c r="X1296" i="7"/>
  <c r="W1296" i="7"/>
  <c r="V1296" i="7"/>
  <c r="U1296" i="7"/>
  <c r="T1296" i="7"/>
  <c r="R1296" i="7"/>
  <c r="Q1296" i="7"/>
  <c r="P1296" i="7"/>
  <c r="O1296" i="7"/>
  <c r="N1296" i="7"/>
  <c r="M1296" i="7"/>
  <c r="L1296" i="7"/>
  <c r="K1296" i="7"/>
  <c r="X1288" i="7"/>
  <c r="W1288" i="7"/>
  <c r="V1288" i="7"/>
  <c r="U1288" i="7"/>
  <c r="T1288" i="7"/>
  <c r="R1288" i="7"/>
  <c r="Q1288" i="7"/>
  <c r="P1288" i="7"/>
  <c r="O1288" i="7"/>
  <c r="N1288" i="7"/>
  <c r="M1288" i="7"/>
  <c r="L1288" i="7"/>
  <c r="K1288" i="7"/>
  <c r="X159" i="7"/>
  <c r="W159" i="7"/>
  <c r="V159" i="7"/>
  <c r="U159" i="7"/>
  <c r="T159" i="7"/>
  <c r="R159" i="7"/>
  <c r="Q159" i="7"/>
  <c r="P159" i="7"/>
  <c r="O159" i="7"/>
  <c r="N159" i="7"/>
  <c r="M159" i="7"/>
  <c r="L159" i="7"/>
  <c r="K159" i="7"/>
  <c r="X1272" i="7"/>
  <c r="W1272" i="7"/>
  <c r="V1272" i="7"/>
  <c r="U1272" i="7"/>
  <c r="T1272" i="7"/>
  <c r="R1272" i="7"/>
  <c r="Q1272" i="7"/>
  <c r="P1272" i="7"/>
  <c r="O1272" i="7"/>
  <c r="N1272" i="7"/>
  <c r="M1272" i="7"/>
  <c r="L1272" i="7"/>
  <c r="K1272" i="7"/>
  <c r="X1264" i="7"/>
  <c r="W1264" i="7"/>
  <c r="V1264" i="7"/>
  <c r="U1264" i="7"/>
  <c r="T1264" i="7"/>
  <c r="R1264" i="7"/>
  <c r="Q1264" i="7"/>
  <c r="P1264" i="7"/>
  <c r="O1264" i="7"/>
  <c r="N1264" i="7"/>
  <c r="M1264" i="7"/>
  <c r="L1264" i="7"/>
  <c r="K1264" i="7"/>
  <c r="X1256" i="7"/>
  <c r="W1256" i="7"/>
  <c r="V1256" i="7"/>
  <c r="U1256" i="7"/>
  <c r="T1256" i="7"/>
  <c r="R1256" i="7"/>
  <c r="Q1256" i="7"/>
  <c r="P1256" i="7"/>
  <c r="O1256" i="7"/>
  <c r="N1256" i="7"/>
  <c r="M1256" i="7"/>
  <c r="L1256" i="7"/>
  <c r="K1256" i="7"/>
  <c r="X959" i="7"/>
  <c r="W959" i="7"/>
  <c r="V959" i="7"/>
  <c r="U959" i="7"/>
  <c r="T959" i="7"/>
  <c r="R959" i="7"/>
  <c r="Q959" i="7"/>
  <c r="P959" i="7"/>
  <c r="O959" i="7"/>
  <c r="N959" i="7"/>
  <c r="M959" i="7"/>
  <c r="L959" i="7"/>
  <c r="K959" i="7"/>
  <c r="X1240" i="7"/>
  <c r="W1240" i="7"/>
  <c r="V1240" i="7"/>
  <c r="U1240" i="7"/>
  <c r="T1240" i="7"/>
  <c r="R1240" i="7"/>
  <c r="Q1240" i="7"/>
  <c r="P1240" i="7"/>
  <c r="O1240" i="7"/>
  <c r="N1240" i="7"/>
  <c r="M1240" i="7"/>
  <c r="L1240" i="7"/>
  <c r="K1240" i="7"/>
  <c r="X1232" i="7"/>
  <c r="W1232" i="7"/>
  <c r="V1232" i="7"/>
  <c r="U1232" i="7"/>
  <c r="T1232" i="7"/>
  <c r="R1232" i="7"/>
  <c r="Q1232" i="7"/>
  <c r="P1232" i="7"/>
  <c r="O1232" i="7"/>
  <c r="N1232" i="7"/>
  <c r="M1232" i="7"/>
  <c r="L1232" i="7"/>
  <c r="K1232" i="7"/>
  <c r="X1224" i="7"/>
  <c r="W1224" i="7"/>
  <c r="V1224" i="7"/>
  <c r="U1224" i="7"/>
  <c r="T1224" i="7"/>
  <c r="R1224" i="7"/>
  <c r="Q1224" i="7"/>
  <c r="P1224" i="7"/>
  <c r="O1224" i="7"/>
  <c r="N1224" i="7"/>
  <c r="M1224" i="7"/>
  <c r="L1224" i="7"/>
  <c r="K1224" i="7"/>
  <c r="X1216" i="7"/>
  <c r="W1216" i="7"/>
  <c r="V1216" i="7"/>
  <c r="U1216" i="7"/>
  <c r="T1216" i="7"/>
  <c r="R1216" i="7"/>
  <c r="Q1216" i="7"/>
  <c r="P1216" i="7"/>
  <c r="O1216" i="7"/>
  <c r="N1216" i="7"/>
  <c r="M1216" i="7"/>
  <c r="L1216" i="7"/>
  <c r="K1216" i="7"/>
  <c r="X1208" i="7"/>
  <c r="W1208" i="7"/>
  <c r="V1208" i="7"/>
  <c r="U1208" i="7"/>
  <c r="T1208" i="7"/>
  <c r="R1208" i="7"/>
  <c r="Q1208" i="7"/>
  <c r="P1208" i="7"/>
  <c r="O1208" i="7"/>
  <c r="N1208" i="7"/>
  <c r="M1208" i="7"/>
  <c r="L1208" i="7"/>
  <c r="K1208" i="7"/>
  <c r="X1200" i="7"/>
  <c r="W1200" i="7"/>
  <c r="V1200" i="7"/>
  <c r="U1200" i="7"/>
  <c r="T1200" i="7"/>
  <c r="R1200" i="7"/>
  <c r="Q1200" i="7"/>
  <c r="P1200" i="7"/>
  <c r="O1200" i="7"/>
  <c r="N1200" i="7"/>
  <c r="M1200" i="7"/>
  <c r="L1200" i="7"/>
  <c r="K1200" i="7"/>
  <c r="X1192" i="7"/>
  <c r="W1192" i="7"/>
  <c r="V1192" i="7"/>
  <c r="U1192" i="7"/>
  <c r="T1192" i="7"/>
  <c r="R1192" i="7"/>
  <c r="Q1192" i="7"/>
  <c r="P1192" i="7"/>
  <c r="O1192" i="7"/>
  <c r="N1192" i="7"/>
  <c r="M1192" i="7"/>
  <c r="L1192" i="7"/>
  <c r="K1192" i="7"/>
  <c r="X1392" i="7"/>
  <c r="W1392" i="7"/>
  <c r="V1392" i="7"/>
  <c r="U1392" i="7"/>
  <c r="T1392" i="7"/>
  <c r="R1392" i="7"/>
  <c r="Q1392" i="7"/>
  <c r="P1392" i="7"/>
  <c r="O1392" i="7"/>
  <c r="N1392" i="7"/>
  <c r="M1392" i="7"/>
  <c r="L1392" i="7"/>
  <c r="K1392" i="7"/>
  <c r="X1176" i="7"/>
  <c r="W1176" i="7"/>
  <c r="V1176" i="7"/>
  <c r="U1176" i="7"/>
  <c r="T1176" i="7"/>
  <c r="R1176" i="7"/>
  <c r="Q1176" i="7"/>
  <c r="P1176" i="7"/>
  <c r="O1176" i="7"/>
  <c r="N1176" i="7"/>
  <c r="M1176" i="7"/>
  <c r="L1176" i="7"/>
  <c r="K1176" i="7"/>
  <c r="X1168" i="7"/>
  <c r="W1168" i="7"/>
  <c r="V1168" i="7"/>
  <c r="U1168" i="7"/>
  <c r="T1168" i="7"/>
  <c r="R1168" i="7"/>
  <c r="Q1168" i="7"/>
  <c r="P1168" i="7"/>
  <c r="O1168" i="7"/>
  <c r="N1168" i="7"/>
  <c r="M1168" i="7"/>
  <c r="L1168" i="7"/>
  <c r="K1168" i="7"/>
  <c r="X1378" i="7"/>
  <c r="W1378" i="7"/>
  <c r="V1378" i="7"/>
  <c r="U1378" i="7"/>
  <c r="T1378" i="7"/>
  <c r="R1378" i="7"/>
  <c r="Q1378" i="7"/>
  <c r="P1378" i="7"/>
  <c r="O1378" i="7"/>
  <c r="N1378" i="7"/>
  <c r="M1378" i="7"/>
  <c r="L1378" i="7"/>
  <c r="K1378" i="7"/>
  <c r="X1152" i="7"/>
  <c r="W1152" i="7"/>
  <c r="V1152" i="7"/>
  <c r="U1152" i="7"/>
  <c r="T1152" i="7"/>
  <c r="R1152" i="7"/>
  <c r="Q1152" i="7"/>
  <c r="P1152" i="7"/>
  <c r="O1152" i="7"/>
  <c r="N1152" i="7"/>
  <c r="M1152" i="7"/>
  <c r="L1152" i="7"/>
  <c r="K1152" i="7"/>
  <c r="X1144" i="7"/>
  <c r="W1144" i="7"/>
  <c r="V1144" i="7"/>
  <c r="U1144" i="7"/>
  <c r="T1144" i="7"/>
  <c r="R1144" i="7"/>
  <c r="Q1144" i="7"/>
  <c r="P1144" i="7"/>
  <c r="O1144" i="7"/>
  <c r="N1144" i="7"/>
  <c r="M1144" i="7"/>
  <c r="L1144" i="7"/>
  <c r="K1144" i="7"/>
  <c r="X1136" i="7"/>
  <c r="W1136" i="7"/>
  <c r="V1136" i="7"/>
  <c r="U1136" i="7"/>
  <c r="T1136" i="7"/>
  <c r="R1136" i="7"/>
  <c r="Q1136" i="7"/>
  <c r="P1136" i="7"/>
  <c r="O1136" i="7"/>
  <c r="N1136" i="7"/>
  <c r="M1136" i="7"/>
  <c r="L1136" i="7"/>
  <c r="K1136" i="7"/>
  <c r="X1128" i="7"/>
  <c r="W1128" i="7"/>
  <c r="V1128" i="7"/>
  <c r="U1128" i="7"/>
  <c r="T1128" i="7"/>
  <c r="R1128" i="7"/>
  <c r="Q1128" i="7"/>
  <c r="P1128" i="7"/>
  <c r="O1128" i="7"/>
  <c r="N1128" i="7"/>
  <c r="M1128" i="7"/>
  <c r="L1128" i="7"/>
  <c r="K1128" i="7"/>
  <c r="X1120" i="7"/>
  <c r="W1120" i="7"/>
  <c r="V1120" i="7"/>
  <c r="U1120" i="7"/>
  <c r="T1120" i="7"/>
  <c r="R1120" i="7"/>
  <c r="Q1120" i="7"/>
  <c r="P1120" i="7"/>
  <c r="O1120" i="7"/>
  <c r="N1120" i="7"/>
  <c r="M1120" i="7"/>
  <c r="L1120" i="7"/>
  <c r="K1120" i="7"/>
  <c r="X1112" i="7"/>
  <c r="W1112" i="7"/>
  <c r="V1112" i="7"/>
  <c r="U1112" i="7"/>
  <c r="T1112" i="7"/>
  <c r="R1112" i="7"/>
  <c r="Q1112" i="7"/>
  <c r="P1112" i="7"/>
  <c r="O1112" i="7"/>
  <c r="N1112" i="7"/>
  <c r="M1112" i="7"/>
  <c r="L1112" i="7"/>
  <c r="K1112" i="7"/>
  <c r="X1104" i="7"/>
  <c r="W1104" i="7"/>
  <c r="V1104" i="7"/>
  <c r="U1104" i="7"/>
  <c r="T1104" i="7"/>
  <c r="R1104" i="7"/>
  <c r="Q1104" i="7"/>
  <c r="P1104" i="7"/>
  <c r="O1104" i="7"/>
  <c r="N1104" i="7"/>
  <c r="M1104" i="7"/>
  <c r="L1104" i="7"/>
  <c r="K1104" i="7"/>
  <c r="X1096" i="7"/>
  <c r="W1096" i="7"/>
  <c r="V1096" i="7"/>
  <c r="U1096" i="7"/>
  <c r="T1096" i="7"/>
  <c r="R1096" i="7"/>
  <c r="Q1096" i="7"/>
  <c r="P1096" i="7"/>
  <c r="O1096" i="7"/>
  <c r="N1096" i="7"/>
  <c r="M1096" i="7"/>
  <c r="L1096" i="7"/>
  <c r="K1096" i="7"/>
  <c r="X1088" i="7"/>
  <c r="W1088" i="7"/>
  <c r="V1088" i="7"/>
  <c r="U1088" i="7"/>
  <c r="T1088" i="7"/>
  <c r="R1088" i="7"/>
  <c r="Q1088" i="7"/>
  <c r="P1088" i="7"/>
  <c r="O1088" i="7"/>
  <c r="N1088" i="7"/>
  <c r="M1088" i="7"/>
  <c r="L1088" i="7"/>
  <c r="K1088" i="7"/>
  <c r="X1080" i="7"/>
  <c r="W1080" i="7"/>
  <c r="V1080" i="7"/>
  <c r="U1080" i="7"/>
  <c r="T1080" i="7"/>
  <c r="R1080" i="7"/>
  <c r="Q1080" i="7"/>
  <c r="P1080" i="7"/>
  <c r="O1080" i="7"/>
  <c r="N1080" i="7"/>
  <c r="M1080" i="7"/>
  <c r="L1080" i="7"/>
  <c r="K1080" i="7"/>
  <c r="X1072" i="7"/>
  <c r="W1072" i="7"/>
  <c r="V1072" i="7"/>
  <c r="U1072" i="7"/>
  <c r="T1072" i="7"/>
  <c r="R1072" i="7"/>
  <c r="Q1072" i="7"/>
  <c r="P1072" i="7"/>
  <c r="O1072" i="7"/>
  <c r="N1072" i="7"/>
  <c r="M1072" i="7"/>
  <c r="L1072" i="7"/>
  <c r="K1072" i="7"/>
  <c r="X1064" i="7"/>
  <c r="W1064" i="7"/>
  <c r="V1064" i="7"/>
  <c r="U1064" i="7"/>
  <c r="T1064" i="7"/>
  <c r="R1064" i="7"/>
  <c r="Q1064" i="7"/>
  <c r="P1064" i="7"/>
  <c r="O1064" i="7"/>
  <c r="N1064" i="7"/>
  <c r="M1064" i="7"/>
  <c r="L1064" i="7"/>
  <c r="K1064" i="7"/>
  <c r="X1056" i="7"/>
  <c r="W1056" i="7"/>
  <c r="V1056" i="7"/>
  <c r="U1056" i="7"/>
  <c r="T1056" i="7"/>
  <c r="R1056" i="7"/>
  <c r="Q1056" i="7"/>
  <c r="P1056" i="7"/>
  <c r="O1056" i="7"/>
  <c r="N1056" i="7"/>
  <c r="M1056" i="7"/>
  <c r="L1056" i="7"/>
  <c r="K1056" i="7"/>
  <c r="X1048" i="7"/>
  <c r="W1048" i="7"/>
  <c r="V1048" i="7"/>
  <c r="U1048" i="7"/>
  <c r="T1048" i="7"/>
  <c r="R1048" i="7"/>
  <c r="Q1048" i="7"/>
  <c r="P1048" i="7"/>
  <c r="O1048" i="7"/>
  <c r="N1048" i="7"/>
  <c r="M1048" i="7"/>
  <c r="L1048" i="7"/>
  <c r="K1048" i="7"/>
  <c r="X1040" i="7"/>
  <c r="W1040" i="7"/>
  <c r="V1040" i="7"/>
  <c r="U1040" i="7"/>
  <c r="T1040" i="7"/>
  <c r="R1040" i="7"/>
  <c r="Q1040" i="7"/>
  <c r="P1040" i="7"/>
  <c r="O1040" i="7"/>
  <c r="N1040" i="7"/>
  <c r="M1040" i="7"/>
  <c r="L1040" i="7"/>
  <c r="K1040" i="7"/>
  <c r="X1032" i="7"/>
  <c r="W1032" i="7"/>
  <c r="V1032" i="7"/>
  <c r="U1032" i="7"/>
  <c r="T1032" i="7"/>
  <c r="R1032" i="7"/>
  <c r="Q1032" i="7"/>
  <c r="P1032" i="7"/>
  <c r="O1032" i="7"/>
  <c r="N1032" i="7"/>
  <c r="M1032" i="7"/>
  <c r="L1032" i="7"/>
  <c r="K1032" i="7"/>
  <c r="X1024" i="7"/>
  <c r="W1024" i="7"/>
  <c r="V1024" i="7"/>
  <c r="U1024" i="7"/>
  <c r="T1024" i="7"/>
  <c r="R1024" i="7"/>
  <c r="Q1024" i="7"/>
  <c r="P1024" i="7"/>
  <c r="O1024" i="7"/>
  <c r="N1024" i="7"/>
  <c r="M1024" i="7"/>
  <c r="L1024" i="7"/>
  <c r="K1024" i="7"/>
  <c r="X1087" i="7"/>
  <c r="W1087" i="7"/>
  <c r="V1087" i="7"/>
  <c r="U1087" i="7"/>
  <c r="T1087" i="7"/>
  <c r="R1087" i="7"/>
  <c r="Q1087" i="7"/>
  <c r="P1087" i="7"/>
  <c r="O1087" i="7"/>
  <c r="N1087" i="7"/>
  <c r="M1087" i="7"/>
  <c r="L1087" i="7"/>
  <c r="K1087" i="7"/>
  <c r="X1008" i="7"/>
  <c r="W1008" i="7"/>
  <c r="V1008" i="7"/>
  <c r="U1008" i="7"/>
  <c r="T1008" i="7"/>
  <c r="R1008" i="7"/>
  <c r="Q1008" i="7"/>
  <c r="P1008" i="7"/>
  <c r="O1008" i="7"/>
  <c r="N1008" i="7"/>
  <c r="M1008" i="7"/>
  <c r="L1008" i="7"/>
  <c r="K1008" i="7"/>
  <c r="X1000" i="7"/>
  <c r="W1000" i="7"/>
  <c r="V1000" i="7"/>
  <c r="U1000" i="7"/>
  <c r="T1000" i="7"/>
  <c r="R1000" i="7"/>
  <c r="Q1000" i="7"/>
  <c r="P1000" i="7"/>
  <c r="O1000" i="7"/>
  <c r="N1000" i="7"/>
  <c r="M1000" i="7"/>
  <c r="L1000" i="7"/>
  <c r="K1000" i="7"/>
  <c r="X992" i="7"/>
  <c r="W992" i="7"/>
  <c r="V992" i="7"/>
  <c r="U992" i="7"/>
  <c r="T992" i="7"/>
  <c r="R992" i="7"/>
  <c r="Q992" i="7"/>
  <c r="P992" i="7"/>
  <c r="O992" i="7"/>
  <c r="N992" i="7"/>
  <c r="M992" i="7"/>
  <c r="L992" i="7"/>
  <c r="K992" i="7"/>
  <c r="X984" i="7"/>
  <c r="W984" i="7"/>
  <c r="V984" i="7"/>
  <c r="U984" i="7"/>
  <c r="T984" i="7"/>
  <c r="R984" i="7"/>
  <c r="Q984" i="7"/>
  <c r="P984" i="7"/>
  <c r="O984" i="7"/>
  <c r="N984" i="7"/>
  <c r="M984" i="7"/>
  <c r="L984" i="7"/>
  <c r="K984" i="7"/>
  <c r="X976" i="7"/>
  <c r="W976" i="7"/>
  <c r="V976" i="7"/>
  <c r="U976" i="7"/>
  <c r="T976" i="7"/>
  <c r="R976" i="7"/>
  <c r="Q976" i="7"/>
  <c r="P976" i="7"/>
  <c r="O976" i="7"/>
  <c r="N976" i="7"/>
  <c r="M976" i="7"/>
  <c r="L976" i="7"/>
  <c r="K976" i="7"/>
  <c r="X968" i="7"/>
  <c r="W968" i="7"/>
  <c r="V968" i="7"/>
  <c r="U968" i="7"/>
  <c r="T968" i="7"/>
  <c r="R968" i="7"/>
  <c r="Q968" i="7"/>
  <c r="P968" i="7"/>
  <c r="O968" i="7"/>
  <c r="N968" i="7"/>
  <c r="M968" i="7"/>
  <c r="L968" i="7"/>
  <c r="K968" i="7"/>
  <c r="X960" i="7"/>
  <c r="W960" i="7"/>
  <c r="V960" i="7"/>
  <c r="U960" i="7"/>
  <c r="T960" i="7"/>
  <c r="R960" i="7"/>
  <c r="Q960" i="7"/>
  <c r="P960" i="7"/>
  <c r="O960" i="7"/>
  <c r="N960" i="7"/>
  <c r="M960" i="7"/>
  <c r="L960" i="7"/>
  <c r="K960" i="7"/>
  <c r="X952" i="7"/>
  <c r="W952" i="7"/>
  <c r="V952" i="7"/>
  <c r="U952" i="7"/>
  <c r="T952" i="7"/>
  <c r="R952" i="7"/>
  <c r="Q952" i="7"/>
  <c r="P952" i="7"/>
  <c r="O952" i="7"/>
  <c r="N952" i="7"/>
  <c r="M952" i="7"/>
  <c r="L952" i="7"/>
  <c r="K952" i="7"/>
  <c r="X944" i="7"/>
  <c r="W944" i="7"/>
  <c r="V944" i="7"/>
  <c r="U944" i="7"/>
  <c r="T944" i="7"/>
  <c r="R944" i="7"/>
  <c r="Q944" i="7"/>
  <c r="P944" i="7"/>
  <c r="O944" i="7"/>
  <c r="N944" i="7"/>
  <c r="M944" i="7"/>
  <c r="L944" i="7"/>
  <c r="K944" i="7"/>
  <c r="X936" i="7"/>
  <c r="W936" i="7"/>
  <c r="V936" i="7"/>
  <c r="U936" i="7"/>
  <c r="T936" i="7"/>
  <c r="R936" i="7"/>
  <c r="Q936" i="7"/>
  <c r="P936" i="7"/>
  <c r="O936" i="7"/>
  <c r="N936" i="7"/>
  <c r="M936" i="7"/>
  <c r="L936" i="7"/>
  <c r="K936" i="7"/>
  <c r="X928" i="7"/>
  <c r="W928" i="7"/>
  <c r="V928" i="7"/>
  <c r="T928" i="7"/>
  <c r="U928" i="7"/>
  <c r="R928" i="7"/>
  <c r="Q928" i="7"/>
  <c r="P928" i="7"/>
  <c r="O928" i="7"/>
  <c r="N928" i="7"/>
  <c r="M928" i="7"/>
  <c r="L928" i="7"/>
  <c r="K928" i="7"/>
  <c r="X1042" i="7"/>
  <c r="W1042" i="7"/>
  <c r="V1042" i="7"/>
  <c r="T1042" i="7"/>
  <c r="U1042" i="7"/>
  <c r="R1042" i="7"/>
  <c r="Q1042" i="7"/>
  <c r="P1042" i="7"/>
  <c r="O1042" i="7"/>
  <c r="N1042" i="7"/>
  <c r="M1042" i="7"/>
  <c r="L1042" i="7"/>
  <c r="K1042" i="7"/>
  <c r="X912" i="7"/>
  <c r="W912" i="7"/>
  <c r="V912" i="7"/>
  <c r="U912" i="7"/>
  <c r="T912" i="7"/>
  <c r="R912" i="7"/>
  <c r="Q912" i="7"/>
  <c r="P912" i="7"/>
  <c r="O912" i="7"/>
  <c r="N912" i="7"/>
  <c r="M912" i="7"/>
  <c r="L912" i="7"/>
  <c r="K912" i="7"/>
  <c r="X904" i="7"/>
  <c r="W904" i="7"/>
  <c r="V904" i="7"/>
  <c r="U904" i="7"/>
  <c r="T904" i="7"/>
  <c r="R904" i="7"/>
  <c r="Q904" i="7"/>
  <c r="P904" i="7"/>
  <c r="O904" i="7"/>
  <c r="N904" i="7"/>
  <c r="M904" i="7"/>
  <c r="L904" i="7"/>
  <c r="K904" i="7"/>
  <c r="X896" i="7"/>
  <c r="W896" i="7"/>
  <c r="V896" i="7"/>
  <c r="T896" i="7"/>
  <c r="U896" i="7"/>
  <c r="R896" i="7"/>
  <c r="Q896" i="7"/>
  <c r="P896" i="7"/>
  <c r="O896" i="7"/>
  <c r="N896" i="7"/>
  <c r="M896" i="7"/>
  <c r="L896" i="7"/>
  <c r="K896" i="7"/>
  <c r="X888" i="7"/>
  <c r="W888" i="7"/>
  <c r="V888" i="7"/>
  <c r="T888" i="7"/>
  <c r="U888" i="7"/>
  <c r="R888" i="7"/>
  <c r="Q888" i="7"/>
  <c r="P888" i="7"/>
  <c r="O888" i="7"/>
  <c r="N888" i="7"/>
  <c r="M888" i="7"/>
  <c r="L888" i="7"/>
  <c r="K888" i="7"/>
  <c r="X1023" i="7"/>
  <c r="W1023" i="7"/>
  <c r="V1023" i="7"/>
  <c r="U1023" i="7"/>
  <c r="T1023" i="7"/>
  <c r="R1023" i="7"/>
  <c r="Q1023" i="7"/>
  <c r="P1023" i="7"/>
  <c r="O1023" i="7"/>
  <c r="N1023" i="7"/>
  <c r="M1023" i="7"/>
  <c r="L1023" i="7"/>
  <c r="K1023" i="7"/>
  <c r="X1002" i="7"/>
  <c r="W1002" i="7"/>
  <c r="V1002" i="7"/>
  <c r="U1002" i="7"/>
  <c r="T1002" i="7"/>
  <c r="R1002" i="7"/>
  <c r="Q1002" i="7"/>
  <c r="P1002" i="7"/>
  <c r="O1002" i="7"/>
  <c r="N1002" i="7"/>
  <c r="M1002" i="7"/>
  <c r="L1002" i="7"/>
  <c r="K1002" i="7"/>
  <c r="X864" i="7"/>
  <c r="W864" i="7"/>
  <c r="V864" i="7"/>
  <c r="T864" i="7"/>
  <c r="U864" i="7"/>
  <c r="R864" i="7"/>
  <c r="Q864" i="7"/>
  <c r="P864" i="7"/>
  <c r="O864" i="7"/>
  <c r="N864" i="7"/>
  <c r="M864" i="7"/>
  <c r="L864" i="7"/>
  <c r="K864" i="7"/>
  <c r="X856" i="7"/>
  <c r="W856" i="7"/>
  <c r="V856" i="7"/>
  <c r="T856" i="7"/>
  <c r="U856" i="7"/>
  <c r="R856" i="7"/>
  <c r="Q856" i="7"/>
  <c r="P856" i="7"/>
  <c r="O856" i="7"/>
  <c r="N856" i="7"/>
  <c r="M856" i="7"/>
  <c r="L856" i="7"/>
  <c r="K856" i="7"/>
  <c r="X848" i="7"/>
  <c r="W848" i="7"/>
  <c r="V848" i="7"/>
  <c r="U848" i="7"/>
  <c r="T848" i="7"/>
  <c r="R848" i="7"/>
  <c r="Q848" i="7"/>
  <c r="P848" i="7"/>
  <c r="O848" i="7"/>
  <c r="N848" i="7"/>
  <c r="M848" i="7"/>
  <c r="L848" i="7"/>
  <c r="K848" i="7"/>
  <c r="X840" i="7"/>
  <c r="W840" i="7"/>
  <c r="V840" i="7"/>
  <c r="U840" i="7"/>
  <c r="T840" i="7"/>
  <c r="R840" i="7"/>
  <c r="Q840" i="7"/>
  <c r="P840" i="7"/>
  <c r="O840" i="7"/>
  <c r="N840" i="7"/>
  <c r="M840" i="7"/>
  <c r="L840" i="7"/>
  <c r="K840" i="7"/>
  <c r="X832" i="7"/>
  <c r="W832" i="7"/>
  <c r="V832" i="7"/>
  <c r="T832" i="7"/>
  <c r="U832" i="7"/>
  <c r="R832" i="7"/>
  <c r="Q832" i="7"/>
  <c r="P832" i="7"/>
  <c r="O832" i="7"/>
  <c r="N832" i="7"/>
  <c r="M832" i="7"/>
  <c r="L832" i="7"/>
  <c r="K832" i="7"/>
  <c r="X824" i="7"/>
  <c r="W824" i="7"/>
  <c r="V824" i="7"/>
  <c r="T824" i="7"/>
  <c r="U824" i="7"/>
  <c r="R824" i="7"/>
  <c r="Q824" i="7"/>
  <c r="O824" i="7"/>
  <c r="P824" i="7"/>
  <c r="N824" i="7"/>
  <c r="M824" i="7"/>
  <c r="L824" i="7"/>
  <c r="K824" i="7"/>
  <c r="X816" i="7"/>
  <c r="W816" i="7"/>
  <c r="V816" i="7"/>
  <c r="U816" i="7"/>
  <c r="T816" i="7"/>
  <c r="R816" i="7"/>
  <c r="Q816" i="7"/>
  <c r="O816" i="7"/>
  <c r="P816" i="7"/>
  <c r="N816" i="7"/>
  <c r="M816" i="7"/>
  <c r="L816" i="7"/>
  <c r="K816" i="7"/>
  <c r="X808" i="7"/>
  <c r="W808" i="7"/>
  <c r="V808" i="7"/>
  <c r="U808" i="7"/>
  <c r="T808" i="7"/>
  <c r="R808" i="7"/>
  <c r="Q808" i="7"/>
  <c r="O808" i="7"/>
  <c r="P808" i="7"/>
  <c r="N808" i="7"/>
  <c r="M808" i="7"/>
  <c r="L808" i="7"/>
  <c r="K808" i="7"/>
  <c r="X800" i="7"/>
  <c r="W800" i="7"/>
  <c r="V800" i="7"/>
  <c r="T800" i="7"/>
  <c r="U800" i="7"/>
  <c r="R800" i="7"/>
  <c r="Q800" i="7"/>
  <c r="O800" i="7"/>
  <c r="P800" i="7"/>
  <c r="N800" i="7"/>
  <c r="M800" i="7"/>
  <c r="L800" i="7"/>
  <c r="K800" i="7"/>
  <c r="X792" i="7"/>
  <c r="W792" i="7"/>
  <c r="V792" i="7"/>
  <c r="T792" i="7"/>
  <c r="U792" i="7"/>
  <c r="R792" i="7"/>
  <c r="Q792" i="7"/>
  <c r="O792" i="7"/>
  <c r="P792" i="7"/>
  <c r="N792" i="7"/>
  <c r="M792" i="7"/>
  <c r="L792" i="7"/>
  <c r="K792" i="7"/>
  <c r="X784" i="7"/>
  <c r="W784" i="7"/>
  <c r="V784" i="7"/>
  <c r="U784" i="7"/>
  <c r="T784" i="7"/>
  <c r="R784" i="7"/>
  <c r="Q784" i="7"/>
  <c r="O784" i="7"/>
  <c r="P784" i="7"/>
  <c r="N784" i="7"/>
  <c r="M784" i="7"/>
  <c r="L784" i="7"/>
  <c r="J784" i="7"/>
  <c r="K784" i="7"/>
  <c r="X776" i="7"/>
  <c r="W776" i="7"/>
  <c r="V776" i="7"/>
  <c r="U776" i="7"/>
  <c r="T776" i="7"/>
  <c r="R776" i="7"/>
  <c r="Q776" i="7"/>
  <c r="O776" i="7"/>
  <c r="P776" i="7"/>
  <c r="N776" i="7"/>
  <c r="M776" i="7"/>
  <c r="L776" i="7"/>
  <c r="J776" i="7"/>
  <c r="K776" i="7"/>
  <c r="X768" i="7"/>
  <c r="W768" i="7"/>
  <c r="V768" i="7"/>
  <c r="T768" i="7"/>
  <c r="U768" i="7"/>
  <c r="R768" i="7"/>
  <c r="Q768" i="7"/>
  <c r="O768" i="7"/>
  <c r="P768" i="7"/>
  <c r="N768" i="7"/>
  <c r="M768" i="7"/>
  <c r="L768" i="7"/>
  <c r="J768" i="7"/>
  <c r="K768" i="7"/>
  <c r="X760" i="7"/>
  <c r="W760" i="7"/>
  <c r="V760" i="7"/>
  <c r="T760" i="7"/>
  <c r="U760" i="7"/>
  <c r="R760" i="7"/>
  <c r="Q760" i="7"/>
  <c r="O760" i="7"/>
  <c r="P760" i="7"/>
  <c r="N760" i="7"/>
  <c r="M760" i="7"/>
  <c r="L760" i="7"/>
  <c r="J760" i="7"/>
  <c r="K760" i="7"/>
  <c r="X752" i="7"/>
  <c r="W752" i="7"/>
  <c r="V752" i="7"/>
  <c r="U752" i="7"/>
  <c r="T752" i="7"/>
  <c r="R752" i="7"/>
  <c r="Q752" i="7"/>
  <c r="O752" i="7"/>
  <c r="P752" i="7"/>
  <c r="N752" i="7"/>
  <c r="M752" i="7"/>
  <c r="L752" i="7"/>
  <c r="J752" i="7"/>
  <c r="K752" i="7"/>
  <c r="X744" i="7"/>
  <c r="W744" i="7"/>
  <c r="V744" i="7"/>
  <c r="U744" i="7"/>
  <c r="T744" i="7"/>
  <c r="R744" i="7"/>
  <c r="Q744" i="7"/>
  <c r="O744" i="7"/>
  <c r="P744" i="7"/>
  <c r="N744" i="7"/>
  <c r="M744" i="7"/>
  <c r="L744" i="7"/>
  <c r="J744" i="7"/>
  <c r="K744" i="7"/>
  <c r="X736" i="7"/>
  <c r="W736" i="7"/>
  <c r="V736" i="7"/>
  <c r="T736" i="7"/>
  <c r="U736" i="7"/>
  <c r="R736" i="7"/>
  <c r="Q736" i="7"/>
  <c r="O736" i="7"/>
  <c r="P736" i="7"/>
  <c r="N736" i="7"/>
  <c r="M736" i="7"/>
  <c r="L736" i="7"/>
  <c r="J736" i="7"/>
  <c r="K736" i="7"/>
  <c r="X728" i="7"/>
  <c r="W728" i="7"/>
  <c r="V728" i="7"/>
  <c r="T728" i="7"/>
  <c r="U728" i="7"/>
  <c r="R728" i="7"/>
  <c r="Q728" i="7"/>
  <c r="O728" i="7"/>
  <c r="P728" i="7"/>
  <c r="N728" i="7"/>
  <c r="M728" i="7"/>
  <c r="L728" i="7"/>
  <c r="J728" i="7"/>
  <c r="K728" i="7"/>
  <c r="X720" i="7"/>
  <c r="W720" i="7"/>
  <c r="V720" i="7"/>
  <c r="U720" i="7"/>
  <c r="T720" i="7"/>
  <c r="R720" i="7"/>
  <c r="Q720" i="7"/>
  <c r="O720" i="7"/>
  <c r="P720" i="7"/>
  <c r="N720" i="7"/>
  <c r="M720" i="7"/>
  <c r="L720" i="7"/>
  <c r="J720" i="7"/>
  <c r="K720" i="7"/>
  <c r="X712" i="7"/>
  <c r="W712" i="7"/>
  <c r="V712" i="7"/>
  <c r="U712" i="7"/>
  <c r="T712" i="7"/>
  <c r="R712" i="7"/>
  <c r="Q712" i="7"/>
  <c r="O712" i="7"/>
  <c r="P712" i="7"/>
  <c r="N712" i="7"/>
  <c r="M712" i="7"/>
  <c r="L712" i="7"/>
  <c r="J712" i="7"/>
  <c r="K712" i="7"/>
  <c r="X704" i="7"/>
  <c r="W704" i="7"/>
  <c r="V704" i="7"/>
  <c r="T704" i="7"/>
  <c r="U704" i="7"/>
  <c r="R704" i="7"/>
  <c r="Q704" i="7"/>
  <c r="O704" i="7"/>
  <c r="P704" i="7"/>
  <c r="N704" i="7"/>
  <c r="M704" i="7"/>
  <c r="L704" i="7"/>
  <c r="J704" i="7"/>
  <c r="K704" i="7"/>
  <c r="X696" i="7"/>
  <c r="W696" i="7"/>
  <c r="V696" i="7"/>
  <c r="T696" i="7"/>
  <c r="U696" i="7"/>
  <c r="R696" i="7"/>
  <c r="Q696" i="7"/>
  <c r="O696" i="7"/>
  <c r="P696" i="7"/>
  <c r="N696" i="7"/>
  <c r="M696" i="7"/>
  <c r="L696" i="7"/>
  <c r="J696" i="7"/>
  <c r="K696" i="7"/>
  <c r="X787" i="7"/>
  <c r="W787" i="7"/>
  <c r="V787" i="7"/>
  <c r="U787" i="7"/>
  <c r="T787" i="7"/>
  <c r="R787" i="7"/>
  <c r="Q787" i="7"/>
  <c r="O787" i="7"/>
  <c r="P787" i="7"/>
  <c r="N787" i="7"/>
  <c r="M787" i="7"/>
  <c r="L787" i="7"/>
  <c r="J787" i="7"/>
  <c r="K787" i="7"/>
  <c r="X680" i="7"/>
  <c r="W680" i="7"/>
  <c r="V680" i="7"/>
  <c r="U680" i="7"/>
  <c r="T680" i="7"/>
  <c r="R680" i="7"/>
  <c r="Q680" i="7"/>
  <c r="O680" i="7"/>
  <c r="P680" i="7"/>
  <c r="N680" i="7"/>
  <c r="M680" i="7"/>
  <c r="L680" i="7"/>
  <c r="J680" i="7"/>
  <c r="K680" i="7"/>
  <c r="X672" i="7"/>
  <c r="W672" i="7"/>
  <c r="V672" i="7"/>
  <c r="T672" i="7"/>
  <c r="U672" i="7"/>
  <c r="R672" i="7"/>
  <c r="Q672" i="7"/>
  <c r="O672" i="7"/>
  <c r="P672" i="7"/>
  <c r="N672" i="7"/>
  <c r="M672" i="7"/>
  <c r="L672" i="7"/>
  <c r="J672" i="7"/>
  <c r="K672" i="7"/>
  <c r="X664" i="7"/>
  <c r="W664" i="7"/>
  <c r="V664" i="7"/>
  <c r="T664" i="7"/>
  <c r="U664" i="7"/>
  <c r="R664" i="7"/>
  <c r="Q664" i="7"/>
  <c r="O664" i="7"/>
  <c r="P664" i="7"/>
  <c r="N664" i="7"/>
  <c r="M664" i="7"/>
  <c r="L664" i="7"/>
  <c r="J664" i="7"/>
  <c r="K664" i="7"/>
  <c r="X656" i="7"/>
  <c r="W656" i="7"/>
  <c r="V656" i="7"/>
  <c r="U656" i="7"/>
  <c r="T656" i="7"/>
  <c r="R656" i="7"/>
  <c r="Q656" i="7"/>
  <c r="O656" i="7"/>
  <c r="P656" i="7"/>
  <c r="N656" i="7"/>
  <c r="M656" i="7"/>
  <c r="L656" i="7"/>
  <c r="J656" i="7"/>
  <c r="K656" i="7"/>
  <c r="X648" i="7"/>
  <c r="W648" i="7"/>
  <c r="V648" i="7"/>
  <c r="U648" i="7"/>
  <c r="T648" i="7"/>
  <c r="R648" i="7"/>
  <c r="Q648" i="7"/>
  <c r="O648" i="7"/>
  <c r="P648" i="7"/>
  <c r="N648" i="7"/>
  <c r="M648" i="7"/>
  <c r="L648" i="7"/>
  <c r="J648" i="7"/>
  <c r="K648" i="7"/>
  <c r="X640" i="7"/>
  <c r="W640" i="7"/>
  <c r="V640" i="7"/>
  <c r="T640" i="7"/>
  <c r="U640" i="7"/>
  <c r="R640" i="7"/>
  <c r="Q640" i="7"/>
  <c r="O640" i="7"/>
  <c r="P640" i="7"/>
  <c r="N640" i="7"/>
  <c r="M640" i="7"/>
  <c r="L640" i="7"/>
  <c r="J640" i="7"/>
  <c r="K640" i="7"/>
  <c r="X632" i="7"/>
  <c r="W632" i="7"/>
  <c r="V632" i="7"/>
  <c r="T632" i="7"/>
  <c r="U632" i="7"/>
  <c r="R632" i="7"/>
  <c r="Q632" i="7"/>
  <c r="O632" i="7"/>
  <c r="P632" i="7"/>
  <c r="N632" i="7"/>
  <c r="M632" i="7"/>
  <c r="L632" i="7"/>
  <c r="J632" i="7"/>
  <c r="K632" i="7"/>
  <c r="X624" i="7"/>
  <c r="W624" i="7"/>
  <c r="V624" i="7"/>
  <c r="U624" i="7"/>
  <c r="T624" i="7"/>
  <c r="R624" i="7"/>
  <c r="Q624" i="7"/>
  <c r="O624" i="7"/>
  <c r="P624" i="7"/>
  <c r="N624" i="7"/>
  <c r="M624" i="7"/>
  <c r="L624" i="7"/>
  <c r="J624" i="7"/>
  <c r="K624" i="7"/>
  <c r="X732" i="7"/>
  <c r="W732" i="7"/>
  <c r="V732" i="7"/>
  <c r="U732" i="7"/>
  <c r="T732" i="7"/>
  <c r="R732" i="7"/>
  <c r="Q732" i="7"/>
  <c r="O732" i="7"/>
  <c r="P732" i="7"/>
  <c r="N732" i="7"/>
  <c r="M732" i="7"/>
  <c r="L732" i="7"/>
  <c r="J732" i="7"/>
  <c r="K732" i="7"/>
  <c r="X608" i="7"/>
  <c r="W608" i="7"/>
  <c r="V608" i="7"/>
  <c r="T608" i="7"/>
  <c r="U608" i="7"/>
  <c r="R608" i="7"/>
  <c r="Q608" i="7"/>
  <c r="O608" i="7"/>
  <c r="P608" i="7"/>
  <c r="N608" i="7"/>
  <c r="M608" i="7"/>
  <c r="L608" i="7"/>
  <c r="J608" i="7"/>
  <c r="K608" i="7"/>
  <c r="X600" i="7"/>
  <c r="W600" i="7"/>
  <c r="V600" i="7"/>
  <c r="U600" i="7"/>
  <c r="T600" i="7"/>
  <c r="R600" i="7"/>
  <c r="Q600" i="7"/>
  <c r="O600" i="7"/>
  <c r="P600" i="7"/>
  <c r="N600" i="7"/>
  <c r="M600" i="7"/>
  <c r="L600" i="7"/>
  <c r="J600" i="7"/>
  <c r="K600" i="7"/>
  <c r="X592" i="7"/>
  <c r="W592" i="7"/>
  <c r="V592" i="7"/>
  <c r="U592" i="7"/>
  <c r="T592" i="7"/>
  <c r="R592" i="7"/>
  <c r="Q592" i="7"/>
  <c r="O592" i="7"/>
  <c r="P592" i="7"/>
  <c r="N592" i="7"/>
  <c r="M592" i="7"/>
  <c r="L592" i="7"/>
  <c r="J592" i="7"/>
  <c r="K592" i="7"/>
  <c r="X584" i="7"/>
  <c r="W584" i="7"/>
  <c r="V584" i="7"/>
  <c r="U584" i="7"/>
  <c r="T584" i="7"/>
  <c r="R584" i="7"/>
  <c r="Q584" i="7"/>
  <c r="O584" i="7"/>
  <c r="P584" i="7"/>
  <c r="N584" i="7"/>
  <c r="M584" i="7"/>
  <c r="L584" i="7"/>
  <c r="J584" i="7"/>
  <c r="K584" i="7"/>
  <c r="X576" i="7"/>
  <c r="W576" i="7"/>
  <c r="V576" i="7"/>
  <c r="U576" i="7"/>
  <c r="T576" i="7"/>
  <c r="R576" i="7"/>
  <c r="Q576" i="7"/>
  <c r="O576" i="7"/>
  <c r="P576" i="7"/>
  <c r="N576" i="7"/>
  <c r="M576" i="7"/>
  <c r="L576" i="7"/>
  <c r="J576" i="7"/>
  <c r="K576" i="7"/>
  <c r="X568" i="7"/>
  <c r="W568" i="7"/>
  <c r="V568" i="7"/>
  <c r="U568" i="7"/>
  <c r="T568" i="7"/>
  <c r="R568" i="7"/>
  <c r="Q568" i="7"/>
  <c r="O568" i="7"/>
  <c r="P568" i="7"/>
  <c r="N568" i="7"/>
  <c r="M568" i="7"/>
  <c r="L568" i="7"/>
  <c r="J568" i="7"/>
  <c r="K568" i="7"/>
  <c r="X560" i="7"/>
  <c r="W560" i="7"/>
  <c r="V560" i="7"/>
  <c r="U560" i="7"/>
  <c r="T560" i="7"/>
  <c r="R560" i="7"/>
  <c r="Q560" i="7"/>
  <c r="O560" i="7"/>
  <c r="P560" i="7"/>
  <c r="N560" i="7"/>
  <c r="M560" i="7"/>
  <c r="L560" i="7"/>
  <c r="J560" i="7"/>
  <c r="K560" i="7"/>
  <c r="X652" i="7"/>
  <c r="W652" i="7"/>
  <c r="V652" i="7"/>
  <c r="U652" i="7"/>
  <c r="T652" i="7"/>
  <c r="R652" i="7"/>
  <c r="Q652" i="7"/>
  <c r="O652" i="7"/>
  <c r="P652" i="7"/>
  <c r="N652" i="7"/>
  <c r="M652" i="7"/>
  <c r="L652" i="7"/>
  <c r="J652" i="7"/>
  <c r="K652" i="7"/>
  <c r="X544" i="7"/>
  <c r="W544" i="7"/>
  <c r="V544" i="7"/>
  <c r="U544" i="7"/>
  <c r="T544" i="7"/>
  <c r="R544" i="7"/>
  <c r="Q544" i="7"/>
  <c r="O544" i="7"/>
  <c r="P544" i="7"/>
  <c r="N544" i="7"/>
  <c r="M544" i="7"/>
  <c r="L544" i="7"/>
  <c r="J544" i="7"/>
  <c r="K544" i="7"/>
  <c r="X536" i="7"/>
  <c r="W536" i="7"/>
  <c r="V536" i="7"/>
  <c r="U536" i="7"/>
  <c r="T536" i="7"/>
  <c r="R536" i="7"/>
  <c r="Q536" i="7"/>
  <c r="O536" i="7"/>
  <c r="P536" i="7"/>
  <c r="N536" i="7"/>
  <c r="M536" i="7"/>
  <c r="L536" i="7"/>
  <c r="J536" i="7"/>
  <c r="K536" i="7"/>
  <c r="X609" i="7"/>
  <c r="W609" i="7"/>
  <c r="V609" i="7"/>
  <c r="U609" i="7"/>
  <c r="T609" i="7"/>
  <c r="R609" i="7"/>
  <c r="Q609" i="7"/>
  <c r="O609" i="7"/>
  <c r="P609" i="7"/>
  <c r="N609" i="7"/>
  <c r="M609" i="7"/>
  <c r="L609" i="7"/>
  <c r="J609" i="7"/>
  <c r="K609" i="7"/>
  <c r="X520" i="7"/>
  <c r="W520" i="7"/>
  <c r="V520" i="7"/>
  <c r="U520" i="7"/>
  <c r="T520" i="7"/>
  <c r="R520" i="7"/>
  <c r="Q520" i="7"/>
  <c r="O520" i="7"/>
  <c r="P520" i="7"/>
  <c r="N520" i="7"/>
  <c r="M520" i="7"/>
  <c r="L520" i="7"/>
  <c r="J520" i="7"/>
  <c r="K520" i="7"/>
  <c r="X512" i="7"/>
  <c r="W512" i="7"/>
  <c r="V512" i="7"/>
  <c r="U512" i="7"/>
  <c r="T512" i="7"/>
  <c r="R512" i="7"/>
  <c r="Q512" i="7"/>
  <c r="O512" i="7"/>
  <c r="P512" i="7"/>
  <c r="N512" i="7"/>
  <c r="M512" i="7"/>
  <c r="L512" i="7"/>
  <c r="J512" i="7"/>
  <c r="K512" i="7"/>
  <c r="X504" i="7"/>
  <c r="W504" i="7"/>
  <c r="V504" i="7"/>
  <c r="U504" i="7"/>
  <c r="T504" i="7"/>
  <c r="R504" i="7"/>
  <c r="Q504" i="7"/>
  <c r="O504" i="7"/>
  <c r="P504" i="7"/>
  <c r="N504" i="7"/>
  <c r="M504" i="7"/>
  <c r="L504" i="7"/>
  <c r="J504" i="7"/>
  <c r="K504" i="7"/>
  <c r="X496" i="7"/>
  <c r="W496" i="7"/>
  <c r="V496" i="7"/>
  <c r="U496" i="7"/>
  <c r="T496" i="7"/>
  <c r="R496" i="7"/>
  <c r="Q496" i="7"/>
  <c r="O496" i="7"/>
  <c r="P496" i="7"/>
  <c r="N496" i="7"/>
  <c r="M496" i="7"/>
  <c r="L496" i="7"/>
  <c r="J496" i="7"/>
  <c r="K496" i="7"/>
  <c r="X551" i="7"/>
  <c r="W551" i="7"/>
  <c r="V551" i="7"/>
  <c r="U551" i="7"/>
  <c r="T551" i="7"/>
  <c r="R551" i="7"/>
  <c r="Q551" i="7"/>
  <c r="O551" i="7"/>
  <c r="P551" i="7"/>
  <c r="N551" i="7"/>
  <c r="M551" i="7"/>
  <c r="L551" i="7"/>
  <c r="J551" i="7"/>
  <c r="K551" i="7"/>
  <c r="X480" i="7"/>
  <c r="W480" i="7"/>
  <c r="V480" i="7"/>
  <c r="U480" i="7"/>
  <c r="T480" i="7"/>
  <c r="R480" i="7"/>
  <c r="Q480" i="7"/>
  <c r="P480" i="7"/>
  <c r="O480" i="7"/>
  <c r="N480" i="7"/>
  <c r="M480" i="7"/>
  <c r="L480" i="7"/>
  <c r="J480" i="7"/>
  <c r="K480" i="7"/>
  <c r="X472" i="7"/>
  <c r="W472" i="7"/>
  <c r="V472" i="7"/>
  <c r="U472" i="7"/>
  <c r="T472" i="7"/>
  <c r="R472" i="7"/>
  <c r="Q472" i="7"/>
  <c r="P472" i="7"/>
  <c r="O472" i="7"/>
  <c r="N472" i="7"/>
  <c r="M472" i="7"/>
  <c r="L472" i="7"/>
  <c r="J472" i="7"/>
  <c r="K472" i="7"/>
  <c r="X464" i="7"/>
  <c r="W464" i="7"/>
  <c r="V464" i="7"/>
  <c r="U464" i="7"/>
  <c r="T464" i="7"/>
  <c r="R464" i="7"/>
  <c r="Q464" i="7"/>
  <c r="P464" i="7"/>
  <c r="O464" i="7"/>
  <c r="N464" i="7"/>
  <c r="M464" i="7"/>
  <c r="L464" i="7"/>
  <c r="J464" i="7"/>
  <c r="K464" i="7"/>
  <c r="X456" i="7"/>
  <c r="W456" i="7"/>
  <c r="V456" i="7"/>
  <c r="U456" i="7"/>
  <c r="T456" i="7"/>
  <c r="R456" i="7"/>
  <c r="Q456" i="7"/>
  <c r="P456" i="7"/>
  <c r="O456" i="7"/>
  <c r="N456" i="7"/>
  <c r="M456" i="7"/>
  <c r="L456" i="7"/>
  <c r="J456" i="7"/>
  <c r="K456" i="7"/>
  <c r="X448" i="7"/>
  <c r="W448" i="7"/>
  <c r="V448" i="7"/>
  <c r="U448" i="7"/>
  <c r="T448" i="7"/>
  <c r="R448" i="7"/>
  <c r="Q448" i="7"/>
  <c r="P448" i="7"/>
  <c r="O448" i="7"/>
  <c r="N448" i="7"/>
  <c r="M448" i="7"/>
  <c r="L448" i="7"/>
  <c r="J448" i="7"/>
  <c r="K448" i="7"/>
  <c r="X440" i="7"/>
  <c r="W440" i="7"/>
  <c r="V440" i="7"/>
  <c r="U440" i="7"/>
  <c r="T440" i="7"/>
  <c r="R440" i="7"/>
  <c r="Q440" i="7"/>
  <c r="P440" i="7"/>
  <c r="O440" i="7"/>
  <c r="N440" i="7"/>
  <c r="M440" i="7"/>
  <c r="L440" i="7"/>
  <c r="J440" i="7"/>
  <c r="K440" i="7"/>
  <c r="X432" i="7"/>
  <c r="W432" i="7"/>
  <c r="V432" i="7"/>
  <c r="U432" i="7"/>
  <c r="T432" i="7"/>
  <c r="R432" i="7"/>
  <c r="Q432" i="7"/>
  <c r="P432" i="7"/>
  <c r="O432" i="7"/>
  <c r="N432" i="7"/>
  <c r="M432" i="7"/>
  <c r="L432" i="7"/>
  <c r="J432" i="7"/>
  <c r="K432" i="7"/>
  <c r="X424" i="7"/>
  <c r="W424" i="7"/>
  <c r="V424" i="7"/>
  <c r="U424" i="7"/>
  <c r="T424" i="7"/>
  <c r="R424" i="7"/>
  <c r="Q424" i="7"/>
  <c r="P424" i="7"/>
  <c r="O424" i="7"/>
  <c r="N424" i="7"/>
  <c r="M424" i="7"/>
  <c r="L424" i="7"/>
  <c r="J424" i="7"/>
  <c r="K424" i="7"/>
  <c r="X416" i="7"/>
  <c r="W416" i="7"/>
  <c r="V416" i="7"/>
  <c r="U416" i="7"/>
  <c r="T416" i="7"/>
  <c r="R416" i="7"/>
  <c r="Q416" i="7"/>
  <c r="P416" i="7"/>
  <c r="O416" i="7"/>
  <c r="N416" i="7"/>
  <c r="M416" i="7"/>
  <c r="L416" i="7"/>
  <c r="J416" i="7"/>
  <c r="K416" i="7"/>
  <c r="X408" i="7"/>
  <c r="W408" i="7"/>
  <c r="V408" i="7"/>
  <c r="U408" i="7"/>
  <c r="T408" i="7"/>
  <c r="R408" i="7"/>
  <c r="Q408" i="7"/>
  <c r="P408" i="7"/>
  <c r="O408" i="7"/>
  <c r="N408" i="7"/>
  <c r="M408" i="7"/>
  <c r="L408" i="7"/>
  <c r="J408" i="7"/>
  <c r="K408" i="7"/>
  <c r="X400" i="7"/>
  <c r="W400" i="7"/>
  <c r="V400" i="7"/>
  <c r="U400" i="7"/>
  <c r="T400" i="7"/>
  <c r="R400" i="7"/>
  <c r="Q400" i="7"/>
  <c r="P400" i="7"/>
  <c r="O400" i="7"/>
  <c r="N400" i="7"/>
  <c r="M400" i="7"/>
  <c r="L400" i="7"/>
  <c r="J400" i="7"/>
  <c r="K400" i="7"/>
  <c r="X392" i="7"/>
  <c r="W392" i="7"/>
  <c r="V392" i="7"/>
  <c r="U392" i="7"/>
  <c r="T392" i="7"/>
  <c r="R392" i="7"/>
  <c r="Q392" i="7"/>
  <c r="P392" i="7"/>
  <c r="O392" i="7"/>
  <c r="N392" i="7"/>
  <c r="M392" i="7"/>
  <c r="L392" i="7"/>
  <c r="J392" i="7"/>
  <c r="K392" i="7"/>
  <c r="X384" i="7"/>
  <c r="W384" i="7"/>
  <c r="V384" i="7"/>
  <c r="U384" i="7"/>
  <c r="T384" i="7"/>
  <c r="R384" i="7"/>
  <c r="Q384" i="7"/>
  <c r="P384" i="7"/>
  <c r="O384" i="7"/>
  <c r="N384" i="7"/>
  <c r="M384" i="7"/>
  <c r="L384" i="7"/>
  <c r="J384" i="7"/>
  <c r="K384" i="7"/>
  <c r="X376" i="7"/>
  <c r="W376" i="7"/>
  <c r="V376" i="7"/>
  <c r="U376" i="7"/>
  <c r="T376" i="7"/>
  <c r="R376" i="7"/>
  <c r="Q376" i="7"/>
  <c r="P376" i="7"/>
  <c r="O376" i="7"/>
  <c r="N376" i="7"/>
  <c r="M376" i="7"/>
  <c r="L376" i="7"/>
  <c r="J376" i="7"/>
  <c r="K376" i="7"/>
  <c r="X368" i="7"/>
  <c r="W368" i="7"/>
  <c r="V368" i="7"/>
  <c r="U368" i="7"/>
  <c r="T368" i="7"/>
  <c r="R368" i="7"/>
  <c r="Q368" i="7"/>
  <c r="P368" i="7"/>
  <c r="O368" i="7"/>
  <c r="N368" i="7"/>
  <c r="M368" i="7"/>
  <c r="L368" i="7"/>
  <c r="J368" i="7"/>
  <c r="K368" i="7"/>
  <c r="X360" i="7"/>
  <c r="W360" i="7"/>
  <c r="V360" i="7"/>
  <c r="U360" i="7"/>
  <c r="T360" i="7"/>
  <c r="R360" i="7"/>
  <c r="Q360" i="7"/>
  <c r="P360" i="7"/>
  <c r="O360" i="7"/>
  <c r="N360" i="7"/>
  <c r="M360" i="7"/>
  <c r="L360" i="7"/>
  <c r="J360" i="7"/>
  <c r="K360" i="7"/>
  <c r="X442" i="7"/>
  <c r="W442" i="7"/>
  <c r="V442" i="7"/>
  <c r="U442" i="7"/>
  <c r="T442" i="7"/>
  <c r="R442" i="7"/>
  <c r="Q442" i="7"/>
  <c r="P442" i="7"/>
  <c r="O442" i="7"/>
  <c r="N442" i="7"/>
  <c r="M442" i="7"/>
  <c r="L442" i="7"/>
  <c r="J442" i="7"/>
  <c r="K442" i="7"/>
  <c r="X344" i="7"/>
  <c r="W344" i="7"/>
  <c r="V344" i="7"/>
  <c r="U344" i="7"/>
  <c r="T344" i="7"/>
  <c r="R344" i="7"/>
  <c r="Q344" i="7"/>
  <c r="P344" i="7"/>
  <c r="O344" i="7"/>
  <c r="N344" i="7"/>
  <c r="M344" i="7"/>
  <c r="L344" i="7"/>
  <c r="J344" i="7"/>
  <c r="K344" i="7"/>
  <c r="X421" i="7"/>
  <c r="W421" i="7"/>
  <c r="V421" i="7"/>
  <c r="U421" i="7"/>
  <c r="T421" i="7"/>
  <c r="R421" i="7"/>
  <c r="Q421" i="7"/>
  <c r="P421" i="7"/>
  <c r="O421" i="7"/>
  <c r="N421" i="7"/>
  <c r="M421" i="7"/>
  <c r="L421" i="7"/>
  <c r="J421" i="7"/>
  <c r="K421" i="7"/>
  <c r="X328" i="7"/>
  <c r="W328" i="7"/>
  <c r="V328" i="7"/>
  <c r="U328" i="7"/>
  <c r="T328" i="7"/>
  <c r="R328" i="7"/>
  <c r="Q328" i="7"/>
  <c r="P328" i="7"/>
  <c r="O328" i="7"/>
  <c r="N328" i="7"/>
  <c r="M328" i="7"/>
  <c r="L328" i="7"/>
  <c r="J328" i="7"/>
  <c r="K328" i="7"/>
  <c r="X320" i="7"/>
  <c r="W320" i="7"/>
  <c r="V320" i="7"/>
  <c r="U320" i="7"/>
  <c r="T320" i="7"/>
  <c r="R320" i="7"/>
  <c r="Q320" i="7"/>
  <c r="P320" i="7"/>
  <c r="O320" i="7"/>
  <c r="N320" i="7"/>
  <c r="M320" i="7"/>
  <c r="L320" i="7"/>
  <c r="J320" i="7"/>
  <c r="K320" i="7"/>
  <c r="X312" i="7"/>
  <c r="W312" i="7"/>
  <c r="V312" i="7"/>
  <c r="U312" i="7"/>
  <c r="T312" i="7"/>
  <c r="R312" i="7"/>
  <c r="Q312" i="7"/>
  <c r="P312" i="7"/>
  <c r="O312" i="7"/>
  <c r="N312" i="7"/>
  <c r="M312" i="7"/>
  <c r="L312" i="7"/>
  <c r="J312" i="7"/>
  <c r="K312" i="7"/>
  <c r="X304" i="7"/>
  <c r="W304" i="7"/>
  <c r="V304" i="7"/>
  <c r="U304" i="7"/>
  <c r="T304" i="7"/>
  <c r="R304" i="7"/>
  <c r="Q304" i="7"/>
  <c r="P304" i="7"/>
  <c r="O304" i="7"/>
  <c r="N304" i="7"/>
  <c r="M304" i="7"/>
  <c r="L304" i="7"/>
  <c r="J304" i="7"/>
  <c r="K304" i="7"/>
  <c r="X296" i="7"/>
  <c r="W296" i="7"/>
  <c r="V296" i="7"/>
  <c r="U296" i="7"/>
  <c r="T296" i="7"/>
  <c r="R296" i="7"/>
  <c r="Q296" i="7"/>
  <c r="P296" i="7"/>
  <c r="O296" i="7"/>
  <c r="N296" i="7"/>
  <c r="M296" i="7"/>
  <c r="L296" i="7"/>
  <c r="J296" i="7"/>
  <c r="K296" i="7"/>
  <c r="X288" i="7"/>
  <c r="W288" i="7"/>
  <c r="V288" i="7"/>
  <c r="U288" i="7"/>
  <c r="T288" i="7"/>
  <c r="R288" i="7"/>
  <c r="Q288" i="7"/>
  <c r="P288" i="7"/>
  <c r="O288" i="7"/>
  <c r="N288" i="7"/>
  <c r="M288" i="7"/>
  <c r="L288" i="7"/>
  <c r="J288" i="7"/>
  <c r="K288" i="7"/>
  <c r="X352" i="7"/>
  <c r="W352" i="7"/>
  <c r="V352" i="7"/>
  <c r="U352" i="7"/>
  <c r="T352" i="7"/>
  <c r="R352" i="7"/>
  <c r="Q352" i="7"/>
  <c r="P352" i="7"/>
  <c r="O352" i="7"/>
  <c r="N352" i="7"/>
  <c r="M352" i="7"/>
  <c r="L352" i="7"/>
  <c r="J352" i="7"/>
  <c r="K352" i="7"/>
  <c r="X272" i="7"/>
  <c r="W272" i="7"/>
  <c r="V272" i="7"/>
  <c r="U272" i="7"/>
  <c r="T272" i="7"/>
  <c r="R272" i="7"/>
  <c r="Q272" i="7"/>
  <c r="P272" i="7"/>
  <c r="O272" i="7"/>
  <c r="N272" i="7"/>
  <c r="M272" i="7"/>
  <c r="L272" i="7"/>
  <c r="J272" i="7"/>
  <c r="K272" i="7"/>
  <c r="X264" i="7"/>
  <c r="W264" i="7"/>
  <c r="V264" i="7"/>
  <c r="U264" i="7"/>
  <c r="T264" i="7"/>
  <c r="R264" i="7"/>
  <c r="Q264" i="7"/>
  <c r="P264" i="7"/>
  <c r="O264" i="7"/>
  <c r="N264" i="7"/>
  <c r="M264" i="7"/>
  <c r="L264" i="7"/>
  <c r="J264" i="7"/>
  <c r="K264" i="7"/>
  <c r="X336" i="7"/>
  <c r="W336" i="7"/>
  <c r="V336" i="7"/>
  <c r="U336" i="7"/>
  <c r="T336" i="7"/>
  <c r="R336" i="7"/>
  <c r="Q336" i="7"/>
  <c r="P336" i="7"/>
  <c r="O336" i="7"/>
  <c r="N336" i="7"/>
  <c r="M336" i="7"/>
  <c r="L336" i="7"/>
  <c r="J336" i="7"/>
  <c r="K336" i="7"/>
  <c r="X299" i="7"/>
  <c r="W299" i="7"/>
  <c r="V299" i="7"/>
  <c r="U299" i="7"/>
  <c r="T299" i="7"/>
  <c r="R299" i="7"/>
  <c r="Q299" i="7"/>
  <c r="P299" i="7"/>
  <c r="O299" i="7"/>
  <c r="N299" i="7"/>
  <c r="M299" i="7"/>
  <c r="L299" i="7"/>
  <c r="J299" i="7"/>
  <c r="K299" i="7"/>
  <c r="X240" i="7"/>
  <c r="W240" i="7"/>
  <c r="V240" i="7"/>
  <c r="U240" i="7"/>
  <c r="T240" i="7"/>
  <c r="R240" i="7"/>
  <c r="Q240" i="7"/>
  <c r="P240" i="7"/>
  <c r="O240" i="7"/>
  <c r="N240" i="7"/>
  <c r="M240" i="7"/>
  <c r="L240" i="7"/>
  <c r="J240" i="7"/>
  <c r="K240" i="7"/>
  <c r="X232" i="7"/>
  <c r="W232" i="7"/>
  <c r="V232" i="7"/>
  <c r="U232" i="7"/>
  <c r="T232" i="7"/>
  <c r="R232" i="7"/>
  <c r="Q232" i="7"/>
  <c r="P232" i="7"/>
  <c r="O232" i="7"/>
  <c r="N232" i="7"/>
  <c r="M232" i="7"/>
  <c r="L232" i="7"/>
  <c r="J232" i="7"/>
  <c r="K232" i="7"/>
  <c r="X224" i="7"/>
  <c r="W224" i="7"/>
  <c r="V224" i="7"/>
  <c r="U224" i="7"/>
  <c r="T224" i="7"/>
  <c r="R224" i="7"/>
  <c r="Q224" i="7"/>
  <c r="P224" i="7"/>
  <c r="O224" i="7"/>
  <c r="N224" i="7"/>
  <c r="M224" i="7"/>
  <c r="L224" i="7"/>
  <c r="J224" i="7"/>
  <c r="K224" i="7"/>
  <c r="X216" i="7"/>
  <c r="W216" i="7"/>
  <c r="V216" i="7"/>
  <c r="U216" i="7"/>
  <c r="T216" i="7"/>
  <c r="R216" i="7"/>
  <c r="Q216" i="7"/>
  <c r="P216" i="7"/>
  <c r="O216" i="7"/>
  <c r="N216" i="7"/>
  <c r="M216" i="7"/>
  <c r="L216" i="7"/>
  <c r="J216" i="7"/>
  <c r="K216" i="7"/>
  <c r="X208" i="7"/>
  <c r="W208" i="7"/>
  <c r="V208" i="7"/>
  <c r="U208" i="7"/>
  <c r="T208" i="7"/>
  <c r="R208" i="7"/>
  <c r="Q208" i="7"/>
  <c r="P208" i="7"/>
  <c r="O208" i="7"/>
  <c r="N208" i="7"/>
  <c r="M208" i="7"/>
  <c r="L208" i="7"/>
  <c r="J208" i="7"/>
  <c r="K208" i="7"/>
  <c r="X200" i="7"/>
  <c r="W200" i="7"/>
  <c r="V200" i="7"/>
  <c r="U200" i="7"/>
  <c r="T200" i="7"/>
  <c r="R200" i="7"/>
  <c r="Q200" i="7"/>
  <c r="P200" i="7"/>
  <c r="O200" i="7"/>
  <c r="N200" i="7"/>
  <c r="M200" i="7"/>
  <c r="L200" i="7"/>
  <c r="J200" i="7"/>
  <c r="K200" i="7"/>
  <c r="X192" i="7"/>
  <c r="W192" i="7"/>
  <c r="V192" i="7"/>
  <c r="U192" i="7"/>
  <c r="T192" i="7"/>
  <c r="R192" i="7"/>
  <c r="Q192" i="7"/>
  <c r="P192" i="7"/>
  <c r="O192" i="7"/>
  <c r="N192" i="7"/>
  <c r="M192" i="7"/>
  <c r="L192" i="7"/>
  <c r="J192" i="7"/>
  <c r="K192" i="7"/>
  <c r="X184" i="7"/>
  <c r="W184" i="7"/>
  <c r="V184" i="7"/>
  <c r="U184" i="7"/>
  <c r="T184" i="7"/>
  <c r="R184" i="7"/>
  <c r="Q184" i="7"/>
  <c r="P184" i="7"/>
  <c r="O184" i="7"/>
  <c r="N184" i="7"/>
  <c r="M184" i="7"/>
  <c r="L184" i="7"/>
  <c r="J184" i="7"/>
  <c r="K184" i="7"/>
  <c r="X210" i="7"/>
  <c r="W210" i="7"/>
  <c r="V210" i="7"/>
  <c r="U210" i="7"/>
  <c r="T210" i="7"/>
  <c r="R210" i="7"/>
  <c r="Q210" i="7"/>
  <c r="P210" i="7"/>
  <c r="O210" i="7"/>
  <c r="N210" i="7"/>
  <c r="M210" i="7"/>
  <c r="L210" i="7"/>
  <c r="J210" i="7"/>
  <c r="K210" i="7"/>
  <c r="X190" i="7"/>
  <c r="W190" i="7"/>
  <c r="V190" i="7"/>
  <c r="U190" i="7"/>
  <c r="T190" i="7"/>
  <c r="R190" i="7"/>
  <c r="Q190" i="7"/>
  <c r="P190" i="7"/>
  <c r="O190" i="7"/>
  <c r="N190" i="7"/>
  <c r="M190" i="7"/>
  <c r="L190" i="7"/>
  <c r="J190" i="7"/>
  <c r="K190" i="7"/>
  <c r="X160" i="7"/>
  <c r="W160" i="7"/>
  <c r="V160" i="7"/>
  <c r="U160" i="7"/>
  <c r="T160" i="7"/>
  <c r="R160" i="7"/>
  <c r="Q160" i="7"/>
  <c r="P160" i="7"/>
  <c r="O160" i="7"/>
  <c r="N160" i="7"/>
  <c r="M160" i="7"/>
  <c r="L160" i="7"/>
  <c r="J160" i="7"/>
  <c r="K160" i="7"/>
  <c r="X152" i="7"/>
  <c r="W152" i="7"/>
  <c r="V152" i="7"/>
  <c r="U152" i="7"/>
  <c r="T152" i="7"/>
  <c r="R152" i="7"/>
  <c r="Q152" i="7"/>
  <c r="P152" i="7"/>
  <c r="O152" i="7"/>
  <c r="N152" i="7"/>
  <c r="M152" i="7"/>
  <c r="L152" i="7"/>
  <c r="J152" i="7"/>
  <c r="K152" i="7"/>
  <c r="X144" i="7"/>
  <c r="W144" i="7"/>
  <c r="V144" i="7"/>
  <c r="U144" i="7"/>
  <c r="T144" i="7"/>
  <c r="R144" i="7"/>
  <c r="Q144" i="7"/>
  <c r="P144" i="7"/>
  <c r="O144" i="7"/>
  <c r="N144" i="7"/>
  <c r="M144" i="7"/>
  <c r="L144" i="7"/>
  <c r="J144" i="7"/>
  <c r="K144" i="7"/>
  <c r="X136" i="7"/>
  <c r="W136" i="7"/>
  <c r="V136" i="7"/>
  <c r="U136" i="7"/>
  <c r="T136" i="7"/>
  <c r="R136" i="7"/>
  <c r="Q136" i="7"/>
  <c r="P136" i="7"/>
  <c r="O136" i="7"/>
  <c r="N136" i="7"/>
  <c r="M136" i="7"/>
  <c r="L136" i="7"/>
  <c r="J136" i="7"/>
  <c r="K136" i="7"/>
  <c r="X128" i="7"/>
  <c r="W128" i="7"/>
  <c r="V128" i="7"/>
  <c r="U128" i="7"/>
  <c r="T128" i="7"/>
  <c r="R128" i="7"/>
  <c r="Q128" i="7"/>
  <c r="P128" i="7"/>
  <c r="O128" i="7"/>
  <c r="N128" i="7"/>
  <c r="M128" i="7"/>
  <c r="L128" i="7"/>
  <c r="J128" i="7"/>
  <c r="K128" i="7"/>
  <c r="X120" i="7"/>
  <c r="W120" i="7"/>
  <c r="V120" i="7"/>
  <c r="U120" i="7"/>
  <c r="T120" i="7"/>
  <c r="R120" i="7"/>
  <c r="Q120" i="7"/>
  <c r="P120" i="7"/>
  <c r="O120" i="7"/>
  <c r="N120" i="7"/>
  <c r="M120" i="7"/>
  <c r="L120" i="7"/>
  <c r="J120" i="7"/>
  <c r="K120" i="7"/>
  <c r="X112" i="7"/>
  <c r="W112" i="7"/>
  <c r="V112" i="7"/>
  <c r="U112" i="7"/>
  <c r="T112" i="7"/>
  <c r="R112" i="7"/>
  <c r="Q112" i="7"/>
  <c r="P112" i="7"/>
  <c r="O112" i="7"/>
  <c r="N112" i="7"/>
  <c r="M112" i="7"/>
  <c r="L112" i="7"/>
  <c r="J112" i="7"/>
  <c r="K112" i="7"/>
  <c r="X104" i="7"/>
  <c r="W104" i="7"/>
  <c r="V104" i="7"/>
  <c r="U104" i="7"/>
  <c r="T104" i="7"/>
  <c r="R104" i="7"/>
  <c r="Q104" i="7"/>
  <c r="P104" i="7"/>
  <c r="O104" i="7"/>
  <c r="N104" i="7"/>
  <c r="M104" i="7"/>
  <c r="L104" i="7"/>
  <c r="J104" i="7"/>
  <c r="K104" i="7"/>
  <c r="X96" i="7"/>
  <c r="W96" i="7"/>
  <c r="V96" i="7"/>
  <c r="U96" i="7"/>
  <c r="T96" i="7"/>
  <c r="R96" i="7"/>
  <c r="Q96" i="7"/>
  <c r="P96" i="7"/>
  <c r="O96" i="7"/>
  <c r="N96" i="7"/>
  <c r="M96" i="7"/>
  <c r="L96" i="7"/>
  <c r="J96" i="7"/>
  <c r="K96" i="7"/>
  <c r="X88" i="7"/>
  <c r="W88" i="7"/>
  <c r="V88" i="7"/>
  <c r="U88" i="7"/>
  <c r="T88" i="7"/>
  <c r="R88" i="7"/>
  <c r="Q88" i="7"/>
  <c r="P88" i="7"/>
  <c r="O88" i="7"/>
  <c r="N88" i="7"/>
  <c r="M88" i="7"/>
  <c r="L88" i="7"/>
  <c r="J88" i="7"/>
  <c r="K88" i="7"/>
  <c r="X80" i="7"/>
  <c r="W80" i="7"/>
  <c r="V80" i="7"/>
  <c r="U80" i="7"/>
  <c r="T80" i="7"/>
  <c r="R80" i="7"/>
  <c r="Q80" i="7"/>
  <c r="P80" i="7"/>
  <c r="O80" i="7"/>
  <c r="N80" i="7"/>
  <c r="M80" i="7"/>
  <c r="L80" i="7"/>
  <c r="J80" i="7"/>
  <c r="K80" i="7"/>
  <c r="X72" i="7"/>
  <c r="W72" i="7"/>
  <c r="V72" i="7"/>
  <c r="U72" i="7"/>
  <c r="T72" i="7"/>
  <c r="R72" i="7"/>
  <c r="Q72" i="7"/>
  <c r="P72" i="7"/>
  <c r="O72" i="7"/>
  <c r="N72" i="7"/>
  <c r="M72" i="7"/>
  <c r="L72" i="7"/>
  <c r="J72" i="7"/>
  <c r="K72" i="7"/>
  <c r="X64" i="7"/>
  <c r="W64" i="7"/>
  <c r="V64" i="7"/>
  <c r="U64" i="7"/>
  <c r="T64" i="7"/>
  <c r="R64" i="7"/>
  <c r="Q64" i="7"/>
  <c r="P64" i="7"/>
  <c r="O64" i="7"/>
  <c r="N64" i="7"/>
  <c r="M64" i="7"/>
  <c r="L64" i="7"/>
  <c r="J64" i="7"/>
  <c r="K64" i="7"/>
  <c r="X56" i="7"/>
  <c r="W56" i="7"/>
  <c r="V56" i="7"/>
  <c r="U56" i="7"/>
  <c r="T56" i="7"/>
  <c r="R56" i="7"/>
  <c r="Q56" i="7"/>
  <c r="P56" i="7"/>
  <c r="O56" i="7"/>
  <c r="N56" i="7"/>
  <c r="M56" i="7"/>
  <c r="L56" i="7"/>
  <c r="J56" i="7"/>
  <c r="K56" i="7"/>
  <c r="X48" i="7"/>
  <c r="W48" i="7"/>
  <c r="V48" i="7"/>
  <c r="U48" i="7"/>
  <c r="T48" i="7"/>
  <c r="R48" i="7"/>
  <c r="Q48" i="7"/>
  <c r="P48" i="7"/>
  <c r="O48" i="7"/>
  <c r="N48" i="7"/>
  <c r="M48" i="7"/>
  <c r="L48" i="7"/>
  <c r="J48" i="7"/>
  <c r="K48" i="7"/>
  <c r="X40" i="7"/>
  <c r="W40" i="7"/>
  <c r="V40" i="7"/>
  <c r="U40" i="7"/>
  <c r="T40" i="7"/>
  <c r="R40" i="7"/>
  <c r="Q40" i="7"/>
  <c r="P40" i="7"/>
  <c r="O40" i="7"/>
  <c r="N40" i="7"/>
  <c r="M40" i="7"/>
  <c r="L40" i="7"/>
  <c r="J40" i="7"/>
  <c r="K40" i="7"/>
  <c r="X32" i="7"/>
  <c r="W32" i="7"/>
  <c r="V32" i="7"/>
  <c r="U32" i="7"/>
  <c r="T32" i="7"/>
  <c r="R32" i="7"/>
  <c r="Q32" i="7"/>
  <c r="P32" i="7"/>
  <c r="O32" i="7"/>
  <c r="N32" i="7"/>
  <c r="M32" i="7"/>
  <c r="L32" i="7"/>
  <c r="J32" i="7"/>
  <c r="K32" i="7"/>
  <c r="X24" i="7"/>
  <c r="W24" i="7"/>
  <c r="V24" i="7"/>
  <c r="U24" i="7"/>
  <c r="T24" i="7"/>
  <c r="R24" i="7"/>
  <c r="Q24" i="7"/>
  <c r="P24" i="7"/>
  <c r="O24" i="7"/>
  <c r="N24" i="7"/>
  <c r="M24" i="7"/>
  <c r="L24" i="7"/>
  <c r="J24" i="7"/>
  <c r="K24" i="7"/>
  <c r="X16" i="7"/>
  <c r="W16" i="7"/>
  <c r="V16" i="7"/>
  <c r="U16" i="7"/>
  <c r="T16" i="7"/>
  <c r="R16" i="7"/>
  <c r="Q16" i="7"/>
  <c r="P16" i="7"/>
  <c r="O16" i="7"/>
  <c r="N16" i="7"/>
  <c r="M16" i="7"/>
  <c r="L16" i="7"/>
  <c r="J16" i="7"/>
  <c r="K16" i="7"/>
  <c r="I1410" i="7"/>
  <c r="I1402" i="7"/>
  <c r="I1394" i="7"/>
  <c r="I1273" i="7"/>
  <c r="I1205" i="7"/>
  <c r="I1370" i="7"/>
  <c r="I1362" i="7"/>
  <c r="I1016" i="7"/>
  <c r="I932" i="7"/>
  <c r="I1338" i="7"/>
  <c r="I1330" i="7"/>
  <c r="I1322" i="7"/>
  <c r="I1314" i="7"/>
  <c r="I1306" i="7"/>
  <c r="I1298" i="7"/>
  <c r="I1290" i="7"/>
  <c r="I1282" i="7"/>
  <c r="I138" i="7"/>
  <c r="I1266" i="7"/>
  <c r="I1258" i="7"/>
  <c r="I1250" i="7"/>
  <c r="I1242" i="7"/>
  <c r="I1234" i="7"/>
  <c r="I1226" i="7"/>
  <c r="I28" i="7"/>
  <c r="I1210" i="7"/>
  <c r="I1202" i="7"/>
  <c r="I1194" i="7"/>
  <c r="I1186" i="7"/>
  <c r="I1178" i="7"/>
  <c r="I1170" i="7"/>
  <c r="I1162" i="7"/>
  <c r="I1356" i="7"/>
  <c r="I1354" i="7"/>
  <c r="I1138" i="7"/>
  <c r="I1130" i="7"/>
  <c r="I1122" i="7"/>
  <c r="I1114" i="7"/>
  <c r="I1106" i="7"/>
  <c r="I1098" i="7"/>
  <c r="I1090" i="7"/>
  <c r="I1244" i="7"/>
  <c r="I1074" i="7"/>
  <c r="I1066" i="7"/>
  <c r="I1058" i="7"/>
  <c r="I1050" i="7"/>
  <c r="I1154" i="7"/>
  <c r="I1034" i="7"/>
  <c r="I1026" i="7"/>
  <c r="I1018" i="7"/>
  <c r="I1010" i="7"/>
  <c r="I1085" i="7"/>
  <c r="I994" i="7"/>
  <c r="I986" i="7"/>
  <c r="I978" i="7"/>
  <c r="I970" i="7"/>
  <c r="I962" i="7"/>
  <c r="I954" i="7"/>
  <c r="I946" i="7"/>
  <c r="I938" i="7"/>
  <c r="I930" i="7"/>
  <c r="I922" i="7"/>
  <c r="I914" i="7"/>
  <c r="I906" i="7"/>
  <c r="I898" i="7"/>
  <c r="I890" i="7"/>
  <c r="I882" i="7"/>
  <c r="I1017" i="7"/>
  <c r="I998" i="7"/>
  <c r="I858" i="7"/>
  <c r="I995" i="7"/>
  <c r="I842" i="7"/>
  <c r="I834" i="7"/>
  <c r="I826" i="7"/>
  <c r="I818" i="7"/>
  <c r="I810" i="7"/>
  <c r="I802" i="7"/>
  <c r="I794" i="7"/>
  <c r="I786" i="7"/>
  <c r="I778" i="7"/>
  <c r="I770" i="7"/>
  <c r="I762" i="7"/>
  <c r="I754" i="7"/>
  <c r="I746" i="7"/>
  <c r="I738" i="7"/>
  <c r="I730" i="7"/>
  <c r="I722" i="7"/>
  <c r="I714" i="7"/>
  <c r="I706" i="7"/>
  <c r="I850" i="7"/>
  <c r="I811" i="7"/>
  <c r="I682" i="7"/>
  <c r="I674" i="7"/>
  <c r="I666" i="7"/>
  <c r="I658" i="7"/>
  <c r="I650" i="7"/>
  <c r="I642" i="7"/>
  <c r="I634" i="7"/>
  <c r="I626" i="7"/>
  <c r="I740" i="7"/>
  <c r="I713" i="7"/>
  <c r="I602" i="7"/>
  <c r="I594" i="7"/>
  <c r="I586" i="7"/>
  <c r="I578" i="7"/>
  <c r="I570" i="7"/>
  <c r="I668" i="7"/>
  <c r="I554" i="7"/>
  <c r="I616" i="7"/>
  <c r="I538" i="7"/>
  <c r="I530" i="7"/>
  <c r="I522" i="7"/>
  <c r="I514" i="7"/>
  <c r="I506" i="7"/>
  <c r="I498" i="7"/>
  <c r="I490" i="7"/>
  <c r="I482" i="7"/>
  <c r="I474" i="7"/>
  <c r="I466" i="7"/>
  <c r="I458" i="7"/>
  <c r="I528" i="7"/>
  <c r="I527" i="7"/>
  <c r="I524" i="7"/>
  <c r="I426" i="7"/>
  <c r="I418" i="7"/>
  <c r="I410" i="7"/>
  <c r="I402" i="7"/>
  <c r="I394" i="7"/>
  <c r="I386" i="7"/>
  <c r="I378" i="7"/>
  <c r="I370" i="7"/>
  <c r="I362" i="7"/>
  <c r="I450" i="7"/>
  <c r="I346" i="7"/>
  <c r="I338" i="7"/>
  <c r="I330" i="7"/>
  <c r="I322" i="7"/>
  <c r="I314" i="7"/>
  <c r="I306" i="7"/>
  <c r="I298" i="7"/>
  <c r="I290" i="7"/>
  <c r="I282" i="7"/>
  <c r="I274" i="7"/>
  <c r="I266" i="7"/>
  <c r="I258" i="7"/>
  <c r="I250" i="7"/>
  <c r="I242" i="7"/>
  <c r="I234" i="7"/>
  <c r="I256" i="7"/>
  <c r="I218" i="7"/>
  <c r="I248" i="7"/>
  <c r="I202" i="7"/>
  <c r="I194" i="7"/>
  <c r="I237" i="7"/>
  <c r="I178" i="7"/>
  <c r="I170" i="7"/>
  <c r="I162" i="7"/>
  <c r="I154" i="7"/>
  <c r="I146" i="7"/>
  <c r="I165" i="7"/>
  <c r="I130" i="7"/>
  <c r="I122" i="7"/>
  <c r="I114" i="7"/>
  <c r="I106" i="7"/>
  <c r="I98" i="7"/>
  <c r="I90" i="7"/>
  <c r="I82" i="7"/>
  <c r="I74" i="7"/>
  <c r="I66" i="7"/>
  <c r="I58" i="7"/>
  <c r="I50" i="7"/>
  <c r="I42" i="7"/>
  <c r="I34" i="7"/>
  <c r="I26" i="7"/>
  <c r="I18" i="7"/>
  <c r="J1411" i="7"/>
  <c r="J1403" i="7"/>
  <c r="J1395" i="7"/>
  <c r="J1274" i="7"/>
  <c r="J1379" i="7"/>
  <c r="J1371" i="7"/>
  <c r="J1363" i="7"/>
  <c r="J1355" i="7"/>
  <c r="J1347" i="7"/>
  <c r="J841" i="7"/>
  <c r="J1331" i="7"/>
  <c r="J1323" i="7"/>
  <c r="J552" i="7"/>
  <c r="J1307" i="7"/>
  <c r="J1299" i="7"/>
  <c r="J1291" i="7"/>
  <c r="J1283" i="7"/>
  <c r="J1275" i="7"/>
  <c r="J1267" i="7"/>
  <c r="J1259" i="7"/>
  <c r="J1251" i="7"/>
  <c r="J1243" i="7"/>
  <c r="J1235" i="7"/>
  <c r="J1227" i="7"/>
  <c r="J1219" i="7"/>
  <c r="J1412" i="7"/>
  <c r="J1203" i="7"/>
  <c r="J1195" i="7"/>
  <c r="J1187" i="7"/>
  <c r="J1179" i="7"/>
  <c r="J1171" i="7"/>
  <c r="J1163" i="7"/>
  <c r="J1155" i="7"/>
  <c r="J1147" i="7"/>
  <c r="J1342" i="7"/>
  <c r="J1131" i="7"/>
  <c r="J1123" i="7"/>
  <c r="J1319" i="7"/>
  <c r="J1107" i="7"/>
  <c r="J1099" i="7"/>
  <c r="J1091" i="7"/>
  <c r="J1248" i="7"/>
  <c r="J1075" i="7"/>
  <c r="J1218" i="7"/>
  <c r="J1059" i="7"/>
  <c r="J1172" i="7"/>
  <c r="J1043" i="7"/>
  <c r="J1035" i="7"/>
  <c r="J1134" i="7"/>
  <c r="J1113" i="7"/>
  <c r="J1011" i="7"/>
  <c r="J1003" i="7"/>
  <c r="J1082" i="7"/>
  <c r="J987" i="7"/>
  <c r="J979" i="7"/>
  <c r="J971" i="7"/>
  <c r="J963" i="7"/>
  <c r="J955" i="7"/>
  <c r="J947" i="7"/>
  <c r="J939" i="7"/>
  <c r="J931" i="7"/>
  <c r="J923" i="7"/>
  <c r="J1033" i="7"/>
  <c r="J1027" i="7"/>
  <c r="J899" i="7"/>
  <c r="J891" i="7"/>
  <c r="J1025" i="7"/>
  <c r="J875" i="7"/>
  <c r="J867" i="7"/>
  <c r="J859" i="7"/>
  <c r="J851" i="7"/>
  <c r="J843" i="7"/>
  <c r="J835" i="7"/>
  <c r="J827" i="7"/>
  <c r="J819" i="7"/>
  <c r="J958" i="7"/>
  <c r="J803" i="7"/>
  <c r="J795" i="7"/>
  <c r="J786" i="7"/>
  <c r="J754" i="7"/>
  <c r="J722" i="7"/>
  <c r="J811" i="7"/>
  <c r="J658" i="7"/>
  <c r="J626" i="7"/>
  <c r="J594" i="7"/>
  <c r="J668" i="7"/>
  <c r="X1407" i="7"/>
  <c r="W1407" i="7"/>
  <c r="V1407" i="7"/>
  <c r="U1407" i="7"/>
  <c r="T1407" i="7"/>
  <c r="R1407" i="7"/>
  <c r="Q1407" i="7"/>
  <c r="P1407" i="7"/>
  <c r="O1407" i="7"/>
  <c r="N1407" i="7"/>
  <c r="M1407" i="7"/>
  <c r="L1407" i="7"/>
  <c r="K1407" i="7"/>
  <c r="X1399" i="7"/>
  <c r="W1399" i="7"/>
  <c r="V1399" i="7"/>
  <c r="U1399" i="7"/>
  <c r="T1399" i="7"/>
  <c r="R1399" i="7"/>
  <c r="Q1399" i="7"/>
  <c r="P1399" i="7"/>
  <c r="O1399" i="7"/>
  <c r="N1399" i="7"/>
  <c r="M1399" i="7"/>
  <c r="L1399" i="7"/>
  <c r="K1399" i="7"/>
  <c r="X1313" i="7"/>
  <c r="W1313" i="7"/>
  <c r="V1313" i="7"/>
  <c r="U1313" i="7"/>
  <c r="T1313" i="7"/>
  <c r="R1313" i="7"/>
  <c r="Q1313" i="7"/>
  <c r="P1313" i="7"/>
  <c r="O1313" i="7"/>
  <c r="N1313" i="7"/>
  <c r="M1313" i="7"/>
  <c r="L1313" i="7"/>
  <c r="K1313" i="7"/>
  <c r="X1383" i="7"/>
  <c r="W1383" i="7"/>
  <c r="V1383" i="7"/>
  <c r="U1383" i="7"/>
  <c r="T1383" i="7"/>
  <c r="R1383" i="7"/>
  <c r="Q1383" i="7"/>
  <c r="P1383" i="7"/>
  <c r="O1383" i="7"/>
  <c r="N1383" i="7"/>
  <c r="M1383" i="7"/>
  <c r="L1383" i="7"/>
  <c r="K1383" i="7"/>
  <c r="X1375" i="7"/>
  <c r="W1375" i="7"/>
  <c r="V1375" i="7"/>
  <c r="U1375" i="7"/>
  <c r="T1375" i="7"/>
  <c r="R1375" i="7"/>
  <c r="Q1375" i="7"/>
  <c r="P1375" i="7"/>
  <c r="O1375" i="7"/>
  <c r="N1375" i="7"/>
  <c r="M1375" i="7"/>
  <c r="L1375" i="7"/>
  <c r="K1375" i="7"/>
  <c r="X1367" i="7"/>
  <c r="W1367" i="7"/>
  <c r="V1367" i="7"/>
  <c r="U1367" i="7"/>
  <c r="T1367" i="7"/>
  <c r="R1367" i="7"/>
  <c r="Q1367" i="7"/>
  <c r="P1367" i="7"/>
  <c r="O1367" i="7"/>
  <c r="N1367" i="7"/>
  <c r="M1367" i="7"/>
  <c r="L1367" i="7"/>
  <c r="K1367" i="7"/>
  <c r="X1359" i="7"/>
  <c r="W1359" i="7"/>
  <c r="V1359" i="7"/>
  <c r="U1359" i="7"/>
  <c r="T1359" i="7"/>
  <c r="R1359" i="7"/>
  <c r="Q1359" i="7"/>
  <c r="P1359" i="7"/>
  <c r="O1359" i="7"/>
  <c r="N1359" i="7"/>
  <c r="M1359" i="7"/>
  <c r="L1359" i="7"/>
  <c r="K1359" i="7"/>
  <c r="X1351" i="7"/>
  <c r="W1351" i="7"/>
  <c r="V1351" i="7"/>
  <c r="U1351" i="7"/>
  <c r="T1351" i="7"/>
  <c r="R1351" i="7"/>
  <c r="Q1351" i="7"/>
  <c r="P1351" i="7"/>
  <c r="O1351" i="7"/>
  <c r="N1351" i="7"/>
  <c r="M1351" i="7"/>
  <c r="L1351" i="7"/>
  <c r="K1351" i="7"/>
  <c r="X1343" i="7"/>
  <c r="W1343" i="7"/>
  <c r="V1343" i="7"/>
  <c r="U1343" i="7"/>
  <c r="T1343" i="7"/>
  <c r="R1343" i="7"/>
  <c r="Q1343" i="7"/>
  <c r="P1343" i="7"/>
  <c r="O1343" i="7"/>
  <c r="N1343" i="7"/>
  <c r="M1343" i="7"/>
  <c r="L1343" i="7"/>
  <c r="K1343" i="7"/>
  <c r="X1335" i="7"/>
  <c r="W1335" i="7"/>
  <c r="V1335" i="7"/>
  <c r="U1335" i="7"/>
  <c r="T1335" i="7"/>
  <c r="R1335" i="7"/>
  <c r="Q1335" i="7"/>
  <c r="P1335" i="7"/>
  <c r="O1335" i="7"/>
  <c r="N1335" i="7"/>
  <c r="M1335" i="7"/>
  <c r="L1335" i="7"/>
  <c r="K1335" i="7"/>
  <c r="X1327" i="7"/>
  <c r="W1327" i="7"/>
  <c r="V1327" i="7"/>
  <c r="U1327" i="7"/>
  <c r="T1327" i="7"/>
  <c r="R1327" i="7"/>
  <c r="Q1327" i="7"/>
  <c r="P1327" i="7"/>
  <c r="O1327" i="7"/>
  <c r="N1327" i="7"/>
  <c r="M1327" i="7"/>
  <c r="L1327" i="7"/>
  <c r="K1327" i="7"/>
  <c r="X562" i="7"/>
  <c r="W562" i="7"/>
  <c r="V562" i="7"/>
  <c r="U562" i="7"/>
  <c r="T562" i="7"/>
  <c r="R562" i="7"/>
  <c r="Q562" i="7"/>
  <c r="P562" i="7"/>
  <c r="O562" i="7"/>
  <c r="N562" i="7"/>
  <c r="M562" i="7"/>
  <c r="L562" i="7"/>
  <c r="K562" i="7"/>
  <c r="X1311" i="7"/>
  <c r="W1311" i="7"/>
  <c r="V1311" i="7"/>
  <c r="U1311" i="7"/>
  <c r="T1311" i="7"/>
  <c r="R1311" i="7"/>
  <c r="Q1311" i="7"/>
  <c r="P1311" i="7"/>
  <c r="O1311" i="7"/>
  <c r="N1311" i="7"/>
  <c r="M1311" i="7"/>
  <c r="L1311" i="7"/>
  <c r="K1311" i="7"/>
  <c r="X1303" i="7"/>
  <c r="W1303" i="7"/>
  <c r="V1303" i="7"/>
  <c r="U1303" i="7"/>
  <c r="T1303" i="7"/>
  <c r="R1303" i="7"/>
  <c r="Q1303" i="7"/>
  <c r="P1303" i="7"/>
  <c r="O1303" i="7"/>
  <c r="N1303" i="7"/>
  <c r="M1303" i="7"/>
  <c r="L1303" i="7"/>
  <c r="K1303" i="7"/>
  <c r="X1295" i="7"/>
  <c r="W1295" i="7"/>
  <c r="V1295" i="7"/>
  <c r="U1295" i="7"/>
  <c r="T1295" i="7"/>
  <c r="R1295" i="7"/>
  <c r="Q1295" i="7"/>
  <c r="P1295" i="7"/>
  <c r="O1295" i="7"/>
  <c r="N1295" i="7"/>
  <c r="M1295" i="7"/>
  <c r="L1295" i="7"/>
  <c r="K1295" i="7"/>
  <c r="X1287" i="7"/>
  <c r="W1287" i="7"/>
  <c r="V1287" i="7"/>
  <c r="U1287" i="7"/>
  <c r="T1287" i="7"/>
  <c r="R1287" i="7"/>
  <c r="Q1287" i="7"/>
  <c r="P1287" i="7"/>
  <c r="O1287" i="7"/>
  <c r="N1287" i="7"/>
  <c r="M1287" i="7"/>
  <c r="L1287" i="7"/>
  <c r="K1287" i="7"/>
  <c r="X1279" i="7"/>
  <c r="W1279" i="7"/>
  <c r="V1279" i="7"/>
  <c r="U1279" i="7"/>
  <c r="T1279" i="7"/>
  <c r="R1279" i="7"/>
  <c r="Q1279" i="7"/>
  <c r="P1279" i="7"/>
  <c r="O1279" i="7"/>
  <c r="N1279" i="7"/>
  <c r="M1279" i="7"/>
  <c r="L1279" i="7"/>
  <c r="K1279" i="7"/>
  <c r="X1271" i="7"/>
  <c r="W1271" i="7"/>
  <c r="V1271" i="7"/>
  <c r="U1271" i="7"/>
  <c r="T1271" i="7"/>
  <c r="R1271" i="7"/>
  <c r="Q1271" i="7"/>
  <c r="P1271" i="7"/>
  <c r="O1271" i="7"/>
  <c r="N1271" i="7"/>
  <c r="M1271" i="7"/>
  <c r="L1271" i="7"/>
  <c r="K1271" i="7"/>
  <c r="X1263" i="7"/>
  <c r="W1263" i="7"/>
  <c r="V1263" i="7"/>
  <c r="U1263" i="7"/>
  <c r="T1263" i="7"/>
  <c r="R1263" i="7"/>
  <c r="Q1263" i="7"/>
  <c r="P1263" i="7"/>
  <c r="O1263" i="7"/>
  <c r="N1263" i="7"/>
  <c r="M1263" i="7"/>
  <c r="L1263" i="7"/>
  <c r="K1263" i="7"/>
  <c r="X1255" i="7"/>
  <c r="W1255" i="7"/>
  <c r="V1255" i="7"/>
  <c r="U1255" i="7"/>
  <c r="T1255" i="7"/>
  <c r="R1255" i="7"/>
  <c r="Q1255" i="7"/>
  <c r="P1255" i="7"/>
  <c r="O1255" i="7"/>
  <c r="N1255" i="7"/>
  <c r="M1255" i="7"/>
  <c r="L1255" i="7"/>
  <c r="K1255" i="7"/>
  <c r="X1247" i="7"/>
  <c r="W1247" i="7"/>
  <c r="V1247" i="7"/>
  <c r="U1247" i="7"/>
  <c r="T1247" i="7"/>
  <c r="R1247" i="7"/>
  <c r="Q1247" i="7"/>
  <c r="P1247" i="7"/>
  <c r="O1247" i="7"/>
  <c r="N1247" i="7"/>
  <c r="M1247" i="7"/>
  <c r="L1247" i="7"/>
  <c r="K1247" i="7"/>
  <c r="X1239" i="7"/>
  <c r="W1239" i="7"/>
  <c r="V1239" i="7"/>
  <c r="U1239" i="7"/>
  <c r="T1239" i="7"/>
  <c r="R1239" i="7"/>
  <c r="Q1239" i="7"/>
  <c r="P1239" i="7"/>
  <c r="O1239" i="7"/>
  <c r="N1239" i="7"/>
  <c r="M1239" i="7"/>
  <c r="L1239" i="7"/>
  <c r="K1239" i="7"/>
  <c r="X1231" i="7"/>
  <c r="W1231" i="7"/>
  <c r="V1231" i="7"/>
  <c r="U1231" i="7"/>
  <c r="T1231" i="7"/>
  <c r="R1231" i="7"/>
  <c r="Q1231" i="7"/>
  <c r="P1231" i="7"/>
  <c r="O1231" i="7"/>
  <c r="N1231" i="7"/>
  <c r="M1231" i="7"/>
  <c r="L1231" i="7"/>
  <c r="K1231" i="7"/>
  <c r="X1223" i="7"/>
  <c r="W1223" i="7"/>
  <c r="V1223" i="7"/>
  <c r="U1223" i="7"/>
  <c r="T1223" i="7"/>
  <c r="R1223" i="7"/>
  <c r="Q1223" i="7"/>
  <c r="P1223" i="7"/>
  <c r="O1223" i="7"/>
  <c r="N1223" i="7"/>
  <c r="M1223" i="7"/>
  <c r="L1223" i="7"/>
  <c r="K1223" i="7"/>
  <c r="X1215" i="7"/>
  <c r="W1215" i="7"/>
  <c r="V1215" i="7"/>
  <c r="U1215" i="7"/>
  <c r="T1215" i="7"/>
  <c r="R1215" i="7"/>
  <c r="Q1215" i="7"/>
  <c r="P1215" i="7"/>
  <c r="O1215" i="7"/>
  <c r="N1215" i="7"/>
  <c r="M1215" i="7"/>
  <c r="L1215" i="7"/>
  <c r="K1215" i="7"/>
  <c r="X1207" i="7"/>
  <c r="W1207" i="7"/>
  <c r="V1207" i="7"/>
  <c r="U1207" i="7"/>
  <c r="T1207" i="7"/>
  <c r="R1207" i="7"/>
  <c r="Q1207" i="7"/>
  <c r="P1207" i="7"/>
  <c r="O1207" i="7"/>
  <c r="N1207" i="7"/>
  <c r="M1207" i="7"/>
  <c r="L1207" i="7"/>
  <c r="K1207" i="7"/>
  <c r="X1199" i="7"/>
  <c r="W1199" i="7"/>
  <c r="V1199" i="7"/>
  <c r="U1199" i="7"/>
  <c r="T1199" i="7"/>
  <c r="R1199" i="7"/>
  <c r="Q1199" i="7"/>
  <c r="P1199" i="7"/>
  <c r="O1199" i="7"/>
  <c r="N1199" i="7"/>
  <c r="M1199" i="7"/>
  <c r="L1199" i="7"/>
  <c r="K1199" i="7"/>
  <c r="X1191" i="7"/>
  <c r="W1191" i="7"/>
  <c r="V1191" i="7"/>
  <c r="U1191" i="7"/>
  <c r="T1191" i="7"/>
  <c r="R1191" i="7"/>
  <c r="Q1191" i="7"/>
  <c r="P1191" i="7"/>
  <c r="O1191" i="7"/>
  <c r="N1191" i="7"/>
  <c r="M1191" i="7"/>
  <c r="L1191" i="7"/>
  <c r="K1191" i="7"/>
  <c r="X1183" i="7"/>
  <c r="W1183" i="7"/>
  <c r="V1183" i="7"/>
  <c r="U1183" i="7"/>
  <c r="T1183" i="7"/>
  <c r="R1183" i="7"/>
  <c r="Q1183" i="7"/>
  <c r="P1183" i="7"/>
  <c r="O1183" i="7"/>
  <c r="N1183" i="7"/>
  <c r="M1183" i="7"/>
  <c r="L1183" i="7"/>
  <c r="K1183" i="7"/>
  <c r="X1175" i="7"/>
  <c r="W1175" i="7"/>
  <c r="V1175" i="7"/>
  <c r="U1175" i="7"/>
  <c r="T1175" i="7"/>
  <c r="R1175" i="7"/>
  <c r="Q1175" i="7"/>
  <c r="P1175" i="7"/>
  <c r="O1175" i="7"/>
  <c r="N1175" i="7"/>
  <c r="M1175" i="7"/>
  <c r="L1175" i="7"/>
  <c r="K1175" i="7"/>
  <c r="X1167" i="7"/>
  <c r="W1167" i="7"/>
  <c r="V1167" i="7"/>
  <c r="U1167" i="7"/>
  <c r="T1167" i="7"/>
  <c r="R1167" i="7"/>
  <c r="Q1167" i="7"/>
  <c r="P1167" i="7"/>
  <c r="O1167" i="7"/>
  <c r="N1167" i="7"/>
  <c r="M1167" i="7"/>
  <c r="L1167" i="7"/>
  <c r="K1167" i="7"/>
  <c r="X1377" i="7"/>
  <c r="W1377" i="7"/>
  <c r="V1377" i="7"/>
  <c r="U1377" i="7"/>
  <c r="T1377" i="7"/>
  <c r="R1377" i="7"/>
  <c r="Q1377" i="7"/>
  <c r="P1377" i="7"/>
  <c r="O1377" i="7"/>
  <c r="M1377" i="7"/>
  <c r="N1377" i="7"/>
  <c r="L1377" i="7"/>
  <c r="K1377" i="7"/>
  <c r="X1151" i="7"/>
  <c r="W1151" i="7"/>
  <c r="V1151" i="7"/>
  <c r="U1151" i="7"/>
  <c r="T1151" i="7"/>
  <c r="R1151" i="7"/>
  <c r="Q1151" i="7"/>
  <c r="P1151" i="7"/>
  <c r="O1151" i="7"/>
  <c r="N1151" i="7"/>
  <c r="M1151" i="7"/>
  <c r="L1151" i="7"/>
  <c r="K1151" i="7"/>
  <c r="X1143" i="7"/>
  <c r="W1143" i="7"/>
  <c r="V1143" i="7"/>
  <c r="U1143" i="7"/>
  <c r="T1143" i="7"/>
  <c r="R1143" i="7"/>
  <c r="Q1143" i="7"/>
  <c r="P1143" i="7"/>
  <c r="O1143" i="7"/>
  <c r="N1143" i="7"/>
  <c r="M1143" i="7"/>
  <c r="L1143" i="7"/>
  <c r="K1143" i="7"/>
  <c r="X1341" i="7"/>
  <c r="W1341" i="7"/>
  <c r="V1341" i="7"/>
  <c r="U1341" i="7"/>
  <c r="T1341" i="7"/>
  <c r="R1341" i="7"/>
  <c r="Q1341" i="7"/>
  <c r="P1341" i="7"/>
  <c r="O1341" i="7"/>
  <c r="N1341" i="7"/>
  <c r="M1341" i="7"/>
  <c r="L1341" i="7"/>
  <c r="K1341" i="7"/>
  <c r="X1324" i="7"/>
  <c r="W1324" i="7"/>
  <c r="V1324" i="7"/>
  <c r="U1324" i="7"/>
  <c r="T1324" i="7"/>
  <c r="R1324" i="7"/>
  <c r="Q1324" i="7"/>
  <c r="P1324" i="7"/>
  <c r="O1324" i="7"/>
  <c r="N1324" i="7"/>
  <c r="M1324" i="7"/>
  <c r="L1324" i="7"/>
  <c r="K1324" i="7"/>
  <c r="X1119" i="7"/>
  <c r="W1119" i="7"/>
  <c r="V1119" i="7"/>
  <c r="U1119" i="7"/>
  <c r="T1119" i="7"/>
  <c r="R1119" i="7"/>
  <c r="Q1119" i="7"/>
  <c r="P1119" i="7"/>
  <c r="O1119" i="7"/>
  <c r="N1119" i="7"/>
  <c r="M1119" i="7"/>
  <c r="L1119" i="7"/>
  <c r="K1119" i="7"/>
  <c r="X1111" i="7"/>
  <c r="W1111" i="7"/>
  <c r="U1111" i="7"/>
  <c r="V1111" i="7"/>
  <c r="T1111" i="7"/>
  <c r="R1111" i="7"/>
  <c r="Q1111" i="7"/>
  <c r="P1111" i="7"/>
  <c r="O1111" i="7"/>
  <c r="N1111" i="7"/>
  <c r="M1111" i="7"/>
  <c r="L1111" i="7"/>
  <c r="K1111" i="7"/>
  <c r="X1103" i="7"/>
  <c r="W1103" i="7"/>
  <c r="U1103" i="7"/>
  <c r="V1103" i="7"/>
  <c r="T1103" i="7"/>
  <c r="R1103" i="7"/>
  <c r="Q1103" i="7"/>
  <c r="P1103" i="7"/>
  <c r="O1103" i="7"/>
  <c r="N1103" i="7"/>
  <c r="M1103" i="7"/>
  <c r="L1103" i="7"/>
  <c r="K1103" i="7"/>
  <c r="X1095" i="7"/>
  <c r="W1095" i="7"/>
  <c r="U1095" i="7"/>
  <c r="V1095" i="7"/>
  <c r="T1095" i="7"/>
  <c r="R1095" i="7"/>
  <c r="Q1095" i="7"/>
  <c r="P1095" i="7"/>
  <c r="O1095" i="7"/>
  <c r="N1095" i="7"/>
  <c r="M1095" i="7"/>
  <c r="L1095" i="7"/>
  <c r="K1095" i="7"/>
  <c r="X1270" i="7"/>
  <c r="W1270" i="7"/>
  <c r="V1270" i="7"/>
  <c r="U1270" i="7"/>
  <c r="T1270" i="7"/>
  <c r="R1270" i="7"/>
  <c r="Q1270" i="7"/>
  <c r="P1270" i="7"/>
  <c r="O1270" i="7"/>
  <c r="N1270" i="7"/>
  <c r="M1270" i="7"/>
  <c r="L1270" i="7"/>
  <c r="K1270" i="7"/>
  <c r="X1079" i="7"/>
  <c r="W1079" i="7"/>
  <c r="U1079" i="7"/>
  <c r="V1079" i="7"/>
  <c r="T1079" i="7"/>
  <c r="R1079" i="7"/>
  <c r="Q1079" i="7"/>
  <c r="P1079" i="7"/>
  <c r="O1079" i="7"/>
  <c r="N1079" i="7"/>
  <c r="M1079" i="7"/>
  <c r="L1079" i="7"/>
  <c r="K1079" i="7"/>
  <c r="X1071" i="7"/>
  <c r="W1071" i="7"/>
  <c r="U1071" i="7"/>
  <c r="V1071" i="7"/>
  <c r="T1071" i="7"/>
  <c r="R1071" i="7"/>
  <c r="Q1071" i="7"/>
  <c r="P1071" i="7"/>
  <c r="O1071" i="7"/>
  <c r="N1071" i="7"/>
  <c r="M1071" i="7"/>
  <c r="L1071" i="7"/>
  <c r="K1071" i="7"/>
  <c r="X1211" i="7"/>
  <c r="W1211" i="7"/>
  <c r="U1211" i="7"/>
  <c r="V1211" i="7"/>
  <c r="T1211" i="7"/>
  <c r="R1211" i="7"/>
  <c r="Q1211" i="7"/>
  <c r="P1211" i="7"/>
  <c r="O1211" i="7"/>
  <c r="N1211" i="7"/>
  <c r="M1211" i="7"/>
  <c r="L1211" i="7"/>
  <c r="K1211" i="7"/>
  <c r="X1180" i="7"/>
  <c r="W1180" i="7"/>
  <c r="V1180" i="7"/>
  <c r="U1180" i="7"/>
  <c r="T1180" i="7"/>
  <c r="R1180" i="7"/>
  <c r="Q1180" i="7"/>
  <c r="P1180" i="7"/>
  <c r="O1180" i="7"/>
  <c r="N1180" i="7"/>
  <c r="M1180" i="7"/>
  <c r="L1180" i="7"/>
  <c r="K1180" i="7"/>
  <c r="X1047" i="7"/>
  <c r="W1047" i="7"/>
  <c r="U1047" i="7"/>
  <c r="V1047" i="7"/>
  <c r="T1047" i="7"/>
  <c r="R1047" i="7"/>
  <c r="Q1047" i="7"/>
  <c r="P1047" i="7"/>
  <c r="O1047" i="7"/>
  <c r="N1047" i="7"/>
  <c r="M1047" i="7"/>
  <c r="L1047" i="7"/>
  <c r="K1047" i="7"/>
  <c r="X1146" i="7"/>
  <c r="W1146" i="7"/>
  <c r="U1146" i="7"/>
  <c r="V1146" i="7"/>
  <c r="T1146" i="7"/>
  <c r="R1146" i="7"/>
  <c r="Q1146" i="7"/>
  <c r="P1146" i="7"/>
  <c r="O1146" i="7"/>
  <c r="N1146" i="7"/>
  <c r="M1146" i="7"/>
  <c r="L1146" i="7"/>
  <c r="K1146" i="7"/>
  <c r="X1031" i="7"/>
  <c r="W1031" i="7"/>
  <c r="U1031" i="7"/>
  <c r="V1031" i="7"/>
  <c r="T1031" i="7"/>
  <c r="R1031" i="7"/>
  <c r="Q1031" i="7"/>
  <c r="P1031" i="7"/>
  <c r="O1031" i="7"/>
  <c r="N1031" i="7"/>
  <c r="M1031" i="7"/>
  <c r="L1031" i="7"/>
  <c r="K1031" i="7"/>
  <c r="X1115" i="7"/>
  <c r="W1115" i="7"/>
  <c r="V1115" i="7"/>
  <c r="U1115" i="7"/>
  <c r="T1115" i="7"/>
  <c r="R1115" i="7"/>
  <c r="Q1115" i="7"/>
  <c r="P1115" i="7"/>
  <c r="O1115" i="7"/>
  <c r="N1115" i="7"/>
  <c r="M1115" i="7"/>
  <c r="L1115" i="7"/>
  <c r="K1115" i="7"/>
  <c r="X1015" i="7"/>
  <c r="W1015" i="7"/>
  <c r="U1015" i="7"/>
  <c r="V1015" i="7"/>
  <c r="T1015" i="7"/>
  <c r="R1015" i="7"/>
  <c r="Q1015" i="7"/>
  <c r="P1015" i="7"/>
  <c r="O1015" i="7"/>
  <c r="N1015" i="7"/>
  <c r="M1015" i="7"/>
  <c r="L1015" i="7"/>
  <c r="K1015" i="7"/>
  <c r="X1007" i="7"/>
  <c r="W1007" i="7"/>
  <c r="U1007" i="7"/>
  <c r="V1007" i="7"/>
  <c r="T1007" i="7"/>
  <c r="R1007" i="7"/>
  <c r="Q1007" i="7"/>
  <c r="P1007" i="7"/>
  <c r="O1007" i="7"/>
  <c r="N1007" i="7"/>
  <c r="M1007" i="7"/>
  <c r="L1007" i="7"/>
  <c r="K1007" i="7"/>
  <c r="X999" i="7"/>
  <c r="W999" i="7"/>
  <c r="U999" i="7"/>
  <c r="V999" i="7"/>
  <c r="T999" i="7"/>
  <c r="R999" i="7"/>
  <c r="Q999" i="7"/>
  <c r="P999" i="7"/>
  <c r="O999" i="7"/>
  <c r="N999" i="7"/>
  <c r="M999" i="7"/>
  <c r="L999" i="7"/>
  <c r="K999" i="7"/>
  <c r="X991" i="7"/>
  <c r="W991" i="7"/>
  <c r="V991" i="7"/>
  <c r="U991" i="7"/>
  <c r="T991" i="7"/>
  <c r="R991" i="7"/>
  <c r="Q991" i="7"/>
  <c r="P991" i="7"/>
  <c r="O991" i="7"/>
  <c r="N991" i="7"/>
  <c r="M991" i="7"/>
  <c r="L991" i="7"/>
  <c r="K991" i="7"/>
  <c r="X983" i="7"/>
  <c r="W983" i="7"/>
  <c r="U983" i="7"/>
  <c r="V983" i="7"/>
  <c r="T983" i="7"/>
  <c r="R983" i="7"/>
  <c r="Q983" i="7"/>
  <c r="P983" i="7"/>
  <c r="O983" i="7"/>
  <c r="N983" i="7"/>
  <c r="M983" i="7"/>
  <c r="L983" i="7"/>
  <c r="K983" i="7"/>
  <c r="X975" i="7"/>
  <c r="W975" i="7"/>
  <c r="U975" i="7"/>
  <c r="V975" i="7"/>
  <c r="T975" i="7"/>
  <c r="R975" i="7"/>
  <c r="Q975" i="7"/>
  <c r="P975" i="7"/>
  <c r="O975" i="7"/>
  <c r="N975" i="7"/>
  <c r="M975" i="7"/>
  <c r="L975" i="7"/>
  <c r="K975" i="7"/>
  <c r="X967" i="7"/>
  <c r="W967" i="7"/>
  <c r="U967" i="7"/>
  <c r="V967" i="7"/>
  <c r="T967" i="7"/>
  <c r="R967" i="7"/>
  <c r="Q967" i="7"/>
  <c r="P967" i="7"/>
  <c r="O967" i="7"/>
  <c r="N967" i="7"/>
  <c r="M967" i="7"/>
  <c r="L967" i="7"/>
  <c r="K967" i="7"/>
  <c r="X1057" i="7"/>
  <c r="W1057" i="7"/>
  <c r="V1057" i="7"/>
  <c r="U1057" i="7"/>
  <c r="T1057" i="7"/>
  <c r="R1057" i="7"/>
  <c r="Q1057" i="7"/>
  <c r="P1057" i="7"/>
  <c r="O1057" i="7"/>
  <c r="N1057" i="7"/>
  <c r="M1057" i="7"/>
  <c r="L1057" i="7"/>
  <c r="K1057" i="7"/>
  <c r="X951" i="7"/>
  <c r="W951" i="7"/>
  <c r="U951" i="7"/>
  <c r="V951" i="7"/>
  <c r="T951" i="7"/>
  <c r="R951" i="7"/>
  <c r="Q951" i="7"/>
  <c r="P951" i="7"/>
  <c r="O951" i="7"/>
  <c r="N951" i="7"/>
  <c r="M951" i="7"/>
  <c r="L951" i="7"/>
  <c r="K951" i="7"/>
  <c r="X943" i="7"/>
  <c r="W943" i="7"/>
  <c r="U943" i="7"/>
  <c r="V943" i="7"/>
  <c r="T943" i="7"/>
  <c r="R943" i="7"/>
  <c r="Q943" i="7"/>
  <c r="P943" i="7"/>
  <c r="O943" i="7"/>
  <c r="N943" i="7"/>
  <c r="M943" i="7"/>
  <c r="L943" i="7"/>
  <c r="K943" i="7"/>
  <c r="X935" i="7"/>
  <c r="W935" i="7"/>
  <c r="U935" i="7"/>
  <c r="V935" i="7"/>
  <c r="T935" i="7"/>
  <c r="R935" i="7"/>
  <c r="Q935" i="7"/>
  <c r="P935" i="7"/>
  <c r="O935" i="7"/>
  <c r="N935" i="7"/>
  <c r="M935" i="7"/>
  <c r="L935" i="7"/>
  <c r="K935" i="7"/>
  <c r="X927" i="7"/>
  <c r="W927" i="7"/>
  <c r="V927" i="7"/>
  <c r="U927" i="7"/>
  <c r="T927" i="7"/>
  <c r="R927" i="7"/>
  <c r="Q927" i="7"/>
  <c r="P927" i="7"/>
  <c r="O927" i="7"/>
  <c r="N927" i="7"/>
  <c r="M927" i="7"/>
  <c r="L927" i="7"/>
  <c r="K927" i="7"/>
  <c r="X1039" i="7"/>
  <c r="W1039" i="7"/>
  <c r="U1039" i="7"/>
  <c r="V1039" i="7"/>
  <c r="T1039" i="7"/>
  <c r="R1039" i="7"/>
  <c r="Q1039" i="7"/>
  <c r="P1039" i="7"/>
  <c r="O1039" i="7"/>
  <c r="N1039" i="7"/>
  <c r="M1039" i="7"/>
  <c r="L1039" i="7"/>
  <c r="K1039" i="7"/>
  <c r="X911" i="7"/>
  <c r="W911" i="7"/>
  <c r="U911" i="7"/>
  <c r="V911" i="7"/>
  <c r="T911" i="7"/>
  <c r="R911" i="7"/>
  <c r="Q911" i="7"/>
  <c r="P911" i="7"/>
  <c r="O911" i="7"/>
  <c r="N911" i="7"/>
  <c r="M911" i="7"/>
  <c r="L911" i="7"/>
  <c r="K911" i="7"/>
  <c r="X903" i="7"/>
  <c r="W903" i="7"/>
  <c r="U903" i="7"/>
  <c r="V903" i="7"/>
  <c r="T903" i="7"/>
  <c r="R903" i="7"/>
  <c r="Q903" i="7"/>
  <c r="P903" i="7"/>
  <c r="O903" i="7"/>
  <c r="N903" i="7"/>
  <c r="M903" i="7"/>
  <c r="L903" i="7"/>
  <c r="K903" i="7"/>
  <c r="X895" i="7"/>
  <c r="W895" i="7"/>
  <c r="V895" i="7"/>
  <c r="U895" i="7"/>
  <c r="T895" i="7"/>
  <c r="R895" i="7"/>
  <c r="Q895" i="7"/>
  <c r="P895" i="7"/>
  <c r="O895" i="7"/>
  <c r="N895" i="7"/>
  <c r="M895" i="7"/>
  <c r="L895" i="7"/>
  <c r="K895" i="7"/>
  <c r="X887" i="7"/>
  <c r="W887" i="7"/>
  <c r="U887" i="7"/>
  <c r="V887" i="7"/>
  <c r="T887" i="7"/>
  <c r="R887" i="7"/>
  <c r="Q887" i="7"/>
  <c r="P887" i="7"/>
  <c r="O887" i="7"/>
  <c r="N887" i="7"/>
  <c r="M887" i="7"/>
  <c r="L887" i="7"/>
  <c r="K887" i="7"/>
  <c r="X879" i="7"/>
  <c r="W879" i="7"/>
  <c r="U879" i="7"/>
  <c r="V879" i="7"/>
  <c r="T879" i="7"/>
  <c r="R879" i="7"/>
  <c r="Q879" i="7"/>
  <c r="P879" i="7"/>
  <c r="O879" i="7"/>
  <c r="N879" i="7"/>
  <c r="M879" i="7"/>
  <c r="L879" i="7"/>
  <c r="K879" i="7"/>
  <c r="X871" i="7"/>
  <c r="W871" i="7"/>
  <c r="U871" i="7"/>
  <c r="V871" i="7"/>
  <c r="T871" i="7"/>
  <c r="R871" i="7"/>
  <c r="Q871" i="7"/>
  <c r="P871" i="7"/>
  <c r="O871" i="7"/>
  <c r="N871" i="7"/>
  <c r="M871" i="7"/>
  <c r="L871" i="7"/>
  <c r="K871" i="7"/>
  <c r="X863" i="7"/>
  <c r="W863" i="7"/>
  <c r="V863" i="7"/>
  <c r="U863" i="7"/>
  <c r="T863" i="7"/>
  <c r="R863" i="7"/>
  <c r="Q863" i="7"/>
  <c r="P863" i="7"/>
  <c r="O863" i="7"/>
  <c r="N863" i="7"/>
  <c r="M863" i="7"/>
  <c r="L863" i="7"/>
  <c r="K863" i="7"/>
  <c r="X855" i="7"/>
  <c r="W855" i="7"/>
  <c r="U855" i="7"/>
  <c r="V855" i="7"/>
  <c r="T855" i="7"/>
  <c r="R855" i="7"/>
  <c r="Q855" i="7"/>
  <c r="P855" i="7"/>
  <c r="O855" i="7"/>
  <c r="N855" i="7"/>
  <c r="M855" i="7"/>
  <c r="L855" i="7"/>
  <c r="K855" i="7"/>
  <c r="X847" i="7"/>
  <c r="W847" i="7"/>
  <c r="U847" i="7"/>
  <c r="V847" i="7"/>
  <c r="T847" i="7"/>
  <c r="R847" i="7"/>
  <c r="Q847" i="7"/>
  <c r="P847" i="7"/>
  <c r="O847" i="7"/>
  <c r="N847" i="7"/>
  <c r="M847" i="7"/>
  <c r="L847" i="7"/>
  <c r="K847" i="7"/>
  <c r="X839" i="7"/>
  <c r="W839" i="7"/>
  <c r="V839" i="7"/>
  <c r="U839" i="7"/>
  <c r="T839" i="7"/>
  <c r="R839" i="7"/>
  <c r="Q839" i="7"/>
  <c r="P839" i="7"/>
  <c r="O839" i="7"/>
  <c r="N839" i="7"/>
  <c r="M839" i="7"/>
  <c r="L839" i="7"/>
  <c r="K839" i="7"/>
  <c r="X831" i="7"/>
  <c r="W831" i="7"/>
  <c r="V831" i="7"/>
  <c r="U831" i="7"/>
  <c r="T831" i="7"/>
  <c r="R831" i="7"/>
  <c r="Q831" i="7"/>
  <c r="P831" i="7"/>
  <c r="O831" i="7"/>
  <c r="N831" i="7"/>
  <c r="M831" i="7"/>
  <c r="L831" i="7"/>
  <c r="K831" i="7"/>
  <c r="X823" i="7"/>
  <c r="W823" i="7"/>
  <c r="V823" i="7"/>
  <c r="U823" i="7"/>
  <c r="T823" i="7"/>
  <c r="R823" i="7"/>
  <c r="Q823" i="7"/>
  <c r="P823" i="7"/>
  <c r="N823" i="7"/>
  <c r="O823" i="7"/>
  <c r="M823" i="7"/>
  <c r="L823" i="7"/>
  <c r="K823" i="7"/>
  <c r="X815" i="7"/>
  <c r="W815" i="7"/>
  <c r="V815" i="7"/>
  <c r="U815" i="7"/>
  <c r="T815" i="7"/>
  <c r="R815" i="7"/>
  <c r="Q815" i="7"/>
  <c r="P815" i="7"/>
  <c r="N815" i="7"/>
  <c r="O815" i="7"/>
  <c r="M815" i="7"/>
  <c r="L815" i="7"/>
  <c r="K815" i="7"/>
  <c r="X807" i="7"/>
  <c r="W807" i="7"/>
  <c r="V807" i="7"/>
  <c r="U807" i="7"/>
  <c r="T807" i="7"/>
  <c r="R807" i="7"/>
  <c r="Q807" i="7"/>
  <c r="P807" i="7"/>
  <c r="O807" i="7"/>
  <c r="N807" i="7"/>
  <c r="M807" i="7"/>
  <c r="L807" i="7"/>
  <c r="K807" i="7"/>
  <c r="X799" i="7"/>
  <c r="W799" i="7"/>
  <c r="V799" i="7"/>
  <c r="U799" i="7"/>
  <c r="T799" i="7"/>
  <c r="R799" i="7"/>
  <c r="Q799" i="7"/>
  <c r="P799" i="7"/>
  <c r="O799" i="7"/>
  <c r="N799" i="7"/>
  <c r="M799" i="7"/>
  <c r="L799" i="7"/>
  <c r="K799" i="7"/>
  <c r="X791" i="7"/>
  <c r="W791" i="7"/>
  <c r="V791" i="7"/>
  <c r="U791" i="7"/>
  <c r="T791" i="7"/>
  <c r="R791" i="7"/>
  <c r="Q791" i="7"/>
  <c r="P791" i="7"/>
  <c r="N791" i="7"/>
  <c r="O791" i="7"/>
  <c r="M791" i="7"/>
  <c r="L791" i="7"/>
  <c r="K791" i="7"/>
  <c r="X783" i="7"/>
  <c r="W783" i="7"/>
  <c r="V783" i="7"/>
  <c r="U783" i="7"/>
  <c r="T783" i="7"/>
  <c r="R783" i="7"/>
  <c r="Q783" i="7"/>
  <c r="P783" i="7"/>
  <c r="N783" i="7"/>
  <c r="O783" i="7"/>
  <c r="M783" i="7"/>
  <c r="L783" i="7"/>
  <c r="K783" i="7"/>
  <c r="J783" i="7"/>
  <c r="X775" i="7"/>
  <c r="W775" i="7"/>
  <c r="V775" i="7"/>
  <c r="U775" i="7"/>
  <c r="T775" i="7"/>
  <c r="R775" i="7"/>
  <c r="Q775" i="7"/>
  <c r="P775" i="7"/>
  <c r="O775" i="7"/>
  <c r="N775" i="7"/>
  <c r="M775" i="7"/>
  <c r="L775" i="7"/>
  <c r="K775" i="7"/>
  <c r="J775" i="7"/>
  <c r="X767" i="7"/>
  <c r="W767" i="7"/>
  <c r="V767" i="7"/>
  <c r="U767" i="7"/>
  <c r="T767" i="7"/>
  <c r="R767" i="7"/>
  <c r="Q767" i="7"/>
  <c r="P767" i="7"/>
  <c r="N767" i="7"/>
  <c r="O767" i="7"/>
  <c r="M767" i="7"/>
  <c r="L767" i="7"/>
  <c r="K767" i="7"/>
  <c r="J767" i="7"/>
  <c r="X759" i="7"/>
  <c r="W759" i="7"/>
  <c r="V759" i="7"/>
  <c r="U759" i="7"/>
  <c r="T759" i="7"/>
  <c r="R759" i="7"/>
  <c r="Q759" i="7"/>
  <c r="P759" i="7"/>
  <c r="O759" i="7"/>
  <c r="N759" i="7"/>
  <c r="M759" i="7"/>
  <c r="L759" i="7"/>
  <c r="K759" i="7"/>
  <c r="J759" i="7"/>
  <c r="X751" i="7"/>
  <c r="W751" i="7"/>
  <c r="V751" i="7"/>
  <c r="U751" i="7"/>
  <c r="T751" i="7"/>
  <c r="R751" i="7"/>
  <c r="Q751" i="7"/>
  <c r="P751" i="7"/>
  <c r="N751" i="7"/>
  <c r="O751" i="7"/>
  <c r="M751" i="7"/>
  <c r="L751" i="7"/>
  <c r="K751" i="7"/>
  <c r="J751" i="7"/>
  <c r="X743" i="7"/>
  <c r="W743" i="7"/>
  <c r="V743" i="7"/>
  <c r="U743" i="7"/>
  <c r="T743" i="7"/>
  <c r="R743" i="7"/>
  <c r="Q743" i="7"/>
  <c r="P743" i="7"/>
  <c r="O743" i="7"/>
  <c r="N743" i="7"/>
  <c r="M743" i="7"/>
  <c r="L743" i="7"/>
  <c r="K743" i="7"/>
  <c r="J743" i="7"/>
  <c r="X735" i="7"/>
  <c r="W735" i="7"/>
  <c r="V735" i="7"/>
  <c r="U735" i="7"/>
  <c r="T735" i="7"/>
  <c r="R735" i="7"/>
  <c r="Q735" i="7"/>
  <c r="P735" i="7"/>
  <c r="O735" i="7"/>
  <c r="N735" i="7"/>
  <c r="M735" i="7"/>
  <c r="L735" i="7"/>
  <c r="K735" i="7"/>
  <c r="J735" i="7"/>
  <c r="X727" i="7"/>
  <c r="W727" i="7"/>
  <c r="V727" i="7"/>
  <c r="U727" i="7"/>
  <c r="T727" i="7"/>
  <c r="R727" i="7"/>
  <c r="Q727" i="7"/>
  <c r="P727" i="7"/>
  <c r="O727" i="7"/>
  <c r="N727" i="7"/>
  <c r="M727" i="7"/>
  <c r="L727" i="7"/>
  <c r="K727" i="7"/>
  <c r="J727" i="7"/>
  <c r="X719" i="7"/>
  <c r="W719" i="7"/>
  <c r="V719" i="7"/>
  <c r="U719" i="7"/>
  <c r="T719" i="7"/>
  <c r="R719" i="7"/>
  <c r="Q719" i="7"/>
  <c r="P719" i="7"/>
  <c r="O719" i="7"/>
  <c r="N719" i="7"/>
  <c r="M719" i="7"/>
  <c r="L719" i="7"/>
  <c r="K719" i="7"/>
  <c r="J719" i="7"/>
  <c r="X711" i="7"/>
  <c r="W711" i="7"/>
  <c r="V711" i="7"/>
  <c r="U711" i="7"/>
  <c r="T711" i="7"/>
  <c r="R711" i="7"/>
  <c r="Q711" i="7"/>
  <c r="P711" i="7"/>
  <c r="O711" i="7"/>
  <c r="N711" i="7"/>
  <c r="M711" i="7"/>
  <c r="L711" i="7"/>
  <c r="K711" i="7"/>
  <c r="J711" i="7"/>
  <c r="X703" i="7"/>
  <c r="W703" i="7"/>
  <c r="V703" i="7"/>
  <c r="U703" i="7"/>
  <c r="T703" i="7"/>
  <c r="R703" i="7"/>
  <c r="Q703" i="7"/>
  <c r="P703" i="7"/>
  <c r="O703" i="7"/>
  <c r="N703" i="7"/>
  <c r="M703" i="7"/>
  <c r="L703" i="7"/>
  <c r="K703" i="7"/>
  <c r="J703" i="7"/>
  <c r="X695" i="7"/>
  <c r="W695" i="7"/>
  <c r="V695" i="7"/>
  <c r="U695" i="7"/>
  <c r="T695" i="7"/>
  <c r="R695" i="7"/>
  <c r="Q695" i="7"/>
  <c r="P695" i="7"/>
  <c r="O695" i="7"/>
  <c r="N695" i="7"/>
  <c r="M695" i="7"/>
  <c r="L695" i="7"/>
  <c r="K695" i="7"/>
  <c r="J695" i="7"/>
  <c r="X687" i="7"/>
  <c r="W687" i="7"/>
  <c r="V687" i="7"/>
  <c r="U687" i="7"/>
  <c r="T687" i="7"/>
  <c r="R687" i="7"/>
  <c r="Q687" i="7"/>
  <c r="P687" i="7"/>
  <c r="O687" i="7"/>
  <c r="N687" i="7"/>
  <c r="M687" i="7"/>
  <c r="L687" i="7"/>
  <c r="K687" i="7"/>
  <c r="J687" i="7"/>
  <c r="X679" i="7"/>
  <c r="W679" i="7"/>
  <c r="V679" i="7"/>
  <c r="U679" i="7"/>
  <c r="T679" i="7"/>
  <c r="R679" i="7"/>
  <c r="Q679" i="7"/>
  <c r="P679" i="7"/>
  <c r="O679" i="7"/>
  <c r="N679" i="7"/>
  <c r="M679" i="7"/>
  <c r="L679" i="7"/>
  <c r="K679" i="7"/>
  <c r="J679" i="7"/>
  <c r="X671" i="7"/>
  <c r="W671" i="7"/>
  <c r="V671" i="7"/>
  <c r="U671" i="7"/>
  <c r="T671" i="7"/>
  <c r="R671" i="7"/>
  <c r="Q671" i="7"/>
  <c r="P671" i="7"/>
  <c r="O671" i="7"/>
  <c r="N671" i="7"/>
  <c r="M671" i="7"/>
  <c r="L671" i="7"/>
  <c r="K671" i="7"/>
  <c r="J671" i="7"/>
  <c r="X663" i="7"/>
  <c r="W663" i="7"/>
  <c r="V663" i="7"/>
  <c r="U663" i="7"/>
  <c r="T663" i="7"/>
  <c r="R663" i="7"/>
  <c r="Q663" i="7"/>
  <c r="P663" i="7"/>
  <c r="O663" i="7"/>
  <c r="N663" i="7"/>
  <c r="M663" i="7"/>
  <c r="L663" i="7"/>
  <c r="K663" i="7"/>
  <c r="J663" i="7"/>
  <c r="X655" i="7"/>
  <c r="W655" i="7"/>
  <c r="V655" i="7"/>
  <c r="U655" i="7"/>
  <c r="T655" i="7"/>
  <c r="R655" i="7"/>
  <c r="Q655" i="7"/>
  <c r="P655" i="7"/>
  <c r="O655" i="7"/>
  <c r="N655" i="7"/>
  <c r="M655" i="7"/>
  <c r="L655" i="7"/>
  <c r="K655" i="7"/>
  <c r="J655" i="7"/>
  <c r="X647" i="7"/>
  <c r="W647" i="7"/>
  <c r="V647" i="7"/>
  <c r="U647" i="7"/>
  <c r="T647" i="7"/>
  <c r="R647" i="7"/>
  <c r="Q647" i="7"/>
  <c r="P647" i="7"/>
  <c r="O647" i="7"/>
  <c r="N647" i="7"/>
  <c r="M647" i="7"/>
  <c r="L647" i="7"/>
  <c r="K647" i="7"/>
  <c r="J647" i="7"/>
  <c r="X639" i="7"/>
  <c r="W639" i="7"/>
  <c r="V639" i="7"/>
  <c r="U639" i="7"/>
  <c r="T639" i="7"/>
  <c r="R639" i="7"/>
  <c r="Q639" i="7"/>
  <c r="P639" i="7"/>
  <c r="O639" i="7"/>
  <c r="N639" i="7"/>
  <c r="M639" i="7"/>
  <c r="L639" i="7"/>
  <c r="K639" i="7"/>
  <c r="J639" i="7"/>
  <c r="X631" i="7"/>
  <c r="W631" i="7"/>
  <c r="V631" i="7"/>
  <c r="U631" i="7"/>
  <c r="T631" i="7"/>
  <c r="R631" i="7"/>
  <c r="Q631" i="7"/>
  <c r="P631" i="7"/>
  <c r="O631" i="7"/>
  <c r="N631" i="7"/>
  <c r="M631" i="7"/>
  <c r="L631" i="7"/>
  <c r="K631" i="7"/>
  <c r="J631" i="7"/>
  <c r="X623" i="7"/>
  <c r="W623" i="7"/>
  <c r="V623" i="7"/>
  <c r="U623" i="7"/>
  <c r="T623" i="7"/>
  <c r="R623" i="7"/>
  <c r="Q623" i="7"/>
  <c r="P623" i="7"/>
  <c r="O623" i="7"/>
  <c r="N623" i="7"/>
  <c r="M623" i="7"/>
  <c r="L623" i="7"/>
  <c r="K623" i="7"/>
  <c r="J623" i="7"/>
  <c r="X615" i="7"/>
  <c r="W615" i="7"/>
  <c r="V615" i="7"/>
  <c r="U615" i="7"/>
  <c r="T615" i="7"/>
  <c r="R615" i="7"/>
  <c r="Q615" i="7"/>
  <c r="P615" i="7"/>
  <c r="O615" i="7"/>
  <c r="N615" i="7"/>
  <c r="M615" i="7"/>
  <c r="L615" i="7"/>
  <c r="K615" i="7"/>
  <c r="J615" i="7"/>
  <c r="X607" i="7"/>
  <c r="W607" i="7"/>
  <c r="V607" i="7"/>
  <c r="U607" i="7"/>
  <c r="T607" i="7"/>
  <c r="R607" i="7"/>
  <c r="Q607" i="7"/>
  <c r="P607" i="7"/>
  <c r="O607" i="7"/>
  <c r="N607" i="7"/>
  <c r="M607" i="7"/>
  <c r="L607" i="7"/>
  <c r="K607" i="7"/>
  <c r="J607" i="7"/>
  <c r="X599" i="7"/>
  <c r="W599" i="7"/>
  <c r="V599" i="7"/>
  <c r="U599" i="7"/>
  <c r="T599" i="7"/>
  <c r="R599" i="7"/>
  <c r="Q599" i="7"/>
  <c r="P599" i="7"/>
  <c r="O599" i="7"/>
  <c r="N599" i="7"/>
  <c r="M599" i="7"/>
  <c r="L599" i="7"/>
  <c r="K599" i="7"/>
  <c r="J599" i="7"/>
  <c r="X591" i="7"/>
  <c r="W591" i="7"/>
  <c r="V591" i="7"/>
  <c r="U591" i="7"/>
  <c r="T591" i="7"/>
  <c r="R591" i="7"/>
  <c r="Q591" i="7"/>
  <c r="P591" i="7"/>
  <c r="O591" i="7"/>
  <c r="N591" i="7"/>
  <c r="M591" i="7"/>
  <c r="L591" i="7"/>
  <c r="K591" i="7"/>
  <c r="J591" i="7"/>
  <c r="X583" i="7"/>
  <c r="W583" i="7"/>
  <c r="V583" i="7"/>
  <c r="U583" i="7"/>
  <c r="T583" i="7"/>
  <c r="R583" i="7"/>
  <c r="Q583" i="7"/>
  <c r="P583" i="7"/>
  <c r="O583" i="7"/>
  <c r="N583" i="7"/>
  <c r="M583" i="7"/>
  <c r="L583" i="7"/>
  <c r="K583" i="7"/>
  <c r="J583" i="7"/>
  <c r="X575" i="7"/>
  <c r="W575" i="7"/>
  <c r="V575" i="7"/>
  <c r="U575" i="7"/>
  <c r="T575" i="7"/>
  <c r="R575" i="7"/>
  <c r="Q575" i="7"/>
  <c r="P575" i="7"/>
  <c r="O575" i="7"/>
  <c r="N575" i="7"/>
  <c r="M575" i="7"/>
  <c r="L575" i="7"/>
  <c r="K575" i="7"/>
  <c r="J575" i="7"/>
  <c r="X567" i="7"/>
  <c r="W567" i="7"/>
  <c r="V567" i="7"/>
  <c r="U567" i="7"/>
  <c r="T567" i="7"/>
  <c r="R567" i="7"/>
  <c r="Q567" i="7"/>
  <c r="P567" i="7"/>
  <c r="O567" i="7"/>
  <c r="N567" i="7"/>
  <c r="M567" i="7"/>
  <c r="L567" i="7"/>
  <c r="K567" i="7"/>
  <c r="J567" i="7"/>
  <c r="X559" i="7"/>
  <c r="W559" i="7"/>
  <c r="V559" i="7"/>
  <c r="U559" i="7"/>
  <c r="T559" i="7"/>
  <c r="R559" i="7"/>
  <c r="Q559" i="7"/>
  <c r="P559" i="7"/>
  <c r="O559" i="7"/>
  <c r="N559" i="7"/>
  <c r="M559" i="7"/>
  <c r="L559" i="7"/>
  <c r="K559" i="7"/>
  <c r="J559" i="7"/>
  <c r="X645" i="7"/>
  <c r="W645" i="7"/>
  <c r="V645" i="7"/>
  <c r="U645" i="7"/>
  <c r="T645" i="7"/>
  <c r="R645" i="7"/>
  <c r="Q645" i="7"/>
  <c r="P645" i="7"/>
  <c r="O645" i="7"/>
  <c r="N645" i="7"/>
  <c r="M645" i="7"/>
  <c r="L645" i="7"/>
  <c r="K645" i="7"/>
  <c r="J645" i="7"/>
  <c r="X543" i="7"/>
  <c r="W543" i="7"/>
  <c r="V543" i="7"/>
  <c r="U543" i="7"/>
  <c r="T543" i="7"/>
  <c r="R543" i="7"/>
  <c r="Q543" i="7"/>
  <c r="P543" i="7"/>
  <c r="O543" i="7"/>
  <c r="N543" i="7"/>
  <c r="M543" i="7"/>
  <c r="L543" i="7"/>
  <c r="K543" i="7"/>
  <c r="J543" i="7"/>
  <c r="X535" i="7"/>
  <c r="W535" i="7"/>
  <c r="V535" i="7"/>
  <c r="U535" i="7"/>
  <c r="T535" i="7"/>
  <c r="R535" i="7"/>
  <c r="Q535" i="7"/>
  <c r="P535" i="7"/>
  <c r="O535" i="7"/>
  <c r="N535" i="7"/>
  <c r="M535" i="7"/>
  <c r="L535" i="7"/>
  <c r="K535" i="7"/>
  <c r="J535" i="7"/>
  <c r="X597" i="7"/>
  <c r="W597" i="7"/>
  <c r="V597" i="7"/>
  <c r="U597" i="7"/>
  <c r="T597" i="7"/>
  <c r="R597" i="7"/>
  <c r="Q597" i="7"/>
  <c r="P597" i="7"/>
  <c r="O597" i="7"/>
  <c r="N597" i="7"/>
  <c r="M597" i="7"/>
  <c r="L597" i="7"/>
  <c r="K597" i="7"/>
  <c r="J597" i="7"/>
  <c r="X519" i="7"/>
  <c r="W519" i="7"/>
  <c r="V519" i="7"/>
  <c r="U519" i="7"/>
  <c r="T519" i="7"/>
  <c r="R519" i="7"/>
  <c r="Q519" i="7"/>
  <c r="P519" i="7"/>
  <c r="O519" i="7"/>
  <c r="N519" i="7"/>
  <c r="M519" i="7"/>
  <c r="L519" i="7"/>
  <c r="K519" i="7"/>
  <c r="J519" i="7"/>
  <c r="X511" i="7"/>
  <c r="W511" i="7"/>
  <c r="V511" i="7"/>
  <c r="U511" i="7"/>
  <c r="T511" i="7"/>
  <c r="R511" i="7"/>
  <c r="Q511" i="7"/>
  <c r="P511" i="7"/>
  <c r="O511" i="7"/>
  <c r="N511" i="7"/>
  <c r="M511" i="7"/>
  <c r="L511" i="7"/>
  <c r="K511" i="7"/>
  <c r="J511" i="7"/>
  <c r="X503" i="7"/>
  <c r="W503" i="7"/>
  <c r="V503" i="7"/>
  <c r="U503" i="7"/>
  <c r="T503" i="7"/>
  <c r="R503" i="7"/>
  <c r="Q503" i="7"/>
  <c r="P503" i="7"/>
  <c r="O503" i="7"/>
  <c r="N503" i="7"/>
  <c r="M503" i="7"/>
  <c r="L503" i="7"/>
  <c r="K503" i="7"/>
  <c r="J503" i="7"/>
  <c r="X495" i="7"/>
  <c r="W495" i="7"/>
  <c r="V495" i="7"/>
  <c r="U495" i="7"/>
  <c r="T495" i="7"/>
  <c r="R495" i="7"/>
  <c r="Q495" i="7"/>
  <c r="P495" i="7"/>
  <c r="O495" i="7"/>
  <c r="N495" i="7"/>
  <c r="M495" i="7"/>
  <c r="L495" i="7"/>
  <c r="K495" i="7"/>
  <c r="J495" i="7"/>
  <c r="X487" i="7"/>
  <c r="W487" i="7"/>
  <c r="V487" i="7"/>
  <c r="U487" i="7"/>
  <c r="T487" i="7"/>
  <c r="R487" i="7"/>
  <c r="Q487" i="7"/>
  <c r="P487" i="7"/>
  <c r="O487" i="7"/>
  <c r="N487" i="7"/>
  <c r="M487" i="7"/>
  <c r="L487" i="7"/>
  <c r="K487" i="7"/>
  <c r="J487" i="7"/>
  <c r="X479" i="7"/>
  <c r="W479" i="7"/>
  <c r="V479" i="7"/>
  <c r="U479" i="7"/>
  <c r="T479" i="7"/>
  <c r="R479" i="7"/>
  <c r="Q479" i="7"/>
  <c r="P479" i="7"/>
  <c r="O479" i="7"/>
  <c r="N479" i="7"/>
  <c r="M479" i="7"/>
  <c r="L479" i="7"/>
  <c r="K479" i="7"/>
  <c r="J479" i="7"/>
  <c r="X471" i="7"/>
  <c r="W471" i="7"/>
  <c r="V471" i="7"/>
  <c r="U471" i="7"/>
  <c r="T471" i="7"/>
  <c r="R471" i="7"/>
  <c r="Q471" i="7"/>
  <c r="P471" i="7"/>
  <c r="O471" i="7"/>
  <c r="N471" i="7"/>
  <c r="M471" i="7"/>
  <c r="L471" i="7"/>
  <c r="K471" i="7"/>
  <c r="J471" i="7"/>
  <c r="X463" i="7"/>
  <c r="W463" i="7"/>
  <c r="V463" i="7"/>
  <c r="U463" i="7"/>
  <c r="T463" i="7"/>
  <c r="R463" i="7"/>
  <c r="P463" i="7"/>
  <c r="Q463" i="7"/>
  <c r="O463" i="7"/>
  <c r="N463" i="7"/>
  <c r="M463" i="7"/>
  <c r="L463" i="7"/>
  <c r="K463" i="7"/>
  <c r="J463" i="7"/>
  <c r="X455" i="7"/>
  <c r="W455" i="7"/>
  <c r="V455" i="7"/>
  <c r="U455" i="7"/>
  <c r="T455" i="7"/>
  <c r="R455" i="7"/>
  <c r="P455" i="7"/>
  <c r="Q455" i="7"/>
  <c r="O455" i="7"/>
  <c r="N455" i="7"/>
  <c r="M455" i="7"/>
  <c r="L455" i="7"/>
  <c r="K455" i="7"/>
  <c r="J455" i="7"/>
  <c r="X447" i="7"/>
  <c r="W447" i="7"/>
  <c r="V447" i="7"/>
  <c r="U447" i="7"/>
  <c r="T447" i="7"/>
  <c r="R447" i="7"/>
  <c r="Q447" i="7"/>
  <c r="P447" i="7"/>
  <c r="O447" i="7"/>
  <c r="N447" i="7"/>
  <c r="M447" i="7"/>
  <c r="L447" i="7"/>
  <c r="K447" i="7"/>
  <c r="J447" i="7"/>
  <c r="X439" i="7"/>
  <c r="W439" i="7"/>
  <c r="V439" i="7"/>
  <c r="U439" i="7"/>
  <c r="T439" i="7"/>
  <c r="R439" i="7"/>
  <c r="Q439" i="7"/>
  <c r="P439" i="7"/>
  <c r="O439" i="7"/>
  <c r="N439" i="7"/>
  <c r="M439" i="7"/>
  <c r="L439" i="7"/>
  <c r="K439" i="7"/>
  <c r="J439" i="7"/>
  <c r="X431" i="7"/>
  <c r="W431" i="7"/>
  <c r="V431" i="7"/>
  <c r="U431" i="7"/>
  <c r="T431" i="7"/>
  <c r="R431" i="7"/>
  <c r="P431" i="7"/>
  <c r="Q431" i="7"/>
  <c r="O431" i="7"/>
  <c r="N431" i="7"/>
  <c r="M431" i="7"/>
  <c r="L431" i="7"/>
  <c r="K431" i="7"/>
  <c r="J431" i="7"/>
  <c r="X423" i="7"/>
  <c r="W423" i="7"/>
  <c r="V423" i="7"/>
  <c r="U423" i="7"/>
  <c r="T423" i="7"/>
  <c r="R423" i="7"/>
  <c r="P423" i="7"/>
  <c r="Q423" i="7"/>
  <c r="O423" i="7"/>
  <c r="N423" i="7"/>
  <c r="M423" i="7"/>
  <c r="L423" i="7"/>
  <c r="K423" i="7"/>
  <c r="J423" i="7"/>
  <c r="X415" i="7"/>
  <c r="W415" i="7"/>
  <c r="V415" i="7"/>
  <c r="U415" i="7"/>
  <c r="T415" i="7"/>
  <c r="R415" i="7"/>
  <c r="Q415" i="7"/>
  <c r="P415" i="7"/>
  <c r="O415" i="7"/>
  <c r="N415" i="7"/>
  <c r="M415" i="7"/>
  <c r="L415" i="7"/>
  <c r="K415" i="7"/>
  <c r="J415" i="7"/>
  <c r="X407" i="7"/>
  <c r="W407" i="7"/>
  <c r="V407" i="7"/>
  <c r="U407" i="7"/>
  <c r="T407" i="7"/>
  <c r="R407" i="7"/>
  <c r="Q407" i="7"/>
  <c r="P407" i="7"/>
  <c r="O407" i="7"/>
  <c r="N407" i="7"/>
  <c r="M407" i="7"/>
  <c r="L407" i="7"/>
  <c r="K407" i="7"/>
  <c r="J407" i="7"/>
  <c r="X399" i="7"/>
  <c r="W399" i="7"/>
  <c r="V399" i="7"/>
  <c r="U399" i="7"/>
  <c r="T399" i="7"/>
  <c r="R399" i="7"/>
  <c r="P399" i="7"/>
  <c r="Q399" i="7"/>
  <c r="O399" i="7"/>
  <c r="N399" i="7"/>
  <c r="M399" i="7"/>
  <c r="L399" i="7"/>
  <c r="K399" i="7"/>
  <c r="J399" i="7"/>
  <c r="X391" i="7"/>
  <c r="W391" i="7"/>
  <c r="V391" i="7"/>
  <c r="U391" i="7"/>
  <c r="T391" i="7"/>
  <c r="R391" i="7"/>
  <c r="P391" i="7"/>
  <c r="Q391" i="7"/>
  <c r="O391" i="7"/>
  <c r="N391" i="7"/>
  <c r="M391" i="7"/>
  <c r="L391" i="7"/>
  <c r="K391" i="7"/>
  <c r="J391" i="7"/>
  <c r="X383" i="7"/>
  <c r="W383" i="7"/>
  <c r="V383" i="7"/>
  <c r="U383" i="7"/>
  <c r="T383" i="7"/>
  <c r="R383" i="7"/>
  <c r="Q383" i="7"/>
  <c r="P383" i="7"/>
  <c r="O383" i="7"/>
  <c r="N383" i="7"/>
  <c r="M383" i="7"/>
  <c r="L383" i="7"/>
  <c r="K383" i="7"/>
  <c r="J383" i="7"/>
  <c r="X375" i="7"/>
  <c r="W375" i="7"/>
  <c r="V375" i="7"/>
  <c r="U375" i="7"/>
  <c r="T375" i="7"/>
  <c r="R375" i="7"/>
  <c r="Q375" i="7"/>
  <c r="P375" i="7"/>
  <c r="O375" i="7"/>
  <c r="N375" i="7"/>
  <c r="M375" i="7"/>
  <c r="L375" i="7"/>
  <c r="K375" i="7"/>
  <c r="J375" i="7"/>
  <c r="X367" i="7"/>
  <c r="W367" i="7"/>
  <c r="V367" i="7"/>
  <c r="U367" i="7"/>
  <c r="T367" i="7"/>
  <c r="R367" i="7"/>
  <c r="P367" i="7"/>
  <c r="Q367" i="7"/>
  <c r="O367" i="7"/>
  <c r="N367" i="7"/>
  <c r="M367" i="7"/>
  <c r="L367" i="7"/>
  <c r="K367" i="7"/>
  <c r="J367" i="7"/>
  <c r="X460" i="7"/>
  <c r="W460" i="7"/>
  <c r="V460" i="7"/>
  <c r="U460" i="7"/>
  <c r="T460" i="7"/>
  <c r="R460" i="7"/>
  <c r="P460" i="7"/>
  <c r="Q460" i="7"/>
  <c r="O460" i="7"/>
  <c r="N460" i="7"/>
  <c r="M460" i="7"/>
  <c r="L460" i="7"/>
  <c r="K460" i="7"/>
  <c r="J460" i="7"/>
  <c r="X351" i="7"/>
  <c r="W351" i="7"/>
  <c r="V351" i="7"/>
  <c r="U351" i="7"/>
  <c r="T351" i="7"/>
  <c r="R351" i="7"/>
  <c r="Q351" i="7"/>
  <c r="P351" i="7"/>
  <c r="O351" i="7"/>
  <c r="N351" i="7"/>
  <c r="M351" i="7"/>
  <c r="L351" i="7"/>
  <c r="K351" i="7"/>
  <c r="J351" i="7"/>
  <c r="X343" i="7"/>
  <c r="W343" i="7"/>
  <c r="V343" i="7"/>
  <c r="U343" i="7"/>
  <c r="T343" i="7"/>
  <c r="R343" i="7"/>
  <c r="Q343" i="7"/>
  <c r="P343" i="7"/>
  <c r="O343" i="7"/>
  <c r="N343" i="7"/>
  <c r="M343" i="7"/>
  <c r="L343" i="7"/>
  <c r="K343" i="7"/>
  <c r="J343" i="7"/>
  <c r="X335" i="7"/>
  <c r="W335" i="7"/>
  <c r="V335" i="7"/>
  <c r="U335" i="7"/>
  <c r="T335" i="7"/>
  <c r="R335" i="7"/>
  <c r="P335" i="7"/>
  <c r="Q335" i="7"/>
  <c r="O335" i="7"/>
  <c r="N335" i="7"/>
  <c r="M335" i="7"/>
  <c r="L335" i="7"/>
  <c r="K335" i="7"/>
  <c r="J335" i="7"/>
  <c r="X327" i="7"/>
  <c r="W327" i="7"/>
  <c r="V327" i="7"/>
  <c r="U327" i="7"/>
  <c r="T327" i="7"/>
  <c r="R327" i="7"/>
  <c r="P327" i="7"/>
  <c r="Q327" i="7"/>
  <c r="O327" i="7"/>
  <c r="N327" i="7"/>
  <c r="M327" i="7"/>
  <c r="L327" i="7"/>
  <c r="K327" i="7"/>
  <c r="J327" i="7"/>
  <c r="X319" i="7"/>
  <c r="W319" i="7"/>
  <c r="V319" i="7"/>
  <c r="U319" i="7"/>
  <c r="T319" i="7"/>
  <c r="R319" i="7"/>
  <c r="Q319" i="7"/>
  <c r="P319" i="7"/>
  <c r="O319" i="7"/>
  <c r="N319" i="7"/>
  <c r="M319" i="7"/>
  <c r="L319" i="7"/>
  <c r="K319" i="7"/>
  <c r="J319" i="7"/>
  <c r="X311" i="7"/>
  <c r="W311" i="7"/>
  <c r="V311" i="7"/>
  <c r="U311" i="7"/>
  <c r="T311" i="7"/>
  <c r="R311" i="7"/>
  <c r="Q311" i="7"/>
  <c r="P311" i="7"/>
  <c r="O311" i="7"/>
  <c r="N311" i="7"/>
  <c r="M311" i="7"/>
  <c r="L311" i="7"/>
  <c r="K311" i="7"/>
  <c r="J311" i="7"/>
  <c r="X303" i="7"/>
  <c r="W303" i="7"/>
  <c r="V303" i="7"/>
  <c r="U303" i="7"/>
  <c r="T303" i="7"/>
  <c r="R303" i="7"/>
  <c r="P303" i="7"/>
  <c r="Q303" i="7"/>
  <c r="O303" i="7"/>
  <c r="N303" i="7"/>
  <c r="M303" i="7"/>
  <c r="L303" i="7"/>
  <c r="K303" i="7"/>
  <c r="J303" i="7"/>
  <c r="X295" i="7"/>
  <c r="W295" i="7"/>
  <c r="V295" i="7"/>
  <c r="U295" i="7"/>
  <c r="T295" i="7"/>
  <c r="R295" i="7"/>
  <c r="P295" i="7"/>
  <c r="Q295" i="7"/>
  <c r="O295" i="7"/>
  <c r="N295" i="7"/>
  <c r="M295" i="7"/>
  <c r="L295" i="7"/>
  <c r="K295" i="7"/>
  <c r="J295" i="7"/>
  <c r="X287" i="7"/>
  <c r="W287" i="7"/>
  <c r="V287" i="7"/>
  <c r="U287" i="7"/>
  <c r="T287" i="7"/>
  <c r="R287" i="7"/>
  <c r="Q287" i="7"/>
  <c r="P287" i="7"/>
  <c r="O287" i="7"/>
  <c r="N287" i="7"/>
  <c r="M287" i="7"/>
  <c r="L287" i="7"/>
  <c r="K287" i="7"/>
  <c r="J287" i="7"/>
  <c r="X279" i="7"/>
  <c r="W279" i="7"/>
  <c r="V279" i="7"/>
  <c r="U279" i="7"/>
  <c r="T279" i="7"/>
  <c r="R279" i="7"/>
  <c r="Q279" i="7"/>
  <c r="P279" i="7"/>
  <c r="O279" i="7"/>
  <c r="N279" i="7"/>
  <c r="M279" i="7"/>
  <c r="L279" i="7"/>
  <c r="K279" i="7"/>
  <c r="J279" i="7"/>
  <c r="X271" i="7"/>
  <c r="W271" i="7"/>
  <c r="V271" i="7"/>
  <c r="U271" i="7"/>
  <c r="T271" i="7"/>
  <c r="R271" i="7"/>
  <c r="P271" i="7"/>
  <c r="Q271" i="7"/>
  <c r="O271" i="7"/>
  <c r="N271" i="7"/>
  <c r="M271" i="7"/>
  <c r="L271" i="7"/>
  <c r="K271" i="7"/>
  <c r="J271" i="7"/>
  <c r="X263" i="7"/>
  <c r="W263" i="7"/>
  <c r="V263" i="7"/>
  <c r="U263" i="7"/>
  <c r="T263" i="7"/>
  <c r="R263" i="7"/>
  <c r="P263" i="7"/>
  <c r="Q263" i="7"/>
  <c r="O263" i="7"/>
  <c r="N263" i="7"/>
  <c r="M263" i="7"/>
  <c r="L263" i="7"/>
  <c r="K263" i="7"/>
  <c r="J263" i="7"/>
  <c r="X255" i="7"/>
  <c r="W255" i="7"/>
  <c r="V255" i="7"/>
  <c r="U255" i="7"/>
  <c r="T255" i="7"/>
  <c r="R255" i="7"/>
  <c r="Q255" i="7"/>
  <c r="P255" i="7"/>
  <c r="O255" i="7"/>
  <c r="N255" i="7"/>
  <c r="M255" i="7"/>
  <c r="L255" i="7"/>
  <c r="K255" i="7"/>
  <c r="J255" i="7"/>
  <c r="X281" i="7"/>
  <c r="W281" i="7"/>
  <c r="V281" i="7"/>
  <c r="U281" i="7"/>
  <c r="T281" i="7"/>
  <c r="R281" i="7"/>
  <c r="Q281" i="7"/>
  <c r="P281" i="7"/>
  <c r="O281" i="7"/>
  <c r="N281" i="7"/>
  <c r="M281" i="7"/>
  <c r="L281" i="7"/>
  <c r="K281" i="7"/>
  <c r="J281" i="7"/>
  <c r="X239" i="7"/>
  <c r="W239" i="7"/>
  <c r="V239" i="7"/>
  <c r="U239" i="7"/>
  <c r="T239" i="7"/>
  <c r="R239" i="7"/>
  <c r="P239" i="7"/>
  <c r="Q239" i="7"/>
  <c r="O239" i="7"/>
  <c r="N239" i="7"/>
  <c r="M239" i="7"/>
  <c r="L239" i="7"/>
  <c r="K239" i="7"/>
  <c r="J239" i="7"/>
  <c r="X231" i="7"/>
  <c r="W231" i="7"/>
  <c r="V231" i="7"/>
  <c r="U231" i="7"/>
  <c r="T231" i="7"/>
  <c r="R231" i="7"/>
  <c r="P231" i="7"/>
  <c r="Q231" i="7"/>
  <c r="O231" i="7"/>
  <c r="N231" i="7"/>
  <c r="M231" i="7"/>
  <c r="L231" i="7"/>
  <c r="K231" i="7"/>
  <c r="J231" i="7"/>
  <c r="X223" i="7"/>
  <c r="W223" i="7"/>
  <c r="V223" i="7"/>
  <c r="U223" i="7"/>
  <c r="T223" i="7"/>
  <c r="R223" i="7"/>
  <c r="Q223" i="7"/>
  <c r="P223" i="7"/>
  <c r="O223" i="7"/>
  <c r="N223" i="7"/>
  <c r="M223" i="7"/>
  <c r="L223" i="7"/>
  <c r="K223" i="7"/>
  <c r="J223" i="7"/>
  <c r="X215" i="7"/>
  <c r="W215" i="7"/>
  <c r="V215" i="7"/>
  <c r="U215" i="7"/>
  <c r="T215" i="7"/>
  <c r="R215" i="7"/>
  <c r="Q215" i="7"/>
  <c r="P215" i="7"/>
  <c r="O215" i="7"/>
  <c r="N215" i="7"/>
  <c r="M215" i="7"/>
  <c r="L215" i="7"/>
  <c r="K215" i="7"/>
  <c r="J215" i="7"/>
  <c r="X207" i="7"/>
  <c r="W207" i="7"/>
  <c r="V207" i="7"/>
  <c r="U207" i="7"/>
  <c r="T207" i="7"/>
  <c r="R207" i="7"/>
  <c r="P207" i="7"/>
  <c r="Q207" i="7"/>
  <c r="O207" i="7"/>
  <c r="N207" i="7"/>
  <c r="M207" i="7"/>
  <c r="L207" i="7"/>
  <c r="K207" i="7"/>
  <c r="J207" i="7"/>
  <c r="X199" i="7"/>
  <c r="W199" i="7"/>
  <c r="V199" i="7"/>
  <c r="U199" i="7"/>
  <c r="T199" i="7"/>
  <c r="R199" i="7"/>
  <c r="P199" i="7"/>
  <c r="Q199" i="7"/>
  <c r="O199" i="7"/>
  <c r="N199" i="7"/>
  <c r="M199" i="7"/>
  <c r="L199" i="7"/>
  <c r="K199" i="7"/>
  <c r="J199" i="7"/>
  <c r="X191" i="7"/>
  <c r="W191" i="7"/>
  <c r="V191" i="7"/>
  <c r="U191" i="7"/>
  <c r="T191" i="7"/>
  <c r="R191" i="7"/>
  <c r="Q191" i="7"/>
  <c r="P191" i="7"/>
  <c r="O191" i="7"/>
  <c r="N191" i="7"/>
  <c r="M191" i="7"/>
  <c r="L191" i="7"/>
  <c r="K191" i="7"/>
  <c r="J191" i="7"/>
  <c r="X183" i="7"/>
  <c r="W183" i="7"/>
  <c r="V183" i="7"/>
  <c r="U183" i="7"/>
  <c r="T183" i="7"/>
  <c r="R183" i="7"/>
  <c r="Q183" i="7"/>
  <c r="P183" i="7"/>
  <c r="O183" i="7"/>
  <c r="N183" i="7"/>
  <c r="M183" i="7"/>
  <c r="L183" i="7"/>
  <c r="K183" i="7"/>
  <c r="J183" i="7"/>
  <c r="X175" i="7"/>
  <c r="W175" i="7"/>
  <c r="V175" i="7"/>
  <c r="U175" i="7"/>
  <c r="T175" i="7"/>
  <c r="R175" i="7"/>
  <c r="P175" i="7"/>
  <c r="Q175" i="7"/>
  <c r="O175" i="7"/>
  <c r="N175" i="7"/>
  <c r="M175" i="7"/>
  <c r="L175" i="7"/>
  <c r="K175" i="7"/>
  <c r="J175" i="7"/>
  <c r="X167" i="7"/>
  <c r="W167" i="7"/>
  <c r="V167" i="7"/>
  <c r="U167" i="7"/>
  <c r="T167" i="7"/>
  <c r="R167" i="7"/>
  <c r="P167" i="7"/>
  <c r="Q167" i="7"/>
  <c r="O167" i="7"/>
  <c r="N167" i="7"/>
  <c r="M167" i="7"/>
  <c r="L167" i="7"/>
  <c r="K167" i="7"/>
  <c r="J167" i="7"/>
  <c r="X177" i="7"/>
  <c r="W177" i="7"/>
  <c r="V177" i="7"/>
  <c r="U177" i="7"/>
  <c r="T177" i="7"/>
  <c r="R177" i="7"/>
  <c r="Q177" i="7"/>
  <c r="P177" i="7"/>
  <c r="O177" i="7"/>
  <c r="N177" i="7"/>
  <c r="M177" i="7"/>
  <c r="L177" i="7"/>
  <c r="K177" i="7"/>
  <c r="J177" i="7"/>
  <c r="X151" i="7"/>
  <c r="W151" i="7"/>
  <c r="V151" i="7"/>
  <c r="U151" i="7"/>
  <c r="T151" i="7"/>
  <c r="R151" i="7"/>
  <c r="Q151" i="7"/>
  <c r="P151" i="7"/>
  <c r="O151" i="7"/>
  <c r="N151" i="7"/>
  <c r="M151" i="7"/>
  <c r="L151" i="7"/>
  <c r="K151" i="7"/>
  <c r="J151" i="7"/>
  <c r="X143" i="7"/>
  <c r="W143" i="7"/>
  <c r="V143" i="7"/>
  <c r="U143" i="7"/>
  <c r="T143" i="7"/>
  <c r="R143" i="7"/>
  <c r="Q143" i="7"/>
  <c r="P143" i="7"/>
  <c r="O143" i="7"/>
  <c r="N143" i="7"/>
  <c r="M143" i="7"/>
  <c r="L143" i="7"/>
  <c r="K143" i="7"/>
  <c r="J143" i="7"/>
  <c r="X135" i="7"/>
  <c r="W135" i="7"/>
  <c r="V135" i="7"/>
  <c r="U135" i="7"/>
  <c r="T135" i="7"/>
  <c r="R135" i="7"/>
  <c r="Q135" i="7"/>
  <c r="P135" i="7"/>
  <c r="O135" i="7"/>
  <c r="N135" i="7"/>
  <c r="M135" i="7"/>
  <c r="L135" i="7"/>
  <c r="K135" i="7"/>
  <c r="J135" i="7"/>
  <c r="X127" i="7"/>
  <c r="W127" i="7"/>
  <c r="V127" i="7"/>
  <c r="U127" i="7"/>
  <c r="T127" i="7"/>
  <c r="R127" i="7"/>
  <c r="Q127" i="7"/>
  <c r="P127" i="7"/>
  <c r="O127" i="7"/>
  <c r="N127" i="7"/>
  <c r="M127" i="7"/>
  <c r="L127" i="7"/>
  <c r="K127" i="7"/>
  <c r="J127" i="7"/>
  <c r="X157" i="7"/>
  <c r="W157" i="7"/>
  <c r="V157" i="7"/>
  <c r="U157" i="7"/>
  <c r="T157" i="7"/>
  <c r="R157" i="7"/>
  <c r="Q157" i="7"/>
  <c r="P157" i="7"/>
  <c r="O157" i="7"/>
  <c r="N157" i="7"/>
  <c r="M157" i="7"/>
  <c r="L157" i="7"/>
  <c r="K157" i="7"/>
  <c r="J157" i="7"/>
  <c r="X111" i="7"/>
  <c r="W111" i="7"/>
  <c r="V111" i="7"/>
  <c r="U111" i="7"/>
  <c r="T111" i="7"/>
  <c r="R111" i="7"/>
  <c r="Q111" i="7"/>
  <c r="P111" i="7"/>
  <c r="O111" i="7"/>
  <c r="N111" i="7"/>
  <c r="M111" i="7"/>
  <c r="L111" i="7"/>
  <c r="K111" i="7"/>
  <c r="J111" i="7"/>
  <c r="X103" i="7"/>
  <c r="W103" i="7"/>
  <c r="V103" i="7"/>
  <c r="U103" i="7"/>
  <c r="T103" i="7"/>
  <c r="R103" i="7"/>
  <c r="Q103" i="7"/>
  <c r="P103" i="7"/>
  <c r="O103" i="7"/>
  <c r="N103" i="7"/>
  <c r="M103" i="7"/>
  <c r="L103" i="7"/>
  <c r="K103" i="7"/>
  <c r="J103" i="7"/>
  <c r="X119" i="7"/>
  <c r="W119" i="7"/>
  <c r="V119" i="7"/>
  <c r="U119" i="7"/>
  <c r="T119" i="7"/>
  <c r="R119" i="7"/>
  <c r="Q119" i="7"/>
  <c r="P119" i="7"/>
  <c r="O119" i="7"/>
  <c r="N119" i="7"/>
  <c r="M119" i="7"/>
  <c r="L119" i="7"/>
  <c r="K119" i="7"/>
  <c r="J119" i="7"/>
  <c r="X87" i="7"/>
  <c r="W87" i="7"/>
  <c r="V87" i="7"/>
  <c r="U87" i="7"/>
  <c r="T87" i="7"/>
  <c r="R87" i="7"/>
  <c r="Q87" i="7"/>
  <c r="P87" i="7"/>
  <c r="O87" i="7"/>
  <c r="N87" i="7"/>
  <c r="M87" i="7"/>
  <c r="L87" i="7"/>
  <c r="K87" i="7"/>
  <c r="J87" i="7"/>
  <c r="X79" i="7"/>
  <c r="W79" i="7"/>
  <c r="V79" i="7"/>
  <c r="U79" i="7"/>
  <c r="T79" i="7"/>
  <c r="R79" i="7"/>
  <c r="Q79" i="7"/>
  <c r="P79" i="7"/>
  <c r="O79" i="7"/>
  <c r="N79" i="7"/>
  <c r="M79" i="7"/>
  <c r="L79" i="7"/>
  <c r="K79" i="7"/>
  <c r="J79" i="7"/>
  <c r="X71" i="7"/>
  <c r="W71" i="7"/>
  <c r="V71" i="7"/>
  <c r="U71" i="7"/>
  <c r="T71" i="7"/>
  <c r="R71" i="7"/>
  <c r="Q71" i="7"/>
  <c r="P71" i="7"/>
  <c r="O71" i="7"/>
  <c r="N71" i="7"/>
  <c r="M71" i="7"/>
  <c r="L71" i="7"/>
  <c r="K71" i="7"/>
  <c r="J71" i="7"/>
  <c r="X63" i="7"/>
  <c r="W63" i="7"/>
  <c r="V63" i="7"/>
  <c r="U63" i="7"/>
  <c r="T63" i="7"/>
  <c r="R63" i="7"/>
  <c r="Q63" i="7"/>
  <c r="P63" i="7"/>
  <c r="O63" i="7"/>
  <c r="N63" i="7"/>
  <c r="M63" i="7"/>
  <c r="L63" i="7"/>
  <c r="K63" i="7"/>
  <c r="J63" i="7"/>
  <c r="X55" i="7"/>
  <c r="W55" i="7"/>
  <c r="V55" i="7"/>
  <c r="U55" i="7"/>
  <c r="T55" i="7"/>
  <c r="R55" i="7"/>
  <c r="Q55" i="7"/>
  <c r="P55" i="7"/>
  <c r="O55" i="7"/>
  <c r="N55" i="7"/>
  <c r="M55" i="7"/>
  <c r="L55" i="7"/>
  <c r="K55" i="7"/>
  <c r="J55" i="7"/>
  <c r="X47" i="7"/>
  <c r="W47" i="7"/>
  <c r="V47" i="7"/>
  <c r="U47" i="7"/>
  <c r="T47" i="7"/>
  <c r="R47" i="7"/>
  <c r="Q47" i="7"/>
  <c r="P47" i="7"/>
  <c r="O47" i="7"/>
  <c r="N47" i="7"/>
  <c r="M47" i="7"/>
  <c r="L47" i="7"/>
  <c r="K47" i="7"/>
  <c r="J47" i="7"/>
  <c r="X39" i="7"/>
  <c r="W39" i="7"/>
  <c r="V39" i="7"/>
  <c r="U39" i="7"/>
  <c r="T39" i="7"/>
  <c r="R39" i="7"/>
  <c r="Q39" i="7"/>
  <c r="P39" i="7"/>
  <c r="O39" i="7"/>
  <c r="N39" i="7"/>
  <c r="M39" i="7"/>
  <c r="L39" i="7"/>
  <c r="K39" i="7"/>
  <c r="J39" i="7"/>
  <c r="X31" i="7"/>
  <c r="W31" i="7"/>
  <c r="V31" i="7"/>
  <c r="U31" i="7"/>
  <c r="T31" i="7"/>
  <c r="R31" i="7"/>
  <c r="Q31" i="7"/>
  <c r="P31" i="7"/>
  <c r="O31" i="7"/>
  <c r="N31" i="7"/>
  <c r="M31" i="7"/>
  <c r="L31" i="7"/>
  <c r="K31" i="7"/>
  <c r="J31" i="7"/>
  <c r="X23" i="7"/>
  <c r="W23" i="7"/>
  <c r="V23" i="7"/>
  <c r="U23" i="7"/>
  <c r="T23" i="7"/>
  <c r="R23" i="7"/>
  <c r="Q23" i="7"/>
  <c r="P23" i="7"/>
  <c r="O23" i="7"/>
  <c r="N23" i="7"/>
  <c r="M23" i="7"/>
  <c r="L23" i="7"/>
  <c r="K23" i="7"/>
  <c r="J23" i="7"/>
  <c r="X15" i="7"/>
  <c r="W15" i="7"/>
  <c r="V15" i="7"/>
  <c r="U15" i="7"/>
  <c r="T15" i="7"/>
  <c r="R15" i="7"/>
  <c r="Q15" i="7"/>
  <c r="P15" i="7"/>
  <c r="O15" i="7"/>
  <c r="N15" i="7"/>
  <c r="M15" i="7"/>
  <c r="L15" i="7"/>
  <c r="K15" i="7"/>
  <c r="J15" i="7"/>
  <c r="I1409" i="7"/>
  <c r="I1401" i="7"/>
  <c r="I1393" i="7"/>
  <c r="I1385" i="7"/>
  <c r="I1159" i="7"/>
  <c r="I1369" i="7"/>
  <c r="I1361" i="7"/>
  <c r="I1353" i="7"/>
  <c r="I1345" i="7"/>
  <c r="I1337" i="7"/>
  <c r="I1329" i="7"/>
  <c r="I1321" i="7"/>
  <c r="I550" i="7"/>
  <c r="I1305" i="7"/>
  <c r="I1297" i="7"/>
  <c r="I1289" i="7"/>
  <c r="I1281" i="7"/>
  <c r="I137" i="7"/>
  <c r="I1265" i="7"/>
  <c r="I1257" i="7"/>
  <c r="I1249" i="7"/>
  <c r="I1241" i="7"/>
  <c r="I1233" i="7"/>
  <c r="I1225" i="7"/>
  <c r="I1217" i="7"/>
  <c r="I1209" i="7"/>
  <c r="I1201" i="7"/>
  <c r="I1193" i="7"/>
  <c r="I1185" i="7"/>
  <c r="I1389" i="7"/>
  <c r="I1169" i="7"/>
  <c r="I1161" i="7"/>
  <c r="I1153" i="7"/>
  <c r="I1145" i="7"/>
  <c r="I1137" i="7"/>
  <c r="I1129" i="7"/>
  <c r="I1121" i="7"/>
  <c r="I1315" i="7"/>
  <c r="I1105" i="7"/>
  <c r="I1097" i="7"/>
  <c r="I1089" i="7"/>
  <c r="I1081" i="7"/>
  <c r="I1230" i="7"/>
  <c r="I1065" i="7"/>
  <c r="I1184" i="7"/>
  <c r="I1160" i="7"/>
  <c r="I1041" i="7"/>
  <c r="I1139" i="7"/>
  <c r="I1127" i="7"/>
  <c r="I1094" i="7"/>
  <c r="I1009" i="7"/>
  <c r="I1001" i="7"/>
  <c r="I993" i="7"/>
  <c r="I985" i="7"/>
  <c r="I977" i="7"/>
  <c r="I969" i="7"/>
  <c r="I961" i="7"/>
  <c r="I953" i="7"/>
  <c r="I1054" i="7"/>
  <c r="I937" i="7"/>
  <c r="I1046" i="7"/>
  <c r="I921" i="7"/>
  <c r="I913" i="7"/>
  <c r="I905" i="7"/>
  <c r="I897" i="7"/>
  <c r="I889" i="7"/>
  <c r="I881" i="7"/>
  <c r="I873" i="7"/>
  <c r="I865" i="7"/>
  <c r="I857" i="7"/>
  <c r="I966" i="7"/>
  <c r="I964" i="7"/>
  <c r="I833" i="7"/>
  <c r="I825" i="7"/>
  <c r="I817" i="7"/>
  <c r="I809" i="7"/>
  <c r="I801" i="7"/>
  <c r="I793" i="7"/>
  <c r="I934" i="7"/>
  <c r="I929" i="7"/>
  <c r="I769" i="7"/>
  <c r="I761" i="7"/>
  <c r="I753" i="7"/>
  <c r="I745" i="7"/>
  <c r="I907" i="7"/>
  <c r="I729" i="7"/>
  <c r="I721" i="7"/>
  <c r="I866" i="7"/>
  <c r="I705" i="7"/>
  <c r="I697" i="7"/>
  <c r="I689" i="7"/>
  <c r="I681" i="7"/>
  <c r="I673" i="7"/>
  <c r="I665" i="7"/>
  <c r="I657" i="7"/>
  <c r="I649" i="7"/>
  <c r="I641" i="7"/>
  <c r="I633" i="7"/>
  <c r="I625" i="7"/>
  <c r="I617" i="7"/>
  <c r="I698" i="7"/>
  <c r="I601" i="7"/>
  <c r="I593" i="7"/>
  <c r="I585" i="7"/>
  <c r="I688" i="7"/>
  <c r="I569" i="7"/>
  <c r="I660" i="7"/>
  <c r="I553" i="7"/>
  <c r="I545" i="7"/>
  <c r="I537" i="7"/>
  <c r="I529" i="7"/>
  <c r="I521" i="7"/>
  <c r="I513" i="7"/>
  <c r="I505" i="7"/>
  <c r="I497" i="7"/>
  <c r="I489" i="7"/>
  <c r="I481" i="7"/>
  <c r="I473" i="7"/>
  <c r="I465" i="7"/>
  <c r="I457" i="7"/>
  <c r="I449" i="7"/>
  <c r="I441" i="7"/>
  <c r="I433" i="7"/>
  <c r="I425" i="7"/>
  <c r="I417" i="7"/>
  <c r="I409" i="7"/>
  <c r="I401" i="7"/>
  <c r="I393" i="7"/>
  <c r="I385" i="7"/>
  <c r="I377" i="7"/>
  <c r="I369" i="7"/>
  <c r="I361" i="7"/>
  <c r="I353" i="7"/>
  <c r="I345" i="7"/>
  <c r="I337" i="7"/>
  <c r="I329" i="7"/>
  <c r="I321" i="7"/>
  <c r="I313" i="7"/>
  <c r="I305" i="7"/>
  <c r="I297" i="7"/>
  <c r="I289" i="7"/>
  <c r="I354" i="7"/>
  <c r="I273" i="7"/>
  <c r="I265" i="7"/>
  <c r="I257" i="7"/>
  <c r="I249" i="7"/>
  <c r="I241" i="7"/>
  <c r="I233" i="7"/>
  <c r="I225" i="7"/>
  <c r="I251" i="7"/>
  <c r="I209" i="7"/>
  <c r="I201" i="7"/>
  <c r="I193" i="7"/>
  <c r="I226" i="7"/>
  <c r="I217" i="7"/>
  <c r="I169" i="7"/>
  <c r="I185" i="7"/>
  <c r="I153" i="7"/>
  <c r="I145" i="7"/>
  <c r="I164" i="7"/>
  <c r="I129" i="7"/>
  <c r="I121" i="7"/>
  <c r="I113" i="7"/>
  <c r="I105" i="7"/>
  <c r="I97" i="7"/>
  <c r="I89" i="7"/>
  <c r="I81" i="7"/>
  <c r="I73" i="7"/>
  <c r="I65" i="7"/>
  <c r="I57" i="7"/>
  <c r="I49" i="7"/>
  <c r="I41" i="7"/>
  <c r="I33" i="7"/>
  <c r="I25" i="7"/>
  <c r="I17" i="7"/>
  <c r="J1410" i="7"/>
  <c r="J1402" i="7"/>
  <c r="J1394" i="7"/>
  <c r="J1273" i="7"/>
  <c r="J1205" i="7"/>
  <c r="J1370" i="7"/>
  <c r="J1362" i="7"/>
  <c r="J1016" i="7"/>
  <c r="J932" i="7"/>
  <c r="J1338" i="7"/>
  <c r="J1330" i="7"/>
  <c r="J1322" i="7"/>
  <c r="J1314" i="7"/>
  <c r="J1306" i="7"/>
  <c r="J1298" i="7"/>
  <c r="J1290" i="7"/>
  <c r="J1282" i="7"/>
  <c r="J138" i="7"/>
  <c r="J1266" i="7"/>
  <c r="J1258" i="7"/>
  <c r="J1250" i="7"/>
  <c r="J1242" i="7"/>
  <c r="J1234" i="7"/>
  <c r="J1226" i="7"/>
  <c r="J28" i="7"/>
  <c r="J1210" i="7"/>
  <c r="J1202" i="7"/>
  <c r="J1194" i="7"/>
  <c r="J1186" i="7"/>
  <c r="J1178" i="7"/>
  <c r="J1170" i="7"/>
  <c r="J1162" i="7"/>
  <c r="J1356" i="7"/>
  <c r="J1354" i="7"/>
  <c r="J1138" i="7"/>
  <c r="J1130" i="7"/>
  <c r="J1122" i="7"/>
  <c r="J1114" i="7"/>
  <c r="J1106" i="7"/>
  <c r="J1098" i="7"/>
  <c r="J1090" i="7"/>
  <c r="J1244" i="7"/>
  <c r="J1074" i="7"/>
  <c r="J1066" i="7"/>
  <c r="J1058" i="7"/>
  <c r="J1050" i="7"/>
  <c r="J1154" i="7"/>
  <c r="J1034" i="7"/>
  <c r="J1026" i="7"/>
  <c r="J1018" i="7"/>
  <c r="J1010" i="7"/>
  <c r="J1085" i="7"/>
  <c r="J994" i="7"/>
  <c r="J986" i="7"/>
  <c r="J978" i="7"/>
  <c r="J970" i="7"/>
  <c r="J962" i="7"/>
  <c r="J954" i="7"/>
  <c r="J946" i="7"/>
  <c r="J938" i="7"/>
  <c r="J930" i="7"/>
  <c r="J922" i="7"/>
  <c r="J914" i="7"/>
  <c r="J906" i="7"/>
  <c r="J898" i="7"/>
  <c r="J890" i="7"/>
  <c r="J882" i="7"/>
  <c r="J1017" i="7"/>
  <c r="J998" i="7"/>
  <c r="J858" i="7"/>
  <c r="J995" i="7"/>
  <c r="J842" i="7"/>
  <c r="J834" i="7"/>
  <c r="J826" i="7"/>
  <c r="J818" i="7"/>
  <c r="J810" i="7"/>
  <c r="J802" i="7"/>
  <c r="J794" i="7"/>
  <c r="X1406" i="7"/>
  <c r="W1406" i="7"/>
  <c r="V1406" i="7"/>
  <c r="U1406" i="7"/>
  <c r="T1406" i="7"/>
  <c r="R1406" i="7"/>
  <c r="Q1406" i="7"/>
  <c r="P1406" i="7"/>
  <c r="O1406" i="7"/>
  <c r="N1406" i="7"/>
  <c r="M1406" i="7"/>
  <c r="L1406" i="7"/>
  <c r="K1406" i="7"/>
  <c r="X1398" i="7"/>
  <c r="W1398" i="7"/>
  <c r="V1398" i="7"/>
  <c r="U1398" i="7"/>
  <c r="T1398" i="7"/>
  <c r="R1398" i="7"/>
  <c r="Q1398" i="7"/>
  <c r="P1398" i="7"/>
  <c r="O1398" i="7"/>
  <c r="N1398" i="7"/>
  <c r="M1398" i="7"/>
  <c r="L1398" i="7"/>
  <c r="K1398" i="7"/>
  <c r="X1390" i="7"/>
  <c r="W1390" i="7"/>
  <c r="V1390" i="7"/>
  <c r="U1390" i="7"/>
  <c r="T1390" i="7"/>
  <c r="R1390" i="7"/>
  <c r="Q1390" i="7"/>
  <c r="P1390" i="7"/>
  <c r="O1390" i="7"/>
  <c r="N1390" i="7"/>
  <c r="M1390" i="7"/>
  <c r="L1390" i="7"/>
  <c r="K1390" i="7"/>
  <c r="X1382" i="7"/>
  <c r="W1382" i="7"/>
  <c r="V1382" i="7"/>
  <c r="U1382" i="7"/>
  <c r="T1382" i="7"/>
  <c r="R1382" i="7"/>
  <c r="Q1382" i="7"/>
  <c r="P1382" i="7"/>
  <c r="O1382" i="7"/>
  <c r="N1382" i="7"/>
  <c r="M1382" i="7"/>
  <c r="L1382" i="7"/>
  <c r="K1382" i="7"/>
  <c r="X1374" i="7"/>
  <c r="W1374" i="7"/>
  <c r="V1374" i="7"/>
  <c r="U1374" i="7"/>
  <c r="T1374" i="7"/>
  <c r="R1374" i="7"/>
  <c r="Q1374" i="7"/>
  <c r="P1374" i="7"/>
  <c r="O1374" i="7"/>
  <c r="N1374" i="7"/>
  <c r="M1374" i="7"/>
  <c r="L1374" i="7"/>
  <c r="K1374" i="7"/>
  <c r="X1366" i="7"/>
  <c r="W1366" i="7"/>
  <c r="V1366" i="7"/>
  <c r="U1366" i="7"/>
  <c r="T1366" i="7"/>
  <c r="R1366" i="7"/>
  <c r="Q1366" i="7"/>
  <c r="P1366" i="7"/>
  <c r="O1366" i="7"/>
  <c r="N1366" i="7"/>
  <c r="M1366" i="7"/>
  <c r="L1366" i="7"/>
  <c r="K1366" i="7"/>
  <c r="X1358" i="7"/>
  <c r="W1358" i="7"/>
  <c r="V1358" i="7"/>
  <c r="U1358" i="7"/>
  <c r="T1358" i="7"/>
  <c r="R1358" i="7"/>
  <c r="Q1358" i="7"/>
  <c r="P1358" i="7"/>
  <c r="O1358" i="7"/>
  <c r="N1358" i="7"/>
  <c r="M1358" i="7"/>
  <c r="L1358" i="7"/>
  <c r="K1358" i="7"/>
  <c r="X1350" i="7"/>
  <c r="W1350" i="7"/>
  <c r="V1350" i="7"/>
  <c r="U1350" i="7"/>
  <c r="T1350" i="7"/>
  <c r="R1350" i="7"/>
  <c r="Q1350" i="7"/>
  <c r="P1350" i="7"/>
  <c r="O1350" i="7"/>
  <c r="N1350" i="7"/>
  <c r="M1350" i="7"/>
  <c r="L1350" i="7"/>
  <c r="K1350" i="7"/>
  <c r="X874" i="7"/>
  <c r="W874" i="7"/>
  <c r="V874" i="7"/>
  <c r="U874" i="7"/>
  <c r="T874" i="7"/>
  <c r="R874" i="7"/>
  <c r="Q874" i="7"/>
  <c r="P874" i="7"/>
  <c r="O874" i="7"/>
  <c r="N874" i="7"/>
  <c r="M874" i="7"/>
  <c r="L874" i="7"/>
  <c r="K874" i="7"/>
  <c r="X1334" i="7"/>
  <c r="W1334" i="7"/>
  <c r="V1334" i="7"/>
  <c r="U1334" i="7"/>
  <c r="T1334" i="7"/>
  <c r="R1334" i="7"/>
  <c r="Q1334" i="7"/>
  <c r="P1334" i="7"/>
  <c r="O1334" i="7"/>
  <c r="N1334" i="7"/>
  <c r="M1334" i="7"/>
  <c r="L1334" i="7"/>
  <c r="K1334" i="7"/>
  <c r="X1326" i="7"/>
  <c r="W1326" i="7"/>
  <c r="V1326" i="7"/>
  <c r="U1326" i="7"/>
  <c r="T1326" i="7"/>
  <c r="R1326" i="7"/>
  <c r="Q1326" i="7"/>
  <c r="P1326" i="7"/>
  <c r="O1326" i="7"/>
  <c r="N1326" i="7"/>
  <c r="M1326" i="7"/>
  <c r="L1326" i="7"/>
  <c r="K1326" i="7"/>
  <c r="X1318" i="7"/>
  <c r="W1318" i="7"/>
  <c r="V1318" i="7"/>
  <c r="U1318" i="7"/>
  <c r="T1318" i="7"/>
  <c r="R1318" i="7"/>
  <c r="Q1318" i="7"/>
  <c r="P1318" i="7"/>
  <c r="O1318" i="7"/>
  <c r="N1318" i="7"/>
  <c r="M1318" i="7"/>
  <c r="L1318" i="7"/>
  <c r="K1318" i="7"/>
  <c r="X1310" i="7"/>
  <c r="W1310" i="7"/>
  <c r="V1310" i="7"/>
  <c r="U1310" i="7"/>
  <c r="T1310" i="7"/>
  <c r="R1310" i="7"/>
  <c r="Q1310" i="7"/>
  <c r="P1310" i="7"/>
  <c r="O1310" i="7"/>
  <c r="N1310" i="7"/>
  <c r="M1310" i="7"/>
  <c r="L1310" i="7"/>
  <c r="K1310" i="7"/>
  <c r="X381" i="7"/>
  <c r="W381" i="7"/>
  <c r="V381" i="7"/>
  <c r="U381" i="7"/>
  <c r="T381" i="7"/>
  <c r="R381" i="7"/>
  <c r="Q381" i="7"/>
  <c r="P381" i="7"/>
  <c r="O381" i="7"/>
  <c r="N381" i="7"/>
  <c r="M381" i="7"/>
  <c r="L381" i="7"/>
  <c r="K381" i="7"/>
  <c r="X1294" i="7"/>
  <c r="W1294" i="7"/>
  <c r="V1294" i="7"/>
  <c r="U1294" i="7"/>
  <c r="T1294" i="7"/>
  <c r="R1294" i="7"/>
  <c r="Q1294" i="7"/>
  <c r="P1294" i="7"/>
  <c r="O1294" i="7"/>
  <c r="N1294" i="7"/>
  <c r="M1294" i="7"/>
  <c r="L1294" i="7"/>
  <c r="K1294" i="7"/>
  <c r="X1286" i="7"/>
  <c r="W1286" i="7"/>
  <c r="V1286" i="7"/>
  <c r="U1286" i="7"/>
  <c r="T1286" i="7"/>
  <c r="R1286" i="7"/>
  <c r="Q1286" i="7"/>
  <c r="P1286" i="7"/>
  <c r="O1286" i="7"/>
  <c r="N1286" i="7"/>
  <c r="M1286" i="7"/>
  <c r="L1286" i="7"/>
  <c r="K1286" i="7"/>
  <c r="X1278" i="7"/>
  <c r="W1278" i="7"/>
  <c r="V1278" i="7"/>
  <c r="U1278" i="7"/>
  <c r="T1278" i="7"/>
  <c r="R1278" i="7"/>
  <c r="Q1278" i="7"/>
  <c r="P1278" i="7"/>
  <c r="O1278" i="7"/>
  <c r="N1278" i="7"/>
  <c r="M1278" i="7"/>
  <c r="L1278" i="7"/>
  <c r="K1278" i="7"/>
  <c r="X99" i="7"/>
  <c r="W99" i="7"/>
  <c r="V99" i="7"/>
  <c r="U99" i="7"/>
  <c r="T99" i="7"/>
  <c r="R99" i="7"/>
  <c r="Q99" i="7"/>
  <c r="P99" i="7"/>
  <c r="O99" i="7"/>
  <c r="N99" i="7"/>
  <c r="M99" i="7"/>
  <c r="L99" i="7"/>
  <c r="K99" i="7"/>
  <c r="X1396" i="7"/>
  <c r="W1396" i="7"/>
  <c r="V1396" i="7"/>
  <c r="U1396" i="7"/>
  <c r="T1396" i="7"/>
  <c r="R1396" i="7"/>
  <c r="Q1396" i="7"/>
  <c r="P1396" i="7"/>
  <c r="O1396" i="7"/>
  <c r="N1396" i="7"/>
  <c r="M1396" i="7"/>
  <c r="L1396" i="7"/>
  <c r="K1396" i="7"/>
  <c r="X1254" i="7"/>
  <c r="W1254" i="7"/>
  <c r="V1254" i="7"/>
  <c r="U1254" i="7"/>
  <c r="T1254" i="7"/>
  <c r="R1254" i="7"/>
  <c r="Q1254" i="7"/>
  <c r="P1254" i="7"/>
  <c r="O1254" i="7"/>
  <c r="N1254" i="7"/>
  <c r="M1254" i="7"/>
  <c r="L1254" i="7"/>
  <c r="K1254" i="7"/>
  <c r="X1246" i="7"/>
  <c r="W1246" i="7"/>
  <c r="V1246" i="7"/>
  <c r="U1246" i="7"/>
  <c r="T1246" i="7"/>
  <c r="R1246" i="7"/>
  <c r="Q1246" i="7"/>
  <c r="P1246" i="7"/>
  <c r="O1246" i="7"/>
  <c r="N1246" i="7"/>
  <c r="M1246" i="7"/>
  <c r="L1246" i="7"/>
  <c r="K1246" i="7"/>
  <c r="X1238" i="7"/>
  <c r="W1238" i="7"/>
  <c r="V1238" i="7"/>
  <c r="U1238" i="7"/>
  <c r="T1238" i="7"/>
  <c r="R1238" i="7"/>
  <c r="Q1238" i="7"/>
  <c r="P1238" i="7"/>
  <c r="O1238" i="7"/>
  <c r="N1238" i="7"/>
  <c r="M1238" i="7"/>
  <c r="L1238" i="7"/>
  <c r="K1238" i="7"/>
  <c r="X253" i="7"/>
  <c r="W253" i="7"/>
  <c r="V253" i="7"/>
  <c r="U253" i="7"/>
  <c r="T253" i="7"/>
  <c r="R253" i="7"/>
  <c r="Q253" i="7"/>
  <c r="P253" i="7"/>
  <c r="O253" i="7"/>
  <c r="N253" i="7"/>
  <c r="M253" i="7"/>
  <c r="L253" i="7"/>
  <c r="K253" i="7"/>
  <c r="X1222" i="7"/>
  <c r="W1222" i="7"/>
  <c r="V1222" i="7"/>
  <c r="U1222" i="7"/>
  <c r="T1222" i="7"/>
  <c r="R1222" i="7"/>
  <c r="Q1222" i="7"/>
  <c r="P1222" i="7"/>
  <c r="O1222" i="7"/>
  <c r="N1222" i="7"/>
  <c r="M1222" i="7"/>
  <c r="L1222" i="7"/>
  <c r="K1222" i="7"/>
  <c r="X1214" i="7"/>
  <c r="W1214" i="7"/>
  <c r="V1214" i="7"/>
  <c r="U1214" i="7"/>
  <c r="T1214" i="7"/>
  <c r="R1214" i="7"/>
  <c r="Q1214" i="7"/>
  <c r="P1214" i="7"/>
  <c r="O1214" i="7"/>
  <c r="N1214" i="7"/>
  <c r="M1214" i="7"/>
  <c r="L1214" i="7"/>
  <c r="K1214" i="7"/>
  <c r="X1206" i="7"/>
  <c r="W1206" i="7"/>
  <c r="V1206" i="7"/>
  <c r="U1206" i="7"/>
  <c r="T1206" i="7"/>
  <c r="R1206" i="7"/>
  <c r="Q1206" i="7"/>
  <c r="P1206" i="7"/>
  <c r="O1206" i="7"/>
  <c r="N1206" i="7"/>
  <c r="M1206" i="7"/>
  <c r="L1206" i="7"/>
  <c r="K1206" i="7"/>
  <c r="X1198" i="7"/>
  <c r="W1198" i="7"/>
  <c r="V1198" i="7"/>
  <c r="U1198" i="7"/>
  <c r="T1198" i="7"/>
  <c r="R1198" i="7"/>
  <c r="Q1198" i="7"/>
  <c r="P1198" i="7"/>
  <c r="O1198" i="7"/>
  <c r="N1198" i="7"/>
  <c r="M1198" i="7"/>
  <c r="L1198" i="7"/>
  <c r="K1198" i="7"/>
  <c r="X1190" i="7"/>
  <c r="W1190" i="7"/>
  <c r="V1190" i="7"/>
  <c r="U1190" i="7"/>
  <c r="T1190" i="7"/>
  <c r="R1190" i="7"/>
  <c r="Q1190" i="7"/>
  <c r="P1190" i="7"/>
  <c r="O1190" i="7"/>
  <c r="N1190" i="7"/>
  <c r="M1190" i="7"/>
  <c r="L1190" i="7"/>
  <c r="K1190" i="7"/>
  <c r="X1182" i="7"/>
  <c r="W1182" i="7"/>
  <c r="V1182" i="7"/>
  <c r="U1182" i="7"/>
  <c r="T1182" i="7"/>
  <c r="R1182" i="7"/>
  <c r="Q1182" i="7"/>
  <c r="P1182" i="7"/>
  <c r="O1182" i="7"/>
  <c r="N1182" i="7"/>
  <c r="M1182" i="7"/>
  <c r="L1182" i="7"/>
  <c r="K1182" i="7"/>
  <c r="X1174" i="7"/>
  <c r="W1174" i="7"/>
  <c r="V1174" i="7"/>
  <c r="U1174" i="7"/>
  <c r="T1174" i="7"/>
  <c r="R1174" i="7"/>
  <c r="Q1174" i="7"/>
  <c r="P1174" i="7"/>
  <c r="O1174" i="7"/>
  <c r="N1174" i="7"/>
  <c r="M1174" i="7"/>
  <c r="L1174" i="7"/>
  <c r="K1174" i="7"/>
  <c r="X1166" i="7"/>
  <c r="W1166" i="7"/>
  <c r="V1166" i="7"/>
  <c r="U1166" i="7"/>
  <c r="T1166" i="7"/>
  <c r="R1166" i="7"/>
  <c r="Q1166" i="7"/>
  <c r="P1166" i="7"/>
  <c r="O1166" i="7"/>
  <c r="N1166" i="7"/>
  <c r="M1166" i="7"/>
  <c r="L1166" i="7"/>
  <c r="K1166" i="7"/>
  <c r="X1158" i="7"/>
  <c r="W1158" i="7"/>
  <c r="V1158" i="7"/>
  <c r="U1158" i="7"/>
  <c r="T1158" i="7"/>
  <c r="R1158" i="7"/>
  <c r="Q1158" i="7"/>
  <c r="P1158" i="7"/>
  <c r="O1158" i="7"/>
  <c r="M1158" i="7"/>
  <c r="N1158" i="7"/>
  <c r="L1158" i="7"/>
  <c r="K1158" i="7"/>
  <c r="X1150" i="7"/>
  <c r="W1150" i="7"/>
  <c r="V1150" i="7"/>
  <c r="U1150" i="7"/>
  <c r="T1150" i="7"/>
  <c r="R1150" i="7"/>
  <c r="Q1150" i="7"/>
  <c r="P1150" i="7"/>
  <c r="O1150" i="7"/>
  <c r="N1150" i="7"/>
  <c r="M1150" i="7"/>
  <c r="L1150" i="7"/>
  <c r="K1150" i="7"/>
  <c r="X1142" i="7"/>
  <c r="W1142" i="7"/>
  <c r="V1142" i="7"/>
  <c r="U1142" i="7"/>
  <c r="T1142" i="7"/>
  <c r="R1142" i="7"/>
  <c r="Q1142" i="7"/>
  <c r="P1142" i="7"/>
  <c r="O1142" i="7"/>
  <c r="N1142" i="7"/>
  <c r="M1142" i="7"/>
  <c r="L1142" i="7"/>
  <c r="K1142" i="7"/>
  <c r="X1340" i="7"/>
  <c r="W1340" i="7"/>
  <c r="V1340" i="7"/>
  <c r="U1340" i="7"/>
  <c r="T1340" i="7"/>
  <c r="R1340" i="7"/>
  <c r="Q1340" i="7"/>
  <c r="P1340" i="7"/>
  <c r="O1340" i="7"/>
  <c r="N1340" i="7"/>
  <c r="M1340" i="7"/>
  <c r="L1340" i="7"/>
  <c r="K1340" i="7"/>
  <c r="X1126" i="7"/>
  <c r="W1126" i="7"/>
  <c r="V1126" i="7"/>
  <c r="U1126" i="7"/>
  <c r="T1126" i="7"/>
  <c r="R1126" i="7"/>
  <c r="Q1126" i="7"/>
  <c r="P1126" i="7"/>
  <c r="O1126" i="7"/>
  <c r="N1126" i="7"/>
  <c r="M1126" i="7"/>
  <c r="L1126" i="7"/>
  <c r="K1126" i="7"/>
  <c r="X1118" i="7"/>
  <c r="W1118" i="7"/>
  <c r="V1118" i="7"/>
  <c r="U1118" i="7"/>
  <c r="T1118" i="7"/>
  <c r="R1118" i="7"/>
  <c r="Q1118" i="7"/>
  <c r="P1118" i="7"/>
  <c r="O1118" i="7"/>
  <c r="N1118" i="7"/>
  <c r="M1118" i="7"/>
  <c r="L1118" i="7"/>
  <c r="K1118" i="7"/>
  <c r="X1110" i="7"/>
  <c r="W1110" i="7"/>
  <c r="V1110" i="7"/>
  <c r="U1110" i="7"/>
  <c r="T1110" i="7"/>
  <c r="R1110" i="7"/>
  <c r="Q1110" i="7"/>
  <c r="P1110" i="7"/>
  <c r="O1110" i="7"/>
  <c r="N1110" i="7"/>
  <c r="M1110" i="7"/>
  <c r="L1110" i="7"/>
  <c r="K1110" i="7"/>
  <c r="X1102" i="7"/>
  <c r="W1102" i="7"/>
  <c r="V1102" i="7"/>
  <c r="U1102" i="7"/>
  <c r="T1102" i="7"/>
  <c r="R1102" i="7"/>
  <c r="Q1102" i="7"/>
  <c r="P1102" i="7"/>
  <c r="O1102" i="7"/>
  <c r="N1102" i="7"/>
  <c r="M1102" i="7"/>
  <c r="L1102" i="7"/>
  <c r="K1102" i="7"/>
  <c r="X1280" i="7"/>
  <c r="W1280" i="7"/>
  <c r="V1280" i="7"/>
  <c r="U1280" i="7"/>
  <c r="T1280" i="7"/>
  <c r="R1280" i="7"/>
  <c r="Q1280" i="7"/>
  <c r="P1280" i="7"/>
  <c r="O1280" i="7"/>
  <c r="N1280" i="7"/>
  <c r="M1280" i="7"/>
  <c r="L1280" i="7"/>
  <c r="K1280" i="7"/>
  <c r="X1268" i="7"/>
  <c r="W1268" i="7"/>
  <c r="V1268" i="7"/>
  <c r="U1268" i="7"/>
  <c r="T1268" i="7"/>
  <c r="R1268" i="7"/>
  <c r="Q1268" i="7"/>
  <c r="P1268" i="7"/>
  <c r="O1268" i="7"/>
  <c r="N1268" i="7"/>
  <c r="M1268" i="7"/>
  <c r="L1268" i="7"/>
  <c r="K1268" i="7"/>
  <c r="X1078" i="7"/>
  <c r="W1078" i="7"/>
  <c r="V1078" i="7"/>
  <c r="U1078" i="7"/>
  <c r="T1078" i="7"/>
  <c r="R1078" i="7"/>
  <c r="Q1078" i="7"/>
  <c r="P1078" i="7"/>
  <c r="O1078" i="7"/>
  <c r="N1078" i="7"/>
  <c r="M1078" i="7"/>
  <c r="L1078" i="7"/>
  <c r="K1078" i="7"/>
  <c r="X1070" i="7"/>
  <c r="W1070" i="7"/>
  <c r="V1070" i="7"/>
  <c r="U1070" i="7"/>
  <c r="T1070" i="7"/>
  <c r="R1070" i="7"/>
  <c r="Q1070" i="7"/>
  <c r="P1070" i="7"/>
  <c r="O1070" i="7"/>
  <c r="N1070" i="7"/>
  <c r="M1070" i="7"/>
  <c r="L1070" i="7"/>
  <c r="K1070" i="7"/>
  <c r="X1062" i="7"/>
  <c r="W1062" i="7"/>
  <c r="V1062" i="7"/>
  <c r="U1062" i="7"/>
  <c r="T1062" i="7"/>
  <c r="R1062" i="7"/>
  <c r="Q1062" i="7"/>
  <c r="P1062" i="7"/>
  <c r="O1062" i="7"/>
  <c r="M1062" i="7"/>
  <c r="N1062" i="7"/>
  <c r="L1062" i="7"/>
  <c r="K1062" i="7"/>
  <c r="X1177" i="7"/>
  <c r="W1177" i="7"/>
  <c r="V1177" i="7"/>
  <c r="U1177" i="7"/>
  <c r="T1177" i="7"/>
  <c r="R1177" i="7"/>
  <c r="Q1177" i="7"/>
  <c r="P1177" i="7"/>
  <c r="O1177" i="7"/>
  <c r="N1177" i="7"/>
  <c r="M1177" i="7"/>
  <c r="L1177" i="7"/>
  <c r="K1177" i="7"/>
  <c r="X1156" i="7"/>
  <c r="W1156" i="7"/>
  <c r="V1156" i="7"/>
  <c r="U1156" i="7"/>
  <c r="T1156" i="7"/>
  <c r="R1156" i="7"/>
  <c r="Q1156" i="7"/>
  <c r="P1156" i="7"/>
  <c r="O1156" i="7"/>
  <c r="N1156" i="7"/>
  <c r="M1156" i="7"/>
  <c r="L1156" i="7"/>
  <c r="K1156" i="7"/>
  <c r="X1038" i="7"/>
  <c r="W1038" i="7"/>
  <c r="V1038" i="7"/>
  <c r="U1038" i="7"/>
  <c r="T1038" i="7"/>
  <c r="R1038" i="7"/>
  <c r="Q1038" i="7"/>
  <c r="P1038" i="7"/>
  <c r="O1038" i="7"/>
  <c r="M1038" i="7"/>
  <c r="N1038" i="7"/>
  <c r="L1038" i="7"/>
  <c r="K1038" i="7"/>
  <c r="X1030" i="7"/>
  <c r="W1030" i="7"/>
  <c r="V1030" i="7"/>
  <c r="U1030" i="7"/>
  <c r="T1030" i="7"/>
  <c r="R1030" i="7"/>
  <c r="Q1030" i="7"/>
  <c r="P1030" i="7"/>
  <c r="O1030" i="7"/>
  <c r="N1030" i="7"/>
  <c r="M1030" i="7"/>
  <c r="L1030" i="7"/>
  <c r="K1030" i="7"/>
  <c r="X1022" i="7"/>
  <c r="W1022" i="7"/>
  <c r="V1022" i="7"/>
  <c r="U1022" i="7"/>
  <c r="T1022" i="7"/>
  <c r="R1022" i="7"/>
  <c r="Q1022" i="7"/>
  <c r="P1022" i="7"/>
  <c r="O1022" i="7"/>
  <c r="N1022" i="7"/>
  <c r="M1022" i="7"/>
  <c r="L1022" i="7"/>
  <c r="K1022" i="7"/>
  <c r="X1014" i="7"/>
  <c r="W1014" i="7"/>
  <c r="V1014" i="7"/>
  <c r="U1014" i="7"/>
  <c r="T1014" i="7"/>
  <c r="R1014" i="7"/>
  <c r="Q1014" i="7"/>
  <c r="P1014" i="7"/>
  <c r="O1014" i="7"/>
  <c r="M1014" i="7"/>
  <c r="N1014" i="7"/>
  <c r="L1014" i="7"/>
  <c r="K1014" i="7"/>
  <c r="X1006" i="7"/>
  <c r="W1006" i="7"/>
  <c r="V1006" i="7"/>
  <c r="U1006" i="7"/>
  <c r="T1006" i="7"/>
  <c r="R1006" i="7"/>
  <c r="Q1006" i="7"/>
  <c r="P1006" i="7"/>
  <c r="O1006" i="7"/>
  <c r="M1006" i="7"/>
  <c r="N1006" i="7"/>
  <c r="L1006" i="7"/>
  <c r="K1006" i="7"/>
  <c r="X1083" i="7"/>
  <c r="W1083" i="7"/>
  <c r="V1083" i="7"/>
  <c r="U1083" i="7"/>
  <c r="T1083" i="7"/>
  <c r="R1083" i="7"/>
  <c r="Q1083" i="7"/>
  <c r="P1083" i="7"/>
  <c r="O1083" i="7"/>
  <c r="N1083" i="7"/>
  <c r="M1083" i="7"/>
  <c r="L1083" i="7"/>
  <c r="K1083" i="7"/>
  <c r="X990" i="7"/>
  <c r="W990" i="7"/>
  <c r="V990" i="7"/>
  <c r="U990" i="7"/>
  <c r="T990" i="7"/>
  <c r="R990" i="7"/>
  <c r="Q990" i="7"/>
  <c r="P990" i="7"/>
  <c r="O990" i="7"/>
  <c r="N990" i="7"/>
  <c r="M990" i="7"/>
  <c r="L990" i="7"/>
  <c r="K990" i="7"/>
  <c r="X982" i="7"/>
  <c r="W982" i="7"/>
  <c r="V982" i="7"/>
  <c r="U982" i="7"/>
  <c r="T982" i="7"/>
  <c r="R982" i="7"/>
  <c r="Q982" i="7"/>
  <c r="P982" i="7"/>
  <c r="O982" i="7"/>
  <c r="M982" i="7"/>
  <c r="N982" i="7"/>
  <c r="L982" i="7"/>
  <c r="K982" i="7"/>
  <c r="X974" i="7"/>
  <c r="W974" i="7"/>
  <c r="V974" i="7"/>
  <c r="U974" i="7"/>
  <c r="T974" i="7"/>
  <c r="R974" i="7"/>
  <c r="Q974" i="7"/>
  <c r="P974" i="7"/>
  <c r="O974" i="7"/>
  <c r="M974" i="7"/>
  <c r="N974" i="7"/>
  <c r="L974" i="7"/>
  <c r="K974" i="7"/>
  <c r="X1073" i="7"/>
  <c r="W1073" i="7"/>
  <c r="V1073" i="7"/>
  <c r="U1073" i="7"/>
  <c r="T1073" i="7"/>
  <c r="R1073" i="7"/>
  <c r="Q1073" i="7"/>
  <c r="P1073" i="7"/>
  <c r="O1073" i="7"/>
  <c r="N1073" i="7"/>
  <c r="M1073" i="7"/>
  <c r="L1073" i="7"/>
  <c r="K1073" i="7"/>
  <c r="X1055" i="7"/>
  <c r="W1055" i="7"/>
  <c r="V1055" i="7"/>
  <c r="U1055" i="7"/>
  <c r="T1055" i="7"/>
  <c r="R1055" i="7"/>
  <c r="Q1055" i="7"/>
  <c r="P1055" i="7"/>
  <c r="O1055" i="7"/>
  <c r="N1055" i="7"/>
  <c r="M1055" i="7"/>
  <c r="L1055" i="7"/>
  <c r="K1055" i="7"/>
  <c r="X950" i="7"/>
  <c r="W950" i="7"/>
  <c r="V950" i="7"/>
  <c r="U950" i="7"/>
  <c r="T950" i="7"/>
  <c r="R950" i="7"/>
  <c r="Q950" i="7"/>
  <c r="P950" i="7"/>
  <c r="O950" i="7"/>
  <c r="M950" i="7"/>
  <c r="N950" i="7"/>
  <c r="L950" i="7"/>
  <c r="K950" i="7"/>
  <c r="X942" i="7"/>
  <c r="W942" i="7"/>
  <c r="V942" i="7"/>
  <c r="U942" i="7"/>
  <c r="T942" i="7"/>
  <c r="R942" i="7"/>
  <c r="Q942" i="7"/>
  <c r="P942" i="7"/>
  <c r="O942" i="7"/>
  <c r="M942" i="7"/>
  <c r="N942" i="7"/>
  <c r="L942" i="7"/>
  <c r="K942" i="7"/>
  <c r="X1051" i="7"/>
  <c r="W1051" i="7"/>
  <c r="V1051" i="7"/>
  <c r="U1051" i="7"/>
  <c r="T1051" i="7"/>
  <c r="R1051" i="7"/>
  <c r="Q1051" i="7"/>
  <c r="P1051" i="7"/>
  <c r="O1051" i="7"/>
  <c r="N1051" i="7"/>
  <c r="M1051" i="7"/>
  <c r="K1051" i="7"/>
  <c r="L1051" i="7"/>
  <c r="X926" i="7"/>
  <c r="W926" i="7"/>
  <c r="V926" i="7"/>
  <c r="U926" i="7"/>
  <c r="T926" i="7"/>
  <c r="R926" i="7"/>
  <c r="Q926" i="7"/>
  <c r="P926" i="7"/>
  <c r="O926" i="7"/>
  <c r="N926" i="7"/>
  <c r="M926" i="7"/>
  <c r="L926" i="7"/>
  <c r="K926" i="7"/>
  <c r="X918" i="7"/>
  <c r="W918" i="7"/>
  <c r="V918" i="7"/>
  <c r="U918" i="7"/>
  <c r="T918" i="7"/>
  <c r="R918" i="7"/>
  <c r="Q918" i="7"/>
  <c r="P918" i="7"/>
  <c r="O918" i="7"/>
  <c r="M918" i="7"/>
  <c r="N918" i="7"/>
  <c r="L918" i="7"/>
  <c r="K918" i="7"/>
  <c r="X910" i="7"/>
  <c r="W910" i="7"/>
  <c r="V910" i="7"/>
  <c r="U910" i="7"/>
  <c r="T910" i="7"/>
  <c r="R910" i="7"/>
  <c r="Q910" i="7"/>
  <c r="P910" i="7"/>
  <c r="O910" i="7"/>
  <c r="M910" i="7"/>
  <c r="N910" i="7"/>
  <c r="L910" i="7"/>
  <c r="K910" i="7"/>
  <c r="X902" i="7"/>
  <c r="W902" i="7"/>
  <c r="V902" i="7"/>
  <c r="U902" i="7"/>
  <c r="T902" i="7"/>
  <c r="R902" i="7"/>
  <c r="Q902" i="7"/>
  <c r="P902" i="7"/>
  <c r="O902" i="7"/>
  <c r="N902" i="7"/>
  <c r="M902" i="7"/>
  <c r="K902" i="7"/>
  <c r="L902" i="7"/>
  <c r="X894" i="7"/>
  <c r="W894" i="7"/>
  <c r="V894" i="7"/>
  <c r="U894" i="7"/>
  <c r="T894" i="7"/>
  <c r="R894" i="7"/>
  <c r="Q894" i="7"/>
  <c r="P894" i="7"/>
  <c r="O894" i="7"/>
  <c r="N894" i="7"/>
  <c r="M894" i="7"/>
  <c r="L894" i="7"/>
  <c r="K894" i="7"/>
  <c r="X886" i="7"/>
  <c r="W886" i="7"/>
  <c r="V886" i="7"/>
  <c r="U886" i="7"/>
  <c r="T886" i="7"/>
  <c r="R886" i="7"/>
  <c r="Q886" i="7"/>
  <c r="P886" i="7"/>
  <c r="O886" i="7"/>
  <c r="M886" i="7"/>
  <c r="N886" i="7"/>
  <c r="L886" i="7"/>
  <c r="K886" i="7"/>
  <c r="X878" i="7"/>
  <c r="W878" i="7"/>
  <c r="V878" i="7"/>
  <c r="U878" i="7"/>
  <c r="T878" i="7"/>
  <c r="R878" i="7"/>
  <c r="Q878" i="7"/>
  <c r="P878" i="7"/>
  <c r="O878" i="7"/>
  <c r="M878" i="7"/>
  <c r="N878" i="7"/>
  <c r="L878" i="7"/>
  <c r="K878" i="7"/>
  <c r="X870" i="7"/>
  <c r="W870" i="7"/>
  <c r="V870" i="7"/>
  <c r="U870" i="7"/>
  <c r="T870" i="7"/>
  <c r="R870" i="7"/>
  <c r="Q870" i="7"/>
  <c r="P870" i="7"/>
  <c r="O870" i="7"/>
  <c r="N870" i="7"/>
  <c r="M870" i="7"/>
  <c r="K870" i="7"/>
  <c r="L870" i="7"/>
  <c r="X862" i="7"/>
  <c r="W862" i="7"/>
  <c r="V862" i="7"/>
  <c r="U862" i="7"/>
  <c r="T862" i="7"/>
  <c r="R862" i="7"/>
  <c r="Q862" i="7"/>
  <c r="P862" i="7"/>
  <c r="O862" i="7"/>
  <c r="N862" i="7"/>
  <c r="M862" i="7"/>
  <c r="L862" i="7"/>
  <c r="K862" i="7"/>
  <c r="X854" i="7"/>
  <c r="W854" i="7"/>
  <c r="V854" i="7"/>
  <c r="U854" i="7"/>
  <c r="T854" i="7"/>
  <c r="R854" i="7"/>
  <c r="Q854" i="7"/>
  <c r="P854" i="7"/>
  <c r="O854" i="7"/>
  <c r="M854" i="7"/>
  <c r="N854" i="7"/>
  <c r="L854" i="7"/>
  <c r="K854" i="7"/>
  <c r="X965" i="7"/>
  <c r="W965" i="7"/>
  <c r="V965" i="7"/>
  <c r="U965" i="7"/>
  <c r="T965" i="7"/>
  <c r="R965" i="7"/>
  <c r="Q965" i="7"/>
  <c r="P965" i="7"/>
  <c r="O965" i="7"/>
  <c r="M965" i="7"/>
  <c r="N965" i="7"/>
  <c r="L965" i="7"/>
  <c r="K965" i="7"/>
  <c r="X838" i="7"/>
  <c r="W838" i="7"/>
  <c r="V838" i="7"/>
  <c r="U838" i="7"/>
  <c r="T838" i="7"/>
  <c r="R838" i="7"/>
  <c r="Q838" i="7"/>
  <c r="P838" i="7"/>
  <c r="O838" i="7"/>
  <c r="N838" i="7"/>
  <c r="M838" i="7"/>
  <c r="K838" i="7"/>
  <c r="L838" i="7"/>
  <c r="X830" i="7"/>
  <c r="W830" i="7"/>
  <c r="V830" i="7"/>
  <c r="U830" i="7"/>
  <c r="T830" i="7"/>
  <c r="R830" i="7"/>
  <c r="Q830" i="7"/>
  <c r="P830" i="7"/>
  <c r="O830" i="7"/>
  <c r="N830" i="7"/>
  <c r="M830" i="7"/>
  <c r="L830" i="7"/>
  <c r="K830" i="7"/>
  <c r="X822" i="7"/>
  <c r="W822" i="7"/>
  <c r="V822" i="7"/>
  <c r="U822" i="7"/>
  <c r="T822" i="7"/>
  <c r="R822" i="7"/>
  <c r="Q822" i="7"/>
  <c r="P822" i="7"/>
  <c r="O822" i="7"/>
  <c r="M822" i="7"/>
  <c r="N822" i="7"/>
  <c r="L822" i="7"/>
  <c r="K822" i="7"/>
  <c r="X814" i="7"/>
  <c r="W814" i="7"/>
  <c r="V814" i="7"/>
  <c r="U814" i="7"/>
  <c r="T814" i="7"/>
  <c r="R814" i="7"/>
  <c r="Q814" i="7"/>
  <c r="P814" i="7"/>
  <c r="O814" i="7"/>
  <c r="M814" i="7"/>
  <c r="N814" i="7"/>
  <c r="L814" i="7"/>
  <c r="K814" i="7"/>
  <c r="X806" i="7"/>
  <c r="W806" i="7"/>
  <c r="V806" i="7"/>
  <c r="U806" i="7"/>
  <c r="T806" i="7"/>
  <c r="R806" i="7"/>
  <c r="Q806" i="7"/>
  <c r="P806" i="7"/>
  <c r="O806" i="7"/>
  <c r="N806" i="7"/>
  <c r="M806" i="7"/>
  <c r="K806" i="7"/>
  <c r="L806" i="7"/>
  <c r="X798" i="7"/>
  <c r="W798" i="7"/>
  <c r="V798" i="7"/>
  <c r="U798" i="7"/>
  <c r="T798" i="7"/>
  <c r="R798" i="7"/>
  <c r="Q798" i="7"/>
  <c r="P798" i="7"/>
  <c r="O798" i="7"/>
  <c r="N798" i="7"/>
  <c r="M798" i="7"/>
  <c r="L798" i="7"/>
  <c r="K798" i="7"/>
  <c r="X790" i="7"/>
  <c r="W790" i="7"/>
  <c r="V790" i="7"/>
  <c r="U790" i="7"/>
  <c r="T790" i="7"/>
  <c r="R790" i="7"/>
  <c r="Q790" i="7"/>
  <c r="P790" i="7"/>
  <c r="O790" i="7"/>
  <c r="M790" i="7"/>
  <c r="N790" i="7"/>
  <c r="L790" i="7"/>
  <c r="K790" i="7"/>
  <c r="X782" i="7"/>
  <c r="W782" i="7"/>
  <c r="V782" i="7"/>
  <c r="U782" i="7"/>
  <c r="T782" i="7"/>
  <c r="R782" i="7"/>
  <c r="Q782" i="7"/>
  <c r="P782" i="7"/>
  <c r="O782" i="7"/>
  <c r="M782" i="7"/>
  <c r="N782" i="7"/>
  <c r="L782" i="7"/>
  <c r="K782" i="7"/>
  <c r="J782" i="7"/>
  <c r="X774" i="7"/>
  <c r="W774" i="7"/>
  <c r="V774" i="7"/>
  <c r="U774" i="7"/>
  <c r="T774" i="7"/>
  <c r="R774" i="7"/>
  <c r="Q774" i="7"/>
  <c r="P774" i="7"/>
  <c r="O774" i="7"/>
  <c r="N774" i="7"/>
  <c r="M774" i="7"/>
  <c r="K774" i="7"/>
  <c r="J774" i="7"/>
  <c r="L774" i="7"/>
  <c r="X766" i="7"/>
  <c r="W766" i="7"/>
  <c r="V766" i="7"/>
  <c r="U766" i="7"/>
  <c r="T766" i="7"/>
  <c r="R766" i="7"/>
  <c r="Q766" i="7"/>
  <c r="P766" i="7"/>
  <c r="O766" i="7"/>
  <c r="N766" i="7"/>
  <c r="M766" i="7"/>
  <c r="L766" i="7"/>
  <c r="K766" i="7"/>
  <c r="J766" i="7"/>
  <c r="X920" i="7"/>
  <c r="W920" i="7"/>
  <c r="V920" i="7"/>
  <c r="U920" i="7"/>
  <c r="T920" i="7"/>
  <c r="R920" i="7"/>
  <c r="Q920" i="7"/>
  <c r="P920" i="7"/>
  <c r="O920" i="7"/>
  <c r="M920" i="7"/>
  <c r="N920" i="7"/>
  <c r="L920" i="7"/>
  <c r="K920" i="7"/>
  <c r="J920" i="7"/>
  <c r="X915" i="7"/>
  <c r="W915" i="7"/>
  <c r="V915" i="7"/>
  <c r="U915" i="7"/>
  <c r="T915" i="7"/>
  <c r="R915" i="7"/>
  <c r="Q915" i="7"/>
  <c r="P915" i="7"/>
  <c r="O915" i="7"/>
  <c r="M915" i="7"/>
  <c r="N915" i="7"/>
  <c r="L915" i="7"/>
  <c r="K915" i="7"/>
  <c r="J915" i="7"/>
  <c r="X742" i="7"/>
  <c r="W742" i="7"/>
  <c r="V742" i="7"/>
  <c r="U742" i="7"/>
  <c r="T742" i="7"/>
  <c r="R742" i="7"/>
  <c r="Q742" i="7"/>
  <c r="P742" i="7"/>
  <c r="O742" i="7"/>
  <c r="N742" i="7"/>
  <c r="M742" i="7"/>
  <c r="K742" i="7"/>
  <c r="J742" i="7"/>
  <c r="L742" i="7"/>
  <c r="X734" i="7"/>
  <c r="W734" i="7"/>
  <c r="V734" i="7"/>
  <c r="U734" i="7"/>
  <c r="T734" i="7"/>
  <c r="R734" i="7"/>
  <c r="Q734" i="7"/>
  <c r="P734" i="7"/>
  <c r="O734" i="7"/>
  <c r="N734" i="7"/>
  <c r="M734" i="7"/>
  <c r="L734" i="7"/>
  <c r="K734" i="7"/>
  <c r="J734" i="7"/>
  <c r="X726" i="7"/>
  <c r="W726" i="7"/>
  <c r="V726" i="7"/>
  <c r="U726" i="7"/>
  <c r="T726" i="7"/>
  <c r="R726" i="7"/>
  <c r="Q726" i="7"/>
  <c r="P726" i="7"/>
  <c r="O726" i="7"/>
  <c r="N726" i="7"/>
  <c r="M726" i="7"/>
  <c r="L726" i="7"/>
  <c r="K726" i="7"/>
  <c r="J726" i="7"/>
  <c r="X718" i="7"/>
  <c r="W718" i="7"/>
  <c r="V718" i="7"/>
  <c r="U718" i="7"/>
  <c r="T718" i="7"/>
  <c r="R718" i="7"/>
  <c r="Q718" i="7"/>
  <c r="P718" i="7"/>
  <c r="O718" i="7"/>
  <c r="N718" i="7"/>
  <c r="M718" i="7"/>
  <c r="L718" i="7"/>
  <c r="K718" i="7"/>
  <c r="J718" i="7"/>
  <c r="X710" i="7"/>
  <c r="W710" i="7"/>
  <c r="V710" i="7"/>
  <c r="U710" i="7"/>
  <c r="T710" i="7"/>
  <c r="R710" i="7"/>
  <c r="Q710" i="7"/>
  <c r="P710" i="7"/>
  <c r="O710" i="7"/>
  <c r="N710" i="7"/>
  <c r="M710" i="7"/>
  <c r="K710" i="7"/>
  <c r="J710" i="7"/>
  <c r="L710" i="7"/>
  <c r="X702" i="7"/>
  <c r="W702" i="7"/>
  <c r="V702" i="7"/>
  <c r="U702" i="7"/>
  <c r="T702" i="7"/>
  <c r="R702" i="7"/>
  <c r="Q702" i="7"/>
  <c r="P702" i="7"/>
  <c r="O702" i="7"/>
  <c r="N702" i="7"/>
  <c r="M702" i="7"/>
  <c r="L702" i="7"/>
  <c r="K702" i="7"/>
  <c r="J702" i="7"/>
  <c r="X694" i="7"/>
  <c r="W694" i="7"/>
  <c r="V694" i="7"/>
  <c r="U694" i="7"/>
  <c r="T694" i="7"/>
  <c r="R694" i="7"/>
  <c r="Q694" i="7"/>
  <c r="P694" i="7"/>
  <c r="O694" i="7"/>
  <c r="N694" i="7"/>
  <c r="M694" i="7"/>
  <c r="L694" i="7"/>
  <c r="K694" i="7"/>
  <c r="J694" i="7"/>
  <c r="X686" i="7"/>
  <c r="W686" i="7"/>
  <c r="V686" i="7"/>
  <c r="U686" i="7"/>
  <c r="T686" i="7"/>
  <c r="R686" i="7"/>
  <c r="Q686" i="7"/>
  <c r="P686" i="7"/>
  <c r="O686" i="7"/>
  <c r="N686" i="7"/>
  <c r="M686" i="7"/>
  <c r="L686" i="7"/>
  <c r="K686" i="7"/>
  <c r="J686" i="7"/>
  <c r="X678" i="7"/>
  <c r="W678" i="7"/>
  <c r="V678" i="7"/>
  <c r="U678" i="7"/>
  <c r="T678" i="7"/>
  <c r="R678" i="7"/>
  <c r="Q678" i="7"/>
  <c r="P678" i="7"/>
  <c r="O678" i="7"/>
  <c r="N678" i="7"/>
  <c r="M678" i="7"/>
  <c r="K678" i="7"/>
  <c r="J678" i="7"/>
  <c r="L678" i="7"/>
  <c r="X670" i="7"/>
  <c r="W670" i="7"/>
  <c r="V670" i="7"/>
  <c r="U670" i="7"/>
  <c r="T670" i="7"/>
  <c r="R670" i="7"/>
  <c r="Q670" i="7"/>
  <c r="P670" i="7"/>
  <c r="O670" i="7"/>
  <c r="N670" i="7"/>
  <c r="M670" i="7"/>
  <c r="L670" i="7"/>
  <c r="K670" i="7"/>
  <c r="J670" i="7"/>
  <c r="X662" i="7"/>
  <c r="W662" i="7"/>
  <c r="V662" i="7"/>
  <c r="U662" i="7"/>
  <c r="T662" i="7"/>
  <c r="R662" i="7"/>
  <c r="Q662" i="7"/>
  <c r="P662" i="7"/>
  <c r="O662" i="7"/>
  <c r="N662" i="7"/>
  <c r="M662" i="7"/>
  <c r="L662" i="7"/>
  <c r="K662" i="7"/>
  <c r="J662" i="7"/>
  <c r="X654" i="7"/>
  <c r="W654" i="7"/>
  <c r="V654" i="7"/>
  <c r="U654" i="7"/>
  <c r="T654" i="7"/>
  <c r="R654" i="7"/>
  <c r="Q654" i="7"/>
  <c r="P654" i="7"/>
  <c r="O654" i="7"/>
  <c r="N654" i="7"/>
  <c r="M654" i="7"/>
  <c r="L654" i="7"/>
  <c r="K654" i="7"/>
  <c r="J654" i="7"/>
  <c r="X646" i="7"/>
  <c r="W646" i="7"/>
  <c r="V646" i="7"/>
  <c r="U646" i="7"/>
  <c r="T646" i="7"/>
  <c r="R646" i="7"/>
  <c r="Q646" i="7"/>
  <c r="P646" i="7"/>
  <c r="O646" i="7"/>
  <c r="N646" i="7"/>
  <c r="M646" i="7"/>
  <c r="K646" i="7"/>
  <c r="J646" i="7"/>
  <c r="L646" i="7"/>
  <c r="X638" i="7"/>
  <c r="W638" i="7"/>
  <c r="V638" i="7"/>
  <c r="U638" i="7"/>
  <c r="T638" i="7"/>
  <c r="R638" i="7"/>
  <c r="Q638" i="7"/>
  <c r="P638" i="7"/>
  <c r="O638" i="7"/>
  <c r="N638" i="7"/>
  <c r="M638" i="7"/>
  <c r="K638" i="7"/>
  <c r="L638" i="7"/>
  <c r="J638" i="7"/>
  <c r="X630" i="7"/>
  <c r="W630" i="7"/>
  <c r="V630" i="7"/>
  <c r="U630" i="7"/>
  <c r="T630" i="7"/>
  <c r="R630" i="7"/>
  <c r="Q630" i="7"/>
  <c r="P630" i="7"/>
  <c r="O630" i="7"/>
  <c r="N630" i="7"/>
  <c r="M630" i="7"/>
  <c r="L630" i="7"/>
  <c r="K630" i="7"/>
  <c r="J630" i="7"/>
  <c r="X622" i="7"/>
  <c r="W622" i="7"/>
  <c r="V622" i="7"/>
  <c r="U622" i="7"/>
  <c r="T622" i="7"/>
  <c r="R622" i="7"/>
  <c r="Q622" i="7"/>
  <c r="P622" i="7"/>
  <c r="O622" i="7"/>
  <c r="N622" i="7"/>
  <c r="M622" i="7"/>
  <c r="L622" i="7"/>
  <c r="K622" i="7"/>
  <c r="J622" i="7"/>
  <c r="X614" i="7"/>
  <c r="W614" i="7"/>
  <c r="V614" i="7"/>
  <c r="U614" i="7"/>
  <c r="T614" i="7"/>
  <c r="R614" i="7"/>
  <c r="Q614" i="7"/>
  <c r="P614" i="7"/>
  <c r="O614" i="7"/>
  <c r="N614" i="7"/>
  <c r="M614" i="7"/>
  <c r="L614" i="7"/>
  <c r="K614" i="7"/>
  <c r="J614" i="7"/>
  <c r="X606" i="7"/>
  <c r="W606" i="7"/>
  <c r="V606" i="7"/>
  <c r="U606" i="7"/>
  <c r="T606" i="7"/>
  <c r="R606" i="7"/>
  <c r="Q606" i="7"/>
  <c r="P606" i="7"/>
  <c r="O606" i="7"/>
  <c r="N606" i="7"/>
  <c r="M606" i="7"/>
  <c r="L606" i="7"/>
  <c r="K606" i="7"/>
  <c r="J606" i="7"/>
  <c r="X598" i="7"/>
  <c r="W598" i="7"/>
  <c r="V598" i="7"/>
  <c r="U598" i="7"/>
  <c r="T598" i="7"/>
  <c r="R598" i="7"/>
  <c r="Q598" i="7"/>
  <c r="P598" i="7"/>
  <c r="O598" i="7"/>
  <c r="N598" i="7"/>
  <c r="M598" i="7"/>
  <c r="L598" i="7"/>
  <c r="K598" i="7"/>
  <c r="J598" i="7"/>
  <c r="X590" i="7"/>
  <c r="W590" i="7"/>
  <c r="V590" i="7"/>
  <c r="U590" i="7"/>
  <c r="T590" i="7"/>
  <c r="R590" i="7"/>
  <c r="Q590" i="7"/>
  <c r="P590" i="7"/>
  <c r="O590" i="7"/>
  <c r="N590" i="7"/>
  <c r="M590" i="7"/>
  <c r="L590" i="7"/>
  <c r="K590" i="7"/>
  <c r="J590" i="7"/>
  <c r="X582" i="7"/>
  <c r="W582" i="7"/>
  <c r="V582" i="7"/>
  <c r="U582" i="7"/>
  <c r="T582" i="7"/>
  <c r="R582" i="7"/>
  <c r="Q582" i="7"/>
  <c r="P582" i="7"/>
  <c r="O582" i="7"/>
  <c r="N582" i="7"/>
  <c r="M582" i="7"/>
  <c r="L582" i="7"/>
  <c r="K582" i="7"/>
  <c r="J582" i="7"/>
  <c r="X574" i="7"/>
  <c r="W574" i="7"/>
  <c r="V574" i="7"/>
  <c r="U574" i="7"/>
  <c r="T574" i="7"/>
  <c r="R574" i="7"/>
  <c r="Q574" i="7"/>
  <c r="P574" i="7"/>
  <c r="O574" i="7"/>
  <c r="N574" i="7"/>
  <c r="M574" i="7"/>
  <c r="L574" i="7"/>
  <c r="K574" i="7"/>
  <c r="J574" i="7"/>
  <c r="X566" i="7"/>
  <c r="W566" i="7"/>
  <c r="V566" i="7"/>
  <c r="U566" i="7"/>
  <c r="T566" i="7"/>
  <c r="R566" i="7"/>
  <c r="Q566" i="7"/>
  <c r="P566" i="7"/>
  <c r="O566" i="7"/>
  <c r="N566" i="7"/>
  <c r="M566" i="7"/>
  <c r="L566" i="7"/>
  <c r="K566" i="7"/>
  <c r="J566" i="7"/>
  <c r="X558" i="7"/>
  <c r="W558" i="7"/>
  <c r="V558" i="7"/>
  <c r="U558" i="7"/>
  <c r="T558" i="7"/>
  <c r="R558" i="7"/>
  <c r="Q558" i="7"/>
  <c r="P558" i="7"/>
  <c r="O558" i="7"/>
  <c r="N558" i="7"/>
  <c r="M558" i="7"/>
  <c r="L558" i="7"/>
  <c r="K558" i="7"/>
  <c r="J558" i="7"/>
  <c r="X618" i="7"/>
  <c r="W618" i="7"/>
  <c r="V618" i="7"/>
  <c r="U618" i="7"/>
  <c r="T618" i="7"/>
  <c r="R618" i="7"/>
  <c r="Q618" i="7"/>
  <c r="P618" i="7"/>
  <c r="O618" i="7"/>
  <c r="N618" i="7"/>
  <c r="M618" i="7"/>
  <c r="L618" i="7"/>
  <c r="K618" i="7"/>
  <c r="J618" i="7"/>
  <c r="X542" i="7"/>
  <c r="W542" i="7"/>
  <c r="V542" i="7"/>
  <c r="U542" i="7"/>
  <c r="T542" i="7"/>
  <c r="R542" i="7"/>
  <c r="Q542" i="7"/>
  <c r="P542" i="7"/>
  <c r="O542" i="7"/>
  <c r="N542" i="7"/>
  <c r="M542" i="7"/>
  <c r="L542" i="7"/>
  <c r="K542" i="7"/>
  <c r="J542" i="7"/>
  <c r="X534" i="7"/>
  <c r="W534" i="7"/>
  <c r="V534" i="7"/>
  <c r="U534" i="7"/>
  <c r="T534" i="7"/>
  <c r="R534" i="7"/>
  <c r="Q534" i="7"/>
  <c r="P534" i="7"/>
  <c r="O534" i="7"/>
  <c r="N534" i="7"/>
  <c r="M534" i="7"/>
  <c r="L534" i="7"/>
  <c r="K534" i="7"/>
  <c r="J534" i="7"/>
  <c r="X526" i="7"/>
  <c r="W526" i="7"/>
  <c r="V526" i="7"/>
  <c r="U526" i="7"/>
  <c r="T526" i="7"/>
  <c r="R526" i="7"/>
  <c r="Q526" i="7"/>
  <c r="P526" i="7"/>
  <c r="O526" i="7"/>
  <c r="N526" i="7"/>
  <c r="M526" i="7"/>
  <c r="L526" i="7"/>
  <c r="K526" i="7"/>
  <c r="J526" i="7"/>
  <c r="X518" i="7"/>
  <c r="W518" i="7"/>
  <c r="V518" i="7"/>
  <c r="U518" i="7"/>
  <c r="T518" i="7"/>
  <c r="R518" i="7"/>
  <c r="Q518" i="7"/>
  <c r="P518" i="7"/>
  <c r="O518" i="7"/>
  <c r="N518" i="7"/>
  <c r="M518" i="7"/>
  <c r="L518" i="7"/>
  <c r="K518" i="7"/>
  <c r="J518" i="7"/>
  <c r="X577" i="7"/>
  <c r="W577" i="7"/>
  <c r="V577" i="7"/>
  <c r="U577" i="7"/>
  <c r="T577" i="7"/>
  <c r="R577" i="7"/>
  <c r="Q577" i="7"/>
  <c r="P577" i="7"/>
  <c r="O577" i="7"/>
  <c r="N577" i="7"/>
  <c r="M577" i="7"/>
  <c r="L577" i="7"/>
  <c r="K577" i="7"/>
  <c r="J577" i="7"/>
  <c r="X502" i="7"/>
  <c r="W502" i="7"/>
  <c r="V502" i="7"/>
  <c r="U502" i="7"/>
  <c r="T502" i="7"/>
  <c r="R502" i="7"/>
  <c r="Q502" i="7"/>
  <c r="P502" i="7"/>
  <c r="O502" i="7"/>
  <c r="N502" i="7"/>
  <c r="M502" i="7"/>
  <c r="L502" i="7"/>
  <c r="K502" i="7"/>
  <c r="J502" i="7"/>
  <c r="X494" i="7"/>
  <c r="W494" i="7"/>
  <c r="V494" i="7"/>
  <c r="U494" i="7"/>
  <c r="T494" i="7"/>
  <c r="R494" i="7"/>
  <c r="Q494" i="7"/>
  <c r="P494" i="7"/>
  <c r="O494" i="7"/>
  <c r="N494" i="7"/>
  <c r="M494" i="7"/>
  <c r="L494" i="7"/>
  <c r="K494" i="7"/>
  <c r="J494" i="7"/>
  <c r="X486" i="7"/>
  <c r="W486" i="7"/>
  <c r="V486" i="7"/>
  <c r="U486" i="7"/>
  <c r="T486" i="7"/>
  <c r="R486" i="7"/>
  <c r="Q486" i="7"/>
  <c r="P486" i="7"/>
  <c r="O486" i="7"/>
  <c r="N486" i="7"/>
  <c r="M486" i="7"/>
  <c r="L486" i="7"/>
  <c r="K486" i="7"/>
  <c r="J486" i="7"/>
  <c r="X478" i="7"/>
  <c r="W478" i="7"/>
  <c r="V478" i="7"/>
  <c r="U478" i="7"/>
  <c r="T478" i="7"/>
  <c r="R478" i="7"/>
  <c r="Q478" i="7"/>
  <c r="P478" i="7"/>
  <c r="O478" i="7"/>
  <c r="N478" i="7"/>
  <c r="M478" i="7"/>
  <c r="L478" i="7"/>
  <c r="K478" i="7"/>
  <c r="J478" i="7"/>
  <c r="X470" i="7"/>
  <c r="W470" i="7"/>
  <c r="V470" i="7"/>
  <c r="U470" i="7"/>
  <c r="T470" i="7"/>
  <c r="R470" i="7"/>
  <c r="Q470" i="7"/>
  <c r="P470" i="7"/>
  <c r="O470" i="7"/>
  <c r="N470" i="7"/>
  <c r="M470" i="7"/>
  <c r="L470" i="7"/>
  <c r="K470" i="7"/>
  <c r="J470" i="7"/>
  <c r="X462" i="7"/>
  <c r="W462" i="7"/>
  <c r="V462" i="7"/>
  <c r="U462" i="7"/>
  <c r="T462" i="7"/>
  <c r="R462" i="7"/>
  <c r="Q462" i="7"/>
  <c r="P462" i="7"/>
  <c r="O462" i="7"/>
  <c r="N462" i="7"/>
  <c r="M462" i="7"/>
  <c r="L462" i="7"/>
  <c r="K462" i="7"/>
  <c r="J462" i="7"/>
  <c r="X454" i="7"/>
  <c r="W454" i="7"/>
  <c r="V454" i="7"/>
  <c r="U454" i="7"/>
  <c r="T454" i="7"/>
  <c r="R454" i="7"/>
  <c r="Q454" i="7"/>
  <c r="P454" i="7"/>
  <c r="O454" i="7"/>
  <c r="N454" i="7"/>
  <c r="M454" i="7"/>
  <c r="L454" i="7"/>
  <c r="K454" i="7"/>
  <c r="J454" i="7"/>
  <c r="X446" i="7"/>
  <c r="W446" i="7"/>
  <c r="V446" i="7"/>
  <c r="U446" i="7"/>
  <c r="T446" i="7"/>
  <c r="R446" i="7"/>
  <c r="Q446" i="7"/>
  <c r="P446" i="7"/>
  <c r="O446" i="7"/>
  <c r="N446" i="7"/>
  <c r="M446" i="7"/>
  <c r="L446" i="7"/>
  <c r="K446" i="7"/>
  <c r="J446" i="7"/>
  <c r="X438" i="7"/>
  <c r="W438" i="7"/>
  <c r="V438" i="7"/>
  <c r="U438" i="7"/>
  <c r="T438" i="7"/>
  <c r="R438" i="7"/>
  <c r="Q438" i="7"/>
  <c r="O438" i="7"/>
  <c r="P438" i="7"/>
  <c r="N438" i="7"/>
  <c r="M438" i="7"/>
  <c r="L438" i="7"/>
  <c r="K438" i="7"/>
  <c r="J438" i="7"/>
  <c r="X430" i="7"/>
  <c r="W430" i="7"/>
  <c r="V430" i="7"/>
  <c r="U430" i="7"/>
  <c r="T430" i="7"/>
  <c r="R430" i="7"/>
  <c r="Q430" i="7"/>
  <c r="P430" i="7"/>
  <c r="O430" i="7"/>
  <c r="N430" i="7"/>
  <c r="M430" i="7"/>
  <c r="L430" i="7"/>
  <c r="K430" i="7"/>
  <c r="J430" i="7"/>
  <c r="X422" i="7"/>
  <c r="W422" i="7"/>
  <c r="V422" i="7"/>
  <c r="U422" i="7"/>
  <c r="T422" i="7"/>
  <c r="R422" i="7"/>
  <c r="Q422" i="7"/>
  <c r="P422" i="7"/>
  <c r="O422" i="7"/>
  <c r="N422" i="7"/>
  <c r="M422" i="7"/>
  <c r="L422" i="7"/>
  <c r="K422" i="7"/>
  <c r="J422" i="7"/>
  <c r="X414" i="7"/>
  <c r="W414" i="7"/>
  <c r="V414" i="7"/>
  <c r="U414" i="7"/>
  <c r="T414" i="7"/>
  <c r="R414" i="7"/>
  <c r="Q414" i="7"/>
  <c r="P414" i="7"/>
  <c r="O414" i="7"/>
  <c r="N414" i="7"/>
  <c r="M414" i="7"/>
  <c r="L414" i="7"/>
  <c r="K414" i="7"/>
  <c r="J414" i="7"/>
  <c r="X406" i="7"/>
  <c r="W406" i="7"/>
  <c r="V406" i="7"/>
  <c r="U406" i="7"/>
  <c r="T406" i="7"/>
  <c r="R406" i="7"/>
  <c r="Q406" i="7"/>
  <c r="O406" i="7"/>
  <c r="P406" i="7"/>
  <c r="N406" i="7"/>
  <c r="M406" i="7"/>
  <c r="L406" i="7"/>
  <c r="K406" i="7"/>
  <c r="J406" i="7"/>
  <c r="X398" i="7"/>
  <c r="W398" i="7"/>
  <c r="V398" i="7"/>
  <c r="U398" i="7"/>
  <c r="T398" i="7"/>
  <c r="R398" i="7"/>
  <c r="Q398" i="7"/>
  <c r="P398" i="7"/>
  <c r="O398" i="7"/>
  <c r="N398" i="7"/>
  <c r="M398" i="7"/>
  <c r="L398" i="7"/>
  <c r="K398" i="7"/>
  <c r="J398" i="7"/>
  <c r="X390" i="7"/>
  <c r="W390" i="7"/>
  <c r="V390" i="7"/>
  <c r="U390" i="7"/>
  <c r="T390" i="7"/>
  <c r="R390" i="7"/>
  <c r="Q390" i="7"/>
  <c r="P390" i="7"/>
  <c r="O390" i="7"/>
  <c r="N390" i="7"/>
  <c r="M390" i="7"/>
  <c r="L390" i="7"/>
  <c r="K390" i="7"/>
  <c r="J390" i="7"/>
  <c r="X382" i="7"/>
  <c r="W382" i="7"/>
  <c r="V382" i="7"/>
  <c r="U382" i="7"/>
  <c r="T382" i="7"/>
  <c r="R382" i="7"/>
  <c r="Q382" i="7"/>
  <c r="P382" i="7"/>
  <c r="O382" i="7"/>
  <c r="N382" i="7"/>
  <c r="M382" i="7"/>
  <c r="L382" i="7"/>
  <c r="K382" i="7"/>
  <c r="J382" i="7"/>
  <c r="X374" i="7"/>
  <c r="W374" i="7"/>
  <c r="V374" i="7"/>
  <c r="U374" i="7"/>
  <c r="T374" i="7"/>
  <c r="R374" i="7"/>
  <c r="Q374" i="7"/>
  <c r="O374" i="7"/>
  <c r="P374" i="7"/>
  <c r="N374" i="7"/>
  <c r="M374" i="7"/>
  <c r="L374" i="7"/>
  <c r="K374" i="7"/>
  <c r="J374" i="7"/>
  <c r="X366" i="7"/>
  <c r="W366" i="7"/>
  <c r="V366" i="7"/>
  <c r="U366" i="7"/>
  <c r="T366" i="7"/>
  <c r="R366" i="7"/>
  <c r="Q366" i="7"/>
  <c r="P366" i="7"/>
  <c r="O366" i="7"/>
  <c r="N366" i="7"/>
  <c r="M366" i="7"/>
  <c r="L366" i="7"/>
  <c r="K366" i="7"/>
  <c r="J366" i="7"/>
  <c r="X358" i="7"/>
  <c r="W358" i="7"/>
  <c r="V358" i="7"/>
  <c r="U358" i="7"/>
  <c r="T358" i="7"/>
  <c r="R358" i="7"/>
  <c r="Q358" i="7"/>
  <c r="P358" i="7"/>
  <c r="O358" i="7"/>
  <c r="N358" i="7"/>
  <c r="M358" i="7"/>
  <c r="L358" i="7"/>
  <c r="K358" i="7"/>
  <c r="J358" i="7"/>
  <c r="X350" i="7"/>
  <c r="W350" i="7"/>
  <c r="V350" i="7"/>
  <c r="U350" i="7"/>
  <c r="T350" i="7"/>
  <c r="R350" i="7"/>
  <c r="Q350" i="7"/>
  <c r="P350" i="7"/>
  <c r="O350" i="7"/>
  <c r="N350" i="7"/>
  <c r="M350" i="7"/>
  <c r="L350" i="7"/>
  <c r="K350" i="7"/>
  <c r="J350" i="7"/>
  <c r="X342" i="7"/>
  <c r="W342" i="7"/>
  <c r="V342" i="7"/>
  <c r="U342" i="7"/>
  <c r="T342" i="7"/>
  <c r="R342" i="7"/>
  <c r="Q342" i="7"/>
  <c r="O342" i="7"/>
  <c r="P342" i="7"/>
  <c r="N342" i="7"/>
  <c r="M342" i="7"/>
  <c r="L342" i="7"/>
  <c r="K342" i="7"/>
  <c r="J342" i="7"/>
  <c r="X334" i="7"/>
  <c r="W334" i="7"/>
  <c r="V334" i="7"/>
  <c r="U334" i="7"/>
  <c r="T334" i="7"/>
  <c r="R334" i="7"/>
  <c r="Q334" i="7"/>
  <c r="P334" i="7"/>
  <c r="O334" i="7"/>
  <c r="N334" i="7"/>
  <c r="M334" i="7"/>
  <c r="L334" i="7"/>
  <c r="K334" i="7"/>
  <c r="J334" i="7"/>
  <c r="X326" i="7"/>
  <c r="W326" i="7"/>
  <c r="V326" i="7"/>
  <c r="U326" i="7"/>
  <c r="T326" i="7"/>
  <c r="R326" i="7"/>
  <c r="Q326" i="7"/>
  <c r="P326" i="7"/>
  <c r="O326" i="7"/>
  <c r="N326" i="7"/>
  <c r="M326" i="7"/>
  <c r="L326" i="7"/>
  <c r="K326" i="7"/>
  <c r="J326" i="7"/>
  <c r="X318" i="7"/>
  <c r="W318" i="7"/>
  <c r="V318" i="7"/>
  <c r="U318" i="7"/>
  <c r="T318" i="7"/>
  <c r="R318" i="7"/>
  <c r="Q318" i="7"/>
  <c r="P318" i="7"/>
  <c r="O318" i="7"/>
  <c r="N318" i="7"/>
  <c r="M318" i="7"/>
  <c r="L318" i="7"/>
  <c r="K318" i="7"/>
  <c r="J318" i="7"/>
  <c r="X310" i="7"/>
  <c r="W310" i="7"/>
  <c r="V310" i="7"/>
  <c r="U310" i="7"/>
  <c r="T310" i="7"/>
  <c r="R310" i="7"/>
  <c r="Q310" i="7"/>
  <c r="O310" i="7"/>
  <c r="P310" i="7"/>
  <c r="N310" i="7"/>
  <c r="M310" i="7"/>
  <c r="L310" i="7"/>
  <c r="K310" i="7"/>
  <c r="J310" i="7"/>
  <c r="X302" i="7"/>
  <c r="W302" i="7"/>
  <c r="V302" i="7"/>
  <c r="U302" i="7"/>
  <c r="T302" i="7"/>
  <c r="R302" i="7"/>
  <c r="Q302" i="7"/>
  <c r="P302" i="7"/>
  <c r="O302" i="7"/>
  <c r="N302" i="7"/>
  <c r="M302" i="7"/>
  <c r="L302" i="7"/>
  <c r="K302" i="7"/>
  <c r="J302" i="7"/>
  <c r="X294" i="7"/>
  <c r="W294" i="7"/>
  <c r="V294" i="7"/>
  <c r="U294" i="7"/>
  <c r="T294" i="7"/>
  <c r="R294" i="7"/>
  <c r="Q294" i="7"/>
  <c r="P294" i="7"/>
  <c r="O294" i="7"/>
  <c r="N294" i="7"/>
  <c r="M294" i="7"/>
  <c r="L294" i="7"/>
  <c r="K294" i="7"/>
  <c r="J294" i="7"/>
  <c r="X286" i="7"/>
  <c r="W286" i="7"/>
  <c r="V286" i="7"/>
  <c r="U286" i="7"/>
  <c r="T286" i="7"/>
  <c r="R286" i="7"/>
  <c r="Q286" i="7"/>
  <c r="P286" i="7"/>
  <c r="O286" i="7"/>
  <c r="N286" i="7"/>
  <c r="M286" i="7"/>
  <c r="L286" i="7"/>
  <c r="K286" i="7"/>
  <c r="J286" i="7"/>
  <c r="X278" i="7"/>
  <c r="W278" i="7"/>
  <c r="V278" i="7"/>
  <c r="U278" i="7"/>
  <c r="T278" i="7"/>
  <c r="R278" i="7"/>
  <c r="Q278" i="7"/>
  <c r="O278" i="7"/>
  <c r="P278" i="7"/>
  <c r="N278" i="7"/>
  <c r="M278" i="7"/>
  <c r="L278" i="7"/>
  <c r="K278" i="7"/>
  <c r="J278" i="7"/>
  <c r="X339" i="7"/>
  <c r="W339" i="7"/>
  <c r="V339" i="7"/>
  <c r="U339" i="7"/>
  <c r="T339" i="7"/>
  <c r="R339" i="7"/>
  <c r="Q339" i="7"/>
  <c r="P339" i="7"/>
  <c r="O339" i="7"/>
  <c r="N339" i="7"/>
  <c r="M339" i="7"/>
  <c r="L339" i="7"/>
  <c r="K339" i="7"/>
  <c r="J339" i="7"/>
  <c r="X262" i="7"/>
  <c r="W262" i="7"/>
  <c r="V262" i="7"/>
  <c r="U262" i="7"/>
  <c r="T262" i="7"/>
  <c r="R262" i="7"/>
  <c r="Q262" i="7"/>
  <c r="P262" i="7"/>
  <c r="O262" i="7"/>
  <c r="N262" i="7"/>
  <c r="M262" i="7"/>
  <c r="L262" i="7"/>
  <c r="K262" i="7"/>
  <c r="J262" i="7"/>
  <c r="X254" i="7"/>
  <c r="W254" i="7"/>
  <c r="V254" i="7"/>
  <c r="U254" i="7"/>
  <c r="T254" i="7"/>
  <c r="R254" i="7"/>
  <c r="Q254" i="7"/>
  <c r="P254" i="7"/>
  <c r="O254" i="7"/>
  <c r="N254" i="7"/>
  <c r="M254" i="7"/>
  <c r="L254" i="7"/>
  <c r="K254" i="7"/>
  <c r="J254" i="7"/>
  <c r="X246" i="7"/>
  <c r="W246" i="7"/>
  <c r="V246" i="7"/>
  <c r="U246" i="7"/>
  <c r="T246" i="7"/>
  <c r="R246" i="7"/>
  <c r="Q246" i="7"/>
  <c r="O246" i="7"/>
  <c r="P246" i="7"/>
  <c r="N246" i="7"/>
  <c r="M246" i="7"/>
  <c r="L246" i="7"/>
  <c r="K246" i="7"/>
  <c r="J246" i="7"/>
  <c r="X280" i="7"/>
  <c r="W280" i="7"/>
  <c r="V280" i="7"/>
  <c r="U280" i="7"/>
  <c r="T280" i="7"/>
  <c r="R280" i="7"/>
  <c r="Q280" i="7"/>
  <c r="P280" i="7"/>
  <c r="O280" i="7"/>
  <c r="N280" i="7"/>
  <c r="M280" i="7"/>
  <c r="L280" i="7"/>
  <c r="K280" i="7"/>
  <c r="J280" i="7"/>
  <c r="X230" i="7"/>
  <c r="W230" i="7"/>
  <c r="V230" i="7"/>
  <c r="U230" i="7"/>
  <c r="T230" i="7"/>
  <c r="R230" i="7"/>
  <c r="Q230" i="7"/>
  <c r="P230" i="7"/>
  <c r="O230" i="7"/>
  <c r="N230" i="7"/>
  <c r="M230" i="7"/>
  <c r="L230" i="7"/>
  <c r="K230" i="7"/>
  <c r="J230" i="7"/>
  <c r="X222" i="7"/>
  <c r="W222" i="7"/>
  <c r="V222" i="7"/>
  <c r="U222" i="7"/>
  <c r="T222" i="7"/>
  <c r="R222" i="7"/>
  <c r="Q222" i="7"/>
  <c r="P222" i="7"/>
  <c r="O222" i="7"/>
  <c r="N222" i="7"/>
  <c r="M222" i="7"/>
  <c r="L222" i="7"/>
  <c r="K222" i="7"/>
  <c r="J222" i="7"/>
  <c r="X214" i="7"/>
  <c r="W214" i="7"/>
  <c r="V214" i="7"/>
  <c r="U214" i="7"/>
  <c r="T214" i="7"/>
  <c r="R214" i="7"/>
  <c r="Q214" i="7"/>
  <c r="O214" i="7"/>
  <c r="P214" i="7"/>
  <c r="N214" i="7"/>
  <c r="M214" i="7"/>
  <c r="L214" i="7"/>
  <c r="K214" i="7"/>
  <c r="J214" i="7"/>
  <c r="X206" i="7"/>
  <c r="W206" i="7"/>
  <c r="V206" i="7"/>
  <c r="U206" i="7"/>
  <c r="T206" i="7"/>
  <c r="R206" i="7"/>
  <c r="Q206" i="7"/>
  <c r="P206" i="7"/>
  <c r="O206" i="7"/>
  <c r="N206" i="7"/>
  <c r="M206" i="7"/>
  <c r="L206" i="7"/>
  <c r="K206" i="7"/>
  <c r="J206" i="7"/>
  <c r="X198" i="7"/>
  <c r="W198" i="7"/>
  <c r="V198" i="7"/>
  <c r="U198" i="7"/>
  <c r="T198" i="7"/>
  <c r="R198" i="7"/>
  <c r="Q198" i="7"/>
  <c r="P198" i="7"/>
  <c r="O198" i="7"/>
  <c r="N198" i="7"/>
  <c r="M198" i="7"/>
  <c r="L198" i="7"/>
  <c r="K198" i="7"/>
  <c r="J198" i="7"/>
  <c r="X247" i="7"/>
  <c r="W247" i="7"/>
  <c r="V247" i="7"/>
  <c r="U247" i="7"/>
  <c r="T247" i="7"/>
  <c r="R247" i="7"/>
  <c r="Q247" i="7"/>
  <c r="P247" i="7"/>
  <c r="O247" i="7"/>
  <c r="N247" i="7"/>
  <c r="M247" i="7"/>
  <c r="L247" i="7"/>
  <c r="K247" i="7"/>
  <c r="J247" i="7"/>
  <c r="X182" i="7"/>
  <c r="W182" i="7"/>
  <c r="V182" i="7"/>
  <c r="U182" i="7"/>
  <c r="T182" i="7"/>
  <c r="R182" i="7"/>
  <c r="Q182" i="7"/>
  <c r="O182" i="7"/>
  <c r="P182" i="7"/>
  <c r="N182" i="7"/>
  <c r="M182" i="7"/>
  <c r="L182" i="7"/>
  <c r="K182" i="7"/>
  <c r="J182" i="7"/>
  <c r="X174" i="7"/>
  <c r="W174" i="7"/>
  <c r="V174" i="7"/>
  <c r="U174" i="7"/>
  <c r="T174" i="7"/>
  <c r="R174" i="7"/>
  <c r="Q174" i="7"/>
  <c r="P174" i="7"/>
  <c r="O174" i="7"/>
  <c r="N174" i="7"/>
  <c r="M174" i="7"/>
  <c r="L174" i="7"/>
  <c r="K174" i="7"/>
  <c r="J174" i="7"/>
  <c r="X166" i="7"/>
  <c r="W166" i="7"/>
  <c r="V166" i="7"/>
  <c r="U166" i="7"/>
  <c r="T166" i="7"/>
  <c r="R166" i="7"/>
  <c r="Q166" i="7"/>
  <c r="P166" i="7"/>
  <c r="O166" i="7"/>
  <c r="N166" i="7"/>
  <c r="M166" i="7"/>
  <c r="L166" i="7"/>
  <c r="K166" i="7"/>
  <c r="J166" i="7"/>
  <c r="X158" i="7"/>
  <c r="W158" i="7"/>
  <c r="V158" i="7"/>
  <c r="U158" i="7"/>
  <c r="T158" i="7"/>
  <c r="R158" i="7"/>
  <c r="Q158" i="7"/>
  <c r="P158" i="7"/>
  <c r="O158" i="7"/>
  <c r="N158" i="7"/>
  <c r="M158" i="7"/>
  <c r="L158" i="7"/>
  <c r="K158" i="7"/>
  <c r="J158" i="7"/>
  <c r="X150" i="7"/>
  <c r="W150" i="7"/>
  <c r="V150" i="7"/>
  <c r="U150" i="7"/>
  <c r="T150" i="7"/>
  <c r="R150" i="7"/>
  <c r="Q150" i="7"/>
  <c r="O150" i="7"/>
  <c r="P150" i="7"/>
  <c r="N150" i="7"/>
  <c r="M150" i="7"/>
  <c r="L150" i="7"/>
  <c r="K150" i="7"/>
  <c r="J150" i="7"/>
  <c r="X142" i="7"/>
  <c r="W142" i="7"/>
  <c r="V142" i="7"/>
  <c r="U142" i="7"/>
  <c r="T142" i="7"/>
  <c r="R142" i="7"/>
  <c r="Q142" i="7"/>
  <c r="P142" i="7"/>
  <c r="O142" i="7"/>
  <c r="N142" i="7"/>
  <c r="M142" i="7"/>
  <c r="L142" i="7"/>
  <c r="K142" i="7"/>
  <c r="J142" i="7"/>
  <c r="X134" i="7"/>
  <c r="W134" i="7"/>
  <c r="V134" i="7"/>
  <c r="U134" i="7"/>
  <c r="T134" i="7"/>
  <c r="R134" i="7"/>
  <c r="Q134" i="7"/>
  <c r="P134" i="7"/>
  <c r="O134" i="7"/>
  <c r="N134" i="7"/>
  <c r="M134" i="7"/>
  <c r="L134" i="7"/>
  <c r="K134" i="7"/>
  <c r="J134" i="7"/>
  <c r="X126" i="7"/>
  <c r="W126" i="7"/>
  <c r="V126" i="7"/>
  <c r="U126" i="7"/>
  <c r="T126" i="7"/>
  <c r="R126" i="7"/>
  <c r="Q126" i="7"/>
  <c r="P126" i="7"/>
  <c r="O126" i="7"/>
  <c r="N126" i="7"/>
  <c r="M126" i="7"/>
  <c r="L126" i="7"/>
  <c r="K126" i="7"/>
  <c r="J126" i="7"/>
  <c r="X118" i="7"/>
  <c r="W118" i="7"/>
  <c r="V118" i="7"/>
  <c r="U118" i="7"/>
  <c r="T118" i="7"/>
  <c r="R118" i="7"/>
  <c r="Q118" i="7"/>
  <c r="O118" i="7"/>
  <c r="P118" i="7"/>
  <c r="N118" i="7"/>
  <c r="M118" i="7"/>
  <c r="L118" i="7"/>
  <c r="K118" i="7"/>
  <c r="J118" i="7"/>
  <c r="X110" i="7"/>
  <c r="W110" i="7"/>
  <c r="V110" i="7"/>
  <c r="U110" i="7"/>
  <c r="T110" i="7"/>
  <c r="R110" i="7"/>
  <c r="Q110" i="7"/>
  <c r="P110" i="7"/>
  <c r="O110" i="7"/>
  <c r="N110" i="7"/>
  <c r="M110" i="7"/>
  <c r="L110" i="7"/>
  <c r="K110" i="7"/>
  <c r="J110" i="7"/>
  <c r="X102" i="7"/>
  <c r="W102" i="7"/>
  <c r="V102" i="7"/>
  <c r="U102" i="7"/>
  <c r="T102" i="7"/>
  <c r="R102" i="7"/>
  <c r="Q102" i="7"/>
  <c r="P102" i="7"/>
  <c r="O102" i="7"/>
  <c r="N102" i="7"/>
  <c r="M102" i="7"/>
  <c r="L102" i="7"/>
  <c r="K102" i="7"/>
  <c r="J102" i="7"/>
  <c r="X117" i="7"/>
  <c r="W117" i="7"/>
  <c r="V117" i="7"/>
  <c r="U117" i="7"/>
  <c r="T117" i="7"/>
  <c r="R117" i="7"/>
  <c r="Q117" i="7"/>
  <c r="P117" i="7"/>
  <c r="O117" i="7"/>
  <c r="N117" i="7"/>
  <c r="M117" i="7"/>
  <c r="L117" i="7"/>
  <c r="K117" i="7"/>
  <c r="J117" i="7"/>
  <c r="X86" i="7"/>
  <c r="W86" i="7"/>
  <c r="V86" i="7"/>
  <c r="U86" i="7"/>
  <c r="T86" i="7"/>
  <c r="R86" i="7"/>
  <c r="Q86" i="7"/>
  <c r="O86" i="7"/>
  <c r="P86" i="7"/>
  <c r="N86" i="7"/>
  <c r="M86" i="7"/>
  <c r="L86" i="7"/>
  <c r="K86" i="7"/>
  <c r="J86" i="7"/>
  <c r="X78" i="7"/>
  <c r="W78" i="7"/>
  <c r="V78" i="7"/>
  <c r="U78" i="7"/>
  <c r="T78" i="7"/>
  <c r="R78" i="7"/>
  <c r="Q78" i="7"/>
  <c r="P78" i="7"/>
  <c r="O78" i="7"/>
  <c r="N78" i="7"/>
  <c r="M78" i="7"/>
  <c r="L78" i="7"/>
  <c r="K78" i="7"/>
  <c r="J78" i="7"/>
  <c r="X70" i="7"/>
  <c r="W70" i="7"/>
  <c r="V70" i="7"/>
  <c r="U70" i="7"/>
  <c r="T70" i="7"/>
  <c r="R70" i="7"/>
  <c r="Q70" i="7"/>
  <c r="P70" i="7"/>
  <c r="O70" i="7"/>
  <c r="N70" i="7"/>
  <c r="M70" i="7"/>
  <c r="L70" i="7"/>
  <c r="K70" i="7"/>
  <c r="J70" i="7"/>
  <c r="X62" i="7"/>
  <c r="W62" i="7"/>
  <c r="V62" i="7"/>
  <c r="U62" i="7"/>
  <c r="T62" i="7"/>
  <c r="R62" i="7"/>
  <c r="Q62" i="7"/>
  <c r="P62" i="7"/>
  <c r="O62" i="7"/>
  <c r="N62" i="7"/>
  <c r="M62" i="7"/>
  <c r="L62" i="7"/>
  <c r="K62" i="7"/>
  <c r="J62" i="7"/>
  <c r="X54" i="7"/>
  <c r="W54" i="7"/>
  <c r="V54" i="7"/>
  <c r="U54" i="7"/>
  <c r="T54" i="7"/>
  <c r="R54" i="7"/>
  <c r="Q54" i="7"/>
  <c r="O54" i="7"/>
  <c r="P54" i="7"/>
  <c r="N54" i="7"/>
  <c r="M54" i="7"/>
  <c r="L54" i="7"/>
  <c r="K54" i="7"/>
  <c r="J54" i="7"/>
  <c r="X68" i="7"/>
  <c r="W68" i="7"/>
  <c r="V68" i="7"/>
  <c r="U68" i="7"/>
  <c r="T68" i="7"/>
  <c r="R68" i="7"/>
  <c r="Q68" i="7"/>
  <c r="P68" i="7"/>
  <c r="O68" i="7"/>
  <c r="N68" i="7"/>
  <c r="M68" i="7"/>
  <c r="L68" i="7"/>
  <c r="K68" i="7"/>
  <c r="J68" i="7"/>
  <c r="X38" i="7"/>
  <c r="W38" i="7"/>
  <c r="V38" i="7"/>
  <c r="U38" i="7"/>
  <c r="T38" i="7"/>
  <c r="R38" i="7"/>
  <c r="Q38" i="7"/>
  <c r="P38" i="7"/>
  <c r="O38" i="7"/>
  <c r="N38" i="7"/>
  <c r="M38" i="7"/>
  <c r="L38" i="7"/>
  <c r="K38" i="7"/>
  <c r="J38" i="7"/>
  <c r="X30" i="7"/>
  <c r="W30" i="7"/>
  <c r="V30" i="7"/>
  <c r="U30" i="7"/>
  <c r="T30" i="7"/>
  <c r="R30" i="7"/>
  <c r="Q30" i="7"/>
  <c r="P30" i="7"/>
  <c r="O30" i="7"/>
  <c r="N30" i="7"/>
  <c r="M30" i="7"/>
  <c r="L30" i="7"/>
  <c r="K30" i="7"/>
  <c r="J30" i="7"/>
  <c r="X22" i="7"/>
  <c r="W22" i="7"/>
  <c r="V22" i="7"/>
  <c r="U22" i="7"/>
  <c r="T22" i="7"/>
  <c r="R22" i="7"/>
  <c r="Q22" i="7"/>
  <c r="P22" i="7"/>
  <c r="O22" i="7"/>
  <c r="N22" i="7"/>
  <c r="M22" i="7"/>
  <c r="L22" i="7"/>
  <c r="K22" i="7"/>
  <c r="J22" i="7"/>
  <c r="X14" i="7"/>
  <c r="W14" i="7"/>
  <c r="V14" i="7"/>
  <c r="U14" i="7"/>
  <c r="T14" i="7"/>
  <c r="R14" i="7"/>
  <c r="Q14" i="7"/>
  <c r="P14" i="7"/>
  <c r="O14" i="7"/>
  <c r="N14" i="7"/>
  <c r="M14" i="7"/>
  <c r="L14" i="7"/>
  <c r="K14" i="7"/>
  <c r="J14" i="7"/>
  <c r="I1408" i="7"/>
  <c r="I1386" i="7"/>
  <c r="I1339" i="7"/>
  <c r="I1384" i="7"/>
  <c r="I1376" i="7"/>
  <c r="I1368" i="7"/>
  <c r="I1360" i="7"/>
  <c r="I1352" i="7"/>
  <c r="I1344" i="7"/>
  <c r="I1336" i="7"/>
  <c r="I1328" i="7"/>
  <c r="I1320" i="7"/>
  <c r="I1312" i="7"/>
  <c r="I1304" i="7"/>
  <c r="I1296" i="7"/>
  <c r="I1288" i="7"/>
  <c r="I159" i="7"/>
  <c r="I1272" i="7"/>
  <c r="I1264" i="7"/>
  <c r="I1256" i="7"/>
  <c r="I959" i="7"/>
  <c r="I1240" i="7"/>
  <c r="I1232" i="7"/>
  <c r="I1224" i="7"/>
  <c r="I1216" i="7"/>
  <c r="I1208" i="7"/>
  <c r="I1200" i="7"/>
  <c r="I1192" i="7"/>
  <c r="I1392" i="7"/>
  <c r="I1176" i="7"/>
  <c r="I1168" i="7"/>
  <c r="I1378" i="7"/>
  <c r="I1152" i="7"/>
  <c r="I1144" i="7"/>
  <c r="I1136" i="7"/>
  <c r="I1128" i="7"/>
  <c r="I1120" i="7"/>
  <c r="I1112" i="7"/>
  <c r="I1104" i="7"/>
  <c r="I1096" i="7"/>
  <c r="I1088" i="7"/>
  <c r="I1080" i="7"/>
  <c r="I1072" i="7"/>
  <c r="I1064" i="7"/>
  <c r="I1056" i="7"/>
  <c r="I1048" i="7"/>
  <c r="I1040" i="7"/>
  <c r="I1032" i="7"/>
  <c r="I1024" i="7"/>
  <c r="I1087" i="7"/>
  <c r="I1008" i="7"/>
  <c r="I1000" i="7"/>
  <c r="I992" i="7"/>
  <c r="I984" i="7"/>
  <c r="I976" i="7"/>
  <c r="I968" i="7"/>
  <c r="I960" i="7"/>
  <c r="I952" i="7"/>
  <c r="I944" i="7"/>
  <c r="I936" i="7"/>
  <c r="I928" i="7"/>
  <c r="I1042" i="7"/>
  <c r="I912" i="7"/>
  <c r="I904" i="7"/>
  <c r="I896" i="7"/>
  <c r="I888" i="7"/>
  <c r="I1023" i="7"/>
  <c r="I1002" i="7"/>
  <c r="I864" i="7"/>
  <c r="I856" i="7"/>
  <c r="I848" i="7"/>
  <c r="I840" i="7"/>
  <c r="I832" i="7"/>
  <c r="I824" i="7"/>
  <c r="I816" i="7"/>
  <c r="I808" i="7"/>
  <c r="I800" i="7"/>
  <c r="I792" i="7"/>
  <c r="I784" i="7"/>
  <c r="I776" i="7"/>
  <c r="I768" i="7"/>
  <c r="I760" i="7"/>
  <c r="I752" i="7"/>
  <c r="I744" i="7"/>
  <c r="I736" i="7"/>
  <c r="I728" i="7"/>
  <c r="I720" i="7"/>
  <c r="I712" i="7"/>
  <c r="I704" i="7"/>
  <c r="I696" i="7"/>
  <c r="I787" i="7"/>
  <c r="I680" i="7"/>
  <c r="I672" i="7"/>
  <c r="I664" i="7"/>
  <c r="I656" i="7"/>
  <c r="I648" i="7"/>
  <c r="I640" i="7"/>
  <c r="I632" i="7"/>
  <c r="I624" i="7"/>
  <c r="I732" i="7"/>
  <c r="I608" i="7"/>
  <c r="I600" i="7"/>
  <c r="I592" i="7"/>
  <c r="I584" i="7"/>
  <c r="I576" i="7"/>
  <c r="I568" i="7"/>
  <c r="I560" i="7"/>
  <c r="I652" i="7"/>
  <c r="I544" i="7"/>
  <c r="I536" i="7"/>
  <c r="I609" i="7"/>
  <c r="I520" i="7"/>
  <c r="I512" i="7"/>
  <c r="I504" i="7"/>
  <c r="I496" i="7"/>
  <c r="I551" i="7"/>
  <c r="I480" i="7"/>
  <c r="I472" i="7"/>
  <c r="I464" i="7"/>
  <c r="I456" i="7"/>
  <c r="I448" i="7"/>
  <c r="I440" i="7"/>
  <c r="I432" i="7"/>
  <c r="I424" i="7"/>
  <c r="I416" i="7"/>
  <c r="I408" i="7"/>
  <c r="I400" i="7"/>
  <c r="I392" i="7"/>
  <c r="I384" i="7"/>
  <c r="I376" i="7"/>
  <c r="I368" i="7"/>
  <c r="I360" i="7"/>
  <c r="I442" i="7"/>
  <c r="I344" i="7"/>
  <c r="I421" i="7"/>
  <c r="I328" i="7"/>
  <c r="I320" i="7"/>
  <c r="I312" i="7"/>
  <c r="I304" i="7"/>
  <c r="I296" i="7"/>
  <c r="I288" i="7"/>
  <c r="I352" i="7"/>
  <c r="I272" i="7"/>
  <c r="I264" i="7"/>
  <c r="I336" i="7"/>
  <c r="I299" i="7"/>
  <c r="I240" i="7"/>
  <c r="I232" i="7"/>
  <c r="I224" i="7"/>
  <c r="I216" i="7"/>
  <c r="I208" i="7"/>
  <c r="I200" i="7"/>
  <c r="I192" i="7"/>
  <c r="I184" i="7"/>
  <c r="I210" i="7"/>
  <c r="I190" i="7"/>
  <c r="I160" i="7"/>
  <c r="I152" i="7"/>
  <c r="I144" i="7"/>
  <c r="I136" i="7"/>
  <c r="I128" i="7"/>
  <c r="I120" i="7"/>
  <c r="I112" i="7"/>
  <c r="I104" i="7"/>
  <c r="I96" i="7"/>
  <c r="I88" i="7"/>
  <c r="I80" i="7"/>
  <c r="I72" i="7"/>
  <c r="I64" i="7"/>
  <c r="I56" i="7"/>
  <c r="I48" i="7"/>
  <c r="I40" i="7"/>
  <c r="I32" i="7"/>
  <c r="I24" i="7"/>
  <c r="I16" i="7"/>
  <c r="J1409" i="7"/>
  <c r="J1401" i="7"/>
  <c r="J1393" i="7"/>
  <c r="J1385" i="7"/>
  <c r="J1159" i="7"/>
  <c r="J1369" i="7"/>
  <c r="J1361" i="7"/>
  <c r="J1353" i="7"/>
  <c r="J1345" i="7"/>
  <c r="J1337" i="7"/>
  <c r="J1329" i="7"/>
  <c r="J1321" i="7"/>
  <c r="J550" i="7"/>
  <c r="J1305" i="7"/>
  <c r="J1297" i="7"/>
  <c r="J1289" i="7"/>
  <c r="J1281" i="7"/>
  <c r="J137" i="7"/>
  <c r="J1265" i="7"/>
  <c r="J1257" i="7"/>
  <c r="J1249" i="7"/>
  <c r="J1241" i="7"/>
  <c r="J1233" i="7"/>
  <c r="J1225" i="7"/>
  <c r="J1217" i="7"/>
  <c r="J1209" i="7"/>
  <c r="J1201" i="7"/>
  <c r="J1193" i="7"/>
  <c r="J1185" i="7"/>
  <c r="J1389" i="7"/>
  <c r="J1169" i="7"/>
  <c r="J1161" i="7"/>
  <c r="J1153" i="7"/>
  <c r="J1145" i="7"/>
  <c r="J1137" i="7"/>
  <c r="J1129" i="7"/>
  <c r="J1121" i="7"/>
  <c r="J1315" i="7"/>
  <c r="J1105" i="7"/>
  <c r="J1097" i="7"/>
  <c r="J1089" i="7"/>
  <c r="J1081" i="7"/>
  <c r="J1230" i="7"/>
  <c r="J1065" i="7"/>
  <c r="J1184" i="7"/>
  <c r="J1160" i="7"/>
  <c r="J1041" i="7"/>
  <c r="J1139" i="7"/>
  <c r="J1127" i="7"/>
  <c r="J1094" i="7"/>
  <c r="J1009" i="7"/>
  <c r="J1001" i="7"/>
  <c r="J993" i="7"/>
  <c r="J985" i="7"/>
  <c r="J977" i="7"/>
  <c r="J969" i="7"/>
  <c r="J961" i="7"/>
  <c r="J953" i="7"/>
  <c r="J1054" i="7"/>
  <c r="J937" i="7"/>
  <c r="J1046" i="7"/>
  <c r="J921" i="7"/>
  <c r="J913" i="7"/>
  <c r="J905" i="7"/>
  <c r="J897" i="7"/>
  <c r="J889" i="7"/>
  <c r="J881" i="7"/>
  <c r="J873" i="7"/>
  <c r="J865" i="7"/>
  <c r="J857" i="7"/>
  <c r="J966" i="7"/>
  <c r="J964" i="7"/>
  <c r="J833" i="7"/>
  <c r="J825" i="7"/>
  <c r="J817" i="7"/>
  <c r="J809" i="7"/>
  <c r="J801" i="7"/>
  <c r="J792" i="7"/>
  <c r="J778" i="7"/>
  <c r="J746" i="7"/>
  <c r="J714" i="7"/>
  <c r="J682" i="7"/>
  <c r="J650" i="7"/>
  <c r="J740" i="7"/>
  <c r="J586" i="7"/>
  <c r="J554" i="7"/>
  <c r="X1405" i="7"/>
  <c r="W1405" i="7"/>
  <c r="V1405" i="7"/>
  <c r="U1405" i="7"/>
  <c r="T1405" i="7"/>
  <c r="R1405" i="7"/>
  <c r="Q1405" i="7"/>
  <c r="P1405" i="7"/>
  <c r="O1405" i="7"/>
  <c r="N1405" i="7"/>
  <c r="M1405" i="7"/>
  <c r="L1405" i="7"/>
  <c r="K1405" i="7"/>
  <c r="X1397" i="7"/>
  <c r="W1397" i="7"/>
  <c r="V1397" i="7"/>
  <c r="U1397" i="7"/>
  <c r="T1397" i="7"/>
  <c r="R1397" i="7"/>
  <c r="Q1397" i="7"/>
  <c r="P1397" i="7"/>
  <c r="O1397" i="7"/>
  <c r="N1397" i="7"/>
  <c r="M1397" i="7"/>
  <c r="L1397" i="7"/>
  <c r="K1397" i="7"/>
  <c r="X1302" i="7"/>
  <c r="W1302" i="7"/>
  <c r="V1302" i="7"/>
  <c r="U1302" i="7"/>
  <c r="T1302" i="7"/>
  <c r="R1302" i="7"/>
  <c r="Q1302" i="7"/>
  <c r="P1302" i="7"/>
  <c r="O1302" i="7"/>
  <c r="N1302" i="7"/>
  <c r="M1302" i="7"/>
  <c r="L1302" i="7"/>
  <c r="K1302" i="7"/>
  <c r="X1381" i="7"/>
  <c r="W1381" i="7"/>
  <c r="V1381" i="7"/>
  <c r="U1381" i="7"/>
  <c r="T1381" i="7"/>
  <c r="R1381" i="7"/>
  <c r="Q1381" i="7"/>
  <c r="P1381" i="7"/>
  <c r="O1381" i="7"/>
  <c r="N1381" i="7"/>
  <c r="M1381" i="7"/>
  <c r="L1381" i="7"/>
  <c r="K1381" i="7"/>
  <c r="X1373" i="7"/>
  <c r="W1373" i="7"/>
  <c r="V1373" i="7"/>
  <c r="U1373" i="7"/>
  <c r="T1373" i="7"/>
  <c r="R1373" i="7"/>
  <c r="Q1373" i="7"/>
  <c r="P1373" i="7"/>
  <c r="O1373" i="7"/>
  <c r="N1373" i="7"/>
  <c r="M1373" i="7"/>
  <c r="L1373" i="7"/>
  <c r="K1373" i="7"/>
  <c r="X1365" i="7"/>
  <c r="W1365" i="7"/>
  <c r="V1365" i="7"/>
  <c r="U1365" i="7"/>
  <c r="T1365" i="7"/>
  <c r="R1365" i="7"/>
  <c r="Q1365" i="7"/>
  <c r="P1365" i="7"/>
  <c r="O1365" i="7"/>
  <c r="N1365" i="7"/>
  <c r="M1365" i="7"/>
  <c r="L1365" i="7"/>
  <c r="K1365" i="7"/>
  <c r="X1357" i="7"/>
  <c r="W1357" i="7"/>
  <c r="V1357" i="7"/>
  <c r="U1357" i="7"/>
  <c r="T1357" i="7"/>
  <c r="R1357" i="7"/>
  <c r="Q1357" i="7"/>
  <c r="P1357" i="7"/>
  <c r="O1357" i="7"/>
  <c r="N1357" i="7"/>
  <c r="M1357" i="7"/>
  <c r="L1357" i="7"/>
  <c r="K1357" i="7"/>
  <c r="X1349" i="7"/>
  <c r="W1349" i="7"/>
  <c r="V1349" i="7"/>
  <c r="U1349" i="7"/>
  <c r="T1349" i="7"/>
  <c r="R1349" i="7"/>
  <c r="Q1349" i="7"/>
  <c r="P1349" i="7"/>
  <c r="O1349" i="7"/>
  <c r="N1349" i="7"/>
  <c r="M1349" i="7"/>
  <c r="L1349" i="7"/>
  <c r="K1349" i="7"/>
  <c r="X872" i="7"/>
  <c r="W872" i="7"/>
  <c r="V872" i="7"/>
  <c r="U872" i="7"/>
  <c r="T872" i="7"/>
  <c r="R872" i="7"/>
  <c r="Q872" i="7"/>
  <c r="P872" i="7"/>
  <c r="O872" i="7"/>
  <c r="N872" i="7"/>
  <c r="M872" i="7"/>
  <c r="L872" i="7"/>
  <c r="K872" i="7"/>
  <c r="X1333" i="7"/>
  <c r="W1333" i="7"/>
  <c r="V1333" i="7"/>
  <c r="U1333" i="7"/>
  <c r="T1333" i="7"/>
  <c r="R1333" i="7"/>
  <c r="Q1333" i="7"/>
  <c r="P1333" i="7"/>
  <c r="O1333" i="7"/>
  <c r="N1333" i="7"/>
  <c r="M1333" i="7"/>
  <c r="L1333" i="7"/>
  <c r="K1333" i="7"/>
  <c r="X1325" i="7"/>
  <c r="W1325" i="7"/>
  <c r="V1325" i="7"/>
  <c r="U1325" i="7"/>
  <c r="T1325" i="7"/>
  <c r="R1325" i="7"/>
  <c r="Q1325" i="7"/>
  <c r="P1325" i="7"/>
  <c r="O1325" i="7"/>
  <c r="N1325" i="7"/>
  <c r="M1325" i="7"/>
  <c r="L1325" i="7"/>
  <c r="K1325" i="7"/>
  <c r="X1317" i="7"/>
  <c r="W1317" i="7"/>
  <c r="V1317" i="7"/>
  <c r="U1317" i="7"/>
  <c r="T1317" i="7"/>
  <c r="R1317" i="7"/>
  <c r="Q1317" i="7"/>
  <c r="P1317" i="7"/>
  <c r="O1317" i="7"/>
  <c r="N1317" i="7"/>
  <c r="M1317" i="7"/>
  <c r="L1317" i="7"/>
  <c r="K1317" i="7"/>
  <c r="X1309" i="7"/>
  <c r="W1309" i="7"/>
  <c r="V1309" i="7"/>
  <c r="U1309" i="7"/>
  <c r="T1309" i="7"/>
  <c r="R1309" i="7"/>
  <c r="Q1309" i="7"/>
  <c r="P1309" i="7"/>
  <c r="O1309" i="7"/>
  <c r="N1309" i="7"/>
  <c r="M1309" i="7"/>
  <c r="L1309" i="7"/>
  <c r="K1309" i="7"/>
  <c r="X1301" i="7"/>
  <c r="W1301" i="7"/>
  <c r="V1301" i="7"/>
  <c r="U1301" i="7"/>
  <c r="T1301" i="7"/>
  <c r="R1301" i="7"/>
  <c r="Q1301" i="7"/>
  <c r="P1301" i="7"/>
  <c r="O1301" i="7"/>
  <c r="N1301" i="7"/>
  <c r="M1301" i="7"/>
  <c r="L1301" i="7"/>
  <c r="K1301" i="7"/>
  <c r="X1293" i="7"/>
  <c r="W1293" i="7"/>
  <c r="V1293" i="7"/>
  <c r="U1293" i="7"/>
  <c r="T1293" i="7"/>
  <c r="R1293" i="7"/>
  <c r="Q1293" i="7"/>
  <c r="P1293" i="7"/>
  <c r="O1293" i="7"/>
  <c r="N1293" i="7"/>
  <c r="M1293" i="7"/>
  <c r="L1293" i="7"/>
  <c r="K1293" i="7"/>
  <c r="X1285" i="7"/>
  <c r="W1285" i="7"/>
  <c r="V1285" i="7"/>
  <c r="U1285" i="7"/>
  <c r="T1285" i="7"/>
  <c r="R1285" i="7"/>
  <c r="Q1285" i="7"/>
  <c r="P1285" i="7"/>
  <c r="O1285" i="7"/>
  <c r="N1285" i="7"/>
  <c r="M1285" i="7"/>
  <c r="L1285" i="7"/>
  <c r="K1285" i="7"/>
  <c r="X1277" i="7"/>
  <c r="W1277" i="7"/>
  <c r="V1277" i="7"/>
  <c r="U1277" i="7"/>
  <c r="T1277" i="7"/>
  <c r="R1277" i="7"/>
  <c r="Q1277" i="7"/>
  <c r="P1277" i="7"/>
  <c r="O1277" i="7"/>
  <c r="N1277" i="7"/>
  <c r="M1277" i="7"/>
  <c r="L1277" i="7"/>
  <c r="K1277" i="7"/>
  <c r="X1269" i="7"/>
  <c r="W1269" i="7"/>
  <c r="V1269" i="7"/>
  <c r="U1269" i="7"/>
  <c r="T1269" i="7"/>
  <c r="R1269" i="7"/>
  <c r="Q1269" i="7"/>
  <c r="P1269" i="7"/>
  <c r="O1269" i="7"/>
  <c r="N1269" i="7"/>
  <c r="M1269" i="7"/>
  <c r="L1269" i="7"/>
  <c r="K1269" i="7"/>
  <c r="X1261" i="7"/>
  <c r="W1261" i="7"/>
  <c r="V1261" i="7"/>
  <c r="U1261" i="7"/>
  <c r="T1261" i="7"/>
  <c r="R1261" i="7"/>
  <c r="Q1261" i="7"/>
  <c r="P1261" i="7"/>
  <c r="O1261" i="7"/>
  <c r="N1261" i="7"/>
  <c r="M1261" i="7"/>
  <c r="L1261" i="7"/>
  <c r="K1261" i="7"/>
  <c r="X1253" i="7"/>
  <c r="W1253" i="7"/>
  <c r="V1253" i="7"/>
  <c r="U1253" i="7"/>
  <c r="T1253" i="7"/>
  <c r="R1253" i="7"/>
  <c r="Q1253" i="7"/>
  <c r="P1253" i="7"/>
  <c r="O1253" i="7"/>
  <c r="N1253" i="7"/>
  <c r="M1253" i="7"/>
  <c r="L1253" i="7"/>
  <c r="K1253" i="7"/>
  <c r="X1245" i="7"/>
  <c r="W1245" i="7"/>
  <c r="V1245" i="7"/>
  <c r="U1245" i="7"/>
  <c r="T1245" i="7"/>
  <c r="R1245" i="7"/>
  <c r="Q1245" i="7"/>
  <c r="P1245" i="7"/>
  <c r="O1245" i="7"/>
  <c r="N1245" i="7"/>
  <c r="M1245" i="7"/>
  <c r="L1245" i="7"/>
  <c r="K1245" i="7"/>
  <c r="X1237" i="7"/>
  <c r="W1237" i="7"/>
  <c r="V1237" i="7"/>
  <c r="U1237" i="7"/>
  <c r="T1237" i="7"/>
  <c r="R1237" i="7"/>
  <c r="Q1237" i="7"/>
  <c r="P1237" i="7"/>
  <c r="O1237" i="7"/>
  <c r="N1237" i="7"/>
  <c r="M1237" i="7"/>
  <c r="L1237" i="7"/>
  <c r="K1237" i="7"/>
  <c r="X1229" i="7"/>
  <c r="W1229" i="7"/>
  <c r="V1229" i="7"/>
  <c r="U1229" i="7"/>
  <c r="T1229" i="7"/>
  <c r="R1229" i="7"/>
  <c r="Q1229" i="7"/>
  <c r="P1229" i="7"/>
  <c r="O1229" i="7"/>
  <c r="N1229" i="7"/>
  <c r="M1229" i="7"/>
  <c r="L1229" i="7"/>
  <c r="K1229" i="7"/>
  <c r="X1221" i="7"/>
  <c r="W1221" i="7"/>
  <c r="V1221" i="7"/>
  <c r="U1221" i="7"/>
  <c r="T1221" i="7"/>
  <c r="R1221" i="7"/>
  <c r="Q1221" i="7"/>
  <c r="P1221" i="7"/>
  <c r="O1221" i="7"/>
  <c r="N1221" i="7"/>
  <c r="M1221" i="7"/>
  <c r="L1221" i="7"/>
  <c r="K1221" i="7"/>
  <c r="X1213" i="7"/>
  <c r="W1213" i="7"/>
  <c r="V1213" i="7"/>
  <c r="U1213" i="7"/>
  <c r="T1213" i="7"/>
  <c r="R1213" i="7"/>
  <c r="Q1213" i="7"/>
  <c r="P1213" i="7"/>
  <c r="O1213" i="7"/>
  <c r="N1213" i="7"/>
  <c r="M1213" i="7"/>
  <c r="L1213" i="7"/>
  <c r="K1213" i="7"/>
  <c r="X1400" i="7"/>
  <c r="W1400" i="7"/>
  <c r="V1400" i="7"/>
  <c r="U1400" i="7"/>
  <c r="T1400" i="7"/>
  <c r="R1400" i="7"/>
  <c r="Q1400" i="7"/>
  <c r="P1400" i="7"/>
  <c r="O1400" i="7"/>
  <c r="N1400" i="7"/>
  <c r="M1400" i="7"/>
  <c r="L1400" i="7"/>
  <c r="K1400" i="7"/>
  <c r="X1197" i="7"/>
  <c r="W1197" i="7"/>
  <c r="V1197" i="7"/>
  <c r="U1197" i="7"/>
  <c r="T1197" i="7"/>
  <c r="R1197" i="7"/>
  <c r="Q1197" i="7"/>
  <c r="P1197" i="7"/>
  <c r="O1197" i="7"/>
  <c r="N1197" i="7"/>
  <c r="M1197" i="7"/>
  <c r="L1197" i="7"/>
  <c r="K1197" i="7"/>
  <c r="X1189" i="7"/>
  <c r="W1189" i="7"/>
  <c r="V1189" i="7"/>
  <c r="U1189" i="7"/>
  <c r="T1189" i="7"/>
  <c r="R1189" i="7"/>
  <c r="Q1189" i="7"/>
  <c r="P1189" i="7"/>
  <c r="O1189" i="7"/>
  <c r="N1189" i="7"/>
  <c r="M1189" i="7"/>
  <c r="L1189" i="7"/>
  <c r="K1189" i="7"/>
  <c r="X1181" i="7"/>
  <c r="W1181" i="7"/>
  <c r="V1181" i="7"/>
  <c r="U1181" i="7"/>
  <c r="T1181" i="7"/>
  <c r="R1181" i="7"/>
  <c r="Q1181" i="7"/>
  <c r="P1181" i="7"/>
  <c r="O1181" i="7"/>
  <c r="N1181" i="7"/>
  <c r="M1181" i="7"/>
  <c r="L1181" i="7"/>
  <c r="K1181" i="7"/>
  <c r="X1173" i="7"/>
  <c r="W1173" i="7"/>
  <c r="V1173" i="7"/>
  <c r="U1173" i="7"/>
  <c r="T1173" i="7"/>
  <c r="R1173" i="7"/>
  <c r="Q1173" i="7"/>
  <c r="P1173" i="7"/>
  <c r="O1173" i="7"/>
  <c r="N1173" i="7"/>
  <c r="M1173" i="7"/>
  <c r="L1173" i="7"/>
  <c r="K1173" i="7"/>
  <c r="X1165" i="7"/>
  <c r="W1165" i="7"/>
  <c r="V1165" i="7"/>
  <c r="U1165" i="7"/>
  <c r="T1165" i="7"/>
  <c r="R1165" i="7"/>
  <c r="Q1165" i="7"/>
  <c r="P1165" i="7"/>
  <c r="O1165" i="7"/>
  <c r="N1165" i="7"/>
  <c r="M1165" i="7"/>
  <c r="L1165" i="7"/>
  <c r="K1165" i="7"/>
  <c r="X1157" i="7"/>
  <c r="W1157" i="7"/>
  <c r="V1157" i="7"/>
  <c r="U1157" i="7"/>
  <c r="T1157" i="7"/>
  <c r="R1157" i="7"/>
  <c r="Q1157" i="7"/>
  <c r="P1157" i="7"/>
  <c r="O1157" i="7"/>
  <c r="N1157" i="7"/>
  <c r="M1157" i="7"/>
  <c r="L1157" i="7"/>
  <c r="K1157" i="7"/>
  <c r="X1149" i="7"/>
  <c r="W1149" i="7"/>
  <c r="V1149" i="7"/>
  <c r="U1149" i="7"/>
  <c r="T1149" i="7"/>
  <c r="R1149" i="7"/>
  <c r="Q1149" i="7"/>
  <c r="P1149" i="7"/>
  <c r="O1149" i="7"/>
  <c r="N1149" i="7"/>
  <c r="M1149" i="7"/>
  <c r="L1149" i="7"/>
  <c r="K1149" i="7"/>
  <c r="X1141" i="7"/>
  <c r="W1141" i="7"/>
  <c r="V1141" i="7"/>
  <c r="U1141" i="7"/>
  <c r="T1141" i="7"/>
  <c r="R1141" i="7"/>
  <c r="Q1141" i="7"/>
  <c r="P1141" i="7"/>
  <c r="O1141" i="7"/>
  <c r="N1141" i="7"/>
  <c r="M1141" i="7"/>
  <c r="L1141" i="7"/>
  <c r="K1141" i="7"/>
  <c r="X1133" i="7"/>
  <c r="W1133" i="7"/>
  <c r="V1133" i="7"/>
  <c r="U1133" i="7"/>
  <c r="T1133" i="7"/>
  <c r="R1133" i="7"/>
  <c r="Q1133" i="7"/>
  <c r="P1133" i="7"/>
  <c r="O1133" i="7"/>
  <c r="N1133" i="7"/>
  <c r="M1133" i="7"/>
  <c r="L1133" i="7"/>
  <c r="K1133" i="7"/>
  <c r="X1125" i="7"/>
  <c r="W1125" i="7"/>
  <c r="V1125" i="7"/>
  <c r="U1125" i="7"/>
  <c r="T1125" i="7"/>
  <c r="R1125" i="7"/>
  <c r="Q1125" i="7"/>
  <c r="P1125" i="7"/>
  <c r="O1125" i="7"/>
  <c r="N1125" i="7"/>
  <c r="M1125" i="7"/>
  <c r="L1125" i="7"/>
  <c r="K1125" i="7"/>
  <c r="X1117" i="7"/>
  <c r="W1117" i="7"/>
  <c r="V1117" i="7"/>
  <c r="U1117" i="7"/>
  <c r="T1117" i="7"/>
  <c r="R1117" i="7"/>
  <c r="Q1117" i="7"/>
  <c r="P1117" i="7"/>
  <c r="O1117" i="7"/>
  <c r="N1117" i="7"/>
  <c r="M1117" i="7"/>
  <c r="L1117" i="7"/>
  <c r="K1117" i="7"/>
  <c r="X1109" i="7"/>
  <c r="W1109" i="7"/>
  <c r="V1109" i="7"/>
  <c r="U1109" i="7"/>
  <c r="T1109" i="7"/>
  <c r="R1109" i="7"/>
  <c r="Q1109" i="7"/>
  <c r="P1109" i="7"/>
  <c r="O1109" i="7"/>
  <c r="N1109" i="7"/>
  <c r="M1109" i="7"/>
  <c r="L1109" i="7"/>
  <c r="K1109" i="7"/>
  <c r="X1101" i="7"/>
  <c r="W1101" i="7"/>
  <c r="V1101" i="7"/>
  <c r="U1101" i="7"/>
  <c r="T1101" i="7"/>
  <c r="R1101" i="7"/>
  <c r="Q1101" i="7"/>
  <c r="P1101" i="7"/>
  <c r="O1101" i="7"/>
  <c r="N1101" i="7"/>
  <c r="M1101" i="7"/>
  <c r="L1101" i="7"/>
  <c r="K1101" i="7"/>
  <c r="X1093" i="7"/>
  <c r="W1093" i="7"/>
  <c r="V1093" i="7"/>
  <c r="U1093" i="7"/>
  <c r="T1093" i="7"/>
  <c r="R1093" i="7"/>
  <c r="Q1093" i="7"/>
  <c r="P1093" i="7"/>
  <c r="O1093" i="7"/>
  <c r="N1093" i="7"/>
  <c r="M1093" i="7"/>
  <c r="L1093" i="7"/>
  <c r="K1093" i="7"/>
  <c r="X1262" i="7"/>
  <c r="W1262" i="7"/>
  <c r="V1262" i="7"/>
  <c r="U1262" i="7"/>
  <c r="T1262" i="7"/>
  <c r="R1262" i="7"/>
  <c r="Q1262" i="7"/>
  <c r="P1262" i="7"/>
  <c r="O1262" i="7"/>
  <c r="N1262" i="7"/>
  <c r="M1262" i="7"/>
  <c r="L1262" i="7"/>
  <c r="K1262" i="7"/>
  <c r="X1077" i="7"/>
  <c r="W1077" i="7"/>
  <c r="V1077" i="7"/>
  <c r="U1077" i="7"/>
  <c r="T1077" i="7"/>
  <c r="R1077" i="7"/>
  <c r="Q1077" i="7"/>
  <c r="P1077" i="7"/>
  <c r="O1077" i="7"/>
  <c r="N1077" i="7"/>
  <c r="M1077" i="7"/>
  <c r="L1077" i="7"/>
  <c r="K1077" i="7"/>
  <c r="X1069" i="7"/>
  <c r="W1069" i="7"/>
  <c r="V1069" i="7"/>
  <c r="U1069" i="7"/>
  <c r="T1069" i="7"/>
  <c r="R1069" i="7"/>
  <c r="Q1069" i="7"/>
  <c r="P1069" i="7"/>
  <c r="O1069" i="7"/>
  <c r="N1069" i="7"/>
  <c r="M1069" i="7"/>
  <c r="L1069" i="7"/>
  <c r="K1069" i="7"/>
  <c r="X1061" i="7"/>
  <c r="W1061" i="7"/>
  <c r="V1061" i="7"/>
  <c r="U1061" i="7"/>
  <c r="T1061" i="7"/>
  <c r="R1061" i="7"/>
  <c r="Q1061" i="7"/>
  <c r="P1061" i="7"/>
  <c r="O1061" i="7"/>
  <c r="N1061" i="7"/>
  <c r="M1061" i="7"/>
  <c r="L1061" i="7"/>
  <c r="K1061" i="7"/>
  <c r="X1053" i="7"/>
  <c r="W1053" i="7"/>
  <c r="V1053" i="7"/>
  <c r="U1053" i="7"/>
  <c r="T1053" i="7"/>
  <c r="R1053" i="7"/>
  <c r="Q1053" i="7"/>
  <c r="P1053" i="7"/>
  <c r="O1053" i="7"/>
  <c r="N1053" i="7"/>
  <c r="M1053" i="7"/>
  <c r="L1053" i="7"/>
  <c r="K1053" i="7"/>
  <c r="X1045" i="7"/>
  <c r="W1045" i="7"/>
  <c r="V1045" i="7"/>
  <c r="U1045" i="7"/>
  <c r="T1045" i="7"/>
  <c r="R1045" i="7"/>
  <c r="Q1045" i="7"/>
  <c r="P1045" i="7"/>
  <c r="O1045" i="7"/>
  <c r="N1045" i="7"/>
  <c r="M1045" i="7"/>
  <c r="L1045" i="7"/>
  <c r="K1045" i="7"/>
  <c r="X1037" i="7"/>
  <c r="W1037" i="7"/>
  <c r="V1037" i="7"/>
  <c r="U1037" i="7"/>
  <c r="T1037" i="7"/>
  <c r="R1037" i="7"/>
  <c r="Q1037" i="7"/>
  <c r="P1037" i="7"/>
  <c r="O1037" i="7"/>
  <c r="N1037" i="7"/>
  <c r="M1037" i="7"/>
  <c r="L1037" i="7"/>
  <c r="K1037" i="7"/>
  <c r="X1135" i="7"/>
  <c r="W1135" i="7"/>
  <c r="V1135" i="7"/>
  <c r="U1135" i="7"/>
  <c r="T1135" i="7"/>
  <c r="R1135" i="7"/>
  <c r="Q1135" i="7"/>
  <c r="P1135" i="7"/>
  <c r="O1135" i="7"/>
  <c r="N1135" i="7"/>
  <c r="M1135" i="7"/>
  <c r="L1135" i="7"/>
  <c r="K1135" i="7"/>
  <c r="X1021" i="7"/>
  <c r="W1021" i="7"/>
  <c r="V1021" i="7"/>
  <c r="U1021" i="7"/>
  <c r="T1021" i="7"/>
  <c r="R1021" i="7"/>
  <c r="Q1021" i="7"/>
  <c r="P1021" i="7"/>
  <c r="O1021" i="7"/>
  <c r="N1021" i="7"/>
  <c r="M1021" i="7"/>
  <c r="L1021" i="7"/>
  <c r="K1021" i="7"/>
  <c r="X1013" i="7"/>
  <c r="W1013" i="7"/>
  <c r="V1013" i="7"/>
  <c r="U1013" i="7"/>
  <c r="T1013" i="7"/>
  <c r="R1013" i="7"/>
  <c r="Q1013" i="7"/>
  <c r="P1013" i="7"/>
  <c r="O1013" i="7"/>
  <c r="N1013" i="7"/>
  <c r="M1013" i="7"/>
  <c r="L1013" i="7"/>
  <c r="K1013" i="7"/>
  <c r="X1005" i="7"/>
  <c r="W1005" i="7"/>
  <c r="V1005" i="7"/>
  <c r="U1005" i="7"/>
  <c r="T1005" i="7"/>
  <c r="R1005" i="7"/>
  <c r="Q1005" i="7"/>
  <c r="P1005" i="7"/>
  <c r="O1005" i="7"/>
  <c r="N1005" i="7"/>
  <c r="M1005" i="7"/>
  <c r="L1005" i="7"/>
  <c r="K1005" i="7"/>
  <c r="X997" i="7"/>
  <c r="W997" i="7"/>
  <c r="V997" i="7"/>
  <c r="U997" i="7"/>
  <c r="T997" i="7"/>
  <c r="R997" i="7"/>
  <c r="Q997" i="7"/>
  <c r="P997" i="7"/>
  <c r="O997" i="7"/>
  <c r="N997" i="7"/>
  <c r="M997" i="7"/>
  <c r="L997" i="7"/>
  <c r="K997" i="7"/>
  <c r="X989" i="7"/>
  <c r="W989" i="7"/>
  <c r="V989" i="7"/>
  <c r="U989" i="7"/>
  <c r="T989" i="7"/>
  <c r="R989" i="7"/>
  <c r="Q989" i="7"/>
  <c r="P989" i="7"/>
  <c r="O989" i="7"/>
  <c r="N989" i="7"/>
  <c r="M989" i="7"/>
  <c r="L989" i="7"/>
  <c r="K989" i="7"/>
  <c r="X981" i="7"/>
  <c r="W981" i="7"/>
  <c r="V981" i="7"/>
  <c r="U981" i="7"/>
  <c r="T981" i="7"/>
  <c r="R981" i="7"/>
  <c r="Q981" i="7"/>
  <c r="P981" i="7"/>
  <c r="O981" i="7"/>
  <c r="N981" i="7"/>
  <c r="M981" i="7"/>
  <c r="L981" i="7"/>
  <c r="K981" i="7"/>
  <c r="X973" i="7"/>
  <c r="W973" i="7"/>
  <c r="V973" i="7"/>
  <c r="U973" i="7"/>
  <c r="T973" i="7"/>
  <c r="R973" i="7"/>
  <c r="Q973" i="7"/>
  <c r="P973" i="7"/>
  <c r="O973" i="7"/>
  <c r="N973" i="7"/>
  <c r="M973" i="7"/>
  <c r="L973" i="7"/>
  <c r="K973" i="7"/>
  <c r="X1067" i="7"/>
  <c r="W1067" i="7"/>
  <c r="V1067" i="7"/>
  <c r="U1067" i="7"/>
  <c r="T1067" i="7"/>
  <c r="R1067" i="7"/>
  <c r="Q1067" i="7"/>
  <c r="P1067" i="7"/>
  <c r="O1067" i="7"/>
  <c r="N1067" i="7"/>
  <c r="M1067" i="7"/>
  <c r="L1067" i="7"/>
  <c r="K1067" i="7"/>
  <c r="X957" i="7"/>
  <c r="W957" i="7"/>
  <c r="V957" i="7"/>
  <c r="U957" i="7"/>
  <c r="T957" i="7"/>
  <c r="R957" i="7"/>
  <c r="Q957" i="7"/>
  <c r="P957" i="7"/>
  <c r="O957" i="7"/>
  <c r="N957" i="7"/>
  <c r="M957" i="7"/>
  <c r="L957" i="7"/>
  <c r="K957" i="7"/>
  <c r="X949" i="7"/>
  <c r="W949" i="7"/>
  <c r="V949" i="7"/>
  <c r="U949" i="7"/>
  <c r="T949" i="7"/>
  <c r="R949" i="7"/>
  <c r="Q949" i="7"/>
  <c r="P949" i="7"/>
  <c r="O949" i="7"/>
  <c r="N949" i="7"/>
  <c r="M949" i="7"/>
  <c r="L949" i="7"/>
  <c r="K949" i="7"/>
  <c r="X941" i="7"/>
  <c r="W941" i="7"/>
  <c r="V941" i="7"/>
  <c r="U941" i="7"/>
  <c r="T941" i="7"/>
  <c r="R941" i="7"/>
  <c r="Q941" i="7"/>
  <c r="P941" i="7"/>
  <c r="O941" i="7"/>
  <c r="N941" i="7"/>
  <c r="M941" i="7"/>
  <c r="L941" i="7"/>
  <c r="K941" i="7"/>
  <c r="X933" i="7"/>
  <c r="W933" i="7"/>
  <c r="V933" i="7"/>
  <c r="U933" i="7"/>
  <c r="T933" i="7"/>
  <c r="R933" i="7"/>
  <c r="Q933" i="7"/>
  <c r="P933" i="7"/>
  <c r="O933" i="7"/>
  <c r="N933" i="7"/>
  <c r="M933" i="7"/>
  <c r="L933" i="7"/>
  <c r="K933" i="7"/>
  <c r="X925" i="7"/>
  <c r="W925" i="7"/>
  <c r="V925" i="7"/>
  <c r="U925" i="7"/>
  <c r="T925" i="7"/>
  <c r="R925" i="7"/>
  <c r="Q925" i="7"/>
  <c r="P925" i="7"/>
  <c r="O925" i="7"/>
  <c r="N925" i="7"/>
  <c r="M925" i="7"/>
  <c r="L925" i="7"/>
  <c r="K925" i="7"/>
  <c r="X917" i="7"/>
  <c r="W917" i="7"/>
  <c r="V917" i="7"/>
  <c r="U917" i="7"/>
  <c r="T917" i="7"/>
  <c r="R917" i="7"/>
  <c r="Q917" i="7"/>
  <c r="P917" i="7"/>
  <c r="O917" i="7"/>
  <c r="N917" i="7"/>
  <c r="M917" i="7"/>
  <c r="L917" i="7"/>
  <c r="K917" i="7"/>
  <c r="X909" i="7"/>
  <c r="W909" i="7"/>
  <c r="V909" i="7"/>
  <c r="U909" i="7"/>
  <c r="T909" i="7"/>
  <c r="R909" i="7"/>
  <c r="Q909" i="7"/>
  <c r="P909" i="7"/>
  <c r="O909" i="7"/>
  <c r="N909" i="7"/>
  <c r="M909" i="7"/>
  <c r="L909" i="7"/>
  <c r="K909" i="7"/>
  <c r="X901" i="7"/>
  <c r="W901" i="7"/>
  <c r="V901" i="7"/>
  <c r="U901" i="7"/>
  <c r="T901" i="7"/>
  <c r="R901" i="7"/>
  <c r="Q901" i="7"/>
  <c r="P901" i="7"/>
  <c r="O901" i="7"/>
  <c r="N901" i="7"/>
  <c r="M901" i="7"/>
  <c r="L901" i="7"/>
  <c r="K901" i="7"/>
  <c r="X893" i="7"/>
  <c r="W893" i="7"/>
  <c r="V893" i="7"/>
  <c r="U893" i="7"/>
  <c r="T893" i="7"/>
  <c r="R893" i="7"/>
  <c r="Q893" i="7"/>
  <c r="P893" i="7"/>
  <c r="O893" i="7"/>
  <c r="N893" i="7"/>
  <c r="M893" i="7"/>
  <c r="L893" i="7"/>
  <c r="K893" i="7"/>
  <c r="X885" i="7"/>
  <c r="W885" i="7"/>
  <c r="V885" i="7"/>
  <c r="U885" i="7"/>
  <c r="T885" i="7"/>
  <c r="R885" i="7"/>
  <c r="Q885" i="7"/>
  <c r="P885" i="7"/>
  <c r="O885" i="7"/>
  <c r="N885" i="7"/>
  <c r="M885" i="7"/>
  <c r="L885" i="7"/>
  <c r="K885" i="7"/>
  <c r="X877" i="7"/>
  <c r="W877" i="7"/>
  <c r="V877" i="7"/>
  <c r="U877" i="7"/>
  <c r="T877" i="7"/>
  <c r="R877" i="7"/>
  <c r="Q877" i="7"/>
  <c r="P877" i="7"/>
  <c r="O877" i="7"/>
  <c r="N877" i="7"/>
  <c r="M877" i="7"/>
  <c r="L877" i="7"/>
  <c r="K877" i="7"/>
  <c r="X869" i="7"/>
  <c r="W869" i="7"/>
  <c r="V869" i="7"/>
  <c r="U869" i="7"/>
  <c r="T869" i="7"/>
  <c r="R869" i="7"/>
  <c r="Q869" i="7"/>
  <c r="P869" i="7"/>
  <c r="O869" i="7"/>
  <c r="N869" i="7"/>
  <c r="M869" i="7"/>
  <c r="L869" i="7"/>
  <c r="K869" i="7"/>
  <c r="X861" i="7"/>
  <c r="W861" i="7"/>
  <c r="V861" i="7"/>
  <c r="U861" i="7"/>
  <c r="T861" i="7"/>
  <c r="R861" i="7"/>
  <c r="Q861" i="7"/>
  <c r="P861" i="7"/>
  <c r="O861" i="7"/>
  <c r="N861" i="7"/>
  <c r="M861" i="7"/>
  <c r="L861" i="7"/>
  <c r="K861" i="7"/>
  <c r="X853" i="7"/>
  <c r="W853" i="7"/>
  <c r="V853" i="7"/>
  <c r="U853" i="7"/>
  <c r="T853" i="7"/>
  <c r="R853" i="7"/>
  <c r="Q853" i="7"/>
  <c r="P853" i="7"/>
  <c r="O853" i="7"/>
  <c r="N853" i="7"/>
  <c r="M853" i="7"/>
  <c r="L853" i="7"/>
  <c r="K853" i="7"/>
  <c r="X845" i="7"/>
  <c r="W845" i="7"/>
  <c r="V845" i="7"/>
  <c r="U845" i="7"/>
  <c r="T845" i="7"/>
  <c r="R845" i="7"/>
  <c r="Q845" i="7"/>
  <c r="P845" i="7"/>
  <c r="O845" i="7"/>
  <c r="N845" i="7"/>
  <c r="M845" i="7"/>
  <c r="L845" i="7"/>
  <c r="K845" i="7"/>
  <c r="X837" i="7"/>
  <c r="W837" i="7"/>
  <c r="V837" i="7"/>
  <c r="U837" i="7"/>
  <c r="T837" i="7"/>
  <c r="R837" i="7"/>
  <c r="Q837" i="7"/>
  <c r="P837" i="7"/>
  <c r="O837" i="7"/>
  <c r="N837" i="7"/>
  <c r="M837" i="7"/>
  <c r="L837" i="7"/>
  <c r="K837" i="7"/>
  <c r="X829" i="7"/>
  <c r="W829" i="7"/>
  <c r="V829" i="7"/>
  <c r="U829" i="7"/>
  <c r="T829" i="7"/>
  <c r="R829" i="7"/>
  <c r="Q829" i="7"/>
  <c r="P829" i="7"/>
  <c r="O829" i="7"/>
  <c r="N829" i="7"/>
  <c r="M829" i="7"/>
  <c r="L829" i="7"/>
  <c r="K829" i="7"/>
  <c r="X821" i="7"/>
  <c r="W821" i="7"/>
  <c r="V821" i="7"/>
  <c r="U821" i="7"/>
  <c r="T821" i="7"/>
  <c r="R821" i="7"/>
  <c r="Q821" i="7"/>
  <c r="P821" i="7"/>
  <c r="N821" i="7"/>
  <c r="O821" i="7"/>
  <c r="M821" i="7"/>
  <c r="L821" i="7"/>
  <c r="K821" i="7"/>
  <c r="X813" i="7"/>
  <c r="W813" i="7"/>
  <c r="V813" i="7"/>
  <c r="U813" i="7"/>
  <c r="T813" i="7"/>
  <c r="R813" i="7"/>
  <c r="Q813" i="7"/>
  <c r="P813" i="7"/>
  <c r="N813" i="7"/>
  <c r="O813" i="7"/>
  <c r="M813" i="7"/>
  <c r="L813" i="7"/>
  <c r="K813" i="7"/>
  <c r="X805" i="7"/>
  <c r="W805" i="7"/>
  <c r="V805" i="7"/>
  <c r="U805" i="7"/>
  <c r="T805" i="7"/>
  <c r="R805" i="7"/>
  <c r="Q805" i="7"/>
  <c r="P805" i="7"/>
  <c r="N805" i="7"/>
  <c r="O805" i="7"/>
  <c r="M805" i="7"/>
  <c r="L805" i="7"/>
  <c r="K805" i="7"/>
  <c r="X797" i="7"/>
  <c r="W797" i="7"/>
  <c r="V797" i="7"/>
  <c r="U797" i="7"/>
  <c r="T797" i="7"/>
  <c r="R797" i="7"/>
  <c r="Q797" i="7"/>
  <c r="P797" i="7"/>
  <c r="O797" i="7"/>
  <c r="N797" i="7"/>
  <c r="M797" i="7"/>
  <c r="L797" i="7"/>
  <c r="K797" i="7"/>
  <c r="X789" i="7"/>
  <c r="W789" i="7"/>
  <c r="V789" i="7"/>
  <c r="U789" i="7"/>
  <c r="T789" i="7"/>
  <c r="R789" i="7"/>
  <c r="Q789" i="7"/>
  <c r="P789" i="7"/>
  <c r="N789" i="7"/>
  <c r="O789" i="7"/>
  <c r="M789" i="7"/>
  <c r="L789" i="7"/>
  <c r="K789" i="7"/>
  <c r="X781" i="7"/>
  <c r="W781" i="7"/>
  <c r="V781" i="7"/>
  <c r="U781" i="7"/>
  <c r="T781" i="7"/>
  <c r="R781" i="7"/>
  <c r="Q781" i="7"/>
  <c r="P781" i="7"/>
  <c r="N781" i="7"/>
  <c r="O781" i="7"/>
  <c r="M781" i="7"/>
  <c r="L781" i="7"/>
  <c r="K781" i="7"/>
  <c r="X773" i="7"/>
  <c r="W773" i="7"/>
  <c r="V773" i="7"/>
  <c r="U773" i="7"/>
  <c r="T773" i="7"/>
  <c r="R773" i="7"/>
  <c r="Q773" i="7"/>
  <c r="P773" i="7"/>
  <c r="O773" i="7"/>
  <c r="N773" i="7"/>
  <c r="M773" i="7"/>
  <c r="L773" i="7"/>
  <c r="K773" i="7"/>
  <c r="X765" i="7"/>
  <c r="W765" i="7"/>
  <c r="V765" i="7"/>
  <c r="U765" i="7"/>
  <c r="T765" i="7"/>
  <c r="R765" i="7"/>
  <c r="Q765" i="7"/>
  <c r="P765" i="7"/>
  <c r="N765" i="7"/>
  <c r="O765" i="7"/>
  <c r="M765" i="7"/>
  <c r="L765" i="7"/>
  <c r="K765" i="7"/>
  <c r="X757" i="7"/>
  <c r="W757" i="7"/>
  <c r="V757" i="7"/>
  <c r="U757" i="7"/>
  <c r="T757" i="7"/>
  <c r="R757" i="7"/>
  <c r="Q757" i="7"/>
  <c r="P757" i="7"/>
  <c r="O757" i="7"/>
  <c r="N757" i="7"/>
  <c r="M757" i="7"/>
  <c r="L757" i="7"/>
  <c r="K757" i="7"/>
  <c r="X749" i="7"/>
  <c r="W749" i="7"/>
  <c r="V749" i="7"/>
  <c r="U749" i="7"/>
  <c r="T749" i="7"/>
  <c r="R749" i="7"/>
  <c r="Q749" i="7"/>
  <c r="P749" i="7"/>
  <c r="N749" i="7"/>
  <c r="O749" i="7"/>
  <c r="M749" i="7"/>
  <c r="L749" i="7"/>
  <c r="K749" i="7"/>
  <c r="X741" i="7"/>
  <c r="W741" i="7"/>
  <c r="V741" i="7"/>
  <c r="U741" i="7"/>
  <c r="T741" i="7"/>
  <c r="R741" i="7"/>
  <c r="Q741" i="7"/>
  <c r="P741" i="7"/>
  <c r="N741" i="7"/>
  <c r="O741" i="7"/>
  <c r="M741" i="7"/>
  <c r="L741" i="7"/>
  <c r="K741" i="7"/>
  <c r="X733" i="7"/>
  <c r="W733" i="7"/>
  <c r="V733" i="7"/>
  <c r="U733" i="7"/>
  <c r="T733" i="7"/>
  <c r="R733" i="7"/>
  <c r="Q733" i="7"/>
  <c r="P733" i="7"/>
  <c r="O733" i="7"/>
  <c r="N733" i="7"/>
  <c r="M733" i="7"/>
  <c r="L733" i="7"/>
  <c r="K733" i="7"/>
  <c r="X725" i="7"/>
  <c r="W725" i="7"/>
  <c r="V725" i="7"/>
  <c r="U725" i="7"/>
  <c r="T725" i="7"/>
  <c r="R725" i="7"/>
  <c r="Q725" i="7"/>
  <c r="P725" i="7"/>
  <c r="N725" i="7"/>
  <c r="O725" i="7"/>
  <c r="M725" i="7"/>
  <c r="L725" i="7"/>
  <c r="K725" i="7"/>
  <c r="X717" i="7"/>
  <c r="W717" i="7"/>
  <c r="V717" i="7"/>
  <c r="U717" i="7"/>
  <c r="T717" i="7"/>
  <c r="R717" i="7"/>
  <c r="Q717" i="7"/>
  <c r="P717" i="7"/>
  <c r="N717" i="7"/>
  <c r="O717" i="7"/>
  <c r="M717" i="7"/>
  <c r="L717" i="7"/>
  <c r="K717" i="7"/>
  <c r="X709" i="7"/>
  <c r="W709" i="7"/>
  <c r="V709" i="7"/>
  <c r="U709" i="7"/>
  <c r="T709" i="7"/>
  <c r="R709" i="7"/>
  <c r="Q709" i="7"/>
  <c r="P709" i="7"/>
  <c r="N709" i="7"/>
  <c r="O709" i="7"/>
  <c r="M709" i="7"/>
  <c r="L709" i="7"/>
  <c r="K709" i="7"/>
  <c r="X701" i="7"/>
  <c r="W701" i="7"/>
  <c r="V701" i="7"/>
  <c r="U701" i="7"/>
  <c r="T701" i="7"/>
  <c r="R701" i="7"/>
  <c r="Q701" i="7"/>
  <c r="P701" i="7"/>
  <c r="O701" i="7"/>
  <c r="N701" i="7"/>
  <c r="M701" i="7"/>
  <c r="L701" i="7"/>
  <c r="K701" i="7"/>
  <c r="X846" i="7"/>
  <c r="W846" i="7"/>
  <c r="V846" i="7"/>
  <c r="U846" i="7"/>
  <c r="T846" i="7"/>
  <c r="R846" i="7"/>
  <c r="Q846" i="7"/>
  <c r="P846" i="7"/>
  <c r="N846" i="7"/>
  <c r="O846" i="7"/>
  <c r="M846" i="7"/>
  <c r="L846" i="7"/>
  <c r="K846" i="7"/>
  <c r="X785" i="7"/>
  <c r="W785" i="7"/>
  <c r="V785" i="7"/>
  <c r="U785" i="7"/>
  <c r="T785" i="7"/>
  <c r="R785" i="7"/>
  <c r="Q785" i="7"/>
  <c r="P785" i="7"/>
  <c r="N785" i="7"/>
  <c r="O785" i="7"/>
  <c r="M785" i="7"/>
  <c r="L785" i="7"/>
  <c r="K785" i="7"/>
  <c r="X677" i="7"/>
  <c r="W677" i="7"/>
  <c r="V677" i="7"/>
  <c r="U677" i="7"/>
  <c r="T677" i="7"/>
  <c r="R677" i="7"/>
  <c r="Q677" i="7"/>
  <c r="P677" i="7"/>
  <c r="N677" i="7"/>
  <c r="O677" i="7"/>
  <c r="M677" i="7"/>
  <c r="L677" i="7"/>
  <c r="K677" i="7"/>
  <c r="X669" i="7"/>
  <c r="W669" i="7"/>
  <c r="V669" i="7"/>
  <c r="U669" i="7"/>
  <c r="T669" i="7"/>
  <c r="R669" i="7"/>
  <c r="Q669" i="7"/>
  <c r="P669" i="7"/>
  <c r="O669" i="7"/>
  <c r="N669" i="7"/>
  <c r="M669" i="7"/>
  <c r="L669" i="7"/>
  <c r="K669" i="7"/>
  <c r="X661" i="7"/>
  <c r="W661" i="7"/>
  <c r="V661" i="7"/>
  <c r="U661" i="7"/>
  <c r="T661" i="7"/>
  <c r="R661" i="7"/>
  <c r="Q661" i="7"/>
  <c r="P661" i="7"/>
  <c r="N661" i="7"/>
  <c r="O661" i="7"/>
  <c r="M661" i="7"/>
  <c r="L661" i="7"/>
  <c r="K661" i="7"/>
  <c r="X653" i="7"/>
  <c r="W653" i="7"/>
  <c r="V653" i="7"/>
  <c r="U653" i="7"/>
  <c r="T653" i="7"/>
  <c r="R653" i="7"/>
  <c r="Q653" i="7"/>
  <c r="P653" i="7"/>
  <c r="N653" i="7"/>
  <c r="O653" i="7"/>
  <c r="M653" i="7"/>
  <c r="L653" i="7"/>
  <c r="K653" i="7"/>
  <c r="X750" i="7"/>
  <c r="W750" i="7"/>
  <c r="V750" i="7"/>
  <c r="U750" i="7"/>
  <c r="T750" i="7"/>
  <c r="R750" i="7"/>
  <c r="Q750" i="7"/>
  <c r="P750" i="7"/>
  <c r="N750" i="7"/>
  <c r="O750" i="7"/>
  <c r="M750" i="7"/>
  <c r="L750" i="7"/>
  <c r="K750" i="7"/>
  <c r="X637" i="7"/>
  <c r="W637" i="7"/>
  <c r="V637" i="7"/>
  <c r="U637" i="7"/>
  <c r="T637" i="7"/>
  <c r="R637" i="7"/>
  <c r="Q637" i="7"/>
  <c r="P637" i="7"/>
  <c r="O637" i="7"/>
  <c r="N637" i="7"/>
  <c r="M637" i="7"/>
  <c r="L637" i="7"/>
  <c r="K637" i="7"/>
  <c r="X629" i="7"/>
  <c r="W629" i="7"/>
  <c r="V629" i="7"/>
  <c r="U629" i="7"/>
  <c r="T629" i="7"/>
  <c r="R629" i="7"/>
  <c r="Q629" i="7"/>
  <c r="P629" i="7"/>
  <c r="N629" i="7"/>
  <c r="O629" i="7"/>
  <c r="M629" i="7"/>
  <c r="L629" i="7"/>
  <c r="K629" i="7"/>
  <c r="X621" i="7"/>
  <c r="W621" i="7"/>
  <c r="V621" i="7"/>
  <c r="U621" i="7"/>
  <c r="T621" i="7"/>
  <c r="R621" i="7"/>
  <c r="Q621" i="7"/>
  <c r="P621" i="7"/>
  <c r="N621" i="7"/>
  <c r="O621" i="7"/>
  <c r="M621" i="7"/>
  <c r="L621" i="7"/>
  <c r="K621" i="7"/>
  <c r="X613" i="7"/>
  <c r="W613" i="7"/>
  <c r="V613" i="7"/>
  <c r="U613" i="7"/>
  <c r="T613" i="7"/>
  <c r="R613" i="7"/>
  <c r="Q613" i="7"/>
  <c r="P613" i="7"/>
  <c r="N613" i="7"/>
  <c r="O613" i="7"/>
  <c r="M613" i="7"/>
  <c r="L613" i="7"/>
  <c r="K613" i="7"/>
  <c r="X605" i="7"/>
  <c r="W605" i="7"/>
  <c r="V605" i="7"/>
  <c r="U605" i="7"/>
  <c r="T605" i="7"/>
  <c r="R605" i="7"/>
  <c r="Q605" i="7"/>
  <c r="P605" i="7"/>
  <c r="O605" i="7"/>
  <c r="N605" i="7"/>
  <c r="M605" i="7"/>
  <c r="L605" i="7"/>
  <c r="K605" i="7"/>
  <c r="X693" i="7"/>
  <c r="W693" i="7"/>
  <c r="V693" i="7"/>
  <c r="U693" i="7"/>
  <c r="T693" i="7"/>
  <c r="R693" i="7"/>
  <c r="Q693" i="7"/>
  <c r="P693" i="7"/>
  <c r="N693" i="7"/>
  <c r="O693" i="7"/>
  <c r="M693" i="7"/>
  <c r="L693" i="7"/>
  <c r="K693" i="7"/>
  <c r="X589" i="7"/>
  <c r="W589" i="7"/>
  <c r="V589" i="7"/>
  <c r="U589" i="7"/>
  <c r="T589" i="7"/>
  <c r="R589" i="7"/>
  <c r="Q589" i="7"/>
  <c r="P589" i="7"/>
  <c r="N589" i="7"/>
  <c r="O589" i="7"/>
  <c r="M589" i="7"/>
  <c r="L589" i="7"/>
  <c r="K589" i="7"/>
  <c r="X581" i="7"/>
  <c r="W581" i="7"/>
  <c r="V581" i="7"/>
  <c r="U581" i="7"/>
  <c r="T581" i="7"/>
  <c r="R581" i="7"/>
  <c r="Q581" i="7"/>
  <c r="P581" i="7"/>
  <c r="N581" i="7"/>
  <c r="O581" i="7"/>
  <c r="M581" i="7"/>
  <c r="L581" i="7"/>
  <c r="K581" i="7"/>
  <c r="X573" i="7"/>
  <c r="W573" i="7"/>
  <c r="V573" i="7"/>
  <c r="U573" i="7"/>
  <c r="T573" i="7"/>
  <c r="R573" i="7"/>
  <c r="Q573" i="7"/>
  <c r="P573" i="7"/>
  <c r="O573" i="7"/>
  <c r="N573" i="7"/>
  <c r="M573" i="7"/>
  <c r="L573" i="7"/>
  <c r="K573" i="7"/>
  <c r="X565" i="7"/>
  <c r="W565" i="7"/>
  <c r="V565" i="7"/>
  <c r="U565" i="7"/>
  <c r="T565" i="7"/>
  <c r="R565" i="7"/>
  <c r="Q565" i="7"/>
  <c r="P565" i="7"/>
  <c r="N565" i="7"/>
  <c r="O565" i="7"/>
  <c r="M565" i="7"/>
  <c r="L565" i="7"/>
  <c r="K565" i="7"/>
  <c r="X557" i="7"/>
  <c r="W557" i="7"/>
  <c r="V557" i="7"/>
  <c r="U557" i="7"/>
  <c r="T557" i="7"/>
  <c r="R557" i="7"/>
  <c r="Q557" i="7"/>
  <c r="P557" i="7"/>
  <c r="N557" i="7"/>
  <c r="O557" i="7"/>
  <c r="M557" i="7"/>
  <c r="L557" i="7"/>
  <c r="K557" i="7"/>
  <c r="X549" i="7"/>
  <c r="W549" i="7"/>
  <c r="V549" i="7"/>
  <c r="U549" i="7"/>
  <c r="T549" i="7"/>
  <c r="R549" i="7"/>
  <c r="Q549" i="7"/>
  <c r="P549" i="7"/>
  <c r="N549" i="7"/>
  <c r="O549" i="7"/>
  <c r="M549" i="7"/>
  <c r="L549" i="7"/>
  <c r="K549" i="7"/>
  <c r="X610" i="7"/>
  <c r="W610" i="7"/>
  <c r="V610" i="7"/>
  <c r="U610" i="7"/>
  <c r="T610" i="7"/>
  <c r="R610" i="7"/>
  <c r="Q610" i="7"/>
  <c r="P610" i="7"/>
  <c r="O610" i="7"/>
  <c r="N610" i="7"/>
  <c r="M610" i="7"/>
  <c r="L610" i="7"/>
  <c r="K610" i="7"/>
  <c r="X533" i="7"/>
  <c r="W533" i="7"/>
  <c r="V533" i="7"/>
  <c r="U533" i="7"/>
  <c r="T533" i="7"/>
  <c r="R533" i="7"/>
  <c r="Q533" i="7"/>
  <c r="P533" i="7"/>
  <c r="N533" i="7"/>
  <c r="O533" i="7"/>
  <c r="M533" i="7"/>
  <c r="L533" i="7"/>
  <c r="K533" i="7"/>
  <c r="X525" i="7"/>
  <c r="W525" i="7"/>
  <c r="V525" i="7"/>
  <c r="U525" i="7"/>
  <c r="T525" i="7"/>
  <c r="R525" i="7"/>
  <c r="Q525" i="7"/>
  <c r="P525" i="7"/>
  <c r="N525" i="7"/>
  <c r="O525" i="7"/>
  <c r="M525" i="7"/>
  <c r="L525" i="7"/>
  <c r="K525" i="7"/>
  <c r="X517" i="7"/>
  <c r="W517" i="7"/>
  <c r="V517" i="7"/>
  <c r="U517" i="7"/>
  <c r="T517" i="7"/>
  <c r="R517" i="7"/>
  <c r="Q517" i="7"/>
  <c r="P517" i="7"/>
  <c r="N517" i="7"/>
  <c r="O517" i="7"/>
  <c r="M517" i="7"/>
  <c r="L517" i="7"/>
  <c r="K517" i="7"/>
  <c r="X509" i="7"/>
  <c r="W509" i="7"/>
  <c r="V509" i="7"/>
  <c r="U509" i="7"/>
  <c r="T509" i="7"/>
  <c r="R509" i="7"/>
  <c r="Q509" i="7"/>
  <c r="P509" i="7"/>
  <c r="O509" i="7"/>
  <c r="N509" i="7"/>
  <c r="M509" i="7"/>
  <c r="L509" i="7"/>
  <c r="K509" i="7"/>
  <c r="J509" i="7"/>
  <c r="X561" i="7"/>
  <c r="W561" i="7"/>
  <c r="V561" i="7"/>
  <c r="U561" i="7"/>
  <c r="T561" i="7"/>
  <c r="R561" i="7"/>
  <c r="Q561" i="7"/>
  <c r="P561" i="7"/>
  <c r="N561" i="7"/>
  <c r="O561" i="7"/>
  <c r="M561" i="7"/>
  <c r="L561" i="7"/>
  <c r="K561" i="7"/>
  <c r="J561" i="7"/>
  <c r="X493" i="7"/>
  <c r="W493" i="7"/>
  <c r="V493" i="7"/>
  <c r="U493" i="7"/>
  <c r="T493" i="7"/>
  <c r="R493" i="7"/>
  <c r="Q493" i="7"/>
  <c r="P493" i="7"/>
  <c r="N493" i="7"/>
  <c r="O493" i="7"/>
  <c r="M493" i="7"/>
  <c r="L493" i="7"/>
  <c r="K493" i="7"/>
  <c r="J493" i="7"/>
  <c r="X485" i="7"/>
  <c r="W485" i="7"/>
  <c r="V485" i="7"/>
  <c r="U485" i="7"/>
  <c r="T485" i="7"/>
  <c r="R485" i="7"/>
  <c r="Q485" i="7"/>
  <c r="P485" i="7"/>
  <c r="N485" i="7"/>
  <c r="O485" i="7"/>
  <c r="M485" i="7"/>
  <c r="L485" i="7"/>
  <c r="K485" i="7"/>
  <c r="J485" i="7"/>
  <c r="X477" i="7"/>
  <c r="W477" i="7"/>
  <c r="V477" i="7"/>
  <c r="U477" i="7"/>
  <c r="T477" i="7"/>
  <c r="R477" i="7"/>
  <c r="Q477" i="7"/>
  <c r="P477" i="7"/>
  <c r="O477" i="7"/>
  <c r="N477" i="7"/>
  <c r="M477" i="7"/>
  <c r="L477" i="7"/>
  <c r="K477" i="7"/>
  <c r="J477" i="7"/>
  <c r="X469" i="7"/>
  <c r="W469" i="7"/>
  <c r="V469" i="7"/>
  <c r="U469" i="7"/>
  <c r="T469" i="7"/>
  <c r="R469" i="7"/>
  <c r="Q469" i="7"/>
  <c r="P469" i="7"/>
  <c r="N469" i="7"/>
  <c r="O469" i="7"/>
  <c r="M469" i="7"/>
  <c r="L469" i="7"/>
  <c r="K469" i="7"/>
  <c r="J469" i="7"/>
  <c r="X546" i="7"/>
  <c r="W546" i="7"/>
  <c r="V546" i="7"/>
  <c r="U546" i="7"/>
  <c r="T546" i="7"/>
  <c r="R546" i="7"/>
  <c r="Q546" i="7"/>
  <c r="P546" i="7"/>
  <c r="N546" i="7"/>
  <c r="O546" i="7"/>
  <c r="M546" i="7"/>
  <c r="L546" i="7"/>
  <c r="K546" i="7"/>
  <c r="J546" i="7"/>
  <c r="X453" i="7"/>
  <c r="W453" i="7"/>
  <c r="V453" i="7"/>
  <c r="U453" i="7"/>
  <c r="T453" i="7"/>
  <c r="R453" i="7"/>
  <c r="Q453" i="7"/>
  <c r="P453" i="7"/>
  <c r="N453" i="7"/>
  <c r="O453" i="7"/>
  <c r="M453" i="7"/>
  <c r="L453" i="7"/>
  <c r="K453" i="7"/>
  <c r="J453" i="7"/>
  <c r="X445" i="7"/>
  <c r="W445" i="7"/>
  <c r="V445" i="7"/>
  <c r="U445" i="7"/>
  <c r="T445" i="7"/>
  <c r="R445" i="7"/>
  <c r="Q445" i="7"/>
  <c r="P445" i="7"/>
  <c r="O445" i="7"/>
  <c r="N445" i="7"/>
  <c r="M445" i="7"/>
  <c r="L445" i="7"/>
  <c r="K445" i="7"/>
  <c r="J445" i="7"/>
  <c r="X437" i="7"/>
  <c r="W437" i="7"/>
  <c r="V437" i="7"/>
  <c r="U437" i="7"/>
  <c r="T437" i="7"/>
  <c r="R437" i="7"/>
  <c r="Q437" i="7"/>
  <c r="P437" i="7"/>
  <c r="N437" i="7"/>
  <c r="O437" i="7"/>
  <c r="M437" i="7"/>
  <c r="L437" i="7"/>
  <c r="K437" i="7"/>
  <c r="J437" i="7"/>
  <c r="X429" i="7"/>
  <c r="W429" i="7"/>
  <c r="V429" i="7"/>
  <c r="U429" i="7"/>
  <c r="T429" i="7"/>
  <c r="R429" i="7"/>
  <c r="Q429" i="7"/>
  <c r="P429" i="7"/>
  <c r="N429" i="7"/>
  <c r="O429" i="7"/>
  <c r="M429" i="7"/>
  <c r="L429" i="7"/>
  <c r="K429" i="7"/>
  <c r="J429" i="7"/>
  <c r="X510" i="7"/>
  <c r="W510" i="7"/>
  <c r="V510" i="7"/>
  <c r="U510" i="7"/>
  <c r="T510" i="7"/>
  <c r="R510" i="7"/>
  <c r="Q510" i="7"/>
  <c r="P510" i="7"/>
  <c r="N510" i="7"/>
  <c r="O510" i="7"/>
  <c r="M510" i="7"/>
  <c r="L510" i="7"/>
  <c r="K510" i="7"/>
  <c r="J510" i="7"/>
  <c r="X413" i="7"/>
  <c r="W413" i="7"/>
  <c r="V413" i="7"/>
  <c r="U413" i="7"/>
  <c r="T413" i="7"/>
  <c r="R413" i="7"/>
  <c r="Q413" i="7"/>
  <c r="P413" i="7"/>
  <c r="O413" i="7"/>
  <c r="N413" i="7"/>
  <c r="M413" i="7"/>
  <c r="L413" i="7"/>
  <c r="K413" i="7"/>
  <c r="J413" i="7"/>
  <c r="X405" i="7"/>
  <c r="W405" i="7"/>
  <c r="V405" i="7"/>
  <c r="U405" i="7"/>
  <c r="T405" i="7"/>
  <c r="R405" i="7"/>
  <c r="Q405" i="7"/>
  <c r="P405" i="7"/>
  <c r="N405" i="7"/>
  <c r="O405" i="7"/>
  <c r="M405" i="7"/>
  <c r="L405" i="7"/>
  <c r="K405" i="7"/>
  <c r="J405" i="7"/>
  <c r="X397" i="7"/>
  <c r="W397" i="7"/>
  <c r="V397" i="7"/>
  <c r="U397" i="7"/>
  <c r="T397" i="7"/>
  <c r="R397" i="7"/>
  <c r="Q397" i="7"/>
  <c r="P397" i="7"/>
  <c r="N397" i="7"/>
  <c r="O397" i="7"/>
  <c r="M397" i="7"/>
  <c r="L397" i="7"/>
  <c r="K397" i="7"/>
  <c r="J397" i="7"/>
  <c r="X389" i="7"/>
  <c r="W389" i="7"/>
  <c r="V389" i="7"/>
  <c r="U389" i="7"/>
  <c r="T389" i="7"/>
  <c r="R389" i="7"/>
  <c r="Q389" i="7"/>
  <c r="P389" i="7"/>
  <c r="N389" i="7"/>
  <c r="O389" i="7"/>
  <c r="M389" i="7"/>
  <c r="L389" i="7"/>
  <c r="K389" i="7"/>
  <c r="J389" i="7"/>
  <c r="X488" i="7"/>
  <c r="W488" i="7"/>
  <c r="V488" i="7"/>
  <c r="U488" i="7"/>
  <c r="T488" i="7"/>
  <c r="R488" i="7"/>
  <c r="Q488" i="7"/>
  <c r="P488" i="7"/>
  <c r="O488" i="7"/>
  <c r="N488" i="7"/>
  <c r="M488" i="7"/>
  <c r="L488" i="7"/>
  <c r="K488" i="7"/>
  <c r="J488" i="7"/>
  <c r="X373" i="7"/>
  <c r="W373" i="7"/>
  <c r="V373" i="7"/>
  <c r="U373" i="7"/>
  <c r="T373" i="7"/>
  <c r="R373" i="7"/>
  <c r="Q373" i="7"/>
  <c r="P373" i="7"/>
  <c r="N373" i="7"/>
  <c r="O373" i="7"/>
  <c r="M373" i="7"/>
  <c r="L373" i="7"/>
  <c r="K373" i="7"/>
  <c r="J373" i="7"/>
  <c r="X365" i="7"/>
  <c r="W365" i="7"/>
  <c r="V365" i="7"/>
  <c r="U365" i="7"/>
  <c r="T365" i="7"/>
  <c r="R365" i="7"/>
  <c r="Q365" i="7"/>
  <c r="P365" i="7"/>
  <c r="N365" i="7"/>
  <c r="O365" i="7"/>
  <c r="M365" i="7"/>
  <c r="L365" i="7"/>
  <c r="K365" i="7"/>
  <c r="J365" i="7"/>
  <c r="X357" i="7"/>
  <c r="W357" i="7"/>
  <c r="V357" i="7"/>
  <c r="U357" i="7"/>
  <c r="T357" i="7"/>
  <c r="R357" i="7"/>
  <c r="Q357" i="7"/>
  <c r="P357" i="7"/>
  <c r="N357" i="7"/>
  <c r="O357" i="7"/>
  <c r="M357" i="7"/>
  <c r="L357" i="7"/>
  <c r="K357" i="7"/>
  <c r="J357" i="7"/>
  <c r="X349" i="7"/>
  <c r="W349" i="7"/>
  <c r="V349" i="7"/>
  <c r="U349" i="7"/>
  <c r="T349" i="7"/>
  <c r="R349" i="7"/>
  <c r="Q349" i="7"/>
  <c r="P349" i="7"/>
  <c r="O349" i="7"/>
  <c r="N349" i="7"/>
  <c r="M349" i="7"/>
  <c r="L349" i="7"/>
  <c r="K349" i="7"/>
  <c r="J349" i="7"/>
  <c r="X341" i="7"/>
  <c r="W341" i="7"/>
  <c r="V341" i="7"/>
  <c r="U341" i="7"/>
  <c r="T341" i="7"/>
  <c r="R341" i="7"/>
  <c r="Q341" i="7"/>
  <c r="P341" i="7"/>
  <c r="N341" i="7"/>
  <c r="O341" i="7"/>
  <c r="M341" i="7"/>
  <c r="L341" i="7"/>
  <c r="K341" i="7"/>
  <c r="J341" i="7"/>
  <c r="X420" i="7"/>
  <c r="W420" i="7"/>
  <c r="V420" i="7"/>
  <c r="U420" i="7"/>
  <c r="T420" i="7"/>
  <c r="R420" i="7"/>
  <c r="Q420" i="7"/>
  <c r="P420" i="7"/>
  <c r="N420" i="7"/>
  <c r="O420" i="7"/>
  <c r="M420" i="7"/>
  <c r="L420" i="7"/>
  <c r="K420" i="7"/>
  <c r="J420" i="7"/>
  <c r="X325" i="7"/>
  <c r="W325" i="7"/>
  <c r="V325" i="7"/>
  <c r="U325" i="7"/>
  <c r="T325" i="7"/>
  <c r="R325" i="7"/>
  <c r="Q325" i="7"/>
  <c r="P325" i="7"/>
  <c r="N325" i="7"/>
  <c r="O325" i="7"/>
  <c r="M325" i="7"/>
  <c r="L325" i="7"/>
  <c r="K325" i="7"/>
  <c r="J325" i="7"/>
  <c r="X380" i="7"/>
  <c r="W380" i="7"/>
  <c r="V380" i="7"/>
  <c r="U380" i="7"/>
  <c r="T380" i="7"/>
  <c r="R380" i="7"/>
  <c r="Q380" i="7"/>
  <c r="P380" i="7"/>
  <c r="O380" i="7"/>
  <c r="N380" i="7"/>
  <c r="M380" i="7"/>
  <c r="L380" i="7"/>
  <c r="K380" i="7"/>
  <c r="J380" i="7"/>
  <c r="X309" i="7"/>
  <c r="W309" i="7"/>
  <c r="V309" i="7"/>
  <c r="U309" i="7"/>
  <c r="T309" i="7"/>
  <c r="R309" i="7"/>
  <c r="Q309" i="7"/>
  <c r="P309" i="7"/>
  <c r="O309" i="7"/>
  <c r="N309" i="7"/>
  <c r="M309" i="7"/>
  <c r="L309" i="7"/>
  <c r="K309" i="7"/>
  <c r="J309" i="7"/>
  <c r="X301" i="7"/>
  <c r="W301" i="7"/>
  <c r="V301" i="7"/>
  <c r="U301" i="7"/>
  <c r="T301" i="7"/>
  <c r="R301" i="7"/>
  <c r="Q301" i="7"/>
  <c r="P301" i="7"/>
  <c r="N301" i="7"/>
  <c r="O301" i="7"/>
  <c r="M301" i="7"/>
  <c r="L301" i="7"/>
  <c r="K301" i="7"/>
  <c r="J301" i="7"/>
  <c r="X293" i="7"/>
  <c r="W293" i="7"/>
  <c r="V293" i="7"/>
  <c r="U293" i="7"/>
  <c r="T293" i="7"/>
  <c r="R293" i="7"/>
  <c r="Q293" i="7"/>
  <c r="P293" i="7"/>
  <c r="O293" i="7"/>
  <c r="N293" i="7"/>
  <c r="M293" i="7"/>
  <c r="L293" i="7"/>
  <c r="K293" i="7"/>
  <c r="J293" i="7"/>
  <c r="X285" i="7"/>
  <c r="W285" i="7"/>
  <c r="V285" i="7"/>
  <c r="U285" i="7"/>
  <c r="T285" i="7"/>
  <c r="R285" i="7"/>
  <c r="Q285" i="7"/>
  <c r="P285" i="7"/>
  <c r="O285" i="7"/>
  <c r="N285" i="7"/>
  <c r="M285" i="7"/>
  <c r="L285" i="7"/>
  <c r="K285" i="7"/>
  <c r="J285" i="7"/>
  <c r="X277" i="7"/>
  <c r="W277" i="7"/>
  <c r="V277" i="7"/>
  <c r="U277" i="7"/>
  <c r="T277" i="7"/>
  <c r="R277" i="7"/>
  <c r="Q277" i="7"/>
  <c r="P277" i="7"/>
  <c r="O277" i="7"/>
  <c r="N277" i="7"/>
  <c r="M277" i="7"/>
  <c r="L277" i="7"/>
  <c r="K277" i="7"/>
  <c r="J277" i="7"/>
  <c r="X269" i="7"/>
  <c r="W269" i="7"/>
  <c r="V269" i="7"/>
  <c r="U269" i="7"/>
  <c r="T269" i="7"/>
  <c r="R269" i="7"/>
  <c r="Q269" i="7"/>
  <c r="P269" i="7"/>
  <c r="O269" i="7"/>
  <c r="N269" i="7"/>
  <c r="M269" i="7"/>
  <c r="L269" i="7"/>
  <c r="K269" i="7"/>
  <c r="J269" i="7"/>
  <c r="X261" i="7"/>
  <c r="W261" i="7"/>
  <c r="V261" i="7"/>
  <c r="U261" i="7"/>
  <c r="T261" i="7"/>
  <c r="R261" i="7"/>
  <c r="Q261" i="7"/>
  <c r="P261" i="7"/>
  <c r="O261" i="7"/>
  <c r="N261" i="7"/>
  <c r="M261" i="7"/>
  <c r="L261" i="7"/>
  <c r="K261" i="7"/>
  <c r="J261" i="7"/>
  <c r="X333" i="7"/>
  <c r="W333" i="7"/>
  <c r="V333" i="7"/>
  <c r="U333" i="7"/>
  <c r="T333" i="7"/>
  <c r="R333" i="7"/>
  <c r="Q333" i="7"/>
  <c r="P333" i="7"/>
  <c r="O333" i="7"/>
  <c r="N333" i="7"/>
  <c r="M333" i="7"/>
  <c r="L333" i="7"/>
  <c r="K333" i="7"/>
  <c r="J333" i="7"/>
  <c r="X245" i="7"/>
  <c r="W245" i="7"/>
  <c r="V245" i="7"/>
  <c r="U245" i="7"/>
  <c r="T245" i="7"/>
  <c r="R245" i="7"/>
  <c r="Q245" i="7"/>
  <c r="P245" i="7"/>
  <c r="O245" i="7"/>
  <c r="N245" i="7"/>
  <c r="M245" i="7"/>
  <c r="L245" i="7"/>
  <c r="K245" i="7"/>
  <c r="J245" i="7"/>
  <c r="X270" i="7"/>
  <c r="W270" i="7"/>
  <c r="V270" i="7"/>
  <c r="U270" i="7"/>
  <c r="T270" i="7"/>
  <c r="R270" i="7"/>
  <c r="Q270" i="7"/>
  <c r="P270" i="7"/>
  <c r="O270" i="7"/>
  <c r="N270" i="7"/>
  <c r="M270" i="7"/>
  <c r="L270" i="7"/>
  <c r="K270" i="7"/>
  <c r="J270" i="7"/>
  <c r="X229" i="7"/>
  <c r="W229" i="7"/>
  <c r="V229" i="7"/>
  <c r="U229" i="7"/>
  <c r="T229" i="7"/>
  <c r="R229" i="7"/>
  <c r="Q229" i="7"/>
  <c r="P229" i="7"/>
  <c r="O229" i="7"/>
  <c r="N229" i="7"/>
  <c r="M229" i="7"/>
  <c r="L229" i="7"/>
  <c r="K229" i="7"/>
  <c r="J229" i="7"/>
  <c r="X221" i="7"/>
  <c r="W221" i="7"/>
  <c r="V221" i="7"/>
  <c r="U221" i="7"/>
  <c r="T221" i="7"/>
  <c r="R221" i="7"/>
  <c r="Q221" i="7"/>
  <c r="P221" i="7"/>
  <c r="O221" i="7"/>
  <c r="N221" i="7"/>
  <c r="M221" i="7"/>
  <c r="L221" i="7"/>
  <c r="K221" i="7"/>
  <c r="J221" i="7"/>
  <c r="X213" i="7"/>
  <c r="W213" i="7"/>
  <c r="V213" i="7"/>
  <c r="U213" i="7"/>
  <c r="T213" i="7"/>
  <c r="R213" i="7"/>
  <c r="Q213" i="7"/>
  <c r="P213" i="7"/>
  <c r="O213" i="7"/>
  <c r="N213" i="7"/>
  <c r="M213" i="7"/>
  <c r="L213" i="7"/>
  <c r="K213" i="7"/>
  <c r="J213" i="7"/>
  <c r="X205" i="7"/>
  <c r="W205" i="7"/>
  <c r="V205" i="7"/>
  <c r="U205" i="7"/>
  <c r="T205" i="7"/>
  <c r="R205" i="7"/>
  <c r="Q205" i="7"/>
  <c r="P205" i="7"/>
  <c r="O205" i="7"/>
  <c r="N205" i="7"/>
  <c r="M205" i="7"/>
  <c r="L205" i="7"/>
  <c r="K205" i="7"/>
  <c r="J205" i="7"/>
  <c r="X197" i="7"/>
  <c r="W197" i="7"/>
  <c r="V197" i="7"/>
  <c r="U197" i="7"/>
  <c r="T197" i="7"/>
  <c r="R197" i="7"/>
  <c r="Q197" i="7"/>
  <c r="P197" i="7"/>
  <c r="O197" i="7"/>
  <c r="N197" i="7"/>
  <c r="M197" i="7"/>
  <c r="L197" i="7"/>
  <c r="K197" i="7"/>
  <c r="J197" i="7"/>
  <c r="X238" i="7"/>
  <c r="W238" i="7"/>
  <c r="V238" i="7"/>
  <c r="U238" i="7"/>
  <c r="T238" i="7"/>
  <c r="R238" i="7"/>
  <c r="Q238" i="7"/>
  <c r="P238" i="7"/>
  <c r="O238" i="7"/>
  <c r="N238" i="7"/>
  <c r="M238" i="7"/>
  <c r="L238" i="7"/>
  <c r="K238" i="7"/>
  <c r="J238" i="7"/>
  <c r="X181" i="7"/>
  <c r="W181" i="7"/>
  <c r="V181" i="7"/>
  <c r="U181" i="7"/>
  <c r="T181" i="7"/>
  <c r="R181" i="7"/>
  <c r="Q181" i="7"/>
  <c r="P181" i="7"/>
  <c r="O181" i="7"/>
  <c r="N181" i="7"/>
  <c r="M181" i="7"/>
  <c r="L181" i="7"/>
  <c r="K181" i="7"/>
  <c r="J181" i="7"/>
  <c r="X173" i="7"/>
  <c r="W173" i="7"/>
  <c r="V173" i="7"/>
  <c r="U173" i="7"/>
  <c r="T173" i="7"/>
  <c r="R173" i="7"/>
  <c r="Q173" i="7"/>
  <c r="P173" i="7"/>
  <c r="O173" i="7"/>
  <c r="N173" i="7"/>
  <c r="M173" i="7"/>
  <c r="L173" i="7"/>
  <c r="K173" i="7"/>
  <c r="J173" i="7"/>
  <c r="X189" i="7"/>
  <c r="W189" i="7"/>
  <c r="V189" i="7"/>
  <c r="U189" i="7"/>
  <c r="T189" i="7"/>
  <c r="R189" i="7"/>
  <c r="Q189" i="7"/>
  <c r="P189" i="7"/>
  <c r="O189" i="7"/>
  <c r="N189" i="7"/>
  <c r="M189" i="7"/>
  <c r="L189" i="7"/>
  <c r="K189" i="7"/>
  <c r="J189" i="7"/>
  <c r="X176" i="7"/>
  <c r="W176" i="7"/>
  <c r="V176" i="7"/>
  <c r="U176" i="7"/>
  <c r="T176" i="7"/>
  <c r="R176" i="7"/>
  <c r="Q176" i="7"/>
  <c r="P176" i="7"/>
  <c r="O176" i="7"/>
  <c r="N176" i="7"/>
  <c r="M176" i="7"/>
  <c r="L176" i="7"/>
  <c r="K176" i="7"/>
  <c r="J176" i="7"/>
  <c r="X149" i="7"/>
  <c r="W149" i="7"/>
  <c r="V149" i="7"/>
  <c r="U149" i="7"/>
  <c r="T149" i="7"/>
  <c r="R149" i="7"/>
  <c r="Q149" i="7"/>
  <c r="P149" i="7"/>
  <c r="O149" i="7"/>
  <c r="N149" i="7"/>
  <c r="M149" i="7"/>
  <c r="L149" i="7"/>
  <c r="K149" i="7"/>
  <c r="J149" i="7"/>
  <c r="X141" i="7"/>
  <c r="W141" i="7"/>
  <c r="V141" i="7"/>
  <c r="U141" i="7"/>
  <c r="T141" i="7"/>
  <c r="R141" i="7"/>
  <c r="Q141" i="7"/>
  <c r="P141" i="7"/>
  <c r="O141" i="7"/>
  <c r="N141" i="7"/>
  <c r="M141" i="7"/>
  <c r="L141" i="7"/>
  <c r="K141" i="7"/>
  <c r="J141" i="7"/>
  <c r="X133" i="7"/>
  <c r="W133" i="7"/>
  <c r="V133" i="7"/>
  <c r="U133" i="7"/>
  <c r="T133" i="7"/>
  <c r="R133" i="7"/>
  <c r="Q133" i="7"/>
  <c r="P133" i="7"/>
  <c r="O133" i="7"/>
  <c r="N133" i="7"/>
  <c r="M133" i="7"/>
  <c r="L133" i="7"/>
  <c r="K133" i="7"/>
  <c r="J133" i="7"/>
  <c r="X125" i="7"/>
  <c r="W125" i="7"/>
  <c r="V125" i="7"/>
  <c r="U125" i="7"/>
  <c r="T125" i="7"/>
  <c r="R125" i="7"/>
  <c r="Q125" i="7"/>
  <c r="P125" i="7"/>
  <c r="O125" i="7"/>
  <c r="N125" i="7"/>
  <c r="M125" i="7"/>
  <c r="L125" i="7"/>
  <c r="K125" i="7"/>
  <c r="J125" i="7"/>
  <c r="X155" i="7"/>
  <c r="W155" i="7"/>
  <c r="V155" i="7"/>
  <c r="U155" i="7"/>
  <c r="T155" i="7"/>
  <c r="R155" i="7"/>
  <c r="Q155" i="7"/>
  <c r="P155" i="7"/>
  <c r="O155" i="7"/>
  <c r="N155" i="7"/>
  <c r="M155" i="7"/>
  <c r="L155" i="7"/>
  <c r="K155" i="7"/>
  <c r="J155" i="7"/>
  <c r="X109" i="7"/>
  <c r="W109" i="7"/>
  <c r="V109" i="7"/>
  <c r="U109" i="7"/>
  <c r="T109" i="7"/>
  <c r="R109" i="7"/>
  <c r="Q109" i="7"/>
  <c r="P109" i="7"/>
  <c r="O109" i="7"/>
  <c r="N109" i="7"/>
  <c r="M109" i="7"/>
  <c r="L109" i="7"/>
  <c r="K109" i="7"/>
  <c r="J109" i="7"/>
  <c r="X101" i="7"/>
  <c r="W101" i="7"/>
  <c r="V101" i="7"/>
  <c r="U101" i="7"/>
  <c r="T101" i="7"/>
  <c r="R101" i="7"/>
  <c r="Q101" i="7"/>
  <c r="P101" i="7"/>
  <c r="O101" i="7"/>
  <c r="N101" i="7"/>
  <c r="M101" i="7"/>
  <c r="L101" i="7"/>
  <c r="K101" i="7"/>
  <c r="J101" i="7"/>
  <c r="X93" i="7"/>
  <c r="W93" i="7"/>
  <c r="V93" i="7"/>
  <c r="U93" i="7"/>
  <c r="T93" i="7"/>
  <c r="R93" i="7"/>
  <c r="Q93" i="7"/>
  <c r="P93" i="7"/>
  <c r="O93" i="7"/>
  <c r="N93" i="7"/>
  <c r="M93" i="7"/>
  <c r="L93" i="7"/>
  <c r="K93" i="7"/>
  <c r="J93" i="7"/>
  <c r="X85" i="7"/>
  <c r="W85" i="7"/>
  <c r="V85" i="7"/>
  <c r="U85" i="7"/>
  <c r="T85" i="7"/>
  <c r="R85" i="7"/>
  <c r="Q85" i="7"/>
  <c r="P85" i="7"/>
  <c r="O85" i="7"/>
  <c r="N85" i="7"/>
  <c r="M85" i="7"/>
  <c r="L85" i="7"/>
  <c r="K85" i="7"/>
  <c r="J85" i="7"/>
  <c r="X95" i="7"/>
  <c r="W95" i="7"/>
  <c r="V95" i="7"/>
  <c r="U95" i="7"/>
  <c r="T95" i="7"/>
  <c r="R95" i="7"/>
  <c r="Q95" i="7"/>
  <c r="P95" i="7"/>
  <c r="O95" i="7"/>
  <c r="N95" i="7"/>
  <c r="M95" i="7"/>
  <c r="L95" i="7"/>
  <c r="K95" i="7"/>
  <c r="J95" i="7"/>
  <c r="X69" i="7"/>
  <c r="W69" i="7"/>
  <c r="V69" i="7"/>
  <c r="U69" i="7"/>
  <c r="T69" i="7"/>
  <c r="R69" i="7"/>
  <c r="Q69" i="7"/>
  <c r="P69" i="7"/>
  <c r="O69" i="7"/>
  <c r="N69" i="7"/>
  <c r="M69" i="7"/>
  <c r="L69" i="7"/>
  <c r="K69" i="7"/>
  <c r="J69" i="7"/>
  <c r="X61" i="7"/>
  <c r="W61" i="7"/>
  <c r="V61" i="7"/>
  <c r="U61" i="7"/>
  <c r="T61" i="7"/>
  <c r="R61" i="7"/>
  <c r="Q61" i="7"/>
  <c r="P61" i="7"/>
  <c r="O61" i="7"/>
  <c r="N61" i="7"/>
  <c r="M61" i="7"/>
  <c r="L61" i="7"/>
  <c r="K61" i="7"/>
  <c r="J61" i="7"/>
  <c r="X75" i="7"/>
  <c r="W75" i="7"/>
  <c r="V75" i="7"/>
  <c r="U75" i="7"/>
  <c r="T75" i="7"/>
  <c r="R75" i="7"/>
  <c r="Q75" i="7"/>
  <c r="P75" i="7"/>
  <c r="O75" i="7"/>
  <c r="N75" i="7"/>
  <c r="M75" i="7"/>
  <c r="L75" i="7"/>
  <c r="K75" i="7"/>
  <c r="J75" i="7"/>
  <c r="X45" i="7"/>
  <c r="W45" i="7"/>
  <c r="V45" i="7"/>
  <c r="U45" i="7"/>
  <c r="T45" i="7"/>
  <c r="R45" i="7"/>
  <c r="Q45" i="7"/>
  <c r="P45" i="7"/>
  <c r="O45" i="7"/>
  <c r="N45" i="7"/>
  <c r="M45" i="7"/>
  <c r="L45" i="7"/>
  <c r="K45" i="7"/>
  <c r="J45" i="7"/>
  <c r="X37" i="7"/>
  <c r="W37" i="7"/>
  <c r="V37" i="7"/>
  <c r="U37" i="7"/>
  <c r="T37" i="7"/>
  <c r="R37" i="7"/>
  <c r="Q37" i="7"/>
  <c r="P37" i="7"/>
  <c r="O37" i="7"/>
  <c r="N37" i="7"/>
  <c r="M37" i="7"/>
  <c r="L37" i="7"/>
  <c r="K37" i="7"/>
  <c r="J37" i="7"/>
  <c r="X29" i="7"/>
  <c r="W29" i="7"/>
  <c r="V29" i="7"/>
  <c r="U29" i="7"/>
  <c r="T29" i="7"/>
  <c r="R29" i="7"/>
  <c r="Q29" i="7"/>
  <c r="P29" i="7"/>
  <c r="O29" i="7"/>
  <c r="N29" i="7"/>
  <c r="M29" i="7"/>
  <c r="L29" i="7"/>
  <c r="K29" i="7"/>
  <c r="J29" i="7"/>
  <c r="X21" i="7"/>
  <c r="W21" i="7"/>
  <c r="V21" i="7"/>
  <c r="U21" i="7"/>
  <c r="T21" i="7"/>
  <c r="R21" i="7"/>
  <c r="Q21" i="7"/>
  <c r="P21" i="7"/>
  <c r="O21" i="7"/>
  <c r="N21" i="7"/>
  <c r="M21" i="7"/>
  <c r="L21" i="7"/>
  <c r="K21" i="7"/>
  <c r="J21" i="7"/>
  <c r="X13" i="7"/>
  <c r="W13" i="7"/>
  <c r="V13" i="7"/>
  <c r="U13" i="7"/>
  <c r="T13" i="7"/>
  <c r="R13" i="7"/>
  <c r="Q13" i="7"/>
  <c r="P13" i="7"/>
  <c r="O13" i="7"/>
  <c r="N13" i="7"/>
  <c r="M13" i="7"/>
  <c r="L13" i="7"/>
  <c r="K13" i="7"/>
  <c r="J13" i="7"/>
  <c r="I1407" i="7"/>
  <c r="I1399" i="7"/>
  <c r="I1313" i="7"/>
  <c r="I1383" i="7"/>
  <c r="I1375" i="7"/>
  <c r="I1367" i="7"/>
  <c r="I1359" i="7"/>
  <c r="I1351" i="7"/>
  <c r="I1343" i="7"/>
  <c r="I1335" i="7"/>
  <c r="I1327" i="7"/>
  <c r="I562" i="7"/>
  <c r="I1311" i="7"/>
  <c r="I1303" i="7"/>
  <c r="I1295" i="7"/>
  <c r="I1287" i="7"/>
  <c r="I1279" i="7"/>
  <c r="I1271" i="7"/>
  <c r="I1263" i="7"/>
  <c r="I1255" i="7"/>
  <c r="I1247" i="7"/>
  <c r="I1239" i="7"/>
  <c r="I1231" i="7"/>
  <c r="I1223" i="7"/>
  <c r="I1215" i="7"/>
  <c r="I1207" i="7"/>
  <c r="I1199" i="7"/>
  <c r="I1191" i="7"/>
  <c r="I1183" i="7"/>
  <c r="I1175" i="7"/>
  <c r="I1167" i="7"/>
  <c r="I1377" i="7"/>
  <c r="I1151" i="7"/>
  <c r="I1143" i="7"/>
  <c r="I1341" i="7"/>
  <c r="I1324" i="7"/>
  <c r="I1119" i="7"/>
  <c r="I1111" i="7"/>
  <c r="I1103" i="7"/>
  <c r="I1095" i="7"/>
  <c r="I1270" i="7"/>
  <c r="I1079" i="7"/>
  <c r="I1071" i="7"/>
  <c r="I1211" i="7"/>
  <c r="I1180" i="7"/>
  <c r="I1047" i="7"/>
  <c r="I1146" i="7"/>
  <c r="I1031" i="7"/>
  <c r="I1115" i="7"/>
  <c r="I1015" i="7"/>
  <c r="I1007" i="7"/>
  <c r="I999" i="7"/>
  <c r="I991" i="7"/>
  <c r="I983" i="7"/>
  <c r="I975" i="7"/>
  <c r="I967" i="7"/>
  <c r="I1057" i="7"/>
  <c r="I951" i="7"/>
  <c r="I943" i="7"/>
  <c r="I935" i="7"/>
  <c r="I927" i="7"/>
  <c r="I1039" i="7"/>
  <c r="I911" i="7"/>
  <c r="I903" i="7"/>
  <c r="I895" i="7"/>
  <c r="I887" i="7"/>
  <c r="I879" i="7"/>
  <c r="I871" i="7"/>
  <c r="I863" i="7"/>
  <c r="I855" i="7"/>
  <c r="I847" i="7"/>
  <c r="I839" i="7"/>
  <c r="I831" i="7"/>
  <c r="I823" i="7"/>
  <c r="I815" i="7"/>
  <c r="I807" i="7"/>
  <c r="I799" i="7"/>
  <c r="I791" i="7"/>
  <c r="I783" i="7"/>
  <c r="I775" i="7"/>
  <c r="I767" i="7"/>
  <c r="I759" i="7"/>
  <c r="I751" i="7"/>
  <c r="I743" i="7"/>
  <c r="I735" i="7"/>
  <c r="I727" i="7"/>
  <c r="I719" i="7"/>
  <c r="I711" i="7"/>
  <c r="I703" i="7"/>
  <c r="I695" i="7"/>
  <c r="I687" i="7"/>
  <c r="I679" i="7"/>
  <c r="I671" i="7"/>
  <c r="I663" i="7"/>
  <c r="I655" i="7"/>
  <c r="I647" i="7"/>
  <c r="I639" i="7"/>
  <c r="I631" i="7"/>
  <c r="I623" i="7"/>
  <c r="I615" i="7"/>
  <c r="I607" i="7"/>
  <c r="I599" i="7"/>
  <c r="I591" i="7"/>
  <c r="I583" i="7"/>
  <c r="I575" i="7"/>
  <c r="I567" i="7"/>
  <c r="I559" i="7"/>
  <c r="I645" i="7"/>
  <c r="I543" i="7"/>
  <c r="I535" i="7"/>
  <c r="I597" i="7"/>
  <c r="I519" i="7"/>
  <c r="I511" i="7"/>
  <c r="I503" i="7"/>
  <c r="I495" i="7"/>
  <c r="I487" i="7"/>
  <c r="I479" i="7"/>
  <c r="I471" i="7"/>
  <c r="I463" i="7"/>
  <c r="I455" i="7"/>
  <c r="I447" i="7"/>
  <c r="I439" i="7"/>
  <c r="I431" i="7"/>
  <c r="I423" i="7"/>
  <c r="I415" i="7"/>
  <c r="I407" i="7"/>
  <c r="I399" i="7"/>
  <c r="I391" i="7"/>
  <c r="I383" i="7"/>
  <c r="I375" i="7"/>
  <c r="I367" i="7"/>
  <c r="I460" i="7"/>
  <c r="I351" i="7"/>
  <c r="I343" i="7"/>
  <c r="I335" i="7"/>
  <c r="I327" i="7"/>
  <c r="I319" i="7"/>
  <c r="I311" i="7"/>
  <c r="I303" i="7"/>
  <c r="I295" i="7"/>
  <c r="I287" i="7"/>
  <c r="I279" i="7"/>
  <c r="I271" i="7"/>
  <c r="I263" i="7"/>
  <c r="I255" i="7"/>
  <c r="I281" i="7"/>
  <c r="I239" i="7"/>
  <c r="I231" i="7"/>
  <c r="I223" i="7"/>
  <c r="I215" i="7"/>
  <c r="I207" i="7"/>
  <c r="I199" i="7"/>
  <c r="I191" i="7"/>
  <c r="I183" i="7"/>
  <c r="I175" i="7"/>
  <c r="I167" i="7"/>
  <c r="I177" i="7"/>
  <c r="I151" i="7"/>
  <c r="I143" i="7"/>
  <c r="I135" i="7"/>
  <c r="I127" i="7"/>
  <c r="I157" i="7"/>
  <c r="I111" i="7"/>
  <c r="I103" i="7"/>
  <c r="I119" i="7"/>
  <c r="I87" i="7"/>
  <c r="I79" i="7"/>
  <c r="I71" i="7"/>
  <c r="I63" i="7"/>
  <c r="I55" i="7"/>
  <c r="I47" i="7"/>
  <c r="I39" i="7"/>
  <c r="I31" i="7"/>
  <c r="I23" i="7"/>
  <c r="I15" i="7"/>
  <c r="J1408" i="7"/>
  <c r="J1386" i="7"/>
  <c r="J1339" i="7"/>
  <c r="J1384" i="7"/>
  <c r="J1376" i="7"/>
  <c r="J1368" i="7"/>
  <c r="J1360" i="7"/>
  <c r="J1352" i="7"/>
  <c r="J1344" i="7"/>
  <c r="J1336" i="7"/>
  <c r="J1328" i="7"/>
  <c r="J1320" i="7"/>
  <c r="J1312" i="7"/>
  <c r="J1304" i="7"/>
  <c r="J1296" i="7"/>
  <c r="J1288" i="7"/>
  <c r="J159" i="7"/>
  <c r="J1272" i="7"/>
  <c r="J1264" i="7"/>
  <c r="J1256" i="7"/>
  <c r="J959" i="7"/>
  <c r="J1240" i="7"/>
  <c r="J1232" i="7"/>
  <c r="J1224" i="7"/>
  <c r="J1216" i="7"/>
  <c r="J1208" i="7"/>
  <c r="J1200" i="7"/>
  <c r="J1192" i="7"/>
  <c r="J1392" i="7"/>
  <c r="J1176" i="7"/>
  <c r="J1168" i="7"/>
  <c r="J1378" i="7"/>
  <c r="J1152" i="7"/>
  <c r="J1144" i="7"/>
  <c r="J1136" i="7"/>
  <c r="J1128" i="7"/>
  <c r="J1120" i="7"/>
  <c r="J1112" i="7"/>
  <c r="J1104" i="7"/>
  <c r="J1096" i="7"/>
  <c r="J1088" i="7"/>
  <c r="J1080" i="7"/>
  <c r="J1072" i="7"/>
  <c r="J1064" i="7"/>
  <c r="J1056" i="7"/>
  <c r="J1048" i="7"/>
  <c r="J1040" i="7"/>
  <c r="J1032" i="7"/>
  <c r="J1024" i="7"/>
  <c r="J1087" i="7"/>
  <c r="J1008" i="7"/>
  <c r="J1000" i="7"/>
  <c r="J992" i="7"/>
  <c r="J984" i="7"/>
  <c r="J976" i="7"/>
  <c r="J968" i="7"/>
  <c r="J960" i="7"/>
  <c r="J952" i="7"/>
  <c r="J944" i="7"/>
  <c r="J936" i="7"/>
  <c r="J928" i="7"/>
  <c r="J1042" i="7"/>
  <c r="J912" i="7"/>
  <c r="J904" i="7"/>
  <c r="J896" i="7"/>
  <c r="J888" i="7"/>
  <c r="J1023" i="7"/>
  <c r="J1002" i="7"/>
  <c r="J864" i="7"/>
  <c r="J856" i="7"/>
  <c r="J848" i="7"/>
  <c r="J840" i="7"/>
  <c r="J832" i="7"/>
  <c r="J824" i="7"/>
  <c r="J816" i="7"/>
  <c r="J808" i="7"/>
  <c r="J800" i="7"/>
  <c r="J791" i="7"/>
  <c r="J773" i="7"/>
  <c r="J741" i="7"/>
  <c r="J709" i="7"/>
  <c r="J677" i="7"/>
  <c r="J750" i="7"/>
  <c r="J613" i="7"/>
  <c r="J581" i="7"/>
  <c r="J549" i="7"/>
  <c r="F1355" i="7"/>
  <c r="H1355" i="7"/>
  <c r="F1347" i="7"/>
  <c r="H1347" i="7"/>
  <c r="F841" i="7"/>
  <c r="H841" i="7"/>
  <c r="F1331" i="7"/>
  <c r="H1331" i="7"/>
  <c r="F1323" i="7"/>
  <c r="H1323" i="7"/>
  <c r="F552" i="7"/>
  <c r="H552" i="7"/>
  <c r="F1307" i="7"/>
  <c r="H1307" i="7"/>
  <c r="F1299" i="7"/>
  <c r="H1299" i="7"/>
  <c r="F1291" i="7"/>
  <c r="H1291" i="7"/>
  <c r="F1283" i="7"/>
  <c r="H1283" i="7"/>
  <c r="F1275" i="7"/>
  <c r="H1275" i="7"/>
  <c r="F1267" i="7"/>
  <c r="H1267" i="7"/>
  <c r="F1259" i="7"/>
  <c r="H1259" i="7"/>
  <c r="F1251" i="7"/>
  <c r="H1251" i="7"/>
  <c r="F1243" i="7"/>
  <c r="H1243" i="7"/>
  <c r="F1235" i="7"/>
  <c r="H1235" i="7"/>
  <c r="F1227" i="7"/>
  <c r="H1227" i="7"/>
  <c r="F1219" i="7"/>
  <c r="H1219" i="7"/>
  <c r="F1412" i="7"/>
  <c r="H1412" i="7"/>
  <c r="F1203" i="7"/>
  <c r="H1203" i="7"/>
  <c r="F1195" i="7"/>
  <c r="H1195" i="7"/>
  <c r="F1187" i="7"/>
  <c r="H1187" i="7"/>
  <c r="F1179" i="7"/>
  <c r="H1179" i="7"/>
  <c r="F1171" i="7"/>
  <c r="H1171" i="7"/>
  <c r="F1163" i="7"/>
  <c r="H1163" i="7"/>
  <c r="F1155" i="7"/>
  <c r="H1155" i="7"/>
  <c r="F1147" i="7"/>
  <c r="H1147" i="7"/>
  <c r="F1342" i="7"/>
  <c r="H1342" i="7"/>
  <c r="F1131" i="7"/>
  <c r="H1131" i="7"/>
  <c r="F1123" i="7"/>
  <c r="H1123" i="7"/>
  <c r="F1319" i="7"/>
  <c r="H1319" i="7"/>
  <c r="F1107" i="7"/>
  <c r="H1107" i="7"/>
  <c r="F1099" i="7"/>
  <c r="H1099" i="7"/>
  <c r="F1091" i="7"/>
  <c r="H1091" i="7"/>
  <c r="F1248" i="7"/>
  <c r="H1248" i="7"/>
  <c r="F1075" i="7"/>
  <c r="H1075" i="7"/>
  <c r="F1218" i="7"/>
  <c r="H1218" i="7"/>
  <c r="F1059" i="7"/>
  <c r="H1059" i="7"/>
  <c r="F1172" i="7"/>
  <c r="H1172" i="7"/>
  <c r="F1043" i="7"/>
  <c r="H1043" i="7"/>
  <c r="F1035" i="7"/>
  <c r="H1035" i="7"/>
  <c r="F1134" i="7"/>
  <c r="H1134" i="7"/>
  <c r="F1113" i="7"/>
  <c r="H1113" i="7"/>
  <c r="F1011" i="7"/>
  <c r="H1011" i="7"/>
  <c r="F1003" i="7"/>
  <c r="H1003" i="7"/>
  <c r="F1082" i="7"/>
  <c r="H1082" i="7"/>
  <c r="F987" i="7"/>
  <c r="H987" i="7"/>
  <c r="F979" i="7"/>
  <c r="H979" i="7"/>
  <c r="F971" i="7"/>
  <c r="H971" i="7"/>
  <c r="F963" i="7"/>
  <c r="H963" i="7"/>
  <c r="F955" i="7"/>
  <c r="H955" i="7"/>
  <c r="F947" i="7"/>
  <c r="H947" i="7"/>
  <c r="F939" i="7"/>
  <c r="H939" i="7"/>
  <c r="F931" i="7"/>
  <c r="H931" i="7"/>
  <c r="F923" i="7"/>
  <c r="H923" i="7"/>
  <c r="F1033" i="7"/>
  <c r="H1033" i="7"/>
  <c r="F1027" i="7"/>
  <c r="H1027" i="7"/>
  <c r="F899" i="7"/>
  <c r="H899" i="7"/>
  <c r="F891" i="7"/>
  <c r="H891" i="7"/>
  <c r="F1025" i="7"/>
  <c r="H1025" i="7"/>
  <c r="F875" i="7"/>
  <c r="H875" i="7"/>
  <c r="F867" i="7"/>
  <c r="H867" i="7"/>
  <c r="F859" i="7"/>
  <c r="H859" i="7"/>
  <c r="F851" i="7"/>
  <c r="H851" i="7"/>
  <c r="F843" i="7"/>
  <c r="H843" i="7"/>
  <c r="F835" i="7"/>
  <c r="H835" i="7"/>
  <c r="F827" i="7"/>
  <c r="H827" i="7"/>
  <c r="F819" i="7"/>
  <c r="H819" i="7"/>
  <c r="F958" i="7"/>
  <c r="H958" i="7"/>
  <c r="F803" i="7"/>
  <c r="H803" i="7"/>
  <c r="F795" i="7"/>
  <c r="H795" i="7"/>
  <c r="F945" i="7"/>
  <c r="H945" i="7"/>
  <c r="F779" i="7"/>
  <c r="H779" i="7"/>
  <c r="F771" i="7"/>
  <c r="H771" i="7"/>
  <c r="F763" i="7"/>
  <c r="H763" i="7"/>
  <c r="F755" i="7"/>
  <c r="H755" i="7"/>
  <c r="F747" i="7"/>
  <c r="H747" i="7"/>
  <c r="F739" i="7"/>
  <c r="H739" i="7"/>
  <c r="F731" i="7"/>
  <c r="H731" i="7"/>
  <c r="F723" i="7"/>
  <c r="H723" i="7"/>
  <c r="F715" i="7"/>
  <c r="H715" i="7"/>
  <c r="F707" i="7"/>
  <c r="H707" i="7"/>
  <c r="F699" i="7"/>
  <c r="H699" i="7"/>
  <c r="F691" i="7"/>
  <c r="H691" i="7"/>
  <c r="H683" i="7"/>
  <c r="F683" i="7"/>
  <c r="H675" i="7"/>
  <c r="F675" i="7"/>
  <c r="H667" i="7"/>
  <c r="F667" i="7"/>
  <c r="H659" i="7"/>
  <c r="F659" i="7"/>
  <c r="H651" i="7"/>
  <c r="F651" i="7"/>
  <c r="H643" i="7"/>
  <c r="F643" i="7"/>
  <c r="H635" i="7"/>
  <c r="F635" i="7"/>
  <c r="H627" i="7"/>
  <c r="F627" i="7"/>
  <c r="H619" i="7"/>
  <c r="F619" i="7"/>
  <c r="H611" i="7"/>
  <c r="F611" i="7"/>
  <c r="H603" i="7"/>
  <c r="F603" i="7"/>
  <c r="H595" i="7"/>
  <c r="F595" i="7"/>
  <c r="H587" i="7"/>
  <c r="F587" i="7"/>
  <c r="H579" i="7"/>
  <c r="F579" i="7"/>
  <c r="H571" i="7"/>
  <c r="F571" i="7"/>
  <c r="H563" i="7"/>
  <c r="F563" i="7"/>
  <c r="H555" i="7"/>
  <c r="F555" i="7"/>
  <c r="H547" i="7"/>
  <c r="F547" i="7"/>
  <c r="H539" i="7"/>
  <c r="F539" i="7"/>
  <c r="H531" i="7"/>
  <c r="F531" i="7"/>
  <c r="H523" i="7"/>
  <c r="F523" i="7"/>
  <c r="H515" i="7"/>
  <c r="F515" i="7"/>
  <c r="H507" i="7"/>
  <c r="F507" i="7"/>
  <c r="H499" i="7"/>
  <c r="F499" i="7"/>
  <c r="H491" i="7"/>
  <c r="F491" i="7"/>
  <c r="H483" i="7"/>
  <c r="F483" i="7"/>
  <c r="H475" i="7"/>
  <c r="F475" i="7"/>
  <c r="H467" i="7"/>
  <c r="F467" i="7"/>
  <c r="H459" i="7"/>
  <c r="F459" i="7"/>
  <c r="H451" i="7"/>
  <c r="F451" i="7"/>
  <c r="H443" i="7"/>
  <c r="F443" i="7"/>
  <c r="H435" i="7"/>
  <c r="F435" i="7"/>
  <c r="H427" i="7"/>
  <c r="F427" i="7"/>
  <c r="H419" i="7"/>
  <c r="F419" i="7"/>
  <c r="H411" i="7"/>
  <c r="F411" i="7"/>
  <c r="H403" i="7"/>
  <c r="F403" i="7"/>
  <c r="H395" i="7"/>
  <c r="F395" i="7"/>
  <c r="H387" i="7"/>
  <c r="F387" i="7"/>
  <c r="H379" i="7"/>
  <c r="F379" i="7"/>
  <c r="H371" i="7"/>
  <c r="F371" i="7"/>
  <c r="H363" i="7"/>
  <c r="F363" i="7"/>
  <c r="H355" i="7"/>
  <c r="F355" i="7"/>
  <c r="H347" i="7"/>
  <c r="F347" i="7"/>
  <c r="H434" i="7"/>
  <c r="F434" i="7"/>
  <c r="H331" i="7"/>
  <c r="F331" i="7"/>
  <c r="H323" i="7"/>
  <c r="F323" i="7"/>
  <c r="H315" i="7"/>
  <c r="F315" i="7"/>
  <c r="H307" i="7"/>
  <c r="F307" i="7"/>
  <c r="H359" i="7"/>
  <c r="F359" i="7"/>
  <c r="H291" i="7"/>
  <c r="F291" i="7"/>
  <c r="H283" i="7"/>
  <c r="F283" i="7"/>
  <c r="H275" i="7"/>
  <c r="F275" i="7"/>
  <c r="H267" i="7"/>
  <c r="F267" i="7"/>
  <c r="H259" i="7"/>
  <c r="F259" i="7"/>
  <c r="H317" i="7"/>
  <c r="F317" i="7"/>
  <c r="H243" i="7"/>
  <c r="F243" i="7"/>
  <c r="H235" i="7"/>
  <c r="F235" i="7"/>
  <c r="H227" i="7"/>
  <c r="F227" i="7"/>
  <c r="H219" i="7"/>
  <c r="F219" i="7"/>
  <c r="H211" i="7"/>
  <c r="F211" i="7"/>
  <c r="H203" i="7"/>
  <c r="F203" i="7"/>
  <c r="H195" i="7"/>
  <c r="F195" i="7"/>
  <c r="H187" i="7"/>
  <c r="F187" i="7"/>
  <c r="H179" i="7"/>
  <c r="F179" i="7"/>
  <c r="H171" i="7"/>
  <c r="F171" i="7"/>
  <c r="H163" i="7"/>
  <c r="F163" i="7"/>
  <c r="H168" i="7"/>
  <c r="F168" i="7"/>
  <c r="H147" i="7"/>
  <c r="F147" i="7"/>
  <c r="H139" i="7"/>
  <c r="F139" i="7"/>
  <c r="H131" i="7"/>
  <c r="F131" i="7"/>
  <c r="H123" i="7"/>
  <c r="F123" i="7"/>
  <c r="H115" i="7"/>
  <c r="F115" i="7"/>
  <c r="H107" i="7"/>
  <c r="F107" i="7"/>
  <c r="H124" i="7"/>
  <c r="F124" i="7"/>
  <c r="H91" i="7"/>
  <c r="F91" i="7"/>
  <c r="H83" i="7"/>
  <c r="F83" i="7"/>
  <c r="H77" i="7"/>
  <c r="F77" i="7"/>
  <c r="H67" i="7"/>
  <c r="F67" i="7"/>
  <c r="H59" i="7"/>
  <c r="F59" i="7"/>
  <c r="H51" i="7"/>
  <c r="F51" i="7"/>
  <c r="H43" i="7"/>
  <c r="F43" i="7"/>
  <c r="H35" i="7"/>
  <c r="F35" i="7"/>
  <c r="H27" i="7"/>
  <c r="F27" i="7"/>
  <c r="H19" i="7"/>
  <c r="F19" i="7"/>
  <c r="H11" i="7"/>
  <c r="F11" i="7"/>
  <c r="E1411" i="7"/>
  <c r="E1403" i="7"/>
  <c r="E1395" i="7"/>
  <c r="E1274" i="7"/>
  <c r="G1411" i="7"/>
  <c r="G1403" i="7"/>
  <c r="G1" i="6"/>
  <c r="C1301" i="6" s="1"/>
  <c r="F671" i="6" l="1"/>
  <c r="F672" i="6"/>
  <c r="F673" i="6"/>
  <c r="F674" i="6"/>
  <c r="F675" i="6"/>
  <c r="F676" i="6"/>
  <c r="F677" i="6"/>
  <c r="F678" i="6"/>
  <c r="F679" i="6"/>
  <c r="F680" i="6"/>
  <c r="F681" i="6"/>
  <c r="F682" i="6"/>
  <c r="F683" i="6"/>
  <c r="F684" i="6"/>
  <c r="F685" i="6"/>
  <c r="F686" i="6"/>
  <c r="F687" i="6"/>
  <c r="F688" i="6"/>
  <c r="F689" i="6"/>
  <c r="F690" i="6"/>
  <c r="F691" i="6"/>
  <c r="F692" i="6"/>
  <c r="F693" i="6"/>
  <c r="F694" i="6"/>
  <c r="F695" i="6"/>
  <c r="F696" i="6"/>
  <c r="F697" i="6"/>
  <c r="F698" i="6"/>
  <c r="F699" i="6"/>
  <c r="F700" i="6"/>
  <c r="B1263" i="6"/>
  <c r="B1264" i="6"/>
  <c r="B1265" i="6"/>
  <c r="B1266" i="6"/>
  <c r="B1267" i="6"/>
  <c r="B1268" i="6"/>
  <c r="B1269" i="6"/>
  <c r="B1270" i="6"/>
  <c r="B1271" i="6"/>
  <c r="B1272" i="6"/>
  <c r="B1273" i="6"/>
  <c r="B1274" i="6"/>
  <c r="B1275" i="6"/>
  <c r="B1276" i="6"/>
  <c r="B1277" i="6"/>
  <c r="B1278" i="6"/>
  <c r="B1279" i="6"/>
  <c r="B1280" i="6"/>
  <c r="B1281" i="6"/>
  <c r="B1282" i="6"/>
  <c r="B1283" i="6"/>
  <c r="B1284" i="6"/>
  <c r="B1285" i="6"/>
  <c r="B1286" i="6"/>
  <c r="B1287" i="6"/>
  <c r="B1288" i="6"/>
  <c r="B1289" i="6"/>
  <c r="B1290" i="6"/>
  <c r="B1291" i="6"/>
  <c r="B1292" i="6"/>
  <c r="B1293" i="6"/>
  <c r="B1294" i="6"/>
  <c r="B1295" i="6"/>
  <c r="B1296" i="6"/>
  <c r="B1297" i="6"/>
  <c r="B1298" i="6"/>
  <c r="B1299" i="6"/>
  <c r="B1300" i="6"/>
  <c r="B1115" i="6"/>
  <c r="F1115" i="6"/>
  <c r="J1115" i="6"/>
  <c r="N1115" i="6"/>
  <c r="B1116" i="6"/>
  <c r="F1116" i="6"/>
  <c r="J1116" i="6"/>
  <c r="N1116" i="6"/>
  <c r="B1117" i="6"/>
  <c r="F1117" i="6"/>
  <c r="J1117" i="6"/>
  <c r="N1117" i="6"/>
  <c r="B1118" i="6"/>
  <c r="F1118" i="6"/>
  <c r="J1118" i="6"/>
  <c r="N1118" i="6"/>
  <c r="B1119" i="6"/>
  <c r="F1119" i="6"/>
  <c r="J1119" i="6"/>
  <c r="N1119" i="6"/>
  <c r="B1120" i="6"/>
  <c r="F1120" i="6"/>
  <c r="J1120" i="6"/>
  <c r="N1120" i="6"/>
  <c r="B1121" i="6"/>
  <c r="F1121" i="6"/>
  <c r="J1121" i="6"/>
  <c r="N1121" i="6"/>
  <c r="B1122" i="6"/>
  <c r="F1122" i="6"/>
  <c r="J1122" i="6"/>
  <c r="N1122" i="6"/>
  <c r="B1123" i="6"/>
  <c r="F1123" i="6"/>
  <c r="J1123" i="6"/>
  <c r="N1123" i="6"/>
  <c r="B1124" i="6"/>
  <c r="F1124" i="6"/>
  <c r="J1124" i="6"/>
  <c r="N1124" i="6"/>
  <c r="B1125" i="6"/>
  <c r="F1125" i="6"/>
  <c r="J1125" i="6"/>
  <c r="N1125" i="6"/>
  <c r="B1126" i="6"/>
  <c r="F1126" i="6"/>
  <c r="J1126" i="6"/>
  <c r="N1126" i="6"/>
  <c r="B1127" i="6"/>
  <c r="F1127" i="6"/>
  <c r="J1127" i="6"/>
  <c r="N1127" i="6"/>
  <c r="B1128" i="6"/>
  <c r="F1128" i="6"/>
  <c r="J1128" i="6"/>
  <c r="N1128" i="6"/>
  <c r="B1129" i="6"/>
  <c r="F1129" i="6"/>
  <c r="J1129" i="6"/>
  <c r="N1129" i="6"/>
  <c r="B1130" i="6"/>
  <c r="F1130" i="6"/>
  <c r="J1130" i="6"/>
  <c r="N1130" i="6"/>
  <c r="B1131" i="6"/>
  <c r="F1131" i="6"/>
  <c r="J1131" i="6"/>
  <c r="N1131" i="6"/>
  <c r="B1132" i="6"/>
  <c r="F1132" i="6"/>
  <c r="J1132" i="6"/>
  <c r="N1132" i="6"/>
  <c r="B1133" i="6"/>
  <c r="F1133" i="6"/>
  <c r="J1133" i="6"/>
  <c r="N1133" i="6"/>
  <c r="B1134" i="6"/>
  <c r="F1134" i="6"/>
  <c r="J1134" i="6"/>
  <c r="N1134" i="6"/>
  <c r="B1135" i="6"/>
  <c r="F1135" i="6"/>
  <c r="J1135" i="6"/>
  <c r="N1135" i="6"/>
  <c r="B1136" i="6"/>
  <c r="F1136" i="6"/>
  <c r="J1136" i="6"/>
  <c r="N1136" i="6"/>
  <c r="B1137" i="6"/>
  <c r="F1137" i="6"/>
  <c r="J1137" i="6"/>
  <c r="N1137" i="6"/>
  <c r="B1138" i="6"/>
  <c r="F1138" i="6"/>
  <c r="J1138" i="6"/>
  <c r="N1138" i="6"/>
  <c r="B1139" i="6"/>
  <c r="F1139" i="6"/>
  <c r="J1139" i="6"/>
  <c r="N1139" i="6"/>
  <c r="B1140" i="6"/>
  <c r="F1140" i="6"/>
  <c r="J1140" i="6"/>
  <c r="N1140" i="6"/>
  <c r="B1141" i="6"/>
  <c r="F1141" i="6"/>
  <c r="J1141" i="6"/>
  <c r="N1141" i="6"/>
  <c r="B1142" i="6"/>
  <c r="F1142" i="6"/>
  <c r="J1142" i="6"/>
  <c r="N1142" i="6"/>
  <c r="B1143" i="6"/>
  <c r="F1143" i="6"/>
  <c r="J1143" i="6"/>
  <c r="N1143" i="6"/>
  <c r="B1144" i="6"/>
  <c r="F1144" i="6"/>
  <c r="J1144" i="6"/>
  <c r="N1144" i="6"/>
  <c r="B1145" i="6"/>
  <c r="F1145" i="6"/>
  <c r="J1145" i="6"/>
  <c r="N1145" i="6"/>
  <c r="B1146" i="6"/>
  <c r="F1146" i="6"/>
  <c r="J1146" i="6"/>
  <c r="N1146" i="6"/>
  <c r="B1147" i="6"/>
  <c r="F1147" i="6"/>
  <c r="J1147" i="6"/>
  <c r="N1147" i="6"/>
  <c r="B1148" i="6"/>
  <c r="F1148" i="6"/>
  <c r="J1148" i="6"/>
  <c r="N1148" i="6"/>
  <c r="B1149" i="6"/>
  <c r="F1149" i="6"/>
  <c r="J1149" i="6"/>
  <c r="N1149" i="6"/>
  <c r="B1150" i="6"/>
  <c r="F1150" i="6"/>
  <c r="J1150" i="6"/>
  <c r="N1150" i="6"/>
  <c r="B1151" i="6"/>
  <c r="F1151" i="6"/>
  <c r="J1151" i="6"/>
  <c r="N1151" i="6"/>
  <c r="B1152" i="6"/>
  <c r="F1152" i="6"/>
  <c r="J1152" i="6"/>
  <c r="N1152" i="6"/>
  <c r="B1153" i="6"/>
  <c r="F1153" i="6"/>
  <c r="J1153" i="6"/>
  <c r="N1153" i="6"/>
  <c r="B1154" i="6"/>
  <c r="F1154" i="6"/>
  <c r="J1154" i="6"/>
  <c r="N1154" i="6"/>
  <c r="B1155" i="6"/>
  <c r="F1155" i="6"/>
  <c r="J1155" i="6"/>
  <c r="N1155" i="6"/>
  <c r="B1156" i="6"/>
  <c r="F1156" i="6"/>
  <c r="J1156" i="6"/>
  <c r="N1156" i="6"/>
  <c r="B1157" i="6"/>
  <c r="F1157" i="6"/>
  <c r="J1157" i="6"/>
  <c r="N1157" i="6"/>
  <c r="B1158" i="6"/>
  <c r="F1158" i="6"/>
  <c r="J1158" i="6"/>
  <c r="N1158" i="6"/>
  <c r="B1159" i="6"/>
  <c r="F1159" i="6"/>
  <c r="J1159" i="6"/>
  <c r="N1159" i="6"/>
  <c r="B1160" i="6"/>
  <c r="F1160" i="6"/>
  <c r="J1160" i="6"/>
  <c r="N1160" i="6"/>
  <c r="B1161" i="6"/>
  <c r="F1161" i="6"/>
  <c r="J1161" i="6"/>
  <c r="N1161" i="6"/>
  <c r="B1162" i="6"/>
  <c r="F1162" i="6"/>
  <c r="J1162" i="6"/>
  <c r="N1162" i="6"/>
  <c r="B1163" i="6"/>
  <c r="F1163" i="6"/>
  <c r="J1163" i="6"/>
  <c r="N1163" i="6"/>
  <c r="B1164" i="6"/>
  <c r="F1164" i="6"/>
  <c r="J1164" i="6"/>
  <c r="N1164" i="6"/>
  <c r="B1165" i="6"/>
  <c r="F1165" i="6"/>
  <c r="J1165" i="6"/>
  <c r="N1165" i="6"/>
  <c r="B1166" i="6"/>
  <c r="F1166" i="6"/>
  <c r="J1166" i="6"/>
  <c r="N1166" i="6"/>
  <c r="B1167" i="6"/>
  <c r="F1167" i="6"/>
  <c r="J1167" i="6"/>
  <c r="N1167" i="6"/>
  <c r="B1168" i="6"/>
  <c r="F1168" i="6"/>
  <c r="J1168" i="6"/>
  <c r="N1168" i="6"/>
  <c r="B1169" i="6"/>
  <c r="F1169" i="6"/>
  <c r="J1169" i="6"/>
  <c r="N1169" i="6"/>
  <c r="B1170" i="6"/>
  <c r="F1170" i="6"/>
  <c r="J1170" i="6"/>
  <c r="N1170" i="6"/>
  <c r="B1171" i="6"/>
  <c r="F1171" i="6"/>
  <c r="J1171" i="6"/>
  <c r="N1171" i="6"/>
  <c r="B1172" i="6"/>
  <c r="F1172" i="6"/>
  <c r="J1172" i="6"/>
  <c r="N1172" i="6"/>
  <c r="B1173" i="6"/>
  <c r="F1173" i="6"/>
  <c r="J1173" i="6"/>
  <c r="N1173" i="6"/>
  <c r="B1174" i="6"/>
  <c r="F1174" i="6"/>
  <c r="J1174" i="6"/>
  <c r="N1174" i="6"/>
  <c r="B1175" i="6"/>
  <c r="F1175" i="6"/>
  <c r="J1175" i="6"/>
  <c r="N1175" i="6"/>
  <c r="B1176" i="6"/>
  <c r="F1176" i="6"/>
  <c r="J1176" i="6"/>
  <c r="N1176" i="6"/>
  <c r="B1177" i="6"/>
  <c r="F1177" i="6"/>
  <c r="J1177" i="6"/>
  <c r="N1177" i="6"/>
  <c r="B1178" i="6"/>
  <c r="F1178" i="6"/>
  <c r="J1178" i="6"/>
  <c r="N1178" i="6"/>
  <c r="B1179" i="6"/>
  <c r="F1179" i="6"/>
  <c r="J1179" i="6"/>
  <c r="N1179" i="6"/>
  <c r="B1180" i="6"/>
  <c r="F1180" i="6"/>
  <c r="J1180" i="6"/>
  <c r="N1180" i="6"/>
  <c r="B1181" i="6"/>
  <c r="F1181" i="6"/>
  <c r="J1181" i="6"/>
  <c r="N1181" i="6"/>
  <c r="B1182" i="6"/>
  <c r="F1182" i="6"/>
  <c r="J1182" i="6"/>
  <c r="N1182" i="6"/>
  <c r="B1183" i="6"/>
  <c r="F1183" i="6"/>
  <c r="J1183" i="6"/>
  <c r="N1183" i="6"/>
  <c r="B1184" i="6"/>
  <c r="F1184" i="6"/>
  <c r="J1184" i="6"/>
  <c r="N1184" i="6"/>
  <c r="B1185" i="6"/>
  <c r="F1185" i="6"/>
  <c r="J1185" i="6"/>
  <c r="N1185" i="6"/>
  <c r="B1186" i="6"/>
  <c r="F1186" i="6"/>
  <c r="J1186" i="6"/>
  <c r="N1186" i="6"/>
  <c r="B1187" i="6"/>
  <c r="F1187" i="6"/>
  <c r="J1187" i="6"/>
  <c r="N1187" i="6"/>
  <c r="B1188" i="6"/>
  <c r="F1188" i="6"/>
  <c r="J1188" i="6"/>
  <c r="N1188" i="6"/>
  <c r="B1189" i="6"/>
  <c r="F1189" i="6"/>
  <c r="J1189" i="6"/>
  <c r="N1189" i="6"/>
  <c r="B1190" i="6"/>
  <c r="F1190" i="6"/>
  <c r="J1190" i="6"/>
  <c r="N1190" i="6"/>
  <c r="B1191" i="6"/>
  <c r="F1191" i="6"/>
  <c r="J1191" i="6"/>
  <c r="N1191" i="6"/>
  <c r="B1192" i="6"/>
  <c r="F1192" i="6"/>
  <c r="J1192" i="6"/>
  <c r="N1192" i="6"/>
  <c r="B1193" i="6"/>
  <c r="F1193" i="6"/>
  <c r="J1193" i="6"/>
  <c r="N1193" i="6"/>
  <c r="B1194" i="6"/>
  <c r="F1194" i="6"/>
  <c r="J1194" i="6"/>
  <c r="N1194" i="6"/>
  <c r="B1195" i="6"/>
  <c r="F1195" i="6"/>
  <c r="J1195" i="6"/>
  <c r="N1195" i="6"/>
  <c r="B1196" i="6"/>
  <c r="F1196" i="6"/>
  <c r="J1196" i="6"/>
  <c r="N1196" i="6"/>
  <c r="B1197" i="6"/>
  <c r="F1197" i="6"/>
  <c r="J1197" i="6"/>
  <c r="N1197" i="6"/>
  <c r="B1198" i="6"/>
  <c r="F1198" i="6"/>
  <c r="J1198" i="6"/>
  <c r="N1198" i="6"/>
  <c r="B1199" i="6"/>
  <c r="F1199" i="6"/>
  <c r="J1199" i="6"/>
  <c r="N1199" i="6"/>
  <c r="B1200" i="6"/>
  <c r="F1200" i="6"/>
  <c r="J1200" i="6"/>
  <c r="N1200" i="6"/>
  <c r="B1201" i="6"/>
  <c r="F1201" i="6"/>
  <c r="J1201" i="6"/>
  <c r="N1201" i="6"/>
  <c r="B1202" i="6"/>
  <c r="F1202" i="6"/>
  <c r="J1202" i="6"/>
  <c r="N1202" i="6"/>
  <c r="B1203" i="6"/>
  <c r="F1203" i="6"/>
  <c r="J1203" i="6"/>
  <c r="N1203" i="6"/>
  <c r="B1204" i="6"/>
  <c r="F1204" i="6"/>
  <c r="J1204" i="6"/>
  <c r="N1204" i="6"/>
  <c r="B1205" i="6"/>
  <c r="F1205" i="6"/>
  <c r="J1205" i="6"/>
  <c r="N1205" i="6"/>
  <c r="B1206" i="6"/>
  <c r="F1206" i="6"/>
  <c r="J1206" i="6"/>
  <c r="N1206" i="6"/>
  <c r="B1207" i="6"/>
  <c r="F1207" i="6"/>
  <c r="J1207" i="6"/>
  <c r="N1207" i="6"/>
  <c r="B1208" i="6"/>
  <c r="F1208" i="6"/>
  <c r="J1208" i="6"/>
  <c r="N1208" i="6"/>
  <c r="B1209" i="6"/>
  <c r="F1209" i="6"/>
  <c r="J1209" i="6"/>
  <c r="N1209" i="6"/>
  <c r="B1210" i="6"/>
  <c r="F1210" i="6"/>
  <c r="J1210" i="6"/>
  <c r="N1210" i="6"/>
  <c r="B1211" i="6"/>
  <c r="F1211" i="6"/>
  <c r="J1211" i="6"/>
  <c r="N1211" i="6"/>
  <c r="B1212" i="6"/>
  <c r="F1212" i="6"/>
  <c r="J1212" i="6"/>
  <c r="N1212" i="6"/>
  <c r="B1213" i="6"/>
  <c r="F1213" i="6"/>
  <c r="J1213" i="6"/>
  <c r="N1213" i="6"/>
  <c r="B1214" i="6"/>
  <c r="F1214" i="6"/>
  <c r="J1214" i="6"/>
  <c r="N1214" i="6"/>
  <c r="B1215" i="6"/>
  <c r="F1215" i="6"/>
  <c r="J1215" i="6"/>
  <c r="N1215" i="6"/>
  <c r="B1216" i="6"/>
  <c r="F1216" i="6"/>
  <c r="J1216" i="6"/>
  <c r="N1216" i="6"/>
  <c r="B1217" i="6"/>
  <c r="F1217" i="6"/>
  <c r="J1217" i="6"/>
  <c r="N1217" i="6"/>
  <c r="B1218" i="6"/>
  <c r="F1218" i="6"/>
  <c r="J1218" i="6"/>
  <c r="N1218" i="6"/>
  <c r="B1219" i="6"/>
  <c r="F1219" i="6"/>
  <c r="J1219" i="6"/>
  <c r="N1219" i="6"/>
  <c r="B1220" i="6"/>
  <c r="F1220" i="6"/>
  <c r="J1220" i="6"/>
  <c r="N1220" i="6"/>
  <c r="B1221" i="6"/>
  <c r="F1221" i="6"/>
  <c r="J1221" i="6"/>
  <c r="N1221" i="6"/>
  <c r="B1222" i="6"/>
  <c r="F1222" i="6"/>
  <c r="J1222" i="6"/>
  <c r="N1222" i="6"/>
  <c r="B1223" i="6"/>
  <c r="F1223" i="6"/>
  <c r="J1223" i="6"/>
  <c r="N1223" i="6"/>
  <c r="B1224" i="6"/>
  <c r="F1224" i="6"/>
  <c r="J1224" i="6"/>
  <c r="N1224" i="6"/>
  <c r="B1225" i="6"/>
  <c r="F1225" i="6"/>
  <c r="J1225" i="6"/>
  <c r="N1225" i="6"/>
  <c r="B1226" i="6"/>
  <c r="F1226" i="6"/>
  <c r="J1226" i="6"/>
  <c r="N1226" i="6"/>
  <c r="B1227" i="6"/>
  <c r="F1227" i="6"/>
  <c r="J1227" i="6"/>
  <c r="N1227" i="6"/>
  <c r="B1228" i="6"/>
  <c r="F1228" i="6"/>
  <c r="J1228" i="6"/>
  <c r="N1228" i="6"/>
  <c r="B1229" i="6"/>
  <c r="F1229" i="6"/>
  <c r="J1229" i="6"/>
  <c r="N1229" i="6"/>
  <c r="B1230" i="6"/>
  <c r="F1230" i="6"/>
  <c r="J1230" i="6"/>
  <c r="N1230" i="6"/>
  <c r="B1231" i="6"/>
  <c r="F1231" i="6"/>
  <c r="J1231" i="6"/>
  <c r="N1231" i="6"/>
  <c r="B1232" i="6"/>
  <c r="F1232" i="6"/>
  <c r="J1232" i="6"/>
  <c r="N1232" i="6"/>
  <c r="B1233" i="6"/>
  <c r="F1233" i="6"/>
  <c r="J1233" i="6"/>
  <c r="N1233" i="6"/>
  <c r="B1234" i="6"/>
  <c r="F1234" i="6"/>
  <c r="J1234" i="6"/>
  <c r="N1234" i="6"/>
  <c r="B1235" i="6"/>
  <c r="F1235" i="6"/>
  <c r="J1235" i="6"/>
  <c r="N1235" i="6"/>
  <c r="B1236" i="6"/>
  <c r="F1236" i="6"/>
  <c r="J1236" i="6"/>
  <c r="N1236" i="6"/>
  <c r="B1237" i="6"/>
  <c r="F1237" i="6"/>
  <c r="J1237" i="6"/>
  <c r="N1237" i="6"/>
  <c r="B1238" i="6"/>
  <c r="F1238" i="6"/>
  <c r="J1238" i="6"/>
  <c r="N1238" i="6"/>
  <c r="B1239" i="6"/>
  <c r="F1239" i="6"/>
  <c r="J1239" i="6"/>
  <c r="N1239" i="6"/>
  <c r="B1240" i="6"/>
  <c r="F1240" i="6"/>
  <c r="J1240" i="6"/>
  <c r="N1240" i="6"/>
  <c r="B1241" i="6"/>
  <c r="F1241" i="6"/>
  <c r="J1241" i="6"/>
  <c r="N1241" i="6"/>
  <c r="B1242" i="6"/>
  <c r="F1242" i="6"/>
  <c r="J1242" i="6"/>
  <c r="N1242" i="6"/>
  <c r="B1243" i="6"/>
  <c r="F1243" i="6"/>
  <c r="J1243" i="6"/>
  <c r="N1243" i="6"/>
  <c r="B1244" i="6"/>
  <c r="F1244" i="6"/>
  <c r="J1244" i="6"/>
  <c r="N1244" i="6"/>
  <c r="B1245" i="6"/>
  <c r="F1245" i="6"/>
  <c r="J1245" i="6"/>
  <c r="N1245" i="6"/>
  <c r="B1246" i="6"/>
  <c r="F1246" i="6"/>
  <c r="J1246" i="6"/>
  <c r="N1246" i="6"/>
  <c r="B1247" i="6"/>
  <c r="F1247" i="6"/>
  <c r="J1247" i="6"/>
  <c r="N1247" i="6"/>
  <c r="B1248" i="6"/>
  <c r="F1248" i="6"/>
  <c r="J1248" i="6"/>
  <c r="N1248" i="6"/>
  <c r="B1249" i="6"/>
  <c r="F1249" i="6"/>
  <c r="J1249" i="6"/>
  <c r="N1249" i="6"/>
  <c r="B1250" i="6"/>
  <c r="F1250" i="6"/>
  <c r="J1250" i="6"/>
  <c r="N1250" i="6"/>
  <c r="B1251" i="6"/>
  <c r="F1251" i="6"/>
  <c r="J1251" i="6"/>
  <c r="N1251" i="6"/>
  <c r="B1252" i="6"/>
  <c r="F1252" i="6"/>
  <c r="J1252" i="6"/>
  <c r="N1252" i="6"/>
  <c r="B1253" i="6"/>
  <c r="F1253" i="6"/>
  <c r="J1253" i="6"/>
  <c r="N1253" i="6"/>
  <c r="B1254" i="6"/>
  <c r="F1254" i="6"/>
  <c r="J1254" i="6"/>
  <c r="N1254" i="6"/>
  <c r="B1255" i="6"/>
  <c r="F1255" i="6"/>
  <c r="J1255" i="6"/>
  <c r="N1255" i="6"/>
  <c r="B1256" i="6"/>
  <c r="F1256" i="6"/>
  <c r="J1256" i="6"/>
  <c r="N1256" i="6"/>
  <c r="B1257" i="6"/>
  <c r="F1257" i="6"/>
  <c r="J1257" i="6"/>
  <c r="N1257" i="6"/>
  <c r="B1258" i="6"/>
  <c r="F1258" i="6"/>
  <c r="J1258" i="6"/>
  <c r="N1258" i="6"/>
  <c r="B1259" i="6"/>
  <c r="F1259" i="6"/>
  <c r="J1259" i="6"/>
  <c r="N1259" i="6"/>
  <c r="B1260" i="6"/>
  <c r="F1260" i="6"/>
  <c r="J1260" i="6"/>
  <c r="N1260" i="6"/>
  <c r="B1261" i="6"/>
  <c r="F1261" i="6"/>
  <c r="J1261" i="6"/>
  <c r="N1261" i="6"/>
  <c r="B1262" i="6"/>
  <c r="F1262" i="6"/>
  <c r="J1262" i="6"/>
  <c r="N1262" i="6"/>
  <c r="B946" i="6"/>
  <c r="F946" i="6"/>
  <c r="J946" i="6"/>
  <c r="N946" i="6"/>
  <c r="B947" i="6"/>
  <c r="F947" i="6"/>
  <c r="J947" i="6"/>
  <c r="N947" i="6"/>
  <c r="B948" i="6"/>
  <c r="F948" i="6"/>
  <c r="J948" i="6"/>
  <c r="N948" i="6"/>
  <c r="B949" i="6"/>
  <c r="F949" i="6"/>
  <c r="J949" i="6"/>
  <c r="N949" i="6"/>
  <c r="B950" i="6"/>
  <c r="F950" i="6"/>
  <c r="J950" i="6"/>
  <c r="N950" i="6"/>
  <c r="B951" i="6"/>
  <c r="F951" i="6"/>
  <c r="J951" i="6"/>
  <c r="N951" i="6"/>
  <c r="B952" i="6"/>
  <c r="F952" i="6"/>
  <c r="J952" i="6"/>
  <c r="N952" i="6"/>
  <c r="B953" i="6"/>
  <c r="F953" i="6"/>
  <c r="J953" i="6"/>
  <c r="N953" i="6"/>
  <c r="B954" i="6"/>
  <c r="F954" i="6"/>
  <c r="J954" i="6"/>
  <c r="N954" i="6"/>
  <c r="B955" i="6"/>
  <c r="F955" i="6"/>
  <c r="J955" i="6"/>
  <c r="N955" i="6"/>
  <c r="B956" i="6"/>
  <c r="F956" i="6"/>
  <c r="J956" i="6"/>
  <c r="N956" i="6"/>
  <c r="B957" i="6"/>
  <c r="F957" i="6"/>
  <c r="J957" i="6"/>
  <c r="N957" i="6"/>
  <c r="B958" i="6"/>
  <c r="F958" i="6"/>
  <c r="J958" i="6"/>
  <c r="N958" i="6"/>
  <c r="B959" i="6"/>
  <c r="F959" i="6"/>
  <c r="J959" i="6"/>
  <c r="N959" i="6"/>
  <c r="B960" i="6"/>
  <c r="F960" i="6"/>
  <c r="J960" i="6"/>
  <c r="N960" i="6"/>
  <c r="B961" i="6"/>
  <c r="F961" i="6"/>
  <c r="J961" i="6"/>
  <c r="N961" i="6"/>
  <c r="B962" i="6"/>
  <c r="F962" i="6"/>
  <c r="J962" i="6"/>
  <c r="N962" i="6"/>
  <c r="B963" i="6"/>
  <c r="F963" i="6"/>
  <c r="J963" i="6"/>
  <c r="N963" i="6"/>
  <c r="B964" i="6"/>
  <c r="F964" i="6"/>
  <c r="J964" i="6"/>
  <c r="N964" i="6"/>
  <c r="B965" i="6"/>
  <c r="F965" i="6"/>
  <c r="J965" i="6"/>
  <c r="N965" i="6"/>
  <c r="B966" i="6"/>
  <c r="F966" i="6"/>
  <c r="J966" i="6"/>
  <c r="N966" i="6"/>
  <c r="B967" i="6"/>
  <c r="F967" i="6"/>
  <c r="J967" i="6"/>
  <c r="N967" i="6"/>
  <c r="B968" i="6"/>
  <c r="F968" i="6"/>
  <c r="J968" i="6"/>
  <c r="N968" i="6"/>
  <c r="B969" i="6"/>
  <c r="F969" i="6"/>
  <c r="J969" i="6"/>
  <c r="N969" i="6"/>
  <c r="B970" i="6"/>
  <c r="F970" i="6"/>
  <c r="J970" i="6"/>
  <c r="N970" i="6"/>
  <c r="B971" i="6"/>
  <c r="F971" i="6"/>
  <c r="J971" i="6"/>
  <c r="N971" i="6"/>
  <c r="B972" i="6"/>
  <c r="F972" i="6"/>
  <c r="J972" i="6"/>
  <c r="N972" i="6"/>
  <c r="B973" i="6"/>
  <c r="F973" i="6"/>
  <c r="J973" i="6"/>
  <c r="N973" i="6"/>
  <c r="B974" i="6"/>
  <c r="F974" i="6"/>
  <c r="J974" i="6"/>
  <c r="N974" i="6"/>
  <c r="B975" i="6"/>
  <c r="F975" i="6"/>
  <c r="J975" i="6"/>
  <c r="N975" i="6"/>
  <c r="B976" i="6"/>
  <c r="F976" i="6"/>
  <c r="J976" i="6"/>
  <c r="N976" i="6"/>
  <c r="B977" i="6"/>
  <c r="F977" i="6"/>
  <c r="J977" i="6"/>
  <c r="N977" i="6"/>
  <c r="B978" i="6"/>
  <c r="F978" i="6"/>
  <c r="J978" i="6"/>
  <c r="N978" i="6"/>
  <c r="B979" i="6"/>
  <c r="F979" i="6"/>
  <c r="J979" i="6"/>
  <c r="N979" i="6"/>
  <c r="B980" i="6"/>
  <c r="F980" i="6"/>
  <c r="J980" i="6"/>
  <c r="N980" i="6"/>
  <c r="B981" i="6"/>
  <c r="F981" i="6"/>
  <c r="J981" i="6"/>
  <c r="N981" i="6"/>
  <c r="B982" i="6"/>
  <c r="F982" i="6"/>
  <c r="J982" i="6"/>
  <c r="N982" i="6"/>
  <c r="B983" i="6"/>
  <c r="F983" i="6"/>
  <c r="J983" i="6"/>
  <c r="N983" i="6"/>
  <c r="B984" i="6"/>
  <c r="F984" i="6"/>
  <c r="J984" i="6"/>
  <c r="N984" i="6"/>
  <c r="B985" i="6"/>
  <c r="F985" i="6"/>
  <c r="J985" i="6"/>
  <c r="N985" i="6"/>
  <c r="B986" i="6"/>
  <c r="F986" i="6"/>
  <c r="J986" i="6"/>
  <c r="N986" i="6"/>
  <c r="B987" i="6"/>
  <c r="F987" i="6"/>
  <c r="J987" i="6"/>
  <c r="N987" i="6"/>
  <c r="B988" i="6"/>
  <c r="F988" i="6"/>
  <c r="J988" i="6"/>
  <c r="N988" i="6"/>
  <c r="B989" i="6"/>
  <c r="F989" i="6"/>
  <c r="J989" i="6"/>
  <c r="N989" i="6"/>
  <c r="B990" i="6"/>
  <c r="F990" i="6"/>
  <c r="J990" i="6"/>
  <c r="N990" i="6"/>
  <c r="B991" i="6"/>
  <c r="F991" i="6"/>
  <c r="J991" i="6"/>
  <c r="N991" i="6"/>
  <c r="B992" i="6"/>
  <c r="F992" i="6"/>
  <c r="J992" i="6"/>
  <c r="N992" i="6"/>
  <c r="B993" i="6"/>
  <c r="F993" i="6"/>
  <c r="J993" i="6"/>
  <c r="N993" i="6"/>
  <c r="B994" i="6"/>
  <c r="F994" i="6"/>
  <c r="J994" i="6"/>
  <c r="N994" i="6"/>
  <c r="B995" i="6"/>
  <c r="F995" i="6"/>
  <c r="J995" i="6"/>
  <c r="N995" i="6"/>
  <c r="B996" i="6"/>
  <c r="F996" i="6"/>
  <c r="J996" i="6"/>
  <c r="N996" i="6"/>
  <c r="B997" i="6"/>
  <c r="F997" i="6"/>
  <c r="J997" i="6"/>
  <c r="N997" i="6"/>
  <c r="B998" i="6"/>
  <c r="F998" i="6"/>
  <c r="J998" i="6"/>
  <c r="N998" i="6"/>
  <c r="B999" i="6"/>
  <c r="F999" i="6"/>
  <c r="J999" i="6"/>
  <c r="N999" i="6"/>
  <c r="B1000" i="6"/>
  <c r="F1000" i="6"/>
  <c r="J1000" i="6"/>
  <c r="N1000" i="6"/>
  <c r="B1001" i="6"/>
  <c r="F1001" i="6"/>
  <c r="J1001" i="6"/>
  <c r="N1001" i="6"/>
  <c r="B1002" i="6"/>
  <c r="F1002" i="6"/>
  <c r="J1002" i="6"/>
  <c r="N1002" i="6"/>
  <c r="B1003" i="6"/>
  <c r="F1003" i="6"/>
  <c r="J1003" i="6"/>
  <c r="N1003" i="6"/>
  <c r="B1004" i="6"/>
  <c r="F1004" i="6"/>
  <c r="J1004" i="6"/>
  <c r="N1004" i="6"/>
  <c r="B1005" i="6"/>
  <c r="F1005" i="6"/>
  <c r="J1005" i="6"/>
  <c r="N1005" i="6"/>
  <c r="B1006" i="6"/>
  <c r="F1006" i="6"/>
  <c r="J1006" i="6"/>
  <c r="N1006" i="6"/>
  <c r="B1007" i="6"/>
  <c r="F1007" i="6"/>
  <c r="J1007" i="6"/>
  <c r="N1007" i="6"/>
  <c r="B1008" i="6"/>
  <c r="F1008" i="6"/>
  <c r="J1008" i="6"/>
  <c r="N1008" i="6"/>
  <c r="B1009" i="6"/>
  <c r="F1009" i="6"/>
  <c r="J1009" i="6"/>
  <c r="N1009" i="6"/>
  <c r="B1010" i="6"/>
  <c r="F1010" i="6"/>
  <c r="J1010" i="6"/>
  <c r="N1010" i="6"/>
  <c r="B1011" i="6"/>
  <c r="F1011" i="6"/>
  <c r="J1011" i="6"/>
  <c r="N1011" i="6"/>
  <c r="B1012" i="6"/>
  <c r="F1012" i="6"/>
  <c r="J1012" i="6"/>
  <c r="N1012" i="6"/>
  <c r="B1013" i="6"/>
  <c r="F1013" i="6"/>
  <c r="J1013" i="6"/>
  <c r="N1013" i="6"/>
  <c r="B1014" i="6"/>
  <c r="F1014" i="6"/>
  <c r="J1014" i="6"/>
  <c r="N1014" i="6"/>
  <c r="B1015" i="6"/>
  <c r="F1015" i="6"/>
  <c r="J1015" i="6"/>
  <c r="N1015" i="6"/>
  <c r="B1016" i="6"/>
  <c r="F1016" i="6"/>
  <c r="J1016" i="6"/>
  <c r="N1016" i="6"/>
  <c r="B1017" i="6"/>
  <c r="F1017" i="6"/>
  <c r="J1017" i="6"/>
  <c r="N1017" i="6"/>
  <c r="B1018" i="6"/>
  <c r="F1018" i="6"/>
  <c r="J1018" i="6"/>
  <c r="N1018" i="6"/>
  <c r="B1019" i="6"/>
  <c r="F1019" i="6"/>
  <c r="J1019" i="6"/>
  <c r="N1019" i="6"/>
  <c r="B1020" i="6"/>
  <c r="F1020" i="6"/>
  <c r="J1020" i="6"/>
  <c r="N1020" i="6"/>
  <c r="B1021" i="6"/>
  <c r="F1021" i="6"/>
  <c r="J1021" i="6"/>
  <c r="N1021" i="6"/>
  <c r="B1022" i="6"/>
  <c r="F1022" i="6"/>
  <c r="J1022" i="6"/>
  <c r="N1022" i="6"/>
  <c r="B1023" i="6"/>
  <c r="F1023" i="6"/>
  <c r="J1023" i="6"/>
  <c r="N1023" i="6"/>
  <c r="B1024" i="6"/>
  <c r="F1024" i="6"/>
  <c r="J1024" i="6"/>
  <c r="N1024" i="6"/>
  <c r="B1025" i="6"/>
  <c r="F1025" i="6"/>
  <c r="J1025" i="6"/>
  <c r="N1025" i="6"/>
  <c r="B1026" i="6"/>
  <c r="F1026" i="6"/>
  <c r="J1026" i="6"/>
  <c r="N1026" i="6"/>
  <c r="B1027" i="6"/>
  <c r="F1027" i="6"/>
  <c r="J1027" i="6"/>
  <c r="N1027" i="6"/>
  <c r="B1028" i="6"/>
  <c r="F1028" i="6"/>
  <c r="J1028" i="6"/>
  <c r="N1028" i="6"/>
  <c r="B1029" i="6"/>
  <c r="F1029" i="6"/>
  <c r="J1029" i="6"/>
  <c r="N1029" i="6"/>
  <c r="B1030" i="6"/>
  <c r="F1030" i="6"/>
  <c r="J1030" i="6"/>
  <c r="N1030" i="6"/>
  <c r="B1031" i="6"/>
  <c r="F1031" i="6"/>
  <c r="J1031" i="6"/>
  <c r="N1031" i="6"/>
  <c r="B1032" i="6"/>
  <c r="F1032" i="6"/>
  <c r="J1032" i="6"/>
  <c r="N1032" i="6"/>
  <c r="B1033" i="6"/>
  <c r="F1033" i="6"/>
  <c r="J1033" i="6"/>
  <c r="N1033" i="6"/>
  <c r="B1034" i="6"/>
  <c r="F1034" i="6"/>
  <c r="J1034" i="6"/>
  <c r="N1034" i="6"/>
  <c r="B1035" i="6"/>
  <c r="F1035" i="6"/>
  <c r="J1035" i="6"/>
  <c r="N1035" i="6"/>
  <c r="B1036" i="6"/>
  <c r="F1036" i="6"/>
  <c r="J1036" i="6"/>
  <c r="N1036" i="6"/>
  <c r="B1037" i="6"/>
  <c r="F1037" i="6"/>
  <c r="J1037" i="6"/>
  <c r="N1037" i="6"/>
  <c r="B1038" i="6"/>
  <c r="F1038" i="6"/>
  <c r="J1038" i="6"/>
  <c r="N1038" i="6"/>
  <c r="B1039" i="6"/>
  <c r="F1039" i="6"/>
  <c r="J1039" i="6"/>
  <c r="N1039" i="6"/>
  <c r="B1040" i="6"/>
  <c r="F1040" i="6"/>
  <c r="J1040" i="6"/>
  <c r="N1040" i="6"/>
  <c r="B1041" i="6"/>
  <c r="F1041" i="6"/>
  <c r="J1041" i="6"/>
  <c r="N1041" i="6"/>
  <c r="B1042" i="6"/>
  <c r="F1042" i="6"/>
  <c r="J1042" i="6"/>
  <c r="N1042" i="6"/>
  <c r="B1043" i="6"/>
  <c r="F1043" i="6"/>
  <c r="J1043" i="6"/>
  <c r="N1043" i="6"/>
  <c r="B1044" i="6"/>
  <c r="F1044" i="6"/>
  <c r="J1044" i="6"/>
  <c r="N1044" i="6"/>
  <c r="B1045" i="6"/>
  <c r="F1045" i="6"/>
  <c r="J1045" i="6"/>
  <c r="N1045" i="6"/>
  <c r="B1046" i="6"/>
  <c r="F1046" i="6"/>
  <c r="J1046" i="6"/>
  <c r="N1046" i="6"/>
  <c r="B1047" i="6"/>
  <c r="F1047" i="6"/>
  <c r="J1047" i="6"/>
  <c r="N1047" i="6"/>
  <c r="B1048" i="6"/>
  <c r="F1048" i="6"/>
  <c r="J1048" i="6"/>
  <c r="N1048" i="6"/>
  <c r="B1049" i="6"/>
  <c r="F1049" i="6"/>
  <c r="J1049" i="6"/>
  <c r="N1049" i="6"/>
  <c r="B1050" i="6"/>
  <c r="F1050" i="6"/>
  <c r="J1050" i="6"/>
  <c r="N1050" i="6"/>
  <c r="B1051" i="6"/>
  <c r="F1051" i="6"/>
  <c r="J1051" i="6"/>
  <c r="N1051" i="6"/>
  <c r="B1052" i="6"/>
  <c r="F1052" i="6"/>
  <c r="J1052" i="6"/>
  <c r="N1052" i="6"/>
  <c r="B1053" i="6"/>
  <c r="F1053" i="6"/>
  <c r="J1053" i="6"/>
  <c r="N1053" i="6"/>
  <c r="B1054" i="6"/>
  <c r="F1054" i="6"/>
  <c r="J1054" i="6"/>
  <c r="N1054" i="6"/>
  <c r="B1055" i="6"/>
  <c r="F1055" i="6"/>
  <c r="J1055" i="6"/>
  <c r="N1055" i="6"/>
  <c r="B1056" i="6"/>
  <c r="F1056" i="6"/>
  <c r="J1056" i="6"/>
  <c r="N1056" i="6"/>
  <c r="B1057" i="6"/>
  <c r="F1057" i="6"/>
  <c r="J1057" i="6"/>
  <c r="N1057" i="6"/>
  <c r="B1058" i="6"/>
  <c r="F1058" i="6"/>
  <c r="J1058" i="6"/>
  <c r="N1058" i="6"/>
  <c r="B1059" i="6"/>
  <c r="F1059" i="6"/>
  <c r="J1059" i="6"/>
  <c r="N1059" i="6"/>
  <c r="B1060" i="6"/>
  <c r="F1060" i="6"/>
  <c r="J1060" i="6"/>
  <c r="N1060" i="6"/>
  <c r="B1061" i="6"/>
  <c r="F1061" i="6"/>
  <c r="J1061" i="6"/>
  <c r="N1061" i="6"/>
  <c r="B1062" i="6"/>
  <c r="F1062" i="6"/>
  <c r="J1062" i="6"/>
  <c r="N1062" i="6"/>
  <c r="B1063" i="6"/>
  <c r="F1063" i="6"/>
  <c r="J1063" i="6"/>
  <c r="N1063" i="6"/>
  <c r="B1064" i="6"/>
  <c r="F1064" i="6"/>
  <c r="J1064" i="6"/>
  <c r="N1064" i="6"/>
  <c r="B1065" i="6"/>
  <c r="F1065" i="6"/>
  <c r="J1065" i="6"/>
  <c r="N1065" i="6"/>
  <c r="B1066" i="6"/>
  <c r="F1066" i="6"/>
  <c r="J1066" i="6"/>
  <c r="N1066" i="6"/>
  <c r="B1067" i="6"/>
  <c r="F1067" i="6"/>
  <c r="J1067" i="6"/>
  <c r="N1067" i="6"/>
  <c r="B1068" i="6"/>
  <c r="F1068" i="6"/>
  <c r="J1068" i="6"/>
  <c r="N1068" i="6"/>
  <c r="B1069" i="6"/>
  <c r="F1069" i="6"/>
  <c r="J1069" i="6"/>
  <c r="N1069" i="6"/>
  <c r="B1070" i="6"/>
  <c r="F1070" i="6"/>
  <c r="J1070" i="6"/>
  <c r="N1070" i="6"/>
  <c r="B1071" i="6"/>
  <c r="F1071" i="6"/>
  <c r="J1071" i="6"/>
  <c r="N1071" i="6"/>
  <c r="B1072" i="6"/>
  <c r="F1072" i="6"/>
  <c r="J1072" i="6"/>
  <c r="N1072" i="6"/>
  <c r="B1073" i="6"/>
  <c r="F1073" i="6"/>
  <c r="J1073" i="6"/>
  <c r="N1073" i="6"/>
  <c r="B1074" i="6"/>
  <c r="F1074" i="6"/>
  <c r="J1074" i="6"/>
  <c r="N1074" i="6"/>
  <c r="B1075" i="6"/>
  <c r="F1075" i="6"/>
  <c r="J1075" i="6"/>
  <c r="N1075" i="6"/>
  <c r="B1076" i="6"/>
  <c r="F1076" i="6"/>
  <c r="J1076" i="6"/>
  <c r="N1076" i="6"/>
  <c r="B1077" i="6"/>
  <c r="F1077" i="6"/>
  <c r="J1077" i="6"/>
  <c r="N1077" i="6"/>
  <c r="B1078" i="6"/>
  <c r="F1078" i="6"/>
  <c r="J1078" i="6"/>
  <c r="N1078" i="6"/>
  <c r="B1079" i="6"/>
  <c r="F1079" i="6"/>
  <c r="J1079" i="6"/>
  <c r="N1079" i="6"/>
  <c r="B1080" i="6"/>
  <c r="F1080" i="6"/>
  <c r="J1080" i="6"/>
  <c r="N1080" i="6"/>
  <c r="B1081" i="6"/>
  <c r="F1081" i="6"/>
  <c r="J1081" i="6"/>
  <c r="N1081" i="6"/>
  <c r="B1082" i="6"/>
  <c r="F1082" i="6"/>
  <c r="J1082" i="6"/>
  <c r="N1082" i="6"/>
  <c r="B1083" i="6"/>
  <c r="F1083" i="6"/>
  <c r="J1083" i="6"/>
  <c r="N1083" i="6"/>
  <c r="B1084" i="6"/>
  <c r="F1084" i="6"/>
  <c r="J1084" i="6"/>
  <c r="N1084" i="6"/>
  <c r="B1085" i="6"/>
  <c r="F1085" i="6"/>
  <c r="J1085" i="6"/>
  <c r="N1085" i="6"/>
  <c r="B1086" i="6"/>
  <c r="F1086" i="6"/>
  <c r="J1086" i="6"/>
  <c r="N1086" i="6"/>
  <c r="B1087" i="6"/>
  <c r="F1087" i="6"/>
  <c r="J1087" i="6"/>
  <c r="N1087" i="6"/>
  <c r="B1088" i="6"/>
  <c r="F1088" i="6"/>
  <c r="J1088" i="6"/>
  <c r="N1088" i="6"/>
  <c r="B1089" i="6"/>
  <c r="F1089" i="6"/>
  <c r="J1089" i="6"/>
  <c r="N1089" i="6"/>
  <c r="B1090" i="6"/>
  <c r="F1090" i="6"/>
  <c r="J1090" i="6"/>
  <c r="N1090" i="6"/>
  <c r="B1091" i="6"/>
  <c r="F1091" i="6"/>
  <c r="J1091" i="6"/>
  <c r="N1091" i="6"/>
  <c r="B1092" i="6"/>
  <c r="F1092" i="6"/>
  <c r="J1092" i="6"/>
  <c r="N1092" i="6"/>
  <c r="B1093" i="6"/>
  <c r="F1093" i="6"/>
  <c r="J1093" i="6"/>
  <c r="N1093" i="6"/>
  <c r="B1094" i="6"/>
  <c r="F1094" i="6"/>
  <c r="J1094" i="6"/>
  <c r="N1094" i="6"/>
  <c r="B1095" i="6"/>
  <c r="F1095" i="6"/>
  <c r="J1095" i="6"/>
  <c r="N1095" i="6"/>
  <c r="B1096" i="6"/>
  <c r="F1096" i="6"/>
  <c r="J1096" i="6"/>
  <c r="N1096" i="6"/>
  <c r="B1097" i="6"/>
  <c r="F1097" i="6"/>
  <c r="J1097" i="6"/>
  <c r="N1097" i="6"/>
  <c r="B1098" i="6"/>
  <c r="F1098" i="6"/>
  <c r="J1098" i="6"/>
  <c r="N1098" i="6"/>
  <c r="B1099" i="6"/>
  <c r="F1099" i="6"/>
  <c r="J1099" i="6"/>
  <c r="N1099" i="6"/>
  <c r="B1100" i="6"/>
  <c r="F1100" i="6"/>
  <c r="J1100" i="6"/>
  <c r="N1100" i="6"/>
  <c r="B1101" i="6"/>
  <c r="F1101" i="6"/>
  <c r="J1101" i="6"/>
  <c r="N1101" i="6"/>
  <c r="B1102" i="6"/>
  <c r="F1102" i="6"/>
  <c r="J1102" i="6"/>
  <c r="N1102" i="6"/>
  <c r="B1103" i="6"/>
  <c r="F1103" i="6"/>
  <c r="J1103" i="6"/>
  <c r="N1103" i="6"/>
  <c r="B1104" i="6"/>
  <c r="F1104" i="6"/>
  <c r="J1104" i="6"/>
  <c r="N1104" i="6"/>
  <c r="B1105" i="6"/>
  <c r="F1105" i="6"/>
  <c r="J1105" i="6"/>
  <c r="N1105" i="6"/>
  <c r="B1106" i="6"/>
  <c r="F1106" i="6"/>
  <c r="J1106" i="6"/>
  <c r="N1106" i="6"/>
  <c r="B1107" i="6"/>
  <c r="F1107" i="6"/>
  <c r="J1107" i="6"/>
  <c r="N1107" i="6"/>
  <c r="B1108" i="6"/>
  <c r="F1108" i="6"/>
  <c r="J1108" i="6"/>
  <c r="N1108" i="6"/>
  <c r="B1109" i="6"/>
  <c r="F1109" i="6"/>
  <c r="J1109" i="6"/>
  <c r="N1109" i="6"/>
  <c r="B1110" i="6"/>
  <c r="F1110" i="6"/>
  <c r="J1110" i="6"/>
  <c r="N1110" i="6"/>
  <c r="B1111" i="6"/>
  <c r="F1111" i="6"/>
  <c r="J1111" i="6"/>
  <c r="N1111" i="6"/>
  <c r="B1112" i="6"/>
  <c r="F1112" i="6"/>
  <c r="J1112" i="6"/>
  <c r="N1112" i="6"/>
  <c r="B1113" i="6"/>
  <c r="F1113" i="6"/>
  <c r="J1113" i="6"/>
  <c r="N1113" i="6"/>
  <c r="B1114" i="6"/>
  <c r="F1114" i="6"/>
  <c r="J1114" i="6"/>
  <c r="N1114" i="6"/>
  <c r="B907" i="6"/>
  <c r="F907" i="6"/>
  <c r="J907" i="6"/>
  <c r="N907" i="6"/>
  <c r="B908" i="6"/>
  <c r="F908" i="6"/>
  <c r="J908" i="6"/>
  <c r="N908" i="6"/>
  <c r="B909" i="6"/>
  <c r="F909" i="6"/>
  <c r="J909" i="6"/>
  <c r="N909" i="6"/>
  <c r="B910" i="6"/>
  <c r="F910" i="6"/>
  <c r="J910" i="6"/>
  <c r="N910" i="6"/>
  <c r="B911" i="6"/>
  <c r="F911" i="6"/>
  <c r="J911" i="6"/>
  <c r="N911" i="6"/>
  <c r="B912" i="6"/>
  <c r="F912" i="6"/>
  <c r="J912" i="6"/>
  <c r="N912" i="6"/>
  <c r="B913" i="6"/>
  <c r="F913" i="6"/>
  <c r="J913" i="6"/>
  <c r="N913" i="6"/>
  <c r="B914" i="6"/>
  <c r="F914" i="6"/>
  <c r="J914" i="6"/>
  <c r="N914" i="6"/>
  <c r="B915" i="6"/>
  <c r="F915" i="6"/>
  <c r="J915" i="6"/>
  <c r="N915" i="6"/>
  <c r="B916" i="6"/>
  <c r="F916" i="6"/>
  <c r="J916" i="6"/>
  <c r="N916" i="6"/>
  <c r="B917" i="6"/>
  <c r="F917" i="6"/>
  <c r="J917" i="6"/>
  <c r="N917" i="6"/>
  <c r="B918" i="6"/>
  <c r="F918" i="6"/>
  <c r="J918" i="6"/>
  <c r="N918" i="6"/>
  <c r="B919" i="6"/>
  <c r="F919" i="6"/>
  <c r="J919" i="6"/>
  <c r="N919" i="6"/>
  <c r="B920" i="6"/>
  <c r="F920" i="6"/>
  <c r="J920" i="6"/>
  <c r="N920" i="6"/>
  <c r="B921" i="6"/>
  <c r="F921" i="6"/>
  <c r="J921" i="6"/>
  <c r="N921" i="6"/>
  <c r="B922" i="6"/>
  <c r="F922" i="6"/>
  <c r="J922" i="6"/>
  <c r="N922" i="6"/>
  <c r="B923" i="6"/>
  <c r="F923" i="6"/>
  <c r="J923" i="6"/>
  <c r="N923" i="6"/>
  <c r="B924" i="6"/>
  <c r="F924" i="6"/>
  <c r="J924" i="6"/>
  <c r="N924" i="6"/>
  <c r="B925" i="6"/>
  <c r="F925" i="6"/>
  <c r="J925" i="6"/>
  <c r="N925" i="6"/>
  <c r="B926" i="6"/>
  <c r="F926" i="6"/>
  <c r="J926" i="6"/>
  <c r="N926" i="6"/>
  <c r="B927" i="6"/>
  <c r="F927" i="6"/>
  <c r="J927" i="6"/>
  <c r="N927" i="6"/>
  <c r="B928" i="6"/>
  <c r="F928" i="6"/>
  <c r="J928" i="6"/>
  <c r="N928" i="6"/>
  <c r="B929" i="6"/>
  <c r="F929" i="6"/>
  <c r="J929" i="6"/>
  <c r="N929" i="6"/>
  <c r="B930" i="6"/>
  <c r="F930" i="6"/>
  <c r="J930" i="6"/>
  <c r="N930" i="6"/>
  <c r="B931" i="6"/>
  <c r="F931" i="6"/>
  <c r="J931" i="6"/>
  <c r="N931" i="6"/>
  <c r="B932" i="6"/>
  <c r="F932" i="6"/>
  <c r="J932" i="6"/>
  <c r="N932" i="6"/>
  <c r="B933" i="6"/>
  <c r="F933" i="6"/>
  <c r="J933" i="6"/>
  <c r="N933" i="6"/>
  <c r="B934" i="6"/>
  <c r="F934" i="6"/>
  <c r="J934" i="6"/>
  <c r="N934" i="6"/>
  <c r="B935" i="6"/>
  <c r="F935" i="6"/>
  <c r="J935" i="6"/>
  <c r="N935" i="6"/>
  <c r="B936" i="6"/>
  <c r="F936" i="6"/>
  <c r="J936" i="6"/>
  <c r="N936" i="6"/>
  <c r="B937" i="6"/>
  <c r="F937" i="6"/>
  <c r="J937" i="6"/>
  <c r="N937" i="6"/>
  <c r="B938" i="6"/>
  <c r="F938" i="6"/>
  <c r="J938" i="6"/>
  <c r="N938" i="6"/>
  <c r="B939" i="6"/>
  <c r="F939" i="6"/>
  <c r="J939" i="6"/>
  <c r="N939" i="6"/>
  <c r="B940" i="6"/>
  <c r="F940" i="6"/>
  <c r="J940" i="6"/>
  <c r="N940" i="6"/>
  <c r="B941" i="6"/>
  <c r="F941" i="6"/>
  <c r="J941" i="6"/>
  <c r="N941" i="6"/>
  <c r="B942" i="6"/>
  <c r="F942" i="6"/>
  <c r="J942" i="6"/>
  <c r="N942" i="6"/>
  <c r="B943" i="6"/>
  <c r="F943" i="6"/>
  <c r="J943" i="6"/>
  <c r="N943" i="6"/>
  <c r="B944" i="6"/>
  <c r="F944" i="6"/>
  <c r="J944" i="6"/>
  <c r="N944" i="6"/>
  <c r="B945" i="6"/>
  <c r="F945" i="6"/>
  <c r="J945" i="6"/>
  <c r="N945" i="6"/>
  <c r="B884" i="6"/>
  <c r="F884" i="6"/>
  <c r="J884" i="6"/>
  <c r="N884" i="6"/>
  <c r="B885" i="6"/>
  <c r="F885" i="6"/>
  <c r="J885" i="6"/>
  <c r="N885" i="6"/>
  <c r="B886" i="6"/>
  <c r="F886" i="6"/>
  <c r="J886" i="6"/>
  <c r="N886" i="6"/>
  <c r="B887" i="6"/>
  <c r="F887" i="6"/>
  <c r="J887" i="6"/>
  <c r="N887" i="6"/>
  <c r="B888" i="6"/>
  <c r="F888" i="6"/>
  <c r="J888" i="6"/>
  <c r="N888" i="6"/>
  <c r="B889" i="6"/>
  <c r="F889" i="6"/>
  <c r="J889" i="6"/>
  <c r="N889" i="6"/>
  <c r="B890" i="6"/>
  <c r="F890" i="6"/>
  <c r="J890" i="6"/>
  <c r="N890" i="6"/>
  <c r="B891" i="6"/>
  <c r="F891" i="6"/>
  <c r="J891" i="6"/>
  <c r="N891" i="6"/>
  <c r="B892" i="6"/>
  <c r="F892" i="6"/>
  <c r="J892" i="6"/>
  <c r="N892" i="6"/>
  <c r="B893" i="6"/>
  <c r="F893" i="6"/>
  <c r="J893" i="6"/>
  <c r="N893" i="6"/>
  <c r="B894" i="6"/>
  <c r="F894" i="6"/>
  <c r="J894" i="6"/>
  <c r="N894" i="6"/>
  <c r="B895" i="6"/>
  <c r="F895" i="6"/>
  <c r="J895" i="6"/>
  <c r="N895" i="6"/>
  <c r="B896" i="6"/>
  <c r="F896" i="6"/>
  <c r="J896" i="6"/>
  <c r="N896" i="6"/>
  <c r="B897" i="6"/>
  <c r="F897" i="6"/>
  <c r="J897" i="6"/>
  <c r="N897" i="6"/>
  <c r="B898" i="6"/>
  <c r="F898" i="6"/>
  <c r="J898" i="6"/>
  <c r="N898" i="6"/>
  <c r="B899" i="6"/>
  <c r="F899" i="6"/>
  <c r="J899" i="6"/>
  <c r="N899" i="6"/>
  <c r="B900" i="6"/>
  <c r="F900" i="6"/>
  <c r="J900" i="6"/>
  <c r="N900" i="6"/>
  <c r="B901" i="6"/>
  <c r="F901" i="6"/>
  <c r="J901" i="6"/>
  <c r="N901" i="6"/>
  <c r="B902" i="6"/>
  <c r="F902" i="6"/>
  <c r="J902" i="6"/>
  <c r="N902" i="6"/>
  <c r="B903" i="6"/>
  <c r="F903" i="6"/>
  <c r="J903" i="6"/>
  <c r="N903" i="6"/>
  <c r="B904" i="6"/>
  <c r="F904" i="6"/>
  <c r="J904" i="6"/>
  <c r="N904" i="6"/>
  <c r="B905" i="6"/>
  <c r="F905" i="6"/>
  <c r="J905" i="6"/>
  <c r="N905" i="6"/>
  <c r="B906" i="6"/>
  <c r="F906" i="6"/>
  <c r="J906" i="6"/>
  <c r="N906" i="6"/>
  <c r="B865" i="6"/>
  <c r="F865" i="6"/>
  <c r="J865" i="6"/>
  <c r="N865" i="6"/>
  <c r="B866" i="6"/>
  <c r="F866" i="6"/>
  <c r="J866" i="6"/>
  <c r="N866" i="6"/>
  <c r="B867" i="6"/>
  <c r="F867" i="6"/>
  <c r="J867" i="6"/>
  <c r="N867" i="6"/>
  <c r="B868" i="6"/>
  <c r="F868" i="6"/>
  <c r="J868" i="6"/>
  <c r="N868" i="6"/>
  <c r="B869" i="6"/>
  <c r="F869" i="6"/>
  <c r="J869" i="6"/>
  <c r="N869" i="6"/>
  <c r="B870" i="6"/>
  <c r="F870" i="6"/>
  <c r="J870" i="6"/>
  <c r="N870" i="6"/>
  <c r="B871" i="6"/>
  <c r="F871" i="6"/>
  <c r="J871" i="6"/>
  <c r="N871" i="6"/>
  <c r="B872" i="6"/>
  <c r="F872" i="6"/>
  <c r="J872" i="6"/>
  <c r="N872" i="6"/>
  <c r="B873" i="6"/>
  <c r="F873" i="6"/>
  <c r="J873" i="6"/>
  <c r="N873" i="6"/>
  <c r="B874" i="6"/>
  <c r="F874" i="6"/>
  <c r="J874" i="6"/>
  <c r="N874" i="6"/>
  <c r="B875" i="6"/>
  <c r="F875" i="6"/>
  <c r="J875" i="6"/>
  <c r="N875" i="6"/>
  <c r="B876" i="6"/>
  <c r="F876" i="6"/>
  <c r="J876" i="6"/>
  <c r="N876" i="6"/>
  <c r="B877" i="6"/>
  <c r="F877" i="6"/>
  <c r="J877" i="6"/>
  <c r="N877" i="6"/>
  <c r="B878" i="6"/>
  <c r="F878" i="6"/>
  <c r="J878" i="6"/>
  <c r="N878" i="6"/>
  <c r="B879" i="6"/>
  <c r="F879" i="6"/>
  <c r="J879" i="6"/>
  <c r="N879" i="6"/>
  <c r="B880" i="6"/>
  <c r="F880" i="6"/>
  <c r="J880" i="6"/>
  <c r="N880" i="6"/>
  <c r="B881" i="6"/>
  <c r="F881" i="6"/>
  <c r="J881" i="6"/>
  <c r="N881" i="6"/>
  <c r="B882" i="6"/>
  <c r="F882" i="6"/>
  <c r="J882" i="6"/>
  <c r="N882" i="6"/>
  <c r="B883" i="6"/>
  <c r="F883" i="6"/>
  <c r="J883" i="6"/>
  <c r="N883" i="6"/>
  <c r="B837" i="6"/>
  <c r="F837" i="6"/>
  <c r="J837" i="6"/>
  <c r="N837" i="6"/>
  <c r="B838" i="6"/>
  <c r="F838" i="6"/>
  <c r="J838" i="6"/>
  <c r="N838" i="6"/>
  <c r="B839" i="6"/>
  <c r="F839" i="6"/>
  <c r="J839" i="6"/>
  <c r="N839" i="6"/>
  <c r="B840" i="6"/>
  <c r="F840" i="6"/>
  <c r="J840" i="6"/>
  <c r="N840" i="6"/>
  <c r="B841" i="6"/>
  <c r="F841" i="6"/>
  <c r="J841" i="6"/>
  <c r="N841" i="6"/>
  <c r="B842" i="6"/>
  <c r="F842" i="6"/>
  <c r="J842" i="6"/>
  <c r="N842" i="6"/>
  <c r="B843" i="6"/>
  <c r="F843" i="6"/>
  <c r="J843" i="6"/>
  <c r="N843" i="6"/>
  <c r="B844" i="6"/>
  <c r="F844" i="6"/>
  <c r="J844" i="6"/>
  <c r="N844" i="6"/>
  <c r="B845" i="6"/>
  <c r="F845" i="6"/>
  <c r="J845" i="6"/>
  <c r="N845" i="6"/>
  <c r="B846" i="6"/>
  <c r="F846" i="6"/>
  <c r="J846" i="6"/>
  <c r="N846" i="6"/>
  <c r="B847" i="6"/>
  <c r="F847" i="6"/>
  <c r="J847" i="6"/>
  <c r="N847" i="6"/>
  <c r="B848" i="6"/>
  <c r="F848" i="6"/>
  <c r="J848" i="6"/>
  <c r="N848" i="6"/>
  <c r="B849" i="6"/>
  <c r="F849" i="6"/>
  <c r="J849" i="6"/>
  <c r="N849" i="6"/>
  <c r="B850" i="6"/>
  <c r="F850" i="6"/>
  <c r="J850" i="6"/>
  <c r="N850" i="6"/>
  <c r="B851" i="6"/>
  <c r="F851" i="6"/>
  <c r="J851" i="6"/>
  <c r="N851" i="6"/>
  <c r="B852" i="6"/>
  <c r="F852" i="6"/>
  <c r="J852" i="6"/>
  <c r="N852" i="6"/>
  <c r="B853" i="6"/>
  <c r="F853" i="6"/>
  <c r="J853" i="6"/>
  <c r="N853" i="6"/>
  <c r="B854" i="6"/>
  <c r="F854" i="6"/>
  <c r="J854" i="6"/>
  <c r="N854" i="6"/>
  <c r="B855" i="6"/>
  <c r="F855" i="6"/>
  <c r="J855" i="6"/>
  <c r="N855" i="6"/>
  <c r="B856" i="6"/>
  <c r="F856" i="6"/>
  <c r="J856" i="6"/>
  <c r="N856" i="6"/>
  <c r="B857" i="6"/>
  <c r="F857" i="6"/>
  <c r="J857" i="6"/>
  <c r="N857" i="6"/>
  <c r="B858" i="6"/>
  <c r="F858" i="6"/>
  <c r="J858" i="6"/>
  <c r="N858" i="6"/>
  <c r="B859" i="6"/>
  <c r="F859" i="6"/>
  <c r="J859" i="6"/>
  <c r="N859" i="6"/>
  <c r="B860" i="6"/>
  <c r="F860" i="6"/>
  <c r="J860" i="6"/>
  <c r="N860" i="6"/>
  <c r="B861" i="6"/>
  <c r="F861" i="6"/>
  <c r="J861" i="6"/>
  <c r="N861" i="6"/>
  <c r="B862" i="6"/>
  <c r="F862" i="6"/>
  <c r="J862" i="6"/>
  <c r="N862" i="6"/>
  <c r="B863" i="6"/>
  <c r="F863" i="6"/>
  <c r="J863" i="6"/>
  <c r="N863" i="6"/>
  <c r="B864" i="6"/>
  <c r="F864" i="6"/>
  <c r="J864" i="6"/>
  <c r="N864" i="6"/>
  <c r="B812" i="6"/>
  <c r="F812" i="6"/>
  <c r="J812" i="6"/>
  <c r="N812" i="6"/>
  <c r="B813" i="6"/>
  <c r="F813" i="6"/>
  <c r="J813" i="6"/>
  <c r="N813" i="6"/>
  <c r="B814" i="6"/>
  <c r="F814" i="6"/>
  <c r="J814" i="6"/>
  <c r="N814" i="6"/>
  <c r="B815" i="6"/>
  <c r="F815" i="6"/>
  <c r="J815" i="6"/>
  <c r="N815" i="6"/>
  <c r="B816" i="6"/>
  <c r="F816" i="6"/>
  <c r="J816" i="6"/>
  <c r="N816" i="6"/>
  <c r="B817" i="6"/>
  <c r="F817" i="6"/>
  <c r="J817" i="6"/>
  <c r="N817" i="6"/>
  <c r="B818" i="6"/>
  <c r="F818" i="6"/>
  <c r="J818" i="6"/>
  <c r="N818" i="6"/>
  <c r="B819" i="6"/>
  <c r="F819" i="6"/>
  <c r="J819" i="6"/>
  <c r="N819" i="6"/>
  <c r="B820" i="6"/>
  <c r="F820" i="6"/>
  <c r="J820" i="6"/>
  <c r="N820" i="6"/>
  <c r="B821" i="6"/>
  <c r="F821" i="6"/>
  <c r="J821" i="6"/>
  <c r="N821" i="6"/>
  <c r="B822" i="6"/>
  <c r="F822" i="6"/>
  <c r="J822" i="6"/>
  <c r="N822" i="6"/>
  <c r="B823" i="6"/>
  <c r="F823" i="6"/>
  <c r="J823" i="6"/>
  <c r="N823" i="6"/>
  <c r="B824" i="6"/>
  <c r="F824" i="6"/>
  <c r="J824" i="6"/>
  <c r="N824" i="6"/>
  <c r="B825" i="6"/>
  <c r="F825" i="6"/>
  <c r="J825" i="6"/>
  <c r="N825" i="6"/>
  <c r="B826" i="6"/>
  <c r="F826" i="6"/>
  <c r="J826" i="6"/>
  <c r="N826" i="6"/>
  <c r="B827" i="6"/>
  <c r="F827" i="6"/>
  <c r="J827" i="6"/>
  <c r="N827" i="6"/>
  <c r="B828" i="6"/>
  <c r="F828" i="6"/>
  <c r="J828" i="6"/>
  <c r="N828" i="6"/>
  <c r="B829" i="6"/>
  <c r="F829" i="6"/>
  <c r="J829" i="6"/>
  <c r="N829" i="6"/>
  <c r="B830" i="6"/>
  <c r="F830" i="6"/>
  <c r="J830" i="6"/>
  <c r="N830" i="6"/>
  <c r="B831" i="6"/>
  <c r="F831" i="6"/>
  <c r="J831" i="6"/>
  <c r="N831" i="6"/>
  <c r="B832" i="6"/>
  <c r="F832" i="6"/>
  <c r="J832" i="6"/>
  <c r="N832" i="6"/>
  <c r="B833" i="6"/>
  <c r="F833" i="6"/>
  <c r="J833" i="6"/>
  <c r="N833" i="6"/>
  <c r="B834" i="6"/>
  <c r="F834" i="6"/>
  <c r="J834" i="6"/>
  <c r="N834" i="6"/>
  <c r="B835" i="6"/>
  <c r="F835" i="6"/>
  <c r="J835" i="6"/>
  <c r="N835" i="6"/>
  <c r="B836" i="6"/>
  <c r="F836" i="6"/>
  <c r="J836" i="6"/>
  <c r="N836" i="6"/>
  <c r="B789" i="6"/>
  <c r="F789" i="6"/>
  <c r="J789" i="6"/>
  <c r="N789" i="6"/>
  <c r="B790" i="6"/>
  <c r="F790" i="6"/>
  <c r="J790" i="6"/>
  <c r="N790" i="6"/>
  <c r="B791" i="6"/>
  <c r="F791" i="6"/>
  <c r="J791" i="6"/>
  <c r="N791" i="6"/>
  <c r="B792" i="6"/>
  <c r="F792" i="6"/>
  <c r="J792" i="6"/>
  <c r="N792" i="6"/>
  <c r="B793" i="6"/>
  <c r="F793" i="6"/>
  <c r="J793" i="6"/>
  <c r="N793" i="6"/>
  <c r="B794" i="6"/>
  <c r="F794" i="6"/>
  <c r="J794" i="6"/>
  <c r="N794" i="6"/>
  <c r="B795" i="6"/>
  <c r="F795" i="6"/>
  <c r="J795" i="6"/>
  <c r="N795" i="6"/>
  <c r="B796" i="6"/>
  <c r="F796" i="6"/>
  <c r="J796" i="6"/>
  <c r="N796" i="6"/>
  <c r="B797" i="6"/>
  <c r="F797" i="6"/>
  <c r="J797" i="6"/>
  <c r="N797" i="6"/>
  <c r="B798" i="6"/>
  <c r="F798" i="6"/>
  <c r="J798" i="6"/>
  <c r="N798" i="6"/>
  <c r="B799" i="6"/>
  <c r="F799" i="6"/>
  <c r="J799" i="6"/>
  <c r="N799" i="6"/>
  <c r="B800" i="6"/>
  <c r="F800" i="6"/>
  <c r="J800" i="6"/>
  <c r="N800" i="6"/>
  <c r="B801" i="6"/>
  <c r="F801" i="6"/>
  <c r="J801" i="6"/>
  <c r="N801" i="6"/>
  <c r="B802" i="6"/>
  <c r="F802" i="6"/>
  <c r="J802" i="6"/>
  <c r="N802" i="6"/>
  <c r="B803" i="6"/>
  <c r="F803" i="6"/>
  <c r="J803" i="6"/>
  <c r="N803" i="6"/>
  <c r="B804" i="6"/>
  <c r="F804" i="6"/>
  <c r="J804" i="6"/>
  <c r="N804" i="6"/>
  <c r="B805" i="6"/>
  <c r="F805" i="6"/>
  <c r="J805" i="6"/>
  <c r="N805" i="6"/>
  <c r="B806" i="6"/>
  <c r="F806" i="6"/>
  <c r="J806" i="6"/>
  <c r="N806" i="6"/>
  <c r="B807" i="6"/>
  <c r="F807" i="6"/>
  <c r="J807" i="6"/>
  <c r="N807" i="6"/>
  <c r="B808" i="6"/>
  <c r="F808" i="6"/>
  <c r="J808" i="6"/>
  <c r="N808" i="6"/>
  <c r="B809" i="6"/>
  <c r="F809" i="6"/>
  <c r="J809" i="6"/>
  <c r="N809" i="6"/>
  <c r="B810" i="6"/>
  <c r="F810" i="6"/>
  <c r="J810" i="6"/>
  <c r="N810" i="6"/>
  <c r="B811" i="6"/>
  <c r="F811" i="6"/>
  <c r="J811" i="6"/>
  <c r="N811" i="6"/>
  <c r="B10" i="6"/>
  <c r="F10" i="6"/>
  <c r="J10" i="6"/>
  <c r="N10" i="6"/>
  <c r="B11" i="6"/>
  <c r="F11" i="6"/>
  <c r="J11" i="6"/>
  <c r="N11" i="6"/>
  <c r="B12" i="6"/>
  <c r="F12" i="6"/>
  <c r="J12" i="6"/>
  <c r="N12" i="6"/>
  <c r="B13" i="6"/>
  <c r="F13" i="6"/>
  <c r="J13" i="6"/>
  <c r="N13" i="6"/>
  <c r="B14" i="6"/>
  <c r="F14" i="6"/>
  <c r="J14" i="6"/>
  <c r="N14" i="6"/>
  <c r="B15" i="6"/>
  <c r="F15" i="6"/>
  <c r="J15" i="6"/>
  <c r="N15" i="6"/>
  <c r="B16" i="6"/>
  <c r="F16" i="6"/>
  <c r="J16" i="6"/>
  <c r="N16" i="6"/>
  <c r="B17" i="6"/>
  <c r="F17" i="6"/>
  <c r="J17" i="6"/>
  <c r="N17" i="6"/>
  <c r="B18" i="6"/>
  <c r="F18" i="6"/>
  <c r="J18" i="6"/>
  <c r="N18" i="6"/>
  <c r="B19" i="6"/>
  <c r="F19" i="6"/>
  <c r="J19" i="6"/>
  <c r="N19" i="6"/>
  <c r="B20" i="6"/>
  <c r="F20" i="6"/>
  <c r="J20" i="6"/>
  <c r="N20" i="6"/>
  <c r="B21" i="6"/>
  <c r="F21" i="6"/>
  <c r="J21" i="6"/>
  <c r="N21" i="6"/>
  <c r="B22" i="6"/>
  <c r="F22" i="6"/>
  <c r="J22" i="6"/>
  <c r="N22" i="6"/>
  <c r="B23" i="6"/>
  <c r="F23" i="6"/>
  <c r="J23" i="6"/>
  <c r="N23" i="6"/>
  <c r="B24" i="6"/>
  <c r="F24" i="6"/>
  <c r="J24" i="6"/>
  <c r="N24" i="6"/>
  <c r="B25" i="6"/>
  <c r="F25" i="6"/>
  <c r="J25" i="6"/>
  <c r="N25" i="6"/>
  <c r="B26" i="6"/>
  <c r="F26" i="6"/>
  <c r="J26" i="6"/>
  <c r="N26" i="6"/>
  <c r="B27" i="6"/>
  <c r="F27" i="6"/>
  <c r="J27" i="6"/>
  <c r="N27" i="6"/>
  <c r="B28" i="6"/>
  <c r="F28" i="6"/>
  <c r="J28" i="6"/>
  <c r="N28" i="6"/>
  <c r="B29" i="6"/>
  <c r="F29" i="6"/>
  <c r="J29" i="6"/>
  <c r="N29" i="6"/>
  <c r="B30" i="6"/>
  <c r="F30" i="6"/>
  <c r="J30" i="6"/>
  <c r="N30" i="6"/>
  <c r="B31" i="6"/>
  <c r="F31" i="6"/>
  <c r="J31" i="6"/>
  <c r="N31" i="6"/>
  <c r="B32" i="6"/>
  <c r="F32" i="6"/>
  <c r="J32" i="6"/>
  <c r="N32" i="6"/>
  <c r="B33" i="6"/>
  <c r="F33" i="6"/>
  <c r="J33" i="6"/>
  <c r="N33" i="6"/>
  <c r="B34" i="6"/>
  <c r="F34" i="6"/>
  <c r="J34" i="6"/>
  <c r="N34" i="6"/>
  <c r="B35" i="6"/>
  <c r="F35" i="6"/>
  <c r="J35" i="6"/>
  <c r="N35" i="6"/>
  <c r="B36" i="6"/>
  <c r="F36" i="6"/>
  <c r="J36" i="6"/>
  <c r="N36" i="6"/>
  <c r="B37" i="6"/>
  <c r="F37" i="6"/>
  <c r="J37" i="6"/>
  <c r="N37" i="6"/>
  <c r="B38" i="6"/>
  <c r="F38" i="6"/>
  <c r="J38" i="6"/>
  <c r="N38" i="6"/>
  <c r="B39" i="6"/>
  <c r="F39" i="6"/>
  <c r="J39" i="6"/>
  <c r="N39" i="6"/>
  <c r="B40" i="6"/>
  <c r="F40" i="6"/>
  <c r="J40" i="6"/>
  <c r="N40" i="6"/>
  <c r="B41" i="6"/>
  <c r="F41" i="6"/>
  <c r="J41" i="6"/>
  <c r="N41" i="6"/>
  <c r="B42" i="6"/>
  <c r="F42" i="6"/>
  <c r="J42" i="6"/>
  <c r="N42" i="6"/>
  <c r="B43" i="6"/>
  <c r="F43" i="6"/>
  <c r="J43" i="6"/>
  <c r="N43" i="6"/>
  <c r="B44" i="6"/>
  <c r="F44" i="6"/>
  <c r="J44" i="6"/>
  <c r="N44" i="6"/>
  <c r="B45" i="6"/>
  <c r="F45" i="6"/>
  <c r="J45" i="6"/>
  <c r="N45" i="6"/>
  <c r="B46" i="6"/>
  <c r="F46" i="6"/>
  <c r="J46" i="6"/>
  <c r="N46" i="6"/>
  <c r="B47" i="6"/>
  <c r="F47" i="6"/>
  <c r="J47" i="6"/>
  <c r="N47" i="6"/>
  <c r="B48" i="6"/>
  <c r="F48" i="6"/>
  <c r="J48" i="6"/>
  <c r="N48" i="6"/>
  <c r="B49" i="6"/>
  <c r="F49" i="6"/>
  <c r="J49" i="6"/>
  <c r="N49" i="6"/>
  <c r="B50" i="6"/>
  <c r="F50" i="6"/>
  <c r="J50" i="6"/>
  <c r="N50" i="6"/>
  <c r="B51" i="6"/>
  <c r="F51" i="6"/>
  <c r="J51" i="6"/>
  <c r="N51" i="6"/>
  <c r="B52" i="6"/>
  <c r="F52" i="6"/>
  <c r="J52" i="6"/>
  <c r="N52" i="6"/>
  <c r="B53" i="6"/>
  <c r="F53" i="6"/>
  <c r="J53" i="6"/>
  <c r="N53" i="6"/>
  <c r="B54" i="6"/>
  <c r="F54" i="6"/>
  <c r="J54" i="6"/>
  <c r="N54" i="6"/>
  <c r="B55" i="6"/>
  <c r="F55" i="6"/>
  <c r="J55" i="6"/>
  <c r="N55" i="6"/>
  <c r="B56" i="6"/>
  <c r="F56" i="6"/>
  <c r="J56" i="6"/>
  <c r="N56" i="6"/>
  <c r="B57" i="6"/>
  <c r="F57" i="6"/>
  <c r="J57" i="6"/>
  <c r="N57" i="6"/>
  <c r="B58" i="6"/>
  <c r="F58" i="6"/>
  <c r="J58" i="6"/>
  <c r="N58" i="6"/>
  <c r="B59" i="6"/>
  <c r="F59" i="6"/>
  <c r="J59" i="6"/>
  <c r="N59" i="6"/>
  <c r="B60" i="6"/>
  <c r="F60" i="6"/>
  <c r="J60" i="6"/>
  <c r="N60" i="6"/>
  <c r="B61" i="6"/>
  <c r="F61" i="6"/>
  <c r="J61" i="6"/>
  <c r="N61" i="6"/>
  <c r="B62" i="6"/>
  <c r="F62" i="6"/>
  <c r="J62" i="6"/>
  <c r="N62" i="6"/>
  <c r="B63" i="6"/>
  <c r="F63" i="6"/>
  <c r="J63" i="6"/>
  <c r="N63" i="6"/>
  <c r="B64" i="6"/>
  <c r="F64" i="6"/>
  <c r="J64" i="6"/>
  <c r="N64" i="6"/>
  <c r="B65" i="6"/>
  <c r="F65" i="6"/>
  <c r="J65" i="6"/>
  <c r="N65" i="6"/>
  <c r="B66" i="6"/>
  <c r="F66" i="6"/>
  <c r="J66" i="6"/>
  <c r="N66" i="6"/>
  <c r="B67" i="6"/>
  <c r="F67" i="6"/>
  <c r="J67" i="6"/>
  <c r="N67" i="6"/>
  <c r="B68" i="6"/>
  <c r="F68" i="6"/>
  <c r="J68" i="6"/>
  <c r="N68" i="6"/>
  <c r="B69" i="6"/>
  <c r="F69" i="6"/>
  <c r="J69" i="6"/>
  <c r="N69" i="6"/>
  <c r="B70" i="6"/>
  <c r="F70" i="6"/>
  <c r="J70" i="6"/>
  <c r="N70" i="6"/>
  <c r="B71" i="6"/>
  <c r="F71" i="6"/>
  <c r="J71" i="6"/>
  <c r="N71" i="6"/>
  <c r="B72" i="6"/>
  <c r="F72" i="6"/>
  <c r="J72" i="6"/>
  <c r="N72" i="6"/>
  <c r="B73" i="6"/>
  <c r="F73" i="6"/>
  <c r="J73" i="6"/>
  <c r="N73" i="6"/>
  <c r="B74" i="6"/>
  <c r="F74" i="6"/>
  <c r="J74" i="6"/>
  <c r="N74" i="6"/>
  <c r="B75" i="6"/>
  <c r="F75" i="6"/>
  <c r="J75" i="6"/>
  <c r="N75" i="6"/>
  <c r="B76" i="6"/>
  <c r="F76" i="6"/>
  <c r="J76" i="6"/>
  <c r="N76" i="6"/>
  <c r="B77" i="6"/>
  <c r="F77" i="6"/>
  <c r="J77" i="6"/>
  <c r="N77" i="6"/>
  <c r="B78" i="6"/>
  <c r="F78" i="6"/>
  <c r="J78" i="6"/>
  <c r="N78" i="6"/>
  <c r="B79" i="6"/>
  <c r="F79" i="6"/>
  <c r="J79" i="6"/>
  <c r="N79" i="6"/>
  <c r="B80" i="6"/>
  <c r="F80" i="6"/>
  <c r="J80" i="6"/>
  <c r="N80" i="6"/>
  <c r="B81" i="6"/>
  <c r="F81" i="6"/>
  <c r="J81" i="6"/>
  <c r="N81" i="6"/>
  <c r="B82" i="6"/>
  <c r="F82" i="6"/>
  <c r="J82" i="6"/>
  <c r="N82" i="6"/>
  <c r="B83" i="6"/>
  <c r="F83" i="6"/>
  <c r="J83" i="6"/>
  <c r="N83" i="6"/>
  <c r="B84" i="6"/>
  <c r="F84" i="6"/>
  <c r="J84" i="6"/>
  <c r="N84" i="6"/>
  <c r="B85" i="6"/>
  <c r="F85" i="6"/>
  <c r="J85" i="6"/>
  <c r="N85" i="6"/>
  <c r="B86" i="6"/>
  <c r="F86" i="6"/>
  <c r="J86" i="6"/>
  <c r="N86" i="6"/>
  <c r="B87" i="6"/>
  <c r="F87" i="6"/>
  <c r="J87" i="6"/>
  <c r="N87" i="6"/>
  <c r="B88" i="6"/>
  <c r="F88" i="6"/>
  <c r="J88" i="6"/>
  <c r="N88" i="6"/>
  <c r="B89" i="6"/>
  <c r="F89" i="6"/>
  <c r="J89" i="6"/>
  <c r="N89" i="6"/>
  <c r="B90" i="6"/>
  <c r="F90" i="6"/>
  <c r="J90" i="6"/>
  <c r="N90" i="6"/>
  <c r="B91" i="6"/>
  <c r="F91" i="6"/>
  <c r="J91" i="6"/>
  <c r="N91" i="6"/>
  <c r="B92" i="6"/>
  <c r="F92" i="6"/>
  <c r="J92" i="6"/>
  <c r="N92" i="6"/>
  <c r="B93" i="6"/>
  <c r="F93" i="6"/>
  <c r="J93" i="6"/>
  <c r="N93" i="6"/>
  <c r="B94" i="6"/>
  <c r="F94" i="6"/>
  <c r="J94" i="6"/>
  <c r="N94" i="6"/>
  <c r="B95" i="6"/>
  <c r="F95" i="6"/>
  <c r="J95" i="6"/>
  <c r="N95" i="6"/>
  <c r="B96" i="6"/>
  <c r="F96" i="6"/>
  <c r="J96" i="6"/>
  <c r="N96" i="6"/>
  <c r="B97" i="6"/>
  <c r="F97" i="6"/>
  <c r="J97" i="6"/>
  <c r="N97" i="6"/>
  <c r="B98" i="6"/>
  <c r="F98" i="6"/>
  <c r="J98" i="6"/>
  <c r="N98" i="6"/>
  <c r="B99" i="6"/>
  <c r="F99" i="6"/>
  <c r="J99" i="6"/>
  <c r="N99" i="6"/>
  <c r="B100" i="6"/>
  <c r="F100" i="6"/>
  <c r="J100" i="6"/>
  <c r="N100" i="6"/>
  <c r="B101" i="6"/>
  <c r="F101" i="6"/>
  <c r="J101" i="6"/>
  <c r="N101" i="6"/>
  <c r="B102" i="6"/>
  <c r="F102" i="6"/>
  <c r="J102" i="6"/>
  <c r="N102" i="6"/>
  <c r="B103" i="6"/>
  <c r="F103" i="6"/>
  <c r="J103" i="6"/>
  <c r="N103" i="6"/>
  <c r="B104" i="6"/>
  <c r="F104" i="6"/>
  <c r="J104" i="6"/>
  <c r="N104" i="6"/>
  <c r="B105" i="6"/>
  <c r="F105" i="6"/>
  <c r="J105" i="6"/>
  <c r="N105" i="6"/>
  <c r="B106" i="6"/>
  <c r="F106" i="6"/>
  <c r="J106" i="6"/>
  <c r="N106" i="6"/>
  <c r="B107" i="6"/>
  <c r="F107" i="6"/>
  <c r="J107" i="6"/>
  <c r="N107" i="6"/>
  <c r="B108" i="6"/>
  <c r="F108" i="6"/>
  <c r="J108" i="6"/>
  <c r="N108" i="6"/>
  <c r="B109" i="6"/>
  <c r="F109" i="6"/>
  <c r="J109" i="6"/>
  <c r="N109" i="6"/>
  <c r="B110" i="6"/>
  <c r="F110" i="6"/>
  <c r="J110" i="6"/>
  <c r="N110" i="6"/>
  <c r="B111" i="6"/>
  <c r="F111" i="6"/>
  <c r="J111" i="6"/>
  <c r="N111" i="6"/>
  <c r="B112" i="6"/>
  <c r="F112" i="6"/>
  <c r="J112" i="6"/>
  <c r="N112" i="6"/>
  <c r="B113" i="6"/>
  <c r="F113" i="6"/>
  <c r="J113" i="6"/>
  <c r="N113" i="6"/>
  <c r="B114" i="6"/>
  <c r="F114" i="6"/>
  <c r="J114" i="6"/>
  <c r="N114" i="6"/>
  <c r="B115" i="6"/>
  <c r="F115" i="6"/>
  <c r="J115" i="6"/>
  <c r="N115" i="6"/>
  <c r="B116" i="6"/>
  <c r="F116" i="6"/>
  <c r="J116" i="6"/>
  <c r="N116" i="6"/>
  <c r="B117" i="6"/>
  <c r="F117" i="6"/>
  <c r="J117" i="6"/>
  <c r="N117" i="6"/>
  <c r="B118" i="6"/>
  <c r="F118" i="6"/>
  <c r="J118" i="6"/>
  <c r="N118" i="6"/>
  <c r="B119" i="6"/>
  <c r="F119" i="6"/>
  <c r="J119" i="6"/>
  <c r="N119" i="6"/>
  <c r="B120" i="6"/>
  <c r="F120" i="6"/>
  <c r="J120" i="6"/>
  <c r="N120" i="6"/>
  <c r="B121" i="6"/>
  <c r="F121" i="6"/>
  <c r="J121" i="6"/>
  <c r="N121" i="6"/>
  <c r="B122" i="6"/>
  <c r="F122" i="6"/>
  <c r="J122" i="6"/>
  <c r="N122" i="6"/>
  <c r="B123" i="6"/>
  <c r="F123" i="6"/>
  <c r="J123" i="6"/>
  <c r="N123" i="6"/>
  <c r="B124" i="6"/>
  <c r="F124" i="6"/>
  <c r="J124" i="6"/>
  <c r="N124" i="6"/>
  <c r="B125" i="6"/>
  <c r="F125" i="6"/>
  <c r="J125" i="6"/>
  <c r="N125" i="6"/>
  <c r="B126" i="6"/>
  <c r="F126" i="6"/>
  <c r="J126" i="6"/>
  <c r="N126" i="6"/>
  <c r="B127" i="6"/>
  <c r="F127" i="6"/>
  <c r="J127" i="6"/>
  <c r="N127" i="6"/>
  <c r="B128" i="6"/>
  <c r="F128" i="6"/>
  <c r="J128" i="6"/>
  <c r="N128" i="6"/>
  <c r="B129" i="6"/>
  <c r="F129" i="6"/>
  <c r="J129" i="6"/>
  <c r="N129" i="6"/>
  <c r="B130" i="6"/>
  <c r="F130" i="6"/>
  <c r="J130" i="6"/>
  <c r="N130" i="6"/>
  <c r="B131" i="6"/>
  <c r="F131" i="6"/>
  <c r="J131" i="6"/>
  <c r="N131" i="6"/>
  <c r="B132" i="6"/>
  <c r="F132" i="6"/>
  <c r="J132" i="6"/>
  <c r="N132" i="6"/>
  <c r="B133" i="6"/>
  <c r="F133" i="6"/>
  <c r="J133" i="6"/>
  <c r="N133" i="6"/>
  <c r="B134" i="6"/>
  <c r="F134" i="6"/>
  <c r="J134" i="6"/>
  <c r="N134" i="6"/>
  <c r="B135" i="6"/>
  <c r="F135" i="6"/>
  <c r="J135" i="6"/>
  <c r="N135" i="6"/>
  <c r="B136" i="6"/>
  <c r="F136" i="6"/>
  <c r="J136" i="6"/>
  <c r="N136" i="6"/>
  <c r="B137" i="6"/>
  <c r="F137" i="6"/>
  <c r="J137" i="6"/>
  <c r="N137" i="6"/>
  <c r="B138" i="6"/>
  <c r="F138" i="6"/>
  <c r="J138" i="6"/>
  <c r="N138" i="6"/>
  <c r="B139" i="6"/>
  <c r="F139" i="6"/>
  <c r="J139" i="6"/>
  <c r="N139" i="6"/>
  <c r="B140" i="6"/>
  <c r="F140" i="6"/>
  <c r="J140" i="6"/>
  <c r="N140" i="6"/>
  <c r="B141" i="6"/>
  <c r="F141" i="6"/>
  <c r="J141" i="6"/>
  <c r="N141" i="6"/>
  <c r="B142" i="6"/>
  <c r="F142" i="6"/>
  <c r="J142" i="6"/>
  <c r="N142" i="6"/>
  <c r="B143" i="6"/>
  <c r="F143" i="6"/>
  <c r="J143" i="6"/>
  <c r="N143" i="6"/>
  <c r="B144" i="6"/>
  <c r="F144" i="6"/>
  <c r="J144" i="6"/>
  <c r="N144" i="6"/>
  <c r="B145" i="6"/>
  <c r="F145" i="6"/>
  <c r="J145" i="6"/>
  <c r="N145" i="6"/>
  <c r="B146" i="6"/>
  <c r="F146" i="6"/>
  <c r="J146" i="6"/>
  <c r="N146" i="6"/>
  <c r="B147" i="6"/>
  <c r="F147" i="6"/>
  <c r="J147" i="6"/>
  <c r="N147" i="6"/>
  <c r="B148" i="6"/>
  <c r="F148" i="6"/>
  <c r="J148" i="6"/>
  <c r="N148" i="6"/>
  <c r="B149" i="6"/>
  <c r="F149" i="6"/>
  <c r="J149" i="6"/>
  <c r="N149" i="6"/>
  <c r="B150" i="6"/>
  <c r="F150" i="6"/>
  <c r="J150" i="6"/>
  <c r="N150" i="6"/>
  <c r="B151" i="6"/>
  <c r="F151" i="6"/>
  <c r="J151" i="6"/>
  <c r="N151" i="6"/>
  <c r="B152" i="6"/>
  <c r="F152" i="6"/>
  <c r="J152" i="6"/>
  <c r="N152" i="6"/>
  <c r="B153" i="6"/>
  <c r="F153" i="6"/>
  <c r="J153" i="6"/>
  <c r="N153" i="6"/>
  <c r="B154" i="6"/>
  <c r="F154" i="6"/>
  <c r="J154" i="6"/>
  <c r="N154" i="6"/>
  <c r="B155" i="6"/>
  <c r="F155" i="6"/>
  <c r="J155" i="6"/>
  <c r="N155" i="6"/>
  <c r="B156" i="6"/>
  <c r="F156" i="6"/>
  <c r="J156" i="6"/>
  <c r="N156" i="6"/>
  <c r="B157" i="6"/>
  <c r="F157" i="6"/>
  <c r="J157" i="6"/>
  <c r="N157" i="6"/>
  <c r="B158" i="6"/>
  <c r="F158" i="6"/>
  <c r="J158" i="6"/>
  <c r="N158" i="6"/>
  <c r="B159" i="6"/>
  <c r="F159" i="6"/>
  <c r="J159" i="6"/>
  <c r="N159" i="6"/>
  <c r="B160" i="6"/>
  <c r="F160" i="6"/>
  <c r="J160" i="6"/>
  <c r="N160" i="6"/>
  <c r="B161" i="6"/>
  <c r="F161" i="6"/>
  <c r="J161" i="6"/>
  <c r="N161" i="6"/>
  <c r="B162" i="6"/>
  <c r="F162" i="6"/>
  <c r="J162" i="6"/>
  <c r="N162" i="6"/>
  <c r="B163" i="6"/>
  <c r="F163" i="6"/>
  <c r="J163" i="6"/>
  <c r="N163" i="6"/>
  <c r="B164" i="6"/>
  <c r="F164" i="6"/>
  <c r="J164" i="6"/>
  <c r="N164" i="6"/>
  <c r="B165" i="6"/>
  <c r="F165" i="6"/>
  <c r="J165" i="6"/>
  <c r="N165" i="6"/>
  <c r="B166" i="6"/>
  <c r="F166" i="6"/>
  <c r="J166" i="6"/>
  <c r="N166" i="6"/>
  <c r="B167" i="6"/>
  <c r="F167" i="6"/>
  <c r="J167" i="6"/>
  <c r="N167" i="6"/>
  <c r="B168" i="6"/>
  <c r="F168" i="6"/>
  <c r="J168" i="6"/>
  <c r="N168" i="6"/>
  <c r="B169" i="6"/>
  <c r="F169" i="6"/>
  <c r="J169" i="6"/>
  <c r="N169" i="6"/>
  <c r="B170" i="6"/>
  <c r="F170" i="6"/>
  <c r="J170" i="6"/>
  <c r="N170" i="6"/>
  <c r="B171" i="6"/>
  <c r="F171" i="6"/>
  <c r="J171" i="6"/>
  <c r="N171" i="6"/>
  <c r="B172" i="6"/>
  <c r="F172" i="6"/>
  <c r="J172" i="6"/>
  <c r="N172" i="6"/>
  <c r="B173" i="6"/>
  <c r="F173" i="6"/>
  <c r="J173" i="6"/>
  <c r="N173" i="6"/>
  <c r="B174" i="6"/>
  <c r="F174" i="6"/>
  <c r="J174" i="6"/>
  <c r="N174" i="6"/>
  <c r="B175" i="6"/>
  <c r="F175" i="6"/>
  <c r="J175" i="6"/>
  <c r="N175" i="6"/>
  <c r="B176" i="6"/>
  <c r="F176" i="6"/>
  <c r="J176" i="6"/>
  <c r="N176" i="6"/>
  <c r="B177" i="6"/>
  <c r="F177" i="6"/>
  <c r="J177" i="6"/>
  <c r="N177" i="6"/>
  <c r="B178" i="6"/>
  <c r="F178" i="6"/>
  <c r="J178" i="6"/>
  <c r="N178" i="6"/>
  <c r="B179" i="6"/>
  <c r="F179" i="6"/>
  <c r="J179" i="6"/>
  <c r="N179" i="6"/>
  <c r="B180" i="6"/>
  <c r="F180" i="6"/>
  <c r="J180" i="6"/>
  <c r="N180" i="6"/>
  <c r="B181" i="6"/>
  <c r="F181" i="6"/>
  <c r="J181" i="6"/>
  <c r="N181" i="6"/>
  <c r="B182" i="6"/>
  <c r="F182" i="6"/>
  <c r="J182" i="6"/>
  <c r="N182" i="6"/>
  <c r="B183" i="6"/>
  <c r="F183" i="6"/>
  <c r="J183" i="6"/>
  <c r="N183" i="6"/>
  <c r="B184" i="6"/>
  <c r="F184" i="6"/>
  <c r="J184" i="6"/>
  <c r="N184" i="6"/>
  <c r="B185" i="6"/>
  <c r="F185" i="6"/>
  <c r="J185" i="6"/>
  <c r="N185" i="6"/>
  <c r="B186" i="6"/>
  <c r="F186" i="6"/>
  <c r="J186" i="6"/>
  <c r="N186" i="6"/>
  <c r="B187" i="6"/>
  <c r="F187" i="6"/>
  <c r="J187" i="6"/>
  <c r="N187" i="6"/>
  <c r="B188" i="6"/>
  <c r="F188" i="6"/>
  <c r="J188" i="6"/>
  <c r="N188" i="6"/>
  <c r="B189" i="6"/>
  <c r="F189" i="6"/>
  <c r="J189" i="6"/>
  <c r="N189" i="6"/>
  <c r="B190" i="6"/>
  <c r="F190" i="6"/>
  <c r="J190" i="6"/>
  <c r="N190" i="6"/>
  <c r="B191" i="6"/>
  <c r="F191" i="6"/>
  <c r="J191" i="6"/>
  <c r="N191" i="6"/>
  <c r="B192" i="6"/>
  <c r="F192" i="6"/>
  <c r="J192" i="6"/>
  <c r="N192" i="6"/>
  <c r="B193" i="6"/>
  <c r="F193" i="6"/>
  <c r="J193" i="6"/>
  <c r="N193" i="6"/>
  <c r="B194" i="6"/>
  <c r="F194" i="6"/>
  <c r="J194" i="6"/>
  <c r="N194" i="6"/>
  <c r="B195" i="6"/>
  <c r="F195" i="6"/>
  <c r="J195" i="6"/>
  <c r="N195" i="6"/>
  <c r="B196" i="6"/>
  <c r="F196" i="6"/>
  <c r="J196" i="6"/>
  <c r="N196" i="6"/>
  <c r="B197" i="6"/>
  <c r="F197" i="6"/>
  <c r="J197" i="6"/>
  <c r="N197" i="6"/>
  <c r="B198" i="6"/>
  <c r="F198" i="6"/>
  <c r="J198" i="6"/>
  <c r="N198" i="6"/>
  <c r="B199" i="6"/>
  <c r="F199" i="6"/>
  <c r="J199" i="6"/>
  <c r="N199" i="6"/>
  <c r="B200" i="6"/>
  <c r="F200" i="6"/>
  <c r="J200" i="6"/>
  <c r="N200" i="6"/>
  <c r="B201" i="6"/>
  <c r="F201" i="6"/>
  <c r="J201" i="6"/>
  <c r="N201" i="6"/>
  <c r="B202" i="6"/>
  <c r="F202" i="6"/>
  <c r="J202" i="6"/>
  <c r="N202" i="6"/>
  <c r="B203" i="6"/>
  <c r="F203" i="6"/>
  <c r="J203" i="6"/>
  <c r="N203" i="6"/>
  <c r="B204" i="6"/>
  <c r="F204" i="6"/>
  <c r="J204" i="6"/>
  <c r="N204" i="6"/>
  <c r="B205" i="6"/>
  <c r="F205" i="6"/>
  <c r="J205" i="6"/>
  <c r="N205" i="6"/>
  <c r="B206" i="6"/>
  <c r="F206" i="6"/>
  <c r="J206" i="6"/>
  <c r="N206" i="6"/>
  <c r="B207" i="6"/>
  <c r="F207" i="6"/>
  <c r="J207" i="6"/>
  <c r="N207" i="6"/>
  <c r="B208" i="6"/>
  <c r="F208" i="6"/>
  <c r="J208" i="6"/>
  <c r="N208" i="6"/>
  <c r="B209" i="6"/>
  <c r="F209" i="6"/>
  <c r="J209" i="6"/>
  <c r="N209" i="6"/>
  <c r="B210" i="6"/>
  <c r="F210" i="6"/>
  <c r="J210" i="6"/>
  <c r="N210" i="6"/>
  <c r="B211" i="6"/>
  <c r="F211" i="6"/>
  <c r="J211" i="6"/>
  <c r="N211" i="6"/>
  <c r="B212" i="6"/>
  <c r="F212" i="6"/>
  <c r="J212" i="6"/>
  <c r="N212" i="6"/>
  <c r="B213" i="6"/>
  <c r="F213" i="6"/>
  <c r="J213" i="6"/>
  <c r="N213" i="6"/>
  <c r="B214" i="6"/>
  <c r="F214" i="6"/>
  <c r="J214" i="6"/>
  <c r="N214" i="6"/>
  <c r="B215" i="6"/>
  <c r="F215" i="6"/>
  <c r="J215" i="6"/>
  <c r="N215" i="6"/>
  <c r="B216" i="6"/>
  <c r="F216" i="6"/>
  <c r="J216" i="6"/>
  <c r="N216" i="6"/>
  <c r="B217" i="6"/>
  <c r="F217" i="6"/>
  <c r="J217" i="6"/>
  <c r="N217" i="6"/>
  <c r="B218" i="6"/>
  <c r="F218" i="6"/>
  <c r="J218" i="6"/>
  <c r="N218" i="6"/>
  <c r="B219" i="6"/>
  <c r="F219" i="6"/>
  <c r="J219" i="6"/>
  <c r="N219" i="6"/>
  <c r="B220" i="6"/>
  <c r="F220" i="6"/>
  <c r="J220" i="6"/>
  <c r="N220" i="6"/>
  <c r="B221" i="6"/>
  <c r="F221" i="6"/>
  <c r="J221" i="6"/>
  <c r="N221" i="6"/>
  <c r="B222" i="6"/>
  <c r="F222" i="6"/>
  <c r="J222" i="6"/>
  <c r="N222" i="6"/>
  <c r="B223" i="6"/>
  <c r="F223" i="6"/>
  <c r="J223" i="6"/>
  <c r="N223" i="6"/>
  <c r="B224" i="6"/>
  <c r="F224" i="6"/>
  <c r="J224" i="6"/>
  <c r="N224" i="6"/>
  <c r="B225" i="6"/>
  <c r="F225" i="6"/>
  <c r="J225" i="6"/>
  <c r="N225" i="6"/>
  <c r="B226" i="6"/>
  <c r="F226" i="6"/>
  <c r="J226" i="6"/>
  <c r="N226" i="6"/>
  <c r="B227" i="6"/>
  <c r="F227" i="6"/>
  <c r="J227" i="6"/>
  <c r="N227" i="6"/>
  <c r="B228" i="6"/>
  <c r="F228" i="6"/>
  <c r="J228" i="6"/>
  <c r="N228" i="6"/>
  <c r="B229" i="6"/>
  <c r="F229" i="6"/>
  <c r="J229" i="6"/>
  <c r="N229" i="6"/>
  <c r="B230" i="6"/>
  <c r="F230" i="6"/>
  <c r="J230" i="6"/>
  <c r="N230" i="6"/>
  <c r="B231" i="6"/>
  <c r="F231" i="6"/>
  <c r="J231" i="6"/>
  <c r="N231" i="6"/>
  <c r="B232" i="6"/>
  <c r="F232" i="6"/>
  <c r="J232" i="6"/>
  <c r="N232" i="6"/>
  <c r="B233" i="6"/>
  <c r="F233" i="6"/>
  <c r="J233" i="6"/>
  <c r="N233" i="6"/>
  <c r="B234" i="6"/>
  <c r="F234" i="6"/>
  <c r="J234" i="6"/>
  <c r="N234" i="6"/>
  <c r="B235" i="6"/>
  <c r="F235" i="6"/>
  <c r="J235" i="6"/>
  <c r="N235" i="6"/>
  <c r="B236" i="6"/>
  <c r="F236" i="6"/>
  <c r="J236" i="6"/>
  <c r="N236" i="6"/>
  <c r="B237" i="6"/>
  <c r="F237" i="6"/>
  <c r="J237" i="6"/>
  <c r="N237" i="6"/>
  <c r="B238" i="6"/>
  <c r="F238" i="6"/>
  <c r="J238" i="6"/>
  <c r="N238" i="6"/>
  <c r="B239" i="6"/>
  <c r="F239" i="6"/>
  <c r="J239" i="6"/>
  <c r="N239" i="6"/>
  <c r="B240" i="6"/>
  <c r="F240" i="6"/>
  <c r="J240" i="6"/>
  <c r="N240" i="6"/>
  <c r="B241" i="6"/>
  <c r="F241" i="6"/>
  <c r="J241" i="6"/>
  <c r="N241" i="6"/>
  <c r="B242" i="6"/>
  <c r="F242" i="6"/>
  <c r="J242" i="6"/>
  <c r="N242" i="6"/>
  <c r="B243" i="6"/>
  <c r="F243" i="6"/>
  <c r="J243" i="6"/>
  <c r="N243" i="6"/>
  <c r="B244" i="6"/>
  <c r="F244" i="6"/>
  <c r="J244" i="6"/>
  <c r="N244" i="6"/>
  <c r="B245" i="6"/>
  <c r="F245" i="6"/>
  <c r="J245" i="6"/>
  <c r="N245" i="6"/>
  <c r="B246" i="6"/>
  <c r="F246" i="6"/>
  <c r="J246" i="6"/>
  <c r="N246" i="6"/>
  <c r="B247" i="6"/>
  <c r="F247" i="6"/>
  <c r="J247" i="6"/>
  <c r="N247" i="6"/>
  <c r="B248" i="6"/>
  <c r="F248" i="6"/>
  <c r="J248" i="6"/>
  <c r="N248" i="6"/>
  <c r="B249" i="6"/>
  <c r="F249" i="6"/>
  <c r="J249" i="6"/>
  <c r="N249" i="6"/>
  <c r="B250" i="6"/>
  <c r="F250" i="6"/>
  <c r="J250" i="6"/>
  <c r="N250" i="6"/>
  <c r="B251" i="6"/>
  <c r="F251" i="6"/>
  <c r="J251" i="6"/>
  <c r="N251" i="6"/>
  <c r="B252" i="6"/>
  <c r="F252" i="6"/>
  <c r="J252" i="6"/>
  <c r="N252" i="6"/>
  <c r="B253" i="6"/>
  <c r="F253" i="6"/>
  <c r="J253" i="6"/>
  <c r="N253" i="6"/>
  <c r="B254" i="6"/>
  <c r="F254" i="6"/>
  <c r="J254" i="6"/>
  <c r="N254" i="6"/>
  <c r="B255" i="6"/>
  <c r="F255" i="6"/>
  <c r="J255" i="6"/>
  <c r="N255" i="6"/>
  <c r="B256" i="6"/>
  <c r="F256" i="6"/>
  <c r="J256" i="6"/>
  <c r="N256" i="6"/>
  <c r="B257" i="6"/>
  <c r="F257" i="6"/>
  <c r="J257" i="6"/>
  <c r="N257" i="6"/>
  <c r="B258" i="6"/>
  <c r="F258" i="6"/>
  <c r="J258" i="6"/>
  <c r="N258" i="6"/>
  <c r="B259" i="6"/>
  <c r="F259" i="6"/>
  <c r="J259" i="6"/>
  <c r="N259" i="6"/>
  <c r="B260" i="6"/>
  <c r="F260" i="6"/>
  <c r="J260" i="6"/>
  <c r="N260" i="6"/>
  <c r="B261" i="6"/>
  <c r="F261" i="6"/>
  <c r="J261" i="6"/>
  <c r="N261" i="6"/>
  <c r="B262" i="6"/>
  <c r="F262" i="6"/>
  <c r="J262" i="6"/>
  <c r="N262" i="6"/>
  <c r="B263" i="6"/>
  <c r="F263" i="6"/>
  <c r="J263" i="6"/>
  <c r="N263" i="6"/>
  <c r="B264" i="6"/>
  <c r="F264" i="6"/>
  <c r="J264" i="6"/>
  <c r="N264" i="6"/>
  <c r="B265" i="6"/>
  <c r="F265" i="6"/>
  <c r="J265" i="6"/>
  <c r="N265" i="6"/>
  <c r="B266" i="6"/>
  <c r="F266" i="6"/>
  <c r="J266" i="6"/>
  <c r="N266" i="6"/>
  <c r="B267" i="6"/>
  <c r="F267" i="6"/>
  <c r="J267" i="6"/>
  <c r="N267" i="6"/>
  <c r="B268" i="6"/>
  <c r="F268" i="6"/>
  <c r="J268" i="6"/>
  <c r="N268" i="6"/>
  <c r="B269" i="6"/>
  <c r="F269" i="6"/>
  <c r="J269" i="6"/>
  <c r="N269" i="6"/>
  <c r="B270" i="6"/>
  <c r="F270" i="6"/>
  <c r="J270" i="6"/>
  <c r="N270" i="6"/>
  <c r="B271" i="6"/>
  <c r="F271" i="6"/>
  <c r="J271" i="6"/>
  <c r="N271" i="6"/>
  <c r="B272" i="6"/>
  <c r="F272" i="6"/>
  <c r="J272" i="6"/>
  <c r="N272" i="6"/>
  <c r="B273" i="6"/>
  <c r="F273" i="6"/>
  <c r="J273" i="6"/>
  <c r="N273" i="6"/>
  <c r="B274" i="6"/>
  <c r="F274" i="6"/>
  <c r="J274" i="6"/>
  <c r="N274" i="6"/>
  <c r="B275" i="6"/>
  <c r="F275" i="6"/>
  <c r="J275" i="6"/>
  <c r="N275" i="6"/>
  <c r="B276" i="6"/>
  <c r="F276" i="6"/>
  <c r="J276" i="6"/>
  <c r="N276" i="6"/>
  <c r="B277" i="6"/>
  <c r="F277" i="6"/>
  <c r="J277" i="6"/>
  <c r="N277" i="6"/>
  <c r="B278" i="6"/>
  <c r="F278" i="6"/>
  <c r="J278" i="6"/>
  <c r="N278" i="6"/>
  <c r="B279" i="6"/>
  <c r="F279" i="6"/>
  <c r="J279" i="6"/>
  <c r="N279" i="6"/>
  <c r="B280" i="6"/>
  <c r="F280" i="6"/>
  <c r="J280" i="6"/>
  <c r="N280" i="6"/>
  <c r="B281" i="6"/>
  <c r="F281" i="6"/>
  <c r="J281" i="6"/>
  <c r="N281" i="6"/>
  <c r="B282" i="6"/>
  <c r="F282" i="6"/>
  <c r="J282" i="6"/>
  <c r="N282" i="6"/>
  <c r="B283" i="6"/>
  <c r="F283" i="6"/>
  <c r="J283" i="6"/>
  <c r="N283" i="6"/>
  <c r="B284" i="6"/>
  <c r="F284" i="6"/>
  <c r="J284" i="6"/>
  <c r="N284" i="6"/>
  <c r="B285" i="6"/>
  <c r="F285" i="6"/>
  <c r="J285" i="6"/>
  <c r="N285" i="6"/>
  <c r="B286" i="6"/>
  <c r="F286" i="6"/>
  <c r="J286" i="6"/>
  <c r="N286" i="6"/>
  <c r="B287" i="6"/>
  <c r="F287" i="6"/>
  <c r="J287" i="6"/>
  <c r="N287" i="6"/>
  <c r="B288" i="6"/>
  <c r="F288" i="6"/>
  <c r="J288" i="6"/>
  <c r="N288" i="6"/>
  <c r="B289" i="6"/>
  <c r="F289" i="6"/>
  <c r="J289" i="6"/>
  <c r="N289" i="6"/>
  <c r="B290" i="6"/>
  <c r="F290" i="6"/>
  <c r="J290" i="6"/>
  <c r="N290" i="6"/>
  <c r="B291" i="6"/>
  <c r="F291" i="6"/>
  <c r="J291" i="6"/>
  <c r="N291" i="6"/>
  <c r="B292" i="6"/>
  <c r="F292" i="6"/>
  <c r="J292" i="6"/>
  <c r="N292" i="6"/>
  <c r="B293" i="6"/>
  <c r="F293" i="6"/>
  <c r="J293" i="6"/>
  <c r="N293" i="6"/>
  <c r="B294" i="6"/>
  <c r="F294" i="6"/>
  <c r="J294" i="6"/>
  <c r="N294" i="6"/>
  <c r="B295" i="6"/>
  <c r="F295" i="6"/>
  <c r="J295" i="6"/>
  <c r="N295" i="6"/>
  <c r="B296" i="6"/>
  <c r="F296" i="6"/>
  <c r="J296" i="6"/>
  <c r="N296" i="6"/>
  <c r="B297" i="6"/>
  <c r="F297" i="6"/>
  <c r="J297" i="6"/>
  <c r="N297" i="6"/>
  <c r="B298" i="6"/>
  <c r="F298" i="6"/>
  <c r="J298" i="6"/>
  <c r="N298" i="6"/>
  <c r="B299" i="6"/>
  <c r="F299" i="6"/>
  <c r="J299" i="6"/>
  <c r="N299" i="6"/>
  <c r="B300" i="6"/>
  <c r="F300" i="6"/>
  <c r="J300" i="6"/>
  <c r="N300" i="6"/>
  <c r="B301" i="6"/>
  <c r="F301" i="6"/>
  <c r="J301" i="6"/>
  <c r="N301" i="6"/>
  <c r="B302" i="6"/>
  <c r="F302" i="6"/>
  <c r="J302" i="6"/>
  <c r="N302" i="6"/>
  <c r="B303" i="6"/>
  <c r="F303" i="6"/>
  <c r="J303" i="6"/>
  <c r="N303" i="6"/>
  <c r="B304" i="6"/>
  <c r="F304" i="6"/>
  <c r="J304" i="6"/>
  <c r="N304" i="6"/>
  <c r="B305" i="6"/>
  <c r="F305" i="6"/>
  <c r="J305" i="6"/>
  <c r="N305" i="6"/>
  <c r="B306" i="6"/>
  <c r="F306" i="6"/>
  <c r="J306" i="6"/>
  <c r="N306" i="6"/>
  <c r="B307" i="6"/>
  <c r="F307" i="6"/>
  <c r="J307" i="6"/>
  <c r="N307" i="6"/>
  <c r="B308" i="6"/>
  <c r="F308" i="6"/>
  <c r="J308" i="6"/>
  <c r="N308" i="6"/>
  <c r="B309" i="6"/>
  <c r="F309" i="6"/>
  <c r="J309" i="6"/>
  <c r="N309" i="6"/>
  <c r="B310" i="6"/>
  <c r="F310" i="6"/>
  <c r="J310" i="6"/>
  <c r="N310" i="6"/>
  <c r="B311" i="6"/>
  <c r="F311" i="6"/>
  <c r="J311" i="6"/>
  <c r="N311" i="6"/>
  <c r="B312" i="6"/>
  <c r="F312" i="6"/>
  <c r="J312" i="6"/>
  <c r="N312" i="6"/>
  <c r="B313" i="6"/>
  <c r="F313" i="6"/>
  <c r="J313" i="6"/>
  <c r="N313" i="6"/>
  <c r="B314" i="6"/>
  <c r="F314" i="6"/>
  <c r="J314" i="6"/>
  <c r="N314" i="6"/>
  <c r="B315" i="6"/>
  <c r="F315" i="6"/>
  <c r="J315" i="6"/>
  <c r="N315" i="6"/>
  <c r="B316" i="6"/>
  <c r="F316" i="6"/>
  <c r="J316" i="6"/>
  <c r="N316" i="6"/>
  <c r="B317" i="6"/>
  <c r="F317" i="6"/>
  <c r="J317" i="6"/>
  <c r="N317" i="6"/>
  <c r="B318" i="6"/>
  <c r="F318" i="6"/>
  <c r="J318" i="6"/>
  <c r="N318" i="6"/>
  <c r="B319" i="6"/>
  <c r="F319" i="6"/>
  <c r="J319" i="6"/>
  <c r="N319" i="6"/>
  <c r="B320" i="6"/>
  <c r="F320" i="6"/>
  <c r="J320" i="6"/>
  <c r="N320" i="6"/>
  <c r="B321" i="6"/>
  <c r="F321" i="6"/>
  <c r="J321" i="6"/>
  <c r="N321" i="6"/>
  <c r="B322" i="6"/>
  <c r="F322" i="6"/>
  <c r="J322" i="6"/>
  <c r="N322" i="6"/>
  <c r="B323" i="6"/>
  <c r="F323" i="6"/>
  <c r="J323" i="6"/>
  <c r="N323" i="6"/>
  <c r="B324" i="6"/>
  <c r="F324" i="6"/>
  <c r="J324" i="6"/>
  <c r="N324" i="6"/>
  <c r="B325" i="6"/>
  <c r="F325" i="6"/>
  <c r="J325" i="6"/>
  <c r="N325" i="6"/>
  <c r="B326" i="6"/>
  <c r="F326" i="6"/>
  <c r="J326" i="6"/>
  <c r="N326" i="6"/>
  <c r="B327" i="6"/>
  <c r="F327" i="6"/>
  <c r="J327" i="6"/>
  <c r="N327" i="6"/>
  <c r="B328" i="6"/>
  <c r="F328" i="6"/>
  <c r="J328" i="6"/>
  <c r="N328" i="6"/>
  <c r="B329" i="6"/>
  <c r="F329" i="6"/>
  <c r="J329" i="6"/>
  <c r="N329" i="6"/>
  <c r="B330" i="6"/>
  <c r="F330" i="6"/>
  <c r="J330" i="6"/>
  <c r="N330" i="6"/>
  <c r="B331" i="6"/>
  <c r="F331" i="6"/>
  <c r="J331" i="6"/>
  <c r="N331" i="6"/>
  <c r="B332" i="6"/>
  <c r="F332" i="6"/>
  <c r="J332" i="6"/>
  <c r="N332" i="6"/>
  <c r="B333" i="6"/>
  <c r="F333" i="6"/>
  <c r="J333" i="6"/>
  <c r="N333" i="6"/>
  <c r="B334" i="6"/>
  <c r="F334" i="6"/>
  <c r="J334" i="6"/>
  <c r="N334" i="6"/>
  <c r="B335" i="6"/>
  <c r="F335" i="6"/>
  <c r="J335" i="6"/>
  <c r="N335" i="6"/>
  <c r="B336" i="6"/>
  <c r="F336" i="6"/>
  <c r="J336" i="6"/>
  <c r="N336" i="6"/>
  <c r="B337" i="6"/>
  <c r="F337" i="6"/>
  <c r="J337" i="6"/>
  <c r="N337" i="6"/>
  <c r="B338" i="6"/>
  <c r="F338" i="6"/>
  <c r="J338" i="6"/>
  <c r="N338" i="6"/>
  <c r="B339" i="6"/>
  <c r="F339" i="6"/>
  <c r="J339" i="6"/>
  <c r="N339" i="6"/>
  <c r="B340" i="6"/>
  <c r="F340" i="6"/>
  <c r="J340" i="6"/>
  <c r="N340" i="6"/>
  <c r="B341" i="6"/>
  <c r="F341" i="6"/>
  <c r="J341" i="6"/>
  <c r="N341" i="6"/>
  <c r="B342" i="6"/>
  <c r="F342" i="6"/>
  <c r="J342" i="6"/>
  <c r="N342" i="6"/>
  <c r="B343" i="6"/>
  <c r="F343" i="6"/>
  <c r="J343" i="6"/>
  <c r="N343" i="6"/>
  <c r="B344" i="6"/>
  <c r="F344" i="6"/>
  <c r="J344" i="6"/>
  <c r="N344" i="6"/>
  <c r="B345" i="6"/>
  <c r="F345" i="6"/>
  <c r="J345" i="6"/>
  <c r="N345" i="6"/>
  <c r="B346" i="6"/>
  <c r="F346" i="6"/>
  <c r="J346" i="6"/>
  <c r="N346" i="6"/>
  <c r="B347" i="6"/>
  <c r="F347" i="6"/>
  <c r="J347" i="6"/>
  <c r="N347" i="6"/>
  <c r="B348" i="6"/>
  <c r="F348" i="6"/>
  <c r="J348" i="6"/>
  <c r="N348" i="6"/>
  <c r="B349" i="6"/>
  <c r="F349" i="6"/>
  <c r="J349" i="6"/>
  <c r="N349" i="6"/>
  <c r="B350" i="6"/>
  <c r="F350" i="6"/>
  <c r="J350" i="6"/>
  <c r="N350" i="6"/>
  <c r="B351" i="6"/>
  <c r="F351" i="6"/>
  <c r="J351" i="6"/>
  <c r="N351" i="6"/>
  <c r="B352" i="6"/>
  <c r="F352" i="6"/>
  <c r="J352" i="6"/>
  <c r="N352" i="6"/>
  <c r="B353" i="6"/>
  <c r="F353" i="6"/>
  <c r="J353" i="6"/>
  <c r="N353" i="6"/>
  <c r="B354" i="6"/>
  <c r="F354" i="6"/>
  <c r="J354" i="6"/>
  <c r="N354" i="6"/>
  <c r="B355" i="6"/>
  <c r="F355" i="6"/>
  <c r="J355" i="6"/>
  <c r="N355" i="6"/>
  <c r="B356" i="6"/>
  <c r="F356" i="6"/>
  <c r="J356" i="6"/>
  <c r="N356" i="6"/>
  <c r="B357" i="6"/>
  <c r="F357" i="6"/>
  <c r="J357" i="6"/>
  <c r="N357" i="6"/>
  <c r="B358" i="6"/>
  <c r="F358" i="6"/>
  <c r="J358" i="6"/>
  <c r="N358" i="6"/>
  <c r="B359" i="6"/>
  <c r="F359" i="6"/>
  <c r="J359" i="6"/>
  <c r="N359" i="6"/>
  <c r="B360" i="6"/>
  <c r="F360" i="6"/>
  <c r="J360" i="6"/>
  <c r="N360" i="6"/>
  <c r="B361" i="6"/>
  <c r="F361" i="6"/>
  <c r="J361" i="6"/>
  <c r="N361" i="6"/>
  <c r="B362" i="6"/>
  <c r="F362" i="6"/>
  <c r="J362" i="6"/>
  <c r="N362" i="6"/>
  <c r="B363" i="6"/>
  <c r="F363" i="6"/>
  <c r="J363" i="6"/>
  <c r="N363" i="6"/>
  <c r="B364" i="6"/>
  <c r="F364" i="6"/>
  <c r="J364" i="6"/>
  <c r="N364" i="6"/>
  <c r="B365" i="6"/>
  <c r="F365" i="6"/>
  <c r="J365" i="6"/>
  <c r="N365" i="6"/>
  <c r="B366" i="6"/>
  <c r="F366" i="6"/>
  <c r="J366" i="6"/>
  <c r="N366" i="6"/>
  <c r="B367" i="6"/>
  <c r="F367" i="6"/>
  <c r="J367" i="6"/>
  <c r="N367" i="6"/>
  <c r="B368" i="6"/>
  <c r="F368" i="6"/>
  <c r="J368" i="6"/>
  <c r="N368" i="6"/>
  <c r="B369" i="6"/>
  <c r="F369" i="6"/>
  <c r="J369" i="6"/>
  <c r="N369" i="6"/>
  <c r="B370" i="6"/>
  <c r="F370" i="6"/>
  <c r="J370" i="6"/>
  <c r="N370" i="6"/>
  <c r="B371" i="6"/>
  <c r="F371" i="6"/>
  <c r="J371" i="6"/>
  <c r="N371" i="6"/>
  <c r="B372" i="6"/>
  <c r="F372" i="6"/>
  <c r="J372" i="6"/>
  <c r="N372" i="6"/>
  <c r="B373" i="6"/>
  <c r="F373" i="6"/>
  <c r="J373" i="6"/>
  <c r="N373" i="6"/>
  <c r="B374" i="6"/>
  <c r="F374" i="6"/>
  <c r="J374" i="6"/>
  <c r="N374" i="6"/>
  <c r="B375" i="6"/>
  <c r="F375" i="6"/>
  <c r="J375" i="6"/>
  <c r="N375" i="6"/>
  <c r="B376" i="6"/>
  <c r="F376" i="6"/>
  <c r="J376" i="6"/>
  <c r="N376" i="6"/>
  <c r="B377" i="6"/>
  <c r="F377" i="6"/>
  <c r="J377" i="6"/>
  <c r="N377" i="6"/>
  <c r="B378" i="6"/>
  <c r="F378" i="6"/>
  <c r="J378" i="6"/>
  <c r="N378" i="6"/>
  <c r="B379" i="6"/>
  <c r="F379" i="6"/>
  <c r="J379" i="6"/>
  <c r="N379" i="6"/>
  <c r="B380" i="6"/>
  <c r="F380" i="6"/>
  <c r="J380" i="6"/>
  <c r="N380" i="6"/>
  <c r="B381" i="6"/>
  <c r="F381" i="6"/>
  <c r="J381" i="6"/>
  <c r="N381" i="6"/>
  <c r="B382" i="6"/>
  <c r="F382" i="6"/>
  <c r="J382" i="6"/>
  <c r="N382" i="6"/>
  <c r="B383" i="6"/>
  <c r="F383" i="6"/>
  <c r="J383" i="6"/>
  <c r="N383" i="6"/>
  <c r="B384" i="6"/>
  <c r="F384" i="6"/>
  <c r="J384" i="6"/>
  <c r="N384" i="6"/>
  <c r="B385" i="6"/>
  <c r="F385" i="6"/>
  <c r="J385" i="6"/>
  <c r="N385" i="6"/>
  <c r="B386" i="6"/>
  <c r="F386" i="6"/>
  <c r="J386" i="6"/>
  <c r="N386" i="6"/>
  <c r="B387" i="6"/>
  <c r="F387" i="6"/>
  <c r="J387" i="6"/>
  <c r="N387" i="6"/>
  <c r="B388" i="6"/>
  <c r="F388" i="6"/>
  <c r="J388" i="6"/>
  <c r="N388" i="6"/>
  <c r="B389" i="6"/>
  <c r="F389" i="6"/>
  <c r="J389" i="6"/>
  <c r="N389" i="6"/>
  <c r="B390" i="6"/>
  <c r="F390" i="6"/>
  <c r="J390" i="6"/>
  <c r="N390" i="6"/>
  <c r="B391" i="6"/>
  <c r="F391" i="6"/>
  <c r="J391" i="6"/>
  <c r="N391" i="6"/>
  <c r="B392" i="6"/>
  <c r="F392" i="6"/>
  <c r="J392" i="6"/>
  <c r="N392" i="6"/>
  <c r="B393" i="6"/>
  <c r="F393" i="6"/>
  <c r="J393" i="6"/>
  <c r="N393" i="6"/>
  <c r="B394" i="6"/>
  <c r="F394" i="6"/>
  <c r="J394" i="6"/>
  <c r="N394" i="6"/>
  <c r="B395" i="6"/>
  <c r="F395" i="6"/>
  <c r="J395" i="6"/>
  <c r="N395" i="6"/>
  <c r="B396" i="6"/>
  <c r="F396" i="6"/>
  <c r="J396" i="6"/>
  <c r="N396" i="6"/>
  <c r="B397" i="6"/>
  <c r="F397" i="6"/>
  <c r="J397" i="6"/>
  <c r="N397" i="6"/>
  <c r="B398" i="6"/>
  <c r="F398" i="6"/>
  <c r="J398" i="6"/>
  <c r="N398" i="6"/>
  <c r="B399" i="6"/>
  <c r="F399" i="6"/>
  <c r="J399" i="6"/>
  <c r="N399" i="6"/>
  <c r="B400" i="6"/>
  <c r="F400" i="6"/>
  <c r="J400" i="6"/>
  <c r="N400" i="6"/>
  <c r="B401" i="6"/>
  <c r="F401" i="6"/>
  <c r="J401" i="6"/>
  <c r="N401" i="6"/>
  <c r="B402" i="6"/>
  <c r="F402" i="6"/>
  <c r="J402" i="6"/>
  <c r="N402" i="6"/>
  <c r="B403" i="6"/>
  <c r="F403" i="6"/>
  <c r="J403" i="6"/>
  <c r="N403" i="6"/>
  <c r="B404" i="6"/>
  <c r="F404" i="6"/>
  <c r="J404" i="6"/>
  <c r="N404" i="6"/>
  <c r="B405" i="6"/>
  <c r="F405" i="6"/>
  <c r="J405" i="6"/>
  <c r="N405" i="6"/>
  <c r="B406" i="6"/>
  <c r="F406" i="6"/>
  <c r="J406" i="6"/>
  <c r="N406" i="6"/>
  <c r="B407" i="6"/>
  <c r="F407" i="6"/>
  <c r="J407" i="6"/>
  <c r="N407" i="6"/>
  <c r="B408" i="6"/>
  <c r="F408" i="6"/>
  <c r="J408" i="6"/>
  <c r="N408" i="6"/>
  <c r="B409" i="6"/>
  <c r="F409" i="6"/>
  <c r="J409" i="6"/>
  <c r="N409" i="6"/>
  <c r="B410" i="6"/>
  <c r="F410" i="6"/>
  <c r="J410" i="6"/>
  <c r="N410" i="6"/>
  <c r="B411" i="6"/>
  <c r="F411" i="6"/>
  <c r="J411" i="6"/>
  <c r="N411" i="6"/>
  <c r="B412" i="6"/>
  <c r="F412" i="6"/>
  <c r="J412" i="6"/>
  <c r="N412" i="6"/>
  <c r="B413" i="6"/>
  <c r="F413" i="6"/>
  <c r="J413" i="6"/>
  <c r="N413" i="6"/>
  <c r="B414" i="6"/>
  <c r="F414" i="6"/>
  <c r="J414" i="6"/>
  <c r="N414" i="6"/>
  <c r="B415" i="6"/>
  <c r="F415" i="6"/>
  <c r="J415" i="6"/>
  <c r="N415" i="6"/>
  <c r="B416" i="6"/>
  <c r="F416" i="6"/>
  <c r="J416" i="6"/>
  <c r="N416" i="6"/>
  <c r="B417" i="6"/>
  <c r="F417" i="6"/>
  <c r="J417" i="6"/>
  <c r="N417" i="6"/>
  <c r="B418" i="6"/>
  <c r="F418" i="6"/>
  <c r="J418" i="6"/>
  <c r="N418" i="6"/>
  <c r="B419" i="6"/>
  <c r="F419" i="6"/>
  <c r="J419" i="6"/>
  <c r="N419" i="6"/>
  <c r="B420" i="6"/>
  <c r="F420" i="6"/>
  <c r="J420" i="6"/>
  <c r="N420" i="6"/>
  <c r="B421" i="6"/>
  <c r="F421" i="6"/>
  <c r="J421" i="6"/>
  <c r="N421" i="6"/>
  <c r="B422" i="6"/>
  <c r="F422" i="6"/>
  <c r="J422" i="6"/>
  <c r="N422" i="6"/>
  <c r="B423" i="6"/>
  <c r="F423" i="6"/>
  <c r="J423" i="6"/>
  <c r="N423" i="6"/>
  <c r="B424" i="6"/>
  <c r="F424" i="6"/>
  <c r="J424" i="6"/>
  <c r="N424" i="6"/>
  <c r="B425" i="6"/>
  <c r="F425" i="6"/>
  <c r="J425" i="6"/>
  <c r="N425" i="6"/>
  <c r="B426" i="6"/>
  <c r="F426" i="6"/>
  <c r="J426" i="6"/>
  <c r="N426" i="6"/>
  <c r="B427" i="6"/>
  <c r="F427" i="6"/>
  <c r="J427" i="6"/>
  <c r="N427" i="6"/>
  <c r="B428" i="6"/>
  <c r="F428" i="6"/>
  <c r="J428" i="6"/>
  <c r="N428" i="6"/>
  <c r="B429" i="6"/>
  <c r="F429" i="6"/>
  <c r="J429" i="6"/>
  <c r="N429" i="6"/>
  <c r="B430" i="6"/>
  <c r="F430" i="6"/>
  <c r="J430" i="6"/>
  <c r="N430" i="6"/>
  <c r="B431" i="6"/>
  <c r="F431" i="6"/>
  <c r="J431" i="6"/>
  <c r="N431" i="6"/>
  <c r="B432" i="6"/>
  <c r="F432" i="6"/>
  <c r="J432" i="6"/>
  <c r="N432" i="6"/>
  <c r="B433" i="6"/>
  <c r="F433" i="6"/>
  <c r="J433" i="6"/>
  <c r="N433" i="6"/>
  <c r="B434" i="6"/>
  <c r="F434" i="6"/>
  <c r="J434" i="6"/>
  <c r="N434" i="6"/>
  <c r="B435" i="6"/>
  <c r="F435" i="6"/>
  <c r="J435" i="6"/>
  <c r="N435" i="6"/>
  <c r="B436" i="6"/>
  <c r="F436" i="6"/>
  <c r="J436" i="6"/>
  <c r="N436" i="6"/>
  <c r="B437" i="6"/>
  <c r="F437" i="6"/>
  <c r="J437" i="6"/>
  <c r="N437" i="6"/>
  <c r="B438" i="6"/>
  <c r="F438" i="6"/>
  <c r="J438" i="6"/>
  <c r="N438" i="6"/>
  <c r="B439" i="6"/>
  <c r="F439" i="6"/>
  <c r="J439" i="6"/>
  <c r="N439" i="6"/>
  <c r="B440" i="6"/>
  <c r="F440" i="6"/>
  <c r="J440" i="6"/>
  <c r="N440" i="6"/>
  <c r="B441" i="6"/>
  <c r="F441" i="6"/>
  <c r="J441" i="6"/>
  <c r="N441" i="6"/>
  <c r="B442" i="6"/>
  <c r="F442" i="6"/>
  <c r="J442" i="6"/>
  <c r="N442" i="6"/>
  <c r="B443" i="6"/>
  <c r="F443" i="6"/>
  <c r="J443" i="6"/>
  <c r="N443" i="6"/>
  <c r="B444" i="6"/>
  <c r="F444" i="6"/>
  <c r="J444" i="6"/>
  <c r="N444" i="6"/>
  <c r="B445" i="6"/>
  <c r="F445" i="6"/>
  <c r="J445" i="6"/>
  <c r="N445" i="6"/>
  <c r="B446" i="6"/>
  <c r="F446" i="6"/>
  <c r="J446" i="6"/>
  <c r="N446" i="6"/>
  <c r="B447" i="6"/>
  <c r="F447" i="6"/>
  <c r="J447" i="6"/>
  <c r="N447" i="6"/>
  <c r="B448" i="6"/>
  <c r="F448" i="6"/>
  <c r="J448" i="6"/>
  <c r="N448" i="6"/>
  <c r="B449" i="6"/>
  <c r="F449" i="6"/>
  <c r="J449" i="6"/>
  <c r="N449" i="6"/>
  <c r="B450" i="6"/>
  <c r="F450" i="6"/>
  <c r="J450" i="6"/>
  <c r="N450" i="6"/>
  <c r="B451" i="6"/>
  <c r="F451" i="6"/>
  <c r="J451" i="6"/>
  <c r="N451" i="6"/>
  <c r="B452" i="6"/>
  <c r="F452" i="6"/>
  <c r="J452" i="6"/>
  <c r="N452" i="6"/>
  <c r="B453" i="6"/>
  <c r="F453" i="6"/>
  <c r="J453" i="6"/>
  <c r="N453" i="6"/>
  <c r="B454" i="6"/>
  <c r="F454" i="6"/>
  <c r="J454" i="6"/>
  <c r="N454" i="6"/>
  <c r="B455" i="6"/>
  <c r="F455" i="6"/>
  <c r="J455" i="6"/>
  <c r="N455" i="6"/>
  <c r="B456" i="6"/>
  <c r="F456" i="6"/>
  <c r="J456" i="6"/>
  <c r="N456" i="6"/>
  <c r="B457" i="6"/>
  <c r="F457" i="6"/>
  <c r="J457" i="6"/>
  <c r="N457" i="6"/>
  <c r="B458" i="6"/>
  <c r="F458" i="6"/>
  <c r="J458" i="6"/>
  <c r="N458" i="6"/>
  <c r="B459" i="6"/>
  <c r="F459" i="6"/>
  <c r="J459" i="6"/>
  <c r="N459" i="6"/>
  <c r="B460" i="6"/>
  <c r="F460" i="6"/>
  <c r="J460" i="6"/>
  <c r="N460" i="6"/>
  <c r="B461" i="6"/>
  <c r="F461" i="6"/>
  <c r="J461" i="6"/>
  <c r="N461" i="6"/>
  <c r="B462" i="6"/>
  <c r="F462" i="6"/>
  <c r="J462" i="6"/>
  <c r="N462" i="6"/>
  <c r="B463" i="6"/>
  <c r="F463" i="6"/>
  <c r="J463" i="6"/>
  <c r="N463" i="6"/>
  <c r="B464" i="6"/>
  <c r="F464" i="6"/>
  <c r="J464" i="6"/>
  <c r="N464" i="6"/>
  <c r="B465" i="6"/>
  <c r="F465" i="6"/>
  <c r="J465" i="6"/>
  <c r="N465" i="6"/>
  <c r="B466" i="6"/>
  <c r="F466" i="6"/>
  <c r="J466" i="6"/>
  <c r="N466" i="6"/>
  <c r="B467" i="6"/>
  <c r="F467" i="6"/>
  <c r="J467" i="6"/>
  <c r="N467" i="6"/>
  <c r="B468" i="6"/>
  <c r="F468" i="6"/>
  <c r="J468" i="6"/>
  <c r="N468" i="6"/>
  <c r="B469" i="6"/>
  <c r="F469" i="6"/>
  <c r="J469" i="6"/>
  <c r="N469" i="6"/>
  <c r="B470" i="6"/>
  <c r="F470" i="6"/>
  <c r="J470" i="6"/>
  <c r="N470" i="6"/>
  <c r="B471" i="6"/>
  <c r="F471" i="6"/>
  <c r="J471" i="6"/>
  <c r="N471" i="6"/>
  <c r="B472" i="6"/>
  <c r="F472" i="6"/>
  <c r="J472" i="6"/>
  <c r="N472" i="6"/>
  <c r="B473" i="6"/>
  <c r="F473" i="6"/>
  <c r="J473" i="6"/>
  <c r="N473" i="6"/>
  <c r="B474" i="6"/>
  <c r="F474" i="6"/>
  <c r="J474" i="6"/>
  <c r="N474" i="6"/>
  <c r="B475" i="6"/>
  <c r="F475" i="6"/>
  <c r="J475" i="6"/>
  <c r="N475" i="6"/>
  <c r="B476" i="6"/>
  <c r="F476" i="6"/>
  <c r="J476" i="6"/>
  <c r="N476" i="6"/>
  <c r="B477" i="6"/>
  <c r="F477" i="6"/>
  <c r="J477" i="6"/>
  <c r="N477" i="6"/>
  <c r="B478" i="6"/>
  <c r="F478" i="6"/>
  <c r="J478" i="6"/>
  <c r="N478" i="6"/>
  <c r="B479" i="6"/>
  <c r="F479" i="6"/>
  <c r="J479" i="6"/>
  <c r="N479" i="6"/>
  <c r="B480" i="6"/>
  <c r="F480" i="6"/>
  <c r="J480" i="6"/>
  <c r="N480" i="6"/>
  <c r="B481" i="6"/>
  <c r="F481" i="6"/>
  <c r="J481" i="6"/>
  <c r="N481" i="6"/>
  <c r="B482" i="6"/>
  <c r="F482" i="6"/>
  <c r="J482" i="6"/>
  <c r="N482" i="6"/>
  <c r="B483" i="6"/>
  <c r="F483" i="6"/>
  <c r="J483" i="6"/>
  <c r="N483" i="6"/>
  <c r="B484" i="6"/>
  <c r="F484" i="6"/>
  <c r="J484" i="6"/>
  <c r="N484" i="6"/>
  <c r="B485" i="6"/>
  <c r="F485" i="6"/>
  <c r="J485" i="6"/>
  <c r="N485" i="6"/>
  <c r="B486" i="6"/>
  <c r="F486" i="6"/>
  <c r="J486" i="6"/>
  <c r="N486" i="6"/>
  <c r="B487" i="6"/>
  <c r="F487" i="6"/>
  <c r="J487" i="6"/>
  <c r="N487" i="6"/>
  <c r="B488" i="6"/>
  <c r="F488" i="6"/>
  <c r="J488" i="6"/>
  <c r="N488" i="6"/>
  <c r="B489" i="6"/>
  <c r="F489" i="6"/>
  <c r="J489" i="6"/>
  <c r="N489" i="6"/>
  <c r="B490" i="6"/>
  <c r="F490" i="6"/>
  <c r="J490" i="6"/>
  <c r="N490" i="6"/>
  <c r="B491" i="6"/>
  <c r="F491" i="6"/>
  <c r="J491" i="6"/>
  <c r="N491" i="6"/>
  <c r="B492" i="6"/>
  <c r="F492" i="6"/>
  <c r="J492" i="6"/>
  <c r="N492" i="6"/>
  <c r="B493" i="6"/>
  <c r="F493" i="6"/>
  <c r="J493" i="6"/>
  <c r="N493" i="6"/>
  <c r="B494" i="6"/>
  <c r="F494" i="6"/>
  <c r="J494" i="6"/>
  <c r="N494" i="6"/>
  <c r="B495" i="6"/>
  <c r="F495" i="6"/>
  <c r="J495" i="6"/>
  <c r="N495" i="6"/>
  <c r="B496" i="6"/>
  <c r="F496" i="6"/>
  <c r="J496" i="6"/>
  <c r="N496" i="6"/>
  <c r="B497" i="6"/>
  <c r="F497" i="6"/>
  <c r="J497" i="6"/>
  <c r="N497" i="6"/>
  <c r="B498" i="6"/>
  <c r="F498" i="6"/>
  <c r="J498" i="6"/>
  <c r="N498" i="6"/>
  <c r="B499" i="6"/>
  <c r="F499" i="6"/>
  <c r="J499" i="6"/>
  <c r="N499" i="6"/>
  <c r="B500" i="6"/>
  <c r="F500" i="6"/>
  <c r="J500" i="6"/>
  <c r="N500" i="6"/>
  <c r="B501" i="6"/>
  <c r="F501" i="6"/>
  <c r="J501" i="6"/>
  <c r="N501" i="6"/>
  <c r="B502" i="6"/>
  <c r="F502" i="6"/>
  <c r="J502" i="6"/>
  <c r="N502" i="6"/>
  <c r="B503" i="6"/>
  <c r="F503" i="6"/>
  <c r="J503" i="6"/>
  <c r="N503" i="6"/>
  <c r="B504" i="6"/>
  <c r="F504" i="6"/>
  <c r="J504" i="6"/>
  <c r="N504" i="6"/>
  <c r="B505" i="6"/>
  <c r="F505" i="6"/>
  <c r="J505" i="6"/>
  <c r="N505" i="6"/>
  <c r="B506" i="6"/>
  <c r="F506" i="6"/>
  <c r="J506" i="6"/>
  <c r="N506" i="6"/>
  <c r="B507" i="6"/>
  <c r="F507" i="6"/>
  <c r="J507" i="6"/>
  <c r="N507" i="6"/>
  <c r="B508" i="6"/>
  <c r="F508" i="6"/>
  <c r="J508" i="6"/>
  <c r="N508" i="6"/>
  <c r="B509" i="6"/>
  <c r="F509" i="6"/>
  <c r="J509" i="6"/>
  <c r="N509" i="6"/>
  <c r="B510" i="6"/>
  <c r="F510" i="6"/>
  <c r="J510" i="6"/>
  <c r="N510" i="6"/>
  <c r="B511" i="6"/>
  <c r="F511" i="6"/>
  <c r="J511" i="6"/>
  <c r="N511" i="6"/>
  <c r="B512" i="6"/>
  <c r="F512" i="6"/>
  <c r="J512" i="6"/>
  <c r="N512" i="6"/>
  <c r="B513" i="6"/>
  <c r="F513" i="6"/>
  <c r="J513" i="6"/>
  <c r="N513" i="6"/>
  <c r="B514" i="6"/>
  <c r="F514" i="6"/>
  <c r="J514" i="6"/>
  <c r="N514" i="6"/>
  <c r="B515" i="6"/>
  <c r="F515" i="6"/>
  <c r="J515" i="6"/>
  <c r="N515" i="6"/>
  <c r="B516" i="6"/>
  <c r="F516" i="6"/>
  <c r="J516" i="6"/>
  <c r="N516" i="6"/>
  <c r="B517" i="6"/>
  <c r="F517" i="6"/>
  <c r="J517" i="6"/>
  <c r="N517" i="6"/>
  <c r="B518" i="6"/>
  <c r="F518" i="6"/>
  <c r="J518" i="6"/>
  <c r="N518" i="6"/>
  <c r="B519" i="6"/>
  <c r="F519" i="6"/>
  <c r="J519" i="6"/>
  <c r="N519" i="6"/>
  <c r="B520" i="6"/>
  <c r="F520" i="6"/>
  <c r="J520" i="6"/>
  <c r="N520" i="6"/>
  <c r="B521" i="6"/>
  <c r="F521" i="6"/>
  <c r="J521" i="6"/>
  <c r="N521" i="6"/>
  <c r="B522" i="6"/>
  <c r="F522" i="6"/>
  <c r="J522" i="6"/>
  <c r="N522" i="6"/>
  <c r="B523" i="6"/>
  <c r="F523" i="6"/>
  <c r="J523" i="6"/>
  <c r="N523" i="6"/>
  <c r="B524" i="6"/>
  <c r="F524" i="6"/>
  <c r="J524" i="6"/>
  <c r="N524" i="6"/>
  <c r="B525" i="6"/>
  <c r="F525" i="6"/>
  <c r="J525" i="6"/>
  <c r="N525" i="6"/>
  <c r="B526" i="6"/>
  <c r="F526" i="6"/>
  <c r="J526" i="6"/>
  <c r="N526" i="6"/>
  <c r="B527" i="6"/>
  <c r="F527" i="6"/>
  <c r="J527" i="6"/>
  <c r="N527" i="6"/>
  <c r="B528" i="6"/>
  <c r="F528" i="6"/>
  <c r="J528" i="6"/>
  <c r="N528" i="6"/>
  <c r="B529" i="6"/>
  <c r="F529" i="6"/>
  <c r="J529" i="6"/>
  <c r="N529" i="6"/>
  <c r="B530" i="6"/>
  <c r="F530" i="6"/>
  <c r="J530" i="6"/>
  <c r="N530" i="6"/>
  <c r="B531" i="6"/>
  <c r="F531" i="6"/>
  <c r="J531" i="6"/>
  <c r="N531" i="6"/>
  <c r="B532" i="6"/>
  <c r="F532" i="6"/>
  <c r="J532" i="6"/>
  <c r="N532" i="6"/>
  <c r="B533" i="6"/>
  <c r="F533" i="6"/>
  <c r="J533" i="6"/>
  <c r="N533" i="6"/>
  <c r="B534" i="6"/>
  <c r="F534" i="6"/>
  <c r="J534" i="6"/>
  <c r="N534" i="6"/>
  <c r="B535" i="6"/>
  <c r="F535" i="6"/>
  <c r="J535" i="6"/>
  <c r="N535" i="6"/>
  <c r="B536" i="6"/>
  <c r="F536" i="6"/>
  <c r="J536" i="6"/>
  <c r="N536" i="6"/>
  <c r="B537" i="6"/>
  <c r="F537" i="6"/>
  <c r="J537" i="6"/>
  <c r="N537" i="6"/>
  <c r="B538" i="6"/>
  <c r="F538" i="6"/>
  <c r="J538" i="6"/>
  <c r="N538" i="6"/>
  <c r="B539" i="6"/>
  <c r="F539" i="6"/>
  <c r="J539" i="6"/>
  <c r="N539" i="6"/>
  <c r="B540" i="6"/>
  <c r="F540" i="6"/>
  <c r="J540" i="6"/>
  <c r="N540" i="6"/>
  <c r="B541" i="6"/>
  <c r="F541" i="6"/>
  <c r="J541" i="6"/>
  <c r="N541" i="6"/>
  <c r="B542" i="6"/>
  <c r="F542" i="6"/>
  <c r="J542" i="6"/>
  <c r="N542" i="6"/>
  <c r="B543" i="6"/>
  <c r="F543" i="6"/>
  <c r="J543" i="6"/>
  <c r="N543" i="6"/>
  <c r="B544" i="6"/>
  <c r="F544" i="6"/>
  <c r="J544" i="6"/>
  <c r="N544" i="6"/>
  <c r="B545" i="6"/>
  <c r="F545" i="6"/>
  <c r="J545" i="6"/>
  <c r="N545" i="6"/>
  <c r="B546" i="6"/>
  <c r="F546" i="6"/>
  <c r="J546" i="6"/>
  <c r="N546" i="6"/>
  <c r="B547" i="6"/>
  <c r="F547" i="6"/>
  <c r="J547" i="6"/>
  <c r="N547" i="6"/>
  <c r="B548" i="6"/>
  <c r="F548" i="6"/>
  <c r="J548" i="6"/>
  <c r="N548" i="6"/>
  <c r="B549" i="6"/>
  <c r="F549" i="6"/>
  <c r="J549" i="6"/>
  <c r="N549" i="6"/>
  <c r="B550" i="6"/>
  <c r="F550" i="6"/>
  <c r="J550" i="6"/>
  <c r="N550" i="6"/>
  <c r="B551" i="6"/>
  <c r="F551" i="6"/>
  <c r="J551" i="6"/>
  <c r="N551" i="6"/>
  <c r="B552" i="6"/>
  <c r="F552" i="6"/>
  <c r="J552" i="6"/>
  <c r="N552" i="6"/>
  <c r="B553" i="6"/>
  <c r="F553" i="6"/>
  <c r="J553" i="6"/>
  <c r="N553" i="6"/>
  <c r="B554" i="6"/>
  <c r="F554" i="6"/>
  <c r="J554" i="6"/>
  <c r="N554" i="6"/>
  <c r="B555" i="6"/>
  <c r="F555" i="6"/>
  <c r="J555" i="6"/>
  <c r="N555" i="6"/>
  <c r="B556" i="6"/>
  <c r="F556" i="6"/>
  <c r="J556" i="6"/>
  <c r="N556" i="6"/>
  <c r="B557" i="6"/>
  <c r="F557" i="6"/>
  <c r="J557" i="6"/>
  <c r="N557" i="6"/>
  <c r="B558" i="6"/>
  <c r="F558" i="6"/>
  <c r="J558" i="6"/>
  <c r="N558" i="6"/>
  <c r="B559" i="6"/>
  <c r="F559" i="6"/>
  <c r="J559" i="6"/>
  <c r="N559" i="6"/>
  <c r="B560" i="6"/>
  <c r="F560" i="6"/>
  <c r="J560" i="6"/>
  <c r="N560" i="6"/>
  <c r="B561" i="6"/>
  <c r="F561" i="6"/>
  <c r="J561" i="6"/>
  <c r="N561" i="6"/>
  <c r="B562" i="6"/>
  <c r="F562" i="6"/>
  <c r="J562" i="6"/>
  <c r="N562" i="6"/>
  <c r="B563" i="6"/>
  <c r="F563" i="6"/>
  <c r="J563" i="6"/>
  <c r="N563" i="6"/>
  <c r="B564" i="6"/>
  <c r="F564" i="6"/>
  <c r="J564" i="6"/>
  <c r="N564" i="6"/>
  <c r="B565" i="6"/>
  <c r="F565" i="6"/>
  <c r="J565" i="6"/>
  <c r="N565" i="6"/>
  <c r="B566" i="6"/>
  <c r="F566" i="6"/>
  <c r="J566" i="6"/>
  <c r="N566" i="6"/>
  <c r="B567" i="6"/>
  <c r="F567" i="6"/>
  <c r="J567" i="6"/>
  <c r="N567" i="6"/>
  <c r="B568" i="6"/>
  <c r="F568" i="6"/>
  <c r="J568" i="6"/>
  <c r="N568" i="6"/>
  <c r="B569" i="6"/>
  <c r="F569" i="6"/>
  <c r="J569" i="6"/>
  <c r="N569" i="6"/>
  <c r="B570" i="6"/>
  <c r="F570" i="6"/>
  <c r="J570" i="6"/>
  <c r="N570" i="6"/>
  <c r="B571" i="6"/>
  <c r="F571" i="6"/>
  <c r="J571" i="6"/>
  <c r="N571" i="6"/>
  <c r="B572" i="6"/>
  <c r="F572" i="6"/>
  <c r="J572" i="6"/>
  <c r="N572" i="6"/>
  <c r="B573" i="6"/>
  <c r="F573" i="6"/>
  <c r="J573" i="6"/>
  <c r="N573" i="6"/>
  <c r="B574" i="6"/>
  <c r="F574" i="6"/>
  <c r="J574" i="6"/>
  <c r="N574" i="6"/>
  <c r="B575" i="6"/>
  <c r="F575" i="6"/>
  <c r="J575" i="6"/>
  <c r="N575" i="6"/>
  <c r="B576" i="6"/>
  <c r="F576" i="6"/>
  <c r="J576" i="6"/>
  <c r="N576" i="6"/>
  <c r="B577" i="6"/>
  <c r="F577" i="6"/>
  <c r="J577" i="6"/>
  <c r="N577" i="6"/>
  <c r="B578" i="6"/>
  <c r="F578" i="6"/>
  <c r="J578" i="6"/>
  <c r="N578" i="6"/>
  <c r="B579" i="6"/>
  <c r="F579" i="6"/>
  <c r="J579" i="6"/>
  <c r="N579" i="6"/>
  <c r="B580" i="6"/>
  <c r="F580" i="6"/>
  <c r="J580" i="6"/>
  <c r="N580" i="6"/>
  <c r="B581" i="6"/>
  <c r="F581" i="6"/>
  <c r="J581" i="6"/>
  <c r="N581" i="6"/>
  <c r="B582" i="6"/>
  <c r="F582" i="6"/>
  <c r="J582" i="6"/>
  <c r="N582" i="6"/>
  <c r="B583" i="6"/>
  <c r="F583" i="6"/>
  <c r="J583" i="6"/>
  <c r="N583" i="6"/>
  <c r="B584" i="6"/>
  <c r="F584" i="6"/>
  <c r="J584" i="6"/>
  <c r="N584" i="6"/>
  <c r="B585" i="6"/>
  <c r="F585" i="6"/>
  <c r="J585" i="6"/>
  <c r="N585" i="6"/>
  <c r="B586" i="6"/>
  <c r="F586" i="6"/>
  <c r="J586" i="6"/>
  <c r="N586" i="6"/>
  <c r="B587" i="6"/>
  <c r="F587" i="6"/>
  <c r="J587" i="6"/>
  <c r="N587" i="6"/>
  <c r="B588" i="6"/>
  <c r="F588" i="6"/>
  <c r="J588" i="6"/>
  <c r="N588" i="6"/>
  <c r="B589" i="6"/>
  <c r="F589" i="6"/>
  <c r="J589" i="6"/>
  <c r="N589" i="6"/>
  <c r="B590" i="6"/>
  <c r="F590" i="6"/>
  <c r="J590" i="6"/>
  <c r="N590" i="6"/>
  <c r="B591" i="6"/>
  <c r="F591" i="6"/>
  <c r="J591" i="6"/>
  <c r="N591" i="6"/>
  <c r="B592" i="6"/>
  <c r="F592" i="6"/>
  <c r="J592" i="6"/>
  <c r="N592" i="6"/>
  <c r="B593" i="6"/>
  <c r="F593" i="6"/>
  <c r="J593" i="6"/>
  <c r="N593" i="6"/>
  <c r="B594" i="6"/>
  <c r="F594" i="6"/>
  <c r="J594" i="6"/>
  <c r="N594" i="6"/>
  <c r="B595" i="6"/>
  <c r="F595" i="6"/>
  <c r="J595" i="6"/>
  <c r="N595" i="6"/>
  <c r="B596" i="6"/>
  <c r="F596" i="6"/>
  <c r="J596" i="6"/>
  <c r="N596" i="6"/>
  <c r="B597" i="6"/>
  <c r="F597" i="6"/>
  <c r="J597" i="6"/>
  <c r="N597" i="6"/>
  <c r="B598" i="6"/>
  <c r="F598" i="6"/>
  <c r="J598" i="6"/>
  <c r="N598" i="6"/>
  <c r="B599" i="6"/>
  <c r="F599" i="6"/>
  <c r="J599" i="6"/>
  <c r="N599" i="6"/>
  <c r="B600" i="6"/>
  <c r="F600" i="6"/>
  <c r="J600" i="6"/>
  <c r="N600" i="6"/>
  <c r="B601" i="6"/>
  <c r="F601" i="6"/>
  <c r="J601" i="6"/>
  <c r="N601" i="6"/>
  <c r="B602" i="6"/>
  <c r="F602" i="6"/>
  <c r="J602" i="6"/>
  <c r="N602" i="6"/>
  <c r="B603" i="6"/>
  <c r="F603" i="6"/>
  <c r="J603" i="6"/>
  <c r="N603" i="6"/>
  <c r="B604" i="6"/>
  <c r="F604" i="6"/>
  <c r="J604" i="6"/>
  <c r="N604" i="6"/>
  <c r="B605" i="6"/>
  <c r="F605" i="6"/>
  <c r="J605" i="6"/>
  <c r="N605" i="6"/>
  <c r="B606" i="6"/>
  <c r="F606" i="6"/>
  <c r="J606" i="6"/>
  <c r="N606" i="6"/>
  <c r="B607" i="6"/>
  <c r="F607" i="6"/>
  <c r="J607" i="6"/>
  <c r="N607" i="6"/>
  <c r="B608" i="6"/>
  <c r="F608" i="6"/>
  <c r="J608" i="6"/>
  <c r="N608" i="6"/>
  <c r="B609" i="6"/>
  <c r="F609" i="6"/>
  <c r="J609" i="6"/>
  <c r="N609" i="6"/>
  <c r="B610" i="6"/>
  <c r="F610" i="6"/>
  <c r="J610" i="6"/>
  <c r="N610" i="6"/>
  <c r="B611" i="6"/>
  <c r="F611" i="6"/>
  <c r="J611" i="6"/>
  <c r="N611" i="6"/>
  <c r="B612" i="6"/>
  <c r="F612" i="6"/>
  <c r="J612" i="6"/>
  <c r="N612" i="6"/>
  <c r="B613" i="6"/>
  <c r="F613" i="6"/>
  <c r="J613" i="6"/>
  <c r="N613" i="6"/>
  <c r="B614" i="6"/>
  <c r="F614" i="6"/>
  <c r="J614" i="6"/>
  <c r="N614" i="6"/>
  <c r="B615" i="6"/>
  <c r="F615" i="6"/>
  <c r="J615" i="6"/>
  <c r="N615" i="6"/>
  <c r="B616" i="6"/>
  <c r="F616" i="6"/>
  <c r="J616" i="6"/>
  <c r="N616" i="6"/>
  <c r="B617" i="6"/>
  <c r="F617" i="6"/>
  <c r="J617" i="6"/>
  <c r="N617" i="6"/>
  <c r="B618" i="6"/>
  <c r="F618" i="6"/>
  <c r="J618" i="6"/>
  <c r="N618" i="6"/>
  <c r="B619" i="6"/>
  <c r="F619" i="6"/>
  <c r="J619" i="6"/>
  <c r="N619" i="6"/>
  <c r="B620" i="6"/>
  <c r="F620" i="6"/>
  <c r="J620" i="6"/>
  <c r="N620" i="6"/>
  <c r="B621" i="6"/>
  <c r="F621" i="6"/>
  <c r="J621" i="6"/>
  <c r="N621" i="6"/>
  <c r="B622" i="6"/>
  <c r="F622" i="6"/>
  <c r="J622" i="6"/>
  <c r="N622" i="6"/>
  <c r="B623" i="6"/>
  <c r="F623" i="6"/>
  <c r="J623" i="6"/>
  <c r="N623" i="6"/>
  <c r="B624" i="6"/>
  <c r="F624" i="6"/>
  <c r="J624" i="6"/>
  <c r="N624" i="6"/>
  <c r="B625" i="6"/>
  <c r="F625" i="6"/>
  <c r="J625" i="6"/>
  <c r="N625" i="6"/>
  <c r="B626" i="6"/>
  <c r="F626" i="6"/>
  <c r="J626" i="6"/>
  <c r="N626" i="6"/>
  <c r="B627" i="6"/>
  <c r="F627" i="6"/>
  <c r="J627" i="6"/>
  <c r="N627" i="6"/>
  <c r="B628" i="6"/>
  <c r="F628" i="6"/>
  <c r="J628" i="6"/>
  <c r="N628" i="6"/>
  <c r="B629" i="6"/>
  <c r="F629" i="6"/>
  <c r="J629" i="6"/>
  <c r="N629" i="6"/>
  <c r="B630" i="6"/>
  <c r="F630" i="6"/>
  <c r="J630" i="6"/>
  <c r="N630" i="6"/>
  <c r="B631" i="6"/>
  <c r="F631" i="6"/>
  <c r="J631" i="6"/>
  <c r="N631" i="6"/>
  <c r="B632" i="6"/>
  <c r="F632" i="6"/>
  <c r="J632" i="6"/>
  <c r="N632" i="6"/>
  <c r="B633" i="6"/>
  <c r="F633" i="6"/>
  <c r="J633" i="6"/>
  <c r="N633" i="6"/>
  <c r="B634" i="6"/>
  <c r="F634" i="6"/>
  <c r="J634" i="6"/>
  <c r="N634" i="6"/>
  <c r="B635" i="6"/>
  <c r="F635" i="6"/>
  <c r="J635" i="6"/>
  <c r="N635" i="6"/>
  <c r="B636" i="6"/>
  <c r="F636" i="6"/>
  <c r="J636" i="6"/>
  <c r="N636" i="6"/>
  <c r="B637" i="6"/>
  <c r="F637" i="6"/>
  <c r="J637" i="6"/>
  <c r="N637" i="6"/>
  <c r="B638" i="6"/>
  <c r="F638" i="6"/>
  <c r="J638" i="6"/>
  <c r="N638" i="6"/>
  <c r="B639" i="6"/>
  <c r="F639" i="6"/>
  <c r="J639" i="6"/>
  <c r="N639" i="6"/>
  <c r="B640" i="6"/>
  <c r="F640" i="6"/>
  <c r="J640" i="6"/>
  <c r="N640" i="6"/>
  <c r="B641" i="6"/>
  <c r="F641" i="6"/>
  <c r="J641" i="6"/>
  <c r="N641" i="6"/>
  <c r="B642" i="6"/>
  <c r="F642" i="6"/>
  <c r="J642" i="6"/>
  <c r="N642" i="6"/>
  <c r="B643" i="6"/>
  <c r="F643" i="6"/>
  <c r="J643" i="6"/>
  <c r="N643" i="6"/>
  <c r="B644" i="6"/>
  <c r="F644" i="6"/>
  <c r="J644" i="6"/>
  <c r="N644" i="6"/>
  <c r="B645" i="6"/>
  <c r="F645" i="6"/>
  <c r="J645" i="6"/>
  <c r="N645" i="6"/>
  <c r="B646" i="6"/>
  <c r="F646" i="6"/>
  <c r="J646" i="6"/>
  <c r="N646" i="6"/>
  <c r="B647" i="6"/>
  <c r="F647" i="6"/>
  <c r="J647" i="6"/>
  <c r="N647" i="6"/>
  <c r="B648" i="6"/>
  <c r="F648" i="6"/>
  <c r="J648" i="6"/>
  <c r="N648" i="6"/>
  <c r="B649" i="6"/>
  <c r="F649" i="6"/>
  <c r="J649" i="6"/>
  <c r="N649" i="6"/>
  <c r="B650" i="6"/>
  <c r="F650" i="6"/>
  <c r="J650" i="6"/>
  <c r="N650" i="6"/>
  <c r="B651" i="6"/>
  <c r="F651" i="6"/>
  <c r="J651" i="6"/>
  <c r="N651" i="6"/>
  <c r="B652" i="6"/>
  <c r="F652" i="6"/>
  <c r="J652" i="6"/>
  <c r="N652" i="6"/>
  <c r="B653" i="6"/>
  <c r="F653" i="6"/>
  <c r="J653" i="6"/>
  <c r="N653" i="6"/>
  <c r="B654" i="6"/>
  <c r="F654" i="6"/>
  <c r="J654" i="6"/>
  <c r="N654" i="6"/>
  <c r="B655" i="6"/>
  <c r="F655" i="6"/>
  <c r="J655" i="6"/>
  <c r="N655" i="6"/>
  <c r="B656" i="6"/>
  <c r="F656" i="6"/>
  <c r="J656" i="6"/>
  <c r="N656" i="6"/>
  <c r="B657" i="6"/>
  <c r="F657" i="6"/>
  <c r="J657" i="6"/>
  <c r="N657" i="6"/>
  <c r="B658" i="6"/>
  <c r="F658" i="6"/>
  <c r="J658" i="6"/>
  <c r="N658" i="6"/>
  <c r="B659" i="6"/>
  <c r="F659" i="6"/>
  <c r="J659" i="6"/>
  <c r="N659" i="6"/>
  <c r="B660" i="6"/>
  <c r="F660" i="6"/>
  <c r="J660" i="6"/>
  <c r="N660" i="6"/>
  <c r="B661" i="6"/>
  <c r="F661" i="6"/>
  <c r="J661" i="6"/>
  <c r="N661" i="6"/>
  <c r="B662" i="6"/>
  <c r="F662" i="6"/>
  <c r="J662" i="6"/>
  <c r="N662" i="6"/>
  <c r="B663" i="6"/>
  <c r="F663" i="6"/>
  <c r="J663" i="6"/>
  <c r="N663" i="6"/>
  <c r="B664" i="6"/>
  <c r="F664" i="6"/>
  <c r="J664" i="6"/>
  <c r="N664" i="6"/>
  <c r="B665" i="6"/>
  <c r="F665" i="6"/>
  <c r="J665" i="6"/>
  <c r="N665" i="6"/>
  <c r="B666" i="6"/>
  <c r="F666" i="6"/>
  <c r="J666" i="6"/>
  <c r="N666" i="6"/>
  <c r="B667" i="6"/>
  <c r="F667" i="6"/>
  <c r="J667" i="6"/>
  <c r="N667" i="6"/>
  <c r="B668" i="6"/>
  <c r="F668" i="6"/>
  <c r="J668" i="6"/>
  <c r="N668" i="6"/>
  <c r="B669" i="6"/>
  <c r="F669" i="6"/>
  <c r="J669" i="6"/>
  <c r="N669" i="6"/>
  <c r="B670" i="6"/>
  <c r="F670" i="6"/>
  <c r="J670" i="6"/>
  <c r="N670" i="6"/>
  <c r="B671" i="6"/>
  <c r="J671" i="6"/>
  <c r="N671" i="6"/>
  <c r="B672" i="6"/>
  <c r="J672" i="6"/>
  <c r="N672" i="6"/>
  <c r="B673" i="6"/>
  <c r="J673" i="6"/>
  <c r="N673" i="6"/>
  <c r="B674" i="6"/>
  <c r="J674" i="6"/>
  <c r="N674" i="6"/>
  <c r="B675" i="6"/>
  <c r="J675" i="6"/>
  <c r="N675" i="6"/>
  <c r="B676" i="6"/>
  <c r="J676" i="6"/>
  <c r="N676" i="6"/>
  <c r="B677" i="6"/>
  <c r="J677" i="6"/>
  <c r="N677" i="6"/>
  <c r="B678" i="6"/>
  <c r="J678" i="6"/>
  <c r="N678" i="6"/>
  <c r="B679" i="6"/>
  <c r="J679" i="6"/>
  <c r="N679" i="6"/>
  <c r="B680" i="6"/>
  <c r="J680" i="6"/>
  <c r="N680" i="6"/>
  <c r="B681" i="6"/>
  <c r="J681" i="6"/>
  <c r="N681" i="6"/>
  <c r="B682" i="6"/>
  <c r="J682" i="6"/>
  <c r="N682" i="6"/>
  <c r="B683" i="6"/>
  <c r="J683" i="6"/>
  <c r="N683" i="6"/>
  <c r="B684" i="6"/>
  <c r="J684" i="6"/>
  <c r="N684" i="6"/>
  <c r="B685" i="6"/>
  <c r="J685" i="6"/>
  <c r="N685" i="6"/>
  <c r="B686" i="6"/>
  <c r="J686" i="6"/>
  <c r="N686" i="6"/>
  <c r="B687" i="6"/>
  <c r="J687" i="6"/>
  <c r="N687" i="6"/>
  <c r="B688" i="6"/>
  <c r="J688" i="6"/>
  <c r="N688" i="6"/>
  <c r="B689" i="6"/>
  <c r="J689" i="6"/>
  <c r="N689" i="6"/>
  <c r="B690" i="6"/>
  <c r="J690" i="6"/>
  <c r="N690" i="6"/>
  <c r="B691" i="6"/>
  <c r="J691" i="6"/>
  <c r="N691" i="6"/>
  <c r="B692" i="6"/>
  <c r="J692" i="6"/>
  <c r="N692" i="6"/>
  <c r="B693" i="6"/>
  <c r="J693" i="6"/>
  <c r="N693" i="6"/>
  <c r="B694" i="6"/>
  <c r="J694" i="6"/>
  <c r="N694" i="6"/>
  <c r="B695" i="6"/>
  <c r="J695" i="6"/>
  <c r="N695" i="6"/>
  <c r="B696" i="6"/>
  <c r="J696" i="6"/>
  <c r="N696" i="6"/>
  <c r="B697" i="6"/>
  <c r="J697" i="6"/>
  <c r="N697" i="6"/>
  <c r="B698" i="6"/>
  <c r="J698" i="6"/>
  <c r="N698" i="6"/>
  <c r="B699" i="6"/>
  <c r="J699" i="6"/>
  <c r="N699" i="6"/>
  <c r="B700" i="6"/>
  <c r="J700" i="6"/>
  <c r="N700" i="6"/>
  <c r="B701" i="6"/>
  <c r="F701" i="6"/>
  <c r="J701" i="6"/>
  <c r="N701" i="6"/>
  <c r="B702" i="6"/>
  <c r="F702" i="6"/>
  <c r="J702" i="6"/>
  <c r="N702" i="6"/>
  <c r="B703" i="6"/>
  <c r="F703" i="6"/>
  <c r="J703" i="6"/>
  <c r="N703" i="6"/>
  <c r="B704" i="6"/>
  <c r="F704" i="6"/>
  <c r="J704" i="6"/>
  <c r="N704" i="6"/>
  <c r="B705" i="6"/>
  <c r="F705" i="6"/>
  <c r="J705" i="6"/>
  <c r="N705" i="6"/>
  <c r="B706" i="6"/>
  <c r="F706" i="6"/>
  <c r="J706" i="6"/>
  <c r="N706" i="6"/>
  <c r="B707" i="6"/>
  <c r="F707" i="6"/>
  <c r="J707" i="6"/>
  <c r="N707" i="6"/>
  <c r="B708" i="6"/>
  <c r="F708" i="6"/>
  <c r="J708" i="6"/>
  <c r="N708" i="6"/>
  <c r="B709" i="6"/>
  <c r="F709" i="6"/>
  <c r="J709" i="6"/>
  <c r="N709" i="6"/>
  <c r="B710" i="6"/>
  <c r="F710" i="6"/>
  <c r="J710" i="6"/>
  <c r="N710" i="6"/>
  <c r="B711" i="6"/>
  <c r="F711" i="6"/>
  <c r="J711" i="6"/>
  <c r="N711" i="6"/>
  <c r="B712" i="6"/>
  <c r="F712" i="6"/>
  <c r="J712" i="6"/>
  <c r="N712" i="6"/>
  <c r="B713" i="6"/>
  <c r="F713" i="6"/>
  <c r="J713" i="6"/>
  <c r="N713" i="6"/>
  <c r="B714" i="6"/>
  <c r="F714" i="6"/>
  <c r="J714" i="6"/>
  <c r="N714" i="6"/>
  <c r="B715" i="6"/>
  <c r="F715" i="6"/>
  <c r="J715" i="6"/>
  <c r="N715" i="6"/>
  <c r="B716" i="6"/>
  <c r="F716" i="6"/>
  <c r="J716" i="6"/>
  <c r="N716" i="6"/>
  <c r="B717" i="6"/>
  <c r="F717" i="6"/>
  <c r="J717" i="6"/>
  <c r="N717" i="6"/>
  <c r="B718" i="6"/>
  <c r="F718" i="6"/>
  <c r="J718" i="6"/>
  <c r="N718" i="6"/>
  <c r="B719" i="6"/>
  <c r="F719" i="6"/>
  <c r="J719" i="6"/>
  <c r="N719" i="6"/>
  <c r="B720" i="6"/>
  <c r="F720" i="6"/>
  <c r="J720" i="6"/>
  <c r="N720" i="6"/>
  <c r="B721" i="6"/>
  <c r="F721" i="6"/>
  <c r="J721" i="6"/>
  <c r="N721" i="6"/>
  <c r="B722" i="6"/>
  <c r="F722" i="6"/>
  <c r="J722" i="6"/>
  <c r="N722" i="6"/>
  <c r="B723" i="6"/>
  <c r="F723" i="6"/>
  <c r="J723" i="6"/>
  <c r="N723" i="6"/>
  <c r="B724" i="6"/>
  <c r="F724" i="6"/>
  <c r="J724" i="6"/>
  <c r="N724" i="6"/>
  <c r="B725" i="6"/>
  <c r="F725" i="6"/>
  <c r="J725" i="6"/>
  <c r="N725" i="6"/>
  <c r="B726" i="6"/>
  <c r="F726" i="6"/>
  <c r="J726" i="6"/>
  <c r="N726" i="6"/>
  <c r="B727" i="6"/>
  <c r="F727" i="6"/>
  <c r="J727" i="6"/>
  <c r="N727" i="6"/>
  <c r="B728" i="6"/>
  <c r="F728" i="6"/>
  <c r="J728" i="6"/>
  <c r="N728" i="6"/>
  <c r="B729" i="6"/>
  <c r="F729" i="6"/>
  <c r="J729" i="6"/>
  <c r="N729" i="6"/>
  <c r="B730" i="6"/>
  <c r="F730" i="6"/>
  <c r="J730" i="6"/>
  <c r="N730" i="6"/>
  <c r="B731" i="6"/>
  <c r="F731" i="6"/>
  <c r="J731" i="6"/>
  <c r="N731" i="6"/>
  <c r="B732" i="6"/>
  <c r="F732" i="6"/>
  <c r="J732" i="6"/>
  <c r="N732" i="6"/>
  <c r="B733" i="6"/>
  <c r="F733" i="6"/>
  <c r="J733" i="6"/>
  <c r="N733" i="6"/>
  <c r="B734" i="6"/>
  <c r="F734" i="6"/>
  <c r="J734" i="6"/>
  <c r="N734" i="6"/>
  <c r="B735" i="6"/>
  <c r="F735" i="6"/>
  <c r="J735" i="6"/>
  <c r="N735" i="6"/>
  <c r="B736" i="6"/>
  <c r="F736" i="6"/>
  <c r="J736" i="6"/>
  <c r="N736" i="6"/>
  <c r="B737" i="6"/>
  <c r="F737" i="6"/>
  <c r="J737" i="6"/>
  <c r="N737" i="6"/>
  <c r="B738" i="6"/>
  <c r="F738" i="6"/>
  <c r="J738" i="6"/>
  <c r="N738" i="6"/>
  <c r="B739" i="6"/>
  <c r="F739" i="6"/>
  <c r="J739" i="6"/>
  <c r="N739" i="6"/>
  <c r="B740" i="6"/>
  <c r="F740" i="6"/>
  <c r="J740" i="6"/>
  <c r="N740" i="6"/>
  <c r="B741" i="6"/>
  <c r="F741" i="6"/>
  <c r="J741" i="6"/>
  <c r="N741" i="6"/>
  <c r="B742" i="6"/>
  <c r="F742" i="6"/>
  <c r="J742" i="6"/>
  <c r="N742" i="6"/>
  <c r="B743" i="6"/>
  <c r="F743" i="6"/>
  <c r="J743" i="6"/>
  <c r="N743" i="6"/>
  <c r="B744" i="6"/>
  <c r="F744" i="6"/>
  <c r="J744" i="6"/>
  <c r="N744" i="6"/>
  <c r="B745" i="6"/>
  <c r="F745" i="6"/>
  <c r="J745" i="6"/>
  <c r="N745" i="6"/>
  <c r="B746" i="6"/>
  <c r="F746" i="6"/>
  <c r="J746" i="6"/>
  <c r="N746" i="6"/>
  <c r="B747" i="6"/>
  <c r="F747" i="6"/>
  <c r="J747" i="6"/>
  <c r="N747" i="6"/>
  <c r="B748" i="6"/>
  <c r="F748" i="6"/>
  <c r="J748" i="6"/>
  <c r="N748" i="6"/>
  <c r="B749" i="6"/>
  <c r="F749" i="6"/>
  <c r="J749" i="6"/>
  <c r="N749" i="6"/>
  <c r="B750" i="6"/>
  <c r="F750" i="6"/>
  <c r="J750" i="6"/>
  <c r="N750" i="6"/>
  <c r="B751" i="6"/>
  <c r="F751" i="6"/>
  <c r="J751" i="6"/>
  <c r="N751" i="6"/>
  <c r="B752" i="6"/>
  <c r="F752" i="6"/>
  <c r="J752" i="6"/>
  <c r="N752" i="6"/>
  <c r="B753" i="6"/>
  <c r="F753" i="6"/>
  <c r="J753" i="6"/>
  <c r="N753" i="6"/>
  <c r="B754" i="6"/>
  <c r="F754" i="6"/>
  <c r="J754" i="6"/>
  <c r="N754" i="6"/>
  <c r="B755" i="6"/>
  <c r="F755" i="6"/>
  <c r="J755" i="6"/>
  <c r="N755" i="6"/>
  <c r="B756" i="6"/>
  <c r="F756" i="6"/>
  <c r="J756" i="6"/>
  <c r="N756" i="6"/>
  <c r="B757" i="6"/>
  <c r="F757" i="6"/>
  <c r="J757" i="6"/>
  <c r="N757" i="6"/>
  <c r="B758" i="6"/>
  <c r="F758" i="6"/>
  <c r="J758" i="6"/>
  <c r="N758" i="6"/>
  <c r="B759" i="6"/>
  <c r="F759" i="6"/>
  <c r="J759" i="6"/>
  <c r="N759" i="6"/>
  <c r="B760" i="6"/>
  <c r="F760" i="6"/>
  <c r="J760" i="6"/>
  <c r="N760" i="6"/>
  <c r="B761" i="6"/>
  <c r="F761" i="6"/>
  <c r="J761" i="6"/>
  <c r="N761" i="6"/>
  <c r="B762" i="6"/>
  <c r="F762" i="6"/>
  <c r="J762" i="6"/>
  <c r="N762" i="6"/>
  <c r="B763" i="6"/>
  <c r="F763" i="6"/>
  <c r="J763" i="6"/>
  <c r="N763" i="6"/>
  <c r="B764" i="6"/>
  <c r="F764" i="6"/>
  <c r="J764" i="6"/>
  <c r="N764" i="6"/>
  <c r="B765" i="6"/>
  <c r="F765" i="6"/>
  <c r="J765" i="6"/>
  <c r="N765" i="6"/>
  <c r="B766" i="6"/>
  <c r="F766" i="6"/>
  <c r="J766" i="6"/>
  <c r="N766" i="6"/>
  <c r="B767" i="6"/>
  <c r="F767" i="6"/>
  <c r="J767" i="6"/>
  <c r="N767" i="6"/>
  <c r="B768" i="6"/>
  <c r="F768" i="6"/>
  <c r="J768" i="6"/>
  <c r="N768" i="6"/>
  <c r="B769" i="6"/>
  <c r="F769" i="6"/>
  <c r="J769" i="6"/>
  <c r="N769" i="6"/>
  <c r="B770" i="6"/>
  <c r="F770" i="6"/>
  <c r="J770" i="6"/>
  <c r="N770" i="6"/>
  <c r="B771" i="6"/>
  <c r="F771" i="6"/>
  <c r="J771" i="6"/>
  <c r="N771" i="6"/>
  <c r="B772" i="6"/>
  <c r="F772" i="6"/>
  <c r="J772" i="6"/>
  <c r="N772" i="6"/>
  <c r="B773" i="6"/>
  <c r="F773" i="6"/>
  <c r="J773" i="6"/>
  <c r="N773" i="6"/>
  <c r="B774" i="6"/>
  <c r="F774" i="6"/>
  <c r="J774" i="6"/>
  <c r="N774" i="6"/>
  <c r="B775" i="6"/>
  <c r="F775" i="6"/>
  <c r="J775" i="6"/>
  <c r="N775" i="6"/>
  <c r="B776" i="6"/>
  <c r="F776" i="6"/>
  <c r="J776" i="6"/>
  <c r="N776" i="6"/>
  <c r="B777" i="6"/>
  <c r="F777" i="6"/>
  <c r="J777" i="6"/>
  <c r="N777" i="6"/>
  <c r="B778" i="6"/>
  <c r="F778" i="6"/>
  <c r="J778" i="6"/>
  <c r="N778" i="6"/>
  <c r="B779" i="6"/>
  <c r="F779" i="6"/>
  <c r="J779" i="6"/>
  <c r="N779" i="6"/>
  <c r="B780" i="6"/>
  <c r="F780" i="6"/>
  <c r="J780" i="6"/>
  <c r="N780" i="6"/>
  <c r="B781" i="6"/>
  <c r="F781" i="6"/>
  <c r="J781" i="6"/>
  <c r="N781" i="6"/>
  <c r="B782" i="6"/>
  <c r="F782" i="6"/>
  <c r="J782" i="6"/>
  <c r="N782" i="6"/>
  <c r="B783" i="6"/>
  <c r="F783" i="6"/>
  <c r="J783" i="6"/>
  <c r="N783" i="6"/>
  <c r="B784" i="6"/>
  <c r="F784" i="6"/>
  <c r="J784" i="6"/>
  <c r="N784" i="6"/>
  <c r="B785" i="6"/>
  <c r="F785" i="6"/>
  <c r="J785" i="6"/>
  <c r="N785" i="6"/>
  <c r="B786" i="6"/>
  <c r="F786" i="6"/>
  <c r="J786" i="6"/>
  <c r="N786" i="6"/>
  <c r="B787" i="6"/>
  <c r="F787" i="6"/>
  <c r="J787" i="6"/>
  <c r="N787" i="6"/>
  <c r="B788" i="6"/>
  <c r="F788" i="6"/>
  <c r="J788" i="6"/>
  <c r="N788" i="6"/>
  <c r="B2" i="6"/>
  <c r="F2" i="6"/>
  <c r="J2" i="6"/>
  <c r="N2" i="6"/>
  <c r="B3" i="6"/>
  <c r="F3" i="6"/>
  <c r="J3" i="6"/>
  <c r="N3" i="6"/>
  <c r="B4" i="6"/>
  <c r="F4" i="6"/>
  <c r="J4" i="6"/>
  <c r="N4" i="6"/>
  <c r="B5" i="6"/>
  <c r="F5" i="6"/>
  <c r="J5" i="6"/>
  <c r="N5" i="6"/>
  <c r="B6" i="6"/>
  <c r="F6" i="6"/>
  <c r="J6" i="6"/>
  <c r="N6" i="6"/>
  <c r="B7" i="6"/>
  <c r="F7" i="6"/>
  <c r="J7" i="6"/>
  <c r="N7" i="6"/>
  <c r="B8" i="6"/>
  <c r="F8" i="6"/>
  <c r="J8" i="6"/>
  <c r="N8" i="6"/>
  <c r="B9" i="6"/>
  <c r="F9" i="6"/>
  <c r="J9" i="6"/>
  <c r="N9" i="6"/>
  <c r="N1" i="6"/>
  <c r="J1" i="6"/>
  <c r="B1301" i="6"/>
  <c r="B1" i="6"/>
  <c r="D1" i="6" s="1"/>
  <c r="V1" i="6" s="1"/>
  <c r="C4" i="7" s="1"/>
  <c r="M13" i="2"/>
  <c r="M13" i="3" s="1"/>
  <c r="M13" i="4" s="1"/>
  <c r="M3" i="1"/>
  <c r="M3" i="2" s="1"/>
  <c r="M3" i="3" s="1"/>
  <c r="M3" i="4" s="1"/>
  <c r="M4" i="1"/>
  <c r="M4" i="2" s="1"/>
  <c r="M4" i="3" s="1"/>
  <c r="M4" i="4" s="1"/>
  <c r="M5" i="1"/>
  <c r="M5" i="2" s="1"/>
  <c r="M5" i="3" s="1"/>
  <c r="M5" i="4" s="1"/>
  <c r="M6" i="1"/>
  <c r="M6" i="2" s="1"/>
  <c r="M6" i="3" s="1"/>
  <c r="M6" i="4" s="1"/>
  <c r="M7" i="1"/>
  <c r="M7" i="2" s="1"/>
  <c r="M7" i="3" s="1"/>
  <c r="M7" i="4" s="1"/>
  <c r="M8" i="1"/>
  <c r="M8" i="2" s="1"/>
  <c r="M8" i="3" s="1"/>
  <c r="M8" i="4" s="1"/>
  <c r="M9" i="1"/>
  <c r="M9" i="2" s="1"/>
  <c r="M9" i="3" s="1"/>
  <c r="M9" i="4" s="1"/>
  <c r="M10" i="1"/>
  <c r="M10" i="2" s="1"/>
  <c r="M10" i="3" s="1"/>
  <c r="M10" i="4" s="1"/>
  <c r="M11" i="1"/>
  <c r="M11" i="2" s="1"/>
  <c r="M11" i="3" s="1"/>
  <c r="M11" i="4" s="1"/>
  <c r="M12" i="1"/>
  <c r="M12" i="2" s="1"/>
  <c r="M12" i="3" s="1"/>
  <c r="M12" i="4" s="1"/>
  <c r="M13" i="1"/>
  <c r="M14" i="1"/>
  <c r="M14" i="2" s="1"/>
  <c r="M14" i="3" s="1"/>
  <c r="M14" i="4" s="1"/>
  <c r="M15" i="1"/>
  <c r="M15" i="2" s="1"/>
  <c r="M15" i="3" s="1"/>
  <c r="M15" i="4" s="1"/>
  <c r="M16" i="1"/>
  <c r="M16" i="2" s="1"/>
  <c r="M16" i="3" s="1"/>
  <c r="M16" i="4" s="1"/>
  <c r="M17" i="1"/>
  <c r="M17" i="2" s="1"/>
  <c r="M17" i="3" s="1"/>
  <c r="M17" i="4" s="1"/>
  <c r="M2" i="1"/>
  <c r="I1169" i="1" s="1"/>
  <c r="I621" i="1" l="1"/>
  <c r="I188" i="1"/>
  <c r="I153" i="1"/>
  <c r="I174" i="1"/>
  <c r="I958" i="1"/>
  <c r="I772" i="1"/>
  <c r="I1060" i="1"/>
  <c r="I177" i="1"/>
  <c r="I647" i="1"/>
  <c r="I1010" i="1"/>
  <c r="I421" i="1"/>
  <c r="I482" i="1"/>
  <c r="I584" i="1"/>
  <c r="I1208" i="1"/>
  <c r="I977" i="1"/>
  <c r="I67" i="1"/>
  <c r="I748" i="1"/>
  <c r="I927" i="1"/>
  <c r="I1049" i="1"/>
  <c r="I262" i="1"/>
  <c r="I1033" i="1"/>
  <c r="I427" i="1"/>
  <c r="I105" i="1"/>
  <c r="I50" i="1"/>
  <c r="I406" i="1"/>
  <c r="I1106" i="1"/>
  <c r="I303" i="1"/>
  <c r="I909" i="1"/>
  <c r="I994" i="1"/>
  <c r="I1050" i="1"/>
  <c r="I494" i="1"/>
  <c r="R760" i="6"/>
  <c r="D760" i="6"/>
  <c r="V760" i="6" s="1"/>
  <c r="C763" i="7" s="1"/>
  <c r="C760" i="6"/>
  <c r="U760" i="6" s="1"/>
  <c r="B763" i="7" s="1"/>
  <c r="B2749" i="6"/>
  <c r="R2749" i="6" s="1"/>
  <c r="L749" i="6"/>
  <c r="D2749" i="6" s="1"/>
  <c r="K749" i="6"/>
  <c r="C2749" i="6" s="1"/>
  <c r="R742" i="6"/>
  <c r="C742" i="6"/>
  <c r="U742" i="6" s="1"/>
  <c r="B745" i="7" s="1"/>
  <c r="D742" i="6"/>
  <c r="V742" i="6" s="1"/>
  <c r="C745" i="7" s="1"/>
  <c r="R736" i="6"/>
  <c r="C736" i="6"/>
  <c r="U736" i="6" s="1"/>
  <c r="B739" i="7" s="1"/>
  <c r="D736" i="6"/>
  <c r="V736" i="6" s="1"/>
  <c r="C739" i="7" s="1"/>
  <c r="R2728" i="6"/>
  <c r="L728" i="6"/>
  <c r="D2728" i="6" s="1"/>
  <c r="K728" i="6"/>
  <c r="C2728" i="6" s="1"/>
  <c r="B2728" i="6"/>
  <c r="R721" i="6"/>
  <c r="D721" i="6"/>
  <c r="V721" i="6" s="1"/>
  <c r="C724" i="7" s="1"/>
  <c r="C721" i="6"/>
  <c r="U721" i="6" s="1"/>
  <c r="B724" i="7" s="1"/>
  <c r="R2710" i="6"/>
  <c r="L710" i="6"/>
  <c r="D2710" i="6" s="1"/>
  <c r="B2710" i="6"/>
  <c r="K710" i="6"/>
  <c r="C2710" i="6" s="1"/>
  <c r="B2701" i="6"/>
  <c r="R2701" i="6" s="1"/>
  <c r="L701" i="6"/>
  <c r="D2701" i="6" s="1"/>
  <c r="K701" i="6"/>
  <c r="C2701" i="6" s="1"/>
  <c r="R667" i="6"/>
  <c r="D667" i="6"/>
  <c r="V667" i="6" s="1"/>
  <c r="C670" i="7" s="1"/>
  <c r="C667" i="6"/>
  <c r="U667" i="6" s="1"/>
  <c r="B670" i="7" s="1"/>
  <c r="R661" i="6"/>
  <c r="C661" i="6"/>
  <c r="U661" i="6" s="1"/>
  <c r="B664" i="7" s="1"/>
  <c r="D661" i="6"/>
  <c r="V661" i="6" s="1"/>
  <c r="C664" i="7" s="1"/>
  <c r="B2653" i="6"/>
  <c r="R2653" i="6" s="1"/>
  <c r="L653" i="6"/>
  <c r="D2653" i="6" s="1"/>
  <c r="K653" i="6"/>
  <c r="C2653" i="6" s="1"/>
  <c r="R2647" i="6"/>
  <c r="B2647" i="6"/>
  <c r="L647" i="6"/>
  <c r="D2647" i="6" s="1"/>
  <c r="K647" i="6"/>
  <c r="C2647" i="6" s="1"/>
  <c r="R640" i="6"/>
  <c r="C640" i="6"/>
  <c r="U640" i="6" s="1"/>
  <c r="B643" i="7" s="1"/>
  <c r="D640" i="6"/>
  <c r="V640" i="6" s="1"/>
  <c r="C643" i="7" s="1"/>
  <c r="L632" i="6"/>
  <c r="D2632" i="6" s="1"/>
  <c r="K632" i="6"/>
  <c r="C2632" i="6" s="1"/>
  <c r="B2632" i="6"/>
  <c r="R2632" i="6" s="1"/>
  <c r="R625" i="6"/>
  <c r="C625" i="6"/>
  <c r="U625" i="6" s="1"/>
  <c r="B628" i="7" s="1"/>
  <c r="D625" i="6"/>
  <c r="V625" i="6" s="1"/>
  <c r="C628" i="7" s="1"/>
  <c r="R616" i="6"/>
  <c r="C616" i="6"/>
  <c r="U616" i="6" s="1"/>
  <c r="B619" i="7" s="1"/>
  <c r="D616" i="6"/>
  <c r="V616" i="6" s="1"/>
  <c r="C619" i="7" s="1"/>
  <c r="R2608" i="6"/>
  <c r="L608" i="6"/>
  <c r="D2608" i="6" s="1"/>
  <c r="K608" i="6"/>
  <c r="C2608" i="6" s="1"/>
  <c r="B2608" i="6"/>
  <c r="R601" i="6"/>
  <c r="D601" i="6"/>
  <c r="V601" i="6" s="1"/>
  <c r="C604" i="7" s="1"/>
  <c r="C601" i="6"/>
  <c r="U601" i="6" s="1"/>
  <c r="B604" i="7" s="1"/>
  <c r="R2593" i="6"/>
  <c r="B2593" i="6"/>
  <c r="L593" i="6"/>
  <c r="D2593" i="6" s="1"/>
  <c r="K593" i="6"/>
  <c r="C2593" i="6" s="1"/>
  <c r="R580" i="6"/>
  <c r="C580" i="6"/>
  <c r="U580" i="6" s="1"/>
  <c r="B583" i="7" s="1"/>
  <c r="D580" i="6"/>
  <c r="V580" i="6" s="1"/>
  <c r="C583" i="7" s="1"/>
  <c r="R568" i="6"/>
  <c r="C568" i="6"/>
  <c r="U568" i="6" s="1"/>
  <c r="B571" i="7" s="1"/>
  <c r="D568" i="6"/>
  <c r="V568" i="6" s="1"/>
  <c r="C571" i="7" s="1"/>
  <c r="B2557" i="6"/>
  <c r="R2557" i="6" s="1"/>
  <c r="L557" i="6"/>
  <c r="D2557" i="6" s="1"/>
  <c r="K557" i="6"/>
  <c r="C2557" i="6" s="1"/>
  <c r="R550" i="6"/>
  <c r="D550" i="6"/>
  <c r="V550" i="6" s="1"/>
  <c r="C553" i="7" s="1"/>
  <c r="C550" i="6"/>
  <c r="U550" i="6" s="1"/>
  <c r="B553" i="7" s="1"/>
  <c r="R541" i="6"/>
  <c r="D541" i="6"/>
  <c r="V541" i="6" s="1"/>
  <c r="C544" i="7" s="1"/>
  <c r="C541" i="6"/>
  <c r="U541" i="6" s="1"/>
  <c r="B544" i="7" s="1"/>
  <c r="B2533" i="6"/>
  <c r="R2533" i="6" s="1"/>
  <c r="L533" i="6"/>
  <c r="D2533" i="6" s="1"/>
  <c r="K533" i="6"/>
  <c r="C2533" i="6" s="1"/>
  <c r="R526" i="6"/>
  <c r="C526" i="6"/>
  <c r="U526" i="6" s="1"/>
  <c r="B529" i="7" s="1"/>
  <c r="D526" i="6"/>
  <c r="V526" i="6" s="1"/>
  <c r="C529" i="7" s="1"/>
  <c r="R520" i="6"/>
  <c r="C520" i="6"/>
  <c r="U520" i="6" s="1"/>
  <c r="B523" i="7" s="1"/>
  <c r="D520" i="6"/>
  <c r="V520" i="6" s="1"/>
  <c r="C523" i="7" s="1"/>
  <c r="R2512" i="6"/>
  <c r="L512" i="6"/>
  <c r="D2512" i="6" s="1"/>
  <c r="B2512" i="6"/>
  <c r="K512" i="6"/>
  <c r="C2512" i="6" s="1"/>
  <c r="R505" i="6"/>
  <c r="D505" i="6"/>
  <c r="V505" i="6" s="1"/>
  <c r="C508" i="7" s="1"/>
  <c r="C505" i="6"/>
  <c r="U505" i="6" s="1"/>
  <c r="B508" i="7" s="1"/>
  <c r="R2497" i="6"/>
  <c r="B2497" i="6"/>
  <c r="L497" i="6"/>
  <c r="D2497" i="6" s="1"/>
  <c r="K497" i="6"/>
  <c r="C2497" i="6" s="1"/>
  <c r="R490" i="6"/>
  <c r="D490" i="6"/>
  <c r="V490" i="6" s="1"/>
  <c r="C493" i="7" s="1"/>
  <c r="C490" i="6"/>
  <c r="U490" i="6" s="1"/>
  <c r="B493" i="7" s="1"/>
  <c r="R481" i="6"/>
  <c r="C481" i="6"/>
  <c r="U481" i="6" s="1"/>
  <c r="B484" i="7" s="1"/>
  <c r="D481" i="6"/>
  <c r="V481" i="6" s="1"/>
  <c r="C484" i="7" s="1"/>
  <c r="R472" i="6"/>
  <c r="C472" i="6"/>
  <c r="U472" i="6" s="1"/>
  <c r="B475" i="7" s="1"/>
  <c r="D472" i="6"/>
  <c r="V472" i="6" s="1"/>
  <c r="C475" i="7" s="1"/>
  <c r="L464" i="6"/>
  <c r="D2464" i="6" s="1"/>
  <c r="K464" i="6"/>
  <c r="C2464" i="6" s="1"/>
  <c r="B2464" i="6"/>
  <c r="R2464" i="6" s="1"/>
  <c r="R457" i="6"/>
  <c r="C457" i="6"/>
  <c r="U457" i="6" s="1"/>
  <c r="B541" i="7" s="1"/>
  <c r="D457" i="6"/>
  <c r="V457" i="6" s="1"/>
  <c r="C541" i="7" s="1"/>
  <c r="B2449" i="6"/>
  <c r="R2449" i="6" s="1"/>
  <c r="L449" i="6"/>
  <c r="D2449" i="6" s="1"/>
  <c r="K449" i="6"/>
  <c r="C2449" i="6" s="1"/>
  <c r="R442" i="6"/>
  <c r="C442" i="6"/>
  <c r="U442" i="6" s="1"/>
  <c r="B445" i="7" s="1"/>
  <c r="D442" i="6"/>
  <c r="V442" i="6" s="1"/>
  <c r="C445" i="7" s="1"/>
  <c r="R436" i="6"/>
  <c r="C436" i="6"/>
  <c r="U436" i="6" s="1"/>
  <c r="B439" i="7" s="1"/>
  <c r="D436" i="6"/>
  <c r="V436" i="6" s="1"/>
  <c r="C439" i="7" s="1"/>
  <c r="R430" i="6"/>
  <c r="C430" i="6"/>
  <c r="U430" i="6" s="1"/>
  <c r="B433" i="7" s="1"/>
  <c r="D430" i="6"/>
  <c r="V430" i="6" s="1"/>
  <c r="C433" i="7" s="1"/>
  <c r="R421" i="6"/>
  <c r="C421" i="6"/>
  <c r="U421" i="6" s="1"/>
  <c r="B424" i="7" s="1"/>
  <c r="D421" i="6"/>
  <c r="V421" i="6" s="1"/>
  <c r="C424" i="7" s="1"/>
  <c r="R2413" i="6"/>
  <c r="B2413" i="6"/>
  <c r="L413" i="6"/>
  <c r="D2413" i="6" s="1"/>
  <c r="K413" i="6"/>
  <c r="C2413" i="6" s="1"/>
  <c r="R406" i="6"/>
  <c r="C406" i="6"/>
  <c r="U406" i="6" s="1"/>
  <c r="B409" i="7" s="1"/>
  <c r="D406" i="6"/>
  <c r="V406" i="6" s="1"/>
  <c r="C409" i="7" s="1"/>
  <c r="R400" i="6"/>
  <c r="C400" i="6"/>
  <c r="U400" i="6" s="1"/>
  <c r="B403" i="7" s="1"/>
  <c r="D400" i="6"/>
  <c r="V400" i="6" s="1"/>
  <c r="C403" i="7" s="1"/>
  <c r="R394" i="6"/>
  <c r="C394" i="6"/>
  <c r="U394" i="6" s="1"/>
  <c r="B397" i="7" s="1"/>
  <c r="D394" i="6"/>
  <c r="V394" i="6" s="1"/>
  <c r="C397" i="7" s="1"/>
  <c r="L386" i="6"/>
  <c r="D2386" i="6" s="1"/>
  <c r="B2386" i="6"/>
  <c r="R2386" i="6" s="1"/>
  <c r="K386" i="6"/>
  <c r="C2386" i="6" s="1"/>
  <c r="R382" i="6"/>
  <c r="C382" i="6"/>
  <c r="U382" i="6" s="1"/>
  <c r="B385" i="7" s="1"/>
  <c r="D382" i="6"/>
  <c r="V382" i="6" s="1"/>
  <c r="C385" i="7" s="1"/>
  <c r="R2374" i="6"/>
  <c r="B2374" i="6"/>
  <c r="L374" i="6"/>
  <c r="D2374" i="6" s="1"/>
  <c r="K374" i="6"/>
  <c r="C2374" i="6" s="1"/>
  <c r="R2365" i="6"/>
  <c r="B2365" i="6"/>
  <c r="L365" i="6"/>
  <c r="D2365" i="6" s="1"/>
  <c r="K365" i="6"/>
  <c r="C2365" i="6" s="1"/>
  <c r="R358" i="6"/>
  <c r="D358" i="6"/>
  <c r="V358" i="6" s="1"/>
  <c r="C361" i="7" s="1"/>
  <c r="C358" i="6"/>
  <c r="U358" i="6" s="1"/>
  <c r="B361" i="7" s="1"/>
  <c r="R352" i="6"/>
  <c r="D352" i="6"/>
  <c r="V352" i="6" s="1"/>
  <c r="C355" i="7" s="1"/>
  <c r="C352" i="6"/>
  <c r="U352" i="6" s="1"/>
  <c r="B355" i="7" s="1"/>
  <c r="R2344" i="6"/>
  <c r="L344" i="6"/>
  <c r="D2344" i="6" s="1"/>
  <c r="B2344" i="6"/>
  <c r="K344" i="6"/>
  <c r="C2344" i="6" s="1"/>
  <c r="R2338" i="6"/>
  <c r="B2338" i="6"/>
  <c r="L338" i="6"/>
  <c r="D2338" i="6" s="1"/>
  <c r="K338" i="6"/>
  <c r="C2338" i="6" s="1"/>
  <c r="R2329" i="6"/>
  <c r="B2329" i="6"/>
  <c r="L329" i="6"/>
  <c r="D2329" i="6" s="1"/>
  <c r="K329" i="6"/>
  <c r="C2329" i="6" s="1"/>
  <c r="R2320" i="6"/>
  <c r="L320" i="6"/>
  <c r="D2320" i="6" s="1"/>
  <c r="K320" i="6"/>
  <c r="C2320" i="6" s="1"/>
  <c r="B2320" i="6"/>
  <c r="R313" i="6"/>
  <c r="D313" i="6"/>
  <c r="V313" i="6" s="1"/>
  <c r="C316" i="7" s="1"/>
  <c r="C313" i="6"/>
  <c r="U313" i="6" s="1"/>
  <c r="B316" i="7" s="1"/>
  <c r="R307" i="6"/>
  <c r="D307" i="6"/>
  <c r="V307" i="6" s="1"/>
  <c r="C310" i="7" s="1"/>
  <c r="C307" i="6"/>
  <c r="U307" i="6" s="1"/>
  <c r="B310" i="7" s="1"/>
  <c r="R2299" i="6"/>
  <c r="B2299" i="6"/>
  <c r="L299" i="6"/>
  <c r="D2299" i="6" s="1"/>
  <c r="K299" i="6"/>
  <c r="C2299" i="6" s="1"/>
  <c r="R295" i="6"/>
  <c r="D295" i="6"/>
  <c r="V295" i="6" s="1"/>
  <c r="C298" i="7" s="1"/>
  <c r="C295" i="6"/>
  <c r="U295" i="6" s="1"/>
  <c r="B298" i="7" s="1"/>
  <c r="B2287" i="6"/>
  <c r="R2287" i="6" s="1"/>
  <c r="L287" i="6"/>
  <c r="D2287" i="6" s="1"/>
  <c r="K287" i="6"/>
  <c r="C2287" i="6" s="1"/>
  <c r="L278" i="6"/>
  <c r="D2278" i="6" s="1"/>
  <c r="B2278" i="6"/>
  <c r="R2278" i="6" s="1"/>
  <c r="K278" i="6"/>
  <c r="C2278" i="6" s="1"/>
  <c r="R2272" i="6"/>
  <c r="L272" i="6"/>
  <c r="D2272" i="6" s="1"/>
  <c r="B2272" i="6"/>
  <c r="K272" i="6"/>
  <c r="C2272" i="6" s="1"/>
  <c r="B2263" i="6"/>
  <c r="R2263" i="6" s="1"/>
  <c r="L263" i="6"/>
  <c r="D2263" i="6" s="1"/>
  <c r="K263" i="6"/>
  <c r="C2263" i="6" s="1"/>
  <c r="R256" i="6"/>
  <c r="D256" i="6"/>
  <c r="V256" i="6" s="1"/>
  <c r="C259" i="7" s="1"/>
  <c r="C256" i="6"/>
  <c r="U256" i="6" s="1"/>
  <c r="B259" i="7" s="1"/>
  <c r="R2248" i="6"/>
  <c r="L248" i="6"/>
  <c r="D2248" i="6" s="1"/>
  <c r="B2248" i="6"/>
  <c r="K248" i="6"/>
  <c r="C2248" i="6" s="1"/>
  <c r="R2239" i="6"/>
  <c r="B2239" i="6"/>
  <c r="L239" i="6"/>
  <c r="D2239" i="6" s="1"/>
  <c r="K239" i="6"/>
  <c r="C2239" i="6" s="1"/>
  <c r="R229" i="6"/>
  <c r="D229" i="6"/>
  <c r="V229" i="6" s="1"/>
  <c r="C232" i="7" s="1"/>
  <c r="C229" i="6"/>
  <c r="U229" i="6" s="1"/>
  <c r="B232" i="7" s="1"/>
  <c r="L218" i="6"/>
  <c r="D2218" i="6" s="1"/>
  <c r="B2218" i="6"/>
  <c r="R2218" i="6" s="1"/>
  <c r="K218" i="6"/>
  <c r="C2218" i="6" s="1"/>
  <c r="B2209" i="6"/>
  <c r="R2209" i="6" s="1"/>
  <c r="L209" i="6"/>
  <c r="D2209" i="6" s="1"/>
  <c r="K209" i="6"/>
  <c r="C2209" i="6" s="1"/>
  <c r="R202" i="6"/>
  <c r="D202" i="6"/>
  <c r="V202" i="6" s="1"/>
  <c r="C205" i="7" s="1"/>
  <c r="C202" i="6"/>
  <c r="U202" i="6" s="1"/>
  <c r="B205" i="7" s="1"/>
  <c r="R2194" i="6"/>
  <c r="B2194" i="6"/>
  <c r="L194" i="6"/>
  <c r="D2194" i="6" s="1"/>
  <c r="K194" i="6"/>
  <c r="C2194" i="6" s="1"/>
  <c r="L188" i="6"/>
  <c r="D2188" i="6" s="1"/>
  <c r="B2188" i="6"/>
  <c r="R2188" i="6" s="1"/>
  <c r="K188" i="6"/>
  <c r="C2188" i="6" s="1"/>
  <c r="R181" i="6"/>
  <c r="D181" i="6"/>
  <c r="V181" i="6" s="1"/>
  <c r="C184" i="7" s="1"/>
  <c r="C181" i="6"/>
  <c r="U181" i="6" s="1"/>
  <c r="B184" i="7" s="1"/>
  <c r="B2173" i="6"/>
  <c r="R2173" i="6" s="1"/>
  <c r="L173" i="6"/>
  <c r="D2173" i="6" s="1"/>
  <c r="K173" i="6"/>
  <c r="C2173" i="6" s="1"/>
  <c r="R166" i="6"/>
  <c r="D166" i="6"/>
  <c r="V166" i="6" s="1"/>
  <c r="C169" i="7" s="1"/>
  <c r="C166" i="6"/>
  <c r="U166" i="6" s="1"/>
  <c r="B169" i="7" s="1"/>
  <c r="R154" i="6"/>
  <c r="D154" i="6"/>
  <c r="V154" i="6" s="1"/>
  <c r="C176" i="7" s="1"/>
  <c r="C154" i="6"/>
  <c r="U154" i="6" s="1"/>
  <c r="B176" i="7" s="1"/>
  <c r="R2146" i="6"/>
  <c r="L146" i="6"/>
  <c r="D2146" i="6" s="1"/>
  <c r="K146" i="6"/>
  <c r="C2146" i="6" s="1"/>
  <c r="B2146" i="6"/>
  <c r="L134" i="6"/>
  <c r="D2134" i="6" s="1"/>
  <c r="B2134" i="6"/>
  <c r="R2134" i="6" s="1"/>
  <c r="K134" i="6"/>
  <c r="C2134" i="6" s="1"/>
  <c r="R127" i="6"/>
  <c r="D127" i="6"/>
  <c r="V127" i="6" s="1"/>
  <c r="C130" i="7" s="1"/>
  <c r="C127" i="6"/>
  <c r="U127" i="6" s="1"/>
  <c r="B130" i="7" s="1"/>
  <c r="B2119" i="6"/>
  <c r="R2119" i="6" s="1"/>
  <c r="L119" i="6"/>
  <c r="D2119" i="6" s="1"/>
  <c r="K119" i="6"/>
  <c r="C2119" i="6" s="1"/>
  <c r="R112" i="6"/>
  <c r="D112" i="6"/>
  <c r="V112" i="6" s="1"/>
  <c r="C115" i="7" s="1"/>
  <c r="C112" i="6"/>
  <c r="U112" i="6" s="1"/>
  <c r="B115" i="7" s="1"/>
  <c r="R103" i="6"/>
  <c r="D103" i="6"/>
  <c r="V103" i="6" s="1"/>
  <c r="C106" i="7" s="1"/>
  <c r="C103" i="6"/>
  <c r="U103" i="6" s="1"/>
  <c r="B106" i="7" s="1"/>
  <c r="R2095" i="6"/>
  <c r="B2095" i="6"/>
  <c r="L95" i="6"/>
  <c r="D2095" i="6" s="1"/>
  <c r="K95" i="6"/>
  <c r="C2095" i="6" s="1"/>
  <c r="R88" i="6"/>
  <c r="D88" i="6"/>
  <c r="V88" i="6" s="1"/>
  <c r="C91" i="7" s="1"/>
  <c r="C88" i="6"/>
  <c r="U88" i="6" s="1"/>
  <c r="B91" i="7" s="1"/>
  <c r="R82" i="6"/>
  <c r="D82" i="6"/>
  <c r="V82" i="6" s="1"/>
  <c r="C85" i="7" s="1"/>
  <c r="C82" i="6"/>
  <c r="U82" i="6" s="1"/>
  <c r="B85" i="7" s="1"/>
  <c r="R2074" i="6"/>
  <c r="L74" i="6"/>
  <c r="D2074" i="6" s="1"/>
  <c r="B2074" i="6"/>
  <c r="K74" i="6"/>
  <c r="C2074" i="6" s="1"/>
  <c r="B2065" i="6"/>
  <c r="R2065" i="6" s="1"/>
  <c r="L65" i="6"/>
  <c r="D2065" i="6" s="1"/>
  <c r="K65" i="6"/>
  <c r="C2065" i="6" s="1"/>
  <c r="R61" i="6"/>
  <c r="D61" i="6"/>
  <c r="V61" i="6" s="1"/>
  <c r="C64" i="7" s="1"/>
  <c r="C61" i="6"/>
  <c r="U61" i="6" s="1"/>
  <c r="B64" i="7" s="1"/>
  <c r="R49" i="6"/>
  <c r="D49" i="6"/>
  <c r="V49" i="6" s="1"/>
  <c r="C52" i="7" s="1"/>
  <c r="C49" i="6"/>
  <c r="U49" i="6" s="1"/>
  <c r="B52" i="7" s="1"/>
  <c r="R40" i="6"/>
  <c r="D40" i="6"/>
  <c r="V40" i="6" s="1"/>
  <c r="C43" i="7" s="1"/>
  <c r="C40" i="6"/>
  <c r="U40" i="6" s="1"/>
  <c r="B43" i="7" s="1"/>
  <c r="R2032" i="6"/>
  <c r="B2032" i="6"/>
  <c r="K32" i="6"/>
  <c r="C2032" i="6" s="1"/>
  <c r="L32" i="6"/>
  <c r="D2032" i="6" s="1"/>
  <c r="R25" i="6"/>
  <c r="D25" i="6"/>
  <c r="V25" i="6" s="1"/>
  <c r="C46" i="7" s="1"/>
  <c r="C25" i="6"/>
  <c r="U25" i="6" s="1"/>
  <c r="B46" i="7" s="1"/>
  <c r="R16" i="6"/>
  <c r="D16" i="6"/>
  <c r="V16" i="6" s="1"/>
  <c r="C19" i="7" s="1"/>
  <c r="C16" i="6"/>
  <c r="U16" i="6" s="1"/>
  <c r="B19" i="7" s="1"/>
  <c r="R809" i="6"/>
  <c r="D809" i="6"/>
  <c r="V809" i="6" s="1"/>
  <c r="C812" i="7" s="1"/>
  <c r="C809" i="6"/>
  <c r="U809" i="6" s="1"/>
  <c r="B812" i="7" s="1"/>
  <c r="R791" i="6"/>
  <c r="C791" i="6"/>
  <c r="U791" i="6" s="1"/>
  <c r="B794" i="7" s="1"/>
  <c r="D791" i="6"/>
  <c r="V791" i="6" s="1"/>
  <c r="C794" i="7" s="1"/>
  <c r="R830" i="6"/>
  <c r="C830" i="6"/>
  <c r="U830" i="6" s="1"/>
  <c r="B833" i="7" s="1"/>
  <c r="D830" i="6"/>
  <c r="V830" i="6" s="1"/>
  <c r="C833" i="7" s="1"/>
  <c r="R815" i="6"/>
  <c r="C815" i="6"/>
  <c r="U815" i="6" s="1"/>
  <c r="B818" i="7" s="1"/>
  <c r="D815" i="6"/>
  <c r="V815" i="6" s="1"/>
  <c r="C818" i="7" s="1"/>
  <c r="R853" i="6"/>
  <c r="C853" i="6"/>
  <c r="U853" i="6" s="1"/>
  <c r="B856" i="7" s="1"/>
  <c r="D853" i="6"/>
  <c r="V853" i="6" s="1"/>
  <c r="C856" i="7" s="1"/>
  <c r="R876" i="6"/>
  <c r="D876" i="6"/>
  <c r="V876" i="6" s="1"/>
  <c r="C879" i="7" s="1"/>
  <c r="C876" i="6"/>
  <c r="U876" i="6" s="1"/>
  <c r="B879" i="7" s="1"/>
  <c r="R906" i="6"/>
  <c r="D906" i="6"/>
  <c r="V906" i="6" s="1"/>
  <c r="C909" i="7" s="1"/>
  <c r="C906" i="6"/>
  <c r="U906" i="6" s="1"/>
  <c r="B909" i="7" s="1"/>
  <c r="R891" i="6"/>
  <c r="D891" i="6"/>
  <c r="V891" i="6" s="1"/>
  <c r="C894" i="7" s="1"/>
  <c r="C891" i="6"/>
  <c r="U891" i="6" s="1"/>
  <c r="B894" i="7" s="1"/>
  <c r="R944" i="6"/>
  <c r="D944" i="6"/>
  <c r="V944" i="6" s="1"/>
  <c r="C947" i="7" s="1"/>
  <c r="C944" i="6"/>
  <c r="U944" i="6" s="1"/>
  <c r="B947" i="7" s="1"/>
  <c r="R935" i="6"/>
  <c r="C935" i="6"/>
  <c r="U935" i="6" s="1"/>
  <c r="B938" i="7" s="1"/>
  <c r="D935" i="6"/>
  <c r="V935" i="6" s="1"/>
  <c r="C938" i="7" s="1"/>
  <c r="R926" i="6"/>
  <c r="D926" i="6"/>
  <c r="V926" i="6" s="1"/>
  <c r="C1046" i="7" s="1"/>
  <c r="C926" i="6"/>
  <c r="U926" i="6" s="1"/>
  <c r="B1046" i="7" s="1"/>
  <c r="R908" i="6"/>
  <c r="D908" i="6"/>
  <c r="V908" i="6" s="1"/>
  <c r="C911" i="7" s="1"/>
  <c r="C908" i="6"/>
  <c r="U908" i="6" s="1"/>
  <c r="B911" i="7" s="1"/>
  <c r="R1098" i="6"/>
  <c r="D1098" i="6"/>
  <c r="V1098" i="6" s="1"/>
  <c r="C1101" i="7" s="1"/>
  <c r="C1098" i="6"/>
  <c r="U1098" i="6" s="1"/>
  <c r="B1101" i="7" s="1"/>
  <c r="R1089" i="6"/>
  <c r="D1089" i="6"/>
  <c r="V1089" i="6" s="1"/>
  <c r="C1092" i="7" s="1"/>
  <c r="C1089" i="6"/>
  <c r="U1089" i="6" s="1"/>
  <c r="B1092" i="7" s="1"/>
  <c r="R1077" i="6"/>
  <c r="D1077" i="6"/>
  <c r="V1077" i="6" s="1"/>
  <c r="C1080" i="7" s="1"/>
  <c r="C1077" i="6"/>
  <c r="U1077" i="6" s="1"/>
  <c r="B1080" i="7" s="1"/>
  <c r="R1062" i="6"/>
  <c r="D1062" i="6"/>
  <c r="V1062" i="6" s="1"/>
  <c r="C1065" i="7" s="1"/>
  <c r="C1062" i="6"/>
  <c r="U1062" i="6" s="1"/>
  <c r="B1065" i="7" s="1"/>
  <c r="R1047" i="6"/>
  <c r="D1047" i="6"/>
  <c r="V1047" i="6" s="1"/>
  <c r="C1050" i="7" s="1"/>
  <c r="C1047" i="6"/>
  <c r="U1047" i="6" s="1"/>
  <c r="B1050" i="7" s="1"/>
  <c r="R1038" i="6"/>
  <c r="D1038" i="6"/>
  <c r="V1038" i="6" s="1"/>
  <c r="C1041" i="7" s="1"/>
  <c r="C1038" i="6"/>
  <c r="U1038" i="6" s="1"/>
  <c r="B1041" i="7" s="1"/>
  <c r="R1023" i="6"/>
  <c r="D1023" i="6"/>
  <c r="V1023" i="6" s="1"/>
  <c r="C1026" i="7" s="1"/>
  <c r="C1023" i="6"/>
  <c r="U1023" i="6" s="1"/>
  <c r="B1026" i="7" s="1"/>
  <c r="R1014" i="6"/>
  <c r="D1014" i="6"/>
  <c r="V1014" i="6" s="1"/>
  <c r="C1094" i="7" s="1"/>
  <c r="C1014" i="6"/>
  <c r="U1014" i="6" s="1"/>
  <c r="B1094" i="7" s="1"/>
  <c r="R1005" i="6"/>
  <c r="D1005" i="6"/>
  <c r="V1005" i="6" s="1"/>
  <c r="C1008" i="7" s="1"/>
  <c r="C1005" i="6"/>
  <c r="U1005" i="6" s="1"/>
  <c r="B1008" i="7" s="1"/>
  <c r="R993" i="6"/>
  <c r="D993" i="6"/>
  <c r="V993" i="6" s="1"/>
  <c r="C996" i="7" s="1"/>
  <c r="C993" i="6"/>
  <c r="U993" i="6" s="1"/>
  <c r="B996" i="7" s="1"/>
  <c r="R975" i="6"/>
  <c r="D975" i="6"/>
  <c r="V975" i="6" s="1"/>
  <c r="C978" i="7" s="1"/>
  <c r="C975" i="6"/>
  <c r="U975" i="6" s="1"/>
  <c r="B978" i="7" s="1"/>
  <c r="R963" i="6"/>
  <c r="D963" i="6"/>
  <c r="V963" i="6" s="1"/>
  <c r="C1073" i="7" s="1"/>
  <c r="C963" i="6"/>
  <c r="U963" i="6" s="1"/>
  <c r="B1073" i="7" s="1"/>
  <c r="R948" i="6"/>
  <c r="D948" i="6"/>
  <c r="V948" i="6" s="1"/>
  <c r="C951" i="7" s="1"/>
  <c r="C948" i="6"/>
  <c r="U948" i="6" s="1"/>
  <c r="B951" i="7" s="1"/>
  <c r="R1256" i="6"/>
  <c r="C1256" i="6"/>
  <c r="D1256" i="6"/>
  <c r="R1247" i="6"/>
  <c r="C1247" i="6"/>
  <c r="D1247" i="6"/>
  <c r="R1223" i="6"/>
  <c r="C1223" i="6"/>
  <c r="D1223" i="6"/>
  <c r="R1214" i="6"/>
  <c r="D1214" i="6"/>
  <c r="V1214" i="6" s="1"/>
  <c r="C1217" i="7" s="1"/>
  <c r="C1214" i="6"/>
  <c r="U1214" i="6" s="1"/>
  <c r="R1205" i="6"/>
  <c r="C1205" i="6"/>
  <c r="U1205" i="6" s="1"/>
  <c r="B1208" i="7" s="1"/>
  <c r="D1205" i="6"/>
  <c r="V1205" i="6" s="1"/>
  <c r="C1208" i="7" s="1"/>
  <c r="R1187" i="6"/>
  <c r="D1187" i="6"/>
  <c r="V1187" i="6" s="1"/>
  <c r="C1190" i="7" s="1"/>
  <c r="C1187" i="6"/>
  <c r="U1187" i="6" s="1"/>
  <c r="B1190" i="7" s="1"/>
  <c r="R1166" i="6"/>
  <c r="C1166" i="6"/>
  <c r="U1166" i="6" s="1"/>
  <c r="B1169" i="7" s="1"/>
  <c r="D1166" i="6"/>
  <c r="V1166" i="6" s="1"/>
  <c r="C1169" i="7" s="1"/>
  <c r="R1127" i="6"/>
  <c r="D1127" i="6"/>
  <c r="V1127" i="6" s="1"/>
  <c r="C1130" i="7" s="1"/>
  <c r="C1127" i="6"/>
  <c r="U1127" i="6" s="1"/>
  <c r="B1130" i="7" s="1"/>
  <c r="B1985" i="6"/>
  <c r="R1985" i="6" s="1"/>
  <c r="H685" i="6"/>
  <c r="D1985" i="6" s="1"/>
  <c r="G685" i="6"/>
  <c r="C1985" i="6" s="1"/>
  <c r="I794" i="1"/>
  <c r="I771" i="1"/>
  <c r="I195" i="1"/>
  <c r="I957" i="1"/>
  <c r="I555" i="1"/>
  <c r="I956" i="1"/>
  <c r="I1056" i="1"/>
  <c r="I649" i="1"/>
  <c r="I283" i="1"/>
  <c r="I782" i="1"/>
  <c r="I439" i="1"/>
  <c r="I120" i="1"/>
  <c r="I1105" i="1"/>
  <c r="I852" i="1"/>
  <c r="I632" i="1"/>
  <c r="I399" i="1"/>
  <c r="I238" i="1"/>
  <c r="I492" i="1"/>
  <c r="I1189" i="1"/>
  <c r="I637" i="1"/>
  <c r="I71" i="1"/>
  <c r="I1118" i="1"/>
  <c r="I405" i="1"/>
  <c r="I91" i="1"/>
  <c r="I744" i="1"/>
  <c r="I416" i="1"/>
  <c r="I194" i="1"/>
  <c r="I1083" i="1"/>
  <c r="I315" i="1"/>
  <c r="I1077" i="1"/>
  <c r="I880" i="1"/>
  <c r="I725" i="1"/>
  <c r="I579" i="1"/>
  <c r="I464" i="1"/>
  <c r="I355" i="1"/>
  <c r="I107" i="1"/>
  <c r="I575" i="1"/>
  <c r="I9" i="1"/>
  <c r="I929" i="1"/>
  <c r="I652" i="1"/>
  <c r="I229" i="1"/>
  <c r="I42" i="1"/>
  <c r="I1078" i="1"/>
  <c r="I795" i="1"/>
  <c r="I678" i="1"/>
  <c r="I487" i="1"/>
  <c r="I384" i="1"/>
  <c r="I223" i="1"/>
  <c r="I101" i="1"/>
  <c r="I23" i="1"/>
  <c r="I990" i="1"/>
  <c r="I706" i="1"/>
  <c r="I573" i="1"/>
  <c r="I288" i="1"/>
  <c r="I12" i="1"/>
  <c r="I1064" i="1"/>
  <c r="I928" i="1"/>
  <c r="I671" i="1"/>
  <c r="I423" i="1"/>
  <c r="I280" i="1"/>
  <c r="I193" i="1"/>
  <c r="I1071" i="1"/>
  <c r="I1128" i="1"/>
  <c r="I544" i="1"/>
  <c r="I1125" i="1"/>
  <c r="I864" i="1"/>
  <c r="I175" i="1"/>
  <c r="I207" i="1"/>
  <c r="I159" i="1"/>
  <c r="I1037" i="1"/>
  <c r="I848" i="1"/>
  <c r="I548" i="1"/>
  <c r="I162" i="1"/>
  <c r="I560" i="1"/>
  <c r="I215" i="1"/>
  <c r="I1097" i="1"/>
  <c r="I669" i="1"/>
  <c r="I365" i="1"/>
  <c r="I200" i="1"/>
  <c r="I734" i="1"/>
  <c r="I1127" i="1"/>
  <c r="I945" i="1"/>
  <c r="I837" i="1"/>
  <c r="I737" i="1"/>
  <c r="I620" i="1"/>
  <c r="I468" i="1"/>
  <c r="I342" i="1"/>
  <c r="I116" i="1"/>
  <c r="I677" i="1"/>
  <c r="I889" i="1"/>
  <c r="I7" i="1"/>
  <c r="I651" i="1"/>
  <c r="I182" i="1"/>
  <c r="I684" i="1"/>
  <c r="I1200" i="1"/>
  <c r="I634" i="1"/>
  <c r="I85" i="1"/>
  <c r="I1146" i="1"/>
  <c r="I289" i="1"/>
  <c r="I364" i="1"/>
  <c r="I882" i="1"/>
  <c r="I983" i="1"/>
  <c r="I1130" i="1"/>
  <c r="I234" i="1"/>
  <c r="I985" i="1"/>
  <c r="I438" i="1"/>
  <c r="I675" i="1"/>
  <c r="I375" i="1"/>
  <c r="I1185" i="1"/>
  <c r="I511" i="1"/>
  <c r="I1087" i="1"/>
  <c r="I145" i="1"/>
  <c r="I591" i="1"/>
  <c r="I134" i="1"/>
  <c r="I829" i="1"/>
  <c r="I244" i="1"/>
  <c r="I719" i="1"/>
  <c r="I853" i="1"/>
  <c r="I841" i="1"/>
  <c r="I448" i="1"/>
  <c r="I1158" i="1"/>
  <c r="I551" i="1"/>
  <c r="I270" i="1"/>
  <c r="I1139" i="1"/>
  <c r="I327" i="1"/>
  <c r="I306" i="1"/>
  <c r="I766" i="1"/>
  <c r="I75" i="1"/>
  <c r="I1164" i="1"/>
  <c r="I197" i="1"/>
  <c r="I537" i="1"/>
  <c r="I354" i="1"/>
  <c r="I1152" i="1"/>
  <c r="I1081" i="1"/>
  <c r="I944" i="1"/>
  <c r="I13" i="1"/>
  <c r="I533" i="1"/>
  <c r="I2" i="1"/>
  <c r="I407" i="1"/>
  <c r="I916" i="1"/>
  <c r="I759" i="1"/>
  <c r="I104" i="1"/>
  <c r="I410" i="1"/>
  <c r="I114" i="1"/>
  <c r="I752" i="1"/>
  <c r="I780" i="1"/>
  <c r="I588" i="1"/>
  <c r="I478" i="1"/>
  <c r="I1048" i="1"/>
  <c r="I1135" i="1"/>
  <c r="B2004" i="6"/>
  <c r="R2004" i="6" s="1"/>
  <c r="K4" i="6"/>
  <c r="C2004" i="6" s="1"/>
  <c r="L4" i="6"/>
  <c r="D2004" i="6" s="1"/>
  <c r="R787" i="6"/>
  <c r="C787" i="6"/>
  <c r="U787" i="6" s="1"/>
  <c r="B790" i="7" s="1"/>
  <c r="D787" i="6"/>
  <c r="V787" i="6" s="1"/>
  <c r="C790" i="7" s="1"/>
  <c r="R781" i="6"/>
  <c r="C781" i="6"/>
  <c r="U781" i="6" s="1"/>
  <c r="B784" i="7" s="1"/>
  <c r="D781" i="6"/>
  <c r="V781" i="6" s="1"/>
  <c r="C784" i="7" s="1"/>
  <c r="R2776" i="6"/>
  <c r="L776" i="6"/>
  <c r="D2776" i="6" s="1"/>
  <c r="B2776" i="6"/>
  <c r="K776" i="6"/>
  <c r="C2776" i="6" s="1"/>
  <c r="R2770" i="6"/>
  <c r="B2770" i="6"/>
  <c r="L770" i="6"/>
  <c r="D2770" i="6" s="1"/>
  <c r="K770" i="6"/>
  <c r="C2770" i="6" s="1"/>
  <c r="R2764" i="6"/>
  <c r="L764" i="6"/>
  <c r="D2764" i="6" s="1"/>
  <c r="K764" i="6"/>
  <c r="C2764" i="6" s="1"/>
  <c r="B2764" i="6"/>
  <c r="R757" i="6"/>
  <c r="D757" i="6"/>
  <c r="V757" i="6" s="1"/>
  <c r="C760" i="7" s="1"/>
  <c r="C757" i="6"/>
  <c r="U757" i="6" s="1"/>
  <c r="B760" i="7" s="1"/>
  <c r="R2752" i="6"/>
  <c r="L752" i="6"/>
  <c r="D2752" i="6" s="1"/>
  <c r="K752" i="6"/>
  <c r="C2752" i="6" s="1"/>
  <c r="B2752" i="6"/>
  <c r="R745" i="6"/>
  <c r="C745" i="6"/>
  <c r="U745" i="6" s="1"/>
  <c r="B748" i="7" s="1"/>
  <c r="D745" i="6"/>
  <c r="V745" i="6" s="1"/>
  <c r="C748" i="7" s="1"/>
  <c r="R739" i="6"/>
  <c r="D739" i="6"/>
  <c r="V739" i="6" s="1"/>
  <c r="C742" i="7" s="1"/>
  <c r="C739" i="6"/>
  <c r="U739" i="6" s="1"/>
  <c r="B742" i="7" s="1"/>
  <c r="R2731" i="6"/>
  <c r="B2731" i="6"/>
  <c r="L731" i="6"/>
  <c r="D2731" i="6" s="1"/>
  <c r="K731" i="6"/>
  <c r="C2731" i="6" s="1"/>
  <c r="R724" i="6"/>
  <c r="C724" i="6"/>
  <c r="U724" i="6" s="1"/>
  <c r="B727" i="7" s="1"/>
  <c r="D724" i="6"/>
  <c r="V724" i="6" s="1"/>
  <c r="C727" i="7" s="1"/>
  <c r="R2716" i="6"/>
  <c r="L716" i="6"/>
  <c r="D2716" i="6" s="1"/>
  <c r="K716" i="6"/>
  <c r="C2716" i="6" s="1"/>
  <c r="B2716" i="6"/>
  <c r="R709" i="6"/>
  <c r="D709" i="6"/>
  <c r="V709" i="6" s="1"/>
  <c r="C712" i="7" s="1"/>
  <c r="C709" i="6"/>
  <c r="U709" i="6" s="1"/>
  <c r="B712" i="7" s="1"/>
  <c r="R703" i="6"/>
  <c r="D703" i="6"/>
  <c r="V703" i="6" s="1"/>
  <c r="C706" i="7" s="1"/>
  <c r="C703" i="6"/>
  <c r="U703" i="6" s="1"/>
  <c r="B706" i="7" s="1"/>
  <c r="R664" i="6"/>
  <c r="C664" i="6"/>
  <c r="U664" i="6" s="1"/>
  <c r="B667" i="7" s="1"/>
  <c r="D664" i="6"/>
  <c r="V664" i="6" s="1"/>
  <c r="C667" i="7" s="1"/>
  <c r="R2659" i="6"/>
  <c r="B2659" i="6"/>
  <c r="L659" i="6"/>
  <c r="D2659" i="6" s="1"/>
  <c r="K659" i="6"/>
  <c r="C2659" i="6" s="1"/>
  <c r="R652" i="6"/>
  <c r="D652" i="6"/>
  <c r="V652" i="6" s="1"/>
  <c r="C655" i="7" s="1"/>
  <c r="C652" i="6"/>
  <c r="U652" i="6" s="1"/>
  <c r="B655" i="7" s="1"/>
  <c r="R2644" i="6"/>
  <c r="L644" i="6"/>
  <c r="D2644" i="6" s="1"/>
  <c r="B2644" i="6"/>
  <c r="K644" i="6"/>
  <c r="C2644" i="6" s="1"/>
  <c r="R2638" i="6"/>
  <c r="L638" i="6"/>
  <c r="D2638" i="6" s="1"/>
  <c r="K638" i="6"/>
  <c r="C2638" i="6" s="1"/>
  <c r="B2638" i="6"/>
  <c r="B2629" i="6"/>
  <c r="R2629" i="6" s="1"/>
  <c r="L629" i="6"/>
  <c r="D2629" i="6" s="1"/>
  <c r="K629" i="6"/>
  <c r="C2629" i="6" s="1"/>
  <c r="R2623" i="6"/>
  <c r="B2623" i="6"/>
  <c r="L623" i="6"/>
  <c r="D2623" i="6" s="1"/>
  <c r="K623" i="6"/>
  <c r="C2623" i="6" s="1"/>
  <c r="B2617" i="6"/>
  <c r="R2617" i="6" s="1"/>
  <c r="L617" i="6"/>
  <c r="D2617" i="6" s="1"/>
  <c r="K617" i="6"/>
  <c r="C2617" i="6" s="1"/>
  <c r="R610" i="6"/>
  <c r="C610" i="6"/>
  <c r="U610" i="6" s="1"/>
  <c r="B613" i="7" s="1"/>
  <c r="D610" i="6"/>
  <c r="V610" i="6" s="1"/>
  <c r="C613" i="7" s="1"/>
  <c r="R2602" i="6"/>
  <c r="L602" i="6"/>
  <c r="D2602" i="6" s="1"/>
  <c r="B2602" i="6"/>
  <c r="K602" i="6"/>
  <c r="C2602" i="6" s="1"/>
  <c r="L596" i="6"/>
  <c r="D2596" i="6" s="1"/>
  <c r="B2596" i="6"/>
  <c r="R2596" i="6" s="1"/>
  <c r="K596" i="6"/>
  <c r="C2596" i="6" s="1"/>
  <c r="R589" i="6"/>
  <c r="C589" i="6"/>
  <c r="U589" i="6" s="1"/>
  <c r="B592" i="7" s="1"/>
  <c r="D589" i="6"/>
  <c r="V589" i="6" s="1"/>
  <c r="C592" i="7" s="1"/>
  <c r="R583" i="6"/>
  <c r="C583" i="6"/>
  <c r="U583" i="6" s="1"/>
  <c r="B586" i="7" s="1"/>
  <c r="D583" i="6"/>
  <c r="V583" i="6" s="1"/>
  <c r="C586" i="7" s="1"/>
  <c r="R577" i="6"/>
  <c r="D577" i="6"/>
  <c r="V577" i="6" s="1"/>
  <c r="C580" i="7" s="1"/>
  <c r="C577" i="6"/>
  <c r="U577" i="6" s="1"/>
  <c r="B580" i="7" s="1"/>
  <c r="B2569" i="6"/>
  <c r="R2569" i="6" s="1"/>
  <c r="L569" i="6"/>
  <c r="D2569" i="6" s="1"/>
  <c r="K569" i="6"/>
  <c r="C2569" i="6" s="1"/>
  <c r="R562" i="6"/>
  <c r="C562" i="6"/>
  <c r="U562" i="6" s="1"/>
  <c r="B565" i="7" s="1"/>
  <c r="D562" i="6"/>
  <c r="V562" i="6" s="1"/>
  <c r="C565" i="7" s="1"/>
  <c r="R2554" i="6"/>
  <c r="B2554" i="6"/>
  <c r="L554" i="6"/>
  <c r="D2554" i="6" s="1"/>
  <c r="K554" i="6"/>
  <c r="C2554" i="6" s="1"/>
  <c r="R2545" i="6"/>
  <c r="B2545" i="6"/>
  <c r="L545" i="6"/>
  <c r="D2545" i="6" s="1"/>
  <c r="K545" i="6"/>
  <c r="C2545" i="6" s="1"/>
  <c r="R535" i="6"/>
  <c r="C535" i="6"/>
  <c r="U535" i="6" s="1"/>
  <c r="B538" i="7" s="1"/>
  <c r="D535" i="6"/>
  <c r="V535" i="6" s="1"/>
  <c r="C538" i="7" s="1"/>
  <c r="B2527" i="6"/>
  <c r="R2527" i="6" s="1"/>
  <c r="L527" i="6"/>
  <c r="D2527" i="6" s="1"/>
  <c r="K527" i="6"/>
  <c r="C2527" i="6" s="1"/>
  <c r="R517" i="6"/>
  <c r="C517" i="6"/>
  <c r="U517" i="6" s="1"/>
  <c r="B520" i="7" s="1"/>
  <c r="D517" i="6"/>
  <c r="V517" i="6" s="1"/>
  <c r="C520" i="7" s="1"/>
  <c r="R2506" i="6"/>
  <c r="L506" i="6"/>
  <c r="D2506" i="6" s="1"/>
  <c r="B2506" i="6"/>
  <c r="K506" i="6"/>
  <c r="C2506" i="6" s="1"/>
  <c r="R499" i="6"/>
  <c r="C499" i="6"/>
  <c r="U499" i="6" s="1"/>
  <c r="B502" i="7" s="1"/>
  <c r="D499" i="6"/>
  <c r="V499" i="6" s="1"/>
  <c r="C502" i="7" s="1"/>
  <c r="R2491" i="6"/>
  <c r="B2491" i="6"/>
  <c r="L491" i="6"/>
  <c r="D2491" i="6" s="1"/>
  <c r="K491" i="6"/>
  <c r="C2491" i="6" s="1"/>
  <c r="R484" i="6"/>
  <c r="C484" i="6"/>
  <c r="U484" i="6" s="1"/>
  <c r="B487" i="7" s="1"/>
  <c r="D484" i="6"/>
  <c r="V484" i="6" s="1"/>
  <c r="C487" i="7" s="1"/>
  <c r="R475" i="6"/>
  <c r="C475" i="6"/>
  <c r="U475" i="6" s="1"/>
  <c r="B478" i="7" s="1"/>
  <c r="D475" i="6"/>
  <c r="V475" i="6" s="1"/>
  <c r="C478" i="7" s="1"/>
  <c r="R466" i="6"/>
  <c r="C466" i="6"/>
  <c r="U466" i="6" s="1"/>
  <c r="B469" i="7" s="1"/>
  <c r="D466" i="6"/>
  <c r="V466" i="6" s="1"/>
  <c r="C469" i="7" s="1"/>
  <c r="L458" i="6"/>
  <c r="D2458" i="6" s="1"/>
  <c r="B2458" i="6"/>
  <c r="R2458" i="6" s="1"/>
  <c r="K458" i="6"/>
  <c r="C2458" i="6" s="1"/>
  <c r="R451" i="6"/>
  <c r="D451" i="6"/>
  <c r="V451" i="6" s="1"/>
  <c r="C454" i="7" s="1"/>
  <c r="C451" i="6"/>
  <c r="U451" i="6" s="1"/>
  <c r="B454" i="7" s="1"/>
  <c r="R445" i="6"/>
  <c r="C445" i="6"/>
  <c r="U445" i="6" s="1"/>
  <c r="B448" i="7" s="1"/>
  <c r="D445" i="6"/>
  <c r="V445" i="6" s="1"/>
  <c r="C448" i="7" s="1"/>
  <c r="R2437" i="6"/>
  <c r="B2437" i="6"/>
  <c r="L437" i="6"/>
  <c r="D2437" i="6" s="1"/>
  <c r="K437" i="6"/>
  <c r="C2437" i="6" s="1"/>
  <c r="R2431" i="6"/>
  <c r="B2431" i="6"/>
  <c r="L431" i="6"/>
  <c r="D2431" i="6" s="1"/>
  <c r="K431" i="6"/>
  <c r="C2431" i="6" s="1"/>
  <c r="R424" i="6"/>
  <c r="C424" i="6"/>
  <c r="U424" i="6" s="1"/>
  <c r="B427" i="7" s="1"/>
  <c r="D424" i="6"/>
  <c r="V424" i="6" s="1"/>
  <c r="C427" i="7" s="1"/>
  <c r="R418" i="6"/>
  <c r="C418" i="6"/>
  <c r="U418" i="6" s="1"/>
  <c r="B510" i="7" s="1"/>
  <c r="D418" i="6"/>
  <c r="V418" i="6" s="1"/>
  <c r="C510" i="7" s="1"/>
  <c r="R412" i="6"/>
  <c r="C412" i="6"/>
  <c r="U412" i="6" s="1"/>
  <c r="B415" i="7" s="1"/>
  <c r="D412" i="6"/>
  <c r="V412" i="6" s="1"/>
  <c r="C415" i="7" s="1"/>
  <c r="B2407" i="6"/>
  <c r="R2407" i="6" s="1"/>
  <c r="L407" i="6"/>
  <c r="D2407" i="6" s="1"/>
  <c r="K407" i="6"/>
  <c r="C2407" i="6" s="1"/>
  <c r="B2401" i="6"/>
  <c r="R2401" i="6" s="1"/>
  <c r="L401" i="6"/>
  <c r="D2401" i="6" s="1"/>
  <c r="K401" i="6"/>
  <c r="C2401" i="6" s="1"/>
  <c r="R2395" i="6"/>
  <c r="B2395" i="6"/>
  <c r="L395" i="6"/>
  <c r="D2395" i="6" s="1"/>
  <c r="K395" i="6"/>
  <c r="C2395" i="6" s="1"/>
  <c r="R385" i="6"/>
  <c r="C385" i="6"/>
  <c r="U385" i="6" s="1"/>
  <c r="B388" i="7" s="1"/>
  <c r="D385" i="6"/>
  <c r="V385" i="6" s="1"/>
  <c r="C388" i="7" s="1"/>
  <c r="B2377" i="6"/>
  <c r="R2377" i="6" s="1"/>
  <c r="L377" i="6"/>
  <c r="D2377" i="6" s="1"/>
  <c r="K377" i="6"/>
  <c r="C2377" i="6" s="1"/>
  <c r="R370" i="6"/>
  <c r="D370" i="6"/>
  <c r="V370" i="6" s="1"/>
  <c r="C373" i="7" s="1"/>
  <c r="C370" i="6"/>
  <c r="U370" i="6" s="1"/>
  <c r="B373" i="7" s="1"/>
  <c r="L362" i="6"/>
  <c r="D2362" i="6" s="1"/>
  <c r="K362" i="6"/>
  <c r="C2362" i="6" s="1"/>
  <c r="B2362" i="6"/>
  <c r="R2362" i="6" s="1"/>
  <c r="R355" i="6"/>
  <c r="D355" i="6"/>
  <c r="V355" i="6" s="1"/>
  <c r="C358" i="7" s="1"/>
  <c r="C355" i="6"/>
  <c r="U355" i="6" s="1"/>
  <c r="B358" i="7" s="1"/>
  <c r="R349" i="6"/>
  <c r="D349" i="6"/>
  <c r="V349" i="6" s="1"/>
  <c r="C442" i="7" s="1"/>
  <c r="C349" i="6"/>
  <c r="U349" i="6" s="1"/>
  <c r="B442" i="7" s="1"/>
  <c r="R2341" i="6"/>
  <c r="B2341" i="6"/>
  <c r="L341" i="6"/>
  <c r="D2341" i="6" s="1"/>
  <c r="K341" i="6"/>
  <c r="C2341" i="6" s="1"/>
  <c r="B2335" i="6"/>
  <c r="R2335" i="6" s="1"/>
  <c r="L335" i="6"/>
  <c r="D2335" i="6" s="1"/>
  <c r="K335" i="6"/>
  <c r="C2335" i="6" s="1"/>
  <c r="R328" i="6"/>
  <c r="D328" i="6"/>
  <c r="V328" i="6" s="1"/>
  <c r="C331" i="7" s="1"/>
  <c r="C328" i="6"/>
  <c r="U328" i="6" s="1"/>
  <c r="B331" i="7" s="1"/>
  <c r="R322" i="6"/>
  <c r="D322" i="6"/>
  <c r="V322" i="6" s="1"/>
  <c r="C325" i="7" s="1"/>
  <c r="C322" i="6"/>
  <c r="U322" i="6" s="1"/>
  <c r="B325" i="7" s="1"/>
  <c r="R316" i="6"/>
  <c r="D316" i="6"/>
  <c r="V316" i="6" s="1"/>
  <c r="C319" i="7" s="1"/>
  <c r="C316" i="6"/>
  <c r="U316" i="6" s="1"/>
  <c r="B319" i="7" s="1"/>
  <c r="R310" i="6"/>
  <c r="D310" i="6"/>
  <c r="V310" i="6" s="1"/>
  <c r="C313" i="7" s="1"/>
  <c r="C310" i="6"/>
  <c r="U310" i="6" s="1"/>
  <c r="B313" i="7" s="1"/>
  <c r="B2302" i="6"/>
  <c r="R2302" i="6" s="1"/>
  <c r="L302" i="6"/>
  <c r="D2302" i="6" s="1"/>
  <c r="K302" i="6"/>
  <c r="C2302" i="6" s="1"/>
  <c r="R289" i="6"/>
  <c r="D289" i="6"/>
  <c r="V289" i="6" s="1"/>
  <c r="C292" i="7" s="1"/>
  <c r="C289" i="6"/>
  <c r="U289" i="6" s="1"/>
  <c r="B292" i="7" s="1"/>
  <c r="R283" i="6"/>
  <c r="D283" i="6"/>
  <c r="V283" i="6" s="1"/>
  <c r="C286" i="7" s="1"/>
  <c r="C283" i="6"/>
  <c r="U283" i="6" s="1"/>
  <c r="B286" i="7" s="1"/>
  <c r="R2275" i="6"/>
  <c r="B2275" i="6"/>
  <c r="L275" i="6"/>
  <c r="D2275" i="6" s="1"/>
  <c r="K275" i="6"/>
  <c r="C2275" i="6" s="1"/>
  <c r="R268" i="6"/>
  <c r="D268" i="6"/>
  <c r="V268" i="6" s="1"/>
  <c r="C271" i="7" s="1"/>
  <c r="C268" i="6"/>
  <c r="U268" i="6" s="1"/>
  <c r="B271" i="7" s="1"/>
  <c r="L260" i="6"/>
  <c r="D2260" i="6" s="1"/>
  <c r="K260" i="6"/>
  <c r="C2260" i="6" s="1"/>
  <c r="B2260" i="6"/>
  <c r="R2260" i="6" s="1"/>
  <c r="R2251" i="6"/>
  <c r="B2251" i="6"/>
  <c r="L251" i="6"/>
  <c r="D2251" i="6" s="1"/>
  <c r="K251" i="6"/>
  <c r="C2251" i="6" s="1"/>
  <c r="R244" i="6"/>
  <c r="D244" i="6"/>
  <c r="V244" i="6" s="1"/>
  <c r="C281" i="7" s="1"/>
  <c r="C244" i="6"/>
  <c r="U244" i="6" s="1"/>
  <c r="B281" i="7" s="1"/>
  <c r="R2236" i="6"/>
  <c r="L236" i="6"/>
  <c r="D2236" i="6" s="1"/>
  <c r="B2236" i="6"/>
  <c r="K236" i="6"/>
  <c r="C2236" i="6" s="1"/>
  <c r="B2230" i="6"/>
  <c r="R2230" i="6" s="1"/>
  <c r="L230" i="6"/>
  <c r="D2230" i="6" s="1"/>
  <c r="K230" i="6"/>
  <c r="C2230" i="6" s="1"/>
  <c r="R223" i="6"/>
  <c r="D223" i="6"/>
  <c r="V223" i="6" s="1"/>
  <c r="C256" i="7" s="1"/>
  <c r="C223" i="6"/>
  <c r="U223" i="6" s="1"/>
  <c r="B256" i="7" s="1"/>
  <c r="R2215" i="6"/>
  <c r="B2215" i="6"/>
  <c r="L215" i="6"/>
  <c r="D2215" i="6" s="1"/>
  <c r="K215" i="6"/>
  <c r="C2215" i="6" s="1"/>
  <c r="R211" i="6"/>
  <c r="D211" i="6"/>
  <c r="V211" i="6" s="1"/>
  <c r="C214" i="7" s="1"/>
  <c r="C211" i="6"/>
  <c r="U211" i="6" s="1"/>
  <c r="B214" i="7" s="1"/>
  <c r="R2203" i="6"/>
  <c r="B2203" i="6"/>
  <c r="L203" i="6"/>
  <c r="D2203" i="6" s="1"/>
  <c r="K203" i="6"/>
  <c r="C2203" i="6" s="1"/>
  <c r="B2197" i="6"/>
  <c r="R2197" i="6" s="1"/>
  <c r="L197" i="6"/>
  <c r="D2197" i="6" s="1"/>
  <c r="K197" i="6"/>
  <c r="C2197" i="6" s="1"/>
  <c r="B2191" i="6"/>
  <c r="R2191" i="6" s="1"/>
  <c r="L191" i="6"/>
  <c r="D2191" i="6" s="1"/>
  <c r="K191" i="6"/>
  <c r="C2191" i="6" s="1"/>
  <c r="R2185" i="6"/>
  <c r="B2185" i="6"/>
  <c r="L185" i="6"/>
  <c r="D2185" i="6" s="1"/>
  <c r="K185" i="6"/>
  <c r="C2185" i="6" s="1"/>
  <c r="B2179" i="6"/>
  <c r="R2179" i="6" s="1"/>
  <c r="L179" i="6"/>
  <c r="D2179" i="6" s="1"/>
  <c r="K179" i="6"/>
  <c r="C2179" i="6" s="1"/>
  <c r="R172" i="6"/>
  <c r="D172" i="6"/>
  <c r="V172" i="6" s="1"/>
  <c r="C175" i="7" s="1"/>
  <c r="C172" i="6"/>
  <c r="U172" i="6" s="1"/>
  <c r="B175" i="7" s="1"/>
  <c r="R2164" i="6"/>
  <c r="L164" i="6"/>
  <c r="D2164" i="6" s="1"/>
  <c r="K164" i="6"/>
  <c r="C2164" i="6" s="1"/>
  <c r="B2164" i="6"/>
  <c r="R157" i="6"/>
  <c r="D157" i="6"/>
  <c r="V157" i="6" s="1"/>
  <c r="C160" i="7" s="1"/>
  <c r="C157" i="6"/>
  <c r="U157" i="6" s="1"/>
  <c r="B160" i="7" s="1"/>
  <c r="R148" i="6"/>
  <c r="D148" i="6"/>
  <c r="V148" i="6" s="1"/>
  <c r="C151" i="7" s="1"/>
  <c r="C148" i="6"/>
  <c r="U148" i="6" s="1"/>
  <c r="B151" i="7" s="1"/>
  <c r="L140" i="6"/>
  <c r="D2140" i="6" s="1"/>
  <c r="K140" i="6"/>
  <c r="C2140" i="6" s="1"/>
  <c r="B2140" i="6"/>
  <c r="R2140" i="6" s="1"/>
  <c r="R136" i="6"/>
  <c r="D136" i="6"/>
  <c r="V136" i="6" s="1"/>
  <c r="C139" i="7" s="1"/>
  <c r="C136" i="6"/>
  <c r="U136" i="6" s="1"/>
  <c r="B139" i="7" s="1"/>
  <c r="R2128" i="6"/>
  <c r="L128" i="6"/>
  <c r="D2128" i="6" s="1"/>
  <c r="K128" i="6"/>
  <c r="C2128" i="6" s="1"/>
  <c r="B2128" i="6"/>
  <c r="R121" i="6"/>
  <c r="D121" i="6"/>
  <c r="V121" i="6" s="1"/>
  <c r="C161" i="7" s="1"/>
  <c r="C121" i="6"/>
  <c r="U121" i="6" s="1"/>
  <c r="B161" i="7" s="1"/>
  <c r="R2113" i="6"/>
  <c r="B2113" i="6"/>
  <c r="L113" i="6"/>
  <c r="D2113" i="6" s="1"/>
  <c r="K113" i="6"/>
  <c r="C2113" i="6" s="1"/>
  <c r="R106" i="6"/>
  <c r="D106" i="6"/>
  <c r="V106" i="6" s="1"/>
  <c r="C109" i="7" s="1"/>
  <c r="C106" i="6"/>
  <c r="U106" i="6" s="1"/>
  <c r="B109" i="7" s="1"/>
  <c r="R97" i="6"/>
  <c r="D97" i="6"/>
  <c r="V97" i="6" s="1"/>
  <c r="C100" i="7" s="1"/>
  <c r="C97" i="6"/>
  <c r="U97" i="6" s="1"/>
  <c r="B100" i="7" s="1"/>
  <c r="R91" i="6"/>
  <c r="D91" i="6"/>
  <c r="V91" i="6" s="1"/>
  <c r="C117" i="7" s="1"/>
  <c r="C91" i="6"/>
  <c r="U91" i="6" s="1"/>
  <c r="B117" i="7" s="1"/>
  <c r="R2083" i="6"/>
  <c r="B2083" i="6"/>
  <c r="L83" i="6"/>
  <c r="D2083" i="6" s="1"/>
  <c r="K83" i="6"/>
  <c r="C2083" i="6" s="1"/>
  <c r="R76" i="6"/>
  <c r="D76" i="6"/>
  <c r="V76" i="6" s="1"/>
  <c r="C79" i="7" s="1"/>
  <c r="C76" i="6"/>
  <c r="U76" i="6" s="1"/>
  <c r="B79" i="7" s="1"/>
  <c r="B2071" i="6"/>
  <c r="R2071" i="6" s="1"/>
  <c r="L71" i="6"/>
  <c r="D2071" i="6" s="1"/>
  <c r="K71" i="6"/>
  <c r="C2071" i="6" s="1"/>
  <c r="R64" i="6"/>
  <c r="D64" i="6"/>
  <c r="V64" i="6" s="1"/>
  <c r="C67" i="7" s="1"/>
  <c r="C64" i="6"/>
  <c r="U64" i="6" s="1"/>
  <c r="B67" i="7" s="1"/>
  <c r="R58" i="6"/>
  <c r="D58" i="6"/>
  <c r="V58" i="6" s="1"/>
  <c r="C61" i="7" s="1"/>
  <c r="C58" i="6"/>
  <c r="U58" i="6" s="1"/>
  <c r="B61" i="7" s="1"/>
  <c r="R52" i="6"/>
  <c r="D52" i="6"/>
  <c r="V52" i="6" s="1"/>
  <c r="C55" i="7" s="1"/>
  <c r="C52" i="6"/>
  <c r="U52" i="6" s="1"/>
  <c r="B55" i="7" s="1"/>
  <c r="R2044" i="6"/>
  <c r="L44" i="6"/>
  <c r="D2044" i="6" s="1"/>
  <c r="B2044" i="6"/>
  <c r="K44" i="6"/>
  <c r="C2044" i="6" s="1"/>
  <c r="R2038" i="6"/>
  <c r="L38" i="6"/>
  <c r="D2038" i="6" s="1"/>
  <c r="B2038" i="6"/>
  <c r="K38" i="6"/>
  <c r="C2038" i="6" s="1"/>
  <c r="R31" i="6"/>
  <c r="D31" i="6"/>
  <c r="V31" i="6" s="1"/>
  <c r="C34" i="7" s="1"/>
  <c r="C31" i="6"/>
  <c r="U31" i="6" s="1"/>
  <c r="B34" i="7" s="1"/>
  <c r="B2023" i="6"/>
  <c r="R2023" i="6" s="1"/>
  <c r="K23" i="6"/>
  <c r="C2023" i="6" s="1"/>
  <c r="L23" i="6"/>
  <c r="D2023" i="6" s="1"/>
  <c r="R2017" i="6"/>
  <c r="B2017" i="6"/>
  <c r="K17" i="6"/>
  <c r="C2017" i="6" s="1"/>
  <c r="L17" i="6"/>
  <c r="D2017" i="6" s="1"/>
  <c r="R2011" i="6"/>
  <c r="B2011" i="6"/>
  <c r="L11" i="6"/>
  <c r="D2011" i="6" s="1"/>
  <c r="K11" i="6"/>
  <c r="C2011" i="6" s="1"/>
  <c r="R794" i="6"/>
  <c r="C794" i="6"/>
  <c r="U794" i="6" s="1"/>
  <c r="B797" i="7" s="1"/>
  <c r="D794" i="6"/>
  <c r="V794" i="6" s="1"/>
  <c r="C797" i="7" s="1"/>
  <c r="R833" i="6"/>
  <c r="C833" i="6"/>
  <c r="U833" i="6" s="1"/>
  <c r="B836" i="7" s="1"/>
  <c r="D833" i="6"/>
  <c r="V833" i="6" s="1"/>
  <c r="C836" i="7" s="1"/>
  <c r="R821" i="6"/>
  <c r="C821" i="6"/>
  <c r="U821" i="6" s="1"/>
  <c r="B824" i="7" s="1"/>
  <c r="D821" i="6"/>
  <c r="V821" i="6" s="1"/>
  <c r="C824" i="7" s="1"/>
  <c r="R862" i="6"/>
  <c r="C862" i="6"/>
  <c r="U862" i="6" s="1"/>
  <c r="B865" i="7" s="1"/>
  <c r="D862" i="6"/>
  <c r="V862" i="6" s="1"/>
  <c r="C865" i="7" s="1"/>
  <c r="R841" i="6"/>
  <c r="C841" i="6"/>
  <c r="U841" i="6" s="1"/>
  <c r="B844" i="7" s="1"/>
  <c r="D841" i="6"/>
  <c r="V841" i="6" s="1"/>
  <c r="C844" i="7" s="1"/>
  <c r="R867" i="6"/>
  <c r="D867" i="6"/>
  <c r="V867" i="6" s="1"/>
  <c r="C870" i="7" s="1"/>
  <c r="C867" i="6"/>
  <c r="U867" i="6" s="1"/>
  <c r="B870" i="7" s="1"/>
  <c r="R897" i="6"/>
  <c r="D897" i="6"/>
  <c r="V897" i="6" s="1"/>
  <c r="C900" i="7" s="1"/>
  <c r="C897" i="6"/>
  <c r="U897" i="6" s="1"/>
  <c r="B900" i="7" s="1"/>
  <c r="R888" i="6"/>
  <c r="D888" i="6"/>
  <c r="V888" i="6" s="1"/>
  <c r="C891" i="7" s="1"/>
  <c r="C888" i="6"/>
  <c r="U888" i="6" s="1"/>
  <c r="B891" i="7" s="1"/>
  <c r="R920" i="6"/>
  <c r="C920" i="6"/>
  <c r="U920" i="6" s="1"/>
  <c r="B923" i="7" s="1"/>
  <c r="D920" i="6"/>
  <c r="V920" i="6" s="1"/>
  <c r="C923" i="7" s="1"/>
  <c r="R1113" i="6"/>
  <c r="D1113" i="6"/>
  <c r="V1113" i="6" s="1"/>
  <c r="C1116" i="7" s="1"/>
  <c r="C1113" i="6"/>
  <c r="U1113" i="6" s="1"/>
  <c r="B1116" i="7" s="1"/>
  <c r="R1104" i="6"/>
  <c r="D1104" i="6"/>
  <c r="V1104" i="6" s="1"/>
  <c r="C1107" i="7" s="1"/>
  <c r="C1104" i="6"/>
  <c r="U1104" i="6" s="1"/>
  <c r="B1107" i="7" s="1"/>
  <c r="R1080" i="6"/>
  <c r="D1080" i="6"/>
  <c r="V1080" i="6" s="1"/>
  <c r="C1248" i="7" s="1"/>
  <c r="C1080" i="6"/>
  <c r="U1080" i="6" s="1"/>
  <c r="B1248" i="7" s="1"/>
  <c r="R1071" i="6"/>
  <c r="D1071" i="6"/>
  <c r="V1071" i="6" s="1"/>
  <c r="C1074" i="7" s="1"/>
  <c r="C1071" i="6"/>
  <c r="U1071" i="6" s="1"/>
  <c r="B1074" i="7" s="1"/>
  <c r="R1044" i="6"/>
  <c r="D1044" i="6"/>
  <c r="V1044" i="6" s="1"/>
  <c r="C1047" i="7" s="1"/>
  <c r="C1044" i="6"/>
  <c r="U1044" i="6" s="1"/>
  <c r="B1047" i="7" s="1"/>
  <c r="R1035" i="6"/>
  <c r="D1035" i="6"/>
  <c r="V1035" i="6" s="1"/>
  <c r="C1038" i="7" s="1"/>
  <c r="C1035" i="6"/>
  <c r="U1035" i="6" s="1"/>
  <c r="B1038" i="7" s="1"/>
  <c r="R1008" i="6"/>
  <c r="D1008" i="6"/>
  <c r="V1008" i="6" s="1"/>
  <c r="C1011" i="7" s="1"/>
  <c r="C1008" i="6"/>
  <c r="U1008" i="6" s="1"/>
  <c r="B1011" i="7" s="1"/>
  <c r="R990" i="6"/>
  <c r="D990" i="6"/>
  <c r="V990" i="6" s="1"/>
  <c r="C993" i="7" s="1"/>
  <c r="C990" i="6"/>
  <c r="U990" i="6" s="1"/>
  <c r="B993" i="7" s="1"/>
  <c r="R978" i="6"/>
  <c r="D978" i="6"/>
  <c r="V978" i="6" s="1"/>
  <c r="C981" i="7" s="1"/>
  <c r="C978" i="6"/>
  <c r="U978" i="6" s="1"/>
  <c r="B981" i="7" s="1"/>
  <c r="R966" i="6"/>
  <c r="D966" i="6"/>
  <c r="V966" i="6" s="1"/>
  <c r="C969" i="7" s="1"/>
  <c r="C966" i="6"/>
  <c r="U966" i="6" s="1"/>
  <c r="B969" i="7" s="1"/>
  <c r="R954" i="6"/>
  <c r="D954" i="6"/>
  <c r="V954" i="6" s="1"/>
  <c r="C957" i="7" s="1"/>
  <c r="C954" i="6"/>
  <c r="U954" i="6" s="1"/>
  <c r="B957" i="7" s="1"/>
  <c r="R1262" i="6"/>
  <c r="C1262" i="6"/>
  <c r="D1262" i="6"/>
  <c r="R1241" i="6"/>
  <c r="D1241" i="6"/>
  <c r="C1241" i="6"/>
  <c r="R1235" i="6"/>
  <c r="D1235" i="6"/>
  <c r="C1235" i="6"/>
  <c r="R1226" i="6"/>
  <c r="C1226" i="6"/>
  <c r="D1226" i="6"/>
  <c r="R1211" i="6"/>
  <c r="C1211" i="6"/>
  <c r="U1211" i="6" s="1"/>
  <c r="B1214" i="7" s="1"/>
  <c r="D1211" i="6"/>
  <c r="V1211" i="6" s="1"/>
  <c r="C1214" i="7" s="1"/>
  <c r="R1202" i="6"/>
  <c r="C1202" i="6"/>
  <c r="U1202" i="6" s="1"/>
  <c r="B1400" i="7" s="1"/>
  <c r="D1202" i="6"/>
  <c r="V1202" i="6" s="1"/>
  <c r="C1400" i="7" s="1"/>
  <c r="R1184" i="6"/>
  <c r="D1184" i="6"/>
  <c r="V1184" i="6" s="1"/>
  <c r="C1187" i="7" s="1"/>
  <c r="C1184" i="6"/>
  <c r="U1184" i="6" s="1"/>
  <c r="B1187" i="7" s="1"/>
  <c r="R1175" i="6"/>
  <c r="C1175" i="6"/>
  <c r="U1175" i="6" s="1"/>
  <c r="B1178" i="7" s="1"/>
  <c r="D1175" i="6"/>
  <c r="V1175" i="6" s="1"/>
  <c r="C1178" i="7" s="1"/>
  <c r="R1169" i="6"/>
  <c r="C1169" i="6"/>
  <c r="U1169" i="6" s="1"/>
  <c r="B1387" i="7" s="1"/>
  <c r="D1169" i="6"/>
  <c r="V1169" i="6" s="1"/>
  <c r="C1387" i="7" s="1"/>
  <c r="R1139" i="6"/>
  <c r="C1139" i="6"/>
  <c r="U1139" i="6" s="1"/>
  <c r="B1142" i="7" s="1"/>
  <c r="D1139" i="6"/>
  <c r="V1139" i="6" s="1"/>
  <c r="C1142" i="7" s="1"/>
  <c r="R1124" i="6"/>
  <c r="D1124" i="6"/>
  <c r="V1124" i="6" s="1"/>
  <c r="C1324" i="7" s="1"/>
  <c r="C1124" i="6"/>
  <c r="U1124" i="6" s="1"/>
  <c r="B1324" i="7" s="1"/>
  <c r="B1991" i="6"/>
  <c r="R1991" i="6" s="1"/>
  <c r="H691" i="6"/>
  <c r="D1991" i="6" s="1"/>
  <c r="G691" i="6"/>
  <c r="C1991" i="6" s="1"/>
  <c r="I1001" i="1"/>
  <c r="I263" i="1"/>
  <c r="I8" i="1"/>
  <c r="I1209" i="1"/>
  <c r="I236" i="1"/>
  <c r="I345" i="1"/>
  <c r="I1176" i="1"/>
  <c r="I953" i="1"/>
  <c r="I858" i="1"/>
  <c r="I1051" i="1"/>
  <c r="I63" i="1"/>
  <c r="I455" i="1"/>
  <c r="I682" i="1"/>
  <c r="I850" i="1"/>
  <c r="I1192" i="1"/>
  <c r="I217" i="1"/>
  <c r="I320" i="1"/>
  <c r="I599" i="1"/>
  <c r="I817" i="1"/>
  <c r="I1012" i="1"/>
  <c r="I1096" i="1"/>
  <c r="I111" i="1"/>
  <c r="I291" i="1"/>
  <c r="I479" i="1"/>
  <c r="I569" i="1"/>
  <c r="I784" i="1"/>
  <c r="I1057" i="1"/>
  <c r="I64" i="1"/>
  <c r="I397" i="1"/>
  <c r="I618" i="1"/>
  <c r="I1046" i="1"/>
  <c r="I954" i="1"/>
  <c r="I58" i="1"/>
  <c r="I510" i="1"/>
  <c r="I601" i="1"/>
  <c r="I825" i="1"/>
  <c r="I394" i="1"/>
  <c r="I520" i="1"/>
  <c r="I1186" i="1"/>
  <c r="I353" i="1"/>
  <c r="I507" i="1"/>
  <c r="I789" i="1"/>
  <c r="I673" i="1"/>
  <c r="I1196" i="1"/>
  <c r="I221" i="1"/>
  <c r="I412" i="1"/>
  <c r="I606" i="1"/>
  <c r="I712" i="1"/>
  <c r="I982" i="1"/>
  <c r="I804" i="1"/>
  <c r="I951" i="1"/>
  <c r="I167" i="1"/>
  <c r="I390" i="1"/>
  <c r="I622" i="1"/>
  <c r="I1088" i="1"/>
  <c r="I471" i="1"/>
  <c r="I463" i="1"/>
  <c r="I980" i="1"/>
  <c r="I100" i="1"/>
  <c r="I336" i="1"/>
  <c r="I846" i="1"/>
  <c r="I1030" i="1"/>
  <c r="I123" i="1"/>
  <c r="I361" i="1"/>
  <c r="I960" i="1"/>
  <c r="I1162" i="1"/>
  <c r="I247" i="1"/>
  <c r="I557" i="1"/>
  <c r="I760" i="1"/>
  <c r="I1004" i="1"/>
  <c r="I209" i="1"/>
  <c r="I896" i="1"/>
  <c r="I72" i="1"/>
  <c r="I311" i="1"/>
  <c r="I433" i="1"/>
  <c r="I603" i="1"/>
  <c r="I842" i="1"/>
  <c r="I936" i="1"/>
  <c r="I1191" i="1"/>
  <c r="I563" i="1"/>
  <c r="I1195" i="1"/>
  <c r="I141" i="1"/>
  <c r="I497" i="1"/>
  <c r="I786" i="1"/>
  <c r="I966" i="1"/>
  <c r="I1210" i="1"/>
  <c r="I285" i="1"/>
  <c r="I413" i="1"/>
  <c r="I707" i="1"/>
  <c r="I871" i="1"/>
  <c r="I1020" i="1"/>
  <c r="I1193" i="1"/>
  <c r="I139" i="1"/>
  <c r="I380" i="1"/>
  <c r="I488" i="1"/>
  <c r="I600" i="1"/>
  <c r="I854" i="1"/>
  <c r="I1090" i="1"/>
  <c r="I172" i="1"/>
  <c r="I495" i="1"/>
  <c r="I814" i="1"/>
  <c r="I1120" i="1"/>
  <c r="I472" i="1"/>
  <c r="I340" i="1"/>
  <c r="I512" i="1"/>
  <c r="I613" i="1"/>
  <c r="I866" i="1"/>
  <c r="I1194" i="1"/>
  <c r="I731" i="1"/>
  <c r="I84" i="1"/>
  <c r="I398" i="1"/>
  <c r="I596" i="1"/>
  <c r="I1075" i="1"/>
  <c r="I1026" i="1"/>
  <c r="I31" i="1"/>
  <c r="I349" i="1"/>
  <c r="I477" i="1"/>
  <c r="I626" i="1"/>
  <c r="I741" i="1"/>
  <c r="I1070" i="1"/>
  <c r="I62" i="1"/>
  <c r="I1150" i="1"/>
  <c r="I255" i="1"/>
  <c r="I424" i="1"/>
  <c r="I940" i="1"/>
  <c r="I1159" i="1"/>
  <c r="I112" i="1"/>
  <c r="I655" i="1"/>
  <c r="I1003" i="1"/>
  <c r="I143" i="1"/>
  <c r="I542" i="1"/>
  <c r="I894" i="1"/>
  <c r="I1116" i="1"/>
  <c r="I164" i="1"/>
  <c r="I460" i="1"/>
  <c r="I1002" i="1"/>
  <c r="I1177" i="1"/>
  <c r="I293" i="1"/>
  <c r="I656" i="1"/>
  <c r="I787" i="1"/>
  <c r="I1151" i="1"/>
  <c r="I314" i="1"/>
  <c r="I937" i="1"/>
  <c r="I154" i="1"/>
  <c r="I321" i="1"/>
  <c r="I504" i="1"/>
  <c r="I670" i="1"/>
  <c r="I855" i="1"/>
  <c r="I1074" i="1"/>
  <c r="I150" i="1"/>
  <c r="I586" i="1"/>
  <c r="I776" i="1"/>
  <c r="I94" i="1"/>
  <c r="I266" i="1"/>
  <c r="I409" i="1"/>
  <c r="I659" i="1"/>
  <c r="I868" i="1"/>
  <c r="I40" i="1"/>
  <c r="I370" i="1"/>
  <c r="I1008" i="1"/>
  <c r="I233" i="1"/>
  <c r="I1066" i="1"/>
  <c r="I121" i="1"/>
  <c r="I273" i="1"/>
  <c r="I396" i="1"/>
  <c r="I469" i="1"/>
  <c r="I580" i="1"/>
  <c r="I646" i="1"/>
  <c r="I746" i="1"/>
  <c r="I822" i="1"/>
  <c r="I851" i="1"/>
  <c r="I947" i="1"/>
  <c r="I1100" i="1"/>
  <c r="I1143" i="1"/>
  <c r="I874" i="1"/>
  <c r="I81" i="1"/>
  <c r="I257" i="1"/>
  <c r="I392" i="1"/>
  <c r="I635" i="1"/>
  <c r="I722" i="1"/>
  <c r="I1109" i="1"/>
  <c r="I44" i="1"/>
  <c r="I419" i="1"/>
  <c r="I932" i="1"/>
  <c r="I378" i="1"/>
  <c r="I616" i="1"/>
  <c r="I809" i="1"/>
  <c r="I993" i="1"/>
  <c r="I1092" i="1"/>
  <c r="I1014" i="1"/>
  <c r="I733" i="1"/>
  <c r="I183" i="1"/>
  <c r="I839" i="1"/>
  <c r="I1061" i="1"/>
  <c r="I1157" i="1"/>
  <c r="I10" i="1"/>
  <c r="I508" i="1"/>
  <c r="I3" i="1"/>
  <c r="I125" i="1"/>
  <c r="I269" i="1"/>
  <c r="I372" i="1"/>
  <c r="I462" i="1"/>
  <c r="I705" i="1"/>
  <c r="I941" i="1"/>
  <c r="I1062" i="1"/>
  <c r="I225" i="1"/>
  <c r="I196" i="1"/>
  <c r="I360" i="1"/>
  <c r="I602" i="1"/>
  <c r="I820" i="1"/>
  <c r="I939" i="1"/>
  <c r="I21" i="1"/>
  <c r="I89" i="1"/>
  <c r="I132" i="1"/>
  <c r="I456" i="1"/>
  <c r="I700" i="1"/>
  <c r="I1206" i="1"/>
  <c r="I363" i="1"/>
  <c r="I500" i="1"/>
  <c r="I790" i="1"/>
  <c r="I1102" i="1"/>
  <c r="I1211" i="1"/>
  <c r="I295" i="1"/>
  <c r="I426" i="1"/>
  <c r="I721" i="1"/>
  <c r="I970" i="1"/>
  <c r="I1041" i="1"/>
  <c r="I1197" i="1"/>
  <c r="I165" i="1"/>
  <c r="I387" i="1"/>
  <c r="I518" i="1"/>
  <c r="I612" i="1"/>
  <c r="I989" i="1"/>
  <c r="I1187" i="1"/>
  <c r="I326" i="1"/>
  <c r="I516" i="1"/>
  <c r="I904" i="1"/>
  <c r="I1121" i="1"/>
  <c r="I587" i="1"/>
  <c r="I356" i="1"/>
  <c r="I513" i="1"/>
  <c r="I749" i="1"/>
  <c r="I876" i="1"/>
  <c r="I80" i="1"/>
  <c r="I764" i="1"/>
  <c r="I178" i="1"/>
  <c r="I431" i="1"/>
  <c r="I615" i="1"/>
  <c r="I237" i="1"/>
  <c r="I1029" i="1"/>
  <c r="I82" i="1"/>
  <c r="I366" i="1"/>
  <c r="I524" i="1"/>
  <c r="I654" i="1"/>
  <c r="I755" i="1"/>
  <c r="I1095" i="1"/>
  <c r="I106" i="1"/>
  <c r="I18" i="1"/>
  <c r="I287" i="1"/>
  <c r="I425" i="1"/>
  <c r="I979" i="1"/>
  <c r="I1180" i="1"/>
  <c r="I333" i="1"/>
  <c r="I935" i="1"/>
  <c r="I1028" i="1"/>
  <c r="I173" i="1"/>
  <c r="I638" i="1"/>
  <c r="I895" i="1"/>
  <c r="I201" i="1"/>
  <c r="I250" i="1"/>
  <c r="I590" i="1"/>
  <c r="I1059" i="1"/>
  <c r="I27" i="1"/>
  <c r="I304" i="1"/>
  <c r="I727" i="1"/>
  <c r="I859" i="1"/>
  <c r="I43" i="1"/>
  <c r="I720" i="1"/>
  <c r="I986" i="1"/>
  <c r="I248" i="1"/>
  <c r="I344" i="1"/>
  <c r="I509" i="1"/>
  <c r="I740" i="1"/>
  <c r="I900" i="1"/>
  <c r="I1104" i="1"/>
  <c r="I258" i="1"/>
  <c r="I623" i="1"/>
  <c r="I924" i="1"/>
  <c r="I130" i="1"/>
  <c r="I346" i="1"/>
  <c r="I422" i="1"/>
  <c r="I664" i="1"/>
  <c r="I875" i="1"/>
  <c r="I56" i="1"/>
  <c r="I485" i="1"/>
  <c r="I1207" i="1"/>
  <c r="I523" i="1"/>
  <c r="I1153" i="1"/>
  <c r="I128" i="1"/>
  <c r="I277" i="1"/>
  <c r="I411" i="1"/>
  <c r="I470" i="1"/>
  <c r="I589" i="1"/>
  <c r="I657" i="1"/>
  <c r="I750" i="1"/>
  <c r="I827" i="1"/>
  <c r="I861" i="1"/>
  <c r="I987" i="1"/>
  <c r="I1103" i="1"/>
  <c r="I1145" i="1"/>
  <c r="I897" i="1"/>
  <c r="I88" i="1"/>
  <c r="I261" i="1"/>
  <c r="I408" i="1"/>
  <c r="I639" i="1"/>
  <c r="I732" i="1"/>
  <c r="I1110" i="1"/>
  <c r="I835" i="1"/>
  <c r="I37" i="1"/>
  <c r="I386" i="1"/>
  <c r="I514" i="1"/>
  <c r="I792" i="1"/>
  <c r="I1129" i="1"/>
  <c r="I32" i="1"/>
  <c r="I296" i="1"/>
  <c r="I465" i="1"/>
  <c r="I758" i="1"/>
  <c r="I967" i="1"/>
  <c r="I1045" i="1"/>
  <c r="I1198" i="1"/>
  <c r="I232" i="1"/>
  <c r="I391" i="1"/>
  <c r="I535" i="1"/>
  <c r="I629" i="1"/>
  <c r="I1038" i="1"/>
  <c r="I1204" i="1"/>
  <c r="I338" i="1"/>
  <c r="I541" i="1"/>
  <c r="I910" i="1"/>
  <c r="I1183" i="1"/>
  <c r="I1011" i="1"/>
  <c r="I466" i="1"/>
  <c r="I534" i="1"/>
  <c r="I767" i="1"/>
  <c r="I877" i="1"/>
  <c r="I144" i="1"/>
  <c r="I869" i="1"/>
  <c r="I230" i="1"/>
  <c r="I436" i="1"/>
  <c r="I695" i="1"/>
  <c r="I476" i="1"/>
  <c r="I1067" i="1"/>
  <c r="I87" i="1"/>
  <c r="I393" i="1"/>
  <c r="I528" i="1"/>
  <c r="I703" i="1"/>
  <c r="I765" i="1"/>
  <c r="I1124" i="1"/>
  <c r="I797" i="1"/>
  <c r="I59" i="1"/>
  <c r="I330" i="1"/>
  <c r="I506" i="1"/>
  <c r="I1082" i="1"/>
  <c r="I1181" i="1"/>
  <c r="I368" i="1"/>
  <c r="I946" i="1"/>
  <c r="I1036" i="1"/>
  <c r="I274" i="1"/>
  <c r="I701" i="1"/>
  <c r="I933" i="1"/>
  <c r="I48" i="1"/>
  <c r="I276" i="1"/>
  <c r="I693" i="1"/>
  <c r="I1098" i="1"/>
  <c r="I137" i="1"/>
  <c r="I442" i="1"/>
  <c r="I728" i="1"/>
  <c r="I860" i="1"/>
  <c r="I126" i="1"/>
  <c r="I736" i="1"/>
  <c r="I1173" i="1"/>
  <c r="I290" i="1"/>
  <c r="I377" i="1"/>
  <c r="I572" i="1"/>
  <c r="I811" i="1"/>
  <c r="I902" i="1"/>
  <c r="I1123" i="1"/>
  <c r="I272" i="1"/>
  <c r="I628" i="1"/>
  <c r="I1114" i="1"/>
  <c r="I142" i="1"/>
  <c r="I367" i="1"/>
  <c r="I532" i="1"/>
  <c r="I697" i="1"/>
  <c r="I908" i="1"/>
  <c r="I118" i="1"/>
  <c r="I636" i="1"/>
  <c r="I779" i="1"/>
  <c r="I1174" i="1"/>
  <c r="I938" i="1"/>
  <c r="I879" i="1"/>
  <c r="I770" i="1"/>
  <c r="I227" i="1"/>
  <c r="I170" i="1"/>
  <c r="I1055" i="1"/>
  <c r="I1107" i="1"/>
  <c r="I190" i="1"/>
  <c r="I1017" i="1"/>
  <c r="I1203" i="1"/>
  <c r="I943" i="1"/>
  <c r="I683" i="1"/>
  <c r="I235" i="1"/>
  <c r="I711" i="1"/>
  <c r="I475" i="1"/>
  <c r="I1039" i="1"/>
  <c r="I294" i="1"/>
  <c r="I881" i="1"/>
  <c r="I357" i="1"/>
  <c r="I1171" i="1"/>
  <c r="I931" i="1"/>
  <c r="I585" i="1"/>
  <c r="I369" i="1"/>
  <c r="I911" i="1"/>
  <c r="I1063" i="1"/>
  <c r="I694" i="1"/>
  <c r="I317" i="1"/>
  <c r="I113" i="1"/>
  <c r="I1005" i="1"/>
  <c r="I816" i="1"/>
  <c r="I562" i="1"/>
  <c r="I324" i="1"/>
  <c r="I149" i="1"/>
  <c r="I812" i="1"/>
  <c r="I323" i="1"/>
  <c r="I1136" i="1"/>
  <c r="I901" i="1"/>
  <c r="I576" i="1"/>
  <c r="I805" i="1"/>
  <c r="I923" i="1"/>
  <c r="I341" i="1"/>
  <c r="I41" i="1"/>
  <c r="I742" i="1"/>
  <c r="I325" i="1"/>
  <c r="I68" i="1"/>
  <c r="I870" i="1"/>
  <c r="I224" i="1"/>
  <c r="I1072" i="1"/>
  <c r="I862" i="1"/>
  <c r="I662" i="1"/>
  <c r="I556" i="1"/>
  <c r="I454" i="1"/>
  <c r="I329" i="1"/>
  <c r="I46" i="1"/>
  <c r="I350" i="1"/>
  <c r="I1117" i="1"/>
  <c r="I907" i="1"/>
  <c r="I484" i="1"/>
  <c r="I152" i="1"/>
  <c r="I1166" i="1"/>
  <c r="I1069" i="1"/>
  <c r="I763" i="1"/>
  <c r="I665" i="1"/>
  <c r="I447" i="1"/>
  <c r="I382" i="1"/>
  <c r="I222" i="1"/>
  <c r="I98" i="1"/>
  <c r="I22" i="1"/>
  <c r="I922" i="1"/>
  <c r="I687" i="1"/>
  <c r="I547" i="1"/>
  <c r="I282" i="1"/>
  <c r="I976" i="1"/>
  <c r="I1043" i="1"/>
  <c r="I926" i="1"/>
  <c r="I609" i="1"/>
  <c r="I389" i="1"/>
  <c r="I275" i="1"/>
  <c r="I99" i="1"/>
  <c r="I962" i="1"/>
  <c r="I231" i="1"/>
  <c r="I1178" i="1"/>
  <c r="I1084" i="1"/>
  <c r="I785" i="1"/>
  <c r="I122" i="1"/>
  <c r="I199" i="1"/>
  <c r="I157" i="1"/>
  <c r="I1025" i="1"/>
  <c r="I738" i="1"/>
  <c r="I459" i="1"/>
  <c r="I15" i="1"/>
  <c r="I499" i="1"/>
  <c r="I135" i="1"/>
  <c r="I1093" i="1"/>
  <c r="I642" i="1"/>
  <c r="I343" i="1"/>
  <c r="I160" i="1"/>
  <c r="I641" i="1"/>
  <c r="I1126" i="1"/>
  <c r="I934" i="1"/>
  <c r="I828" i="1"/>
  <c r="I710" i="1"/>
  <c r="I610" i="1"/>
  <c r="I451" i="1"/>
  <c r="I316" i="1"/>
  <c r="I78" i="1"/>
  <c r="I536" i="1"/>
  <c r="I714" i="1"/>
  <c r="I1168" i="1"/>
  <c r="I627" i="1"/>
  <c r="I181" i="1"/>
  <c r="I681" i="1"/>
  <c r="I1161" i="1"/>
  <c r="I583" i="1"/>
  <c r="I54" i="1"/>
  <c r="I997" i="1"/>
  <c r="I176" i="1"/>
  <c r="I309" i="1"/>
  <c r="I702" i="1"/>
  <c r="I965" i="1"/>
  <c r="I1086" i="1"/>
  <c r="I103" i="1"/>
  <c r="I803" i="1"/>
  <c r="I401" i="1"/>
  <c r="I593" i="1"/>
  <c r="I351" i="1"/>
  <c r="I90" i="1"/>
  <c r="I493" i="1"/>
  <c r="I975" i="1"/>
  <c r="I1213" i="1"/>
  <c r="I558" i="1"/>
  <c r="I36" i="1"/>
  <c r="I777" i="1"/>
  <c r="I86" i="1"/>
  <c r="I515" i="1"/>
  <c r="I1042" i="1"/>
  <c r="I892" i="1"/>
  <c r="I559" i="1"/>
  <c r="I754" i="1"/>
  <c r="I228" i="1"/>
  <c r="I1140" i="1"/>
  <c r="I648" i="1"/>
  <c r="I988" i="1"/>
  <c r="I699" i="1"/>
  <c r="I865" i="1"/>
  <c r="I550" i="1"/>
  <c r="I653" i="1"/>
  <c r="I20" i="1"/>
  <c r="I836" i="1"/>
  <c r="I729" i="1"/>
  <c r="I644" i="1"/>
  <c r="I873" i="1"/>
  <c r="I905" i="1"/>
  <c r="I972" i="1"/>
  <c r="I352" i="1"/>
  <c r="I885" i="1"/>
  <c r="I519" i="1"/>
  <c r="I14" i="1"/>
  <c r="R2007" i="6"/>
  <c r="B2007" i="6"/>
  <c r="L7" i="6"/>
  <c r="D2007" i="6" s="1"/>
  <c r="K7" i="6"/>
  <c r="C2007" i="6" s="1"/>
  <c r="R2788" i="6"/>
  <c r="L788" i="6"/>
  <c r="D2788" i="6" s="1"/>
  <c r="K788" i="6"/>
  <c r="C2788" i="6" s="1"/>
  <c r="B2788" i="6"/>
  <c r="B2779" i="6"/>
  <c r="R2779" i="6" s="1"/>
  <c r="L779" i="6"/>
  <c r="D2779" i="6" s="1"/>
  <c r="K779" i="6"/>
  <c r="C2779" i="6" s="1"/>
  <c r="R2773" i="6"/>
  <c r="B2773" i="6"/>
  <c r="L773" i="6"/>
  <c r="D2773" i="6" s="1"/>
  <c r="K773" i="6"/>
  <c r="C2773" i="6" s="1"/>
  <c r="B2767" i="6"/>
  <c r="R2767" i="6" s="1"/>
  <c r="L767" i="6"/>
  <c r="D2767" i="6" s="1"/>
  <c r="K767" i="6"/>
  <c r="C2767" i="6" s="1"/>
  <c r="B2761" i="6"/>
  <c r="R2761" i="6" s="1"/>
  <c r="L761" i="6"/>
  <c r="D2761" i="6" s="1"/>
  <c r="K761" i="6"/>
  <c r="C2761" i="6" s="1"/>
  <c r="R754" i="6"/>
  <c r="C754" i="6"/>
  <c r="U754" i="6" s="1"/>
  <c r="B757" i="7" s="1"/>
  <c r="D754" i="6"/>
  <c r="V754" i="6" s="1"/>
  <c r="C757" i="7" s="1"/>
  <c r="R748" i="6"/>
  <c r="C748" i="6"/>
  <c r="U748" i="6" s="1"/>
  <c r="B751" i="7" s="1"/>
  <c r="D748" i="6"/>
  <c r="V748" i="6" s="1"/>
  <c r="C751" i="7" s="1"/>
  <c r="R2740" i="6"/>
  <c r="L740" i="6"/>
  <c r="D2740" i="6" s="1"/>
  <c r="B2740" i="6"/>
  <c r="K740" i="6"/>
  <c r="C2740" i="6" s="1"/>
  <c r="R733" i="6"/>
  <c r="C733" i="6"/>
  <c r="U733" i="6" s="1"/>
  <c r="B736" i="7" s="1"/>
  <c r="D733" i="6"/>
  <c r="V733" i="6" s="1"/>
  <c r="C736" i="7" s="1"/>
  <c r="B2725" i="6"/>
  <c r="R2725" i="6" s="1"/>
  <c r="L725" i="6"/>
  <c r="D2725" i="6" s="1"/>
  <c r="K725" i="6"/>
  <c r="C2725" i="6" s="1"/>
  <c r="R718" i="6"/>
  <c r="C718" i="6"/>
  <c r="U718" i="6" s="1"/>
  <c r="B721" i="7" s="1"/>
  <c r="D718" i="6"/>
  <c r="V718" i="6" s="1"/>
  <c r="C721" i="7" s="1"/>
  <c r="R712" i="6"/>
  <c r="D712" i="6"/>
  <c r="V712" i="6" s="1"/>
  <c r="C715" i="7" s="1"/>
  <c r="C712" i="6"/>
  <c r="U712" i="6" s="1"/>
  <c r="B715" i="7" s="1"/>
  <c r="R2704" i="6"/>
  <c r="L704" i="6"/>
  <c r="D2704" i="6" s="1"/>
  <c r="B2704" i="6"/>
  <c r="K704" i="6"/>
  <c r="C2704" i="6" s="1"/>
  <c r="R655" i="6"/>
  <c r="D655" i="6"/>
  <c r="V655" i="6" s="1"/>
  <c r="C658" i="7" s="1"/>
  <c r="C655" i="6"/>
  <c r="U655" i="6" s="1"/>
  <c r="B658" i="7" s="1"/>
  <c r="R646" i="6"/>
  <c r="C646" i="6"/>
  <c r="U646" i="6" s="1"/>
  <c r="B649" i="7" s="1"/>
  <c r="D646" i="6"/>
  <c r="V646" i="6" s="1"/>
  <c r="C649" i="7" s="1"/>
  <c r="R634" i="6"/>
  <c r="C634" i="6"/>
  <c r="U634" i="6" s="1"/>
  <c r="B637" i="7" s="1"/>
  <c r="D634" i="6"/>
  <c r="V634" i="6" s="1"/>
  <c r="C637" i="7" s="1"/>
  <c r="R2626" i="6"/>
  <c r="B2626" i="6"/>
  <c r="L626" i="6"/>
  <c r="D2626" i="6" s="1"/>
  <c r="K626" i="6"/>
  <c r="C2626" i="6" s="1"/>
  <c r="R619" i="6"/>
  <c r="C619" i="6"/>
  <c r="U619" i="6" s="1"/>
  <c r="B622" i="7" s="1"/>
  <c r="D619" i="6"/>
  <c r="V619" i="6" s="1"/>
  <c r="C622" i="7" s="1"/>
  <c r="B2611" i="6"/>
  <c r="R2611" i="6" s="1"/>
  <c r="L611" i="6"/>
  <c r="D2611" i="6" s="1"/>
  <c r="K611" i="6"/>
  <c r="C2611" i="6" s="1"/>
  <c r="R2605" i="6"/>
  <c r="B2605" i="6"/>
  <c r="L605" i="6"/>
  <c r="D2605" i="6" s="1"/>
  <c r="K605" i="6"/>
  <c r="C2605" i="6" s="1"/>
  <c r="R598" i="6"/>
  <c r="D598" i="6"/>
  <c r="V598" i="6" s="1"/>
  <c r="C601" i="7" s="1"/>
  <c r="C598" i="6"/>
  <c r="U598" i="6" s="1"/>
  <c r="B601" i="7" s="1"/>
  <c r="R2590" i="6"/>
  <c r="B2590" i="6"/>
  <c r="L590" i="6"/>
  <c r="D2590" i="6" s="1"/>
  <c r="K590" i="6"/>
  <c r="C2590" i="6" s="1"/>
  <c r="L584" i="6"/>
  <c r="D2584" i="6" s="1"/>
  <c r="B2584" i="6"/>
  <c r="R2584" i="6" s="1"/>
  <c r="K584" i="6"/>
  <c r="C2584" i="6" s="1"/>
  <c r="B2575" i="6"/>
  <c r="R2575" i="6" s="1"/>
  <c r="L575" i="6"/>
  <c r="D2575" i="6" s="1"/>
  <c r="K575" i="6"/>
  <c r="C2575" i="6" s="1"/>
  <c r="R571" i="6"/>
  <c r="C571" i="6"/>
  <c r="U571" i="6" s="1"/>
  <c r="B574" i="7" s="1"/>
  <c r="D571" i="6"/>
  <c r="V571" i="6" s="1"/>
  <c r="C574" i="7" s="1"/>
  <c r="R2563" i="6"/>
  <c r="B2563" i="6"/>
  <c r="L563" i="6"/>
  <c r="D2563" i="6" s="1"/>
  <c r="K563" i="6"/>
  <c r="C2563" i="6" s="1"/>
  <c r="R556" i="6"/>
  <c r="C556" i="6"/>
  <c r="U556" i="6" s="1"/>
  <c r="B559" i="7" s="1"/>
  <c r="D556" i="6"/>
  <c r="V556" i="6" s="1"/>
  <c r="C559" i="7" s="1"/>
  <c r="L548" i="6"/>
  <c r="D2548" i="6" s="1"/>
  <c r="B2548" i="6"/>
  <c r="R2548" i="6" s="1"/>
  <c r="K548" i="6"/>
  <c r="C2548" i="6" s="1"/>
  <c r="R2542" i="6"/>
  <c r="L542" i="6"/>
  <c r="D2542" i="6" s="1"/>
  <c r="B2542" i="6"/>
  <c r="K542" i="6"/>
  <c r="C2542" i="6" s="1"/>
  <c r="R538" i="6"/>
  <c r="C538" i="6"/>
  <c r="U538" i="6" s="1"/>
  <c r="B610" i="7" s="1"/>
  <c r="D538" i="6"/>
  <c r="V538" i="6" s="1"/>
  <c r="C610" i="7" s="1"/>
  <c r="R532" i="6"/>
  <c r="C532" i="6"/>
  <c r="U532" i="6" s="1"/>
  <c r="B535" i="7" s="1"/>
  <c r="D532" i="6"/>
  <c r="V532" i="6" s="1"/>
  <c r="C535" i="7" s="1"/>
  <c r="R2524" i="6"/>
  <c r="L524" i="6"/>
  <c r="D2524" i="6" s="1"/>
  <c r="B2524" i="6"/>
  <c r="K524" i="6"/>
  <c r="C2524" i="6" s="1"/>
  <c r="B2518" i="6"/>
  <c r="R2518" i="6" s="1"/>
  <c r="L518" i="6"/>
  <c r="D2518" i="6" s="1"/>
  <c r="K518" i="6"/>
  <c r="C2518" i="6" s="1"/>
  <c r="B2509" i="6"/>
  <c r="R2509" i="6" s="1"/>
  <c r="L509" i="6"/>
  <c r="D2509" i="6" s="1"/>
  <c r="K509" i="6"/>
  <c r="C2509" i="6" s="1"/>
  <c r="R502" i="6"/>
  <c r="C502" i="6"/>
  <c r="U502" i="6" s="1"/>
  <c r="B505" i="7" s="1"/>
  <c r="D502" i="6"/>
  <c r="V502" i="6" s="1"/>
  <c r="C505" i="7" s="1"/>
  <c r="L494" i="6"/>
  <c r="D2494" i="6" s="1"/>
  <c r="K494" i="6"/>
  <c r="C2494" i="6" s="1"/>
  <c r="B2494" i="6"/>
  <c r="R2494" i="6" s="1"/>
  <c r="R487" i="6"/>
  <c r="D487" i="6"/>
  <c r="V487" i="6" s="1"/>
  <c r="C490" i="7" s="1"/>
  <c r="C487" i="6"/>
  <c r="U487" i="6" s="1"/>
  <c r="B490" i="7" s="1"/>
  <c r="B2479" i="6"/>
  <c r="R2479" i="6" s="1"/>
  <c r="L479" i="6"/>
  <c r="D2479" i="6" s="1"/>
  <c r="K479" i="6"/>
  <c r="C2479" i="6" s="1"/>
  <c r="B2473" i="6"/>
  <c r="R2473" i="6" s="1"/>
  <c r="L473" i="6"/>
  <c r="D2473" i="6" s="1"/>
  <c r="K473" i="6"/>
  <c r="C2473" i="6" s="1"/>
  <c r="R2467" i="6"/>
  <c r="B2467" i="6"/>
  <c r="L467" i="6"/>
  <c r="D2467" i="6" s="1"/>
  <c r="K467" i="6"/>
  <c r="C2467" i="6" s="1"/>
  <c r="R460" i="6"/>
  <c r="C460" i="6"/>
  <c r="U460" i="6" s="1"/>
  <c r="B463" i="7" s="1"/>
  <c r="D460" i="6"/>
  <c r="V460" i="6" s="1"/>
  <c r="C463" i="7" s="1"/>
  <c r="L452" i="6"/>
  <c r="D2452" i="6" s="1"/>
  <c r="B2452" i="6"/>
  <c r="R2452" i="6" s="1"/>
  <c r="K452" i="6"/>
  <c r="C2452" i="6" s="1"/>
  <c r="R2446" i="6"/>
  <c r="B2446" i="6"/>
  <c r="L446" i="6"/>
  <c r="D2446" i="6" s="1"/>
  <c r="K446" i="6"/>
  <c r="C2446" i="6" s="1"/>
  <c r="L440" i="6"/>
  <c r="D2440" i="6" s="1"/>
  <c r="K440" i="6"/>
  <c r="C2440" i="6" s="1"/>
  <c r="B2440" i="6"/>
  <c r="R2440" i="6" s="1"/>
  <c r="L434" i="6"/>
  <c r="D2434" i="6" s="1"/>
  <c r="B2434" i="6"/>
  <c r="R2434" i="6" s="1"/>
  <c r="K434" i="6"/>
  <c r="C2434" i="6" s="1"/>
  <c r="R427" i="6"/>
  <c r="C427" i="6"/>
  <c r="U427" i="6" s="1"/>
  <c r="B430" i="7" s="1"/>
  <c r="D427" i="6"/>
  <c r="V427" i="6" s="1"/>
  <c r="C430" i="7" s="1"/>
  <c r="B2419" i="6"/>
  <c r="R2419" i="6" s="1"/>
  <c r="L419" i="6"/>
  <c r="D2419" i="6" s="1"/>
  <c r="K419" i="6"/>
  <c r="C2419" i="6" s="1"/>
  <c r="R415" i="6"/>
  <c r="C415" i="6"/>
  <c r="U415" i="6" s="1"/>
  <c r="B418" i="7" s="1"/>
  <c r="D415" i="6"/>
  <c r="V415" i="6" s="1"/>
  <c r="C418" i="7" s="1"/>
  <c r="R2410" i="6"/>
  <c r="B2410" i="6"/>
  <c r="L410" i="6"/>
  <c r="D2410" i="6" s="1"/>
  <c r="K410" i="6"/>
  <c r="C2410" i="6" s="1"/>
  <c r="L404" i="6"/>
  <c r="D2404" i="6" s="1"/>
  <c r="B2404" i="6"/>
  <c r="R2404" i="6" s="1"/>
  <c r="K404" i="6"/>
  <c r="C2404" i="6" s="1"/>
  <c r="R2398" i="6"/>
  <c r="L398" i="6"/>
  <c r="D2398" i="6" s="1"/>
  <c r="K398" i="6"/>
  <c r="C2398" i="6" s="1"/>
  <c r="B2398" i="6"/>
  <c r="R391" i="6"/>
  <c r="C391" i="6"/>
  <c r="U391" i="6" s="1"/>
  <c r="B394" i="7" s="1"/>
  <c r="D391" i="6"/>
  <c r="V391" i="6" s="1"/>
  <c r="C394" i="7" s="1"/>
  <c r="R2380" i="6"/>
  <c r="L380" i="6"/>
  <c r="D2380" i="6" s="1"/>
  <c r="B2380" i="6"/>
  <c r="K380" i="6"/>
  <c r="C2380" i="6" s="1"/>
  <c r="R373" i="6"/>
  <c r="C373" i="6"/>
  <c r="U373" i="6" s="1"/>
  <c r="B376" i="7" s="1"/>
  <c r="D373" i="6"/>
  <c r="V373" i="6" s="1"/>
  <c r="C376" i="7" s="1"/>
  <c r="R367" i="6"/>
  <c r="D367" i="6"/>
  <c r="V367" i="6" s="1"/>
  <c r="C370" i="7" s="1"/>
  <c r="C367" i="6"/>
  <c r="U367" i="6" s="1"/>
  <c r="B370" i="7" s="1"/>
  <c r="B2359" i="6"/>
  <c r="R2359" i="6" s="1"/>
  <c r="L359" i="6"/>
  <c r="D2359" i="6" s="1"/>
  <c r="K359" i="6"/>
  <c r="C2359" i="6" s="1"/>
  <c r="R2350" i="6"/>
  <c r="L350" i="6"/>
  <c r="D2350" i="6" s="1"/>
  <c r="B2350" i="6"/>
  <c r="K350" i="6"/>
  <c r="C2350" i="6" s="1"/>
  <c r="R343" i="6"/>
  <c r="D343" i="6"/>
  <c r="V343" i="6" s="1"/>
  <c r="C346" i="7" s="1"/>
  <c r="C343" i="6"/>
  <c r="U343" i="6" s="1"/>
  <c r="B346" i="7" s="1"/>
  <c r="R334" i="6"/>
  <c r="D334" i="6"/>
  <c r="V334" i="6" s="1"/>
  <c r="C337" i="7" s="1"/>
  <c r="C334" i="6"/>
  <c r="U334" i="6" s="1"/>
  <c r="B337" i="7" s="1"/>
  <c r="R2323" i="6"/>
  <c r="B2323" i="6"/>
  <c r="L323" i="6"/>
  <c r="D2323" i="6" s="1"/>
  <c r="K323" i="6"/>
  <c r="C2323" i="6" s="1"/>
  <c r="L314" i="6"/>
  <c r="D2314" i="6" s="1"/>
  <c r="B2314" i="6"/>
  <c r="R2314" i="6" s="1"/>
  <c r="K314" i="6"/>
  <c r="C2314" i="6" s="1"/>
  <c r="R304" i="6"/>
  <c r="D304" i="6"/>
  <c r="V304" i="6" s="1"/>
  <c r="C307" i="7" s="1"/>
  <c r="C304" i="6"/>
  <c r="U304" i="6" s="1"/>
  <c r="B307" i="7" s="1"/>
  <c r="R2296" i="6"/>
  <c r="L296" i="6"/>
  <c r="D2296" i="6" s="1"/>
  <c r="K296" i="6"/>
  <c r="C2296" i="6" s="1"/>
  <c r="B2296" i="6"/>
  <c r="R292" i="6"/>
  <c r="D292" i="6"/>
  <c r="V292" i="6" s="1"/>
  <c r="C295" i="7" s="1"/>
  <c r="C292" i="6"/>
  <c r="U292" i="6" s="1"/>
  <c r="B295" i="7" s="1"/>
  <c r="R286" i="6"/>
  <c r="D286" i="6"/>
  <c r="V286" i="6" s="1"/>
  <c r="C289" i="7" s="1"/>
  <c r="C286" i="6"/>
  <c r="U286" i="6" s="1"/>
  <c r="B289" i="7" s="1"/>
  <c r="R280" i="6"/>
  <c r="D280" i="6"/>
  <c r="V280" i="6" s="1"/>
  <c r="C283" i="7" s="1"/>
  <c r="C280" i="6"/>
  <c r="U280" i="6" s="1"/>
  <c r="B283" i="7" s="1"/>
  <c r="R274" i="6"/>
  <c r="D274" i="6"/>
  <c r="V274" i="6" s="1"/>
  <c r="C277" i="7" s="1"/>
  <c r="C274" i="6"/>
  <c r="U274" i="6" s="1"/>
  <c r="B277" i="7" s="1"/>
  <c r="R2266" i="6"/>
  <c r="B2266" i="6"/>
  <c r="L266" i="6"/>
  <c r="D2266" i="6" s="1"/>
  <c r="K266" i="6"/>
  <c r="C2266" i="6" s="1"/>
  <c r="B2257" i="6"/>
  <c r="R2257" i="6" s="1"/>
  <c r="L257" i="6"/>
  <c r="D2257" i="6" s="1"/>
  <c r="K257" i="6"/>
  <c r="C2257" i="6" s="1"/>
  <c r="R250" i="6"/>
  <c r="D250" i="6"/>
  <c r="V250" i="6" s="1"/>
  <c r="C333" i="7" s="1"/>
  <c r="C250" i="6"/>
  <c r="U250" i="6" s="1"/>
  <c r="B333" i="7" s="1"/>
  <c r="R2242" i="6"/>
  <c r="L242" i="6"/>
  <c r="D2242" i="6" s="1"/>
  <c r="B2242" i="6"/>
  <c r="K242" i="6"/>
  <c r="C2242" i="6" s="1"/>
  <c r="R235" i="6"/>
  <c r="D235" i="6"/>
  <c r="V235" i="6" s="1"/>
  <c r="C280" i="7" s="1"/>
  <c r="C235" i="6"/>
  <c r="U235" i="6" s="1"/>
  <c r="B280" i="7" s="1"/>
  <c r="L224" i="6"/>
  <c r="D2224" i="6" s="1"/>
  <c r="K224" i="6"/>
  <c r="C2224" i="6" s="1"/>
  <c r="B2224" i="6"/>
  <c r="R2224" i="6" s="1"/>
  <c r="R217" i="6"/>
  <c r="D217" i="6"/>
  <c r="V217" i="6" s="1"/>
  <c r="C220" i="7" s="1"/>
  <c r="C217" i="6"/>
  <c r="U217" i="6" s="1"/>
  <c r="B220" i="7" s="1"/>
  <c r="R208" i="6"/>
  <c r="D208" i="6"/>
  <c r="V208" i="6" s="1"/>
  <c r="C211" i="7" s="1"/>
  <c r="C208" i="6"/>
  <c r="U208" i="6" s="1"/>
  <c r="B211" i="7" s="1"/>
  <c r="R199" i="6"/>
  <c r="D199" i="6"/>
  <c r="V199" i="6" s="1"/>
  <c r="C202" i="7" s="1"/>
  <c r="C199" i="6"/>
  <c r="U199" i="6" s="1"/>
  <c r="B202" i="7" s="1"/>
  <c r="R190" i="6"/>
  <c r="D190" i="6"/>
  <c r="V190" i="6" s="1"/>
  <c r="C193" i="7" s="1"/>
  <c r="C190" i="6"/>
  <c r="U190" i="6" s="1"/>
  <c r="B193" i="7" s="1"/>
  <c r="L182" i="6"/>
  <c r="D2182" i="6" s="1"/>
  <c r="B2182" i="6"/>
  <c r="R2182" i="6" s="1"/>
  <c r="K182" i="6"/>
  <c r="C2182" i="6" s="1"/>
  <c r="R175" i="6"/>
  <c r="D175" i="6"/>
  <c r="V175" i="6" s="1"/>
  <c r="C178" i="7" s="1"/>
  <c r="C175" i="6"/>
  <c r="U175" i="6" s="1"/>
  <c r="B178" i="7" s="1"/>
  <c r="B2167" i="6"/>
  <c r="R2167" i="6" s="1"/>
  <c r="L167" i="6"/>
  <c r="D2167" i="6" s="1"/>
  <c r="K167" i="6"/>
  <c r="C2167" i="6" s="1"/>
  <c r="R160" i="6"/>
  <c r="D160" i="6"/>
  <c r="V160" i="6" s="1"/>
  <c r="C163" i="7" s="1"/>
  <c r="C160" i="6"/>
  <c r="U160" i="6" s="1"/>
  <c r="B163" i="7" s="1"/>
  <c r="L152" i="6"/>
  <c r="D2152" i="6" s="1"/>
  <c r="B2152" i="6"/>
  <c r="R2152" i="6" s="1"/>
  <c r="K152" i="6"/>
  <c r="C2152" i="6" s="1"/>
  <c r="R142" i="6"/>
  <c r="D142" i="6"/>
  <c r="V142" i="6" s="1"/>
  <c r="C145" i="7" s="1"/>
  <c r="C142" i="6"/>
  <c r="U142" i="6" s="1"/>
  <c r="B145" i="7" s="1"/>
  <c r="R133" i="6"/>
  <c r="D133" i="6"/>
  <c r="V133" i="6" s="1"/>
  <c r="C136" i="7" s="1"/>
  <c r="C133" i="6"/>
  <c r="U133" i="6" s="1"/>
  <c r="B136" i="7" s="1"/>
  <c r="B2122" i="6"/>
  <c r="R2122" i="6" s="1"/>
  <c r="L122" i="6"/>
  <c r="D2122" i="6" s="1"/>
  <c r="K122" i="6"/>
  <c r="C2122" i="6" s="1"/>
  <c r="R115" i="6"/>
  <c r="D115" i="6"/>
  <c r="V115" i="6" s="1"/>
  <c r="C118" i="7" s="1"/>
  <c r="C115" i="6"/>
  <c r="U115" i="6" s="1"/>
  <c r="B118" i="7" s="1"/>
  <c r="B2107" i="6"/>
  <c r="R2107" i="6" s="1"/>
  <c r="L107" i="6"/>
  <c r="D2107" i="6" s="1"/>
  <c r="K107" i="6"/>
  <c r="C2107" i="6" s="1"/>
  <c r="R100" i="6"/>
  <c r="D100" i="6"/>
  <c r="V100" i="6" s="1"/>
  <c r="C103" i="7" s="1"/>
  <c r="C100" i="6"/>
  <c r="U100" i="6" s="1"/>
  <c r="B103" i="7" s="1"/>
  <c r="R2089" i="6"/>
  <c r="B2089" i="6"/>
  <c r="L89" i="6"/>
  <c r="D2089" i="6" s="1"/>
  <c r="K89" i="6"/>
  <c r="C2089" i="6" s="1"/>
  <c r="L80" i="6"/>
  <c r="D2080" i="6" s="1"/>
  <c r="K80" i="6"/>
  <c r="C2080" i="6" s="1"/>
  <c r="B2080" i="6"/>
  <c r="R2080" i="6" s="1"/>
  <c r="R70" i="6"/>
  <c r="D70" i="6"/>
  <c r="V70" i="6" s="1"/>
  <c r="C73" i="7" s="1"/>
  <c r="C70" i="6"/>
  <c r="U70" i="6" s="1"/>
  <c r="B73" i="7" s="1"/>
  <c r="B2056" i="6"/>
  <c r="R2056" i="6" s="1"/>
  <c r="K56" i="6"/>
  <c r="C2056" i="6" s="1"/>
  <c r="L56" i="6"/>
  <c r="D2056" i="6" s="1"/>
  <c r="R2050" i="6"/>
  <c r="B2050" i="6"/>
  <c r="L50" i="6"/>
  <c r="D2050" i="6" s="1"/>
  <c r="K50" i="6"/>
  <c r="C2050" i="6" s="1"/>
  <c r="R43" i="6"/>
  <c r="D43" i="6"/>
  <c r="V43" i="6" s="1"/>
  <c r="C68" i="7" s="1"/>
  <c r="C43" i="6"/>
  <c r="U43" i="6" s="1"/>
  <c r="B68" i="7" s="1"/>
  <c r="R34" i="6"/>
  <c r="D34" i="6"/>
  <c r="V34" i="6" s="1"/>
  <c r="C37" i="7" s="1"/>
  <c r="C34" i="6"/>
  <c r="U34" i="6" s="1"/>
  <c r="B37" i="7" s="1"/>
  <c r="R2026" i="6"/>
  <c r="L26" i="6"/>
  <c r="D2026" i="6" s="1"/>
  <c r="K26" i="6"/>
  <c r="C2026" i="6" s="1"/>
  <c r="B2026" i="6"/>
  <c r="R19" i="6"/>
  <c r="D19" i="6"/>
  <c r="V19" i="6" s="1"/>
  <c r="C22" i="7" s="1"/>
  <c r="C19" i="6"/>
  <c r="U19" i="6" s="1"/>
  <c r="B22" i="7" s="1"/>
  <c r="R10" i="6"/>
  <c r="D10" i="6"/>
  <c r="V10" i="6" s="1"/>
  <c r="C13" i="7" s="1"/>
  <c r="C10" i="6"/>
  <c r="U10" i="6" s="1"/>
  <c r="B13" i="7" s="1"/>
  <c r="R803" i="6"/>
  <c r="D803" i="6"/>
  <c r="V803" i="6" s="1"/>
  <c r="C806" i="7" s="1"/>
  <c r="C803" i="6"/>
  <c r="U803" i="6" s="1"/>
  <c r="B806" i="7" s="1"/>
  <c r="R2798" i="6"/>
  <c r="L798" i="6"/>
  <c r="D2798" i="6" s="1"/>
  <c r="B2798" i="6"/>
  <c r="K798" i="6"/>
  <c r="C2798" i="6" s="1"/>
  <c r="R2792" i="6"/>
  <c r="B2792" i="6"/>
  <c r="K792" i="6"/>
  <c r="C2792" i="6" s="1"/>
  <c r="L792" i="6"/>
  <c r="D2792" i="6" s="1"/>
  <c r="R827" i="6"/>
  <c r="C827" i="6"/>
  <c r="U827" i="6" s="1"/>
  <c r="B830" i="7" s="1"/>
  <c r="D827" i="6"/>
  <c r="V827" i="6" s="1"/>
  <c r="C830" i="7" s="1"/>
  <c r="R812" i="6"/>
  <c r="C812" i="6"/>
  <c r="U812" i="6" s="1"/>
  <c r="B815" i="7" s="1"/>
  <c r="D812" i="6"/>
  <c r="V812" i="6" s="1"/>
  <c r="C815" i="7" s="1"/>
  <c r="R856" i="6"/>
  <c r="C856" i="6"/>
  <c r="U856" i="6" s="1"/>
  <c r="B859" i="7" s="1"/>
  <c r="D856" i="6"/>
  <c r="V856" i="6" s="1"/>
  <c r="C859" i="7" s="1"/>
  <c r="R847" i="6"/>
  <c r="D847" i="6"/>
  <c r="V847" i="6" s="1"/>
  <c r="C995" i="7" s="1"/>
  <c r="C847" i="6"/>
  <c r="U847" i="6" s="1"/>
  <c r="B995" i="7" s="1"/>
  <c r="R879" i="6"/>
  <c r="D879" i="6"/>
  <c r="V879" i="6" s="1"/>
  <c r="C882" i="7" s="1"/>
  <c r="C879" i="6"/>
  <c r="U879" i="6" s="1"/>
  <c r="B882" i="7" s="1"/>
  <c r="R903" i="6"/>
  <c r="D903" i="6"/>
  <c r="V903" i="6" s="1"/>
  <c r="C906" i="7" s="1"/>
  <c r="C903" i="6"/>
  <c r="U903" i="6" s="1"/>
  <c r="B906" i="7" s="1"/>
  <c r="R885" i="6"/>
  <c r="D885" i="6"/>
  <c r="V885" i="6" s="1"/>
  <c r="C888" i="7" s="1"/>
  <c r="C885" i="6"/>
  <c r="U885" i="6" s="1"/>
  <c r="B888" i="7" s="1"/>
  <c r="R929" i="6"/>
  <c r="C929" i="6"/>
  <c r="U929" i="6" s="1"/>
  <c r="B1049" i="7" s="1"/>
  <c r="D929" i="6"/>
  <c r="V929" i="6" s="1"/>
  <c r="C1049" i="7" s="1"/>
  <c r="R917" i="6"/>
  <c r="D917" i="6"/>
  <c r="V917" i="6" s="1"/>
  <c r="C1042" i="7" s="1"/>
  <c r="C917" i="6"/>
  <c r="U917" i="6" s="1"/>
  <c r="B1042" i="7" s="1"/>
  <c r="R1107" i="6"/>
  <c r="D1107" i="6"/>
  <c r="V1107" i="6" s="1"/>
  <c r="C1110" i="7" s="1"/>
  <c r="C1107" i="6"/>
  <c r="U1107" i="6" s="1"/>
  <c r="B1110" i="7" s="1"/>
  <c r="R1083" i="6"/>
  <c r="D1083" i="6"/>
  <c r="V1083" i="6" s="1"/>
  <c r="C1268" i="7" s="1"/>
  <c r="C1083" i="6"/>
  <c r="U1083" i="6" s="1"/>
  <c r="B1268" i="7" s="1"/>
  <c r="R1074" i="6"/>
  <c r="D1074" i="6"/>
  <c r="V1074" i="6" s="1"/>
  <c r="C1077" i="7" s="1"/>
  <c r="C1074" i="6"/>
  <c r="U1074" i="6" s="1"/>
  <c r="B1077" i="7" s="1"/>
  <c r="R1056" i="6"/>
  <c r="D1056" i="6"/>
  <c r="V1056" i="6" s="1"/>
  <c r="C1059" i="7" s="1"/>
  <c r="C1056" i="6"/>
  <c r="U1056" i="6" s="1"/>
  <c r="B1059" i="7" s="1"/>
  <c r="R1026" i="6"/>
  <c r="D1026" i="6"/>
  <c r="V1026" i="6" s="1"/>
  <c r="C1135" i="7" s="1"/>
  <c r="C1026" i="6"/>
  <c r="U1026" i="6" s="1"/>
  <c r="B1135" i="7" s="1"/>
  <c r="R1017" i="6"/>
  <c r="D1017" i="6"/>
  <c r="V1017" i="6" s="1"/>
  <c r="C1020" i="7" s="1"/>
  <c r="C1017" i="6"/>
  <c r="U1017" i="6" s="1"/>
  <c r="B1020" i="7" s="1"/>
  <c r="R1002" i="6"/>
  <c r="D1002" i="6"/>
  <c r="V1002" i="6" s="1"/>
  <c r="C1005" i="7" s="1"/>
  <c r="C1002" i="6"/>
  <c r="U1002" i="6" s="1"/>
  <c r="B1005" i="7" s="1"/>
  <c r="R996" i="6"/>
  <c r="D996" i="6"/>
  <c r="V996" i="6" s="1"/>
  <c r="C999" i="7" s="1"/>
  <c r="C996" i="6"/>
  <c r="U996" i="6" s="1"/>
  <c r="B999" i="7" s="1"/>
  <c r="R987" i="6"/>
  <c r="D987" i="6"/>
  <c r="V987" i="6" s="1"/>
  <c r="C990" i="7" s="1"/>
  <c r="C987" i="6"/>
  <c r="U987" i="6" s="1"/>
  <c r="B990" i="7" s="1"/>
  <c r="R972" i="6"/>
  <c r="D972" i="6"/>
  <c r="V972" i="6" s="1"/>
  <c r="C975" i="7" s="1"/>
  <c r="C972" i="6"/>
  <c r="U972" i="6" s="1"/>
  <c r="B975" i="7" s="1"/>
  <c r="R951" i="6"/>
  <c r="D951" i="6"/>
  <c r="V951" i="6" s="1"/>
  <c r="C954" i="7" s="1"/>
  <c r="C951" i="6"/>
  <c r="U951" i="6" s="1"/>
  <c r="B954" i="7" s="1"/>
  <c r="R1259" i="6"/>
  <c r="C1259" i="6"/>
  <c r="D1259" i="6"/>
  <c r="R1250" i="6"/>
  <c r="D1250" i="6"/>
  <c r="C1250" i="6"/>
  <c r="R1244" i="6"/>
  <c r="C1244" i="6"/>
  <c r="D1244" i="6"/>
  <c r="R1229" i="6"/>
  <c r="C1229" i="6"/>
  <c r="D1229" i="6"/>
  <c r="R1196" i="6"/>
  <c r="D1196" i="6"/>
  <c r="V1196" i="6" s="1"/>
  <c r="C1199" i="7" s="1"/>
  <c r="C1196" i="6"/>
  <c r="U1196" i="6" s="1"/>
  <c r="B1199" i="7" s="1"/>
  <c r="R1181" i="6"/>
  <c r="D1181" i="6"/>
  <c r="V1181" i="6" s="1"/>
  <c r="C1392" i="7" s="1"/>
  <c r="C1181" i="6"/>
  <c r="U1181" i="6" s="1"/>
  <c r="B1392" i="7" s="1"/>
  <c r="R1160" i="6"/>
  <c r="D1160" i="6"/>
  <c r="V1160" i="6" s="1"/>
  <c r="C1163" i="7" s="1"/>
  <c r="C1160" i="6"/>
  <c r="U1160" i="6" s="1"/>
  <c r="B1163" i="7" s="1"/>
  <c r="R1151" i="6"/>
  <c r="C1151" i="6"/>
  <c r="U1151" i="6" s="1"/>
  <c r="B1356" i="7" s="1"/>
  <c r="D1151" i="6"/>
  <c r="V1151" i="6" s="1"/>
  <c r="C1356" i="7" s="1"/>
  <c r="R1142" i="6"/>
  <c r="D1142" i="6"/>
  <c r="V1142" i="6" s="1"/>
  <c r="C1145" i="7" s="1"/>
  <c r="C1142" i="6"/>
  <c r="U1142" i="6" s="1"/>
  <c r="B1145" i="7" s="1"/>
  <c r="R1133" i="6"/>
  <c r="D1133" i="6"/>
  <c r="V1133" i="6" s="1"/>
  <c r="C1136" i="7" s="1"/>
  <c r="C1133" i="6"/>
  <c r="U1133" i="6" s="1"/>
  <c r="B1136" i="7" s="1"/>
  <c r="R1121" i="6"/>
  <c r="C1121" i="6"/>
  <c r="U1121" i="6" s="1"/>
  <c r="B1124" i="7" s="1"/>
  <c r="D1121" i="6"/>
  <c r="V1121" i="6" s="1"/>
  <c r="C1124" i="7" s="1"/>
  <c r="B1997" i="6"/>
  <c r="R1997" i="6" s="1"/>
  <c r="H697" i="6"/>
  <c r="D1997" i="6" s="1"/>
  <c r="G697" i="6"/>
  <c r="C1997" i="6" s="1"/>
  <c r="I1212" i="1"/>
  <c r="I888" i="1"/>
  <c r="I171" i="1"/>
  <c r="I166" i="1"/>
  <c r="I1021" i="1"/>
  <c r="I691" i="1"/>
  <c r="I735" i="1"/>
  <c r="I1201" i="1"/>
  <c r="I522" i="1"/>
  <c r="I437" i="1"/>
  <c r="I950" i="1"/>
  <c r="I824" i="1"/>
  <c r="I1094" i="1"/>
  <c r="I914" i="1"/>
  <c r="I857" i="1"/>
  <c r="I739" i="1"/>
  <c r="I226" i="1"/>
  <c r="I156" i="1"/>
  <c r="I756" i="1"/>
  <c r="I1054" i="1"/>
  <c r="I133" i="1"/>
  <c r="I245" i="1"/>
  <c r="I1113" i="1"/>
  <c r="I917" i="1"/>
  <c r="I486" i="1"/>
  <c r="I66" i="1"/>
  <c r="I337" i="1"/>
  <c r="I242" i="1"/>
  <c r="I884" i="1"/>
  <c r="I45" i="1"/>
  <c r="I844" i="1"/>
  <c r="I251" i="1"/>
  <c r="I1167" i="1"/>
  <c r="I818" i="1"/>
  <c r="I552" i="1"/>
  <c r="I260" i="1"/>
  <c r="I791" i="1"/>
  <c r="I961" i="1"/>
  <c r="I578" i="1"/>
  <c r="I271" i="1"/>
  <c r="I65" i="1"/>
  <c r="I999" i="1"/>
  <c r="I773" i="1"/>
  <c r="I561" i="1"/>
  <c r="I299" i="1"/>
  <c r="I1184" i="1"/>
  <c r="I716" i="1"/>
  <c r="I301" i="1"/>
  <c r="I1134" i="1"/>
  <c r="I810" i="1"/>
  <c r="I435" i="1"/>
  <c r="I206" i="1"/>
  <c r="I912" i="1"/>
  <c r="I161" i="1"/>
  <c r="I29" i="1"/>
  <c r="I713" i="1"/>
  <c r="I307" i="1"/>
  <c r="I60" i="1"/>
  <c r="I847" i="1"/>
  <c r="I184" i="1"/>
  <c r="I1022" i="1"/>
  <c r="I800" i="1"/>
  <c r="I660" i="1"/>
  <c r="I554" i="1"/>
  <c r="I428" i="1"/>
  <c r="I328" i="1"/>
  <c r="I38" i="1"/>
  <c r="I208" i="1"/>
  <c r="I1099" i="1"/>
  <c r="I903" i="1"/>
  <c r="I483" i="1"/>
  <c r="I140" i="1"/>
  <c r="I1165" i="1"/>
  <c r="I981" i="1"/>
  <c r="I747" i="1"/>
  <c r="I663" i="1"/>
  <c r="I417" i="1"/>
  <c r="I381" i="1"/>
  <c r="I218" i="1"/>
  <c r="I95" i="1"/>
  <c r="I4" i="1"/>
  <c r="I919" i="1"/>
  <c r="I645" i="1"/>
  <c r="I545" i="1"/>
  <c r="I212" i="1"/>
  <c r="I33" i="1"/>
  <c r="I1007" i="1"/>
  <c r="I887" i="1"/>
  <c r="I598" i="1"/>
  <c r="I376" i="1"/>
  <c r="I256" i="1"/>
  <c r="I79" i="1"/>
  <c r="I918" i="1"/>
  <c r="I192" i="1"/>
  <c r="I1170" i="1"/>
  <c r="I1040" i="1"/>
  <c r="I775" i="1"/>
  <c r="I115" i="1"/>
  <c r="I1137" i="1"/>
  <c r="I297" i="1"/>
  <c r="I930" i="1"/>
  <c r="I666" i="1"/>
  <c r="I440" i="1"/>
  <c r="I1175" i="1"/>
  <c r="I458" i="1"/>
  <c r="I11" i="1"/>
  <c r="I978" i="1"/>
  <c r="I631" i="1"/>
  <c r="I265" i="1"/>
  <c r="I30" i="1"/>
  <c r="I267" i="1"/>
  <c r="I1058" i="1"/>
  <c r="I921" i="1"/>
  <c r="I821" i="1"/>
  <c r="I704" i="1"/>
  <c r="I543" i="1"/>
  <c r="I444" i="1"/>
  <c r="I210" i="1"/>
  <c r="I6" i="1"/>
  <c r="I186" i="1"/>
  <c r="I692" i="1"/>
  <c r="I992" i="1"/>
  <c r="I577" i="1"/>
  <c r="I180" i="1"/>
  <c r="I674" i="1"/>
  <c r="I1068" i="1"/>
  <c r="I450" i="1"/>
  <c r="I920" i="1"/>
  <c r="I769" i="1"/>
  <c r="I1163" i="1"/>
  <c r="I124" i="1"/>
  <c r="I400" i="1"/>
  <c r="I592" i="1"/>
  <c r="I723" i="1"/>
  <c r="I998" i="1"/>
  <c r="I718" i="1"/>
  <c r="I322" i="1"/>
  <c r="I834" i="1"/>
  <c r="I83" i="1"/>
  <c r="I833" i="1"/>
  <c r="I286" i="1"/>
  <c r="I668" i="1"/>
  <c r="I1089" i="1"/>
  <c r="I480" i="1"/>
  <c r="I1108" i="1"/>
  <c r="I630" i="1"/>
  <c r="I1202" i="1"/>
  <c r="I489" i="1"/>
  <c r="M2" i="2"/>
  <c r="I1032" i="1"/>
  <c r="I147" i="1"/>
  <c r="I1111" i="1"/>
  <c r="I768" i="1"/>
  <c r="I813" i="1"/>
  <c r="I565" i="1"/>
  <c r="I473" i="1"/>
  <c r="I1122" i="1"/>
  <c r="I158" i="1"/>
  <c r="I688" i="1"/>
  <c r="I540" i="1"/>
  <c r="I1073" i="1"/>
  <c r="I883" i="1"/>
  <c r="I347" i="1"/>
  <c r="I863" i="1"/>
  <c r="I28" i="1"/>
  <c r="I529" i="1"/>
  <c r="I179" i="1"/>
  <c r="I1065" i="1"/>
  <c r="I658" i="1"/>
  <c r="I1015" i="1"/>
  <c r="I971" i="1"/>
  <c r="I778" i="1"/>
  <c r="I202" i="1"/>
  <c r="I831" i="1"/>
  <c r="I807" i="1"/>
  <c r="I708" i="1"/>
  <c r="I449" i="1"/>
  <c r="R9" i="6"/>
  <c r="C9" i="6"/>
  <c r="U9" i="6" s="1"/>
  <c r="B12" i="7" s="1"/>
  <c r="D9" i="6"/>
  <c r="V9" i="6" s="1"/>
  <c r="C12" i="7" s="1"/>
  <c r="R3" i="6"/>
  <c r="D3" i="6"/>
  <c r="V3" i="6" s="1"/>
  <c r="C6" i="7" s="1"/>
  <c r="C3" i="6"/>
  <c r="U3" i="6" s="1"/>
  <c r="B6" i="7" s="1"/>
  <c r="B2785" i="6"/>
  <c r="R2785" i="6" s="1"/>
  <c r="L785" i="6"/>
  <c r="D2785" i="6" s="1"/>
  <c r="K785" i="6"/>
  <c r="C2785" i="6" s="1"/>
  <c r="R2782" i="6"/>
  <c r="L782" i="6"/>
  <c r="D2782" i="6" s="1"/>
  <c r="B2782" i="6"/>
  <c r="K782" i="6"/>
  <c r="C2782" i="6" s="1"/>
  <c r="R775" i="6"/>
  <c r="D775" i="6"/>
  <c r="V775" i="6" s="1"/>
  <c r="C778" i="7" s="1"/>
  <c r="C775" i="6"/>
  <c r="U775" i="6" s="1"/>
  <c r="B778" i="7" s="1"/>
  <c r="R769" i="6"/>
  <c r="C769" i="6"/>
  <c r="U769" i="6" s="1"/>
  <c r="B772" i="7" s="1"/>
  <c r="D769" i="6"/>
  <c r="V769" i="6" s="1"/>
  <c r="C772" i="7" s="1"/>
  <c r="R763" i="6"/>
  <c r="D763" i="6"/>
  <c r="V763" i="6" s="1"/>
  <c r="C766" i="7" s="1"/>
  <c r="C763" i="6"/>
  <c r="U763" i="6" s="1"/>
  <c r="B766" i="7" s="1"/>
  <c r="R2755" i="6"/>
  <c r="B2755" i="6"/>
  <c r="L755" i="6"/>
  <c r="D2755" i="6" s="1"/>
  <c r="K755" i="6"/>
  <c r="C2755" i="6" s="1"/>
  <c r="R751" i="6"/>
  <c r="C751" i="6"/>
  <c r="U751" i="6" s="1"/>
  <c r="B754" i="7" s="1"/>
  <c r="D751" i="6"/>
  <c r="V751" i="6" s="1"/>
  <c r="C754" i="7" s="1"/>
  <c r="B2743" i="6"/>
  <c r="R2743" i="6" s="1"/>
  <c r="L743" i="6"/>
  <c r="D2743" i="6" s="1"/>
  <c r="K743" i="6"/>
  <c r="C2743" i="6" s="1"/>
  <c r="B2737" i="6"/>
  <c r="R2737" i="6" s="1"/>
  <c r="L737" i="6"/>
  <c r="D2737" i="6" s="1"/>
  <c r="K737" i="6"/>
  <c r="C2737" i="6" s="1"/>
  <c r="R730" i="6"/>
  <c r="C730" i="6"/>
  <c r="U730" i="6" s="1"/>
  <c r="B733" i="7" s="1"/>
  <c r="D730" i="6"/>
  <c r="V730" i="6" s="1"/>
  <c r="C733" i="7" s="1"/>
  <c r="L722" i="6"/>
  <c r="D2722" i="6" s="1"/>
  <c r="B2722" i="6"/>
  <c r="R2722" i="6" s="1"/>
  <c r="K722" i="6"/>
  <c r="C2722" i="6" s="1"/>
  <c r="R715" i="6"/>
  <c r="C715" i="6"/>
  <c r="U715" i="6" s="1"/>
  <c r="B718" i="7" s="1"/>
  <c r="D715" i="6"/>
  <c r="V715" i="6" s="1"/>
  <c r="C718" i="7" s="1"/>
  <c r="R706" i="6"/>
  <c r="D706" i="6"/>
  <c r="V706" i="6" s="1"/>
  <c r="C709" i="7" s="1"/>
  <c r="C706" i="6"/>
  <c r="U706" i="6" s="1"/>
  <c r="B709" i="7" s="1"/>
  <c r="R670" i="6"/>
  <c r="C670" i="6"/>
  <c r="U670" i="6" s="1"/>
  <c r="B673" i="7" s="1"/>
  <c r="D670" i="6"/>
  <c r="V670" i="6" s="1"/>
  <c r="C673" i="7" s="1"/>
  <c r="B2665" i="6"/>
  <c r="R2665" i="6" s="1"/>
  <c r="L665" i="6"/>
  <c r="D2665" i="6" s="1"/>
  <c r="K665" i="6"/>
  <c r="C2665" i="6" s="1"/>
  <c r="B2662" i="6"/>
  <c r="R2662" i="6" s="1"/>
  <c r="L662" i="6"/>
  <c r="D2662" i="6" s="1"/>
  <c r="K662" i="6"/>
  <c r="C2662" i="6" s="1"/>
  <c r="R2656" i="6"/>
  <c r="L656" i="6"/>
  <c r="D2656" i="6" s="1"/>
  <c r="B2656" i="6"/>
  <c r="K656" i="6"/>
  <c r="C2656" i="6" s="1"/>
  <c r="R649" i="6"/>
  <c r="D649" i="6"/>
  <c r="V649" i="6" s="1"/>
  <c r="C756" i="7" s="1"/>
  <c r="C649" i="6"/>
  <c r="U649" i="6" s="1"/>
  <c r="B756" i="7" s="1"/>
  <c r="R643" i="6"/>
  <c r="C643" i="6"/>
  <c r="U643" i="6" s="1"/>
  <c r="B646" i="7" s="1"/>
  <c r="D643" i="6"/>
  <c r="V643" i="6" s="1"/>
  <c r="C646" i="7" s="1"/>
  <c r="R637" i="6"/>
  <c r="C637" i="6"/>
  <c r="U637" i="6" s="1"/>
  <c r="B640" i="7" s="1"/>
  <c r="D637" i="6"/>
  <c r="V637" i="6" s="1"/>
  <c r="C640" i="7" s="1"/>
  <c r="R631" i="6"/>
  <c r="D631" i="6"/>
  <c r="V631" i="6" s="1"/>
  <c r="C634" i="7" s="1"/>
  <c r="C631" i="6"/>
  <c r="U631" i="6" s="1"/>
  <c r="B634" i="7" s="1"/>
  <c r="R622" i="6"/>
  <c r="C622" i="6"/>
  <c r="U622" i="6" s="1"/>
  <c r="B625" i="7" s="1"/>
  <c r="D622" i="6"/>
  <c r="V622" i="6" s="1"/>
  <c r="C625" i="7" s="1"/>
  <c r="L614" i="6"/>
  <c r="D2614" i="6" s="1"/>
  <c r="B2614" i="6"/>
  <c r="R2614" i="6" s="1"/>
  <c r="K614" i="6"/>
  <c r="C2614" i="6" s="1"/>
  <c r="R607" i="6"/>
  <c r="C607" i="6"/>
  <c r="U607" i="6" s="1"/>
  <c r="B713" i="7" s="1"/>
  <c r="D607" i="6"/>
  <c r="V607" i="6" s="1"/>
  <c r="C713" i="7" s="1"/>
  <c r="B2599" i="6"/>
  <c r="R2599" i="6" s="1"/>
  <c r="L599" i="6"/>
  <c r="D2599" i="6" s="1"/>
  <c r="K599" i="6"/>
  <c r="C2599" i="6" s="1"/>
  <c r="R592" i="6"/>
  <c r="C592" i="6"/>
  <c r="U592" i="6" s="1"/>
  <c r="B595" i="7" s="1"/>
  <c r="D592" i="6"/>
  <c r="V592" i="6" s="1"/>
  <c r="C595" i="7" s="1"/>
  <c r="R586" i="6"/>
  <c r="C586" i="6"/>
  <c r="U586" i="6" s="1"/>
  <c r="B589" i="7" s="1"/>
  <c r="D586" i="6"/>
  <c r="V586" i="6" s="1"/>
  <c r="C589" i="7" s="1"/>
  <c r="R2578" i="6"/>
  <c r="L578" i="6"/>
  <c r="D2578" i="6" s="1"/>
  <c r="K578" i="6"/>
  <c r="C2578" i="6" s="1"/>
  <c r="B2578" i="6"/>
  <c r="R2572" i="6"/>
  <c r="L572" i="6"/>
  <c r="D2572" i="6" s="1"/>
  <c r="K572" i="6"/>
  <c r="C2572" i="6" s="1"/>
  <c r="B2572" i="6"/>
  <c r="R2566" i="6"/>
  <c r="L566" i="6"/>
  <c r="D2566" i="6" s="1"/>
  <c r="B2566" i="6"/>
  <c r="K566" i="6"/>
  <c r="C2566" i="6" s="1"/>
  <c r="R2560" i="6"/>
  <c r="L560" i="6"/>
  <c r="D2560" i="6" s="1"/>
  <c r="B2560" i="6"/>
  <c r="K560" i="6"/>
  <c r="C2560" i="6" s="1"/>
  <c r="R553" i="6"/>
  <c r="C553" i="6"/>
  <c r="U553" i="6" s="1"/>
  <c r="B556" i="7" s="1"/>
  <c r="D553" i="6"/>
  <c r="V553" i="6" s="1"/>
  <c r="C556" i="7" s="1"/>
  <c r="R547" i="6"/>
  <c r="D547" i="6"/>
  <c r="V547" i="6" s="1"/>
  <c r="C618" i="7" s="1"/>
  <c r="C547" i="6"/>
  <c r="U547" i="6" s="1"/>
  <c r="B618" i="7" s="1"/>
  <c r="B2539" i="6"/>
  <c r="R2539" i="6" s="1"/>
  <c r="L539" i="6"/>
  <c r="D2539" i="6" s="1"/>
  <c r="K539" i="6"/>
  <c r="C2539" i="6" s="1"/>
  <c r="L530" i="6"/>
  <c r="D2530" i="6" s="1"/>
  <c r="K530" i="6"/>
  <c r="C2530" i="6" s="1"/>
  <c r="B2530" i="6"/>
  <c r="R2530" i="6" s="1"/>
  <c r="R523" i="6"/>
  <c r="D523" i="6"/>
  <c r="V523" i="6" s="1"/>
  <c r="C526" i="7" s="1"/>
  <c r="C523" i="6"/>
  <c r="U523" i="6" s="1"/>
  <c r="B526" i="7" s="1"/>
  <c r="R2515" i="6"/>
  <c r="B2515" i="6"/>
  <c r="L515" i="6"/>
  <c r="D2515" i="6" s="1"/>
  <c r="K515" i="6"/>
  <c r="C2515" i="6" s="1"/>
  <c r="R511" i="6"/>
  <c r="C511" i="6"/>
  <c r="U511" i="6" s="1"/>
  <c r="B514" i="7" s="1"/>
  <c r="D511" i="6"/>
  <c r="V511" i="6" s="1"/>
  <c r="C514" i="7" s="1"/>
  <c r="B2503" i="6"/>
  <c r="R2503" i="6" s="1"/>
  <c r="L503" i="6"/>
  <c r="D2503" i="6" s="1"/>
  <c r="K503" i="6"/>
  <c r="C2503" i="6" s="1"/>
  <c r="R496" i="6"/>
  <c r="D496" i="6"/>
  <c r="V496" i="6" s="1"/>
  <c r="C499" i="7" s="1"/>
  <c r="C496" i="6"/>
  <c r="U496" i="6" s="1"/>
  <c r="B499" i="7" s="1"/>
  <c r="R2488" i="6"/>
  <c r="L488" i="6"/>
  <c r="D2488" i="6" s="1"/>
  <c r="B2488" i="6"/>
  <c r="K488" i="6"/>
  <c r="C2488" i="6" s="1"/>
  <c r="R2482" i="6"/>
  <c r="B2482" i="6"/>
  <c r="L482" i="6"/>
  <c r="D2482" i="6" s="1"/>
  <c r="K482" i="6"/>
  <c r="C2482" i="6" s="1"/>
  <c r="L476" i="6"/>
  <c r="D2476" i="6" s="1"/>
  <c r="K476" i="6"/>
  <c r="C2476" i="6" s="1"/>
  <c r="B2476" i="6"/>
  <c r="R2476" i="6" s="1"/>
  <c r="R469" i="6"/>
  <c r="D469" i="6"/>
  <c r="V469" i="6" s="1"/>
  <c r="C472" i="7" s="1"/>
  <c r="C469" i="6"/>
  <c r="U469" i="6" s="1"/>
  <c r="B472" i="7" s="1"/>
  <c r="R463" i="6"/>
  <c r="C463" i="6"/>
  <c r="U463" i="6" s="1"/>
  <c r="B466" i="7" s="1"/>
  <c r="D463" i="6"/>
  <c r="V463" i="6" s="1"/>
  <c r="C466" i="7" s="1"/>
  <c r="R2455" i="6"/>
  <c r="B2455" i="6"/>
  <c r="L455" i="6"/>
  <c r="D2455" i="6" s="1"/>
  <c r="K455" i="6"/>
  <c r="C2455" i="6" s="1"/>
  <c r="R448" i="6"/>
  <c r="C448" i="6"/>
  <c r="U448" i="6" s="1"/>
  <c r="B451" i="7" s="1"/>
  <c r="D448" i="6"/>
  <c r="V448" i="6" s="1"/>
  <c r="C451" i="7" s="1"/>
  <c r="R439" i="6"/>
  <c r="C439" i="6"/>
  <c r="U439" i="6" s="1"/>
  <c r="B527" i="7" s="1"/>
  <c r="D439" i="6"/>
  <c r="V439" i="6" s="1"/>
  <c r="C527" i="7" s="1"/>
  <c r="R433" i="6"/>
  <c r="C433" i="6"/>
  <c r="U433" i="6" s="1"/>
  <c r="B436" i="7" s="1"/>
  <c r="D433" i="6"/>
  <c r="V433" i="6" s="1"/>
  <c r="C436" i="7" s="1"/>
  <c r="R2428" i="6"/>
  <c r="L428" i="6"/>
  <c r="D2428" i="6" s="1"/>
  <c r="B2428" i="6"/>
  <c r="K428" i="6"/>
  <c r="C2428" i="6" s="1"/>
  <c r="R2422" i="6"/>
  <c r="L422" i="6"/>
  <c r="D2422" i="6" s="1"/>
  <c r="K422" i="6"/>
  <c r="C2422" i="6" s="1"/>
  <c r="B2422" i="6"/>
  <c r="L416" i="6"/>
  <c r="D2416" i="6" s="1"/>
  <c r="K416" i="6"/>
  <c r="C2416" i="6" s="1"/>
  <c r="B2416" i="6"/>
  <c r="R2416" i="6" s="1"/>
  <c r="R409" i="6"/>
  <c r="C409" i="6"/>
  <c r="U409" i="6" s="1"/>
  <c r="B412" i="7" s="1"/>
  <c r="D409" i="6"/>
  <c r="V409" i="6" s="1"/>
  <c r="C412" i="7" s="1"/>
  <c r="R403" i="6"/>
  <c r="C403" i="6"/>
  <c r="U403" i="6" s="1"/>
  <c r="B406" i="7" s="1"/>
  <c r="D403" i="6"/>
  <c r="V403" i="6" s="1"/>
  <c r="C406" i="7" s="1"/>
  <c r="R397" i="6"/>
  <c r="C397" i="6"/>
  <c r="U397" i="6" s="1"/>
  <c r="B400" i="7" s="1"/>
  <c r="D397" i="6"/>
  <c r="V397" i="6" s="1"/>
  <c r="C400" i="7" s="1"/>
  <c r="R2389" i="6"/>
  <c r="B2389" i="6"/>
  <c r="L389" i="6"/>
  <c r="D2389" i="6" s="1"/>
  <c r="K389" i="6"/>
  <c r="C2389" i="6" s="1"/>
  <c r="R379" i="6"/>
  <c r="C379" i="6"/>
  <c r="U379" i="6" s="1"/>
  <c r="B382" i="7" s="1"/>
  <c r="D379" i="6"/>
  <c r="V379" i="6" s="1"/>
  <c r="C382" i="7" s="1"/>
  <c r="B2371" i="6"/>
  <c r="R2371" i="6" s="1"/>
  <c r="L371" i="6"/>
  <c r="D2371" i="6" s="1"/>
  <c r="K371" i="6"/>
  <c r="C2371" i="6" s="1"/>
  <c r="R364" i="6"/>
  <c r="D364" i="6"/>
  <c r="V364" i="6" s="1"/>
  <c r="C367" i="7" s="1"/>
  <c r="C364" i="6"/>
  <c r="U364" i="6" s="1"/>
  <c r="B367" i="7" s="1"/>
  <c r="R2356" i="6"/>
  <c r="L356" i="6"/>
  <c r="D2356" i="6" s="1"/>
  <c r="K356" i="6"/>
  <c r="C2356" i="6" s="1"/>
  <c r="B2356" i="6"/>
  <c r="R2347" i="6"/>
  <c r="B2347" i="6"/>
  <c r="L347" i="6"/>
  <c r="D2347" i="6" s="1"/>
  <c r="K347" i="6"/>
  <c r="C2347" i="6" s="1"/>
  <c r="R337" i="6"/>
  <c r="D337" i="6"/>
  <c r="V337" i="6" s="1"/>
  <c r="C340" i="7" s="1"/>
  <c r="C337" i="6"/>
  <c r="U337" i="6" s="1"/>
  <c r="B340" i="7" s="1"/>
  <c r="R331" i="6"/>
  <c r="D331" i="6"/>
  <c r="V331" i="6" s="1"/>
  <c r="C334" i="7" s="1"/>
  <c r="C331" i="6"/>
  <c r="U331" i="6" s="1"/>
  <c r="B334" i="7" s="1"/>
  <c r="R325" i="6"/>
  <c r="D325" i="6"/>
  <c r="V325" i="6" s="1"/>
  <c r="C328" i="7" s="1"/>
  <c r="C325" i="6"/>
  <c r="U325" i="6" s="1"/>
  <c r="B328" i="7" s="1"/>
  <c r="B2317" i="6"/>
  <c r="R2317" i="6" s="1"/>
  <c r="L317" i="6"/>
  <c r="D2317" i="6" s="1"/>
  <c r="K317" i="6"/>
  <c r="C2317" i="6" s="1"/>
  <c r="R2308" i="6"/>
  <c r="L308" i="6"/>
  <c r="D2308" i="6" s="1"/>
  <c r="B2308" i="6"/>
  <c r="K308" i="6"/>
  <c r="C2308" i="6" s="1"/>
  <c r="R301" i="6"/>
  <c r="D301" i="6"/>
  <c r="V301" i="6" s="1"/>
  <c r="C304" i="7" s="1"/>
  <c r="C301" i="6"/>
  <c r="U301" i="6" s="1"/>
  <c r="B304" i="7" s="1"/>
  <c r="L290" i="6"/>
  <c r="D2290" i="6" s="1"/>
  <c r="B2290" i="6"/>
  <c r="R2290" i="6" s="1"/>
  <c r="K290" i="6"/>
  <c r="C2290" i="6" s="1"/>
  <c r="B2281" i="6"/>
  <c r="R2281" i="6" s="1"/>
  <c r="L281" i="6"/>
  <c r="D2281" i="6" s="1"/>
  <c r="K281" i="6"/>
  <c r="C2281" i="6" s="1"/>
  <c r="R2269" i="6"/>
  <c r="B2269" i="6"/>
  <c r="L269" i="6"/>
  <c r="D2269" i="6" s="1"/>
  <c r="K269" i="6"/>
  <c r="C2269" i="6" s="1"/>
  <c r="R262" i="6"/>
  <c r="D262" i="6"/>
  <c r="V262" i="6" s="1"/>
  <c r="C265" i="7" s="1"/>
  <c r="C262" i="6"/>
  <c r="U262" i="6" s="1"/>
  <c r="B265" i="7" s="1"/>
  <c r="R2254" i="6"/>
  <c r="L254" i="6"/>
  <c r="D2254" i="6" s="1"/>
  <c r="K254" i="6"/>
  <c r="C2254" i="6" s="1"/>
  <c r="B2254" i="6"/>
  <c r="R247" i="6"/>
  <c r="D247" i="6"/>
  <c r="V247" i="6" s="1"/>
  <c r="C250" i="7" s="1"/>
  <c r="C247" i="6"/>
  <c r="U247" i="6" s="1"/>
  <c r="B250" i="7" s="1"/>
  <c r="R241" i="6"/>
  <c r="D241" i="6"/>
  <c r="V241" i="6" s="1"/>
  <c r="C244" i="7" s="1"/>
  <c r="C241" i="6"/>
  <c r="U241" i="6" s="1"/>
  <c r="B244" i="7" s="1"/>
  <c r="B2233" i="6"/>
  <c r="R2233" i="6" s="1"/>
  <c r="L233" i="6"/>
  <c r="D2233" i="6" s="1"/>
  <c r="K233" i="6"/>
  <c r="C2233" i="6" s="1"/>
  <c r="B2227" i="6"/>
  <c r="R2227" i="6" s="1"/>
  <c r="L227" i="6"/>
  <c r="D2227" i="6" s="1"/>
  <c r="K227" i="6"/>
  <c r="C2227" i="6" s="1"/>
  <c r="R2221" i="6"/>
  <c r="B2221" i="6"/>
  <c r="L221" i="6"/>
  <c r="D2221" i="6" s="1"/>
  <c r="K221" i="6"/>
  <c r="C2221" i="6" s="1"/>
  <c r="R214" i="6"/>
  <c r="D214" i="6"/>
  <c r="V214" i="6" s="1"/>
  <c r="C251" i="7" s="1"/>
  <c r="C214" i="6"/>
  <c r="U214" i="6" s="1"/>
  <c r="B251" i="7" s="1"/>
  <c r="L206" i="6"/>
  <c r="D2206" i="6" s="1"/>
  <c r="K206" i="6"/>
  <c r="C2206" i="6" s="1"/>
  <c r="B2206" i="6"/>
  <c r="R2206" i="6" s="1"/>
  <c r="R2200" i="6"/>
  <c r="L200" i="6"/>
  <c r="D2200" i="6" s="1"/>
  <c r="K200" i="6"/>
  <c r="C2200" i="6" s="1"/>
  <c r="B2200" i="6"/>
  <c r="R193" i="6"/>
  <c r="D193" i="6"/>
  <c r="V193" i="6" s="1"/>
  <c r="C196" i="7" s="1"/>
  <c r="C193" i="6"/>
  <c r="U193" i="6" s="1"/>
  <c r="B196" i="7" s="1"/>
  <c r="R184" i="6"/>
  <c r="D184" i="6"/>
  <c r="V184" i="6" s="1"/>
  <c r="C187" i="7" s="1"/>
  <c r="C184" i="6"/>
  <c r="U184" i="6" s="1"/>
  <c r="B187" i="7" s="1"/>
  <c r="L176" i="6"/>
  <c r="D2176" i="6" s="1"/>
  <c r="K176" i="6"/>
  <c r="C2176" i="6" s="1"/>
  <c r="B2176" i="6"/>
  <c r="R2176" i="6" s="1"/>
  <c r="R169" i="6"/>
  <c r="D169" i="6"/>
  <c r="V169" i="6" s="1"/>
  <c r="C172" i="7" s="1"/>
  <c r="C169" i="6"/>
  <c r="U169" i="6" s="1"/>
  <c r="B172" i="7" s="1"/>
  <c r="B2161" i="6"/>
  <c r="R2161" i="6" s="1"/>
  <c r="L161" i="6"/>
  <c r="D2161" i="6" s="1"/>
  <c r="K161" i="6"/>
  <c r="C2161" i="6" s="1"/>
  <c r="B2155" i="6"/>
  <c r="R2155" i="6" s="1"/>
  <c r="L155" i="6"/>
  <c r="D2155" i="6" s="1"/>
  <c r="K155" i="6"/>
  <c r="C2155" i="6" s="1"/>
  <c r="R2149" i="6"/>
  <c r="B2149" i="6"/>
  <c r="L149" i="6"/>
  <c r="D2149" i="6" s="1"/>
  <c r="K149" i="6"/>
  <c r="C2149" i="6" s="1"/>
  <c r="B2143" i="6"/>
  <c r="R2143" i="6" s="1"/>
  <c r="L143" i="6"/>
  <c r="D2143" i="6" s="1"/>
  <c r="K143" i="6"/>
  <c r="C2143" i="6" s="1"/>
  <c r="B2137" i="6"/>
  <c r="R2137" i="6" s="1"/>
  <c r="L137" i="6"/>
  <c r="D2137" i="6" s="1"/>
  <c r="K137" i="6"/>
  <c r="C2137" i="6" s="1"/>
  <c r="R130" i="6"/>
  <c r="D130" i="6"/>
  <c r="V130" i="6" s="1"/>
  <c r="C133" i="7" s="1"/>
  <c r="C130" i="6"/>
  <c r="U130" i="6" s="1"/>
  <c r="B133" i="7" s="1"/>
  <c r="R124" i="6"/>
  <c r="D124" i="6"/>
  <c r="V124" i="6" s="1"/>
  <c r="C127" i="7" s="1"/>
  <c r="C124" i="6"/>
  <c r="U124" i="6" s="1"/>
  <c r="B127" i="7" s="1"/>
  <c r="R2116" i="6"/>
  <c r="L116" i="6"/>
  <c r="D2116" i="6" s="1"/>
  <c r="B2116" i="6"/>
  <c r="K116" i="6"/>
  <c r="C2116" i="6" s="1"/>
  <c r="R109" i="6"/>
  <c r="D109" i="6"/>
  <c r="V109" i="6" s="1"/>
  <c r="C112" i="7" s="1"/>
  <c r="C109" i="6"/>
  <c r="U109" i="6" s="1"/>
  <c r="B112" i="7" s="1"/>
  <c r="B2101" i="6"/>
  <c r="R2101" i="6" s="1"/>
  <c r="L101" i="6"/>
  <c r="D2101" i="6" s="1"/>
  <c r="K101" i="6"/>
  <c r="C2101" i="6" s="1"/>
  <c r="R94" i="6"/>
  <c r="D94" i="6"/>
  <c r="V94" i="6" s="1"/>
  <c r="C97" i="7" s="1"/>
  <c r="C94" i="6"/>
  <c r="U94" i="6" s="1"/>
  <c r="B97" i="7" s="1"/>
  <c r="B2086" i="6"/>
  <c r="R2086" i="6" s="1"/>
  <c r="L86" i="6"/>
  <c r="D2086" i="6" s="1"/>
  <c r="K86" i="6"/>
  <c r="C2086" i="6" s="1"/>
  <c r="R79" i="6"/>
  <c r="D79" i="6"/>
  <c r="V79" i="6" s="1"/>
  <c r="C82" i="7" s="1"/>
  <c r="C79" i="6"/>
  <c r="U79" i="6" s="1"/>
  <c r="B82" i="7" s="1"/>
  <c r="R73" i="6"/>
  <c r="D73" i="6"/>
  <c r="V73" i="6" s="1"/>
  <c r="C94" i="7" s="1"/>
  <c r="C73" i="6"/>
  <c r="U73" i="6" s="1"/>
  <c r="B94" i="7" s="1"/>
  <c r="R67" i="6"/>
  <c r="D67" i="6"/>
  <c r="V67" i="6" s="1"/>
  <c r="C70" i="7" s="1"/>
  <c r="C67" i="6"/>
  <c r="U67" i="6" s="1"/>
  <c r="B70" i="7" s="1"/>
  <c r="L62" i="6"/>
  <c r="D2062" i="6" s="1"/>
  <c r="K62" i="6"/>
  <c r="C2062" i="6" s="1"/>
  <c r="B2062" i="6"/>
  <c r="R2062" i="6" s="1"/>
  <c r="R55" i="6"/>
  <c r="D55" i="6"/>
  <c r="V55" i="6" s="1"/>
  <c r="C58" i="7" s="1"/>
  <c r="C55" i="6"/>
  <c r="U55" i="6" s="1"/>
  <c r="B58" i="7" s="1"/>
  <c r="R46" i="6"/>
  <c r="D46" i="6"/>
  <c r="V46" i="6" s="1"/>
  <c r="C49" i="7" s="1"/>
  <c r="C46" i="6"/>
  <c r="U46" i="6" s="1"/>
  <c r="B49" i="7" s="1"/>
  <c r="R37" i="6"/>
  <c r="D37" i="6"/>
  <c r="V37" i="6" s="1"/>
  <c r="C40" i="7" s="1"/>
  <c r="C37" i="6"/>
  <c r="U37" i="6" s="1"/>
  <c r="B40" i="7" s="1"/>
  <c r="B2029" i="6"/>
  <c r="R2029" i="6" s="1"/>
  <c r="L29" i="6"/>
  <c r="D2029" i="6" s="1"/>
  <c r="K29" i="6"/>
  <c r="C2029" i="6" s="1"/>
  <c r="R22" i="6"/>
  <c r="D22" i="6"/>
  <c r="V22" i="6" s="1"/>
  <c r="C25" i="7" s="1"/>
  <c r="C22" i="6"/>
  <c r="U22" i="6" s="1"/>
  <c r="B25" i="7" s="1"/>
  <c r="R2014" i="6"/>
  <c r="B2014" i="6"/>
  <c r="L14" i="6"/>
  <c r="D2014" i="6" s="1"/>
  <c r="K14" i="6"/>
  <c r="C2014" i="6" s="1"/>
  <c r="R797" i="6"/>
  <c r="C797" i="6"/>
  <c r="U797" i="6" s="1"/>
  <c r="B800" i="7" s="1"/>
  <c r="D797" i="6"/>
  <c r="V797" i="6" s="1"/>
  <c r="C800" i="7" s="1"/>
  <c r="R836" i="6"/>
  <c r="D836" i="6"/>
  <c r="V836" i="6" s="1"/>
  <c r="C839" i="7" s="1"/>
  <c r="C836" i="6"/>
  <c r="U836" i="6" s="1"/>
  <c r="B839" i="7" s="1"/>
  <c r="R824" i="6"/>
  <c r="C824" i="6"/>
  <c r="U824" i="6" s="1"/>
  <c r="B827" i="7" s="1"/>
  <c r="D824" i="6"/>
  <c r="V824" i="6" s="1"/>
  <c r="C827" i="7" s="1"/>
  <c r="R850" i="6"/>
  <c r="C850" i="6"/>
  <c r="U850" i="6" s="1"/>
  <c r="B853" i="7" s="1"/>
  <c r="D850" i="6"/>
  <c r="V850" i="6" s="1"/>
  <c r="C853" i="7" s="1"/>
  <c r="R838" i="6"/>
  <c r="C838" i="6"/>
  <c r="U838" i="6" s="1"/>
  <c r="B964" i="7" s="1"/>
  <c r="D838" i="6"/>
  <c r="V838" i="6" s="1"/>
  <c r="C964" i="7" s="1"/>
  <c r="R873" i="6"/>
  <c r="D873" i="6"/>
  <c r="V873" i="6" s="1"/>
  <c r="C876" i="7" s="1"/>
  <c r="C873" i="6"/>
  <c r="U873" i="6" s="1"/>
  <c r="B876" i="7" s="1"/>
  <c r="R900" i="6"/>
  <c r="D900" i="6"/>
  <c r="V900" i="6" s="1"/>
  <c r="C903" i="7" s="1"/>
  <c r="C900" i="6"/>
  <c r="U900" i="6" s="1"/>
  <c r="B903" i="7" s="1"/>
  <c r="R941" i="6"/>
  <c r="C941" i="6"/>
  <c r="U941" i="6" s="1"/>
  <c r="B944" i="7" s="1"/>
  <c r="D941" i="6"/>
  <c r="V941" i="6" s="1"/>
  <c r="C944" i="7" s="1"/>
  <c r="R932" i="6"/>
  <c r="C932" i="6"/>
  <c r="U932" i="6" s="1"/>
  <c r="B935" i="7" s="1"/>
  <c r="D932" i="6"/>
  <c r="V932" i="6" s="1"/>
  <c r="C935" i="7" s="1"/>
  <c r="R923" i="6"/>
  <c r="C923" i="6"/>
  <c r="U923" i="6" s="1"/>
  <c r="B926" i="7" s="1"/>
  <c r="D923" i="6"/>
  <c r="V923" i="6" s="1"/>
  <c r="C926" i="7" s="1"/>
  <c r="R914" i="6"/>
  <c r="D914" i="6"/>
  <c r="V914" i="6" s="1"/>
  <c r="C917" i="7" s="1"/>
  <c r="C914" i="6"/>
  <c r="U914" i="6" s="1"/>
  <c r="B917" i="7" s="1"/>
  <c r="R1095" i="6"/>
  <c r="D1095" i="6"/>
  <c r="V1095" i="6" s="1"/>
  <c r="C1098" i="7" s="1"/>
  <c r="C1095" i="6"/>
  <c r="U1095" i="6" s="1"/>
  <c r="B1098" i="7" s="1"/>
  <c r="R1086" i="6"/>
  <c r="D1086" i="6"/>
  <c r="V1086" i="6" s="1"/>
  <c r="C1089" i="7" s="1"/>
  <c r="C1086" i="6"/>
  <c r="U1086" i="6" s="1"/>
  <c r="B1089" i="7" s="1"/>
  <c r="R1068" i="6"/>
  <c r="D1068" i="6"/>
  <c r="V1068" i="6" s="1"/>
  <c r="C1071" i="7" s="1"/>
  <c r="C1068" i="6"/>
  <c r="U1068" i="6" s="1"/>
  <c r="B1071" i="7" s="1"/>
  <c r="R1059" i="6"/>
  <c r="D1059" i="6"/>
  <c r="V1059" i="6" s="1"/>
  <c r="C1062" i="7" s="1"/>
  <c r="C1059" i="6"/>
  <c r="U1059" i="6" s="1"/>
  <c r="B1062" i="7" s="1"/>
  <c r="R1050" i="6"/>
  <c r="D1050" i="6"/>
  <c r="V1050" i="6" s="1"/>
  <c r="C1053" i="7" s="1"/>
  <c r="C1050" i="6"/>
  <c r="U1050" i="6" s="1"/>
  <c r="B1053" i="7" s="1"/>
  <c r="R1029" i="6"/>
  <c r="D1029" i="6"/>
  <c r="V1029" i="6" s="1"/>
  <c r="C1032" i="7" s="1"/>
  <c r="C1029" i="6"/>
  <c r="U1029" i="6" s="1"/>
  <c r="B1032" i="7" s="1"/>
  <c r="R1020" i="6"/>
  <c r="D1020" i="6"/>
  <c r="V1020" i="6" s="1"/>
  <c r="C1115" i="7" s="1"/>
  <c r="C1020" i="6"/>
  <c r="U1020" i="6" s="1"/>
  <c r="B1115" i="7" s="1"/>
  <c r="R999" i="6"/>
  <c r="D999" i="6"/>
  <c r="V999" i="6" s="1"/>
  <c r="C1085" i="7" s="1"/>
  <c r="C999" i="6"/>
  <c r="U999" i="6" s="1"/>
  <c r="B1085" i="7" s="1"/>
  <c r="R984" i="6"/>
  <c r="D984" i="6"/>
  <c r="V984" i="6" s="1"/>
  <c r="C987" i="7" s="1"/>
  <c r="C984" i="6"/>
  <c r="U984" i="6" s="1"/>
  <c r="B987" i="7" s="1"/>
  <c r="R969" i="6"/>
  <c r="D969" i="6"/>
  <c r="V969" i="6" s="1"/>
  <c r="C972" i="7" s="1"/>
  <c r="C969" i="6"/>
  <c r="U969" i="6" s="1"/>
  <c r="B972" i="7" s="1"/>
  <c r="R960" i="6"/>
  <c r="D960" i="6"/>
  <c r="V960" i="6" s="1"/>
  <c r="C963" i="7" s="1"/>
  <c r="C960" i="6"/>
  <c r="U960" i="6" s="1"/>
  <c r="B963" i="7" s="1"/>
  <c r="R1253" i="6"/>
  <c r="C1253" i="6"/>
  <c r="D1253" i="6"/>
  <c r="R1238" i="6"/>
  <c r="D1238" i="6"/>
  <c r="C1238" i="6"/>
  <c r="R1232" i="6"/>
  <c r="D1232" i="6"/>
  <c r="C1232" i="6"/>
  <c r="R1220" i="6"/>
  <c r="C1220" i="6"/>
  <c r="D1220" i="6"/>
  <c r="R1217" i="6"/>
  <c r="C1217" i="6"/>
  <c r="D1217" i="6"/>
  <c r="R1193" i="6"/>
  <c r="C1193" i="6"/>
  <c r="U1193" i="6" s="1"/>
  <c r="B1196" i="7" s="1"/>
  <c r="D1193" i="6"/>
  <c r="V1193" i="6" s="1"/>
  <c r="C1196" i="7" s="1"/>
  <c r="R1178" i="6"/>
  <c r="D1178" i="6"/>
  <c r="V1178" i="6" s="1"/>
  <c r="C1181" i="7" s="1"/>
  <c r="C1178" i="6"/>
  <c r="U1178" i="6" s="1"/>
  <c r="B1181" i="7" s="1"/>
  <c r="R1157" i="6"/>
  <c r="C1157" i="6"/>
  <c r="U1157" i="6" s="1"/>
  <c r="B1378" i="7" s="1"/>
  <c r="D1157" i="6"/>
  <c r="V1157" i="6" s="1"/>
  <c r="C1378" i="7" s="1"/>
  <c r="R1145" i="6"/>
  <c r="C1145" i="6"/>
  <c r="U1145" i="6" s="1"/>
  <c r="B1148" i="7" s="1"/>
  <c r="D1145" i="6"/>
  <c r="V1145" i="6" s="1"/>
  <c r="C1148" i="7" s="1"/>
  <c r="R1136" i="6"/>
  <c r="C1136" i="6"/>
  <c r="U1136" i="6" s="1"/>
  <c r="B1342" i="7" s="1"/>
  <c r="D1136" i="6"/>
  <c r="V1136" i="6" s="1"/>
  <c r="C1342" i="7" s="1"/>
  <c r="R1118" i="6"/>
  <c r="C1118" i="6"/>
  <c r="U1118" i="6" s="1"/>
  <c r="B1121" i="7" s="1"/>
  <c r="D1118" i="6"/>
  <c r="V1118" i="6" s="1"/>
  <c r="C1121" i="7" s="1"/>
  <c r="R1295" i="6"/>
  <c r="D1295" i="6"/>
  <c r="C1295" i="6"/>
  <c r="B1973" i="6"/>
  <c r="R1973" i="6" s="1"/>
  <c r="H673" i="6"/>
  <c r="D1973" i="6" s="1"/>
  <c r="G673" i="6"/>
  <c r="C1973" i="6" s="1"/>
  <c r="I566" i="1"/>
  <c r="I1018" i="1"/>
  <c r="I891" i="1"/>
  <c r="I830" i="1"/>
  <c r="I564" i="1"/>
  <c r="I198" i="1"/>
  <c r="I146" i="1"/>
  <c r="I331" i="1"/>
  <c r="I570" i="1"/>
  <c r="I1154" i="1"/>
  <c r="I136" i="1"/>
  <c r="I1053" i="1"/>
  <c r="I730" i="1"/>
  <c r="I278" i="1"/>
  <c r="I26" i="1"/>
  <c r="I92" i="1"/>
  <c r="I39" i="1"/>
  <c r="I530" i="1"/>
  <c r="I1052" i="1"/>
  <c r="I595" i="1"/>
  <c r="I155" i="1"/>
  <c r="I1138" i="1"/>
  <c r="I751" i="1"/>
  <c r="I503" i="1"/>
  <c r="I1172" i="1"/>
  <c r="I430" i="1"/>
  <c r="I893" i="1"/>
  <c r="I553" i="1"/>
  <c r="I151" i="1"/>
  <c r="I17" i="1"/>
  <c r="I959" i="1"/>
  <c r="I761" i="1"/>
  <c r="I446" i="1"/>
  <c r="I292" i="1"/>
  <c r="I974" i="1"/>
  <c r="I698" i="1"/>
  <c r="I856" i="1"/>
  <c r="I1024" i="1"/>
  <c r="I788" i="1"/>
  <c r="I313" i="1"/>
  <c r="I96" i="1"/>
  <c r="I604" i="1"/>
  <c r="I109" i="1"/>
  <c r="I1148" i="1"/>
  <c r="I571" i="1"/>
  <c r="I243" i="1"/>
  <c r="I549" i="1"/>
  <c r="I432" i="1"/>
  <c r="I1155" i="1"/>
  <c r="I952" i="1"/>
  <c r="I745" i="1"/>
  <c r="I619" i="1"/>
  <c r="I538" i="1"/>
  <c r="I420" i="1"/>
  <c r="I204" i="1"/>
  <c r="I1080" i="1"/>
  <c r="I74" i="1"/>
  <c r="I1035" i="1"/>
  <c r="I802" i="1"/>
  <c r="I452" i="1"/>
  <c r="I69" i="1"/>
  <c r="I1119" i="1"/>
  <c r="I815" i="1"/>
  <c r="I717" i="1"/>
  <c r="I546" i="1"/>
  <c r="I388" i="1"/>
  <c r="I312" i="1"/>
  <c r="I131" i="1"/>
  <c r="I25" i="1"/>
  <c r="I1076" i="1"/>
  <c r="I840" i="1"/>
  <c r="I611" i="1"/>
  <c r="I358" i="1"/>
  <c r="I138" i="1"/>
  <c r="I1149" i="1"/>
  <c r="I973" i="1"/>
  <c r="I838" i="1"/>
  <c r="I441" i="1"/>
  <c r="I308" i="1"/>
  <c r="I239" i="1"/>
  <c r="I35" i="1"/>
  <c r="I525" i="1"/>
  <c r="I1027" i="1"/>
  <c r="I1144" i="1"/>
  <c r="I964" i="1"/>
  <c r="I686" i="1"/>
  <c r="I762" i="1"/>
  <c r="I608" i="1"/>
  <c r="I1047" i="1"/>
  <c r="I878" i="1"/>
  <c r="I650" i="1"/>
  <c r="I379" i="1"/>
  <c r="I913" i="1"/>
  <c r="I254" i="1"/>
  <c r="I187" i="1"/>
  <c r="I689" i="1"/>
  <c r="I501" i="1"/>
  <c r="I253" i="1"/>
  <c r="I949" i="1"/>
  <c r="I1142" i="1"/>
  <c r="I1006" i="1"/>
  <c r="I849" i="1"/>
  <c r="I774" i="1"/>
  <c r="I633" i="1"/>
  <c r="I490" i="1"/>
  <c r="I373" i="1"/>
  <c r="I189" i="1"/>
  <c r="I819" i="1"/>
  <c r="I55" i="1"/>
  <c r="I203" i="1"/>
  <c r="I781" i="1"/>
  <c r="I404" i="1"/>
  <c r="I1156" i="1"/>
  <c r="I474" i="1"/>
  <c r="I845" i="1"/>
  <c r="I318" i="1"/>
  <c r="I310" i="1"/>
  <c r="I582" i="1"/>
  <c r="I968" i="1"/>
  <c r="I1115" i="1"/>
  <c r="I119" i="1"/>
  <c r="I52" i="1"/>
  <c r="I403" i="1"/>
  <c r="I5" i="1"/>
  <c r="I625" i="1"/>
  <c r="I16" i="1"/>
  <c r="I581" i="1"/>
  <c r="I527" i="1"/>
  <c r="I605" i="1"/>
  <c r="I335" i="1"/>
  <c r="I414" i="1"/>
  <c r="I793" i="1"/>
  <c r="I339" i="1"/>
  <c r="I1013" i="1"/>
  <c r="I383" i="1"/>
  <c r="I867" i="1"/>
  <c r="I70" i="1"/>
  <c r="I724" i="1"/>
  <c r="I216" i="1"/>
  <c r="I1182" i="1"/>
  <c r="I51" i="1"/>
  <c r="I607" i="1"/>
  <c r="I214" i="1"/>
  <c r="I49" i="1"/>
  <c r="I298" i="1"/>
  <c r="I808" i="1"/>
  <c r="I19" i="1"/>
  <c r="I117" i="1"/>
  <c r="I219" i="1"/>
  <c r="I76" i="1"/>
  <c r="I415" i="1"/>
  <c r="I77" i="1"/>
  <c r="I169" i="1"/>
  <c r="I240" i="1"/>
  <c r="I1031" i="1"/>
  <c r="I418" i="1"/>
  <c r="I502" i="1"/>
  <c r="I676" i="1"/>
  <c r="I252" i="1"/>
  <c r="I568" i="1"/>
  <c r="R6" i="6"/>
  <c r="C6" i="6"/>
  <c r="U6" i="6" s="1"/>
  <c r="B9" i="7" s="1"/>
  <c r="D6" i="6"/>
  <c r="V6" i="6" s="1"/>
  <c r="C9" i="7" s="1"/>
  <c r="R784" i="6"/>
  <c r="C784" i="6"/>
  <c r="U784" i="6" s="1"/>
  <c r="B945" i="7" s="1"/>
  <c r="D784" i="6"/>
  <c r="V784" i="6" s="1"/>
  <c r="C945" i="7" s="1"/>
  <c r="R778" i="6"/>
  <c r="C778" i="6"/>
  <c r="U778" i="6" s="1"/>
  <c r="B781" i="7" s="1"/>
  <c r="D778" i="6"/>
  <c r="V778" i="6" s="1"/>
  <c r="C781" i="7" s="1"/>
  <c r="R772" i="6"/>
  <c r="C772" i="6"/>
  <c r="U772" i="6" s="1"/>
  <c r="B775" i="7" s="1"/>
  <c r="D772" i="6"/>
  <c r="V772" i="6" s="1"/>
  <c r="C775" i="7" s="1"/>
  <c r="R766" i="6"/>
  <c r="D766" i="6"/>
  <c r="V766" i="6" s="1"/>
  <c r="C769" i="7" s="1"/>
  <c r="C766" i="6"/>
  <c r="U766" i="6" s="1"/>
  <c r="B769" i="7" s="1"/>
  <c r="L758" i="6"/>
  <c r="D2758" i="6" s="1"/>
  <c r="B2758" i="6"/>
  <c r="R2758" i="6" s="1"/>
  <c r="K758" i="6"/>
  <c r="C2758" i="6" s="1"/>
  <c r="R2746" i="6"/>
  <c r="L746" i="6"/>
  <c r="D2746" i="6" s="1"/>
  <c r="K746" i="6"/>
  <c r="C2746" i="6" s="1"/>
  <c r="B2746" i="6"/>
  <c r="R2734" i="6"/>
  <c r="B2734" i="6"/>
  <c r="L734" i="6"/>
  <c r="D2734" i="6" s="1"/>
  <c r="K734" i="6"/>
  <c r="C2734" i="6" s="1"/>
  <c r="R727" i="6"/>
  <c r="C727" i="6"/>
  <c r="U727" i="6" s="1"/>
  <c r="B730" i="7" s="1"/>
  <c r="D727" i="6"/>
  <c r="V727" i="6" s="1"/>
  <c r="C730" i="7" s="1"/>
  <c r="B2719" i="6"/>
  <c r="R2719" i="6" s="1"/>
  <c r="L719" i="6"/>
  <c r="D2719" i="6" s="1"/>
  <c r="K719" i="6"/>
  <c r="C2719" i="6" s="1"/>
  <c r="R2713" i="6"/>
  <c r="B2713" i="6"/>
  <c r="L713" i="6"/>
  <c r="D2713" i="6" s="1"/>
  <c r="K713" i="6"/>
  <c r="C2713" i="6" s="1"/>
  <c r="R2707" i="6"/>
  <c r="B2707" i="6"/>
  <c r="L707" i="6"/>
  <c r="D2707" i="6" s="1"/>
  <c r="K707" i="6"/>
  <c r="C2707" i="6" s="1"/>
  <c r="L668" i="6"/>
  <c r="D2668" i="6" s="1"/>
  <c r="B2668" i="6"/>
  <c r="R2668" i="6" s="1"/>
  <c r="K668" i="6"/>
  <c r="C2668" i="6" s="1"/>
  <c r="R658" i="6"/>
  <c r="D658" i="6"/>
  <c r="V658" i="6" s="1"/>
  <c r="C661" i="7" s="1"/>
  <c r="C658" i="6"/>
  <c r="U658" i="6" s="1"/>
  <c r="B661" i="7" s="1"/>
  <c r="R2650" i="6"/>
  <c r="L650" i="6"/>
  <c r="D2650" i="6" s="1"/>
  <c r="K650" i="6"/>
  <c r="C2650" i="6" s="1"/>
  <c r="B2650" i="6"/>
  <c r="R2641" i="6"/>
  <c r="B2641" i="6"/>
  <c r="L641" i="6"/>
  <c r="D2641" i="6" s="1"/>
  <c r="K641" i="6"/>
  <c r="C2641" i="6" s="1"/>
  <c r="B2635" i="6"/>
  <c r="R2635" i="6" s="1"/>
  <c r="L635" i="6"/>
  <c r="D2635" i="6" s="1"/>
  <c r="K635" i="6"/>
  <c r="C2635" i="6" s="1"/>
  <c r="R628" i="6"/>
  <c r="C628" i="6"/>
  <c r="U628" i="6" s="1"/>
  <c r="B631" i="7" s="1"/>
  <c r="D628" i="6"/>
  <c r="V628" i="6" s="1"/>
  <c r="C631" i="7" s="1"/>
  <c r="R2620" i="6"/>
  <c r="L620" i="6"/>
  <c r="D2620" i="6" s="1"/>
  <c r="B2620" i="6"/>
  <c r="K620" i="6"/>
  <c r="C2620" i="6" s="1"/>
  <c r="R613" i="6"/>
  <c r="D613" i="6"/>
  <c r="V613" i="6" s="1"/>
  <c r="C732" i="7" s="1"/>
  <c r="C613" i="6"/>
  <c r="U613" i="6" s="1"/>
  <c r="B732" i="7" s="1"/>
  <c r="R604" i="6"/>
  <c r="D604" i="6"/>
  <c r="V604" i="6" s="1"/>
  <c r="C607" i="7" s="1"/>
  <c r="C604" i="6"/>
  <c r="U604" i="6" s="1"/>
  <c r="B607" i="7" s="1"/>
  <c r="R595" i="6"/>
  <c r="D595" i="6"/>
  <c r="V595" i="6" s="1"/>
  <c r="C598" i="7" s="1"/>
  <c r="C595" i="6"/>
  <c r="U595" i="6" s="1"/>
  <c r="B598" i="7" s="1"/>
  <c r="R2587" i="6"/>
  <c r="B2587" i="6"/>
  <c r="L587" i="6"/>
  <c r="D2587" i="6" s="1"/>
  <c r="K587" i="6"/>
  <c r="C2587" i="6" s="1"/>
  <c r="B2581" i="6"/>
  <c r="R2581" i="6" s="1"/>
  <c r="L581" i="6"/>
  <c r="D2581" i="6" s="1"/>
  <c r="K581" i="6"/>
  <c r="C2581" i="6" s="1"/>
  <c r="R574" i="6"/>
  <c r="C574" i="6"/>
  <c r="U574" i="6" s="1"/>
  <c r="B688" i="7" s="1"/>
  <c r="D574" i="6"/>
  <c r="V574" i="6" s="1"/>
  <c r="C688" i="7" s="1"/>
  <c r="R565" i="6"/>
  <c r="C565" i="6"/>
  <c r="U565" i="6" s="1"/>
  <c r="B568" i="7" s="1"/>
  <c r="D565" i="6"/>
  <c r="V565" i="6" s="1"/>
  <c r="C568" i="7" s="1"/>
  <c r="R559" i="6"/>
  <c r="D559" i="6"/>
  <c r="V559" i="6" s="1"/>
  <c r="C668" i="7" s="1"/>
  <c r="C559" i="6"/>
  <c r="U559" i="6" s="1"/>
  <c r="B668" i="7" s="1"/>
  <c r="R2551" i="6"/>
  <c r="B2551" i="6"/>
  <c r="L551" i="6"/>
  <c r="D2551" i="6" s="1"/>
  <c r="K551" i="6"/>
  <c r="C2551" i="6" s="1"/>
  <c r="R544" i="6"/>
  <c r="D544" i="6"/>
  <c r="V544" i="6" s="1"/>
  <c r="C547" i="7" s="1"/>
  <c r="C544" i="6"/>
  <c r="U544" i="6" s="1"/>
  <c r="B547" i="7" s="1"/>
  <c r="L536" i="6"/>
  <c r="D2536" i="6" s="1"/>
  <c r="K536" i="6"/>
  <c r="C2536" i="6" s="1"/>
  <c r="B2536" i="6"/>
  <c r="R2536" i="6" s="1"/>
  <c r="R529" i="6"/>
  <c r="C529" i="6"/>
  <c r="U529" i="6" s="1"/>
  <c r="B532" i="7" s="1"/>
  <c r="D529" i="6"/>
  <c r="V529" i="6" s="1"/>
  <c r="C532" i="7" s="1"/>
  <c r="B2521" i="6"/>
  <c r="R2521" i="6" s="1"/>
  <c r="L521" i="6"/>
  <c r="D2521" i="6" s="1"/>
  <c r="K521" i="6"/>
  <c r="C2521" i="6" s="1"/>
  <c r="R514" i="6"/>
  <c r="C514" i="6"/>
  <c r="U514" i="6" s="1"/>
  <c r="B517" i="7" s="1"/>
  <c r="D514" i="6"/>
  <c r="V514" i="6" s="1"/>
  <c r="C517" i="7" s="1"/>
  <c r="R508" i="6"/>
  <c r="C508" i="6"/>
  <c r="U508" i="6" s="1"/>
  <c r="B511" i="7" s="1"/>
  <c r="D508" i="6"/>
  <c r="V508" i="6" s="1"/>
  <c r="C511" i="7" s="1"/>
  <c r="L500" i="6"/>
  <c r="D2500" i="6" s="1"/>
  <c r="K500" i="6"/>
  <c r="C2500" i="6" s="1"/>
  <c r="B2500" i="6"/>
  <c r="R2500" i="6" s="1"/>
  <c r="R493" i="6"/>
  <c r="D493" i="6"/>
  <c r="V493" i="6" s="1"/>
  <c r="C496" i="7" s="1"/>
  <c r="C493" i="6"/>
  <c r="U493" i="6" s="1"/>
  <c r="B496" i="7" s="1"/>
  <c r="R2485" i="6"/>
  <c r="B2485" i="6"/>
  <c r="L485" i="6"/>
  <c r="D2485" i="6" s="1"/>
  <c r="K485" i="6"/>
  <c r="C2485" i="6" s="1"/>
  <c r="R478" i="6"/>
  <c r="C478" i="6"/>
  <c r="U478" i="6" s="1"/>
  <c r="B481" i="7" s="1"/>
  <c r="D478" i="6"/>
  <c r="V478" i="6" s="1"/>
  <c r="C481" i="7" s="1"/>
  <c r="L470" i="6"/>
  <c r="D2470" i="6" s="1"/>
  <c r="B2470" i="6"/>
  <c r="R2470" i="6" s="1"/>
  <c r="K470" i="6"/>
  <c r="C2470" i="6" s="1"/>
  <c r="R2461" i="6"/>
  <c r="B2461" i="6"/>
  <c r="L461" i="6"/>
  <c r="D2461" i="6" s="1"/>
  <c r="K461" i="6"/>
  <c r="C2461" i="6" s="1"/>
  <c r="R454" i="6"/>
  <c r="C454" i="6"/>
  <c r="U454" i="6" s="1"/>
  <c r="B457" i="7" s="1"/>
  <c r="D454" i="6"/>
  <c r="V454" i="6" s="1"/>
  <c r="C457" i="7" s="1"/>
  <c r="R2443" i="6"/>
  <c r="B2443" i="6"/>
  <c r="L443" i="6"/>
  <c r="D2443" i="6" s="1"/>
  <c r="K443" i="6"/>
  <c r="C2443" i="6" s="1"/>
  <c r="B2425" i="6"/>
  <c r="R2425" i="6" s="1"/>
  <c r="L425" i="6"/>
  <c r="D2425" i="6" s="1"/>
  <c r="K425" i="6"/>
  <c r="C2425" i="6" s="1"/>
  <c r="R2392" i="6"/>
  <c r="L392" i="6"/>
  <c r="D2392" i="6" s="1"/>
  <c r="K392" i="6"/>
  <c r="C2392" i="6" s="1"/>
  <c r="B2392" i="6"/>
  <c r="R388" i="6"/>
  <c r="C388" i="6"/>
  <c r="U388" i="6" s="1"/>
  <c r="B391" i="7" s="1"/>
  <c r="D388" i="6"/>
  <c r="V388" i="6" s="1"/>
  <c r="C391" i="7" s="1"/>
  <c r="R2383" i="6"/>
  <c r="B2383" i="6"/>
  <c r="L383" i="6"/>
  <c r="D2383" i="6" s="1"/>
  <c r="K383" i="6"/>
  <c r="C2383" i="6" s="1"/>
  <c r="R376" i="6"/>
  <c r="C376" i="6"/>
  <c r="U376" i="6" s="1"/>
  <c r="B379" i="7" s="1"/>
  <c r="D376" i="6"/>
  <c r="V376" i="6" s="1"/>
  <c r="C379" i="7" s="1"/>
  <c r="L368" i="6"/>
  <c r="D2368" i="6" s="1"/>
  <c r="B2368" i="6"/>
  <c r="R2368" i="6" s="1"/>
  <c r="K368" i="6"/>
  <c r="C2368" i="6" s="1"/>
  <c r="R361" i="6"/>
  <c r="D361" i="6"/>
  <c r="V361" i="6" s="1"/>
  <c r="C364" i="7" s="1"/>
  <c r="C361" i="6"/>
  <c r="U361" i="6" s="1"/>
  <c r="B364" i="7" s="1"/>
  <c r="R2353" i="6"/>
  <c r="B2353" i="6"/>
  <c r="L353" i="6"/>
  <c r="D2353" i="6" s="1"/>
  <c r="K353" i="6"/>
  <c r="C2353" i="6" s="1"/>
  <c r="R346" i="6"/>
  <c r="D346" i="6"/>
  <c r="V346" i="6" s="1"/>
  <c r="C349" i="7" s="1"/>
  <c r="C346" i="6"/>
  <c r="U346" i="6" s="1"/>
  <c r="B349" i="7" s="1"/>
  <c r="R340" i="6"/>
  <c r="D340" i="6"/>
  <c r="V340" i="6" s="1"/>
  <c r="C343" i="7" s="1"/>
  <c r="C340" i="6"/>
  <c r="U340" i="6" s="1"/>
  <c r="B343" i="7" s="1"/>
  <c r="R2332" i="6"/>
  <c r="L332" i="6"/>
  <c r="D2332" i="6" s="1"/>
  <c r="B2332" i="6"/>
  <c r="K332" i="6"/>
  <c r="C2332" i="6" s="1"/>
  <c r="L326" i="6"/>
  <c r="D2326" i="6" s="1"/>
  <c r="B2326" i="6"/>
  <c r="R2326" i="6" s="1"/>
  <c r="K326" i="6"/>
  <c r="C2326" i="6" s="1"/>
  <c r="R319" i="6"/>
  <c r="D319" i="6"/>
  <c r="V319" i="6" s="1"/>
  <c r="C322" i="7" s="1"/>
  <c r="C319" i="6"/>
  <c r="U319" i="6" s="1"/>
  <c r="B322" i="7" s="1"/>
  <c r="R2311" i="6"/>
  <c r="B2311" i="6"/>
  <c r="L311" i="6"/>
  <c r="D2311" i="6" s="1"/>
  <c r="K311" i="6"/>
  <c r="C2311" i="6" s="1"/>
  <c r="R2305" i="6"/>
  <c r="B2305" i="6"/>
  <c r="L305" i="6"/>
  <c r="D2305" i="6" s="1"/>
  <c r="K305" i="6"/>
  <c r="C2305" i="6" s="1"/>
  <c r="R298" i="6"/>
  <c r="D298" i="6"/>
  <c r="V298" i="6" s="1"/>
  <c r="C301" i="7" s="1"/>
  <c r="C298" i="6"/>
  <c r="U298" i="6" s="1"/>
  <c r="B301" i="7" s="1"/>
  <c r="B2293" i="6"/>
  <c r="R2293" i="6" s="1"/>
  <c r="L293" i="6"/>
  <c r="D2293" i="6" s="1"/>
  <c r="K293" i="6"/>
  <c r="C2293" i="6" s="1"/>
  <c r="L284" i="6"/>
  <c r="D2284" i="6" s="1"/>
  <c r="K284" i="6"/>
  <c r="C2284" i="6" s="1"/>
  <c r="B2284" i="6"/>
  <c r="R2284" i="6" s="1"/>
  <c r="R277" i="6"/>
  <c r="D277" i="6"/>
  <c r="V277" i="6" s="1"/>
  <c r="C352" i="7" s="1"/>
  <c r="C277" i="6"/>
  <c r="U277" i="6" s="1"/>
  <c r="B352" i="7" s="1"/>
  <c r="R271" i="6"/>
  <c r="D271" i="6"/>
  <c r="V271" i="6" s="1"/>
  <c r="C274" i="7" s="1"/>
  <c r="C271" i="6"/>
  <c r="U271" i="6" s="1"/>
  <c r="B274" i="7" s="1"/>
  <c r="R265" i="6"/>
  <c r="D265" i="6"/>
  <c r="V265" i="6" s="1"/>
  <c r="C268" i="7" s="1"/>
  <c r="C265" i="6"/>
  <c r="U265" i="6" s="1"/>
  <c r="B268" i="7" s="1"/>
  <c r="R259" i="6"/>
  <c r="D259" i="6"/>
  <c r="V259" i="6" s="1"/>
  <c r="C262" i="7" s="1"/>
  <c r="C259" i="6"/>
  <c r="U259" i="6" s="1"/>
  <c r="B262" i="7" s="1"/>
  <c r="R253" i="6"/>
  <c r="D253" i="6"/>
  <c r="V253" i="6" s="1"/>
  <c r="C336" i="7" s="1"/>
  <c r="C253" i="6"/>
  <c r="U253" i="6" s="1"/>
  <c r="B336" i="7" s="1"/>
  <c r="R2245" i="6"/>
  <c r="B2245" i="6"/>
  <c r="L245" i="6"/>
  <c r="D2245" i="6" s="1"/>
  <c r="K245" i="6"/>
  <c r="C2245" i="6" s="1"/>
  <c r="R238" i="6"/>
  <c r="D238" i="6"/>
  <c r="V238" i="6" s="1"/>
  <c r="C241" i="7" s="1"/>
  <c r="C238" i="6"/>
  <c r="U238" i="6" s="1"/>
  <c r="B241" i="7" s="1"/>
  <c r="R232" i="6"/>
  <c r="D232" i="6"/>
  <c r="V232" i="6" s="1"/>
  <c r="C235" i="7" s="1"/>
  <c r="C232" i="6"/>
  <c r="U232" i="6" s="1"/>
  <c r="B235" i="7" s="1"/>
  <c r="R226" i="6"/>
  <c r="D226" i="6"/>
  <c r="V226" i="6" s="1"/>
  <c r="C229" i="7" s="1"/>
  <c r="C226" i="6"/>
  <c r="U226" i="6" s="1"/>
  <c r="B229" i="7" s="1"/>
  <c r="R220" i="6"/>
  <c r="D220" i="6"/>
  <c r="V220" i="6" s="1"/>
  <c r="C223" i="7" s="1"/>
  <c r="C220" i="6"/>
  <c r="U220" i="6" s="1"/>
  <c r="B223" i="7" s="1"/>
  <c r="L212" i="6"/>
  <c r="D2212" i="6" s="1"/>
  <c r="B2212" i="6"/>
  <c r="R2212" i="6" s="1"/>
  <c r="K212" i="6"/>
  <c r="C2212" i="6" s="1"/>
  <c r="R205" i="6"/>
  <c r="D205" i="6"/>
  <c r="V205" i="6" s="1"/>
  <c r="C208" i="7" s="1"/>
  <c r="C205" i="6"/>
  <c r="U205" i="6" s="1"/>
  <c r="B208" i="7" s="1"/>
  <c r="R196" i="6"/>
  <c r="D196" i="6"/>
  <c r="V196" i="6" s="1"/>
  <c r="C199" i="7" s="1"/>
  <c r="C196" i="6"/>
  <c r="U196" i="6" s="1"/>
  <c r="B199" i="7" s="1"/>
  <c r="R187" i="6"/>
  <c r="D187" i="6"/>
  <c r="V187" i="6" s="1"/>
  <c r="C247" i="7" s="1"/>
  <c r="C187" i="6"/>
  <c r="U187" i="6" s="1"/>
  <c r="B247" i="7" s="1"/>
  <c r="R178" i="6"/>
  <c r="D178" i="6"/>
  <c r="V178" i="6" s="1"/>
  <c r="C181" i="7" s="1"/>
  <c r="C178" i="6"/>
  <c r="U178" i="6" s="1"/>
  <c r="B181" i="7" s="1"/>
  <c r="R2170" i="6"/>
  <c r="L170" i="6"/>
  <c r="D2170" i="6" s="1"/>
  <c r="B2170" i="6"/>
  <c r="K170" i="6"/>
  <c r="C2170" i="6" s="1"/>
  <c r="R163" i="6"/>
  <c r="D163" i="6"/>
  <c r="V163" i="6" s="1"/>
  <c r="C166" i="7" s="1"/>
  <c r="C163" i="6"/>
  <c r="U163" i="6" s="1"/>
  <c r="B166" i="7" s="1"/>
  <c r="R2158" i="6"/>
  <c r="B2158" i="6"/>
  <c r="L158" i="6"/>
  <c r="D2158" i="6" s="1"/>
  <c r="K158" i="6"/>
  <c r="C2158" i="6" s="1"/>
  <c r="R151" i="6"/>
  <c r="D151" i="6"/>
  <c r="V151" i="6" s="1"/>
  <c r="C154" i="7" s="1"/>
  <c r="C151" i="6"/>
  <c r="U151" i="6" s="1"/>
  <c r="B154" i="7" s="1"/>
  <c r="R145" i="6"/>
  <c r="D145" i="6"/>
  <c r="V145" i="6" s="1"/>
  <c r="C148" i="7" s="1"/>
  <c r="C145" i="6"/>
  <c r="U145" i="6" s="1"/>
  <c r="B148" i="7" s="1"/>
  <c r="R139" i="6"/>
  <c r="D139" i="6"/>
  <c r="V139" i="6" s="1"/>
  <c r="C142" i="7" s="1"/>
  <c r="C139" i="6"/>
  <c r="U139" i="6" s="1"/>
  <c r="B142" i="7" s="1"/>
  <c r="B2131" i="6"/>
  <c r="R2131" i="6" s="1"/>
  <c r="L131" i="6"/>
  <c r="D2131" i="6" s="1"/>
  <c r="K131" i="6"/>
  <c r="C2131" i="6" s="1"/>
  <c r="R2125" i="6"/>
  <c r="B2125" i="6"/>
  <c r="L125" i="6"/>
  <c r="D2125" i="6" s="1"/>
  <c r="K125" i="6"/>
  <c r="C2125" i="6" s="1"/>
  <c r="R118" i="6"/>
  <c r="D118" i="6"/>
  <c r="V118" i="6" s="1"/>
  <c r="C121" i="7" s="1"/>
  <c r="C118" i="6"/>
  <c r="U118" i="6" s="1"/>
  <c r="B121" i="7" s="1"/>
  <c r="R2110" i="6"/>
  <c r="L110" i="6"/>
  <c r="D2110" i="6" s="1"/>
  <c r="B2110" i="6"/>
  <c r="K110" i="6"/>
  <c r="C2110" i="6" s="1"/>
  <c r="R2104" i="6"/>
  <c r="L104" i="6"/>
  <c r="D2104" i="6" s="1"/>
  <c r="K104" i="6"/>
  <c r="C2104" i="6" s="1"/>
  <c r="B2104" i="6"/>
  <c r="L98" i="6"/>
  <c r="D2098" i="6" s="1"/>
  <c r="K98" i="6"/>
  <c r="C2098" i="6" s="1"/>
  <c r="B2098" i="6"/>
  <c r="R2098" i="6" s="1"/>
  <c r="R2092" i="6"/>
  <c r="L92" i="6"/>
  <c r="D2092" i="6" s="1"/>
  <c r="B2092" i="6"/>
  <c r="K92" i="6"/>
  <c r="C2092" i="6" s="1"/>
  <c r="R85" i="6"/>
  <c r="D85" i="6"/>
  <c r="V85" i="6" s="1"/>
  <c r="C88" i="7" s="1"/>
  <c r="C85" i="6"/>
  <c r="U85" i="6" s="1"/>
  <c r="B88" i="7" s="1"/>
  <c r="B2077" i="6"/>
  <c r="R2077" i="6" s="1"/>
  <c r="L77" i="6"/>
  <c r="D2077" i="6" s="1"/>
  <c r="K77" i="6"/>
  <c r="C2077" i="6" s="1"/>
  <c r="R2068" i="6"/>
  <c r="L68" i="6"/>
  <c r="D2068" i="6" s="1"/>
  <c r="K68" i="6"/>
  <c r="C2068" i="6" s="1"/>
  <c r="B2068" i="6"/>
  <c r="R2059" i="6"/>
  <c r="B2059" i="6"/>
  <c r="K59" i="6"/>
  <c r="C2059" i="6" s="1"/>
  <c r="L59" i="6"/>
  <c r="D2059" i="6" s="1"/>
  <c r="B2053" i="6"/>
  <c r="R2053" i="6" s="1"/>
  <c r="L53" i="6"/>
  <c r="D2053" i="6" s="1"/>
  <c r="K53" i="6"/>
  <c r="C2053" i="6" s="1"/>
  <c r="R2047" i="6"/>
  <c r="B2047" i="6"/>
  <c r="K47" i="6"/>
  <c r="C2047" i="6" s="1"/>
  <c r="L47" i="6"/>
  <c r="D2047" i="6" s="1"/>
  <c r="R2041" i="6"/>
  <c r="B2041" i="6"/>
  <c r="K41" i="6"/>
  <c r="C2041" i="6" s="1"/>
  <c r="L41" i="6"/>
  <c r="D2041" i="6" s="1"/>
  <c r="B2035" i="6"/>
  <c r="R2035" i="6" s="1"/>
  <c r="K35" i="6"/>
  <c r="C2035" i="6" s="1"/>
  <c r="L35" i="6"/>
  <c r="D2035" i="6" s="1"/>
  <c r="R28" i="6"/>
  <c r="D28" i="6"/>
  <c r="V28" i="6" s="1"/>
  <c r="C31" i="7" s="1"/>
  <c r="C28" i="6"/>
  <c r="U28" i="6" s="1"/>
  <c r="B31" i="7" s="1"/>
  <c r="R2020" i="6"/>
  <c r="L20" i="6"/>
  <c r="D2020" i="6" s="1"/>
  <c r="B2020" i="6"/>
  <c r="K20" i="6"/>
  <c r="C2020" i="6" s="1"/>
  <c r="R13" i="6"/>
  <c r="D13" i="6"/>
  <c r="V13" i="6" s="1"/>
  <c r="C16" i="7" s="1"/>
  <c r="C13" i="6"/>
  <c r="U13" i="6" s="1"/>
  <c r="B16" i="7" s="1"/>
  <c r="R806" i="6"/>
  <c r="D806" i="6"/>
  <c r="V806" i="6" s="1"/>
  <c r="C809" i="7" s="1"/>
  <c r="C806" i="6"/>
  <c r="U806" i="6" s="1"/>
  <c r="B809" i="7" s="1"/>
  <c r="R800" i="6"/>
  <c r="D800" i="6"/>
  <c r="V800" i="6" s="1"/>
  <c r="C803" i="7" s="1"/>
  <c r="C800" i="6"/>
  <c r="U800" i="6" s="1"/>
  <c r="B803" i="7" s="1"/>
  <c r="K795" i="6"/>
  <c r="C2795" i="6" s="1"/>
  <c r="L795" i="6"/>
  <c r="D2795" i="6" s="1"/>
  <c r="B2795" i="6"/>
  <c r="R2795" i="6" s="1"/>
  <c r="L789" i="6"/>
  <c r="D2789" i="6" s="1"/>
  <c r="B2789" i="6"/>
  <c r="R2789" i="6" s="1"/>
  <c r="K789" i="6"/>
  <c r="C2789" i="6" s="1"/>
  <c r="R818" i="6"/>
  <c r="D818" i="6"/>
  <c r="V818" i="6" s="1"/>
  <c r="C821" i="7" s="1"/>
  <c r="C818" i="6"/>
  <c r="U818" i="6" s="1"/>
  <c r="B821" i="7" s="1"/>
  <c r="R859" i="6"/>
  <c r="C859" i="6"/>
  <c r="U859" i="6" s="1"/>
  <c r="B862" i="7" s="1"/>
  <c r="D859" i="6"/>
  <c r="V859" i="6" s="1"/>
  <c r="C862" i="7" s="1"/>
  <c r="R844" i="6"/>
  <c r="C844" i="6"/>
  <c r="U844" i="6" s="1"/>
  <c r="B847" i="7" s="1"/>
  <c r="D844" i="6"/>
  <c r="V844" i="6" s="1"/>
  <c r="C847" i="7" s="1"/>
  <c r="R882" i="6"/>
  <c r="D882" i="6"/>
  <c r="V882" i="6" s="1"/>
  <c r="C885" i="7" s="1"/>
  <c r="C882" i="6"/>
  <c r="U882" i="6" s="1"/>
  <c r="B885" i="7" s="1"/>
  <c r="R870" i="6"/>
  <c r="D870" i="6"/>
  <c r="V870" i="6" s="1"/>
  <c r="C873" i="7" s="1"/>
  <c r="C870" i="6"/>
  <c r="U870" i="6" s="1"/>
  <c r="B873" i="7" s="1"/>
  <c r="R894" i="6"/>
  <c r="D894" i="6"/>
  <c r="V894" i="6" s="1"/>
  <c r="C897" i="7" s="1"/>
  <c r="C894" i="6"/>
  <c r="U894" i="6" s="1"/>
  <c r="B897" i="7" s="1"/>
  <c r="R938" i="6"/>
  <c r="C938" i="6"/>
  <c r="U938" i="6" s="1"/>
  <c r="B941" i="7" s="1"/>
  <c r="D938" i="6"/>
  <c r="V938" i="6" s="1"/>
  <c r="C941" i="7" s="1"/>
  <c r="R911" i="6"/>
  <c r="D911" i="6"/>
  <c r="V911" i="6" s="1"/>
  <c r="C914" i="7" s="1"/>
  <c r="C911" i="6"/>
  <c r="U911" i="6" s="1"/>
  <c r="B914" i="7" s="1"/>
  <c r="R1110" i="6"/>
  <c r="D1110" i="6"/>
  <c r="V1110" i="6" s="1"/>
  <c r="C1315" i="7" s="1"/>
  <c r="C1110" i="6"/>
  <c r="U1110" i="6" s="1"/>
  <c r="B1315" i="7" s="1"/>
  <c r="R1101" i="6"/>
  <c r="D1101" i="6"/>
  <c r="V1101" i="6" s="1"/>
  <c r="C1104" i="7" s="1"/>
  <c r="C1101" i="6"/>
  <c r="U1101" i="6" s="1"/>
  <c r="B1104" i="7" s="1"/>
  <c r="R1092" i="6"/>
  <c r="D1092" i="6"/>
  <c r="V1092" i="6" s="1"/>
  <c r="C1095" i="7" s="1"/>
  <c r="C1092" i="6"/>
  <c r="U1092" i="6" s="1"/>
  <c r="B1095" i="7" s="1"/>
  <c r="R1065" i="6"/>
  <c r="D1065" i="6"/>
  <c r="V1065" i="6" s="1"/>
  <c r="C1068" i="7" s="1"/>
  <c r="C1065" i="6"/>
  <c r="U1065" i="6" s="1"/>
  <c r="B1068" i="7" s="1"/>
  <c r="R1053" i="6"/>
  <c r="D1053" i="6"/>
  <c r="V1053" i="6" s="1"/>
  <c r="C1056" i="7" s="1"/>
  <c r="C1053" i="6"/>
  <c r="U1053" i="6" s="1"/>
  <c r="B1056" i="7" s="1"/>
  <c r="R1041" i="6"/>
  <c r="D1041" i="6"/>
  <c r="V1041" i="6" s="1"/>
  <c r="C1044" i="7" s="1"/>
  <c r="C1041" i="6"/>
  <c r="U1041" i="6" s="1"/>
  <c r="B1044" i="7" s="1"/>
  <c r="R1032" i="6"/>
  <c r="D1032" i="6"/>
  <c r="V1032" i="6" s="1"/>
  <c r="C1035" i="7" s="1"/>
  <c r="C1032" i="6"/>
  <c r="U1032" i="6" s="1"/>
  <c r="B1035" i="7" s="1"/>
  <c r="R1011" i="6"/>
  <c r="D1011" i="6"/>
  <c r="V1011" i="6" s="1"/>
  <c r="C1014" i="7" s="1"/>
  <c r="C1011" i="6"/>
  <c r="U1011" i="6" s="1"/>
  <c r="B1014" i="7" s="1"/>
  <c r="R981" i="6"/>
  <c r="D981" i="6"/>
  <c r="V981" i="6" s="1"/>
  <c r="C984" i="7" s="1"/>
  <c r="C981" i="6"/>
  <c r="U981" i="6" s="1"/>
  <c r="B984" i="7" s="1"/>
  <c r="R957" i="6"/>
  <c r="D957" i="6"/>
  <c r="V957" i="6" s="1"/>
  <c r="C960" i="7" s="1"/>
  <c r="C957" i="6"/>
  <c r="U957" i="6" s="1"/>
  <c r="B960" i="7" s="1"/>
  <c r="R1208" i="6"/>
  <c r="C1208" i="6"/>
  <c r="U1208" i="6" s="1"/>
  <c r="B1412" i="7" s="1"/>
  <c r="D1208" i="6"/>
  <c r="V1208" i="6" s="1"/>
  <c r="C1412" i="7" s="1"/>
  <c r="R1199" i="6"/>
  <c r="C1199" i="6"/>
  <c r="U1199" i="6" s="1"/>
  <c r="B1202" i="7" s="1"/>
  <c r="D1199" i="6"/>
  <c r="V1199" i="6" s="1"/>
  <c r="C1202" i="7" s="1"/>
  <c r="R1190" i="6"/>
  <c r="C1190" i="6"/>
  <c r="U1190" i="6" s="1"/>
  <c r="B1193" i="7" s="1"/>
  <c r="D1190" i="6"/>
  <c r="V1190" i="6" s="1"/>
  <c r="C1193" i="7" s="1"/>
  <c r="R1172" i="6"/>
  <c r="C1172" i="6"/>
  <c r="U1172" i="6" s="1"/>
  <c r="B1175" i="7" s="1"/>
  <c r="D1172" i="6"/>
  <c r="V1172" i="6" s="1"/>
  <c r="C1175" i="7" s="1"/>
  <c r="R1163" i="6"/>
  <c r="C1163" i="6"/>
  <c r="U1163" i="6" s="1"/>
  <c r="B1166" i="7" s="1"/>
  <c r="D1163" i="6"/>
  <c r="V1163" i="6" s="1"/>
  <c r="C1166" i="7" s="1"/>
  <c r="R1154" i="6"/>
  <c r="C1154" i="6"/>
  <c r="U1154" i="6" s="1"/>
  <c r="B1157" i="7" s="1"/>
  <c r="D1154" i="6"/>
  <c r="V1154" i="6" s="1"/>
  <c r="C1157" i="7" s="1"/>
  <c r="R1148" i="6"/>
  <c r="C1148" i="6"/>
  <c r="U1148" i="6" s="1"/>
  <c r="B1151" i="7" s="1"/>
  <c r="D1148" i="6"/>
  <c r="V1148" i="6" s="1"/>
  <c r="C1151" i="7" s="1"/>
  <c r="R1130" i="6"/>
  <c r="D1130" i="6"/>
  <c r="V1130" i="6" s="1"/>
  <c r="C1133" i="7" s="1"/>
  <c r="C1130" i="6"/>
  <c r="U1130" i="6" s="1"/>
  <c r="B1133" i="7" s="1"/>
  <c r="R1115" i="6"/>
  <c r="C1115" i="6"/>
  <c r="U1115" i="6" s="1"/>
  <c r="B1118" i="7" s="1"/>
  <c r="D1115" i="6"/>
  <c r="V1115" i="6" s="1"/>
  <c r="C1118" i="7" s="1"/>
  <c r="R1289" i="6"/>
  <c r="D1289" i="6"/>
  <c r="C1289" i="6"/>
  <c r="R1283" i="6"/>
  <c r="C1283" i="6"/>
  <c r="D1283" i="6"/>
  <c r="R1277" i="6"/>
  <c r="C1277" i="6"/>
  <c r="D1277" i="6"/>
  <c r="R1271" i="6"/>
  <c r="C1271" i="6"/>
  <c r="D1271" i="6"/>
  <c r="R1265" i="6"/>
  <c r="C1265" i="6"/>
  <c r="D1265" i="6"/>
  <c r="B1979" i="6"/>
  <c r="R1979" i="6" s="1"/>
  <c r="H679" i="6"/>
  <c r="D1979" i="6" s="1"/>
  <c r="G679" i="6"/>
  <c r="C1979" i="6" s="1"/>
  <c r="I886" i="1"/>
  <c r="I211" i="1"/>
  <c r="I1016" i="1"/>
  <c r="I890" i="1"/>
  <c r="I798" i="1"/>
  <c r="I300" i="1"/>
  <c r="I191" i="1"/>
  <c r="I47" i="1"/>
  <c r="I268" i="1"/>
  <c r="I461" i="1"/>
  <c r="I1132" i="1"/>
  <c r="I97" i="1"/>
  <c r="I1023" i="1"/>
  <c r="I696" i="1"/>
  <c r="I246" i="1"/>
  <c r="I1000" i="1"/>
  <c r="I640" i="1"/>
  <c r="I1205" i="1"/>
  <c r="I467" i="1"/>
  <c r="I996" i="1"/>
  <c r="I526" i="1"/>
  <c r="I93" i="1"/>
  <c r="I1112" i="1"/>
  <c r="I715" i="1"/>
  <c r="I445" i="1"/>
  <c r="I969" i="1"/>
  <c r="I359" i="1"/>
  <c r="I806" i="1"/>
  <c r="I496" i="1"/>
  <c r="I148" i="1"/>
  <c r="I1179" i="1"/>
  <c r="I925" i="1"/>
  <c r="I672" i="1"/>
  <c r="I443" i="1"/>
  <c r="I259" i="1"/>
  <c r="I899" i="1"/>
  <c r="I667" i="1"/>
  <c r="I757" i="1"/>
  <c r="I1019" i="1"/>
  <c r="I709" i="1"/>
  <c r="I205" i="1"/>
  <c r="I1160" i="1"/>
  <c r="I453" i="1"/>
  <c r="I108" i="1"/>
  <c r="I915" i="1"/>
  <c r="I521" i="1"/>
  <c r="I241" i="1"/>
  <c r="I1085" i="1"/>
  <c r="I334" i="1"/>
  <c r="I1101" i="1"/>
  <c r="I898" i="1"/>
  <c r="I726" i="1"/>
  <c r="I617" i="1"/>
  <c r="I505" i="1"/>
  <c r="I374" i="1"/>
  <c r="I185" i="1"/>
  <c r="I614" i="1"/>
  <c r="I73" i="1"/>
  <c r="I1034" i="1"/>
  <c r="I801" i="1"/>
  <c r="I395" i="1"/>
  <c r="I61" i="1"/>
  <c r="I1079" i="1"/>
  <c r="I796" i="1"/>
  <c r="I679" i="1"/>
  <c r="I531" i="1"/>
  <c r="I385" i="1"/>
  <c r="I264" i="1"/>
  <c r="I110" i="1"/>
  <c r="I24" i="1"/>
  <c r="I991" i="1"/>
  <c r="I832" i="1"/>
  <c r="I574" i="1"/>
  <c r="I302" i="1"/>
  <c r="I102" i="1"/>
  <c r="I1147" i="1"/>
  <c r="I942" i="1"/>
  <c r="I680" i="1"/>
  <c r="I434" i="1"/>
  <c r="I281" i="1"/>
  <c r="I213" i="1"/>
  <c r="I34" i="1"/>
  <c r="I279" i="1"/>
  <c r="I783" i="1"/>
  <c r="I1133" i="1"/>
  <c r="I963" i="1"/>
  <c r="I539" i="1"/>
  <c r="I517" i="1"/>
  <c r="I594" i="1"/>
  <c r="I1044" i="1"/>
  <c r="I872" i="1"/>
  <c r="I643" i="1"/>
  <c r="I163" i="1"/>
  <c r="I906" i="1"/>
  <c r="I249" i="1"/>
  <c r="I1009" i="1"/>
  <c r="I685" i="1"/>
  <c r="I429" i="1"/>
  <c r="I220" i="1"/>
  <c r="I948" i="1"/>
  <c r="I1141" i="1"/>
  <c r="I995" i="1"/>
  <c r="I843" i="1"/>
  <c r="I753" i="1"/>
  <c r="I624" i="1"/>
  <c r="I481" i="1"/>
  <c r="I371" i="1"/>
  <c r="I168" i="1"/>
  <c r="I690" i="1"/>
  <c r="I53" i="1"/>
  <c r="I129" i="1"/>
  <c r="I743" i="1"/>
  <c r="I402" i="1"/>
  <c r="I1131" i="1"/>
  <c r="I457" i="1"/>
  <c r="I826" i="1"/>
  <c r="I305" i="1"/>
  <c r="I127" i="1"/>
  <c r="I498" i="1"/>
  <c r="I823" i="1"/>
  <c r="I955" i="1"/>
  <c r="I1214" i="1"/>
  <c r="I1199" i="1"/>
  <c r="I362" i="1"/>
  <c r="I1188" i="1"/>
  <c r="I567" i="1"/>
  <c r="I1091" i="1"/>
  <c r="I491" i="1"/>
  <c r="I332" i="1"/>
  <c r="I597" i="1"/>
  <c r="I1190" i="1"/>
  <c r="I348" i="1"/>
  <c r="I661" i="1"/>
  <c r="I284" i="1"/>
  <c r="I984" i="1"/>
  <c r="I319" i="1"/>
  <c r="I799" i="1"/>
  <c r="I57" i="1"/>
  <c r="B2801" i="6"/>
  <c r="R2801" i="6" s="1"/>
  <c r="P1" i="6"/>
  <c r="D2801" i="6" s="1"/>
  <c r="O1" i="6"/>
  <c r="C2801" i="6" s="1"/>
  <c r="R2008" i="6"/>
  <c r="L8" i="6"/>
  <c r="D2008" i="6" s="1"/>
  <c r="K8" i="6"/>
  <c r="C2008" i="6" s="1"/>
  <c r="B2008" i="6"/>
  <c r="R7" i="6"/>
  <c r="D7" i="6"/>
  <c r="V7" i="6" s="1"/>
  <c r="C10" i="7" s="1"/>
  <c r="C7" i="6"/>
  <c r="U7" i="6" s="1"/>
  <c r="B10" i="7" s="1"/>
  <c r="R2005" i="6"/>
  <c r="B2005" i="6"/>
  <c r="K5" i="6"/>
  <c r="C2005" i="6" s="1"/>
  <c r="L5" i="6"/>
  <c r="D2005" i="6" s="1"/>
  <c r="R4" i="6"/>
  <c r="D4" i="6"/>
  <c r="V4" i="6" s="1"/>
  <c r="C7" i="7" s="1"/>
  <c r="C4" i="6"/>
  <c r="U4" i="6" s="1"/>
  <c r="B7" i="7" s="1"/>
  <c r="B2002" i="6"/>
  <c r="R2002" i="6" s="1"/>
  <c r="K2" i="6"/>
  <c r="C2002" i="6" s="1"/>
  <c r="L2" i="6"/>
  <c r="D2002" i="6" s="1"/>
  <c r="R788" i="6"/>
  <c r="C788" i="6"/>
  <c r="U788" i="6" s="1"/>
  <c r="B791" i="7" s="1"/>
  <c r="D788" i="6"/>
  <c r="V788" i="6" s="1"/>
  <c r="C791" i="7" s="1"/>
  <c r="B2786" i="6"/>
  <c r="R2786" i="6" s="1"/>
  <c r="L786" i="6"/>
  <c r="D2786" i="6" s="1"/>
  <c r="K786" i="6"/>
  <c r="C2786" i="6" s="1"/>
  <c r="R785" i="6"/>
  <c r="C785" i="6"/>
  <c r="U785" i="6" s="1"/>
  <c r="B788" i="7" s="1"/>
  <c r="D785" i="6"/>
  <c r="V785" i="6" s="1"/>
  <c r="C788" i="7" s="1"/>
  <c r="B2783" i="6"/>
  <c r="R2783" i="6" s="1"/>
  <c r="L783" i="6"/>
  <c r="D2783" i="6" s="1"/>
  <c r="K783" i="6"/>
  <c r="C2783" i="6" s="1"/>
  <c r="R782" i="6"/>
  <c r="D782" i="6"/>
  <c r="V782" i="6" s="1"/>
  <c r="C934" i="7" s="1"/>
  <c r="C782" i="6"/>
  <c r="U782" i="6" s="1"/>
  <c r="B934" i="7" s="1"/>
  <c r="R2780" i="6"/>
  <c r="L780" i="6"/>
  <c r="D2780" i="6" s="1"/>
  <c r="K780" i="6"/>
  <c r="C2780" i="6" s="1"/>
  <c r="B2780" i="6"/>
  <c r="R779" i="6"/>
  <c r="C779" i="6"/>
  <c r="U779" i="6" s="1"/>
  <c r="B782" i="7" s="1"/>
  <c r="D779" i="6"/>
  <c r="V779" i="6" s="1"/>
  <c r="C782" i="7" s="1"/>
  <c r="R2777" i="6"/>
  <c r="B2777" i="6"/>
  <c r="K777" i="6"/>
  <c r="C2777" i="6" s="1"/>
  <c r="L777" i="6"/>
  <c r="D2777" i="6" s="1"/>
  <c r="R776" i="6"/>
  <c r="C776" i="6"/>
  <c r="U776" i="6" s="1"/>
  <c r="B779" i="7" s="1"/>
  <c r="D776" i="6"/>
  <c r="V776" i="6" s="1"/>
  <c r="C779" i="7" s="1"/>
  <c r="R2774" i="6"/>
  <c r="B2774" i="6"/>
  <c r="K774" i="6"/>
  <c r="C2774" i="6" s="1"/>
  <c r="L774" i="6"/>
  <c r="D2774" i="6" s="1"/>
  <c r="R773" i="6"/>
  <c r="C773" i="6"/>
  <c r="U773" i="6" s="1"/>
  <c r="B776" i="7" s="1"/>
  <c r="D773" i="6"/>
  <c r="V773" i="6" s="1"/>
  <c r="C776" i="7" s="1"/>
  <c r="K9" i="6"/>
  <c r="C2009" i="6" s="1"/>
  <c r="L9" i="6"/>
  <c r="D2009" i="6" s="1"/>
  <c r="B2009" i="6"/>
  <c r="R2009" i="6" s="1"/>
  <c r="R8" i="6"/>
  <c r="C8" i="6"/>
  <c r="U8" i="6" s="1"/>
  <c r="B11" i="7" s="1"/>
  <c r="D8" i="6"/>
  <c r="V8" i="6" s="1"/>
  <c r="C11" i="7" s="1"/>
  <c r="K6" i="6"/>
  <c r="C2006" i="6" s="1"/>
  <c r="B2006" i="6"/>
  <c r="R2006" i="6" s="1"/>
  <c r="L6" i="6"/>
  <c r="D2006" i="6" s="1"/>
  <c r="R5" i="6"/>
  <c r="D5" i="6"/>
  <c r="V5" i="6" s="1"/>
  <c r="C8" i="7" s="1"/>
  <c r="C5" i="6"/>
  <c r="U5" i="6" s="1"/>
  <c r="B8" i="7" s="1"/>
  <c r="K3" i="6"/>
  <c r="C2003" i="6" s="1"/>
  <c r="B2003" i="6"/>
  <c r="R2003" i="6" s="1"/>
  <c r="L3" i="6"/>
  <c r="D2003" i="6" s="1"/>
  <c r="R2" i="6"/>
  <c r="C2" i="6"/>
  <c r="U2" i="6" s="1"/>
  <c r="B5" i="7" s="1"/>
  <c r="D2" i="6"/>
  <c r="V2" i="6" s="1"/>
  <c r="C5" i="7" s="1"/>
  <c r="R2787" i="6"/>
  <c r="L787" i="6"/>
  <c r="D2787" i="6" s="1"/>
  <c r="K787" i="6"/>
  <c r="C2787" i="6" s="1"/>
  <c r="B2787" i="6"/>
  <c r="R786" i="6"/>
  <c r="D786" i="6"/>
  <c r="V786" i="6" s="1"/>
  <c r="C789" i="7" s="1"/>
  <c r="C786" i="6"/>
  <c r="U786" i="6" s="1"/>
  <c r="B789" i="7" s="1"/>
  <c r="R2784" i="6"/>
  <c r="B2784" i="6"/>
  <c r="K784" i="6"/>
  <c r="C2784" i="6" s="1"/>
  <c r="L784" i="6"/>
  <c r="D2784" i="6" s="1"/>
  <c r="R783" i="6"/>
  <c r="D783" i="6"/>
  <c r="V783" i="6" s="1"/>
  <c r="C786" i="7" s="1"/>
  <c r="C783" i="6"/>
  <c r="U783" i="6" s="1"/>
  <c r="B786" i="7" s="1"/>
  <c r="R2781" i="6"/>
  <c r="K781" i="6"/>
  <c r="C2781" i="6" s="1"/>
  <c r="B2781" i="6"/>
  <c r="L781" i="6"/>
  <c r="D2781" i="6" s="1"/>
  <c r="R780" i="6"/>
  <c r="D780" i="6"/>
  <c r="V780" i="6" s="1"/>
  <c r="C783" i="7" s="1"/>
  <c r="C780" i="6"/>
  <c r="U780" i="6" s="1"/>
  <c r="B783" i="7" s="1"/>
  <c r="L778" i="6"/>
  <c r="D2778" i="6" s="1"/>
  <c r="K778" i="6"/>
  <c r="C2778" i="6" s="1"/>
  <c r="B2778" i="6"/>
  <c r="R2778" i="6" s="1"/>
  <c r="R777" i="6"/>
  <c r="D777" i="6"/>
  <c r="V777" i="6" s="1"/>
  <c r="C780" i="7" s="1"/>
  <c r="C777" i="6"/>
  <c r="U777" i="6" s="1"/>
  <c r="B780" i="7" s="1"/>
  <c r="B2775" i="6"/>
  <c r="R2775" i="6" s="1"/>
  <c r="K775" i="6"/>
  <c r="C2775" i="6" s="1"/>
  <c r="L775" i="6"/>
  <c r="D2775" i="6" s="1"/>
  <c r="R774" i="6"/>
  <c r="D774" i="6"/>
  <c r="V774" i="6" s="1"/>
  <c r="C929" i="7" s="1"/>
  <c r="C774" i="6"/>
  <c r="U774" i="6" s="1"/>
  <c r="B929" i="7" s="1"/>
  <c r="L772" i="6"/>
  <c r="D2772" i="6" s="1"/>
  <c r="B2772" i="6"/>
  <c r="R2772" i="6" s="1"/>
  <c r="K772" i="6"/>
  <c r="C2772" i="6" s="1"/>
  <c r="R771" i="6"/>
  <c r="D771" i="6"/>
  <c r="V771" i="6" s="1"/>
  <c r="C774" i="7" s="1"/>
  <c r="C771" i="6"/>
  <c r="U771" i="6" s="1"/>
  <c r="B774" i="7" s="1"/>
  <c r="L769" i="6"/>
  <c r="D2769" i="6" s="1"/>
  <c r="B2769" i="6"/>
  <c r="R2769" i="6" s="1"/>
  <c r="K769" i="6"/>
  <c r="C2769" i="6" s="1"/>
  <c r="R768" i="6"/>
  <c r="D768" i="6"/>
  <c r="V768" i="6" s="1"/>
  <c r="C771" i="7" s="1"/>
  <c r="C768" i="6"/>
  <c r="U768" i="6" s="1"/>
  <c r="B771" i="7" s="1"/>
  <c r="R2766" i="6"/>
  <c r="K766" i="6"/>
  <c r="C2766" i="6" s="1"/>
  <c r="B2766" i="6"/>
  <c r="L766" i="6"/>
  <c r="D2766" i="6" s="1"/>
  <c r="R765" i="6"/>
  <c r="D765" i="6"/>
  <c r="V765" i="6" s="1"/>
  <c r="C768" i="7" s="1"/>
  <c r="C765" i="6"/>
  <c r="U765" i="6" s="1"/>
  <c r="B768" i="7" s="1"/>
  <c r="R2763" i="6"/>
  <c r="B2763" i="6"/>
  <c r="K763" i="6"/>
  <c r="C2763" i="6" s="1"/>
  <c r="L763" i="6"/>
  <c r="D2763" i="6" s="1"/>
  <c r="R762" i="6"/>
  <c r="D762" i="6"/>
  <c r="V762" i="6" s="1"/>
  <c r="C765" i="7" s="1"/>
  <c r="C762" i="6"/>
  <c r="U762" i="6" s="1"/>
  <c r="B765" i="7" s="1"/>
  <c r="B2760" i="6"/>
  <c r="R2760" i="6" s="1"/>
  <c r="K760" i="6"/>
  <c r="C2760" i="6" s="1"/>
  <c r="L760" i="6"/>
  <c r="D2760" i="6" s="1"/>
  <c r="R759" i="6"/>
  <c r="D759" i="6"/>
  <c r="V759" i="6" s="1"/>
  <c r="C762" i="7" s="1"/>
  <c r="C759" i="6"/>
  <c r="U759" i="6" s="1"/>
  <c r="B762" i="7" s="1"/>
  <c r="B2757" i="6"/>
  <c r="R2757" i="6" s="1"/>
  <c r="K757" i="6"/>
  <c r="C2757" i="6" s="1"/>
  <c r="L757" i="6"/>
  <c r="D2757" i="6" s="1"/>
  <c r="R756" i="6"/>
  <c r="D756" i="6"/>
  <c r="V756" i="6" s="1"/>
  <c r="C759" i="7" s="1"/>
  <c r="C756" i="6"/>
  <c r="U756" i="6" s="1"/>
  <c r="B759" i="7" s="1"/>
  <c r="B2754" i="6"/>
  <c r="R2754" i="6" s="1"/>
  <c r="K754" i="6"/>
  <c r="C2754" i="6" s="1"/>
  <c r="L754" i="6"/>
  <c r="D2754" i="6" s="1"/>
  <c r="R753" i="6"/>
  <c r="D753" i="6"/>
  <c r="V753" i="6" s="1"/>
  <c r="C919" i="7" s="1"/>
  <c r="C753" i="6"/>
  <c r="U753" i="6" s="1"/>
  <c r="B919" i="7" s="1"/>
  <c r="R2751" i="6"/>
  <c r="L751" i="6"/>
  <c r="D2751" i="6" s="1"/>
  <c r="K751" i="6"/>
  <c r="C2751" i="6" s="1"/>
  <c r="B2751" i="6"/>
  <c r="R750" i="6"/>
  <c r="D750" i="6"/>
  <c r="V750" i="6" s="1"/>
  <c r="C753" i="7" s="1"/>
  <c r="C750" i="6"/>
  <c r="U750" i="6" s="1"/>
  <c r="B753" i="7" s="1"/>
  <c r="R2748" i="6"/>
  <c r="B2748" i="6"/>
  <c r="K748" i="6"/>
  <c r="C2748" i="6" s="1"/>
  <c r="L748" i="6"/>
  <c r="D2748" i="6" s="1"/>
  <c r="R747" i="6"/>
  <c r="D747" i="6"/>
  <c r="V747" i="6" s="1"/>
  <c r="C915" i="7" s="1"/>
  <c r="C747" i="6"/>
  <c r="U747" i="6" s="1"/>
  <c r="B915" i="7" s="1"/>
  <c r="R2745" i="6"/>
  <c r="K745" i="6"/>
  <c r="C2745" i="6" s="1"/>
  <c r="B2745" i="6"/>
  <c r="L745" i="6"/>
  <c r="D2745" i="6" s="1"/>
  <c r="R744" i="6"/>
  <c r="D744" i="6"/>
  <c r="V744" i="6" s="1"/>
  <c r="C747" i="7" s="1"/>
  <c r="C744" i="6"/>
  <c r="U744" i="6" s="1"/>
  <c r="B747" i="7" s="1"/>
  <c r="K742" i="6"/>
  <c r="C2742" i="6" s="1"/>
  <c r="L742" i="6"/>
  <c r="D2742" i="6" s="1"/>
  <c r="B2742" i="6"/>
  <c r="R2742" i="6" s="1"/>
  <c r="R741" i="6"/>
  <c r="D741" i="6"/>
  <c r="V741" i="6" s="1"/>
  <c r="C744" i="7" s="1"/>
  <c r="C741" i="6"/>
  <c r="U741" i="6" s="1"/>
  <c r="B744" i="7" s="1"/>
  <c r="B2739" i="6"/>
  <c r="R2739" i="6" s="1"/>
  <c r="K739" i="6"/>
  <c r="C2739" i="6" s="1"/>
  <c r="L739" i="6"/>
  <c r="D2739" i="6" s="1"/>
  <c r="R738" i="6"/>
  <c r="D738" i="6"/>
  <c r="V738" i="6" s="1"/>
  <c r="C741" i="7" s="1"/>
  <c r="C738" i="6"/>
  <c r="U738" i="6" s="1"/>
  <c r="B741" i="7" s="1"/>
  <c r="K736" i="6"/>
  <c r="C2736" i="6" s="1"/>
  <c r="B2736" i="6"/>
  <c r="R2736" i="6" s="1"/>
  <c r="L736" i="6"/>
  <c r="D2736" i="6" s="1"/>
  <c r="R735" i="6"/>
  <c r="D735" i="6"/>
  <c r="V735" i="6" s="1"/>
  <c r="C738" i="7" s="1"/>
  <c r="C735" i="6"/>
  <c r="U735" i="6" s="1"/>
  <c r="B738" i="7" s="1"/>
  <c r="L733" i="6"/>
  <c r="D2733" i="6" s="1"/>
  <c r="B2733" i="6"/>
  <c r="R2733" i="6" s="1"/>
  <c r="K733" i="6"/>
  <c r="C2733" i="6" s="1"/>
  <c r="R732" i="6"/>
  <c r="D732" i="6"/>
  <c r="V732" i="6" s="1"/>
  <c r="C735" i="7" s="1"/>
  <c r="C732" i="6"/>
  <c r="U732" i="6" s="1"/>
  <c r="B735" i="7" s="1"/>
  <c r="R2730" i="6"/>
  <c r="B2730" i="6"/>
  <c r="K730" i="6"/>
  <c r="C2730" i="6" s="1"/>
  <c r="L730" i="6"/>
  <c r="D2730" i="6" s="1"/>
  <c r="R729" i="6"/>
  <c r="D729" i="6"/>
  <c r="V729" i="6" s="1"/>
  <c r="C880" i="7" s="1"/>
  <c r="C729" i="6"/>
  <c r="U729" i="6" s="1"/>
  <c r="B880" i="7" s="1"/>
  <c r="R2727" i="6"/>
  <c r="B2727" i="6"/>
  <c r="K727" i="6"/>
  <c r="C2727" i="6" s="1"/>
  <c r="L727" i="6"/>
  <c r="D2727" i="6" s="1"/>
  <c r="R726" i="6"/>
  <c r="D726" i="6"/>
  <c r="V726" i="6" s="1"/>
  <c r="C729" i="7" s="1"/>
  <c r="C726" i="6"/>
  <c r="U726" i="6" s="1"/>
  <c r="B729" i="7" s="1"/>
  <c r="L724" i="6"/>
  <c r="D2724" i="6" s="1"/>
  <c r="B2724" i="6"/>
  <c r="R2724" i="6" s="1"/>
  <c r="K724" i="6"/>
  <c r="C2724" i="6" s="1"/>
  <c r="R723" i="6"/>
  <c r="D723" i="6"/>
  <c r="V723" i="6" s="1"/>
  <c r="C726" i="7" s="1"/>
  <c r="C723" i="6"/>
  <c r="U723" i="6" s="1"/>
  <c r="B726" i="7" s="1"/>
  <c r="L721" i="6"/>
  <c r="D2721" i="6" s="1"/>
  <c r="B2721" i="6"/>
  <c r="R2721" i="6" s="1"/>
  <c r="K721" i="6"/>
  <c r="C2721" i="6" s="1"/>
  <c r="R720" i="6"/>
  <c r="D720" i="6"/>
  <c r="V720" i="6" s="1"/>
  <c r="C723" i="7" s="1"/>
  <c r="C720" i="6"/>
  <c r="U720" i="6" s="1"/>
  <c r="B723" i="7" s="1"/>
  <c r="L718" i="6"/>
  <c r="D2718" i="6" s="1"/>
  <c r="B2718" i="6"/>
  <c r="R2718" i="6" s="1"/>
  <c r="K718" i="6"/>
  <c r="C2718" i="6" s="1"/>
  <c r="R717" i="6"/>
  <c r="D717" i="6"/>
  <c r="V717" i="6" s="1"/>
  <c r="C720" i="7" s="1"/>
  <c r="C717" i="6"/>
  <c r="U717" i="6" s="1"/>
  <c r="B720" i="7" s="1"/>
  <c r="L715" i="6"/>
  <c r="D2715" i="6" s="1"/>
  <c r="B2715" i="6"/>
  <c r="R2715" i="6" s="1"/>
  <c r="K715" i="6"/>
  <c r="C2715" i="6" s="1"/>
  <c r="R714" i="6"/>
  <c r="D714" i="6"/>
  <c r="V714" i="6" s="1"/>
  <c r="C717" i="7" s="1"/>
  <c r="C714" i="6"/>
  <c r="U714" i="6" s="1"/>
  <c r="B717" i="7" s="1"/>
  <c r="R2712" i="6"/>
  <c r="B2712" i="6"/>
  <c r="K712" i="6"/>
  <c r="C2712" i="6" s="1"/>
  <c r="L712" i="6"/>
  <c r="D2712" i="6" s="1"/>
  <c r="R711" i="6"/>
  <c r="D711" i="6"/>
  <c r="V711" i="6" s="1"/>
  <c r="C714" i="7" s="1"/>
  <c r="C711" i="6"/>
  <c r="U711" i="6" s="1"/>
  <c r="B714" i="7" s="1"/>
  <c r="R2709" i="6"/>
  <c r="K709" i="6"/>
  <c r="C2709" i="6" s="1"/>
  <c r="L709" i="6"/>
  <c r="D2709" i="6" s="1"/>
  <c r="B2709" i="6"/>
  <c r="R708" i="6"/>
  <c r="D708" i="6"/>
  <c r="V708" i="6" s="1"/>
  <c r="C711" i="7" s="1"/>
  <c r="C708" i="6"/>
  <c r="U708" i="6" s="1"/>
  <c r="B711" i="7" s="1"/>
  <c r="B2706" i="6"/>
  <c r="R2706" i="6" s="1"/>
  <c r="K706" i="6"/>
  <c r="C2706" i="6" s="1"/>
  <c r="L706" i="6"/>
  <c r="D2706" i="6" s="1"/>
  <c r="R705" i="6"/>
  <c r="D705" i="6"/>
  <c r="V705" i="6" s="1"/>
  <c r="C708" i="7" s="1"/>
  <c r="C705" i="6"/>
  <c r="U705" i="6" s="1"/>
  <c r="B708" i="7" s="1"/>
  <c r="B2703" i="6"/>
  <c r="R2703" i="6" s="1"/>
  <c r="K703" i="6"/>
  <c r="C2703" i="6" s="1"/>
  <c r="L703" i="6"/>
  <c r="D2703" i="6" s="1"/>
  <c r="R702" i="6"/>
  <c r="D702" i="6"/>
  <c r="V702" i="6" s="1"/>
  <c r="C705" i="7" s="1"/>
  <c r="C702" i="6"/>
  <c r="U702" i="6" s="1"/>
  <c r="B705" i="7" s="1"/>
  <c r="B2700" i="6"/>
  <c r="R2700" i="6" s="1"/>
  <c r="K700" i="6"/>
  <c r="C2700" i="6" s="1"/>
  <c r="L700" i="6"/>
  <c r="D2700" i="6" s="1"/>
  <c r="B2698" i="6"/>
  <c r="R2698" i="6" s="1"/>
  <c r="L698" i="6"/>
  <c r="D2698" i="6" s="1"/>
  <c r="K698" i="6"/>
  <c r="C2698" i="6" s="1"/>
  <c r="R2696" i="6"/>
  <c r="B2696" i="6"/>
  <c r="L696" i="6"/>
  <c r="D2696" i="6" s="1"/>
  <c r="K696" i="6"/>
  <c r="C2696" i="6" s="1"/>
  <c r="K694" i="6"/>
  <c r="C2694" i="6" s="1"/>
  <c r="L694" i="6"/>
  <c r="D2694" i="6" s="1"/>
  <c r="B2694" i="6"/>
  <c r="R2694" i="6" s="1"/>
  <c r="L692" i="6"/>
  <c r="D2692" i="6" s="1"/>
  <c r="B2692" i="6"/>
  <c r="R2692" i="6" s="1"/>
  <c r="K692" i="6"/>
  <c r="C2692" i="6" s="1"/>
  <c r="R2690" i="6"/>
  <c r="L690" i="6"/>
  <c r="D2690" i="6" s="1"/>
  <c r="K690" i="6"/>
  <c r="C2690" i="6" s="1"/>
  <c r="B2690" i="6"/>
  <c r="O9" i="6"/>
  <c r="C2809" i="6" s="1"/>
  <c r="B2809" i="6"/>
  <c r="R2809" i="6" s="1"/>
  <c r="P9" i="6"/>
  <c r="D2809" i="6" s="1"/>
  <c r="O6" i="6"/>
  <c r="C2806" i="6" s="1"/>
  <c r="P6" i="6"/>
  <c r="D2806" i="6" s="1"/>
  <c r="B2806" i="6"/>
  <c r="R2806" i="6" s="1"/>
  <c r="R2803" i="6"/>
  <c r="O3" i="6"/>
  <c r="C2803" i="6" s="1"/>
  <c r="B2803" i="6"/>
  <c r="P3" i="6"/>
  <c r="D2803" i="6" s="1"/>
  <c r="B1969" i="6"/>
  <c r="R1969" i="6" s="1"/>
  <c r="G669" i="6"/>
  <c r="C1969" i="6" s="1"/>
  <c r="H669" i="6"/>
  <c r="D1969" i="6" s="1"/>
  <c r="B1966" i="6"/>
  <c r="R1966" i="6" s="1"/>
  <c r="G666" i="6"/>
  <c r="C1966" i="6" s="1"/>
  <c r="H666" i="6"/>
  <c r="D1966" i="6" s="1"/>
  <c r="B1963" i="6"/>
  <c r="R1963" i="6" s="1"/>
  <c r="H663" i="6"/>
  <c r="D1963" i="6" s="1"/>
  <c r="G663" i="6"/>
  <c r="C1963" i="6" s="1"/>
  <c r="B1960" i="6"/>
  <c r="R1960" i="6" s="1"/>
  <c r="G660" i="6"/>
  <c r="C1960" i="6" s="1"/>
  <c r="H660" i="6"/>
  <c r="D1960" i="6" s="1"/>
  <c r="B1957" i="6"/>
  <c r="R1957" i="6" s="1"/>
  <c r="H657" i="6"/>
  <c r="D1957" i="6" s="1"/>
  <c r="G657" i="6"/>
  <c r="C1957" i="6" s="1"/>
  <c r="B1954" i="6"/>
  <c r="R1954" i="6" s="1"/>
  <c r="G654" i="6"/>
  <c r="C1954" i="6" s="1"/>
  <c r="H654" i="6"/>
  <c r="D1954" i="6" s="1"/>
  <c r="B1951" i="6"/>
  <c r="R1951" i="6" s="1"/>
  <c r="G651" i="6"/>
  <c r="C1951" i="6" s="1"/>
  <c r="H651" i="6"/>
  <c r="D1951" i="6" s="1"/>
  <c r="B1948" i="6"/>
  <c r="R1948" i="6" s="1"/>
  <c r="G648" i="6"/>
  <c r="C1948" i="6" s="1"/>
  <c r="H648" i="6"/>
  <c r="D1948" i="6" s="1"/>
  <c r="B1945" i="6"/>
  <c r="R1945" i="6" s="1"/>
  <c r="G645" i="6"/>
  <c r="C1945" i="6" s="1"/>
  <c r="H645" i="6"/>
  <c r="D1945" i="6" s="1"/>
  <c r="B1942" i="6"/>
  <c r="R1942" i="6" s="1"/>
  <c r="G642" i="6"/>
  <c r="C1942" i="6" s="1"/>
  <c r="H642" i="6"/>
  <c r="D1942" i="6" s="1"/>
  <c r="B1939" i="6"/>
  <c r="R1939" i="6" s="1"/>
  <c r="H639" i="6"/>
  <c r="D1939" i="6" s="1"/>
  <c r="G639" i="6"/>
  <c r="C1939" i="6" s="1"/>
  <c r="B1936" i="6"/>
  <c r="R1936" i="6" s="1"/>
  <c r="G636" i="6"/>
  <c r="C1936" i="6" s="1"/>
  <c r="H636" i="6"/>
  <c r="D1936" i="6" s="1"/>
  <c r="B1933" i="6"/>
  <c r="R1933" i="6" s="1"/>
  <c r="G633" i="6"/>
  <c r="C1933" i="6" s="1"/>
  <c r="H633" i="6"/>
  <c r="D1933" i="6" s="1"/>
  <c r="B1930" i="6"/>
  <c r="R1930" i="6" s="1"/>
  <c r="G630" i="6"/>
  <c r="C1930" i="6" s="1"/>
  <c r="H630" i="6"/>
  <c r="D1930" i="6" s="1"/>
  <c r="B1927" i="6"/>
  <c r="R1927" i="6" s="1"/>
  <c r="H627" i="6"/>
  <c r="D1927" i="6" s="1"/>
  <c r="G627" i="6"/>
  <c r="C1927" i="6" s="1"/>
  <c r="B1924" i="6"/>
  <c r="R1924" i="6" s="1"/>
  <c r="H624" i="6"/>
  <c r="D1924" i="6" s="1"/>
  <c r="G624" i="6"/>
  <c r="C1924" i="6" s="1"/>
  <c r="B1921" i="6"/>
  <c r="R1921" i="6" s="1"/>
  <c r="H621" i="6"/>
  <c r="D1921" i="6" s="1"/>
  <c r="G621" i="6"/>
  <c r="C1921" i="6" s="1"/>
  <c r="B1918" i="6"/>
  <c r="R1918" i="6" s="1"/>
  <c r="G618" i="6"/>
  <c r="C1918" i="6" s="1"/>
  <c r="H618" i="6"/>
  <c r="D1918" i="6" s="1"/>
  <c r="P400" i="6"/>
  <c r="D3200" i="6" s="1"/>
  <c r="B3200" i="6"/>
  <c r="R3200" i="6" s="1"/>
  <c r="O400" i="6"/>
  <c r="C3200" i="6" s="1"/>
  <c r="B3197" i="6"/>
  <c r="R3197" i="6" s="1"/>
  <c r="O397" i="6"/>
  <c r="C3197" i="6" s="1"/>
  <c r="P397" i="6"/>
  <c r="D3197" i="6" s="1"/>
  <c r="R3194" i="6"/>
  <c r="P394" i="6"/>
  <c r="D3194" i="6" s="1"/>
  <c r="B3194" i="6"/>
  <c r="O394" i="6"/>
  <c r="C3194" i="6" s="1"/>
  <c r="B3191" i="6"/>
  <c r="R3191" i="6" s="1"/>
  <c r="O391" i="6"/>
  <c r="C3191" i="6" s="1"/>
  <c r="P391" i="6"/>
  <c r="D3191" i="6" s="1"/>
  <c r="B3188" i="6"/>
  <c r="R3188" i="6" s="1"/>
  <c r="O388" i="6"/>
  <c r="C3188" i="6" s="1"/>
  <c r="P388" i="6"/>
  <c r="D3188" i="6" s="1"/>
  <c r="R3185" i="6"/>
  <c r="B3185" i="6"/>
  <c r="P385" i="6"/>
  <c r="D3185" i="6" s="1"/>
  <c r="O385" i="6"/>
  <c r="C3185" i="6" s="1"/>
  <c r="B3182" i="6"/>
  <c r="R3182" i="6" s="1"/>
  <c r="P382" i="6"/>
  <c r="D3182" i="6" s="1"/>
  <c r="O382" i="6"/>
  <c r="C3182" i="6" s="1"/>
  <c r="B3179" i="6"/>
  <c r="R3179" i="6" s="1"/>
  <c r="O379" i="6"/>
  <c r="C3179" i="6" s="1"/>
  <c r="P379" i="6"/>
  <c r="D3179" i="6" s="1"/>
  <c r="R3176" i="6"/>
  <c r="B3176" i="6"/>
  <c r="O376" i="6"/>
  <c r="C3176" i="6" s="1"/>
  <c r="P376" i="6"/>
  <c r="D3176" i="6" s="1"/>
  <c r="B3173" i="6"/>
  <c r="R3173" i="6" s="1"/>
  <c r="O373" i="6"/>
  <c r="C3173" i="6" s="1"/>
  <c r="P373" i="6"/>
  <c r="D3173" i="6" s="1"/>
  <c r="B3170" i="6"/>
  <c r="R3170" i="6" s="1"/>
  <c r="O370" i="6"/>
  <c r="C3170" i="6" s="1"/>
  <c r="P370" i="6"/>
  <c r="D3170" i="6" s="1"/>
  <c r="R3167" i="6"/>
  <c r="B3167" i="6"/>
  <c r="P367" i="6"/>
  <c r="D3167" i="6" s="1"/>
  <c r="O367" i="6"/>
  <c r="C3167" i="6" s="1"/>
  <c r="P364" i="6"/>
  <c r="D3164" i="6" s="1"/>
  <c r="O364" i="6"/>
  <c r="C3164" i="6" s="1"/>
  <c r="B3164" i="6"/>
  <c r="R3164" i="6" s="1"/>
  <c r="B3161" i="6"/>
  <c r="R3161" i="6" s="1"/>
  <c r="O361" i="6"/>
  <c r="C3161" i="6" s="1"/>
  <c r="P361" i="6"/>
  <c r="D3161" i="6" s="1"/>
  <c r="R3158" i="6"/>
  <c r="B3158" i="6"/>
  <c r="P358" i="6"/>
  <c r="D3158" i="6" s="1"/>
  <c r="O358" i="6"/>
  <c r="C3158" i="6" s="1"/>
  <c r="B3155" i="6"/>
  <c r="R3155" i="6" s="1"/>
  <c r="P355" i="6"/>
  <c r="D3155" i="6" s="1"/>
  <c r="O355" i="6"/>
  <c r="C3155" i="6" s="1"/>
  <c r="B3152" i="6"/>
  <c r="R3152" i="6" s="1"/>
  <c r="O352" i="6"/>
  <c r="C3152" i="6" s="1"/>
  <c r="P352" i="6"/>
  <c r="D3152" i="6" s="1"/>
  <c r="R3149" i="6"/>
  <c r="B3149" i="6"/>
  <c r="O349" i="6"/>
  <c r="C3149" i="6" s="1"/>
  <c r="P349" i="6"/>
  <c r="D3149" i="6" s="1"/>
  <c r="B3146" i="6"/>
  <c r="R3146" i="6" s="1"/>
  <c r="P346" i="6"/>
  <c r="D3146" i="6" s="1"/>
  <c r="O346" i="6"/>
  <c r="C3146" i="6" s="1"/>
  <c r="B3143" i="6"/>
  <c r="R3143" i="6" s="1"/>
  <c r="O343" i="6"/>
  <c r="C3143" i="6" s="1"/>
  <c r="P343" i="6"/>
  <c r="D3143" i="6" s="1"/>
  <c r="R3140" i="6"/>
  <c r="B3140" i="6"/>
  <c r="O340" i="6"/>
  <c r="C3140" i="6" s="1"/>
  <c r="P340" i="6"/>
  <c r="D3140" i="6" s="1"/>
  <c r="B3137" i="6"/>
  <c r="R3137" i="6" s="1"/>
  <c r="O337" i="6"/>
  <c r="C3137" i="6" s="1"/>
  <c r="P337" i="6"/>
  <c r="D3137" i="6" s="1"/>
  <c r="O334" i="6"/>
  <c r="C3134" i="6" s="1"/>
  <c r="P334" i="6"/>
  <c r="D3134" i="6" s="1"/>
  <c r="B3134" i="6"/>
  <c r="R3134" i="6" s="1"/>
  <c r="R3131" i="6"/>
  <c r="B3131" i="6"/>
  <c r="O331" i="6"/>
  <c r="C3131" i="6" s="1"/>
  <c r="P331" i="6"/>
  <c r="D3131" i="6" s="1"/>
  <c r="B3128" i="6"/>
  <c r="R3128" i="6" s="1"/>
  <c r="P328" i="6"/>
  <c r="D3128" i="6" s="1"/>
  <c r="O328" i="6"/>
  <c r="C3128" i="6" s="1"/>
  <c r="B3125" i="6"/>
  <c r="R3125" i="6" s="1"/>
  <c r="O325" i="6"/>
  <c r="C3125" i="6" s="1"/>
  <c r="P325" i="6"/>
  <c r="D3125" i="6" s="1"/>
  <c r="R3122" i="6"/>
  <c r="B3122" i="6"/>
  <c r="O322" i="6"/>
  <c r="C3122" i="6" s="1"/>
  <c r="P322" i="6"/>
  <c r="D3122" i="6" s="1"/>
  <c r="B3119" i="6"/>
  <c r="R3119" i="6" s="1"/>
  <c r="P319" i="6"/>
  <c r="D3119" i="6" s="1"/>
  <c r="O319" i="6"/>
  <c r="C3119" i="6" s="1"/>
  <c r="P316" i="6"/>
  <c r="D3116" i="6" s="1"/>
  <c r="O316" i="6"/>
  <c r="C3116" i="6" s="1"/>
  <c r="B3116" i="6"/>
  <c r="R3116" i="6" s="1"/>
  <c r="R3113" i="6"/>
  <c r="B3113" i="6"/>
  <c r="O313" i="6"/>
  <c r="C3113" i="6" s="1"/>
  <c r="P313" i="6"/>
  <c r="D3113" i="6" s="1"/>
  <c r="B3110" i="6"/>
  <c r="R3110" i="6" s="1"/>
  <c r="P310" i="6"/>
  <c r="D3110" i="6" s="1"/>
  <c r="O310" i="6"/>
  <c r="C3110" i="6" s="1"/>
  <c r="B3107" i="6"/>
  <c r="R3107" i="6" s="1"/>
  <c r="O307" i="6"/>
  <c r="C3107" i="6" s="1"/>
  <c r="P307" i="6"/>
  <c r="D3107" i="6" s="1"/>
  <c r="R3104" i="6"/>
  <c r="O304" i="6"/>
  <c r="C3104" i="6" s="1"/>
  <c r="P304" i="6"/>
  <c r="D3104" i="6" s="1"/>
  <c r="B3104" i="6"/>
  <c r="B3101" i="6"/>
  <c r="R3101" i="6" s="1"/>
  <c r="O301" i="6"/>
  <c r="C3101" i="6" s="1"/>
  <c r="P301" i="6"/>
  <c r="D3101" i="6" s="1"/>
  <c r="O298" i="6"/>
  <c r="C3098" i="6" s="1"/>
  <c r="B3098" i="6"/>
  <c r="R3098" i="6" s="1"/>
  <c r="P298" i="6"/>
  <c r="D3098" i="6" s="1"/>
  <c r="R3095" i="6"/>
  <c r="B3095" i="6"/>
  <c r="O295" i="6"/>
  <c r="C3095" i="6" s="1"/>
  <c r="P295" i="6"/>
  <c r="D3095" i="6" s="1"/>
  <c r="P292" i="6"/>
  <c r="D3092" i="6" s="1"/>
  <c r="O292" i="6"/>
  <c r="C3092" i="6" s="1"/>
  <c r="B3092" i="6"/>
  <c r="R3092" i="6" s="1"/>
  <c r="B3089" i="6"/>
  <c r="R3089" i="6" s="1"/>
  <c r="O289" i="6"/>
  <c r="C3089" i="6" s="1"/>
  <c r="P289" i="6"/>
  <c r="D3089" i="6" s="1"/>
  <c r="R3086" i="6"/>
  <c r="P286" i="6"/>
  <c r="D3086" i="6" s="1"/>
  <c r="O286" i="6"/>
  <c r="C3086" i="6" s="1"/>
  <c r="B3086" i="6"/>
  <c r="B3083" i="6"/>
  <c r="R3083" i="6" s="1"/>
  <c r="O283" i="6"/>
  <c r="C3083" i="6" s="1"/>
  <c r="P283" i="6"/>
  <c r="D3083" i="6" s="1"/>
  <c r="B3080" i="6"/>
  <c r="R3080" i="6" s="1"/>
  <c r="P280" i="6"/>
  <c r="D3080" i="6" s="1"/>
  <c r="O280" i="6"/>
  <c r="C3080" i="6" s="1"/>
  <c r="R3077" i="6"/>
  <c r="B3077" i="6"/>
  <c r="P277" i="6"/>
  <c r="D3077" i="6" s="1"/>
  <c r="O277" i="6"/>
  <c r="C3077" i="6" s="1"/>
  <c r="B3074" i="6"/>
  <c r="R3074" i="6" s="1"/>
  <c r="P274" i="6"/>
  <c r="D3074" i="6" s="1"/>
  <c r="O274" i="6"/>
  <c r="C3074" i="6" s="1"/>
  <c r="B3071" i="6"/>
  <c r="R3071" i="6" s="1"/>
  <c r="O271" i="6"/>
  <c r="C3071" i="6" s="1"/>
  <c r="P271" i="6"/>
  <c r="D3071" i="6" s="1"/>
  <c r="R3068" i="6"/>
  <c r="B3068" i="6"/>
  <c r="P268" i="6"/>
  <c r="D3068" i="6" s="1"/>
  <c r="O268" i="6"/>
  <c r="C3068" i="6" s="1"/>
  <c r="B3065" i="6"/>
  <c r="R3065" i="6" s="1"/>
  <c r="O265" i="6"/>
  <c r="C3065" i="6" s="1"/>
  <c r="P265" i="6"/>
  <c r="D3065" i="6" s="1"/>
  <c r="O262" i="6"/>
  <c r="C3062" i="6" s="1"/>
  <c r="P262" i="6"/>
  <c r="D3062" i="6" s="1"/>
  <c r="B3062" i="6"/>
  <c r="R3062" i="6" s="1"/>
  <c r="R3059" i="6"/>
  <c r="B3059" i="6"/>
  <c r="O259" i="6"/>
  <c r="C3059" i="6" s="1"/>
  <c r="P259" i="6"/>
  <c r="D3059" i="6" s="1"/>
  <c r="P256" i="6"/>
  <c r="D3056" i="6" s="1"/>
  <c r="O256" i="6"/>
  <c r="C3056" i="6" s="1"/>
  <c r="B3056" i="6"/>
  <c r="R3056" i="6" s="1"/>
  <c r="B3053" i="6"/>
  <c r="R3053" i="6" s="1"/>
  <c r="O253" i="6"/>
  <c r="C3053" i="6" s="1"/>
  <c r="P253" i="6"/>
  <c r="D3053" i="6" s="1"/>
  <c r="R3050" i="6"/>
  <c r="B3050" i="6"/>
  <c r="P250" i="6"/>
  <c r="D3050" i="6" s="1"/>
  <c r="O250" i="6"/>
  <c r="C3050" i="6" s="1"/>
  <c r="B3047" i="6"/>
  <c r="R3047" i="6" s="1"/>
  <c r="P247" i="6"/>
  <c r="D3047" i="6" s="1"/>
  <c r="O247" i="6"/>
  <c r="C3047" i="6" s="1"/>
  <c r="O244" i="6"/>
  <c r="C3044" i="6" s="1"/>
  <c r="P244" i="6"/>
  <c r="D3044" i="6" s="1"/>
  <c r="B3044" i="6"/>
  <c r="R3044" i="6" s="1"/>
  <c r="R3041" i="6"/>
  <c r="B3041" i="6"/>
  <c r="P241" i="6"/>
  <c r="D3041" i="6" s="1"/>
  <c r="O241" i="6"/>
  <c r="C3041" i="6" s="1"/>
  <c r="B3038" i="6"/>
  <c r="R3038" i="6" s="1"/>
  <c r="P238" i="6"/>
  <c r="D3038" i="6" s="1"/>
  <c r="O238" i="6"/>
  <c r="C3038" i="6" s="1"/>
  <c r="B3035" i="6"/>
  <c r="R3035" i="6" s="1"/>
  <c r="O235" i="6"/>
  <c r="C3035" i="6" s="1"/>
  <c r="P235" i="6"/>
  <c r="D3035" i="6" s="1"/>
  <c r="R3032" i="6"/>
  <c r="B3032" i="6"/>
  <c r="P232" i="6"/>
  <c r="D3032" i="6" s="1"/>
  <c r="O232" i="6"/>
  <c r="C3032" i="6" s="1"/>
  <c r="B3029" i="6"/>
  <c r="R3029" i="6" s="1"/>
  <c r="P229" i="6"/>
  <c r="D3029" i="6" s="1"/>
  <c r="O229" i="6"/>
  <c r="C3029" i="6" s="1"/>
  <c r="O226" i="6"/>
  <c r="C3026" i="6" s="1"/>
  <c r="P226" i="6"/>
  <c r="D3026" i="6" s="1"/>
  <c r="B3026" i="6"/>
  <c r="R3026" i="6" s="1"/>
  <c r="R3023" i="6"/>
  <c r="B3023" i="6"/>
  <c r="O223" i="6"/>
  <c r="C3023" i="6" s="1"/>
  <c r="P223" i="6"/>
  <c r="D3023" i="6" s="1"/>
  <c r="P220" i="6"/>
  <c r="D3020" i="6" s="1"/>
  <c r="B3020" i="6"/>
  <c r="R3020" i="6" s="1"/>
  <c r="O220" i="6"/>
  <c r="C3020" i="6" s="1"/>
  <c r="B3017" i="6"/>
  <c r="R3017" i="6" s="1"/>
  <c r="O217" i="6"/>
  <c r="C3017" i="6" s="1"/>
  <c r="P217" i="6"/>
  <c r="D3017" i="6" s="1"/>
  <c r="R3014" i="6"/>
  <c r="O214" i="6"/>
  <c r="C3014" i="6" s="1"/>
  <c r="B3014" i="6"/>
  <c r="P214" i="6"/>
  <c r="D3014" i="6" s="1"/>
  <c r="B3011" i="6"/>
  <c r="R3011" i="6" s="1"/>
  <c r="P211" i="6"/>
  <c r="D3011" i="6" s="1"/>
  <c r="O211" i="6"/>
  <c r="C3011" i="6" s="1"/>
  <c r="P208" i="6"/>
  <c r="D3008" i="6" s="1"/>
  <c r="B3008" i="6"/>
  <c r="R3008" i="6" s="1"/>
  <c r="O208" i="6"/>
  <c r="C3008" i="6" s="1"/>
  <c r="R3005" i="6"/>
  <c r="B3005" i="6"/>
  <c r="O205" i="6"/>
  <c r="C3005" i="6" s="1"/>
  <c r="P205" i="6"/>
  <c r="D3005" i="6" s="1"/>
  <c r="B3002" i="6"/>
  <c r="R3002" i="6" s="1"/>
  <c r="P202" i="6"/>
  <c r="D3002" i="6" s="1"/>
  <c r="O202" i="6"/>
  <c r="C3002" i="6" s="1"/>
  <c r="B2999" i="6"/>
  <c r="R2999" i="6" s="1"/>
  <c r="O199" i="6"/>
  <c r="C2999" i="6" s="1"/>
  <c r="P199" i="6"/>
  <c r="D2999" i="6" s="1"/>
  <c r="R2996" i="6"/>
  <c r="B2996" i="6"/>
  <c r="O196" i="6"/>
  <c r="C2996" i="6" s="1"/>
  <c r="P196" i="6"/>
  <c r="D2996" i="6" s="1"/>
  <c r="B2993" i="6"/>
  <c r="R2993" i="6" s="1"/>
  <c r="P193" i="6"/>
  <c r="D2993" i="6" s="1"/>
  <c r="O193" i="6"/>
  <c r="C2993" i="6" s="1"/>
  <c r="B2990" i="6"/>
  <c r="R2990" i="6" s="1"/>
  <c r="P190" i="6"/>
  <c r="D2990" i="6" s="1"/>
  <c r="O190" i="6"/>
  <c r="C2990" i="6" s="1"/>
  <c r="R2987" i="6"/>
  <c r="B2987" i="6"/>
  <c r="O187" i="6"/>
  <c r="C2987" i="6" s="1"/>
  <c r="P187" i="6"/>
  <c r="D2987" i="6" s="1"/>
  <c r="P184" i="6"/>
  <c r="D2984" i="6" s="1"/>
  <c r="B2984" i="6"/>
  <c r="R2984" i="6" s="1"/>
  <c r="O184" i="6"/>
  <c r="C2984" i="6" s="1"/>
  <c r="B2981" i="6"/>
  <c r="R2981" i="6" s="1"/>
  <c r="O181" i="6"/>
  <c r="C2981" i="6" s="1"/>
  <c r="P181" i="6"/>
  <c r="D2981" i="6" s="1"/>
  <c r="R2978" i="6"/>
  <c r="P178" i="6"/>
  <c r="D2978" i="6" s="1"/>
  <c r="O178" i="6"/>
  <c r="C2978" i="6" s="1"/>
  <c r="B2978" i="6"/>
  <c r="B2975" i="6"/>
  <c r="R2975" i="6" s="1"/>
  <c r="O175" i="6"/>
  <c r="C2975" i="6" s="1"/>
  <c r="P175" i="6"/>
  <c r="D2975" i="6" s="1"/>
  <c r="B2972" i="6"/>
  <c r="R2972" i="6" s="1"/>
  <c r="P172" i="6"/>
  <c r="D2972" i="6" s="1"/>
  <c r="O172" i="6"/>
  <c r="C2972" i="6" s="1"/>
  <c r="R2969" i="6"/>
  <c r="B2969" i="6"/>
  <c r="P169" i="6"/>
  <c r="D2969" i="6" s="1"/>
  <c r="O169" i="6"/>
  <c r="C2969" i="6" s="1"/>
  <c r="B2966" i="6"/>
  <c r="R2966" i="6" s="1"/>
  <c r="P166" i="6"/>
  <c r="D2966" i="6" s="1"/>
  <c r="O166" i="6"/>
  <c r="C2966" i="6" s="1"/>
  <c r="B2963" i="6"/>
  <c r="R2963" i="6" s="1"/>
  <c r="O163" i="6"/>
  <c r="C2963" i="6" s="1"/>
  <c r="P163" i="6"/>
  <c r="D2963" i="6" s="1"/>
  <c r="R2960" i="6"/>
  <c r="P160" i="6"/>
  <c r="D2960" i="6" s="1"/>
  <c r="B2960" i="6"/>
  <c r="O160" i="6"/>
  <c r="C2960" i="6" s="1"/>
  <c r="B2957" i="6"/>
  <c r="R2957" i="6" s="1"/>
  <c r="O157" i="6"/>
  <c r="C2957" i="6" s="1"/>
  <c r="P157" i="6"/>
  <c r="D2957" i="6" s="1"/>
  <c r="B2954" i="6"/>
  <c r="R2954" i="6" s="1"/>
  <c r="P154" i="6"/>
  <c r="D2954" i="6" s="1"/>
  <c r="O154" i="6"/>
  <c r="C2954" i="6" s="1"/>
  <c r="R2951" i="6"/>
  <c r="B2951" i="6"/>
  <c r="P151" i="6"/>
  <c r="D2951" i="6" s="1"/>
  <c r="O151" i="6"/>
  <c r="C2951" i="6" s="1"/>
  <c r="P148" i="6"/>
  <c r="D2948" i="6" s="1"/>
  <c r="O148" i="6"/>
  <c r="C2948" i="6" s="1"/>
  <c r="B2948" i="6"/>
  <c r="R2948" i="6" s="1"/>
  <c r="B2945" i="6"/>
  <c r="R2945" i="6" s="1"/>
  <c r="O145" i="6"/>
  <c r="C2945" i="6" s="1"/>
  <c r="P145" i="6"/>
  <c r="D2945" i="6" s="1"/>
  <c r="R2942" i="6"/>
  <c r="O142" i="6"/>
  <c r="C2942" i="6" s="1"/>
  <c r="P142" i="6"/>
  <c r="D2942" i="6" s="1"/>
  <c r="B2942" i="6"/>
  <c r="B2939" i="6"/>
  <c r="R2939" i="6" s="1"/>
  <c r="P139" i="6"/>
  <c r="D2939" i="6" s="1"/>
  <c r="O139" i="6"/>
  <c r="C2939" i="6" s="1"/>
  <c r="O136" i="6"/>
  <c r="C2936" i="6" s="1"/>
  <c r="P136" i="6"/>
  <c r="D2936" i="6" s="1"/>
  <c r="B2936" i="6"/>
  <c r="R2936" i="6" s="1"/>
  <c r="R2933" i="6"/>
  <c r="B2933" i="6"/>
  <c r="P133" i="6"/>
  <c r="D2933" i="6" s="1"/>
  <c r="O133" i="6"/>
  <c r="C2933" i="6" s="1"/>
  <c r="B2930" i="6"/>
  <c r="R2930" i="6" s="1"/>
  <c r="P130" i="6"/>
  <c r="D2930" i="6" s="1"/>
  <c r="O130" i="6"/>
  <c r="C2930" i="6" s="1"/>
  <c r="B2927" i="6"/>
  <c r="R2927" i="6" s="1"/>
  <c r="O127" i="6"/>
  <c r="C2927" i="6" s="1"/>
  <c r="P127" i="6"/>
  <c r="D2927" i="6" s="1"/>
  <c r="R2924" i="6"/>
  <c r="B2924" i="6"/>
  <c r="O124" i="6"/>
  <c r="C2924" i="6" s="1"/>
  <c r="P124" i="6"/>
  <c r="D2924" i="6" s="1"/>
  <c r="B2921" i="6"/>
  <c r="R2921" i="6" s="1"/>
  <c r="P121" i="6"/>
  <c r="D2921" i="6" s="1"/>
  <c r="O121" i="6"/>
  <c r="C2921" i="6" s="1"/>
  <c r="O118" i="6"/>
  <c r="C2918" i="6" s="1"/>
  <c r="P118" i="6"/>
  <c r="D2918" i="6" s="1"/>
  <c r="B2918" i="6"/>
  <c r="R2918" i="6" s="1"/>
  <c r="R2915" i="6"/>
  <c r="B2915" i="6"/>
  <c r="P115" i="6"/>
  <c r="D2915" i="6" s="1"/>
  <c r="O115" i="6"/>
  <c r="C2915" i="6" s="1"/>
  <c r="B2912" i="6"/>
  <c r="R2912" i="6" s="1"/>
  <c r="P112" i="6"/>
  <c r="D2912" i="6" s="1"/>
  <c r="O112" i="6"/>
  <c r="C2912" i="6" s="1"/>
  <c r="B2909" i="6"/>
  <c r="R2909" i="6" s="1"/>
  <c r="O109" i="6"/>
  <c r="C2909" i="6" s="1"/>
  <c r="P109" i="6"/>
  <c r="D2909" i="6" s="1"/>
  <c r="R2906" i="6"/>
  <c r="O106" i="6"/>
  <c r="C2906" i="6" s="1"/>
  <c r="P106" i="6"/>
  <c r="D2906" i="6" s="1"/>
  <c r="B2906" i="6"/>
  <c r="B2903" i="6"/>
  <c r="R2903" i="6" s="1"/>
  <c r="O103" i="6"/>
  <c r="C2903" i="6" s="1"/>
  <c r="P103" i="6"/>
  <c r="D2903" i="6" s="1"/>
  <c r="P100" i="6"/>
  <c r="D2900" i="6" s="1"/>
  <c r="B2900" i="6"/>
  <c r="R2900" i="6" s="1"/>
  <c r="O100" i="6"/>
  <c r="C2900" i="6" s="1"/>
  <c r="R2897" i="6"/>
  <c r="B2897" i="6"/>
  <c r="O97" i="6"/>
  <c r="C2897" i="6" s="1"/>
  <c r="P97" i="6"/>
  <c r="D2897" i="6" s="1"/>
  <c r="B2894" i="6"/>
  <c r="R2894" i="6" s="1"/>
  <c r="P94" i="6"/>
  <c r="D2894" i="6" s="1"/>
  <c r="O94" i="6"/>
  <c r="C2894" i="6" s="1"/>
  <c r="B2891" i="6"/>
  <c r="R2891" i="6" s="1"/>
  <c r="O91" i="6"/>
  <c r="C2891" i="6" s="1"/>
  <c r="P91" i="6"/>
  <c r="D2891" i="6" s="1"/>
  <c r="R2888" i="6"/>
  <c r="O88" i="6"/>
  <c r="C2888" i="6" s="1"/>
  <c r="P88" i="6"/>
  <c r="D2888" i="6" s="1"/>
  <c r="B2888" i="6"/>
  <c r="B2885" i="6"/>
  <c r="R2885" i="6" s="1"/>
  <c r="O85" i="6"/>
  <c r="C2885" i="6" s="1"/>
  <c r="P85" i="6"/>
  <c r="D2885" i="6" s="1"/>
  <c r="B2882" i="6"/>
  <c r="R2882" i="6" s="1"/>
  <c r="P82" i="6"/>
  <c r="D2882" i="6" s="1"/>
  <c r="O82" i="6"/>
  <c r="C2882" i="6" s="1"/>
  <c r="R2879" i="6"/>
  <c r="B2879" i="6"/>
  <c r="O79" i="6"/>
  <c r="C2879" i="6" s="1"/>
  <c r="P79" i="6"/>
  <c r="D2879" i="6" s="1"/>
  <c r="P76" i="6"/>
  <c r="D2876" i="6" s="1"/>
  <c r="B2876" i="6"/>
  <c r="R2876" i="6" s="1"/>
  <c r="O76" i="6"/>
  <c r="C2876" i="6" s="1"/>
  <c r="B2873" i="6"/>
  <c r="R2873" i="6" s="1"/>
  <c r="O73" i="6"/>
  <c r="C2873" i="6" s="1"/>
  <c r="P73" i="6"/>
  <c r="D2873" i="6" s="1"/>
  <c r="R2870" i="6"/>
  <c r="P70" i="6"/>
  <c r="D2870" i="6" s="1"/>
  <c r="O70" i="6"/>
  <c r="C2870" i="6" s="1"/>
  <c r="B2870" i="6"/>
  <c r="B2867" i="6"/>
  <c r="R2867" i="6" s="1"/>
  <c r="O67" i="6"/>
  <c r="C2867" i="6" s="1"/>
  <c r="P67" i="6"/>
  <c r="D2867" i="6" s="1"/>
  <c r="O64" i="6"/>
  <c r="C2864" i="6" s="1"/>
  <c r="B2864" i="6"/>
  <c r="R2864" i="6" s="1"/>
  <c r="P64" i="6"/>
  <c r="D2864" i="6" s="1"/>
  <c r="R2861" i="6"/>
  <c r="B2861" i="6"/>
  <c r="P61" i="6"/>
  <c r="D2861" i="6" s="1"/>
  <c r="O61" i="6"/>
  <c r="C2861" i="6" s="1"/>
  <c r="B2858" i="6"/>
  <c r="R2858" i="6" s="1"/>
  <c r="P58" i="6"/>
  <c r="D2858" i="6" s="1"/>
  <c r="O58" i="6"/>
  <c r="C2858" i="6" s="1"/>
  <c r="B2855" i="6"/>
  <c r="R2855" i="6" s="1"/>
  <c r="O55" i="6"/>
  <c r="C2855" i="6" s="1"/>
  <c r="P55" i="6"/>
  <c r="D2855" i="6" s="1"/>
  <c r="R2852" i="6"/>
  <c r="B2852" i="6"/>
  <c r="O52" i="6"/>
  <c r="C2852" i="6" s="1"/>
  <c r="P52" i="6"/>
  <c r="D2852" i="6" s="1"/>
  <c r="B2849" i="6"/>
  <c r="R2849" i="6" s="1"/>
  <c r="O49" i="6"/>
  <c r="C2849" i="6" s="1"/>
  <c r="P49" i="6"/>
  <c r="D2849" i="6" s="1"/>
  <c r="B2846" i="6"/>
  <c r="R2846" i="6" s="1"/>
  <c r="O46" i="6"/>
  <c r="C2846" i="6" s="1"/>
  <c r="P46" i="6"/>
  <c r="D2846" i="6" s="1"/>
  <c r="R2843" i="6"/>
  <c r="B2843" i="6"/>
  <c r="P43" i="6"/>
  <c r="D2843" i="6" s="1"/>
  <c r="O43" i="6"/>
  <c r="C2843" i="6" s="1"/>
  <c r="P40" i="6"/>
  <c r="D2840" i="6" s="1"/>
  <c r="B2840" i="6"/>
  <c r="R2840" i="6" s="1"/>
  <c r="O40" i="6"/>
  <c r="C2840" i="6" s="1"/>
  <c r="B2837" i="6"/>
  <c r="R2837" i="6" s="1"/>
  <c r="O37" i="6"/>
  <c r="C2837" i="6" s="1"/>
  <c r="P37" i="6"/>
  <c r="D2837" i="6" s="1"/>
  <c r="R2834" i="6"/>
  <c r="B2834" i="6"/>
  <c r="O34" i="6"/>
  <c r="C2834" i="6" s="1"/>
  <c r="P34" i="6"/>
  <c r="D2834" i="6" s="1"/>
  <c r="B2831" i="6"/>
  <c r="R2831" i="6" s="1"/>
  <c r="P31" i="6"/>
  <c r="D2831" i="6" s="1"/>
  <c r="O31" i="6"/>
  <c r="C2831" i="6" s="1"/>
  <c r="O28" i="6"/>
  <c r="C2828" i="6" s="1"/>
  <c r="B2828" i="6"/>
  <c r="R2828" i="6" s="1"/>
  <c r="P28" i="6"/>
  <c r="D2828" i="6" s="1"/>
  <c r="R2825" i="6"/>
  <c r="B2825" i="6"/>
  <c r="O25" i="6"/>
  <c r="C2825" i="6" s="1"/>
  <c r="P25" i="6"/>
  <c r="D2825" i="6" s="1"/>
  <c r="B2822" i="6"/>
  <c r="R2822" i="6" s="1"/>
  <c r="P22" i="6"/>
  <c r="D2822" i="6" s="1"/>
  <c r="O22" i="6"/>
  <c r="C2822" i="6" s="1"/>
  <c r="B2819" i="6"/>
  <c r="R2819" i="6" s="1"/>
  <c r="O19" i="6"/>
  <c r="C2819" i="6" s="1"/>
  <c r="P19" i="6"/>
  <c r="D2819" i="6" s="1"/>
  <c r="R2816" i="6"/>
  <c r="B2816" i="6"/>
  <c r="P16" i="6"/>
  <c r="D2816" i="6" s="1"/>
  <c r="O16" i="6"/>
  <c r="C2816" i="6" s="1"/>
  <c r="B2813" i="6"/>
  <c r="R2813" i="6" s="1"/>
  <c r="O13" i="6"/>
  <c r="C2813" i="6" s="1"/>
  <c r="P13" i="6"/>
  <c r="D2813" i="6" s="1"/>
  <c r="B2810" i="6"/>
  <c r="R2810" i="6" s="1"/>
  <c r="O10" i="6"/>
  <c r="C2810" i="6" s="1"/>
  <c r="P10" i="6"/>
  <c r="D2810" i="6" s="1"/>
  <c r="R1298" i="6"/>
  <c r="C1298" i="6"/>
  <c r="D1298" i="6"/>
  <c r="R1292" i="6"/>
  <c r="D1292" i="6"/>
  <c r="C1292" i="6"/>
  <c r="R1286" i="6"/>
  <c r="D1286" i="6"/>
  <c r="C1286" i="6"/>
  <c r="R1280" i="6"/>
  <c r="C1280" i="6"/>
  <c r="D1280" i="6"/>
  <c r="R1274" i="6"/>
  <c r="C1274" i="6"/>
  <c r="D1274" i="6"/>
  <c r="R1268" i="6"/>
  <c r="D1268" i="6"/>
  <c r="C1268" i="6"/>
  <c r="B2000" i="6"/>
  <c r="R2000" i="6" s="1"/>
  <c r="H700" i="6"/>
  <c r="D2000" i="6" s="1"/>
  <c r="G700" i="6"/>
  <c r="C2000" i="6" s="1"/>
  <c r="B1994" i="6"/>
  <c r="R1994" i="6" s="1"/>
  <c r="H694" i="6"/>
  <c r="D1994" i="6" s="1"/>
  <c r="G694" i="6"/>
  <c r="C1994" i="6" s="1"/>
  <c r="B1988" i="6"/>
  <c r="R1988" i="6" s="1"/>
  <c r="H688" i="6"/>
  <c r="D1988" i="6" s="1"/>
  <c r="G688" i="6"/>
  <c r="C1988" i="6" s="1"/>
  <c r="B1982" i="6"/>
  <c r="R1982" i="6" s="1"/>
  <c r="H682" i="6"/>
  <c r="D1982" i="6" s="1"/>
  <c r="G682" i="6"/>
  <c r="C1982" i="6" s="1"/>
  <c r="B1976" i="6"/>
  <c r="R1976" i="6" s="1"/>
  <c r="H676" i="6"/>
  <c r="D1976" i="6" s="1"/>
  <c r="G676" i="6"/>
  <c r="C1976" i="6" s="1"/>
  <c r="R2688" i="6"/>
  <c r="B2688" i="6"/>
  <c r="K688" i="6"/>
  <c r="C2688" i="6" s="1"/>
  <c r="L688" i="6"/>
  <c r="D2688" i="6" s="1"/>
  <c r="R2686" i="6"/>
  <c r="L686" i="6"/>
  <c r="D2686" i="6" s="1"/>
  <c r="K686" i="6"/>
  <c r="C2686" i="6" s="1"/>
  <c r="B2686" i="6"/>
  <c r="B2684" i="6"/>
  <c r="R2684" i="6" s="1"/>
  <c r="K684" i="6"/>
  <c r="C2684" i="6" s="1"/>
  <c r="L684" i="6"/>
  <c r="D2684" i="6" s="1"/>
  <c r="K682" i="6"/>
  <c r="C2682" i="6" s="1"/>
  <c r="B2682" i="6"/>
  <c r="R2682" i="6" s="1"/>
  <c r="L682" i="6"/>
  <c r="D2682" i="6" s="1"/>
  <c r="R2680" i="6"/>
  <c r="L680" i="6"/>
  <c r="D2680" i="6" s="1"/>
  <c r="B2680" i="6"/>
  <c r="K680" i="6"/>
  <c r="C2680" i="6" s="1"/>
  <c r="B2678" i="6"/>
  <c r="R2678" i="6" s="1"/>
  <c r="K678" i="6"/>
  <c r="C2678" i="6" s="1"/>
  <c r="L678" i="6"/>
  <c r="D2678" i="6" s="1"/>
  <c r="R2676" i="6"/>
  <c r="B2676" i="6"/>
  <c r="K676" i="6"/>
  <c r="C2676" i="6" s="1"/>
  <c r="L676" i="6"/>
  <c r="D2676" i="6" s="1"/>
  <c r="R2674" i="6"/>
  <c r="L674" i="6"/>
  <c r="D2674" i="6" s="1"/>
  <c r="K674" i="6"/>
  <c r="C2674" i="6" s="1"/>
  <c r="B2674" i="6"/>
  <c r="L672" i="6"/>
  <c r="D2672" i="6" s="1"/>
  <c r="B2672" i="6"/>
  <c r="R2672" i="6" s="1"/>
  <c r="K672" i="6"/>
  <c r="C2672" i="6" s="1"/>
  <c r="R2670" i="6"/>
  <c r="B2670" i="6"/>
  <c r="L670" i="6"/>
  <c r="D2670" i="6" s="1"/>
  <c r="K670" i="6"/>
  <c r="C2670" i="6" s="1"/>
  <c r="R669" i="6"/>
  <c r="D669" i="6"/>
  <c r="V669" i="6" s="1"/>
  <c r="C672" i="7" s="1"/>
  <c r="C669" i="6"/>
  <c r="U669" i="6" s="1"/>
  <c r="B672" i="7" s="1"/>
  <c r="B2667" i="6"/>
  <c r="R2667" i="6" s="1"/>
  <c r="K667" i="6"/>
  <c r="C2667" i="6" s="1"/>
  <c r="L667" i="6"/>
  <c r="D2667" i="6" s="1"/>
  <c r="R666" i="6"/>
  <c r="D666" i="6"/>
  <c r="V666" i="6" s="1"/>
  <c r="C669" i="7" s="1"/>
  <c r="C666" i="6"/>
  <c r="U666" i="6" s="1"/>
  <c r="B669" i="7" s="1"/>
  <c r="R2664" i="6"/>
  <c r="L664" i="6"/>
  <c r="D2664" i="6" s="1"/>
  <c r="K664" i="6"/>
  <c r="C2664" i="6" s="1"/>
  <c r="B2664" i="6"/>
  <c r="R663" i="6"/>
  <c r="D663" i="6"/>
  <c r="V663" i="6" s="1"/>
  <c r="C666" i="7" s="1"/>
  <c r="C663" i="6"/>
  <c r="U663" i="6" s="1"/>
  <c r="B666" i="7" s="1"/>
  <c r="R2661" i="6"/>
  <c r="B2661" i="6"/>
  <c r="L661" i="6"/>
  <c r="D2661" i="6" s="1"/>
  <c r="K661" i="6"/>
  <c r="C2661" i="6" s="1"/>
  <c r="R660" i="6"/>
  <c r="D660" i="6"/>
  <c r="V660" i="6" s="1"/>
  <c r="C663" i="7" s="1"/>
  <c r="C660" i="6"/>
  <c r="U660" i="6" s="1"/>
  <c r="B663" i="7" s="1"/>
  <c r="R2658" i="6"/>
  <c r="K658" i="6"/>
  <c r="C2658" i="6" s="1"/>
  <c r="L658" i="6"/>
  <c r="D2658" i="6" s="1"/>
  <c r="B2658" i="6"/>
  <c r="R657" i="6"/>
  <c r="D657" i="6"/>
  <c r="V657" i="6" s="1"/>
  <c r="C758" i="7" s="1"/>
  <c r="C657" i="6"/>
  <c r="U657" i="6" s="1"/>
  <c r="B758" i="7" s="1"/>
  <c r="B2655" i="6"/>
  <c r="R2655" i="6" s="1"/>
  <c r="K655" i="6"/>
  <c r="C2655" i="6" s="1"/>
  <c r="L655" i="6"/>
  <c r="D2655" i="6" s="1"/>
  <c r="R654" i="6"/>
  <c r="D654" i="6"/>
  <c r="V654" i="6" s="1"/>
  <c r="C657" i="7" s="1"/>
  <c r="C654" i="6"/>
  <c r="U654" i="6" s="1"/>
  <c r="B657" i="7" s="1"/>
  <c r="R2652" i="6"/>
  <c r="B2652" i="6"/>
  <c r="K652" i="6"/>
  <c r="C2652" i="6" s="1"/>
  <c r="L652" i="6"/>
  <c r="D2652" i="6" s="1"/>
  <c r="R651" i="6"/>
  <c r="D651" i="6"/>
  <c r="V651" i="6" s="1"/>
  <c r="C654" i="7" s="1"/>
  <c r="C651" i="6"/>
  <c r="U651" i="6" s="1"/>
  <c r="B654" i="7" s="1"/>
  <c r="K649" i="6"/>
  <c r="C2649" i="6" s="1"/>
  <c r="L649" i="6"/>
  <c r="D2649" i="6" s="1"/>
  <c r="B2649" i="6"/>
  <c r="R2649" i="6" s="1"/>
  <c r="R648" i="6"/>
  <c r="D648" i="6"/>
  <c r="V648" i="6" s="1"/>
  <c r="C651" i="7" s="1"/>
  <c r="C648" i="6"/>
  <c r="U648" i="6" s="1"/>
  <c r="B651" i="7" s="1"/>
  <c r="B2646" i="6"/>
  <c r="R2646" i="6" s="1"/>
  <c r="K646" i="6"/>
  <c r="C2646" i="6" s="1"/>
  <c r="L646" i="6"/>
  <c r="D2646" i="6" s="1"/>
  <c r="R645" i="6"/>
  <c r="D645" i="6"/>
  <c r="V645" i="6" s="1"/>
  <c r="C648" i="7" s="1"/>
  <c r="C645" i="6"/>
  <c r="U645" i="6" s="1"/>
  <c r="B648" i="7" s="1"/>
  <c r="R2643" i="6"/>
  <c r="L643" i="6"/>
  <c r="D2643" i="6" s="1"/>
  <c r="K643" i="6"/>
  <c r="C2643" i="6" s="1"/>
  <c r="B2643" i="6"/>
  <c r="R642" i="6"/>
  <c r="D642" i="6"/>
  <c r="V642" i="6" s="1"/>
  <c r="C750" i="7" s="1"/>
  <c r="C642" i="6"/>
  <c r="U642" i="6" s="1"/>
  <c r="B750" i="7" s="1"/>
  <c r="R2640" i="6"/>
  <c r="B2640" i="6"/>
  <c r="K640" i="6"/>
  <c r="C2640" i="6" s="1"/>
  <c r="L640" i="6"/>
  <c r="D2640" i="6" s="1"/>
  <c r="R639" i="6"/>
  <c r="D639" i="6"/>
  <c r="V639" i="6" s="1"/>
  <c r="C642" i="7" s="1"/>
  <c r="C639" i="6"/>
  <c r="U639" i="6" s="1"/>
  <c r="B642" i="7" s="1"/>
  <c r="K637" i="6"/>
  <c r="C2637" i="6" s="1"/>
  <c r="B2637" i="6"/>
  <c r="R2637" i="6" s="1"/>
  <c r="L637" i="6"/>
  <c r="D2637" i="6" s="1"/>
  <c r="R636" i="6"/>
  <c r="D636" i="6"/>
  <c r="V636" i="6" s="1"/>
  <c r="C639" i="7" s="1"/>
  <c r="C636" i="6"/>
  <c r="U636" i="6" s="1"/>
  <c r="B639" i="7" s="1"/>
  <c r="K634" i="6"/>
  <c r="C2634" i="6" s="1"/>
  <c r="L634" i="6"/>
  <c r="D2634" i="6" s="1"/>
  <c r="B2634" i="6"/>
  <c r="R2634" i="6" s="1"/>
  <c r="R633" i="6"/>
  <c r="D633" i="6"/>
  <c r="V633" i="6" s="1"/>
  <c r="C636" i="7" s="1"/>
  <c r="C633" i="6"/>
  <c r="U633" i="6" s="1"/>
  <c r="B636" i="7" s="1"/>
  <c r="L631" i="6"/>
  <c r="D2631" i="6" s="1"/>
  <c r="B2631" i="6"/>
  <c r="R2631" i="6" s="1"/>
  <c r="K631" i="6"/>
  <c r="C2631" i="6" s="1"/>
  <c r="R630" i="6"/>
  <c r="D630" i="6"/>
  <c r="V630" i="6" s="1"/>
  <c r="C633" i="7" s="1"/>
  <c r="C630" i="6"/>
  <c r="U630" i="6" s="1"/>
  <c r="B633" i="7" s="1"/>
  <c r="B2628" i="6"/>
  <c r="R2628" i="6" s="1"/>
  <c r="K628" i="6"/>
  <c r="C2628" i="6" s="1"/>
  <c r="L628" i="6"/>
  <c r="D2628" i="6" s="1"/>
  <c r="R627" i="6"/>
  <c r="D627" i="6"/>
  <c r="V627" i="6" s="1"/>
  <c r="C630" i="7" s="1"/>
  <c r="C627" i="6"/>
  <c r="U627" i="6" s="1"/>
  <c r="B630" i="7" s="1"/>
  <c r="R2625" i="6"/>
  <c r="L625" i="6"/>
  <c r="D2625" i="6" s="1"/>
  <c r="B2625" i="6"/>
  <c r="K625" i="6"/>
  <c r="C2625" i="6" s="1"/>
  <c r="R624" i="6"/>
  <c r="D624" i="6"/>
  <c r="V624" i="6" s="1"/>
  <c r="C627" i="7" s="1"/>
  <c r="C624" i="6"/>
  <c r="U624" i="6" s="1"/>
  <c r="B627" i="7" s="1"/>
  <c r="R2622" i="6"/>
  <c r="K622" i="6"/>
  <c r="C2622" i="6" s="1"/>
  <c r="L622" i="6"/>
  <c r="D2622" i="6" s="1"/>
  <c r="B2622" i="6"/>
  <c r="R621" i="6"/>
  <c r="D621" i="6"/>
  <c r="V621" i="6" s="1"/>
  <c r="C624" i="7" s="1"/>
  <c r="C621" i="6"/>
  <c r="U621" i="6" s="1"/>
  <c r="B624" i="7" s="1"/>
  <c r="B2619" i="6"/>
  <c r="R2619" i="6" s="1"/>
  <c r="K619" i="6"/>
  <c r="C2619" i="6" s="1"/>
  <c r="L619" i="6"/>
  <c r="D2619" i="6" s="1"/>
  <c r="R618" i="6"/>
  <c r="D618" i="6"/>
  <c r="V618" i="6" s="1"/>
  <c r="C621" i="7" s="1"/>
  <c r="C618" i="6"/>
  <c r="U618" i="6" s="1"/>
  <c r="B621" i="7" s="1"/>
  <c r="L616" i="6"/>
  <c r="D2616" i="6" s="1"/>
  <c r="K616" i="6"/>
  <c r="C2616" i="6" s="1"/>
  <c r="B2616" i="6"/>
  <c r="R2616" i="6" s="1"/>
  <c r="R615" i="6"/>
  <c r="D615" i="6"/>
  <c r="V615" i="6" s="1"/>
  <c r="C740" i="7" s="1"/>
  <c r="C615" i="6"/>
  <c r="U615" i="6" s="1"/>
  <c r="B740" i="7" s="1"/>
  <c r="L613" i="6"/>
  <c r="D2613" i="6" s="1"/>
  <c r="B2613" i="6"/>
  <c r="R2613" i="6" s="1"/>
  <c r="K613" i="6"/>
  <c r="C2613" i="6" s="1"/>
  <c r="R612" i="6"/>
  <c r="D612" i="6"/>
  <c r="V612" i="6" s="1"/>
  <c r="C615" i="7" s="1"/>
  <c r="C612" i="6"/>
  <c r="U612" i="6" s="1"/>
  <c r="B615" i="7" s="1"/>
  <c r="B2610" i="6"/>
  <c r="R2610" i="6" s="1"/>
  <c r="L610" i="6"/>
  <c r="D2610" i="6" s="1"/>
  <c r="K610" i="6"/>
  <c r="C2610" i="6" s="1"/>
  <c r="R609" i="6"/>
  <c r="D609" i="6"/>
  <c r="V609" i="6" s="1"/>
  <c r="C612" i="7" s="1"/>
  <c r="C609" i="6"/>
  <c r="U609" i="6" s="1"/>
  <c r="B612" i="7" s="1"/>
  <c r="R2607" i="6"/>
  <c r="L607" i="6"/>
  <c r="D2607" i="6" s="1"/>
  <c r="K607" i="6"/>
  <c r="C2607" i="6" s="1"/>
  <c r="B2607" i="6"/>
  <c r="R606" i="6"/>
  <c r="D606" i="6"/>
  <c r="V606" i="6" s="1"/>
  <c r="C698" i="7" s="1"/>
  <c r="C606" i="6"/>
  <c r="U606" i="6" s="1"/>
  <c r="B698" i="7" s="1"/>
  <c r="R2604" i="6"/>
  <c r="B2604" i="6"/>
  <c r="K604" i="6"/>
  <c r="C2604" i="6" s="1"/>
  <c r="L604" i="6"/>
  <c r="D2604" i="6" s="1"/>
  <c r="R603" i="6"/>
  <c r="D603" i="6"/>
  <c r="V603" i="6" s="1"/>
  <c r="C606" i="7" s="1"/>
  <c r="C603" i="6"/>
  <c r="U603" i="6" s="1"/>
  <c r="B606" i="7" s="1"/>
  <c r="B2601" i="6"/>
  <c r="R2601" i="6" s="1"/>
  <c r="K601" i="6"/>
  <c r="C2601" i="6" s="1"/>
  <c r="L601" i="6"/>
  <c r="D2601" i="6" s="1"/>
  <c r="R600" i="6"/>
  <c r="D600" i="6"/>
  <c r="V600" i="6" s="1"/>
  <c r="C603" i="7" s="1"/>
  <c r="C600" i="6"/>
  <c r="U600" i="6" s="1"/>
  <c r="B603" i="7" s="1"/>
  <c r="R2598" i="6"/>
  <c r="B2598" i="6"/>
  <c r="K598" i="6"/>
  <c r="C2598" i="6" s="1"/>
  <c r="L598" i="6"/>
  <c r="D2598" i="6" s="1"/>
  <c r="R597" i="6"/>
  <c r="D597" i="6"/>
  <c r="V597" i="6" s="1"/>
  <c r="C600" i="7" s="1"/>
  <c r="C597" i="6"/>
  <c r="U597" i="6" s="1"/>
  <c r="B600" i="7" s="1"/>
  <c r="K595" i="6"/>
  <c r="C2595" i="6" s="1"/>
  <c r="L595" i="6"/>
  <c r="D2595" i="6" s="1"/>
  <c r="B2595" i="6"/>
  <c r="R2595" i="6" s="1"/>
  <c r="R594" i="6"/>
  <c r="D594" i="6"/>
  <c r="V594" i="6" s="1"/>
  <c r="C693" i="7" s="1"/>
  <c r="C594" i="6"/>
  <c r="U594" i="6" s="1"/>
  <c r="B693" i="7" s="1"/>
  <c r="B2592" i="6"/>
  <c r="R2592" i="6" s="1"/>
  <c r="K592" i="6"/>
  <c r="C2592" i="6" s="1"/>
  <c r="L592" i="6"/>
  <c r="D2592" i="6" s="1"/>
  <c r="R591" i="6"/>
  <c r="D591" i="6"/>
  <c r="V591" i="6" s="1"/>
  <c r="C594" i="7" s="1"/>
  <c r="C591" i="6"/>
  <c r="U591" i="6" s="1"/>
  <c r="B594" i="7" s="1"/>
  <c r="R2589" i="6"/>
  <c r="L589" i="6"/>
  <c r="D2589" i="6" s="1"/>
  <c r="K589" i="6"/>
  <c r="C2589" i="6" s="1"/>
  <c r="B2589" i="6"/>
  <c r="R588" i="6"/>
  <c r="D588" i="6"/>
  <c r="V588" i="6" s="1"/>
  <c r="C591" i="7" s="1"/>
  <c r="C588" i="6"/>
  <c r="U588" i="6" s="1"/>
  <c r="B591" i="7" s="1"/>
  <c r="R2586" i="6"/>
  <c r="K586" i="6"/>
  <c r="C2586" i="6" s="1"/>
  <c r="L586" i="6"/>
  <c r="D2586" i="6" s="1"/>
  <c r="B2586" i="6"/>
  <c r="R585" i="6"/>
  <c r="D585" i="6"/>
  <c r="V585" i="6" s="1"/>
  <c r="C588" i="7" s="1"/>
  <c r="C585" i="6"/>
  <c r="U585" i="6" s="1"/>
  <c r="B588" i="7" s="1"/>
  <c r="B2583" i="6"/>
  <c r="R2583" i="6" s="1"/>
  <c r="K583" i="6"/>
  <c r="C2583" i="6" s="1"/>
  <c r="L583" i="6"/>
  <c r="D2583" i="6" s="1"/>
  <c r="R582" i="6"/>
  <c r="D582" i="6"/>
  <c r="V582" i="6" s="1"/>
  <c r="C585" i="7" s="1"/>
  <c r="C582" i="6"/>
  <c r="U582" i="6" s="1"/>
  <c r="B585" i="7" s="1"/>
  <c r="K580" i="6"/>
  <c r="C2580" i="6" s="1"/>
  <c r="B2580" i="6"/>
  <c r="R2580" i="6" s="1"/>
  <c r="L580" i="6"/>
  <c r="D2580" i="6" s="1"/>
  <c r="R579" i="6"/>
  <c r="D579" i="6"/>
  <c r="V579" i="6" s="1"/>
  <c r="C582" i="7" s="1"/>
  <c r="C579" i="6"/>
  <c r="U579" i="6" s="1"/>
  <c r="B582" i="7" s="1"/>
  <c r="B2577" i="6"/>
  <c r="R2577" i="6" s="1"/>
  <c r="K577" i="6"/>
  <c r="C2577" i="6" s="1"/>
  <c r="L577" i="6"/>
  <c r="D2577" i="6" s="1"/>
  <c r="R576" i="6"/>
  <c r="D576" i="6"/>
  <c r="V576" i="6" s="1"/>
  <c r="C579" i="7" s="1"/>
  <c r="C576" i="6"/>
  <c r="U576" i="6" s="1"/>
  <c r="B579" i="7" s="1"/>
  <c r="B2574" i="6"/>
  <c r="R2574" i="6" s="1"/>
  <c r="K574" i="6"/>
  <c r="C2574" i="6" s="1"/>
  <c r="L574" i="6"/>
  <c r="D2574" i="6" s="1"/>
  <c r="R573" i="6"/>
  <c r="D573" i="6"/>
  <c r="V573" i="6" s="1"/>
  <c r="C576" i="7" s="1"/>
  <c r="C573" i="6"/>
  <c r="U573" i="6" s="1"/>
  <c r="B576" i="7" s="1"/>
  <c r="R2571" i="6"/>
  <c r="L571" i="6"/>
  <c r="D2571" i="6" s="1"/>
  <c r="B2571" i="6"/>
  <c r="K571" i="6"/>
  <c r="C2571" i="6" s="1"/>
  <c r="R570" i="6"/>
  <c r="D570" i="6"/>
  <c r="V570" i="6" s="1"/>
  <c r="C573" i="7" s="1"/>
  <c r="C570" i="6"/>
  <c r="U570" i="6" s="1"/>
  <c r="B573" i="7" s="1"/>
  <c r="R2568" i="6"/>
  <c r="B2568" i="6"/>
  <c r="K568" i="6"/>
  <c r="C2568" i="6" s="1"/>
  <c r="L568" i="6"/>
  <c r="D2568" i="6" s="1"/>
  <c r="R567" i="6"/>
  <c r="D567" i="6"/>
  <c r="V567" i="6" s="1"/>
  <c r="C570" i="7" s="1"/>
  <c r="C567" i="6"/>
  <c r="U567" i="6" s="1"/>
  <c r="B570" i="7" s="1"/>
  <c r="K565" i="6"/>
  <c r="C2565" i="6" s="1"/>
  <c r="B2565" i="6"/>
  <c r="R2565" i="6" s="1"/>
  <c r="L565" i="6"/>
  <c r="D2565" i="6" s="1"/>
  <c r="R564" i="6"/>
  <c r="D564" i="6"/>
  <c r="V564" i="6" s="1"/>
  <c r="C567" i="7" s="1"/>
  <c r="C564" i="6"/>
  <c r="U564" i="6" s="1"/>
  <c r="B567" i="7" s="1"/>
  <c r="R2562" i="6"/>
  <c r="B2562" i="6"/>
  <c r="L562" i="6"/>
  <c r="D2562" i="6" s="1"/>
  <c r="K562" i="6"/>
  <c r="C2562" i="6" s="1"/>
  <c r="R561" i="6"/>
  <c r="D561" i="6"/>
  <c r="V561" i="6" s="1"/>
  <c r="C564" i="7" s="1"/>
  <c r="C561" i="6"/>
  <c r="U561" i="6" s="1"/>
  <c r="B564" i="7" s="1"/>
  <c r="B2559" i="6"/>
  <c r="R2559" i="6" s="1"/>
  <c r="L559" i="6"/>
  <c r="D2559" i="6" s="1"/>
  <c r="K559" i="6"/>
  <c r="C2559" i="6" s="1"/>
  <c r="R558" i="6"/>
  <c r="D558" i="6"/>
  <c r="V558" i="6" s="1"/>
  <c r="C660" i="7" s="1"/>
  <c r="C558" i="6"/>
  <c r="U558" i="6" s="1"/>
  <c r="B660" i="7" s="1"/>
  <c r="L556" i="6"/>
  <c r="D2556" i="6" s="1"/>
  <c r="B2556" i="6"/>
  <c r="R2556" i="6" s="1"/>
  <c r="K556" i="6"/>
  <c r="C2556" i="6" s="1"/>
  <c r="R555" i="6"/>
  <c r="D555" i="6"/>
  <c r="V555" i="6" s="1"/>
  <c r="C558" i="7" s="1"/>
  <c r="C555" i="6"/>
  <c r="U555" i="6" s="1"/>
  <c r="B558" i="7" s="1"/>
  <c r="R2553" i="6"/>
  <c r="L553" i="6"/>
  <c r="D2553" i="6" s="1"/>
  <c r="K553" i="6"/>
  <c r="C2553" i="6" s="1"/>
  <c r="B2553" i="6"/>
  <c r="R552" i="6"/>
  <c r="D552" i="6"/>
  <c r="V552" i="6" s="1"/>
  <c r="C555" i="7" s="1"/>
  <c r="C552" i="6"/>
  <c r="U552" i="6" s="1"/>
  <c r="B555" i="7" s="1"/>
  <c r="R2550" i="6"/>
  <c r="K550" i="6"/>
  <c r="C2550" i="6" s="1"/>
  <c r="B2550" i="6"/>
  <c r="L550" i="6"/>
  <c r="D2550" i="6" s="1"/>
  <c r="R549" i="6"/>
  <c r="D549" i="6"/>
  <c r="V549" i="6" s="1"/>
  <c r="C652" i="7" s="1"/>
  <c r="C549" i="6"/>
  <c r="U549" i="6" s="1"/>
  <c r="B652" i="7" s="1"/>
  <c r="B2547" i="6"/>
  <c r="R2547" i="6" s="1"/>
  <c r="K547" i="6"/>
  <c r="C2547" i="6" s="1"/>
  <c r="L547" i="6"/>
  <c r="D2547" i="6" s="1"/>
  <c r="R546" i="6"/>
  <c r="D546" i="6"/>
  <c r="V546" i="6" s="1"/>
  <c r="C549" i="7" s="1"/>
  <c r="C546" i="6"/>
  <c r="U546" i="6" s="1"/>
  <c r="B549" i="7" s="1"/>
  <c r="K544" i="6"/>
  <c r="C2544" i="6" s="1"/>
  <c r="B2544" i="6"/>
  <c r="R2544" i="6" s="1"/>
  <c r="L544" i="6"/>
  <c r="D2544" i="6" s="1"/>
  <c r="R543" i="6"/>
  <c r="D543" i="6"/>
  <c r="V543" i="6" s="1"/>
  <c r="C616" i="7" s="1"/>
  <c r="C543" i="6"/>
  <c r="U543" i="6" s="1"/>
  <c r="B616" i="7" s="1"/>
  <c r="B2541" i="6"/>
  <c r="R2541" i="6" s="1"/>
  <c r="K541" i="6"/>
  <c r="C2541" i="6" s="1"/>
  <c r="L541" i="6"/>
  <c r="D2541" i="6" s="1"/>
  <c r="R540" i="6"/>
  <c r="D540" i="6"/>
  <c r="V540" i="6" s="1"/>
  <c r="C543" i="7" s="1"/>
  <c r="C540" i="6"/>
  <c r="U540" i="6" s="1"/>
  <c r="B543" i="7" s="1"/>
  <c r="R2538" i="6"/>
  <c r="L538" i="6"/>
  <c r="D2538" i="6" s="1"/>
  <c r="K538" i="6"/>
  <c r="C2538" i="6" s="1"/>
  <c r="B2538" i="6"/>
  <c r="R537" i="6"/>
  <c r="D537" i="6"/>
  <c r="V537" i="6" s="1"/>
  <c r="C540" i="7" s="1"/>
  <c r="C537" i="6"/>
  <c r="U537" i="6" s="1"/>
  <c r="B540" i="7" s="1"/>
  <c r="R2535" i="6"/>
  <c r="L535" i="6"/>
  <c r="D2535" i="6" s="1"/>
  <c r="K535" i="6"/>
  <c r="C2535" i="6" s="1"/>
  <c r="B2535" i="6"/>
  <c r="R534" i="6"/>
  <c r="D534" i="6"/>
  <c r="V534" i="6" s="1"/>
  <c r="C537" i="7" s="1"/>
  <c r="C534" i="6"/>
  <c r="U534" i="6" s="1"/>
  <c r="B537" i="7" s="1"/>
  <c r="R2532" i="6"/>
  <c r="B2532" i="6"/>
  <c r="K532" i="6"/>
  <c r="C2532" i="6" s="1"/>
  <c r="L532" i="6"/>
  <c r="D2532" i="6" s="1"/>
  <c r="R531" i="6"/>
  <c r="D531" i="6"/>
  <c r="V531" i="6" s="1"/>
  <c r="C534" i="7" s="1"/>
  <c r="C531" i="6"/>
  <c r="U531" i="6" s="1"/>
  <c r="B534" i="7" s="1"/>
  <c r="K529" i="6"/>
  <c r="C2529" i="6" s="1"/>
  <c r="B2529" i="6"/>
  <c r="R2529" i="6" s="1"/>
  <c r="L529" i="6"/>
  <c r="D2529" i="6" s="1"/>
  <c r="R528" i="6"/>
  <c r="D528" i="6"/>
  <c r="V528" i="6" s="1"/>
  <c r="C531" i="7" s="1"/>
  <c r="C528" i="6"/>
  <c r="U528" i="6" s="1"/>
  <c r="B531" i="7" s="1"/>
  <c r="R2526" i="6"/>
  <c r="B2526" i="6"/>
  <c r="K526" i="6"/>
  <c r="C2526" i="6" s="1"/>
  <c r="L526" i="6"/>
  <c r="D2526" i="6" s="1"/>
  <c r="R525" i="6"/>
  <c r="D525" i="6"/>
  <c r="V525" i="6" s="1"/>
  <c r="C609" i="7" s="1"/>
  <c r="C525" i="6"/>
  <c r="U525" i="6" s="1"/>
  <c r="B609" i="7" s="1"/>
  <c r="B2523" i="6"/>
  <c r="R2523" i="6" s="1"/>
  <c r="K523" i="6"/>
  <c r="C2523" i="6" s="1"/>
  <c r="L523" i="6"/>
  <c r="D2523" i="6" s="1"/>
  <c r="R522" i="6"/>
  <c r="D522" i="6"/>
  <c r="V522" i="6" s="1"/>
  <c r="C525" i="7" s="1"/>
  <c r="C522" i="6"/>
  <c r="U522" i="6" s="1"/>
  <c r="B525" i="7" s="1"/>
  <c r="K520" i="6"/>
  <c r="C2520" i="6" s="1"/>
  <c r="B2520" i="6"/>
  <c r="R2520" i="6" s="1"/>
  <c r="L520" i="6"/>
  <c r="D2520" i="6" s="1"/>
  <c r="R519" i="6"/>
  <c r="D519" i="6"/>
  <c r="V519" i="6" s="1"/>
  <c r="C522" i="7" s="1"/>
  <c r="C519" i="6"/>
  <c r="U519" i="6" s="1"/>
  <c r="B522" i="7" s="1"/>
  <c r="R2517" i="6"/>
  <c r="L517" i="6"/>
  <c r="D2517" i="6" s="1"/>
  <c r="K517" i="6"/>
  <c r="C2517" i="6" s="1"/>
  <c r="B2517" i="6"/>
  <c r="R516" i="6"/>
  <c r="D516" i="6"/>
  <c r="V516" i="6" s="1"/>
  <c r="C519" i="7" s="1"/>
  <c r="C516" i="6"/>
  <c r="U516" i="6" s="1"/>
  <c r="B519" i="7" s="1"/>
  <c r="R2514" i="6"/>
  <c r="B2514" i="6"/>
  <c r="K514" i="6"/>
  <c r="C2514" i="6" s="1"/>
  <c r="L514" i="6"/>
  <c r="D2514" i="6" s="1"/>
  <c r="R513" i="6"/>
  <c r="D513" i="6"/>
  <c r="V513" i="6" s="1"/>
  <c r="C516" i="7" s="1"/>
  <c r="C513" i="6"/>
  <c r="U513" i="6" s="1"/>
  <c r="B516" i="7" s="1"/>
  <c r="B2511" i="6"/>
  <c r="R2511" i="6" s="1"/>
  <c r="K511" i="6"/>
  <c r="C2511" i="6" s="1"/>
  <c r="L511" i="6"/>
  <c r="D2511" i="6" s="1"/>
  <c r="R510" i="6"/>
  <c r="D510" i="6"/>
  <c r="V510" i="6" s="1"/>
  <c r="C513" i="7" s="1"/>
  <c r="C510" i="6"/>
  <c r="U510" i="6" s="1"/>
  <c r="B513" i="7" s="1"/>
  <c r="L508" i="6"/>
  <c r="D2508" i="6" s="1"/>
  <c r="B2508" i="6"/>
  <c r="R2508" i="6" s="1"/>
  <c r="K508" i="6"/>
  <c r="C2508" i="6" s="1"/>
  <c r="R507" i="6"/>
  <c r="D507" i="6"/>
  <c r="V507" i="6" s="1"/>
  <c r="C577" i="7" s="1"/>
  <c r="C507" i="6"/>
  <c r="U507" i="6" s="1"/>
  <c r="B577" i="7" s="1"/>
  <c r="B2505" i="6"/>
  <c r="R2505" i="6" s="1"/>
  <c r="K505" i="6"/>
  <c r="C2505" i="6" s="1"/>
  <c r="L505" i="6"/>
  <c r="D2505" i="6" s="1"/>
  <c r="R504" i="6"/>
  <c r="D504" i="6"/>
  <c r="V504" i="6" s="1"/>
  <c r="C507" i="7" s="1"/>
  <c r="C504" i="6"/>
  <c r="U504" i="6" s="1"/>
  <c r="B507" i="7" s="1"/>
  <c r="L502" i="6"/>
  <c r="D2502" i="6" s="1"/>
  <c r="B2502" i="6"/>
  <c r="R2502" i="6" s="1"/>
  <c r="K502" i="6"/>
  <c r="C2502" i="6" s="1"/>
  <c r="R501" i="6"/>
  <c r="D501" i="6"/>
  <c r="V501" i="6" s="1"/>
  <c r="C504" i="7" s="1"/>
  <c r="C501" i="6"/>
  <c r="U501" i="6" s="1"/>
  <c r="B504" i="7" s="1"/>
  <c r="R2499" i="6"/>
  <c r="L499" i="6"/>
  <c r="D2499" i="6" s="1"/>
  <c r="B2499" i="6"/>
  <c r="K499" i="6"/>
  <c r="C2499" i="6" s="1"/>
  <c r="R498" i="6"/>
  <c r="D498" i="6"/>
  <c r="V498" i="6" s="1"/>
  <c r="C561" i="7" s="1"/>
  <c r="C498" i="6"/>
  <c r="U498" i="6" s="1"/>
  <c r="B561" i="7" s="1"/>
  <c r="R2496" i="6"/>
  <c r="B2496" i="6"/>
  <c r="K496" i="6"/>
  <c r="C2496" i="6" s="1"/>
  <c r="L496" i="6"/>
  <c r="D2496" i="6" s="1"/>
  <c r="R495" i="6"/>
  <c r="D495" i="6"/>
  <c r="V495" i="6" s="1"/>
  <c r="C498" i="7" s="1"/>
  <c r="C495" i="6"/>
  <c r="U495" i="6" s="1"/>
  <c r="B498" i="7" s="1"/>
  <c r="K493" i="6"/>
  <c r="C2493" i="6" s="1"/>
  <c r="L493" i="6"/>
  <c r="D2493" i="6" s="1"/>
  <c r="B2493" i="6"/>
  <c r="R2493" i="6" s="1"/>
  <c r="R492" i="6"/>
  <c r="D492" i="6"/>
  <c r="V492" i="6" s="1"/>
  <c r="C495" i="7" s="1"/>
  <c r="C492" i="6"/>
  <c r="U492" i="6" s="1"/>
  <c r="B495" i="7" s="1"/>
  <c r="R2490" i="6"/>
  <c r="B2490" i="6"/>
  <c r="L490" i="6"/>
  <c r="D2490" i="6" s="1"/>
  <c r="K490" i="6"/>
  <c r="C2490" i="6" s="1"/>
  <c r="R489" i="6"/>
  <c r="D489" i="6"/>
  <c r="V489" i="6" s="1"/>
  <c r="C492" i="7" s="1"/>
  <c r="C489" i="6"/>
  <c r="U489" i="6" s="1"/>
  <c r="B492" i="7" s="1"/>
  <c r="K487" i="6"/>
  <c r="C2487" i="6" s="1"/>
  <c r="L487" i="6"/>
  <c r="D2487" i="6" s="1"/>
  <c r="B2487" i="6"/>
  <c r="R2487" i="6" s="1"/>
  <c r="R486" i="6"/>
  <c r="D486" i="6"/>
  <c r="V486" i="6" s="1"/>
  <c r="C489" i="7" s="1"/>
  <c r="C486" i="6"/>
  <c r="U486" i="6" s="1"/>
  <c r="B489" i="7" s="1"/>
  <c r="B2484" i="6"/>
  <c r="R2484" i="6" s="1"/>
  <c r="L484" i="6"/>
  <c r="D2484" i="6" s="1"/>
  <c r="K484" i="6"/>
  <c r="C2484" i="6" s="1"/>
  <c r="R483" i="6"/>
  <c r="D483" i="6"/>
  <c r="V483" i="6" s="1"/>
  <c r="C486" i="7" s="1"/>
  <c r="C483" i="6"/>
  <c r="U483" i="6" s="1"/>
  <c r="B486" i="7" s="1"/>
  <c r="R2481" i="6"/>
  <c r="L481" i="6"/>
  <c r="D2481" i="6" s="1"/>
  <c r="B2481" i="6"/>
  <c r="K481" i="6"/>
  <c r="C2481" i="6" s="1"/>
  <c r="R480" i="6"/>
  <c r="D480" i="6"/>
  <c r="V480" i="6" s="1"/>
  <c r="C483" i="7" s="1"/>
  <c r="C480" i="6"/>
  <c r="U480" i="6" s="1"/>
  <c r="B483" i="7" s="1"/>
  <c r="R2478" i="6"/>
  <c r="K478" i="6"/>
  <c r="C2478" i="6" s="1"/>
  <c r="L478" i="6"/>
  <c r="D2478" i="6" s="1"/>
  <c r="B2478" i="6"/>
  <c r="R477" i="6"/>
  <c r="D477" i="6"/>
  <c r="V477" i="6" s="1"/>
  <c r="C480" i="7" s="1"/>
  <c r="C477" i="6"/>
  <c r="U477" i="6" s="1"/>
  <c r="B480" i="7" s="1"/>
  <c r="B2475" i="6"/>
  <c r="R2475" i="6" s="1"/>
  <c r="K475" i="6"/>
  <c r="C2475" i="6" s="1"/>
  <c r="L475" i="6"/>
  <c r="D2475" i="6" s="1"/>
  <c r="R474" i="6"/>
  <c r="D474" i="6"/>
  <c r="V474" i="6" s="1"/>
  <c r="C477" i="7" s="1"/>
  <c r="C474" i="6"/>
  <c r="U474" i="6" s="1"/>
  <c r="B477" i="7" s="1"/>
  <c r="R2472" i="6"/>
  <c r="B2472" i="6"/>
  <c r="K472" i="6"/>
  <c r="C2472" i="6" s="1"/>
  <c r="L472" i="6"/>
  <c r="D2472" i="6" s="1"/>
  <c r="R471" i="6"/>
  <c r="D471" i="6"/>
  <c r="V471" i="6" s="1"/>
  <c r="C474" i="7" s="1"/>
  <c r="C471" i="6"/>
  <c r="U471" i="6" s="1"/>
  <c r="B474" i="7" s="1"/>
  <c r="L469" i="6"/>
  <c r="D2469" i="6" s="1"/>
  <c r="K469" i="6"/>
  <c r="C2469" i="6" s="1"/>
  <c r="B2469" i="6"/>
  <c r="R2469" i="6" s="1"/>
  <c r="R468" i="6"/>
  <c r="D468" i="6"/>
  <c r="V468" i="6" s="1"/>
  <c r="C471" i="7" s="1"/>
  <c r="C468" i="6"/>
  <c r="U468" i="6" s="1"/>
  <c r="B471" i="7" s="1"/>
  <c r="K466" i="6"/>
  <c r="C2466" i="6" s="1"/>
  <c r="B2466" i="6"/>
  <c r="R2466" i="6" s="1"/>
  <c r="L466" i="6"/>
  <c r="D2466" i="6" s="1"/>
  <c r="R465" i="6"/>
  <c r="D465" i="6"/>
  <c r="V465" i="6" s="1"/>
  <c r="C468" i="7" s="1"/>
  <c r="C465" i="6"/>
  <c r="U465" i="6" s="1"/>
  <c r="B468" i="7" s="1"/>
  <c r="R2463" i="6"/>
  <c r="B2463" i="6"/>
  <c r="L463" i="6"/>
  <c r="D2463" i="6" s="1"/>
  <c r="K463" i="6"/>
  <c r="C2463" i="6" s="1"/>
  <c r="R462" i="6"/>
  <c r="D462" i="6"/>
  <c r="V462" i="6" s="1"/>
  <c r="C465" i="7" s="1"/>
  <c r="C462" i="6"/>
  <c r="U462" i="6" s="1"/>
  <c r="B465" i="7" s="1"/>
  <c r="R2460" i="6"/>
  <c r="B2460" i="6"/>
  <c r="K460" i="6"/>
  <c r="C2460" i="6" s="1"/>
  <c r="L460" i="6"/>
  <c r="D2460" i="6" s="1"/>
  <c r="R459" i="6"/>
  <c r="D459" i="6"/>
  <c r="V459" i="6" s="1"/>
  <c r="C462" i="7" s="1"/>
  <c r="C459" i="6"/>
  <c r="U459" i="6" s="1"/>
  <c r="B462" i="7" s="1"/>
  <c r="K457" i="6"/>
  <c r="C2457" i="6" s="1"/>
  <c r="L457" i="6"/>
  <c r="D2457" i="6" s="1"/>
  <c r="B2457" i="6"/>
  <c r="R2457" i="6" s="1"/>
  <c r="R456" i="6"/>
  <c r="D456" i="6"/>
  <c r="V456" i="6" s="1"/>
  <c r="C459" i="7" s="1"/>
  <c r="C456" i="6"/>
  <c r="U456" i="6" s="1"/>
  <c r="B459" i="7" s="1"/>
  <c r="R2454" i="6"/>
  <c r="B2454" i="6"/>
  <c r="L454" i="6"/>
  <c r="D2454" i="6" s="1"/>
  <c r="K454" i="6"/>
  <c r="C2454" i="6" s="1"/>
  <c r="R453" i="6"/>
  <c r="D453" i="6"/>
  <c r="V453" i="6" s="1"/>
  <c r="C456" i="7" s="1"/>
  <c r="C453" i="6"/>
  <c r="U453" i="6" s="1"/>
  <c r="B456" i="7" s="1"/>
  <c r="K451" i="6"/>
  <c r="C2451" i="6" s="1"/>
  <c r="B2451" i="6"/>
  <c r="R2451" i="6" s="1"/>
  <c r="L451" i="6"/>
  <c r="D2451" i="6" s="1"/>
  <c r="R450" i="6"/>
  <c r="D450" i="6"/>
  <c r="V450" i="6" s="1"/>
  <c r="C453" i="7" s="1"/>
  <c r="C450" i="6"/>
  <c r="U450" i="6" s="1"/>
  <c r="B453" i="7" s="1"/>
  <c r="L448" i="6"/>
  <c r="D2448" i="6" s="1"/>
  <c r="B2448" i="6"/>
  <c r="R2448" i="6" s="1"/>
  <c r="K448" i="6"/>
  <c r="C2448" i="6" s="1"/>
  <c r="R447" i="6"/>
  <c r="D447" i="6"/>
  <c r="V447" i="6" s="1"/>
  <c r="C528" i="7" s="1"/>
  <c r="C447" i="6"/>
  <c r="U447" i="6" s="1"/>
  <c r="B528" i="7" s="1"/>
  <c r="R2445" i="6"/>
  <c r="B2445" i="6"/>
  <c r="L445" i="6"/>
  <c r="D2445" i="6" s="1"/>
  <c r="K445" i="6"/>
  <c r="C2445" i="6" s="1"/>
  <c r="R444" i="6"/>
  <c r="D444" i="6"/>
  <c r="V444" i="6" s="1"/>
  <c r="C447" i="7" s="1"/>
  <c r="C444" i="6"/>
  <c r="U444" i="6" s="1"/>
  <c r="B447" i="7" s="1"/>
  <c r="R2442" i="6"/>
  <c r="K442" i="6"/>
  <c r="C2442" i="6" s="1"/>
  <c r="L442" i="6"/>
  <c r="D2442" i="6" s="1"/>
  <c r="B2442" i="6"/>
  <c r="R441" i="6"/>
  <c r="D441" i="6"/>
  <c r="V441" i="6" s="1"/>
  <c r="C444" i="7" s="1"/>
  <c r="C441" i="6"/>
  <c r="U441" i="6" s="1"/>
  <c r="B444" i="7" s="1"/>
  <c r="B2439" i="6"/>
  <c r="R2439" i="6" s="1"/>
  <c r="K439" i="6"/>
  <c r="C2439" i="6" s="1"/>
  <c r="L439" i="6"/>
  <c r="D2439" i="6" s="1"/>
  <c r="R438" i="6"/>
  <c r="D438" i="6"/>
  <c r="V438" i="6" s="1"/>
  <c r="C441" i="7" s="1"/>
  <c r="C438" i="6"/>
  <c r="U438" i="6" s="1"/>
  <c r="B441" i="7" s="1"/>
  <c r="R2436" i="6"/>
  <c r="B2436" i="6"/>
  <c r="L436" i="6"/>
  <c r="D2436" i="6" s="1"/>
  <c r="K436" i="6"/>
  <c r="C2436" i="6" s="1"/>
  <c r="R435" i="6"/>
  <c r="D435" i="6"/>
  <c r="V435" i="6" s="1"/>
  <c r="C438" i="7" s="1"/>
  <c r="C435" i="6"/>
  <c r="U435" i="6" s="1"/>
  <c r="B438" i="7" s="1"/>
  <c r="B2433" i="6"/>
  <c r="R2433" i="6" s="1"/>
  <c r="K433" i="6"/>
  <c r="C2433" i="6" s="1"/>
  <c r="L433" i="6"/>
  <c r="D2433" i="6" s="1"/>
  <c r="R432" i="6"/>
  <c r="D432" i="6"/>
  <c r="V432" i="6" s="1"/>
  <c r="C435" i="7" s="1"/>
  <c r="C432" i="6"/>
  <c r="U432" i="6" s="1"/>
  <c r="B435" i="7" s="1"/>
  <c r="R2430" i="6"/>
  <c r="K430" i="6"/>
  <c r="C2430" i="6" s="1"/>
  <c r="L430" i="6"/>
  <c r="D2430" i="6" s="1"/>
  <c r="B2430" i="6"/>
  <c r="R429" i="6"/>
  <c r="D429" i="6"/>
  <c r="V429" i="6" s="1"/>
  <c r="C432" i="7" s="1"/>
  <c r="C429" i="6"/>
  <c r="U429" i="6" s="1"/>
  <c r="B432" i="7" s="1"/>
  <c r="R2427" i="6"/>
  <c r="L427" i="6"/>
  <c r="D2427" i="6" s="1"/>
  <c r="K427" i="6"/>
  <c r="C2427" i="6" s="1"/>
  <c r="B2427" i="6"/>
  <c r="R426" i="6"/>
  <c r="D426" i="6"/>
  <c r="V426" i="6" s="1"/>
  <c r="C429" i="7" s="1"/>
  <c r="C426" i="6"/>
  <c r="U426" i="6" s="1"/>
  <c r="B429" i="7" s="1"/>
  <c r="R2424" i="6"/>
  <c r="B2424" i="6"/>
  <c r="K424" i="6"/>
  <c r="C2424" i="6" s="1"/>
  <c r="L424" i="6"/>
  <c r="D2424" i="6" s="1"/>
  <c r="R423" i="6"/>
  <c r="D423" i="6"/>
  <c r="V423" i="6" s="1"/>
  <c r="C426" i="7" s="1"/>
  <c r="C423" i="6"/>
  <c r="U423" i="6" s="1"/>
  <c r="B426" i="7" s="1"/>
  <c r="K421" i="6"/>
  <c r="C2421" i="6" s="1"/>
  <c r="B2421" i="6"/>
  <c r="R2421" i="6" s="1"/>
  <c r="L421" i="6"/>
  <c r="D2421" i="6" s="1"/>
  <c r="R420" i="6"/>
  <c r="D420" i="6"/>
  <c r="V420" i="6" s="1"/>
  <c r="C423" i="7" s="1"/>
  <c r="C420" i="6"/>
  <c r="U420" i="6" s="1"/>
  <c r="B423" i="7" s="1"/>
  <c r="R2418" i="6"/>
  <c r="B2418" i="6"/>
  <c r="K418" i="6"/>
  <c r="C2418" i="6" s="1"/>
  <c r="L418" i="6"/>
  <c r="D2418" i="6" s="1"/>
  <c r="R417" i="6"/>
  <c r="D417" i="6"/>
  <c r="V417" i="6" s="1"/>
  <c r="C501" i="7" s="1"/>
  <c r="C417" i="6"/>
  <c r="U417" i="6" s="1"/>
  <c r="B501" i="7" s="1"/>
  <c r="K415" i="6"/>
  <c r="C2415" i="6" s="1"/>
  <c r="B2415" i="6"/>
  <c r="R2415" i="6" s="1"/>
  <c r="L415" i="6"/>
  <c r="D2415" i="6" s="1"/>
  <c r="R414" i="6"/>
  <c r="D414" i="6"/>
  <c r="V414" i="6" s="1"/>
  <c r="C417" i="7" s="1"/>
  <c r="C414" i="6"/>
  <c r="U414" i="6" s="1"/>
  <c r="B417" i="7" s="1"/>
  <c r="B2412" i="6"/>
  <c r="R2412" i="6" s="1"/>
  <c r="K412" i="6"/>
  <c r="C2412" i="6" s="1"/>
  <c r="L412" i="6"/>
  <c r="D2412" i="6" s="1"/>
  <c r="R411" i="6"/>
  <c r="D411" i="6"/>
  <c r="V411" i="6" s="1"/>
  <c r="C414" i="7" s="1"/>
  <c r="C411" i="6"/>
  <c r="U411" i="6" s="1"/>
  <c r="B414" i="7" s="1"/>
  <c r="R2409" i="6"/>
  <c r="L409" i="6"/>
  <c r="D2409" i="6" s="1"/>
  <c r="B2409" i="6"/>
  <c r="K409" i="6"/>
  <c r="C2409" i="6" s="1"/>
  <c r="R408" i="6"/>
  <c r="D408" i="6"/>
  <c r="V408" i="6" s="1"/>
  <c r="C411" i="7" s="1"/>
  <c r="C408" i="6"/>
  <c r="U408" i="6" s="1"/>
  <c r="B411" i="7" s="1"/>
  <c r="R2406" i="6"/>
  <c r="K406" i="6"/>
  <c r="C2406" i="6" s="1"/>
  <c r="L406" i="6"/>
  <c r="D2406" i="6" s="1"/>
  <c r="B2406" i="6"/>
  <c r="R405" i="6"/>
  <c r="D405" i="6"/>
  <c r="V405" i="6" s="1"/>
  <c r="C408" i="7" s="1"/>
  <c r="C405" i="6"/>
  <c r="U405" i="6" s="1"/>
  <c r="B408" i="7" s="1"/>
  <c r="B2403" i="6"/>
  <c r="R2403" i="6" s="1"/>
  <c r="K403" i="6"/>
  <c r="C2403" i="6" s="1"/>
  <c r="L403" i="6"/>
  <c r="D2403" i="6" s="1"/>
  <c r="R402" i="6"/>
  <c r="D402" i="6"/>
  <c r="V402" i="6" s="1"/>
  <c r="C405" i="7" s="1"/>
  <c r="C402" i="6"/>
  <c r="U402" i="6" s="1"/>
  <c r="B405" i="7" s="1"/>
  <c r="L400" i="6"/>
  <c r="D2400" i="6" s="1"/>
  <c r="B2400" i="6"/>
  <c r="R2400" i="6" s="1"/>
  <c r="K400" i="6"/>
  <c r="C2400" i="6" s="1"/>
  <c r="R399" i="6"/>
  <c r="D399" i="6"/>
  <c r="V399" i="6" s="1"/>
  <c r="C402" i="7" s="1"/>
  <c r="C399" i="6"/>
  <c r="U399" i="6" s="1"/>
  <c r="B402" i="7" s="1"/>
  <c r="B2397" i="6"/>
  <c r="R2397" i="6" s="1"/>
  <c r="L397" i="6"/>
  <c r="D2397" i="6" s="1"/>
  <c r="K397" i="6"/>
  <c r="C2397" i="6" s="1"/>
  <c r="R396" i="6"/>
  <c r="D396" i="6"/>
  <c r="V396" i="6" s="1"/>
  <c r="C399" i="7" s="1"/>
  <c r="C396" i="6"/>
  <c r="U396" i="6" s="1"/>
  <c r="B399" i="7" s="1"/>
  <c r="B2394" i="6"/>
  <c r="R2394" i="6" s="1"/>
  <c r="L394" i="6"/>
  <c r="D2394" i="6" s="1"/>
  <c r="K394" i="6"/>
  <c r="C2394" i="6" s="1"/>
  <c r="R393" i="6"/>
  <c r="D393" i="6"/>
  <c r="V393" i="6" s="1"/>
  <c r="C396" i="7" s="1"/>
  <c r="C393" i="6"/>
  <c r="U393" i="6" s="1"/>
  <c r="B396" i="7" s="1"/>
  <c r="R2391" i="6"/>
  <c r="L391" i="6"/>
  <c r="D2391" i="6" s="1"/>
  <c r="K391" i="6"/>
  <c r="C2391" i="6" s="1"/>
  <c r="B2391" i="6"/>
  <c r="R390" i="6"/>
  <c r="D390" i="6"/>
  <c r="V390" i="6" s="1"/>
  <c r="C393" i="7" s="1"/>
  <c r="C390" i="6"/>
  <c r="U390" i="6" s="1"/>
  <c r="B393" i="7" s="1"/>
  <c r="R2388" i="6"/>
  <c r="B2388" i="6"/>
  <c r="K388" i="6"/>
  <c r="C2388" i="6" s="1"/>
  <c r="L388" i="6"/>
  <c r="D2388" i="6" s="1"/>
  <c r="R387" i="6"/>
  <c r="D387" i="6"/>
  <c r="V387" i="6" s="1"/>
  <c r="C390" i="7" s="1"/>
  <c r="C387" i="6"/>
  <c r="U387" i="6" s="1"/>
  <c r="B390" i="7" s="1"/>
  <c r="B2385" i="6"/>
  <c r="R2385" i="6" s="1"/>
  <c r="K385" i="6"/>
  <c r="C2385" i="6" s="1"/>
  <c r="L385" i="6"/>
  <c r="D2385" i="6" s="1"/>
  <c r="R384" i="6"/>
  <c r="D384" i="6"/>
  <c r="V384" i="6" s="1"/>
  <c r="C387" i="7" s="1"/>
  <c r="C384" i="6"/>
  <c r="U384" i="6" s="1"/>
  <c r="B387" i="7" s="1"/>
  <c r="R2382" i="6"/>
  <c r="B2382" i="6"/>
  <c r="K382" i="6"/>
  <c r="C2382" i="6" s="1"/>
  <c r="L382" i="6"/>
  <c r="D2382" i="6" s="1"/>
  <c r="R381" i="6"/>
  <c r="D381" i="6"/>
  <c r="V381" i="6" s="1"/>
  <c r="C384" i="7" s="1"/>
  <c r="C381" i="6"/>
  <c r="U381" i="6" s="1"/>
  <c r="B384" i="7" s="1"/>
  <c r="K379" i="6"/>
  <c r="C2379" i="6" s="1"/>
  <c r="L379" i="6"/>
  <c r="D2379" i="6" s="1"/>
  <c r="B2379" i="6"/>
  <c r="R2379" i="6" s="1"/>
  <c r="R378" i="6"/>
  <c r="D378" i="6"/>
  <c r="V378" i="6" s="1"/>
  <c r="C488" i="7" s="1"/>
  <c r="C378" i="6"/>
  <c r="U378" i="6" s="1"/>
  <c r="B488" i="7" s="1"/>
  <c r="B2376" i="6"/>
  <c r="R2376" i="6" s="1"/>
  <c r="L376" i="6"/>
  <c r="D2376" i="6" s="1"/>
  <c r="K376" i="6"/>
  <c r="C2376" i="6" s="1"/>
  <c r="R375" i="6"/>
  <c r="D375" i="6"/>
  <c r="V375" i="6" s="1"/>
  <c r="C378" i="7" s="1"/>
  <c r="C375" i="6"/>
  <c r="U375" i="6" s="1"/>
  <c r="B378" i="7" s="1"/>
  <c r="R2373" i="6"/>
  <c r="L373" i="6"/>
  <c r="D2373" i="6" s="1"/>
  <c r="K373" i="6"/>
  <c r="C2373" i="6" s="1"/>
  <c r="B2373" i="6"/>
  <c r="R372" i="6"/>
  <c r="D372" i="6"/>
  <c r="V372" i="6" s="1"/>
  <c r="C375" i="7" s="1"/>
  <c r="C372" i="6"/>
  <c r="U372" i="6" s="1"/>
  <c r="B375" i="7" s="1"/>
  <c r="R2370" i="6"/>
  <c r="K370" i="6"/>
  <c r="C2370" i="6" s="1"/>
  <c r="L370" i="6"/>
  <c r="D2370" i="6" s="1"/>
  <c r="B2370" i="6"/>
  <c r="R369" i="6"/>
  <c r="C369" i="6"/>
  <c r="U369" i="6" s="1"/>
  <c r="B372" i="7" s="1"/>
  <c r="D369" i="6"/>
  <c r="V369" i="6" s="1"/>
  <c r="C372" i="7" s="1"/>
  <c r="B2367" i="6"/>
  <c r="R2367" i="6" s="1"/>
  <c r="K367" i="6"/>
  <c r="C2367" i="6" s="1"/>
  <c r="L367" i="6"/>
  <c r="D2367" i="6" s="1"/>
  <c r="R366" i="6"/>
  <c r="C366" i="6"/>
  <c r="U366" i="6" s="1"/>
  <c r="B369" i="7" s="1"/>
  <c r="D366" i="6"/>
  <c r="V366" i="6" s="1"/>
  <c r="C369" i="7" s="1"/>
  <c r="K364" i="6"/>
  <c r="C2364" i="6" s="1"/>
  <c r="B2364" i="6"/>
  <c r="R2364" i="6" s="1"/>
  <c r="L364" i="6"/>
  <c r="D2364" i="6" s="1"/>
  <c r="R363" i="6"/>
  <c r="C363" i="6"/>
  <c r="U363" i="6" s="1"/>
  <c r="B366" i="7" s="1"/>
  <c r="D363" i="6"/>
  <c r="V363" i="6" s="1"/>
  <c r="C366" i="7" s="1"/>
  <c r="B2361" i="6"/>
  <c r="R2361" i="6" s="1"/>
  <c r="K361" i="6"/>
  <c r="C2361" i="6" s="1"/>
  <c r="L361" i="6"/>
  <c r="D2361" i="6" s="1"/>
  <c r="R360" i="6"/>
  <c r="C360" i="6"/>
  <c r="U360" i="6" s="1"/>
  <c r="B363" i="7" s="1"/>
  <c r="D360" i="6"/>
  <c r="V360" i="6" s="1"/>
  <c r="C363" i="7" s="1"/>
  <c r="B2358" i="6"/>
  <c r="R2358" i="6" s="1"/>
  <c r="K358" i="6"/>
  <c r="C2358" i="6" s="1"/>
  <c r="L358" i="6"/>
  <c r="D2358" i="6" s="1"/>
  <c r="R357" i="6"/>
  <c r="C357" i="6"/>
  <c r="U357" i="6" s="1"/>
  <c r="B360" i="7" s="1"/>
  <c r="D357" i="6"/>
  <c r="V357" i="6" s="1"/>
  <c r="C360" i="7" s="1"/>
  <c r="R2355" i="6"/>
  <c r="L355" i="6"/>
  <c r="D2355" i="6" s="1"/>
  <c r="B2355" i="6"/>
  <c r="K355" i="6"/>
  <c r="C2355" i="6" s="1"/>
  <c r="R354" i="6"/>
  <c r="D354" i="6"/>
  <c r="V354" i="6" s="1"/>
  <c r="C357" i="7" s="1"/>
  <c r="C354" i="6"/>
  <c r="U354" i="6" s="1"/>
  <c r="B357" i="7" s="1"/>
  <c r="R2352" i="6"/>
  <c r="B2352" i="6"/>
  <c r="K352" i="6"/>
  <c r="C2352" i="6" s="1"/>
  <c r="L352" i="6"/>
  <c r="D2352" i="6" s="1"/>
  <c r="R351" i="6"/>
  <c r="C351" i="6"/>
  <c r="U351" i="6" s="1"/>
  <c r="B450" i="7" s="1"/>
  <c r="D351" i="6"/>
  <c r="V351" i="6" s="1"/>
  <c r="C450" i="7" s="1"/>
  <c r="K349" i="6"/>
  <c r="C2349" i="6" s="1"/>
  <c r="L349" i="6"/>
  <c r="D2349" i="6" s="1"/>
  <c r="B2349" i="6"/>
  <c r="R2349" i="6" s="1"/>
  <c r="R348" i="6"/>
  <c r="C348" i="6"/>
  <c r="U348" i="6" s="1"/>
  <c r="B351" i="7" s="1"/>
  <c r="D348" i="6"/>
  <c r="V348" i="6" s="1"/>
  <c r="C351" i="7" s="1"/>
  <c r="L346" i="6"/>
  <c r="D2346" i="6" s="1"/>
  <c r="B2346" i="6"/>
  <c r="R2346" i="6" s="1"/>
  <c r="K346" i="6"/>
  <c r="C2346" i="6" s="1"/>
  <c r="R345" i="6"/>
  <c r="C345" i="6"/>
  <c r="U345" i="6" s="1"/>
  <c r="B348" i="7" s="1"/>
  <c r="D345" i="6"/>
  <c r="V345" i="6" s="1"/>
  <c r="C348" i="7" s="1"/>
  <c r="B2343" i="6"/>
  <c r="R2343" i="6" s="1"/>
  <c r="K343" i="6"/>
  <c r="C2343" i="6" s="1"/>
  <c r="L343" i="6"/>
  <c r="D2343" i="6" s="1"/>
  <c r="R342" i="6"/>
  <c r="C342" i="6"/>
  <c r="U342" i="6" s="1"/>
  <c r="B345" i="7" s="1"/>
  <c r="D342" i="6"/>
  <c r="V342" i="6" s="1"/>
  <c r="C345" i="7" s="1"/>
  <c r="B2340" i="6"/>
  <c r="R2340" i="6" s="1"/>
  <c r="L340" i="6"/>
  <c r="D2340" i="6" s="1"/>
  <c r="K340" i="6"/>
  <c r="C2340" i="6" s="1"/>
  <c r="R339" i="6"/>
  <c r="C339" i="6"/>
  <c r="U339" i="6" s="1"/>
  <c r="B342" i="7" s="1"/>
  <c r="D339" i="6"/>
  <c r="V339" i="6" s="1"/>
  <c r="C342" i="7" s="1"/>
  <c r="R2337" i="6"/>
  <c r="L337" i="6"/>
  <c r="D2337" i="6" s="1"/>
  <c r="B2337" i="6"/>
  <c r="K337" i="6"/>
  <c r="C2337" i="6" s="1"/>
  <c r="R336" i="6"/>
  <c r="D336" i="6"/>
  <c r="V336" i="6" s="1"/>
  <c r="C434" i="7" s="1"/>
  <c r="C336" i="6"/>
  <c r="U336" i="6" s="1"/>
  <c r="B434" i="7" s="1"/>
  <c r="R2334" i="6"/>
  <c r="K334" i="6"/>
  <c r="C2334" i="6" s="1"/>
  <c r="B2334" i="6"/>
  <c r="L334" i="6"/>
  <c r="D2334" i="6" s="1"/>
  <c r="R333" i="6"/>
  <c r="C333" i="6"/>
  <c r="U333" i="6" s="1"/>
  <c r="B421" i="7" s="1"/>
  <c r="D333" i="6"/>
  <c r="V333" i="6" s="1"/>
  <c r="C421" i="7" s="1"/>
  <c r="B2331" i="6"/>
  <c r="R2331" i="6" s="1"/>
  <c r="K331" i="6"/>
  <c r="C2331" i="6" s="1"/>
  <c r="L331" i="6"/>
  <c r="D2331" i="6" s="1"/>
  <c r="R330" i="6"/>
  <c r="C330" i="6"/>
  <c r="U330" i="6" s="1"/>
  <c r="B420" i="7" s="1"/>
  <c r="D330" i="6"/>
  <c r="V330" i="6" s="1"/>
  <c r="C420" i="7" s="1"/>
  <c r="R2328" i="6"/>
  <c r="B2328" i="6"/>
  <c r="L328" i="6"/>
  <c r="D2328" i="6" s="1"/>
  <c r="K328" i="6"/>
  <c r="C2328" i="6" s="1"/>
  <c r="R327" i="6"/>
  <c r="D327" i="6"/>
  <c r="V327" i="6" s="1"/>
  <c r="C330" i="7" s="1"/>
  <c r="C327" i="6"/>
  <c r="U327" i="6" s="1"/>
  <c r="B330" i="7" s="1"/>
  <c r="B2325" i="6"/>
  <c r="R2325" i="6" s="1"/>
  <c r="K325" i="6"/>
  <c r="C2325" i="6" s="1"/>
  <c r="L325" i="6"/>
  <c r="D2325" i="6" s="1"/>
  <c r="R324" i="6"/>
  <c r="D324" i="6"/>
  <c r="V324" i="6" s="1"/>
  <c r="C327" i="7" s="1"/>
  <c r="C324" i="6"/>
  <c r="U324" i="6" s="1"/>
  <c r="B327" i="7" s="1"/>
  <c r="B2322" i="6"/>
  <c r="R2322" i="6" s="1"/>
  <c r="L322" i="6"/>
  <c r="D2322" i="6" s="1"/>
  <c r="K322" i="6"/>
  <c r="C2322" i="6" s="1"/>
  <c r="R321" i="6"/>
  <c r="D321" i="6"/>
  <c r="V321" i="6" s="1"/>
  <c r="C324" i="7" s="1"/>
  <c r="C321" i="6"/>
  <c r="U321" i="6" s="1"/>
  <c r="B324" i="7" s="1"/>
  <c r="R2319" i="6"/>
  <c r="L319" i="6"/>
  <c r="D2319" i="6" s="1"/>
  <c r="K319" i="6"/>
  <c r="C2319" i="6" s="1"/>
  <c r="B2319" i="6"/>
  <c r="R318" i="6"/>
  <c r="D318" i="6"/>
  <c r="V318" i="6" s="1"/>
  <c r="C321" i="7" s="1"/>
  <c r="C318" i="6"/>
  <c r="U318" i="6" s="1"/>
  <c r="B321" i="7" s="1"/>
  <c r="R2316" i="6"/>
  <c r="B2316" i="6"/>
  <c r="K316" i="6"/>
  <c r="C2316" i="6" s="1"/>
  <c r="L316" i="6"/>
  <c r="D2316" i="6" s="1"/>
  <c r="R315" i="6"/>
  <c r="C315" i="6"/>
  <c r="U315" i="6" s="1"/>
  <c r="B318" i="7" s="1"/>
  <c r="D315" i="6"/>
  <c r="V315" i="6" s="1"/>
  <c r="C318" i="7" s="1"/>
  <c r="R2313" i="6"/>
  <c r="K313" i="6"/>
  <c r="C2313" i="6" s="1"/>
  <c r="B2313" i="6"/>
  <c r="L313" i="6"/>
  <c r="D2313" i="6" s="1"/>
  <c r="R312" i="6"/>
  <c r="C312" i="6"/>
  <c r="U312" i="6" s="1"/>
  <c r="B315" i="7" s="1"/>
  <c r="D312" i="6"/>
  <c r="V312" i="6" s="1"/>
  <c r="C315" i="7" s="1"/>
  <c r="K310" i="6"/>
  <c r="C2310" i="6" s="1"/>
  <c r="B2310" i="6"/>
  <c r="R2310" i="6" s="1"/>
  <c r="L310" i="6"/>
  <c r="D2310" i="6" s="1"/>
  <c r="R309" i="6"/>
  <c r="C309" i="6"/>
  <c r="U309" i="6" s="1"/>
  <c r="B312" i="7" s="1"/>
  <c r="D309" i="6"/>
  <c r="V309" i="6" s="1"/>
  <c r="C312" i="7" s="1"/>
  <c r="B2307" i="6"/>
  <c r="R2307" i="6" s="1"/>
  <c r="L307" i="6"/>
  <c r="D2307" i="6" s="1"/>
  <c r="K307" i="6"/>
  <c r="C2307" i="6" s="1"/>
  <c r="R306" i="6"/>
  <c r="C306" i="6"/>
  <c r="U306" i="6" s="1"/>
  <c r="B309" i="7" s="1"/>
  <c r="D306" i="6"/>
  <c r="V306" i="6" s="1"/>
  <c r="C309" i="7" s="1"/>
  <c r="B2304" i="6"/>
  <c r="R2304" i="6" s="1"/>
  <c r="K304" i="6"/>
  <c r="C2304" i="6" s="1"/>
  <c r="L304" i="6"/>
  <c r="D2304" i="6" s="1"/>
  <c r="R303" i="6"/>
  <c r="D303" i="6"/>
  <c r="V303" i="6" s="1"/>
  <c r="C306" i="7" s="1"/>
  <c r="C303" i="6"/>
  <c r="U303" i="6" s="1"/>
  <c r="B306" i="7" s="1"/>
  <c r="R2301" i="6"/>
  <c r="L301" i="6"/>
  <c r="D2301" i="6" s="1"/>
  <c r="K301" i="6"/>
  <c r="C2301" i="6" s="1"/>
  <c r="B2301" i="6"/>
  <c r="R300" i="6"/>
  <c r="D300" i="6"/>
  <c r="V300" i="6" s="1"/>
  <c r="C303" i="7" s="1"/>
  <c r="C300" i="6"/>
  <c r="U300" i="6" s="1"/>
  <c r="B303" i="7" s="1"/>
  <c r="R2298" i="6"/>
  <c r="B2298" i="6"/>
  <c r="K298" i="6"/>
  <c r="C2298" i="6" s="1"/>
  <c r="L298" i="6"/>
  <c r="D2298" i="6" s="1"/>
  <c r="R297" i="6"/>
  <c r="C297" i="6"/>
  <c r="U297" i="6" s="1"/>
  <c r="B300" i="7" s="1"/>
  <c r="D297" i="6"/>
  <c r="V297" i="6" s="1"/>
  <c r="C300" i="7" s="1"/>
  <c r="B2295" i="6"/>
  <c r="R2295" i="6" s="1"/>
  <c r="K295" i="6"/>
  <c r="C2295" i="6" s="1"/>
  <c r="L295" i="6"/>
  <c r="D2295" i="6" s="1"/>
  <c r="R294" i="6"/>
  <c r="C294" i="6"/>
  <c r="U294" i="6" s="1"/>
  <c r="B297" i="7" s="1"/>
  <c r="D294" i="6"/>
  <c r="V294" i="6" s="1"/>
  <c r="C297" i="7" s="1"/>
  <c r="L292" i="6"/>
  <c r="D2292" i="6" s="1"/>
  <c r="B2292" i="6"/>
  <c r="R2292" i="6" s="1"/>
  <c r="K292" i="6"/>
  <c r="C2292" i="6" s="1"/>
  <c r="R291" i="6"/>
  <c r="C291" i="6"/>
  <c r="U291" i="6" s="1"/>
  <c r="B294" i="7" s="1"/>
  <c r="D291" i="6"/>
  <c r="V291" i="6" s="1"/>
  <c r="C294" i="7" s="1"/>
  <c r="B2289" i="6"/>
  <c r="R2289" i="6" s="1"/>
  <c r="K289" i="6"/>
  <c r="C2289" i="6" s="1"/>
  <c r="L289" i="6"/>
  <c r="D2289" i="6" s="1"/>
  <c r="R288" i="6"/>
  <c r="C288" i="6"/>
  <c r="U288" i="6" s="1"/>
  <c r="B291" i="7" s="1"/>
  <c r="D288" i="6"/>
  <c r="V288" i="6" s="1"/>
  <c r="C291" i="7" s="1"/>
  <c r="L286" i="6"/>
  <c r="D2286" i="6" s="1"/>
  <c r="B2286" i="6"/>
  <c r="R2286" i="6" s="1"/>
  <c r="K286" i="6"/>
  <c r="C2286" i="6" s="1"/>
  <c r="R285" i="6"/>
  <c r="C285" i="6"/>
  <c r="U285" i="6" s="1"/>
  <c r="B288" i="7" s="1"/>
  <c r="D285" i="6"/>
  <c r="V285" i="6" s="1"/>
  <c r="C288" i="7" s="1"/>
  <c r="R2283" i="6"/>
  <c r="L283" i="6"/>
  <c r="D2283" i="6" s="1"/>
  <c r="B2283" i="6"/>
  <c r="K283" i="6"/>
  <c r="C2283" i="6" s="1"/>
  <c r="R282" i="6"/>
  <c r="D282" i="6"/>
  <c r="V282" i="6" s="1"/>
  <c r="C285" i="7" s="1"/>
  <c r="C282" i="6"/>
  <c r="U282" i="6" s="1"/>
  <c r="B285" i="7" s="1"/>
  <c r="R2280" i="6"/>
  <c r="B2280" i="6"/>
  <c r="K280" i="6"/>
  <c r="C2280" i="6" s="1"/>
  <c r="L280" i="6"/>
  <c r="D2280" i="6" s="1"/>
  <c r="R279" i="6"/>
  <c r="C279" i="6"/>
  <c r="U279" i="6" s="1"/>
  <c r="B282" i="7" s="1"/>
  <c r="D279" i="6"/>
  <c r="V279" i="6" s="1"/>
  <c r="C282" i="7" s="1"/>
  <c r="R2277" i="6"/>
  <c r="K277" i="6"/>
  <c r="C2277" i="6" s="1"/>
  <c r="B2277" i="6"/>
  <c r="L277" i="6"/>
  <c r="D2277" i="6" s="1"/>
  <c r="R276" i="6"/>
  <c r="C276" i="6"/>
  <c r="U276" i="6" s="1"/>
  <c r="B279" i="7" s="1"/>
  <c r="D276" i="6"/>
  <c r="V276" i="6" s="1"/>
  <c r="C279" i="7" s="1"/>
  <c r="R2274" i="6"/>
  <c r="B2274" i="6"/>
  <c r="L274" i="6"/>
  <c r="D2274" i="6" s="1"/>
  <c r="K274" i="6"/>
  <c r="C2274" i="6" s="1"/>
  <c r="R273" i="6"/>
  <c r="D273" i="6"/>
  <c r="V273" i="6" s="1"/>
  <c r="C276" i="7" s="1"/>
  <c r="C273" i="6"/>
  <c r="U273" i="6" s="1"/>
  <c r="B276" i="7" s="1"/>
  <c r="K271" i="6"/>
  <c r="C2271" i="6" s="1"/>
  <c r="L271" i="6"/>
  <c r="D2271" i="6" s="1"/>
  <c r="B2271" i="6"/>
  <c r="R2271" i="6" s="1"/>
  <c r="R270" i="6"/>
  <c r="C270" i="6"/>
  <c r="U270" i="6" s="1"/>
  <c r="B273" i="7" s="1"/>
  <c r="D270" i="6"/>
  <c r="V270" i="6" s="1"/>
  <c r="C273" i="7" s="1"/>
  <c r="R2268" i="6"/>
  <c r="K268" i="6"/>
  <c r="C2268" i="6" s="1"/>
  <c r="L268" i="6"/>
  <c r="D2268" i="6" s="1"/>
  <c r="B2268" i="6"/>
  <c r="R267" i="6"/>
  <c r="D267" i="6"/>
  <c r="V267" i="6" s="1"/>
  <c r="C339" i="7" s="1"/>
  <c r="C267" i="6"/>
  <c r="U267" i="6" s="1"/>
  <c r="B339" i="7" s="1"/>
  <c r="R2265" i="6"/>
  <c r="L265" i="6"/>
  <c r="D2265" i="6" s="1"/>
  <c r="B2265" i="6"/>
  <c r="K265" i="6"/>
  <c r="C2265" i="6" s="1"/>
  <c r="R264" i="6"/>
  <c r="D264" i="6"/>
  <c r="V264" i="6" s="1"/>
  <c r="C267" i="7" s="1"/>
  <c r="C264" i="6"/>
  <c r="U264" i="6" s="1"/>
  <c r="B267" i="7" s="1"/>
  <c r="R2262" i="6"/>
  <c r="K262" i="6"/>
  <c r="C2262" i="6" s="1"/>
  <c r="L262" i="6"/>
  <c r="D2262" i="6" s="1"/>
  <c r="B2262" i="6"/>
  <c r="R261" i="6"/>
  <c r="C261" i="6"/>
  <c r="U261" i="6" s="1"/>
  <c r="B264" i="7" s="1"/>
  <c r="D261" i="6"/>
  <c r="V261" i="6" s="1"/>
  <c r="C264" i="7" s="1"/>
  <c r="B2259" i="6"/>
  <c r="R2259" i="6" s="1"/>
  <c r="K259" i="6"/>
  <c r="C2259" i="6" s="1"/>
  <c r="L259" i="6"/>
  <c r="D2259" i="6" s="1"/>
  <c r="R258" i="6"/>
  <c r="C258" i="6"/>
  <c r="U258" i="6" s="1"/>
  <c r="B261" i="7" s="1"/>
  <c r="D258" i="6"/>
  <c r="V258" i="6" s="1"/>
  <c r="C261" i="7" s="1"/>
  <c r="R2256" i="6"/>
  <c r="B2256" i="6"/>
  <c r="K256" i="6"/>
  <c r="C2256" i="6" s="1"/>
  <c r="L256" i="6"/>
  <c r="D2256" i="6" s="1"/>
  <c r="R255" i="6"/>
  <c r="D255" i="6"/>
  <c r="V255" i="6" s="1"/>
  <c r="C258" i="7" s="1"/>
  <c r="C255" i="6"/>
  <c r="U255" i="6" s="1"/>
  <c r="B258" i="7" s="1"/>
  <c r="B2253" i="6"/>
  <c r="R2253" i="6" s="1"/>
  <c r="K253" i="6"/>
  <c r="C2253" i="6" s="1"/>
  <c r="L253" i="6"/>
  <c r="D2253" i="6" s="1"/>
  <c r="R252" i="6"/>
  <c r="C252" i="6"/>
  <c r="U252" i="6" s="1"/>
  <c r="B255" i="7" s="1"/>
  <c r="D252" i="6"/>
  <c r="V252" i="6" s="1"/>
  <c r="C255" i="7" s="1"/>
  <c r="B2250" i="6"/>
  <c r="R2250" i="6" s="1"/>
  <c r="K250" i="6"/>
  <c r="C2250" i="6" s="1"/>
  <c r="L250" i="6"/>
  <c r="D2250" i="6" s="1"/>
  <c r="R249" i="6"/>
  <c r="C249" i="6"/>
  <c r="U249" i="6" s="1"/>
  <c r="B252" i="7" s="1"/>
  <c r="D249" i="6"/>
  <c r="V249" i="6" s="1"/>
  <c r="C252" i="7" s="1"/>
  <c r="R2247" i="6"/>
  <c r="B2247" i="6"/>
  <c r="L247" i="6"/>
  <c r="D2247" i="6" s="1"/>
  <c r="K247" i="6"/>
  <c r="C2247" i="6" s="1"/>
  <c r="R246" i="6"/>
  <c r="D246" i="6"/>
  <c r="V246" i="6" s="1"/>
  <c r="C249" i="7" s="1"/>
  <c r="C246" i="6"/>
  <c r="U246" i="6" s="1"/>
  <c r="B249" i="7" s="1"/>
  <c r="R2244" i="6"/>
  <c r="B2244" i="6"/>
  <c r="K244" i="6"/>
  <c r="C2244" i="6" s="1"/>
  <c r="L244" i="6"/>
  <c r="D2244" i="6" s="1"/>
  <c r="R243" i="6"/>
  <c r="C243" i="6"/>
  <c r="U243" i="6" s="1"/>
  <c r="B246" i="7" s="1"/>
  <c r="D243" i="6"/>
  <c r="V243" i="6" s="1"/>
  <c r="C246" i="7" s="1"/>
  <c r="R2241" i="6"/>
  <c r="K241" i="6"/>
  <c r="C2241" i="6" s="1"/>
  <c r="B2241" i="6"/>
  <c r="L241" i="6"/>
  <c r="D2241" i="6" s="1"/>
  <c r="R240" i="6"/>
  <c r="C240" i="6"/>
  <c r="U240" i="6" s="1"/>
  <c r="B243" i="7" s="1"/>
  <c r="D240" i="6"/>
  <c r="V240" i="6" s="1"/>
  <c r="C243" i="7" s="1"/>
  <c r="R2238" i="6"/>
  <c r="B2238" i="6"/>
  <c r="L238" i="6"/>
  <c r="D2238" i="6" s="1"/>
  <c r="K238" i="6"/>
  <c r="C2238" i="6" s="1"/>
  <c r="R237" i="6"/>
  <c r="C237" i="6"/>
  <c r="U237" i="6" s="1"/>
  <c r="B240" i="7" s="1"/>
  <c r="D237" i="6"/>
  <c r="V237" i="6" s="1"/>
  <c r="C240" i="7" s="1"/>
  <c r="L235" i="6"/>
  <c r="D2235" i="6" s="1"/>
  <c r="K235" i="6"/>
  <c r="C2235" i="6" s="1"/>
  <c r="B2235" i="6"/>
  <c r="R2235" i="6" s="1"/>
  <c r="R234" i="6"/>
  <c r="D234" i="6"/>
  <c r="V234" i="6" s="1"/>
  <c r="C270" i="7" s="1"/>
  <c r="C234" i="6"/>
  <c r="U234" i="6" s="1"/>
  <c r="B270" i="7" s="1"/>
  <c r="L232" i="6"/>
  <c r="D2232" i="6" s="1"/>
  <c r="B2232" i="6"/>
  <c r="R2232" i="6" s="1"/>
  <c r="K232" i="6"/>
  <c r="C2232" i="6" s="1"/>
  <c r="R231" i="6"/>
  <c r="C231" i="6"/>
  <c r="U231" i="6" s="1"/>
  <c r="B234" i="7" s="1"/>
  <c r="D231" i="6"/>
  <c r="V231" i="6" s="1"/>
  <c r="C234" i="7" s="1"/>
  <c r="R2229" i="6"/>
  <c r="B2229" i="6"/>
  <c r="L229" i="6"/>
  <c r="D2229" i="6" s="1"/>
  <c r="K229" i="6"/>
  <c r="C2229" i="6" s="1"/>
  <c r="R228" i="6"/>
  <c r="D228" i="6"/>
  <c r="V228" i="6" s="1"/>
  <c r="C231" i="7" s="1"/>
  <c r="C228" i="6"/>
  <c r="U228" i="6" s="1"/>
  <c r="B231" i="7" s="1"/>
  <c r="R2226" i="6"/>
  <c r="K226" i="6"/>
  <c r="C2226" i="6" s="1"/>
  <c r="L226" i="6"/>
  <c r="D2226" i="6" s="1"/>
  <c r="B2226" i="6"/>
  <c r="R225" i="6"/>
  <c r="C225" i="6"/>
  <c r="U225" i="6" s="1"/>
  <c r="B228" i="7" s="1"/>
  <c r="D225" i="6"/>
  <c r="V225" i="6" s="1"/>
  <c r="C228" i="7" s="1"/>
  <c r="B2223" i="6"/>
  <c r="R2223" i="6" s="1"/>
  <c r="K223" i="6"/>
  <c r="C2223" i="6" s="1"/>
  <c r="L223" i="6"/>
  <c r="D2223" i="6" s="1"/>
  <c r="R222" i="6"/>
  <c r="C222" i="6"/>
  <c r="U222" i="6" s="1"/>
  <c r="B225" i="7" s="1"/>
  <c r="D222" i="6"/>
  <c r="V222" i="6" s="1"/>
  <c r="C225" i="7" s="1"/>
  <c r="R2220" i="6"/>
  <c r="B2220" i="6"/>
  <c r="K220" i="6"/>
  <c r="C2220" i="6" s="1"/>
  <c r="L220" i="6"/>
  <c r="D2220" i="6" s="1"/>
  <c r="R219" i="6"/>
  <c r="D219" i="6"/>
  <c r="V219" i="6" s="1"/>
  <c r="C222" i="7" s="1"/>
  <c r="C219" i="6"/>
  <c r="U219" i="6" s="1"/>
  <c r="B222" i="7" s="1"/>
  <c r="K217" i="6"/>
  <c r="C2217" i="6" s="1"/>
  <c r="L217" i="6"/>
  <c r="D2217" i="6" s="1"/>
  <c r="B2217" i="6"/>
  <c r="R2217" i="6" s="1"/>
  <c r="R216" i="6"/>
  <c r="C216" i="6"/>
  <c r="U216" i="6" s="1"/>
  <c r="B219" i="7" s="1"/>
  <c r="D216" i="6"/>
  <c r="V216" i="6" s="1"/>
  <c r="C219" i="7" s="1"/>
  <c r="B2214" i="6"/>
  <c r="R2214" i="6" s="1"/>
  <c r="L214" i="6"/>
  <c r="D2214" i="6" s="1"/>
  <c r="K214" i="6"/>
  <c r="C2214" i="6" s="1"/>
  <c r="R213" i="6"/>
  <c r="D213" i="6"/>
  <c r="V213" i="6" s="1"/>
  <c r="C216" i="7" s="1"/>
  <c r="C213" i="6"/>
  <c r="U213" i="6" s="1"/>
  <c r="B216" i="7" s="1"/>
  <c r="R2211" i="6"/>
  <c r="L211" i="6"/>
  <c r="D2211" i="6" s="1"/>
  <c r="B2211" i="6"/>
  <c r="K211" i="6"/>
  <c r="C2211" i="6" s="1"/>
  <c r="R210" i="6"/>
  <c r="D210" i="6"/>
  <c r="V210" i="6" s="1"/>
  <c r="C213" i="7" s="1"/>
  <c r="C210" i="6"/>
  <c r="U210" i="6" s="1"/>
  <c r="B213" i="7" s="1"/>
  <c r="R2208" i="6"/>
  <c r="B2208" i="6"/>
  <c r="K208" i="6"/>
  <c r="C2208" i="6" s="1"/>
  <c r="L208" i="6"/>
  <c r="D2208" i="6" s="1"/>
  <c r="R207" i="6"/>
  <c r="C207" i="6"/>
  <c r="U207" i="6" s="1"/>
  <c r="B248" i="7" s="1"/>
  <c r="D207" i="6"/>
  <c r="V207" i="6" s="1"/>
  <c r="C248" i="7" s="1"/>
  <c r="B2205" i="6"/>
  <c r="R2205" i="6" s="1"/>
  <c r="K205" i="6"/>
  <c r="C2205" i="6" s="1"/>
  <c r="L205" i="6"/>
  <c r="D2205" i="6" s="1"/>
  <c r="R204" i="6"/>
  <c r="C204" i="6"/>
  <c r="U204" i="6" s="1"/>
  <c r="B207" i="7" s="1"/>
  <c r="D204" i="6"/>
  <c r="V204" i="6" s="1"/>
  <c r="C207" i="7" s="1"/>
  <c r="K202" i="6"/>
  <c r="C2202" i="6" s="1"/>
  <c r="B2202" i="6"/>
  <c r="R2202" i="6" s="1"/>
  <c r="L202" i="6"/>
  <c r="D2202" i="6" s="1"/>
  <c r="R201" i="6"/>
  <c r="C201" i="6"/>
  <c r="U201" i="6" s="1"/>
  <c r="B204" i="7" s="1"/>
  <c r="D201" i="6"/>
  <c r="V201" i="6" s="1"/>
  <c r="C204" i="7" s="1"/>
  <c r="B2199" i="6"/>
  <c r="R2199" i="6" s="1"/>
  <c r="K199" i="6"/>
  <c r="C2199" i="6" s="1"/>
  <c r="L199" i="6"/>
  <c r="D2199" i="6" s="1"/>
  <c r="R198" i="6"/>
  <c r="C198" i="6"/>
  <c r="U198" i="6" s="1"/>
  <c r="B201" i="7" s="1"/>
  <c r="D198" i="6"/>
  <c r="V198" i="6" s="1"/>
  <c r="C201" i="7" s="1"/>
  <c r="B2196" i="6"/>
  <c r="R2196" i="6" s="1"/>
  <c r="K196" i="6"/>
  <c r="C2196" i="6" s="1"/>
  <c r="L196" i="6"/>
  <c r="D2196" i="6" s="1"/>
  <c r="R195" i="6"/>
  <c r="C195" i="6"/>
  <c r="U195" i="6" s="1"/>
  <c r="B198" i="7" s="1"/>
  <c r="D195" i="6"/>
  <c r="V195" i="6" s="1"/>
  <c r="C198" i="7" s="1"/>
  <c r="R2193" i="6"/>
  <c r="L193" i="6"/>
  <c r="D2193" i="6" s="1"/>
  <c r="B2193" i="6"/>
  <c r="K193" i="6"/>
  <c r="C2193" i="6" s="1"/>
  <c r="R192" i="6"/>
  <c r="D192" i="6"/>
  <c r="V192" i="6" s="1"/>
  <c r="C195" i="7" s="1"/>
  <c r="C192" i="6"/>
  <c r="U192" i="6" s="1"/>
  <c r="B195" i="7" s="1"/>
  <c r="R2190" i="6"/>
  <c r="K190" i="6"/>
  <c r="C2190" i="6" s="1"/>
  <c r="L190" i="6"/>
  <c r="D2190" i="6" s="1"/>
  <c r="B2190" i="6"/>
  <c r="R189" i="6"/>
  <c r="C189" i="6"/>
  <c r="U189" i="6" s="1"/>
  <c r="B192" i="7" s="1"/>
  <c r="D189" i="6"/>
  <c r="V189" i="6" s="1"/>
  <c r="C192" i="7" s="1"/>
  <c r="B2187" i="6"/>
  <c r="R2187" i="6" s="1"/>
  <c r="K187" i="6"/>
  <c r="C2187" i="6" s="1"/>
  <c r="L187" i="6"/>
  <c r="D2187" i="6" s="1"/>
  <c r="R186" i="6"/>
  <c r="C186" i="6"/>
  <c r="U186" i="6" s="1"/>
  <c r="B238" i="7" s="1"/>
  <c r="D186" i="6"/>
  <c r="V186" i="6" s="1"/>
  <c r="C238" i="7" s="1"/>
  <c r="R2184" i="6"/>
  <c r="B2184" i="6"/>
  <c r="L184" i="6"/>
  <c r="D2184" i="6" s="1"/>
  <c r="K184" i="6"/>
  <c r="C2184" i="6" s="1"/>
  <c r="R183" i="6"/>
  <c r="C183" i="6"/>
  <c r="U183" i="6" s="1"/>
  <c r="B237" i="7" s="1"/>
  <c r="D183" i="6"/>
  <c r="V183" i="6" s="1"/>
  <c r="C237" i="7" s="1"/>
  <c r="K181" i="6"/>
  <c r="C2181" i="6" s="1"/>
  <c r="B2181" i="6"/>
  <c r="R2181" i="6" s="1"/>
  <c r="L181" i="6"/>
  <c r="D2181" i="6" s="1"/>
  <c r="R180" i="6"/>
  <c r="C180" i="6"/>
  <c r="U180" i="6" s="1"/>
  <c r="B183" i="7" s="1"/>
  <c r="D180" i="6"/>
  <c r="V180" i="6" s="1"/>
  <c r="C183" i="7" s="1"/>
  <c r="B2178" i="6"/>
  <c r="R2178" i="6" s="1"/>
  <c r="L178" i="6"/>
  <c r="D2178" i="6" s="1"/>
  <c r="K178" i="6"/>
  <c r="C2178" i="6" s="1"/>
  <c r="R177" i="6"/>
  <c r="C177" i="6"/>
  <c r="U177" i="6" s="1"/>
  <c r="B180" i="7" s="1"/>
  <c r="D177" i="6"/>
  <c r="V177" i="6" s="1"/>
  <c r="C180" i="7" s="1"/>
  <c r="R2175" i="6"/>
  <c r="L175" i="6"/>
  <c r="D2175" i="6" s="1"/>
  <c r="B2175" i="6"/>
  <c r="K175" i="6"/>
  <c r="C2175" i="6" s="1"/>
  <c r="R174" i="6"/>
  <c r="D174" i="6"/>
  <c r="V174" i="6" s="1"/>
  <c r="C217" i="7" s="1"/>
  <c r="C174" i="6"/>
  <c r="U174" i="6" s="1"/>
  <c r="B217" i="7" s="1"/>
  <c r="R2172" i="6"/>
  <c r="B2172" i="6"/>
  <c r="K172" i="6"/>
  <c r="C2172" i="6" s="1"/>
  <c r="L172" i="6"/>
  <c r="D2172" i="6" s="1"/>
  <c r="R171" i="6"/>
  <c r="C171" i="6"/>
  <c r="U171" i="6" s="1"/>
  <c r="B174" i="7" s="1"/>
  <c r="D171" i="6"/>
  <c r="V171" i="6" s="1"/>
  <c r="C174" i="7" s="1"/>
  <c r="B2169" i="6"/>
  <c r="R2169" i="6" s="1"/>
  <c r="K169" i="6"/>
  <c r="C2169" i="6" s="1"/>
  <c r="L169" i="6"/>
  <c r="D2169" i="6" s="1"/>
  <c r="R168" i="6"/>
  <c r="C168" i="6"/>
  <c r="U168" i="6" s="1"/>
  <c r="B171" i="7" s="1"/>
  <c r="D168" i="6"/>
  <c r="V168" i="6" s="1"/>
  <c r="C171" i="7" s="1"/>
  <c r="L166" i="6"/>
  <c r="D2166" i="6" s="1"/>
  <c r="K166" i="6"/>
  <c r="C2166" i="6" s="1"/>
  <c r="B2166" i="6"/>
  <c r="R2166" i="6" s="1"/>
  <c r="R165" i="6"/>
  <c r="D165" i="6"/>
  <c r="V165" i="6" s="1"/>
  <c r="C190" i="7" s="1"/>
  <c r="C165" i="6"/>
  <c r="U165" i="6" s="1"/>
  <c r="B190" i="7" s="1"/>
  <c r="K163" i="6"/>
  <c r="C2163" i="6" s="1"/>
  <c r="B2163" i="6"/>
  <c r="R2163" i="6" s="1"/>
  <c r="L163" i="6"/>
  <c r="D2163" i="6" s="1"/>
  <c r="R162" i="6"/>
  <c r="D162" i="6"/>
  <c r="V162" i="6" s="1"/>
  <c r="C189" i="7" s="1"/>
  <c r="C162" i="6"/>
  <c r="U162" i="6" s="1"/>
  <c r="B189" i="7" s="1"/>
  <c r="B2160" i="6"/>
  <c r="R2160" i="6" s="1"/>
  <c r="L160" i="6"/>
  <c r="D2160" i="6" s="1"/>
  <c r="K160" i="6"/>
  <c r="C2160" i="6" s="1"/>
  <c r="R159" i="6"/>
  <c r="C159" i="6"/>
  <c r="U159" i="6" s="1"/>
  <c r="B162" i="7" s="1"/>
  <c r="D159" i="6"/>
  <c r="V159" i="6" s="1"/>
  <c r="C162" i="7" s="1"/>
  <c r="R2157" i="6"/>
  <c r="L157" i="6"/>
  <c r="D2157" i="6" s="1"/>
  <c r="K157" i="6"/>
  <c r="C2157" i="6" s="1"/>
  <c r="B2157" i="6"/>
  <c r="R156" i="6"/>
  <c r="D156" i="6"/>
  <c r="V156" i="6" s="1"/>
  <c r="C177" i="7" s="1"/>
  <c r="C156" i="6"/>
  <c r="U156" i="6" s="1"/>
  <c r="B177" i="7" s="1"/>
  <c r="R2154" i="6"/>
  <c r="K154" i="6"/>
  <c r="C2154" i="6" s="1"/>
  <c r="L154" i="6"/>
  <c r="D2154" i="6" s="1"/>
  <c r="B2154" i="6"/>
  <c r="R153" i="6"/>
  <c r="C153" i="6"/>
  <c r="U153" i="6" s="1"/>
  <c r="B156" i="7" s="1"/>
  <c r="D153" i="6"/>
  <c r="V153" i="6" s="1"/>
  <c r="C156" i="7" s="1"/>
  <c r="B2151" i="6"/>
  <c r="R2151" i="6" s="1"/>
  <c r="K151" i="6"/>
  <c r="C2151" i="6" s="1"/>
  <c r="L151" i="6"/>
  <c r="D2151" i="6" s="1"/>
  <c r="R150" i="6"/>
  <c r="C150" i="6"/>
  <c r="U150" i="6" s="1"/>
  <c r="B153" i="7" s="1"/>
  <c r="D150" i="6"/>
  <c r="V150" i="6" s="1"/>
  <c r="C153" i="7" s="1"/>
  <c r="R2148" i="6"/>
  <c r="B2148" i="6"/>
  <c r="K148" i="6"/>
  <c r="C2148" i="6" s="1"/>
  <c r="L148" i="6"/>
  <c r="D2148" i="6" s="1"/>
  <c r="R147" i="6"/>
  <c r="C147" i="6"/>
  <c r="U147" i="6" s="1"/>
  <c r="B150" i="7" s="1"/>
  <c r="D147" i="6"/>
  <c r="V147" i="6" s="1"/>
  <c r="C150" i="7" s="1"/>
  <c r="B2145" i="6"/>
  <c r="R2145" i="6" s="1"/>
  <c r="L145" i="6"/>
  <c r="D2145" i="6" s="1"/>
  <c r="K145" i="6"/>
  <c r="C2145" i="6" s="1"/>
  <c r="R144" i="6"/>
  <c r="D144" i="6"/>
  <c r="V144" i="6" s="1"/>
  <c r="C147" i="7" s="1"/>
  <c r="C144" i="6"/>
  <c r="U144" i="6" s="1"/>
  <c r="B147" i="7" s="1"/>
  <c r="B2142" i="6"/>
  <c r="R2142" i="6" s="1"/>
  <c r="K142" i="6"/>
  <c r="C2142" i="6" s="1"/>
  <c r="L142" i="6"/>
  <c r="D2142" i="6" s="1"/>
  <c r="R141" i="6"/>
  <c r="C141" i="6"/>
  <c r="U141" i="6" s="1"/>
  <c r="B144" i="7" s="1"/>
  <c r="D141" i="6"/>
  <c r="V141" i="6" s="1"/>
  <c r="C144" i="7" s="1"/>
  <c r="R2139" i="6"/>
  <c r="L139" i="6"/>
  <c r="D2139" i="6" s="1"/>
  <c r="B2139" i="6"/>
  <c r="K139" i="6"/>
  <c r="C2139" i="6" s="1"/>
  <c r="R138" i="6"/>
  <c r="D138" i="6"/>
  <c r="V138" i="6" s="1"/>
  <c r="C141" i="7" s="1"/>
  <c r="C138" i="6"/>
  <c r="U138" i="6" s="1"/>
  <c r="B141" i="7" s="1"/>
  <c r="R2136" i="6"/>
  <c r="B2136" i="6"/>
  <c r="K136" i="6"/>
  <c r="C2136" i="6" s="1"/>
  <c r="L136" i="6"/>
  <c r="D2136" i="6" s="1"/>
  <c r="R135" i="6"/>
  <c r="C135" i="6"/>
  <c r="U135" i="6" s="1"/>
  <c r="B165" i="7" s="1"/>
  <c r="D135" i="6"/>
  <c r="V135" i="6" s="1"/>
  <c r="C165" i="7" s="1"/>
  <c r="R2133" i="6"/>
  <c r="K133" i="6"/>
  <c r="C2133" i="6" s="1"/>
  <c r="B2133" i="6"/>
  <c r="L133" i="6"/>
  <c r="D2133" i="6" s="1"/>
  <c r="R132" i="6"/>
  <c r="C132" i="6"/>
  <c r="U132" i="6" s="1"/>
  <c r="B135" i="7" s="1"/>
  <c r="D132" i="6"/>
  <c r="V132" i="6" s="1"/>
  <c r="C135" i="7" s="1"/>
  <c r="L130" i="6"/>
  <c r="D2130" i="6" s="1"/>
  <c r="K130" i="6"/>
  <c r="C2130" i="6" s="1"/>
  <c r="B2130" i="6"/>
  <c r="R2130" i="6" s="1"/>
  <c r="R129" i="6"/>
  <c r="C129" i="6"/>
  <c r="U129" i="6" s="1"/>
  <c r="B132" i="7" s="1"/>
  <c r="D129" i="6"/>
  <c r="V129" i="6" s="1"/>
  <c r="C132" i="7" s="1"/>
  <c r="B2127" i="6"/>
  <c r="R2127" i="6" s="1"/>
  <c r="K127" i="6"/>
  <c r="C2127" i="6" s="1"/>
  <c r="L127" i="6"/>
  <c r="D2127" i="6" s="1"/>
  <c r="R126" i="6"/>
  <c r="D126" i="6"/>
  <c r="V126" i="6" s="1"/>
  <c r="C129" i="7" s="1"/>
  <c r="C126" i="6"/>
  <c r="U126" i="6" s="1"/>
  <c r="B129" i="7" s="1"/>
  <c r="L124" i="6"/>
  <c r="D2124" i="6" s="1"/>
  <c r="B2124" i="6"/>
  <c r="R2124" i="6" s="1"/>
  <c r="K124" i="6"/>
  <c r="C2124" i="6" s="1"/>
  <c r="R123" i="6"/>
  <c r="C123" i="6"/>
  <c r="U123" i="6" s="1"/>
  <c r="B126" i="7" s="1"/>
  <c r="D123" i="6"/>
  <c r="V123" i="6" s="1"/>
  <c r="C126" i="7" s="1"/>
  <c r="R2121" i="6"/>
  <c r="L121" i="6"/>
  <c r="D2121" i="6" s="1"/>
  <c r="B2121" i="6"/>
  <c r="K121" i="6"/>
  <c r="C2121" i="6" s="1"/>
  <c r="R120" i="6"/>
  <c r="D120" i="6"/>
  <c r="V120" i="6" s="1"/>
  <c r="C123" i="7" s="1"/>
  <c r="C120" i="6"/>
  <c r="U120" i="6" s="1"/>
  <c r="B123" i="7" s="1"/>
  <c r="R2118" i="6"/>
  <c r="K118" i="6"/>
  <c r="C2118" i="6" s="1"/>
  <c r="B2118" i="6"/>
  <c r="L118" i="6"/>
  <c r="D2118" i="6" s="1"/>
  <c r="R117" i="6"/>
  <c r="C117" i="6"/>
  <c r="U117" i="6" s="1"/>
  <c r="B120" i="7" s="1"/>
  <c r="D117" i="6"/>
  <c r="V117" i="6" s="1"/>
  <c r="C120" i="7" s="1"/>
  <c r="B2115" i="6"/>
  <c r="R2115" i="6" s="1"/>
  <c r="K115" i="6"/>
  <c r="C2115" i="6" s="1"/>
  <c r="L115" i="6"/>
  <c r="D2115" i="6" s="1"/>
  <c r="R114" i="6"/>
  <c r="C114" i="6"/>
  <c r="U114" i="6" s="1"/>
  <c r="B155" i="7" s="1"/>
  <c r="D114" i="6"/>
  <c r="V114" i="6" s="1"/>
  <c r="C155" i="7" s="1"/>
  <c r="L112" i="6"/>
  <c r="D2112" i="6" s="1"/>
  <c r="B2112" i="6"/>
  <c r="R2112" i="6" s="1"/>
  <c r="K112" i="6"/>
  <c r="C2112" i="6" s="1"/>
  <c r="R111" i="6"/>
  <c r="C111" i="6"/>
  <c r="U111" i="6" s="1"/>
  <c r="B114" i="7" s="1"/>
  <c r="D111" i="6"/>
  <c r="V111" i="6" s="1"/>
  <c r="C114" i="7" s="1"/>
  <c r="B2109" i="6"/>
  <c r="R2109" i="6" s="1"/>
  <c r="K109" i="6"/>
  <c r="C2109" i="6" s="1"/>
  <c r="L109" i="6"/>
  <c r="D2109" i="6" s="1"/>
  <c r="R108" i="6"/>
  <c r="C108" i="6"/>
  <c r="U108" i="6" s="1"/>
  <c r="B111" i="7" s="1"/>
  <c r="D108" i="6"/>
  <c r="V108" i="6" s="1"/>
  <c r="C111" i="7" s="1"/>
  <c r="B2106" i="6"/>
  <c r="R2106" i="6" s="1"/>
  <c r="K106" i="6"/>
  <c r="C2106" i="6" s="1"/>
  <c r="L106" i="6"/>
  <c r="D2106" i="6" s="1"/>
  <c r="R105" i="6"/>
  <c r="C105" i="6"/>
  <c r="U105" i="6" s="1"/>
  <c r="B108" i="7" s="1"/>
  <c r="D105" i="6"/>
  <c r="V105" i="6" s="1"/>
  <c r="C108" i="7" s="1"/>
  <c r="R2103" i="6"/>
  <c r="L103" i="6"/>
  <c r="D2103" i="6" s="1"/>
  <c r="K103" i="6"/>
  <c r="C2103" i="6" s="1"/>
  <c r="B2103" i="6"/>
  <c r="R102" i="6"/>
  <c r="D102" i="6"/>
  <c r="V102" i="6" s="1"/>
  <c r="C105" i="7" s="1"/>
  <c r="C102" i="6"/>
  <c r="U102" i="6" s="1"/>
  <c r="B105" i="7" s="1"/>
  <c r="R2100" i="6"/>
  <c r="B2100" i="6"/>
  <c r="K100" i="6"/>
  <c r="C2100" i="6" s="1"/>
  <c r="L100" i="6"/>
  <c r="D2100" i="6" s="1"/>
  <c r="R99" i="6"/>
  <c r="C99" i="6"/>
  <c r="U99" i="6" s="1"/>
  <c r="B102" i="7" s="1"/>
  <c r="D99" i="6"/>
  <c r="V99" i="6" s="1"/>
  <c r="C102" i="7" s="1"/>
  <c r="R2097" i="6"/>
  <c r="K97" i="6"/>
  <c r="C2097" i="6" s="1"/>
  <c r="B2097" i="6"/>
  <c r="L97" i="6"/>
  <c r="D2097" i="6" s="1"/>
  <c r="R96" i="6"/>
  <c r="C96" i="6"/>
  <c r="U96" i="6" s="1"/>
  <c r="B124" i="7" s="1"/>
  <c r="D96" i="6"/>
  <c r="V96" i="6" s="1"/>
  <c r="C124" i="7" s="1"/>
  <c r="K94" i="6"/>
  <c r="C2094" i="6" s="1"/>
  <c r="B2094" i="6"/>
  <c r="R2094" i="6" s="1"/>
  <c r="L94" i="6"/>
  <c r="D2094" i="6" s="1"/>
  <c r="R93" i="6"/>
  <c r="D93" i="6"/>
  <c r="V93" i="6" s="1"/>
  <c r="C96" i="7" s="1"/>
  <c r="C93" i="6"/>
  <c r="U93" i="6" s="1"/>
  <c r="B96" i="7" s="1"/>
  <c r="B2091" i="6"/>
  <c r="R2091" i="6" s="1"/>
  <c r="K91" i="6"/>
  <c r="C2091" i="6" s="1"/>
  <c r="L91" i="6"/>
  <c r="D2091" i="6" s="1"/>
  <c r="R90" i="6"/>
  <c r="D90" i="6"/>
  <c r="V90" i="6" s="1"/>
  <c r="C93" i="7" s="1"/>
  <c r="C90" i="6"/>
  <c r="U90" i="6" s="1"/>
  <c r="B93" i="7" s="1"/>
  <c r="R2088" i="6"/>
  <c r="K88" i="6"/>
  <c r="C2088" i="6" s="1"/>
  <c r="L88" i="6"/>
  <c r="D2088" i="6" s="1"/>
  <c r="B2088" i="6"/>
  <c r="R87" i="6"/>
  <c r="D87" i="6"/>
  <c r="V87" i="6" s="1"/>
  <c r="C90" i="7" s="1"/>
  <c r="C87" i="6"/>
  <c r="U87" i="6" s="1"/>
  <c r="B90" i="7" s="1"/>
  <c r="R2085" i="6"/>
  <c r="L85" i="6"/>
  <c r="D2085" i="6" s="1"/>
  <c r="B2085" i="6"/>
  <c r="K85" i="6"/>
  <c r="C2085" i="6" s="1"/>
  <c r="R84" i="6"/>
  <c r="D84" i="6"/>
  <c r="V84" i="6" s="1"/>
  <c r="C87" i="7" s="1"/>
  <c r="C84" i="6"/>
  <c r="U84" i="6" s="1"/>
  <c r="B87" i="7" s="1"/>
  <c r="R2082" i="6"/>
  <c r="B2082" i="6"/>
  <c r="K82" i="6"/>
  <c r="C2082" i="6" s="1"/>
  <c r="L82" i="6"/>
  <c r="D2082" i="6" s="1"/>
  <c r="R81" i="6"/>
  <c r="C81" i="6"/>
  <c r="U81" i="6" s="1"/>
  <c r="B84" i="7" s="1"/>
  <c r="D81" i="6"/>
  <c r="V81" i="6" s="1"/>
  <c r="C84" i="7" s="1"/>
  <c r="B2079" i="6"/>
  <c r="R2079" i="6" s="1"/>
  <c r="K79" i="6"/>
  <c r="C2079" i="6" s="1"/>
  <c r="L79" i="6"/>
  <c r="D2079" i="6" s="1"/>
  <c r="R78" i="6"/>
  <c r="C78" i="6"/>
  <c r="U78" i="6" s="1"/>
  <c r="B81" i="7" s="1"/>
  <c r="D78" i="6"/>
  <c r="V78" i="6" s="1"/>
  <c r="C81" i="7" s="1"/>
  <c r="L76" i="6"/>
  <c r="D2076" i="6" s="1"/>
  <c r="B2076" i="6"/>
  <c r="R2076" i="6" s="1"/>
  <c r="K76" i="6"/>
  <c r="C2076" i="6" s="1"/>
  <c r="R75" i="6"/>
  <c r="C75" i="6"/>
  <c r="U75" i="6" s="1"/>
  <c r="B78" i="7" s="1"/>
  <c r="D75" i="6"/>
  <c r="V75" i="6" s="1"/>
  <c r="C78" i="7" s="1"/>
  <c r="L73" i="6"/>
  <c r="D2073" i="6" s="1"/>
  <c r="B2073" i="6"/>
  <c r="R2073" i="6" s="1"/>
  <c r="K73" i="6"/>
  <c r="C2073" i="6" s="1"/>
  <c r="R72" i="6"/>
  <c r="C72" i="6"/>
  <c r="U72" i="6" s="1"/>
  <c r="B77" i="7" s="1"/>
  <c r="D72" i="6"/>
  <c r="V72" i="6" s="1"/>
  <c r="C77" i="7" s="1"/>
  <c r="L70" i="6"/>
  <c r="D2070" i="6" s="1"/>
  <c r="B2070" i="6"/>
  <c r="R2070" i="6" s="1"/>
  <c r="K70" i="6"/>
  <c r="C2070" i="6" s="1"/>
  <c r="R69" i="6"/>
  <c r="C69" i="6"/>
  <c r="U69" i="6" s="1"/>
  <c r="B72" i="7" s="1"/>
  <c r="D69" i="6"/>
  <c r="V69" i="6" s="1"/>
  <c r="C72" i="7" s="1"/>
  <c r="R2067" i="6"/>
  <c r="L67" i="6"/>
  <c r="D2067" i="6" s="1"/>
  <c r="B2067" i="6"/>
  <c r="K67" i="6"/>
  <c r="C2067" i="6" s="1"/>
  <c r="R66" i="6"/>
  <c r="D66" i="6"/>
  <c r="V66" i="6" s="1"/>
  <c r="C69" i="7" s="1"/>
  <c r="C66" i="6"/>
  <c r="U66" i="6" s="1"/>
  <c r="B69" i="7" s="1"/>
  <c r="R2064" i="6"/>
  <c r="B2064" i="6"/>
  <c r="K64" i="6"/>
  <c r="C2064" i="6" s="1"/>
  <c r="L64" i="6"/>
  <c r="D2064" i="6" s="1"/>
  <c r="R63" i="6"/>
  <c r="C63" i="6"/>
  <c r="U63" i="6" s="1"/>
  <c r="B66" i="7" s="1"/>
  <c r="D63" i="6"/>
  <c r="V63" i="6" s="1"/>
  <c r="C66" i="7" s="1"/>
  <c r="K61" i="6"/>
  <c r="C2061" i="6" s="1"/>
  <c r="L61" i="6"/>
  <c r="D2061" i="6" s="1"/>
  <c r="B2061" i="6"/>
  <c r="R2061" i="6" s="1"/>
  <c r="R60" i="6"/>
  <c r="C60" i="6"/>
  <c r="U60" i="6" s="1"/>
  <c r="B63" i="7" s="1"/>
  <c r="D60" i="6"/>
  <c r="V60" i="6" s="1"/>
  <c r="C63" i="7" s="1"/>
  <c r="R2058" i="6"/>
  <c r="B2058" i="6"/>
  <c r="K58" i="6"/>
  <c r="C2058" i="6" s="1"/>
  <c r="L58" i="6"/>
  <c r="D2058" i="6" s="1"/>
  <c r="R57" i="6"/>
  <c r="C57" i="6"/>
  <c r="U57" i="6" s="1"/>
  <c r="B60" i="7" s="1"/>
  <c r="D57" i="6"/>
  <c r="V57" i="6" s="1"/>
  <c r="C60" i="7" s="1"/>
  <c r="L55" i="6"/>
  <c r="D2055" i="6" s="1"/>
  <c r="B2055" i="6"/>
  <c r="R2055" i="6" s="1"/>
  <c r="K55" i="6"/>
  <c r="C2055" i="6" s="1"/>
  <c r="R54" i="6"/>
  <c r="D54" i="6"/>
  <c r="V54" i="6" s="1"/>
  <c r="C57" i="7" s="1"/>
  <c r="C54" i="6"/>
  <c r="U54" i="6" s="1"/>
  <c r="B57" i="7" s="1"/>
  <c r="R2052" i="6"/>
  <c r="K52" i="6"/>
  <c r="C2052" i="6" s="1"/>
  <c r="L52" i="6"/>
  <c r="D2052" i="6" s="1"/>
  <c r="B2052" i="6"/>
  <c r="R51" i="6"/>
  <c r="C51" i="6"/>
  <c r="U51" i="6" s="1"/>
  <c r="B54" i="7" s="1"/>
  <c r="D51" i="6"/>
  <c r="V51" i="6" s="1"/>
  <c r="C54" i="7" s="1"/>
  <c r="R2049" i="6"/>
  <c r="B2049" i="6"/>
  <c r="K49" i="6"/>
  <c r="C2049" i="6" s="1"/>
  <c r="L49" i="6"/>
  <c r="D2049" i="6" s="1"/>
  <c r="R48" i="6"/>
  <c r="D48" i="6"/>
  <c r="V48" i="6" s="1"/>
  <c r="C51" i="7" s="1"/>
  <c r="C48" i="6"/>
  <c r="U48" i="6" s="1"/>
  <c r="B51" i="7" s="1"/>
  <c r="R2046" i="6"/>
  <c r="L46" i="6"/>
  <c r="D2046" i="6" s="1"/>
  <c r="K46" i="6"/>
  <c r="C2046" i="6" s="1"/>
  <c r="B2046" i="6"/>
  <c r="R45" i="6"/>
  <c r="C45" i="6"/>
  <c r="U45" i="6" s="1"/>
  <c r="B48" i="7" s="1"/>
  <c r="D45" i="6"/>
  <c r="V45" i="6" s="1"/>
  <c r="C48" i="7" s="1"/>
  <c r="B2043" i="6"/>
  <c r="R2043" i="6" s="1"/>
  <c r="K43" i="6"/>
  <c r="C2043" i="6" s="1"/>
  <c r="L43" i="6"/>
  <c r="D2043" i="6" s="1"/>
  <c r="R42" i="6"/>
  <c r="C42" i="6"/>
  <c r="U42" i="6" s="1"/>
  <c r="B45" i="7" s="1"/>
  <c r="D42" i="6"/>
  <c r="V42" i="6" s="1"/>
  <c r="C45" i="7" s="1"/>
  <c r="R2040" i="6"/>
  <c r="B2040" i="6"/>
  <c r="L40" i="6"/>
  <c r="D2040" i="6" s="1"/>
  <c r="K40" i="6"/>
  <c r="C2040" i="6" s="1"/>
  <c r="R39" i="6"/>
  <c r="C39" i="6"/>
  <c r="U39" i="6" s="1"/>
  <c r="B42" i="7" s="1"/>
  <c r="D39" i="6"/>
  <c r="V39" i="6" s="1"/>
  <c r="C42" i="7" s="1"/>
  <c r="L37" i="6"/>
  <c r="D2037" i="6" s="1"/>
  <c r="B2037" i="6"/>
  <c r="R2037" i="6" s="1"/>
  <c r="K37" i="6"/>
  <c r="C2037" i="6" s="1"/>
  <c r="R36" i="6"/>
  <c r="D36" i="6"/>
  <c r="V36" i="6" s="1"/>
  <c r="C39" i="7" s="1"/>
  <c r="C36" i="6"/>
  <c r="U36" i="6" s="1"/>
  <c r="B39" i="7" s="1"/>
  <c r="R2034" i="6"/>
  <c r="K34" i="6"/>
  <c r="C2034" i="6" s="1"/>
  <c r="L34" i="6"/>
  <c r="D2034" i="6" s="1"/>
  <c r="B2034" i="6"/>
  <c r="R33" i="6"/>
  <c r="C33" i="6"/>
  <c r="U33" i="6" s="1"/>
  <c r="B36" i="7" s="1"/>
  <c r="D33" i="6"/>
  <c r="V33" i="6" s="1"/>
  <c r="C36" i="7" s="1"/>
  <c r="R2031" i="6"/>
  <c r="B2031" i="6"/>
  <c r="K31" i="6"/>
  <c r="C2031" i="6" s="1"/>
  <c r="L31" i="6"/>
  <c r="D2031" i="6" s="1"/>
  <c r="R30" i="6"/>
  <c r="D30" i="6"/>
  <c r="V30" i="6" s="1"/>
  <c r="C33" i="7" s="1"/>
  <c r="C30" i="6"/>
  <c r="U30" i="6" s="1"/>
  <c r="B33" i="7" s="1"/>
  <c r="R2028" i="6"/>
  <c r="B2028" i="6"/>
  <c r="K28" i="6"/>
  <c r="C2028" i="6" s="1"/>
  <c r="L28" i="6"/>
  <c r="D2028" i="6" s="1"/>
  <c r="R27" i="6"/>
  <c r="C27" i="6"/>
  <c r="U27" i="6" s="1"/>
  <c r="B30" i="7" s="1"/>
  <c r="D27" i="6"/>
  <c r="V27" i="6" s="1"/>
  <c r="C30" i="7" s="1"/>
  <c r="L25" i="6"/>
  <c r="D2025" i="6" s="1"/>
  <c r="K25" i="6"/>
  <c r="C2025" i="6" s="1"/>
  <c r="B2025" i="6"/>
  <c r="R2025" i="6" s="1"/>
  <c r="R24" i="6"/>
  <c r="C24" i="6"/>
  <c r="U24" i="6" s="1"/>
  <c r="B27" i="7" s="1"/>
  <c r="D24" i="6"/>
  <c r="V24" i="6" s="1"/>
  <c r="C27" i="7" s="1"/>
  <c r="R2022" i="6"/>
  <c r="B2022" i="6"/>
  <c r="K22" i="6"/>
  <c r="C2022" i="6" s="1"/>
  <c r="L22" i="6"/>
  <c r="D2022" i="6" s="1"/>
  <c r="R21" i="6"/>
  <c r="C21" i="6"/>
  <c r="U21" i="6" s="1"/>
  <c r="B24" i="7" s="1"/>
  <c r="D21" i="6"/>
  <c r="V21" i="6" s="1"/>
  <c r="C24" i="7" s="1"/>
  <c r="L19" i="6"/>
  <c r="D2019" i="6" s="1"/>
  <c r="B2019" i="6"/>
  <c r="R2019" i="6" s="1"/>
  <c r="K19" i="6"/>
  <c r="C2019" i="6" s="1"/>
  <c r="R18" i="6"/>
  <c r="C18" i="6"/>
  <c r="U18" i="6" s="1"/>
  <c r="B21" i="7" s="1"/>
  <c r="D18" i="6"/>
  <c r="V18" i="6" s="1"/>
  <c r="C21" i="7" s="1"/>
  <c r="K16" i="6"/>
  <c r="C2016" i="6" s="1"/>
  <c r="B2016" i="6"/>
  <c r="R2016" i="6" s="1"/>
  <c r="L16" i="6"/>
  <c r="D2016" i="6" s="1"/>
  <c r="R15" i="6"/>
  <c r="C15" i="6"/>
  <c r="U15" i="6" s="1"/>
  <c r="B18" i="7" s="1"/>
  <c r="D15" i="6"/>
  <c r="V15" i="6" s="1"/>
  <c r="C18" i="7" s="1"/>
  <c r="R2013" i="6"/>
  <c r="B2013" i="6"/>
  <c r="K13" i="6"/>
  <c r="C2013" i="6" s="1"/>
  <c r="L13" i="6"/>
  <c r="D2013" i="6" s="1"/>
  <c r="R12" i="6"/>
  <c r="D12" i="6"/>
  <c r="V12" i="6" s="1"/>
  <c r="C15" i="7" s="1"/>
  <c r="C12" i="6"/>
  <c r="U12" i="6" s="1"/>
  <c r="B15" i="7" s="1"/>
  <c r="R2010" i="6"/>
  <c r="K10" i="6"/>
  <c r="C2010" i="6" s="1"/>
  <c r="L10" i="6"/>
  <c r="D2010" i="6" s="1"/>
  <c r="B2010" i="6"/>
  <c r="R811" i="6"/>
  <c r="D811" i="6"/>
  <c r="V811" i="6" s="1"/>
  <c r="C814" i="7" s="1"/>
  <c r="C811" i="6"/>
  <c r="U811" i="6" s="1"/>
  <c r="B814" i="7" s="1"/>
  <c r="R808" i="6"/>
  <c r="C808" i="6"/>
  <c r="U808" i="6" s="1"/>
  <c r="B958" i="7" s="1"/>
  <c r="D808" i="6"/>
  <c r="V808" i="6" s="1"/>
  <c r="C958" i="7" s="1"/>
  <c r="R805" i="6"/>
  <c r="C805" i="6"/>
  <c r="U805" i="6" s="1"/>
  <c r="B808" i="7" s="1"/>
  <c r="D805" i="6"/>
  <c r="V805" i="6" s="1"/>
  <c r="C808" i="7" s="1"/>
  <c r="R802" i="6"/>
  <c r="C802" i="6"/>
  <c r="U802" i="6" s="1"/>
  <c r="B805" i="7" s="1"/>
  <c r="D802" i="6"/>
  <c r="V802" i="6" s="1"/>
  <c r="C805" i="7" s="1"/>
  <c r="L800" i="6"/>
  <c r="D2800" i="6" s="1"/>
  <c r="B2800" i="6"/>
  <c r="R2800" i="6" s="1"/>
  <c r="K800" i="6"/>
  <c r="C2800" i="6" s="1"/>
  <c r="R799" i="6"/>
  <c r="C799" i="6"/>
  <c r="U799" i="6" s="1"/>
  <c r="B802" i="7" s="1"/>
  <c r="D799" i="6"/>
  <c r="V799" i="6" s="1"/>
  <c r="C802" i="7" s="1"/>
  <c r="R2797" i="6"/>
  <c r="B2797" i="6"/>
  <c r="L797" i="6"/>
  <c r="D2797" i="6" s="1"/>
  <c r="K797" i="6"/>
  <c r="C2797" i="6" s="1"/>
  <c r="R796" i="6"/>
  <c r="C796" i="6"/>
  <c r="U796" i="6" s="1"/>
  <c r="B799" i="7" s="1"/>
  <c r="D796" i="6"/>
  <c r="V796" i="6" s="1"/>
  <c r="C799" i="7" s="1"/>
  <c r="R2794" i="6"/>
  <c r="L794" i="6"/>
  <c r="D2794" i="6" s="1"/>
  <c r="K794" i="6"/>
  <c r="C2794" i="6" s="1"/>
  <c r="B2794" i="6"/>
  <c r="R793" i="6"/>
  <c r="D793" i="6"/>
  <c r="V793" i="6" s="1"/>
  <c r="C796" i="7" s="1"/>
  <c r="C793" i="6"/>
  <c r="U793" i="6" s="1"/>
  <c r="B796" i="7" s="1"/>
  <c r="B2791" i="6"/>
  <c r="R2791" i="6" s="1"/>
  <c r="L791" i="6"/>
  <c r="D2791" i="6" s="1"/>
  <c r="K791" i="6"/>
  <c r="C2791" i="6" s="1"/>
  <c r="R790" i="6"/>
  <c r="C790" i="6"/>
  <c r="U790" i="6" s="1"/>
  <c r="B793" i="7" s="1"/>
  <c r="D790" i="6"/>
  <c r="V790" i="6" s="1"/>
  <c r="C793" i="7" s="1"/>
  <c r="R835" i="6"/>
  <c r="C835" i="6"/>
  <c r="U835" i="6" s="1"/>
  <c r="B838" i="7" s="1"/>
  <c r="D835" i="6"/>
  <c r="V835" i="6" s="1"/>
  <c r="C838" i="7" s="1"/>
  <c r="R832" i="6"/>
  <c r="C832" i="6"/>
  <c r="U832" i="6" s="1"/>
  <c r="B835" i="7" s="1"/>
  <c r="D832" i="6"/>
  <c r="V832" i="6" s="1"/>
  <c r="C835" i="7" s="1"/>
  <c r="R829" i="6"/>
  <c r="D829" i="6"/>
  <c r="V829" i="6" s="1"/>
  <c r="C832" i="7" s="1"/>
  <c r="C829" i="6"/>
  <c r="U829" i="6" s="1"/>
  <c r="B832" i="7" s="1"/>
  <c r="R826" i="6"/>
  <c r="C826" i="6"/>
  <c r="U826" i="6" s="1"/>
  <c r="B829" i="7" s="1"/>
  <c r="D826" i="6"/>
  <c r="V826" i="6" s="1"/>
  <c r="C829" i="7" s="1"/>
  <c r="R823" i="6"/>
  <c r="C823" i="6"/>
  <c r="U823" i="6" s="1"/>
  <c r="B826" i="7" s="1"/>
  <c r="D823" i="6"/>
  <c r="V823" i="6" s="1"/>
  <c r="C826" i="7" s="1"/>
  <c r="R820" i="6"/>
  <c r="D820" i="6"/>
  <c r="V820" i="6" s="1"/>
  <c r="C823" i="7" s="1"/>
  <c r="C820" i="6"/>
  <c r="U820" i="6" s="1"/>
  <c r="B823" i="7" s="1"/>
  <c r="R817" i="6"/>
  <c r="D817" i="6"/>
  <c r="V817" i="6" s="1"/>
  <c r="C820" i="7" s="1"/>
  <c r="C817" i="6"/>
  <c r="U817" i="6" s="1"/>
  <c r="B820" i="7" s="1"/>
  <c r="R814" i="6"/>
  <c r="D814" i="6"/>
  <c r="V814" i="6" s="1"/>
  <c r="C817" i="7" s="1"/>
  <c r="C814" i="6"/>
  <c r="U814" i="6" s="1"/>
  <c r="B817" i="7" s="1"/>
  <c r="R864" i="6"/>
  <c r="D864" i="6"/>
  <c r="V864" i="6" s="1"/>
  <c r="C867" i="7" s="1"/>
  <c r="C864" i="6"/>
  <c r="U864" i="6" s="1"/>
  <c r="B867" i="7" s="1"/>
  <c r="R861" i="6"/>
  <c r="D861" i="6"/>
  <c r="V861" i="6" s="1"/>
  <c r="C864" i="7" s="1"/>
  <c r="C861" i="6"/>
  <c r="U861" i="6" s="1"/>
  <c r="B864" i="7" s="1"/>
  <c r="R858" i="6"/>
  <c r="D858" i="6"/>
  <c r="V858" i="6" s="1"/>
  <c r="C861" i="7" s="1"/>
  <c r="C858" i="6"/>
  <c r="U858" i="6" s="1"/>
  <c r="B861" i="7" s="1"/>
  <c r="R855" i="6"/>
  <c r="D855" i="6"/>
  <c r="V855" i="6" s="1"/>
  <c r="C858" i="7" s="1"/>
  <c r="C855" i="6"/>
  <c r="U855" i="6" s="1"/>
  <c r="B858" i="7" s="1"/>
  <c r="R852" i="6"/>
  <c r="D852" i="6"/>
  <c r="V852" i="6" s="1"/>
  <c r="C855" i="7" s="1"/>
  <c r="C852" i="6"/>
  <c r="U852" i="6" s="1"/>
  <c r="B855" i="7" s="1"/>
  <c r="R849" i="6"/>
  <c r="D849" i="6"/>
  <c r="V849" i="6" s="1"/>
  <c r="C852" i="7" s="1"/>
  <c r="C849" i="6"/>
  <c r="U849" i="6" s="1"/>
  <c r="B852" i="7" s="1"/>
  <c r="R846" i="6"/>
  <c r="D846" i="6"/>
  <c r="V846" i="6" s="1"/>
  <c r="C966" i="7" s="1"/>
  <c r="C846" i="6"/>
  <c r="U846" i="6" s="1"/>
  <c r="B966" i="7" s="1"/>
  <c r="R843" i="6"/>
  <c r="D843" i="6"/>
  <c r="V843" i="6" s="1"/>
  <c r="C965" i="7" s="1"/>
  <c r="C843" i="6"/>
  <c r="U843" i="6" s="1"/>
  <c r="B965" i="7" s="1"/>
  <c r="R840" i="6"/>
  <c r="D840" i="6"/>
  <c r="V840" i="6" s="1"/>
  <c r="C843" i="7" s="1"/>
  <c r="C840" i="6"/>
  <c r="U840" i="6" s="1"/>
  <c r="B843" i="7" s="1"/>
  <c r="R837" i="6"/>
  <c r="D837" i="6"/>
  <c r="V837" i="6" s="1"/>
  <c r="C840" i="7" s="1"/>
  <c r="C837" i="6"/>
  <c r="U837" i="6" s="1"/>
  <c r="B840" i="7" s="1"/>
  <c r="R881" i="6"/>
  <c r="C881" i="6"/>
  <c r="U881" i="6" s="1"/>
  <c r="B884" i="7" s="1"/>
  <c r="D881" i="6"/>
  <c r="V881" i="6" s="1"/>
  <c r="C884" i="7" s="1"/>
  <c r="R878" i="6"/>
  <c r="C878" i="6"/>
  <c r="U878" i="6" s="1"/>
  <c r="B881" i="7" s="1"/>
  <c r="D878" i="6"/>
  <c r="V878" i="6" s="1"/>
  <c r="C881" i="7" s="1"/>
  <c r="R875" i="6"/>
  <c r="C875" i="6"/>
  <c r="U875" i="6" s="1"/>
  <c r="B878" i="7" s="1"/>
  <c r="D875" i="6"/>
  <c r="V875" i="6" s="1"/>
  <c r="C878" i="7" s="1"/>
  <c r="R872" i="6"/>
  <c r="D872" i="6"/>
  <c r="V872" i="6" s="1"/>
  <c r="C875" i="7" s="1"/>
  <c r="C872" i="6"/>
  <c r="U872" i="6" s="1"/>
  <c r="B875" i="7" s="1"/>
  <c r="R869" i="6"/>
  <c r="C869" i="6"/>
  <c r="U869" i="6" s="1"/>
  <c r="B1002" i="7" s="1"/>
  <c r="D869" i="6"/>
  <c r="V869" i="6" s="1"/>
  <c r="C1002" i="7" s="1"/>
  <c r="R866" i="6"/>
  <c r="C866" i="6"/>
  <c r="U866" i="6" s="1"/>
  <c r="B869" i="7" s="1"/>
  <c r="D866" i="6"/>
  <c r="V866" i="6" s="1"/>
  <c r="C869" i="7" s="1"/>
  <c r="R905" i="6"/>
  <c r="C905" i="6"/>
  <c r="U905" i="6" s="1"/>
  <c r="B1029" i="7" s="1"/>
  <c r="D905" i="6"/>
  <c r="V905" i="6" s="1"/>
  <c r="C1029" i="7" s="1"/>
  <c r="R902" i="6"/>
  <c r="C902" i="6"/>
  <c r="U902" i="6" s="1"/>
  <c r="B905" i="7" s="1"/>
  <c r="D902" i="6"/>
  <c r="V902" i="6" s="1"/>
  <c r="C905" i="7" s="1"/>
  <c r="R899" i="6"/>
  <c r="C899" i="6"/>
  <c r="U899" i="6" s="1"/>
  <c r="B902" i="7" s="1"/>
  <c r="D899" i="6"/>
  <c r="V899" i="6" s="1"/>
  <c r="C902" i="7" s="1"/>
  <c r="R896" i="6"/>
  <c r="C896" i="6"/>
  <c r="U896" i="6" s="1"/>
  <c r="B899" i="7" s="1"/>
  <c r="D896" i="6"/>
  <c r="V896" i="6" s="1"/>
  <c r="C899" i="7" s="1"/>
  <c r="R893" i="6"/>
  <c r="C893" i="6"/>
  <c r="U893" i="6" s="1"/>
  <c r="B896" i="7" s="1"/>
  <c r="D893" i="6"/>
  <c r="V893" i="6" s="1"/>
  <c r="C896" i="7" s="1"/>
  <c r="R890" i="6"/>
  <c r="D890" i="6"/>
  <c r="V890" i="6" s="1"/>
  <c r="C893" i="7" s="1"/>
  <c r="C890" i="6"/>
  <c r="U890" i="6" s="1"/>
  <c r="B893" i="7" s="1"/>
  <c r="R887" i="6"/>
  <c r="C887" i="6"/>
  <c r="U887" i="6" s="1"/>
  <c r="B890" i="7" s="1"/>
  <c r="D887" i="6"/>
  <c r="V887" i="6" s="1"/>
  <c r="C890" i="7" s="1"/>
  <c r="R884" i="6"/>
  <c r="C884" i="6"/>
  <c r="U884" i="6" s="1"/>
  <c r="B887" i="7" s="1"/>
  <c r="D884" i="6"/>
  <c r="V884" i="6" s="1"/>
  <c r="C887" i="7" s="1"/>
  <c r="R943" i="6"/>
  <c r="C943" i="6"/>
  <c r="U943" i="6" s="1"/>
  <c r="B946" i="7" s="1"/>
  <c r="D943" i="6"/>
  <c r="V943" i="6" s="1"/>
  <c r="C946" i="7" s="1"/>
  <c r="R940" i="6"/>
  <c r="C940" i="6"/>
  <c r="U940" i="6" s="1"/>
  <c r="B943" i="7" s="1"/>
  <c r="D940" i="6"/>
  <c r="V940" i="6" s="1"/>
  <c r="C943" i="7" s="1"/>
  <c r="R937" i="6"/>
  <c r="D937" i="6"/>
  <c r="V937" i="6" s="1"/>
  <c r="C940" i="7" s="1"/>
  <c r="C937" i="6"/>
  <c r="U937" i="6" s="1"/>
  <c r="B940" i="7" s="1"/>
  <c r="R934" i="6"/>
  <c r="C934" i="6"/>
  <c r="U934" i="6" s="1"/>
  <c r="B937" i="7" s="1"/>
  <c r="D934" i="6"/>
  <c r="V934" i="6" s="1"/>
  <c r="C937" i="7" s="1"/>
  <c r="R931" i="6"/>
  <c r="C931" i="6"/>
  <c r="U931" i="6" s="1"/>
  <c r="B1051" i="7" s="1"/>
  <c r="D931" i="6"/>
  <c r="V931" i="6" s="1"/>
  <c r="C1051" i="7" s="1"/>
  <c r="R928" i="6"/>
  <c r="D928" i="6"/>
  <c r="V928" i="6" s="1"/>
  <c r="C931" i="7" s="1"/>
  <c r="C928" i="6"/>
  <c r="U928" i="6" s="1"/>
  <c r="B931" i="7" s="1"/>
  <c r="R925" i="6"/>
  <c r="D925" i="6"/>
  <c r="V925" i="6" s="1"/>
  <c r="C928" i="7" s="1"/>
  <c r="C925" i="6"/>
  <c r="U925" i="6" s="1"/>
  <c r="B928" i="7" s="1"/>
  <c r="R922" i="6"/>
  <c r="D922" i="6"/>
  <c r="V922" i="6" s="1"/>
  <c r="C925" i="7" s="1"/>
  <c r="C922" i="6"/>
  <c r="U922" i="6" s="1"/>
  <c r="B925" i="7" s="1"/>
  <c r="R919" i="6"/>
  <c r="D919" i="6"/>
  <c r="V919" i="6" s="1"/>
  <c r="C922" i="7" s="1"/>
  <c r="C919" i="6"/>
  <c r="U919" i="6" s="1"/>
  <c r="B922" i="7" s="1"/>
  <c r="R916" i="6"/>
  <c r="C916" i="6"/>
  <c r="U916" i="6" s="1"/>
  <c r="B1039" i="7" s="1"/>
  <c r="D916" i="6"/>
  <c r="V916" i="6" s="1"/>
  <c r="C1039" i="7" s="1"/>
  <c r="R913" i="6"/>
  <c r="C913" i="6"/>
  <c r="U913" i="6" s="1"/>
  <c r="B916" i="7" s="1"/>
  <c r="D913" i="6"/>
  <c r="V913" i="6" s="1"/>
  <c r="C916" i="7" s="1"/>
  <c r="R910" i="6"/>
  <c r="C910" i="6"/>
  <c r="U910" i="6" s="1"/>
  <c r="B913" i="7" s="1"/>
  <c r="D910" i="6"/>
  <c r="V910" i="6" s="1"/>
  <c r="C913" i="7" s="1"/>
  <c r="R907" i="6"/>
  <c r="C907" i="6"/>
  <c r="U907" i="6" s="1"/>
  <c r="B910" i="7" s="1"/>
  <c r="D907" i="6"/>
  <c r="V907" i="6" s="1"/>
  <c r="C910" i="7" s="1"/>
  <c r="R1112" i="6"/>
  <c r="C1112" i="6"/>
  <c r="U1112" i="6" s="1"/>
  <c r="B1319" i="7" s="1"/>
  <c r="D1112" i="6"/>
  <c r="V1112" i="6" s="1"/>
  <c r="C1319" i="7" s="1"/>
  <c r="R1109" i="6"/>
  <c r="C1109" i="6"/>
  <c r="U1109" i="6" s="1"/>
  <c r="B1112" i="7" s="1"/>
  <c r="D1109" i="6"/>
  <c r="V1109" i="6" s="1"/>
  <c r="C1112" i="7" s="1"/>
  <c r="R1106" i="6"/>
  <c r="D1106" i="6"/>
  <c r="V1106" i="6" s="1"/>
  <c r="C1109" i="7" s="1"/>
  <c r="C1106" i="6"/>
  <c r="U1106" i="6" s="1"/>
  <c r="B1109" i="7" s="1"/>
  <c r="R1103" i="6"/>
  <c r="C1103" i="6"/>
  <c r="U1103" i="6" s="1"/>
  <c r="B1106" i="7" s="1"/>
  <c r="D1103" i="6"/>
  <c r="V1103" i="6" s="1"/>
  <c r="C1106" i="7" s="1"/>
  <c r="R1100" i="6"/>
  <c r="C1100" i="6"/>
  <c r="U1100" i="6" s="1"/>
  <c r="B1103" i="7" s="1"/>
  <c r="D1100" i="6"/>
  <c r="V1100" i="6" s="1"/>
  <c r="C1103" i="7" s="1"/>
  <c r="R1097" i="6"/>
  <c r="C1097" i="6"/>
  <c r="U1097" i="6" s="1"/>
  <c r="B1100" i="7" s="1"/>
  <c r="D1097" i="6"/>
  <c r="V1097" i="6" s="1"/>
  <c r="C1100" i="7" s="1"/>
  <c r="R1094" i="6"/>
  <c r="C1094" i="6"/>
  <c r="U1094" i="6" s="1"/>
  <c r="B1097" i="7" s="1"/>
  <c r="D1094" i="6"/>
  <c r="V1094" i="6" s="1"/>
  <c r="C1097" i="7" s="1"/>
  <c r="R1091" i="6"/>
  <c r="C1091" i="6"/>
  <c r="U1091" i="6" s="1"/>
  <c r="B1280" i="7" s="1"/>
  <c r="D1091" i="6"/>
  <c r="V1091" i="6" s="1"/>
  <c r="C1280" i="7" s="1"/>
  <c r="R1088" i="6"/>
  <c r="D1088" i="6"/>
  <c r="V1088" i="6" s="1"/>
  <c r="C1091" i="7" s="1"/>
  <c r="C1088" i="6"/>
  <c r="U1088" i="6" s="1"/>
  <c r="B1091" i="7" s="1"/>
  <c r="R1085" i="6"/>
  <c r="C1085" i="6"/>
  <c r="U1085" i="6" s="1"/>
  <c r="B1088" i="7" s="1"/>
  <c r="D1085" i="6"/>
  <c r="V1085" i="6" s="1"/>
  <c r="C1088" i="7" s="1"/>
  <c r="R1082" i="6"/>
  <c r="C1082" i="6"/>
  <c r="U1082" i="6" s="1"/>
  <c r="B1262" i="7" s="1"/>
  <c r="D1082" i="6"/>
  <c r="V1082" i="6" s="1"/>
  <c r="C1262" i="7" s="1"/>
  <c r="R1079" i="6"/>
  <c r="D1079" i="6"/>
  <c r="V1079" i="6" s="1"/>
  <c r="C1244" i="7" s="1"/>
  <c r="C1079" i="6"/>
  <c r="U1079" i="6" s="1"/>
  <c r="B1244" i="7" s="1"/>
  <c r="R1076" i="6"/>
  <c r="D1076" i="6"/>
  <c r="V1076" i="6" s="1"/>
  <c r="C1079" i="7" s="1"/>
  <c r="C1076" i="6"/>
  <c r="U1076" i="6" s="1"/>
  <c r="B1079" i="7" s="1"/>
  <c r="R1073" i="6"/>
  <c r="D1073" i="6"/>
  <c r="V1073" i="6" s="1"/>
  <c r="C1076" i="7" s="1"/>
  <c r="C1073" i="6"/>
  <c r="U1073" i="6" s="1"/>
  <c r="B1076" i="7" s="1"/>
  <c r="R1070" i="6"/>
  <c r="D1070" i="6"/>
  <c r="V1070" i="6" s="1"/>
  <c r="C1230" i="7" s="1"/>
  <c r="C1070" i="6"/>
  <c r="U1070" i="6" s="1"/>
  <c r="B1230" i="7" s="1"/>
  <c r="R1067" i="6"/>
  <c r="C1067" i="6"/>
  <c r="U1067" i="6" s="1"/>
  <c r="B1070" i="7" s="1"/>
  <c r="D1067" i="6"/>
  <c r="V1067" i="6" s="1"/>
  <c r="C1070" i="7" s="1"/>
  <c r="R1064" i="6"/>
  <c r="C1064" i="6"/>
  <c r="U1064" i="6" s="1"/>
  <c r="B1218" i="7" s="1"/>
  <c r="D1064" i="6"/>
  <c r="V1064" i="6" s="1"/>
  <c r="C1218" i="7" s="1"/>
  <c r="R1061" i="6"/>
  <c r="C1061" i="6"/>
  <c r="U1061" i="6" s="1"/>
  <c r="B1064" i="7" s="1"/>
  <c r="D1061" i="6"/>
  <c r="V1061" i="6" s="1"/>
  <c r="C1064" i="7" s="1"/>
  <c r="R1058" i="6"/>
  <c r="C1058" i="6"/>
  <c r="U1058" i="6" s="1"/>
  <c r="B1061" i="7" s="1"/>
  <c r="D1058" i="6"/>
  <c r="V1058" i="6" s="1"/>
  <c r="C1061" i="7" s="1"/>
  <c r="R1055" i="6"/>
  <c r="C1055" i="6"/>
  <c r="U1055" i="6" s="1"/>
  <c r="B1058" i="7" s="1"/>
  <c r="D1055" i="6"/>
  <c r="V1055" i="6" s="1"/>
  <c r="C1058" i="7" s="1"/>
  <c r="R1052" i="6"/>
  <c r="D1052" i="6"/>
  <c r="V1052" i="6" s="1"/>
  <c r="C1180" i="7" s="1"/>
  <c r="C1052" i="6"/>
  <c r="U1052" i="6" s="1"/>
  <c r="B1180" i="7" s="1"/>
  <c r="R1049" i="6"/>
  <c r="C1049" i="6"/>
  <c r="U1049" i="6" s="1"/>
  <c r="B1052" i="7" s="1"/>
  <c r="D1049" i="6"/>
  <c r="V1049" i="6" s="1"/>
  <c r="C1052" i="7" s="1"/>
  <c r="R1046" i="6"/>
  <c r="C1046" i="6"/>
  <c r="U1046" i="6" s="1"/>
  <c r="B1160" i="7" s="1"/>
  <c r="D1046" i="6"/>
  <c r="V1046" i="6" s="1"/>
  <c r="C1160" i="7" s="1"/>
  <c r="R1043" i="6"/>
  <c r="C1043" i="6"/>
  <c r="U1043" i="6" s="1"/>
  <c r="B1156" i="7" s="1"/>
  <c r="D1043" i="6"/>
  <c r="V1043" i="6" s="1"/>
  <c r="C1156" i="7" s="1"/>
  <c r="R1040" i="6"/>
  <c r="C1040" i="6"/>
  <c r="U1040" i="6" s="1"/>
  <c r="B1043" i="7" s="1"/>
  <c r="D1040" i="6"/>
  <c r="V1040" i="6" s="1"/>
  <c r="C1043" i="7" s="1"/>
  <c r="R1037" i="6"/>
  <c r="C1037" i="6"/>
  <c r="U1037" i="6" s="1"/>
  <c r="B1040" i="7" s="1"/>
  <c r="D1037" i="6"/>
  <c r="V1037" i="6" s="1"/>
  <c r="C1040" i="7" s="1"/>
  <c r="R1034" i="6"/>
  <c r="D1034" i="6"/>
  <c r="V1034" i="6" s="1"/>
  <c r="C1037" i="7" s="1"/>
  <c r="C1034" i="6"/>
  <c r="U1034" i="6" s="1"/>
  <c r="B1037" i="7" s="1"/>
  <c r="R1031" i="6"/>
  <c r="C1031" i="6"/>
  <c r="U1031" i="6" s="1"/>
  <c r="B1034" i="7" s="1"/>
  <c r="D1031" i="6"/>
  <c r="V1031" i="6" s="1"/>
  <c r="C1034" i="7" s="1"/>
  <c r="R1028" i="6"/>
  <c r="C1028" i="6"/>
  <c r="U1028" i="6" s="1"/>
  <c r="B1031" i="7" s="1"/>
  <c r="D1028" i="6"/>
  <c r="V1028" i="6" s="1"/>
  <c r="C1031" i="7" s="1"/>
  <c r="R1025" i="6"/>
  <c r="D1025" i="6"/>
  <c r="V1025" i="6" s="1"/>
  <c r="C1028" i="7" s="1"/>
  <c r="C1025" i="6"/>
  <c r="U1025" i="6" s="1"/>
  <c r="B1028" i="7" s="1"/>
  <c r="R1022" i="6"/>
  <c r="D1022" i="6"/>
  <c r="V1022" i="6" s="1"/>
  <c r="C1127" i="7" s="1"/>
  <c r="C1022" i="6"/>
  <c r="U1022" i="6" s="1"/>
  <c r="B1127" i="7" s="1"/>
  <c r="R1019" i="6"/>
  <c r="D1019" i="6"/>
  <c r="V1019" i="6" s="1"/>
  <c r="C1022" i="7" s="1"/>
  <c r="C1019" i="6"/>
  <c r="U1019" i="6" s="1"/>
  <c r="B1022" i="7" s="1"/>
  <c r="R1016" i="6"/>
  <c r="D1016" i="6"/>
  <c r="V1016" i="6" s="1"/>
  <c r="C1113" i="7" s="1"/>
  <c r="C1016" i="6"/>
  <c r="U1016" i="6" s="1"/>
  <c r="B1113" i="7" s="1"/>
  <c r="R1013" i="6"/>
  <c r="C1013" i="6"/>
  <c r="U1013" i="6" s="1"/>
  <c r="B1087" i="7" s="1"/>
  <c r="D1013" i="6"/>
  <c r="V1013" i="6" s="1"/>
  <c r="C1087" i="7" s="1"/>
  <c r="R1010" i="6"/>
  <c r="C1010" i="6"/>
  <c r="U1010" i="6" s="1"/>
  <c r="B1013" i="7" s="1"/>
  <c r="D1010" i="6"/>
  <c r="V1010" i="6" s="1"/>
  <c r="C1013" i="7" s="1"/>
  <c r="R1007" i="6"/>
  <c r="C1007" i="6"/>
  <c r="U1007" i="6" s="1"/>
  <c r="B1010" i="7" s="1"/>
  <c r="D1007" i="6"/>
  <c r="V1007" i="6" s="1"/>
  <c r="C1010" i="7" s="1"/>
  <c r="R1004" i="6"/>
  <c r="C1004" i="6"/>
  <c r="U1004" i="6" s="1"/>
  <c r="B1007" i="7" s="1"/>
  <c r="D1004" i="6"/>
  <c r="V1004" i="6" s="1"/>
  <c r="C1007" i="7" s="1"/>
  <c r="R1001" i="6"/>
  <c r="C1001" i="6"/>
  <c r="U1001" i="6" s="1"/>
  <c r="B1004" i="7" s="1"/>
  <c r="D1001" i="6"/>
  <c r="V1001" i="6" s="1"/>
  <c r="C1004" i="7" s="1"/>
  <c r="R998" i="6"/>
  <c r="D998" i="6"/>
  <c r="V998" i="6" s="1"/>
  <c r="C1001" i="7" s="1"/>
  <c r="C998" i="6"/>
  <c r="U998" i="6" s="1"/>
  <c r="B1001" i="7" s="1"/>
  <c r="R995" i="6"/>
  <c r="C995" i="6"/>
  <c r="U995" i="6" s="1"/>
  <c r="B1083" i="7" s="1"/>
  <c r="D995" i="6"/>
  <c r="V995" i="6" s="1"/>
  <c r="C1083" i="7" s="1"/>
  <c r="R992" i="6"/>
  <c r="C992" i="6"/>
  <c r="U992" i="6" s="1"/>
  <c r="B1082" i="7" s="1"/>
  <c r="D992" i="6"/>
  <c r="V992" i="6" s="1"/>
  <c r="C1082" i="7" s="1"/>
  <c r="R989" i="6"/>
  <c r="C989" i="6"/>
  <c r="U989" i="6" s="1"/>
  <c r="B992" i="7" s="1"/>
  <c r="D989" i="6"/>
  <c r="V989" i="6" s="1"/>
  <c r="C992" i="7" s="1"/>
  <c r="R986" i="6"/>
  <c r="C986" i="6"/>
  <c r="U986" i="6" s="1"/>
  <c r="B989" i="7" s="1"/>
  <c r="D986" i="6"/>
  <c r="V986" i="6" s="1"/>
  <c r="C989" i="7" s="1"/>
  <c r="R983" i="6"/>
  <c r="C983" i="6"/>
  <c r="U983" i="6" s="1"/>
  <c r="B986" i="7" s="1"/>
  <c r="D983" i="6"/>
  <c r="V983" i="6" s="1"/>
  <c r="C986" i="7" s="1"/>
  <c r="R980" i="6"/>
  <c r="D980" i="6"/>
  <c r="V980" i="6" s="1"/>
  <c r="C983" i="7" s="1"/>
  <c r="C980" i="6"/>
  <c r="U980" i="6" s="1"/>
  <c r="B983" i="7" s="1"/>
  <c r="R977" i="6"/>
  <c r="C977" i="6"/>
  <c r="U977" i="6" s="1"/>
  <c r="B980" i="7" s="1"/>
  <c r="D977" i="6"/>
  <c r="V977" i="6" s="1"/>
  <c r="C980" i="7" s="1"/>
  <c r="R974" i="6"/>
  <c r="C974" i="6"/>
  <c r="U974" i="6" s="1"/>
  <c r="B977" i="7" s="1"/>
  <c r="D974" i="6"/>
  <c r="V974" i="6" s="1"/>
  <c r="C977" i="7" s="1"/>
  <c r="R971" i="6"/>
  <c r="D971" i="6"/>
  <c r="V971" i="6" s="1"/>
  <c r="C974" i="7" s="1"/>
  <c r="C971" i="6"/>
  <c r="U971" i="6" s="1"/>
  <c r="B974" i="7" s="1"/>
  <c r="R968" i="6"/>
  <c r="D968" i="6"/>
  <c r="V968" i="6" s="1"/>
  <c r="C971" i="7" s="1"/>
  <c r="C968" i="6"/>
  <c r="U968" i="6" s="1"/>
  <c r="B971" i="7" s="1"/>
  <c r="R965" i="6"/>
  <c r="D965" i="6"/>
  <c r="V965" i="6" s="1"/>
  <c r="C968" i="7" s="1"/>
  <c r="C965" i="6"/>
  <c r="U965" i="6" s="1"/>
  <c r="B968" i="7" s="1"/>
  <c r="R962" i="6"/>
  <c r="D962" i="6"/>
  <c r="V962" i="6" s="1"/>
  <c r="C1067" i="7" s="1"/>
  <c r="C962" i="6"/>
  <c r="U962" i="6" s="1"/>
  <c r="B1067" i="7" s="1"/>
  <c r="R959" i="6"/>
  <c r="C959" i="6"/>
  <c r="U959" i="6" s="1"/>
  <c r="B962" i="7" s="1"/>
  <c r="D959" i="6"/>
  <c r="V959" i="6" s="1"/>
  <c r="C962" i="7" s="1"/>
  <c r="R956" i="6"/>
  <c r="C956" i="6"/>
  <c r="U956" i="6" s="1"/>
  <c r="B1057" i="7" s="1"/>
  <c r="D956" i="6"/>
  <c r="V956" i="6" s="1"/>
  <c r="C1057" i="7" s="1"/>
  <c r="R953" i="6"/>
  <c r="C953" i="6"/>
  <c r="U953" i="6" s="1"/>
  <c r="B956" i="7" s="1"/>
  <c r="D953" i="6"/>
  <c r="V953" i="6" s="1"/>
  <c r="C956" i="7" s="1"/>
  <c r="R950" i="6"/>
  <c r="C950" i="6"/>
  <c r="U950" i="6" s="1"/>
  <c r="B953" i="7" s="1"/>
  <c r="D950" i="6"/>
  <c r="V950" i="6" s="1"/>
  <c r="C953" i="7" s="1"/>
  <c r="R947" i="6"/>
  <c r="C947" i="6"/>
  <c r="U947" i="6" s="1"/>
  <c r="B950" i="7" s="1"/>
  <c r="D947" i="6"/>
  <c r="V947" i="6" s="1"/>
  <c r="C950" i="7" s="1"/>
  <c r="R1261" i="6"/>
  <c r="D1261" i="6"/>
  <c r="C1261" i="6"/>
  <c r="R1258" i="6"/>
  <c r="C1258" i="6"/>
  <c r="D1258" i="6"/>
  <c r="R1255" i="6"/>
  <c r="C1255" i="6"/>
  <c r="D1255" i="6"/>
  <c r="R1252" i="6"/>
  <c r="D1252" i="6"/>
  <c r="C1252" i="6"/>
  <c r="R1249" i="6"/>
  <c r="D1249" i="6"/>
  <c r="C1249" i="6"/>
  <c r="R1246" i="6"/>
  <c r="D1246" i="6"/>
  <c r="C1246" i="6"/>
  <c r="R1243" i="6"/>
  <c r="D1243" i="6"/>
  <c r="C1243" i="6"/>
  <c r="R1240" i="6"/>
  <c r="C1240" i="6"/>
  <c r="D1240" i="6"/>
  <c r="R1237" i="6"/>
  <c r="C1237" i="6"/>
  <c r="D1237" i="6"/>
  <c r="R1234" i="6"/>
  <c r="C1234" i="6"/>
  <c r="D1234" i="6"/>
  <c r="R1231" i="6"/>
  <c r="C1231" i="6"/>
  <c r="D1231" i="6"/>
  <c r="R1228" i="6"/>
  <c r="C1228" i="6"/>
  <c r="D1228" i="6"/>
  <c r="R1225" i="6"/>
  <c r="D1225" i="6"/>
  <c r="C1225" i="6"/>
  <c r="R1222" i="6"/>
  <c r="C1222" i="6"/>
  <c r="D1222" i="6"/>
  <c r="R1219" i="6"/>
  <c r="C1219" i="6"/>
  <c r="D1219" i="6"/>
  <c r="R1216" i="6"/>
  <c r="C1216" i="6"/>
  <c r="D1216" i="6"/>
  <c r="R1213" i="6"/>
  <c r="C1213" i="6"/>
  <c r="U1213" i="6" s="1"/>
  <c r="B1216" i="7" s="1"/>
  <c r="D1213" i="6"/>
  <c r="V1213" i="6" s="1"/>
  <c r="C1216" i="7" s="1"/>
  <c r="R1210" i="6"/>
  <c r="C1210" i="6"/>
  <c r="U1210" i="6" s="1"/>
  <c r="B1213" i="7" s="1"/>
  <c r="D1210" i="6"/>
  <c r="V1210" i="6" s="1"/>
  <c r="C1213" i="7" s="1"/>
  <c r="R1207" i="6"/>
  <c r="D1207" i="6"/>
  <c r="V1207" i="6" s="1"/>
  <c r="C1210" i="7" s="1"/>
  <c r="C1207" i="6"/>
  <c r="U1207" i="6" s="1"/>
  <c r="B1210" i="7" s="1"/>
  <c r="R1204" i="6"/>
  <c r="C1204" i="6"/>
  <c r="U1204" i="6" s="1"/>
  <c r="B1207" i="7" s="1"/>
  <c r="D1204" i="6"/>
  <c r="V1204" i="6" s="1"/>
  <c r="C1207" i="7" s="1"/>
  <c r="R1201" i="6"/>
  <c r="C1201" i="6"/>
  <c r="U1201" i="6" s="1"/>
  <c r="B1204" i="7" s="1"/>
  <c r="D1201" i="6"/>
  <c r="V1201" i="6" s="1"/>
  <c r="C1204" i="7" s="1"/>
  <c r="R1198" i="6"/>
  <c r="D1198" i="6"/>
  <c r="V1198" i="6" s="1"/>
  <c r="C1201" i="7" s="1"/>
  <c r="C1198" i="6"/>
  <c r="U1198" i="6" s="1"/>
  <c r="B1201" i="7" s="1"/>
  <c r="R1195" i="6"/>
  <c r="D1195" i="6"/>
  <c r="V1195" i="6" s="1"/>
  <c r="C1198" i="7" s="1"/>
  <c r="C1195" i="6"/>
  <c r="U1195" i="6" s="1"/>
  <c r="B1198" i="7" s="1"/>
  <c r="R1192" i="6"/>
  <c r="D1192" i="6"/>
  <c r="V1192" i="6" s="1"/>
  <c r="C1195" i="7" s="1"/>
  <c r="C1192" i="6"/>
  <c r="U1192" i="6" s="1"/>
  <c r="B1195" i="7" s="1"/>
  <c r="R1189" i="6"/>
  <c r="D1189" i="6"/>
  <c r="V1189" i="6" s="1"/>
  <c r="C1192" i="7" s="1"/>
  <c r="C1189" i="6"/>
  <c r="U1189" i="6" s="1"/>
  <c r="B1192" i="7" s="1"/>
  <c r="R1186" i="6"/>
  <c r="C1186" i="6"/>
  <c r="U1186" i="6" s="1"/>
  <c r="B1189" i="7" s="1"/>
  <c r="D1186" i="6"/>
  <c r="V1186" i="6" s="1"/>
  <c r="C1189" i="7" s="1"/>
  <c r="R1183" i="6"/>
  <c r="C1183" i="6"/>
  <c r="U1183" i="6" s="1"/>
  <c r="B1186" i="7" s="1"/>
  <c r="D1183" i="6"/>
  <c r="V1183" i="6" s="1"/>
  <c r="C1186" i="7" s="1"/>
  <c r="R1180" i="6"/>
  <c r="C1180" i="6"/>
  <c r="U1180" i="6" s="1"/>
  <c r="B1183" i="7" s="1"/>
  <c r="D1180" i="6"/>
  <c r="V1180" i="6" s="1"/>
  <c r="C1183" i="7" s="1"/>
  <c r="R1177" i="6"/>
  <c r="C1177" i="6"/>
  <c r="U1177" i="6" s="1"/>
  <c r="B1391" i="7" s="1"/>
  <c r="D1177" i="6"/>
  <c r="V1177" i="6" s="1"/>
  <c r="C1391" i="7" s="1"/>
  <c r="R1174" i="6"/>
  <c r="C1174" i="6"/>
  <c r="U1174" i="6" s="1"/>
  <c r="B1389" i="7" s="1"/>
  <c r="D1174" i="6"/>
  <c r="V1174" i="6" s="1"/>
  <c r="C1389" i="7" s="1"/>
  <c r="R1171" i="6"/>
  <c r="D1171" i="6"/>
  <c r="V1171" i="6" s="1"/>
  <c r="C1174" i="7" s="1"/>
  <c r="C1171" i="6"/>
  <c r="U1171" i="6" s="1"/>
  <c r="B1174" i="7" s="1"/>
  <c r="R1168" i="6"/>
  <c r="C1168" i="6"/>
  <c r="U1168" i="6" s="1"/>
  <c r="B1171" i="7" s="1"/>
  <c r="D1168" i="6"/>
  <c r="V1168" i="6" s="1"/>
  <c r="C1171" i="7" s="1"/>
  <c r="R1165" i="6"/>
  <c r="C1165" i="6"/>
  <c r="U1165" i="6" s="1"/>
  <c r="B1168" i="7" s="1"/>
  <c r="D1165" i="6"/>
  <c r="V1165" i="6" s="1"/>
  <c r="C1168" i="7" s="1"/>
  <c r="R1162" i="6"/>
  <c r="C1162" i="6"/>
  <c r="U1162" i="6" s="1"/>
  <c r="B1165" i="7" s="1"/>
  <c r="D1162" i="6"/>
  <c r="V1162" i="6" s="1"/>
  <c r="C1165" i="7" s="1"/>
  <c r="R1159" i="6"/>
  <c r="C1159" i="6"/>
  <c r="U1159" i="6" s="1"/>
  <c r="B1162" i="7" s="1"/>
  <c r="D1159" i="6"/>
  <c r="V1159" i="6" s="1"/>
  <c r="C1162" i="7" s="1"/>
  <c r="R1156" i="6"/>
  <c r="C1156" i="6"/>
  <c r="U1156" i="6" s="1"/>
  <c r="B1377" i="7" s="1"/>
  <c r="D1156" i="6"/>
  <c r="V1156" i="6" s="1"/>
  <c r="C1377" i="7" s="1"/>
  <c r="R1153" i="6"/>
  <c r="D1153" i="6"/>
  <c r="V1153" i="6" s="1"/>
  <c r="C1372" i="7" s="1"/>
  <c r="C1153" i="6"/>
  <c r="U1153" i="6" s="1"/>
  <c r="B1372" i="7" s="1"/>
  <c r="R1150" i="6"/>
  <c r="C1150" i="6"/>
  <c r="U1150" i="6" s="1"/>
  <c r="B1153" i="7" s="1"/>
  <c r="D1150" i="6"/>
  <c r="V1150" i="6" s="1"/>
  <c r="C1153" i="7" s="1"/>
  <c r="R1147" i="6"/>
  <c r="C1147" i="6"/>
  <c r="U1147" i="6" s="1"/>
  <c r="B1150" i="7" s="1"/>
  <c r="D1147" i="6"/>
  <c r="V1147" i="6" s="1"/>
  <c r="C1150" i="7" s="1"/>
  <c r="R1144" i="6"/>
  <c r="D1144" i="6"/>
  <c r="V1144" i="6" s="1"/>
  <c r="C1147" i="7" s="1"/>
  <c r="C1144" i="6"/>
  <c r="U1144" i="6" s="1"/>
  <c r="B1147" i="7" s="1"/>
  <c r="R1141" i="6"/>
  <c r="D1141" i="6"/>
  <c r="V1141" i="6" s="1"/>
  <c r="C1144" i="7" s="1"/>
  <c r="C1141" i="6"/>
  <c r="U1141" i="6" s="1"/>
  <c r="B1144" i="7" s="1"/>
  <c r="R1138" i="6"/>
  <c r="D1138" i="6"/>
  <c r="V1138" i="6" s="1"/>
  <c r="C1141" i="7" s="1"/>
  <c r="C1138" i="6"/>
  <c r="U1138" i="6" s="1"/>
  <c r="B1141" i="7" s="1"/>
  <c r="R1135" i="6"/>
  <c r="D1135" i="6"/>
  <c r="V1135" i="6" s="1"/>
  <c r="C1138" i="7" s="1"/>
  <c r="C1135" i="6"/>
  <c r="U1135" i="6" s="1"/>
  <c r="B1138" i="7" s="1"/>
  <c r="R1132" i="6"/>
  <c r="C1132" i="6"/>
  <c r="U1132" i="6" s="1"/>
  <c r="B1341" i="7" s="1"/>
  <c r="D1132" i="6"/>
  <c r="V1132" i="6" s="1"/>
  <c r="C1341" i="7" s="1"/>
  <c r="R1129" i="6"/>
  <c r="C1129" i="6"/>
  <c r="U1129" i="6" s="1"/>
  <c r="B1132" i="7" s="1"/>
  <c r="D1129" i="6"/>
  <c r="V1129" i="6" s="1"/>
  <c r="C1132" i="7" s="1"/>
  <c r="R1126" i="6"/>
  <c r="C1126" i="6"/>
  <c r="U1126" i="6" s="1"/>
  <c r="B1129" i="7" s="1"/>
  <c r="D1126" i="6"/>
  <c r="V1126" i="6" s="1"/>
  <c r="C1129" i="7" s="1"/>
  <c r="R1123" i="6"/>
  <c r="C1123" i="6"/>
  <c r="U1123" i="6" s="1"/>
  <c r="B1126" i="7" s="1"/>
  <c r="D1123" i="6"/>
  <c r="V1123" i="6" s="1"/>
  <c r="C1126" i="7" s="1"/>
  <c r="R1120" i="6"/>
  <c r="C1120" i="6"/>
  <c r="U1120" i="6" s="1"/>
  <c r="B1123" i="7" s="1"/>
  <c r="D1120" i="6"/>
  <c r="V1120" i="6" s="1"/>
  <c r="C1123" i="7" s="1"/>
  <c r="R1117" i="6"/>
  <c r="D1117" i="6"/>
  <c r="V1117" i="6" s="1"/>
  <c r="C1120" i="7" s="1"/>
  <c r="C1117" i="6"/>
  <c r="U1117" i="6" s="1"/>
  <c r="B1120" i="7" s="1"/>
  <c r="R1297" i="6"/>
  <c r="D1297" i="6"/>
  <c r="C1297" i="6"/>
  <c r="R1291" i="6"/>
  <c r="C1291" i="6"/>
  <c r="D1291" i="6"/>
  <c r="R1285" i="6"/>
  <c r="C1285" i="6"/>
  <c r="D1285" i="6"/>
  <c r="R1279" i="6"/>
  <c r="D1279" i="6"/>
  <c r="C1279" i="6"/>
  <c r="R1273" i="6"/>
  <c r="C1273" i="6"/>
  <c r="D1273" i="6"/>
  <c r="R1267" i="6"/>
  <c r="C1267" i="6"/>
  <c r="D1267" i="6"/>
  <c r="B1999" i="6"/>
  <c r="R1999" i="6" s="1"/>
  <c r="G699" i="6"/>
  <c r="C1999" i="6" s="1"/>
  <c r="H699" i="6"/>
  <c r="D1999" i="6" s="1"/>
  <c r="B1993" i="6"/>
  <c r="R1993" i="6" s="1"/>
  <c r="H693" i="6"/>
  <c r="D1993" i="6" s="1"/>
  <c r="G693" i="6"/>
  <c r="C1993" i="6" s="1"/>
  <c r="B1987" i="6"/>
  <c r="R1987" i="6" s="1"/>
  <c r="G687" i="6"/>
  <c r="C1987" i="6" s="1"/>
  <c r="H687" i="6"/>
  <c r="D1987" i="6" s="1"/>
  <c r="B1981" i="6"/>
  <c r="R1981" i="6" s="1"/>
  <c r="H681" i="6"/>
  <c r="D1981" i="6" s="1"/>
  <c r="G681" i="6"/>
  <c r="C1981" i="6" s="1"/>
  <c r="B1975" i="6"/>
  <c r="R1975" i="6" s="1"/>
  <c r="H675" i="6"/>
  <c r="D1975" i="6" s="1"/>
  <c r="G675" i="6"/>
  <c r="C1975" i="6" s="1"/>
  <c r="R2807" i="6"/>
  <c r="B2807" i="6"/>
  <c r="O7" i="6"/>
  <c r="C2807" i="6" s="1"/>
  <c r="P7" i="6"/>
  <c r="D2807" i="6" s="1"/>
  <c r="P4" i="6"/>
  <c r="D2804" i="6" s="1"/>
  <c r="B2804" i="6"/>
  <c r="R2804" i="6" s="1"/>
  <c r="O4" i="6"/>
  <c r="C2804" i="6" s="1"/>
  <c r="R700" i="6"/>
  <c r="C700" i="6"/>
  <c r="U700" i="6" s="1"/>
  <c r="B703" i="7" s="1"/>
  <c r="D700" i="6"/>
  <c r="V700" i="6" s="1"/>
  <c r="C703" i="7" s="1"/>
  <c r="R698" i="6"/>
  <c r="D698" i="6"/>
  <c r="V698" i="6" s="1"/>
  <c r="C701" i="7" s="1"/>
  <c r="C698" i="6"/>
  <c r="U698" i="6" s="1"/>
  <c r="B701" i="7" s="1"/>
  <c r="R696" i="6"/>
  <c r="D696" i="6"/>
  <c r="V696" i="6" s="1"/>
  <c r="C699" i="7" s="1"/>
  <c r="C696" i="6"/>
  <c r="U696" i="6" s="1"/>
  <c r="B699" i="7" s="1"/>
  <c r="R694" i="6"/>
  <c r="C694" i="6"/>
  <c r="U694" i="6" s="1"/>
  <c r="B697" i="7" s="1"/>
  <c r="D694" i="6"/>
  <c r="V694" i="6" s="1"/>
  <c r="C697" i="7" s="1"/>
  <c r="R692" i="6"/>
  <c r="D692" i="6"/>
  <c r="V692" i="6" s="1"/>
  <c r="C695" i="7" s="1"/>
  <c r="C692" i="6"/>
  <c r="U692" i="6" s="1"/>
  <c r="B695" i="7" s="1"/>
  <c r="R690" i="6"/>
  <c r="D690" i="6"/>
  <c r="V690" i="6" s="1"/>
  <c r="C846" i="7" s="1"/>
  <c r="C690" i="6"/>
  <c r="U690" i="6" s="1"/>
  <c r="B846" i="7" s="1"/>
  <c r="R688" i="6"/>
  <c r="C688" i="6"/>
  <c r="U688" i="6" s="1"/>
  <c r="B691" i="7" s="1"/>
  <c r="D688" i="6"/>
  <c r="V688" i="6" s="1"/>
  <c r="C691" i="7" s="1"/>
  <c r="R686" i="6"/>
  <c r="C686" i="6"/>
  <c r="U686" i="6" s="1"/>
  <c r="B689" i="7" s="1"/>
  <c r="D686" i="6"/>
  <c r="V686" i="6" s="1"/>
  <c r="C689" i="7" s="1"/>
  <c r="R684" i="6"/>
  <c r="D684" i="6"/>
  <c r="V684" i="6" s="1"/>
  <c r="C687" i="7" s="1"/>
  <c r="C684" i="6"/>
  <c r="U684" i="6" s="1"/>
  <c r="B687" i="7" s="1"/>
  <c r="R682" i="6"/>
  <c r="C682" i="6"/>
  <c r="U682" i="6" s="1"/>
  <c r="B785" i="7" s="1"/>
  <c r="D682" i="6"/>
  <c r="V682" i="6" s="1"/>
  <c r="C785" i="7" s="1"/>
  <c r="R680" i="6"/>
  <c r="C680" i="6"/>
  <c r="U680" i="6" s="1"/>
  <c r="B683" i="7" s="1"/>
  <c r="D680" i="6"/>
  <c r="V680" i="6" s="1"/>
  <c r="C683" i="7" s="1"/>
  <c r="R678" i="6"/>
  <c r="D678" i="6"/>
  <c r="V678" i="6" s="1"/>
  <c r="C681" i="7" s="1"/>
  <c r="C678" i="6"/>
  <c r="U678" i="6" s="1"/>
  <c r="B681" i="7" s="1"/>
  <c r="R676" i="6"/>
  <c r="C676" i="6"/>
  <c r="U676" i="6" s="1"/>
  <c r="B679" i="7" s="1"/>
  <c r="D676" i="6"/>
  <c r="V676" i="6" s="1"/>
  <c r="C679" i="7" s="1"/>
  <c r="R674" i="6"/>
  <c r="D674" i="6"/>
  <c r="V674" i="6" s="1"/>
  <c r="C677" i="7" s="1"/>
  <c r="C674" i="6"/>
  <c r="U674" i="6" s="1"/>
  <c r="B677" i="7" s="1"/>
  <c r="R672" i="6"/>
  <c r="D672" i="6"/>
  <c r="V672" i="6" s="1"/>
  <c r="C675" i="7" s="1"/>
  <c r="C672" i="6"/>
  <c r="U672" i="6" s="1"/>
  <c r="B675" i="7" s="1"/>
  <c r="B1970" i="6"/>
  <c r="R1970" i="6" s="1"/>
  <c r="H670" i="6"/>
  <c r="D1970" i="6" s="1"/>
  <c r="G670" i="6"/>
  <c r="C1970" i="6" s="1"/>
  <c r="B1967" i="6"/>
  <c r="R1967" i="6" s="1"/>
  <c r="H667" i="6"/>
  <c r="D1967" i="6" s="1"/>
  <c r="G667" i="6"/>
  <c r="C1967" i="6" s="1"/>
  <c r="B1964" i="6"/>
  <c r="R1964" i="6" s="1"/>
  <c r="H664" i="6"/>
  <c r="D1964" i="6" s="1"/>
  <c r="G664" i="6"/>
  <c r="C1964" i="6" s="1"/>
  <c r="B1961" i="6"/>
  <c r="R1961" i="6" s="1"/>
  <c r="H661" i="6"/>
  <c r="D1961" i="6" s="1"/>
  <c r="G661" i="6"/>
  <c r="C1961" i="6" s="1"/>
  <c r="B1958" i="6"/>
  <c r="R1958" i="6" s="1"/>
  <c r="H658" i="6"/>
  <c r="D1958" i="6" s="1"/>
  <c r="G658" i="6"/>
  <c r="C1958" i="6" s="1"/>
  <c r="B1955" i="6"/>
  <c r="R1955" i="6" s="1"/>
  <c r="H655" i="6"/>
  <c r="D1955" i="6" s="1"/>
  <c r="G655" i="6"/>
  <c r="C1955" i="6" s="1"/>
  <c r="B1952" i="6"/>
  <c r="R1952" i="6" s="1"/>
  <c r="H652" i="6"/>
  <c r="D1952" i="6" s="1"/>
  <c r="G652" i="6"/>
  <c r="C1952" i="6" s="1"/>
  <c r="B1949" i="6"/>
  <c r="R1949" i="6" s="1"/>
  <c r="H649" i="6"/>
  <c r="D1949" i="6" s="1"/>
  <c r="G649" i="6"/>
  <c r="C1949" i="6" s="1"/>
  <c r="B1946" i="6"/>
  <c r="R1946" i="6" s="1"/>
  <c r="H646" i="6"/>
  <c r="D1946" i="6" s="1"/>
  <c r="G646" i="6"/>
  <c r="C1946" i="6" s="1"/>
  <c r="B1943" i="6"/>
  <c r="R1943" i="6" s="1"/>
  <c r="H643" i="6"/>
  <c r="D1943" i="6" s="1"/>
  <c r="G643" i="6"/>
  <c r="C1943" i="6" s="1"/>
  <c r="B1940" i="6"/>
  <c r="R1940" i="6" s="1"/>
  <c r="H640" i="6"/>
  <c r="D1940" i="6" s="1"/>
  <c r="G640" i="6"/>
  <c r="C1940" i="6" s="1"/>
  <c r="B1937" i="6"/>
  <c r="R1937" i="6" s="1"/>
  <c r="H637" i="6"/>
  <c r="D1937" i="6" s="1"/>
  <c r="G637" i="6"/>
  <c r="C1937" i="6" s="1"/>
  <c r="B1934" i="6"/>
  <c r="R1934" i="6" s="1"/>
  <c r="H634" i="6"/>
  <c r="D1934" i="6" s="1"/>
  <c r="G634" i="6"/>
  <c r="C1934" i="6" s="1"/>
  <c r="B1931" i="6"/>
  <c r="R1931" i="6" s="1"/>
  <c r="H631" i="6"/>
  <c r="D1931" i="6" s="1"/>
  <c r="G631" i="6"/>
  <c r="C1931" i="6" s="1"/>
  <c r="B1928" i="6"/>
  <c r="R1928" i="6" s="1"/>
  <c r="H628" i="6"/>
  <c r="D1928" i="6" s="1"/>
  <c r="G628" i="6"/>
  <c r="C1928" i="6" s="1"/>
  <c r="B1925" i="6"/>
  <c r="R1925" i="6" s="1"/>
  <c r="H625" i="6"/>
  <c r="D1925" i="6" s="1"/>
  <c r="G625" i="6"/>
  <c r="C1925" i="6" s="1"/>
  <c r="B1922" i="6"/>
  <c r="R1922" i="6" s="1"/>
  <c r="H622" i="6"/>
  <c r="D1922" i="6" s="1"/>
  <c r="G622" i="6"/>
  <c r="C1922" i="6" s="1"/>
  <c r="B1919" i="6"/>
  <c r="R1919" i="6" s="1"/>
  <c r="H619" i="6"/>
  <c r="D1919" i="6" s="1"/>
  <c r="G619" i="6"/>
  <c r="C1919" i="6" s="1"/>
  <c r="B3198" i="6"/>
  <c r="R3198" i="6" s="1"/>
  <c r="P398" i="6"/>
  <c r="D3198" i="6" s="1"/>
  <c r="O398" i="6"/>
  <c r="C3198" i="6" s="1"/>
  <c r="O395" i="6"/>
  <c r="C3195" i="6" s="1"/>
  <c r="P395" i="6"/>
  <c r="D3195" i="6" s="1"/>
  <c r="B3195" i="6"/>
  <c r="R3195" i="6" s="1"/>
  <c r="R3192" i="6"/>
  <c r="O392" i="6"/>
  <c r="C3192" i="6" s="1"/>
  <c r="B3192" i="6"/>
  <c r="P392" i="6"/>
  <c r="D3192" i="6" s="1"/>
  <c r="B3189" i="6"/>
  <c r="R3189" i="6" s="1"/>
  <c r="P389" i="6"/>
  <c r="D3189" i="6" s="1"/>
  <c r="O389" i="6"/>
  <c r="C3189" i="6" s="1"/>
  <c r="O386" i="6"/>
  <c r="C3186" i="6" s="1"/>
  <c r="P386" i="6"/>
  <c r="D3186" i="6" s="1"/>
  <c r="B3186" i="6"/>
  <c r="R3186" i="6" s="1"/>
  <c r="R3183" i="6"/>
  <c r="B3183" i="6"/>
  <c r="O383" i="6"/>
  <c r="C3183" i="6" s="1"/>
  <c r="P383" i="6"/>
  <c r="D3183" i="6" s="1"/>
  <c r="B3180" i="6"/>
  <c r="R3180" i="6" s="1"/>
  <c r="P380" i="6"/>
  <c r="D3180" i="6" s="1"/>
  <c r="O380" i="6"/>
  <c r="C3180" i="6" s="1"/>
  <c r="O377" i="6"/>
  <c r="C3177" i="6" s="1"/>
  <c r="P377" i="6"/>
  <c r="D3177" i="6" s="1"/>
  <c r="B3177" i="6"/>
  <c r="R3177" i="6" s="1"/>
  <c r="R3174" i="6"/>
  <c r="B3174" i="6"/>
  <c r="P374" i="6"/>
  <c r="D3174" i="6" s="1"/>
  <c r="O374" i="6"/>
  <c r="C3174" i="6" s="1"/>
  <c r="B3171" i="6"/>
  <c r="R3171" i="6" s="1"/>
  <c r="P371" i="6"/>
  <c r="D3171" i="6" s="1"/>
  <c r="O371" i="6"/>
  <c r="C3171" i="6" s="1"/>
  <c r="B3168" i="6"/>
  <c r="R3168" i="6" s="1"/>
  <c r="O368" i="6"/>
  <c r="C3168" i="6" s="1"/>
  <c r="P368" i="6"/>
  <c r="D3168" i="6" s="1"/>
  <c r="R3165" i="6"/>
  <c r="O365" i="6"/>
  <c r="C3165" i="6" s="1"/>
  <c r="B3165" i="6"/>
  <c r="P365" i="6"/>
  <c r="D3165" i="6" s="1"/>
  <c r="B3162" i="6"/>
  <c r="R3162" i="6" s="1"/>
  <c r="O362" i="6"/>
  <c r="C3162" i="6" s="1"/>
  <c r="P362" i="6"/>
  <c r="D3162" i="6" s="1"/>
  <c r="P359" i="6"/>
  <c r="D3159" i="6" s="1"/>
  <c r="O359" i="6"/>
  <c r="C3159" i="6" s="1"/>
  <c r="B3159" i="6"/>
  <c r="R3159" i="6" s="1"/>
  <c r="R3156" i="6"/>
  <c r="O356" i="6"/>
  <c r="C3156" i="6" s="1"/>
  <c r="P356" i="6"/>
  <c r="D3156" i="6" s="1"/>
  <c r="B3156" i="6"/>
  <c r="B3153" i="6"/>
  <c r="R3153" i="6" s="1"/>
  <c r="P353" i="6"/>
  <c r="D3153" i="6" s="1"/>
  <c r="O353" i="6"/>
  <c r="C3153" i="6" s="1"/>
  <c r="O350" i="6"/>
  <c r="C3150" i="6" s="1"/>
  <c r="B3150" i="6"/>
  <c r="R3150" i="6" s="1"/>
  <c r="P350" i="6"/>
  <c r="D3150" i="6" s="1"/>
  <c r="R3147" i="6"/>
  <c r="O347" i="6"/>
  <c r="C3147" i="6" s="1"/>
  <c r="P347" i="6"/>
  <c r="D3147" i="6" s="1"/>
  <c r="B3147" i="6"/>
  <c r="B3144" i="6"/>
  <c r="R3144" i="6" s="1"/>
  <c r="O344" i="6"/>
  <c r="C3144" i="6" s="1"/>
  <c r="P344" i="6"/>
  <c r="D3144" i="6" s="1"/>
  <c r="B3141" i="6"/>
  <c r="R3141" i="6" s="1"/>
  <c r="P341" i="6"/>
  <c r="D3141" i="6" s="1"/>
  <c r="O341" i="6"/>
  <c r="C3141" i="6" s="1"/>
  <c r="R3138" i="6"/>
  <c r="O338" i="6"/>
  <c r="C3138" i="6" s="1"/>
  <c r="P338" i="6"/>
  <c r="D3138" i="6" s="1"/>
  <c r="B3138" i="6"/>
  <c r="P335" i="6"/>
  <c r="D3135" i="6" s="1"/>
  <c r="B3135" i="6"/>
  <c r="R3135" i="6" s="1"/>
  <c r="O335" i="6"/>
  <c r="C3135" i="6" s="1"/>
  <c r="B3132" i="6"/>
  <c r="R3132" i="6" s="1"/>
  <c r="O332" i="6"/>
  <c r="C3132" i="6" s="1"/>
  <c r="P332" i="6"/>
  <c r="D3132" i="6" s="1"/>
  <c r="R3129" i="6"/>
  <c r="P329" i="6"/>
  <c r="D3129" i="6" s="1"/>
  <c r="O329" i="6"/>
  <c r="C3129" i="6" s="1"/>
  <c r="B3129" i="6"/>
  <c r="O326" i="6"/>
  <c r="C3126" i="6" s="1"/>
  <c r="B3126" i="6"/>
  <c r="R3126" i="6" s="1"/>
  <c r="P326" i="6"/>
  <c r="D3126" i="6" s="1"/>
  <c r="O323" i="6"/>
  <c r="C3123" i="6" s="1"/>
  <c r="P323" i="6"/>
  <c r="D3123" i="6" s="1"/>
  <c r="B3123" i="6"/>
  <c r="R3123" i="6" s="1"/>
  <c r="R3120" i="6"/>
  <c r="B3120" i="6"/>
  <c r="P320" i="6"/>
  <c r="D3120" i="6" s="1"/>
  <c r="O320" i="6"/>
  <c r="C3120" i="6" s="1"/>
  <c r="B3117" i="6"/>
  <c r="R3117" i="6" s="1"/>
  <c r="P317" i="6"/>
  <c r="D3117" i="6" s="1"/>
  <c r="O317" i="6"/>
  <c r="C3117" i="6" s="1"/>
  <c r="O314" i="6"/>
  <c r="C3114" i="6" s="1"/>
  <c r="B3114" i="6"/>
  <c r="R3114" i="6" s="1"/>
  <c r="P314" i="6"/>
  <c r="D3114" i="6" s="1"/>
  <c r="R3111" i="6"/>
  <c r="B3111" i="6"/>
  <c r="O311" i="6"/>
  <c r="C3111" i="6" s="1"/>
  <c r="P311" i="6"/>
  <c r="D3111" i="6" s="1"/>
  <c r="R3108" i="6"/>
  <c r="O308" i="6"/>
  <c r="C3108" i="6" s="1"/>
  <c r="P308" i="6"/>
  <c r="D3108" i="6" s="1"/>
  <c r="B3108" i="6"/>
  <c r="O305" i="6"/>
  <c r="C3105" i="6" s="1"/>
  <c r="B3105" i="6"/>
  <c r="R3105" i="6" s="1"/>
  <c r="P305" i="6"/>
  <c r="D3105" i="6" s="1"/>
  <c r="R3102" i="6"/>
  <c r="B3102" i="6"/>
  <c r="P302" i="6"/>
  <c r="D3102" i="6" s="1"/>
  <c r="O302" i="6"/>
  <c r="C3102" i="6" s="1"/>
  <c r="P299" i="6"/>
  <c r="D3099" i="6" s="1"/>
  <c r="B3099" i="6"/>
  <c r="R3099" i="6" s="1"/>
  <c r="O299" i="6"/>
  <c r="C3099" i="6" s="1"/>
  <c r="B3096" i="6"/>
  <c r="R3096" i="6" s="1"/>
  <c r="O296" i="6"/>
  <c r="C3096" i="6" s="1"/>
  <c r="P296" i="6"/>
  <c r="D3096" i="6" s="1"/>
  <c r="R3093" i="6"/>
  <c r="B3093" i="6"/>
  <c r="O293" i="6"/>
  <c r="C3093" i="6" s="1"/>
  <c r="P293" i="6"/>
  <c r="D3093" i="6" s="1"/>
  <c r="B3090" i="6"/>
  <c r="R3090" i="6" s="1"/>
  <c r="P290" i="6"/>
  <c r="D3090" i="6" s="1"/>
  <c r="O290" i="6"/>
  <c r="C3090" i="6" s="1"/>
  <c r="O287" i="6"/>
  <c r="C3087" i="6" s="1"/>
  <c r="B3087" i="6"/>
  <c r="R3087" i="6" s="1"/>
  <c r="P287" i="6"/>
  <c r="D3087" i="6" s="1"/>
  <c r="R3084" i="6"/>
  <c r="O284" i="6"/>
  <c r="C3084" i="6" s="1"/>
  <c r="P284" i="6"/>
  <c r="D3084" i="6" s="1"/>
  <c r="B3084" i="6"/>
  <c r="B3081" i="6"/>
  <c r="R3081" i="6" s="1"/>
  <c r="P281" i="6"/>
  <c r="D3081" i="6" s="1"/>
  <c r="O281" i="6"/>
  <c r="C3081" i="6" s="1"/>
  <c r="O278" i="6"/>
  <c r="C3078" i="6" s="1"/>
  <c r="P278" i="6"/>
  <c r="D3078" i="6" s="1"/>
  <c r="B3078" i="6"/>
  <c r="R3078" i="6" s="1"/>
  <c r="R3075" i="6"/>
  <c r="B3075" i="6"/>
  <c r="P275" i="6"/>
  <c r="D3075" i="6" s="1"/>
  <c r="O275" i="6"/>
  <c r="C3075" i="6" s="1"/>
  <c r="R3072" i="6"/>
  <c r="O272" i="6"/>
  <c r="C3072" i="6" s="1"/>
  <c r="P272" i="6"/>
  <c r="D3072" i="6" s="1"/>
  <c r="B3072" i="6"/>
  <c r="B3069" i="6"/>
  <c r="R3069" i="6" s="1"/>
  <c r="O269" i="6"/>
  <c r="C3069" i="6" s="1"/>
  <c r="P269" i="6"/>
  <c r="D3069" i="6" s="1"/>
  <c r="R3066" i="6"/>
  <c r="O266" i="6"/>
  <c r="C3066" i="6" s="1"/>
  <c r="B3066" i="6"/>
  <c r="P266" i="6"/>
  <c r="D3066" i="6" s="1"/>
  <c r="P263" i="6"/>
  <c r="D3063" i="6" s="1"/>
  <c r="B3063" i="6"/>
  <c r="R3063" i="6" s="1"/>
  <c r="O263" i="6"/>
  <c r="C3063" i="6" s="1"/>
  <c r="B3060" i="6"/>
  <c r="R3060" i="6" s="1"/>
  <c r="O260" i="6"/>
  <c r="C3060" i="6" s="1"/>
  <c r="P260" i="6"/>
  <c r="D3060" i="6" s="1"/>
  <c r="R3057" i="6"/>
  <c r="B3057" i="6"/>
  <c r="O257" i="6"/>
  <c r="C3057" i="6" s="1"/>
  <c r="P257" i="6"/>
  <c r="D3057" i="6" s="1"/>
  <c r="R3054" i="6"/>
  <c r="O254" i="6"/>
  <c r="C3054" i="6" s="1"/>
  <c r="P254" i="6"/>
  <c r="D3054" i="6" s="1"/>
  <c r="B3054" i="6"/>
  <c r="P251" i="6"/>
  <c r="D3051" i="6" s="1"/>
  <c r="O251" i="6"/>
  <c r="C3051" i="6" s="1"/>
  <c r="B3051" i="6"/>
  <c r="R3051" i="6" s="1"/>
  <c r="R3048" i="6"/>
  <c r="B3048" i="6"/>
  <c r="O248" i="6"/>
  <c r="C3048" i="6" s="1"/>
  <c r="P248" i="6"/>
  <c r="D3048" i="6" s="1"/>
  <c r="B3045" i="6"/>
  <c r="R3045" i="6" s="1"/>
  <c r="P245" i="6"/>
  <c r="D3045" i="6" s="1"/>
  <c r="O245" i="6"/>
  <c r="C3045" i="6" s="1"/>
  <c r="B3042" i="6"/>
  <c r="R3042" i="6" s="1"/>
  <c r="O242" i="6"/>
  <c r="C3042" i="6" s="1"/>
  <c r="P242" i="6"/>
  <c r="D3042" i="6" s="1"/>
  <c r="R3039" i="6"/>
  <c r="O239" i="6"/>
  <c r="C3039" i="6" s="1"/>
  <c r="B3039" i="6"/>
  <c r="P239" i="6"/>
  <c r="D3039" i="6" s="1"/>
  <c r="B3036" i="6"/>
  <c r="R3036" i="6" s="1"/>
  <c r="P236" i="6"/>
  <c r="D3036" i="6" s="1"/>
  <c r="O236" i="6"/>
  <c r="C3036" i="6" s="1"/>
  <c r="B3033" i="6"/>
  <c r="R3033" i="6" s="1"/>
  <c r="O233" i="6"/>
  <c r="C3033" i="6" s="1"/>
  <c r="P233" i="6"/>
  <c r="D3033" i="6" s="1"/>
  <c r="R3030" i="6"/>
  <c r="O230" i="6"/>
  <c r="C3030" i="6" s="1"/>
  <c r="P230" i="6"/>
  <c r="D3030" i="6" s="1"/>
  <c r="B3030" i="6"/>
  <c r="P227" i="6"/>
  <c r="D3027" i="6" s="1"/>
  <c r="B3027" i="6"/>
  <c r="R3027" i="6" s="1"/>
  <c r="O227" i="6"/>
  <c r="C3027" i="6" s="1"/>
  <c r="B3024" i="6"/>
  <c r="R3024" i="6" s="1"/>
  <c r="O224" i="6"/>
  <c r="C3024" i="6" s="1"/>
  <c r="P224" i="6"/>
  <c r="D3024" i="6" s="1"/>
  <c r="R3021" i="6"/>
  <c r="P221" i="6"/>
  <c r="D3021" i="6" s="1"/>
  <c r="B3021" i="6"/>
  <c r="O221" i="6"/>
  <c r="C3021" i="6" s="1"/>
  <c r="B3018" i="6"/>
  <c r="R3018" i="6" s="1"/>
  <c r="O218" i="6"/>
  <c r="C3018" i="6" s="1"/>
  <c r="P218" i="6"/>
  <c r="D3018" i="6" s="1"/>
  <c r="B3015" i="6"/>
  <c r="R3015" i="6" s="1"/>
  <c r="O215" i="6"/>
  <c r="C3015" i="6" s="1"/>
  <c r="P215" i="6"/>
  <c r="D3015" i="6" s="1"/>
  <c r="R3012" i="6"/>
  <c r="P212" i="6"/>
  <c r="D3012" i="6" s="1"/>
  <c r="O212" i="6"/>
  <c r="C3012" i="6" s="1"/>
  <c r="B3012" i="6"/>
  <c r="B3009" i="6"/>
  <c r="R3009" i="6" s="1"/>
  <c r="P209" i="6"/>
  <c r="D3009" i="6" s="1"/>
  <c r="O209" i="6"/>
  <c r="C3009" i="6" s="1"/>
  <c r="O206" i="6"/>
  <c r="C3006" i="6" s="1"/>
  <c r="B3006" i="6"/>
  <c r="R3006" i="6" s="1"/>
  <c r="P206" i="6"/>
  <c r="D3006" i="6" s="1"/>
  <c r="R3003" i="6"/>
  <c r="B3003" i="6"/>
  <c r="O203" i="6"/>
  <c r="C3003" i="6" s="1"/>
  <c r="P203" i="6"/>
  <c r="D3003" i="6" s="1"/>
  <c r="O200" i="6"/>
  <c r="C3000" i="6" s="1"/>
  <c r="P200" i="6"/>
  <c r="D3000" i="6" s="1"/>
  <c r="B3000" i="6"/>
  <c r="R3000" i="6" s="1"/>
  <c r="B2997" i="6"/>
  <c r="R2997" i="6" s="1"/>
  <c r="P197" i="6"/>
  <c r="D2997" i="6" s="1"/>
  <c r="O197" i="6"/>
  <c r="C2997" i="6" s="1"/>
  <c r="R2994" i="6"/>
  <c r="O194" i="6"/>
  <c r="C2994" i="6" s="1"/>
  <c r="P194" i="6"/>
  <c r="D2994" i="6" s="1"/>
  <c r="B2994" i="6"/>
  <c r="P191" i="6"/>
  <c r="D2991" i="6" s="1"/>
  <c r="O191" i="6"/>
  <c r="C2991" i="6" s="1"/>
  <c r="B2991" i="6"/>
  <c r="R2991" i="6" s="1"/>
  <c r="B2988" i="6"/>
  <c r="R2988" i="6" s="1"/>
  <c r="O188" i="6"/>
  <c r="C2988" i="6" s="1"/>
  <c r="P188" i="6"/>
  <c r="D2988" i="6" s="1"/>
  <c r="R2985" i="6"/>
  <c r="B2985" i="6"/>
  <c r="O185" i="6"/>
  <c r="C2985" i="6" s="1"/>
  <c r="P185" i="6"/>
  <c r="D2985" i="6" s="1"/>
  <c r="B2982" i="6"/>
  <c r="R2982" i="6" s="1"/>
  <c r="P182" i="6"/>
  <c r="D2982" i="6" s="1"/>
  <c r="O182" i="6"/>
  <c r="C2982" i="6" s="1"/>
  <c r="O179" i="6"/>
  <c r="C2979" i="6" s="1"/>
  <c r="B2979" i="6"/>
  <c r="R2979" i="6" s="1"/>
  <c r="P179" i="6"/>
  <c r="D2979" i="6" s="1"/>
  <c r="R2976" i="6"/>
  <c r="B2976" i="6"/>
  <c r="O176" i="6"/>
  <c r="C2976" i="6" s="1"/>
  <c r="P176" i="6"/>
  <c r="D2976" i="6" s="1"/>
  <c r="B2973" i="6"/>
  <c r="R2973" i="6" s="1"/>
  <c r="P173" i="6"/>
  <c r="D2973" i="6" s="1"/>
  <c r="O173" i="6"/>
  <c r="C2973" i="6" s="1"/>
  <c r="O170" i="6"/>
  <c r="C2970" i="6" s="1"/>
  <c r="P170" i="6"/>
  <c r="D2970" i="6" s="1"/>
  <c r="B2970" i="6"/>
  <c r="R2970" i="6" s="1"/>
  <c r="R2967" i="6"/>
  <c r="B2967" i="6"/>
  <c r="P167" i="6"/>
  <c r="D2967" i="6" s="1"/>
  <c r="O167" i="6"/>
  <c r="C2967" i="6" s="1"/>
  <c r="B2964" i="6"/>
  <c r="R2964" i="6" s="1"/>
  <c r="O164" i="6"/>
  <c r="C2964" i="6" s="1"/>
  <c r="P164" i="6"/>
  <c r="D2964" i="6" s="1"/>
  <c r="O161" i="6"/>
  <c r="C2961" i="6" s="1"/>
  <c r="P161" i="6"/>
  <c r="D2961" i="6" s="1"/>
  <c r="B2961" i="6"/>
  <c r="R2961" i="6" s="1"/>
  <c r="R2958" i="6"/>
  <c r="B2958" i="6"/>
  <c r="P158" i="6"/>
  <c r="D2958" i="6" s="1"/>
  <c r="O158" i="6"/>
  <c r="C2958" i="6" s="1"/>
  <c r="B2955" i="6"/>
  <c r="R2955" i="6" s="1"/>
  <c r="P155" i="6"/>
  <c r="D2955" i="6" s="1"/>
  <c r="O155" i="6"/>
  <c r="C2955" i="6" s="1"/>
  <c r="B2952" i="6"/>
  <c r="R2952" i="6" s="1"/>
  <c r="O152" i="6"/>
  <c r="C2952" i="6" s="1"/>
  <c r="P152" i="6"/>
  <c r="D2952" i="6" s="1"/>
  <c r="R2949" i="6"/>
  <c r="O149" i="6"/>
  <c r="C2949" i="6" s="1"/>
  <c r="P149" i="6"/>
  <c r="D2949" i="6" s="1"/>
  <c r="B2949" i="6"/>
  <c r="B2946" i="6"/>
  <c r="R2946" i="6" s="1"/>
  <c r="O146" i="6"/>
  <c r="C2946" i="6" s="1"/>
  <c r="P146" i="6"/>
  <c r="D2946" i="6" s="1"/>
  <c r="B2943" i="6"/>
  <c r="R2943" i="6" s="1"/>
  <c r="P143" i="6"/>
  <c r="D2943" i="6" s="1"/>
  <c r="O143" i="6"/>
  <c r="C2943" i="6" s="1"/>
  <c r="R2940" i="6"/>
  <c r="O140" i="6"/>
  <c r="C2940" i="6" s="1"/>
  <c r="B2940" i="6"/>
  <c r="P140" i="6"/>
  <c r="D2940" i="6" s="1"/>
  <c r="B2937" i="6"/>
  <c r="R2937" i="6" s="1"/>
  <c r="P137" i="6"/>
  <c r="D2937" i="6" s="1"/>
  <c r="O137" i="6"/>
  <c r="C2937" i="6" s="1"/>
  <c r="O134" i="6"/>
  <c r="C2934" i="6" s="1"/>
  <c r="B2934" i="6"/>
  <c r="R2934" i="6" s="1"/>
  <c r="P134" i="6"/>
  <c r="D2934" i="6" s="1"/>
  <c r="R2931" i="6"/>
  <c r="O131" i="6"/>
  <c r="C2931" i="6" s="1"/>
  <c r="P131" i="6"/>
  <c r="D2931" i="6" s="1"/>
  <c r="B2931" i="6"/>
  <c r="P128" i="6"/>
  <c r="D2928" i="6" s="1"/>
  <c r="B2928" i="6"/>
  <c r="R2928" i="6" s="1"/>
  <c r="O128" i="6"/>
  <c r="C2928" i="6" s="1"/>
  <c r="B2925" i="6"/>
  <c r="R2925" i="6" s="1"/>
  <c r="O125" i="6"/>
  <c r="C2925" i="6" s="1"/>
  <c r="P125" i="6"/>
  <c r="D2925" i="6" s="1"/>
  <c r="R2922" i="6"/>
  <c r="O122" i="6"/>
  <c r="C2922" i="6" s="1"/>
  <c r="P122" i="6"/>
  <c r="D2922" i="6" s="1"/>
  <c r="B2922" i="6"/>
  <c r="P119" i="6"/>
  <c r="D2919" i="6" s="1"/>
  <c r="O119" i="6"/>
  <c r="C2919" i="6" s="1"/>
  <c r="B2919" i="6"/>
  <c r="R2919" i="6" s="1"/>
  <c r="B2916" i="6"/>
  <c r="R2916" i="6" s="1"/>
  <c r="O116" i="6"/>
  <c r="C2916" i="6" s="1"/>
  <c r="P116" i="6"/>
  <c r="D2916" i="6" s="1"/>
  <c r="R2913" i="6"/>
  <c r="B2913" i="6"/>
  <c r="P113" i="6"/>
  <c r="D2913" i="6" s="1"/>
  <c r="O113" i="6"/>
  <c r="C2913" i="6" s="1"/>
  <c r="O110" i="6"/>
  <c r="C2910" i="6" s="1"/>
  <c r="B2910" i="6"/>
  <c r="R2910" i="6" s="1"/>
  <c r="P110" i="6"/>
  <c r="D2910" i="6" s="1"/>
  <c r="B2907" i="6"/>
  <c r="R2907" i="6" s="1"/>
  <c r="O107" i="6"/>
  <c r="C2907" i="6" s="1"/>
  <c r="P107" i="6"/>
  <c r="D2907" i="6" s="1"/>
  <c r="R2904" i="6"/>
  <c r="B2904" i="6"/>
  <c r="P104" i="6"/>
  <c r="D2904" i="6" s="1"/>
  <c r="O104" i="6"/>
  <c r="C2904" i="6" s="1"/>
  <c r="B2901" i="6"/>
  <c r="R2901" i="6" s="1"/>
  <c r="P101" i="6"/>
  <c r="D2901" i="6" s="1"/>
  <c r="O101" i="6"/>
  <c r="C2901" i="6" s="1"/>
  <c r="O98" i="6"/>
  <c r="C2898" i="6" s="1"/>
  <c r="B2898" i="6"/>
  <c r="R2898" i="6" s="1"/>
  <c r="P98" i="6"/>
  <c r="D2898" i="6" s="1"/>
  <c r="R2895" i="6"/>
  <c r="B2895" i="6"/>
  <c r="P95" i="6"/>
  <c r="D2895" i="6" s="1"/>
  <c r="O95" i="6"/>
  <c r="C2895" i="6" s="1"/>
  <c r="B2892" i="6"/>
  <c r="R2892" i="6" s="1"/>
  <c r="O92" i="6"/>
  <c r="C2892" i="6" s="1"/>
  <c r="P92" i="6"/>
  <c r="D2892" i="6" s="1"/>
  <c r="P89" i="6"/>
  <c r="D2889" i="6" s="1"/>
  <c r="B2889" i="6"/>
  <c r="R2889" i="6" s="1"/>
  <c r="O89" i="6"/>
  <c r="C2889" i="6" s="1"/>
  <c r="R2886" i="6"/>
  <c r="B2886" i="6"/>
  <c r="O86" i="6"/>
  <c r="C2886" i="6" s="1"/>
  <c r="P86" i="6"/>
  <c r="D2886" i="6" s="1"/>
  <c r="P83" i="6"/>
  <c r="D2883" i="6" s="1"/>
  <c r="O83" i="6"/>
  <c r="C2883" i="6" s="1"/>
  <c r="B2883" i="6"/>
  <c r="R2883" i="6" s="1"/>
  <c r="B2880" i="6"/>
  <c r="R2880" i="6" s="1"/>
  <c r="O80" i="6"/>
  <c r="C2880" i="6" s="1"/>
  <c r="P80" i="6"/>
  <c r="D2880" i="6" s="1"/>
  <c r="R2877" i="6"/>
  <c r="B2877" i="6"/>
  <c r="O77" i="6"/>
  <c r="C2877" i="6" s="1"/>
  <c r="P77" i="6"/>
  <c r="D2877" i="6" s="1"/>
  <c r="P74" i="6"/>
  <c r="D2874" i="6" s="1"/>
  <c r="B2874" i="6"/>
  <c r="R2874" i="6" s="1"/>
  <c r="O74" i="6"/>
  <c r="C2874" i="6" s="1"/>
  <c r="B2871" i="6"/>
  <c r="R2871" i="6" s="1"/>
  <c r="O71" i="6"/>
  <c r="C2871" i="6" s="1"/>
  <c r="P71" i="6"/>
  <c r="D2871" i="6" s="1"/>
  <c r="R2868" i="6"/>
  <c r="B2868" i="6"/>
  <c r="O68" i="6"/>
  <c r="C2868" i="6" s="1"/>
  <c r="P68" i="6"/>
  <c r="D2868" i="6" s="1"/>
  <c r="B2865" i="6"/>
  <c r="R2865" i="6" s="1"/>
  <c r="P65" i="6"/>
  <c r="D2865" i="6" s="1"/>
  <c r="O65" i="6"/>
  <c r="C2865" i="6" s="1"/>
  <c r="O62" i="6"/>
  <c r="C2862" i="6" s="1"/>
  <c r="B2862" i="6"/>
  <c r="R2862" i="6" s="1"/>
  <c r="P62" i="6"/>
  <c r="D2862" i="6" s="1"/>
  <c r="R2859" i="6"/>
  <c r="B2859" i="6"/>
  <c r="O59" i="6"/>
  <c r="C2859" i="6" s="1"/>
  <c r="P59" i="6"/>
  <c r="D2859" i="6" s="1"/>
  <c r="P56" i="6"/>
  <c r="D2856" i="6" s="1"/>
  <c r="O56" i="6"/>
  <c r="C2856" i="6" s="1"/>
  <c r="B2856" i="6"/>
  <c r="R2856" i="6" s="1"/>
  <c r="O53" i="6"/>
  <c r="C2853" i="6" s="1"/>
  <c r="B2853" i="6"/>
  <c r="R2853" i="6" s="1"/>
  <c r="P53" i="6"/>
  <c r="D2853" i="6" s="1"/>
  <c r="R2850" i="6"/>
  <c r="B2850" i="6"/>
  <c r="P50" i="6"/>
  <c r="D2850" i="6" s="1"/>
  <c r="O50" i="6"/>
  <c r="C2850" i="6" s="1"/>
  <c r="P47" i="6"/>
  <c r="D2847" i="6" s="1"/>
  <c r="B2847" i="6"/>
  <c r="R2847" i="6" s="1"/>
  <c r="O47" i="6"/>
  <c r="C2847" i="6" s="1"/>
  <c r="B2844" i="6"/>
  <c r="R2844" i="6" s="1"/>
  <c r="O44" i="6"/>
  <c r="C2844" i="6" s="1"/>
  <c r="P44" i="6"/>
  <c r="D2844" i="6" s="1"/>
  <c r="R2841" i="6"/>
  <c r="O41" i="6"/>
  <c r="C2841" i="6" s="1"/>
  <c r="B2841" i="6"/>
  <c r="P41" i="6"/>
  <c r="D2841" i="6" s="1"/>
  <c r="O38" i="6"/>
  <c r="C2838" i="6" s="1"/>
  <c r="P38" i="6"/>
  <c r="D2838" i="6" s="1"/>
  <c r="B2838" i="6"/>
  <c r="R2838" i="6" s="1"/>
  <c r="P35" i="6"/>
  <c r="D2835" i="6" s="1"/>
  <c r="B2835" i="6"/>
  <c r="R2835" i="6" s="1"/>
  <c r="O35" i="6"/>
  <c r="C2835" i="6" s="1"/>
  <c r="R2832" i="6"/>
  <c r="B2832" i="6"/>
  <c r="O32" i="6"/>
  <c r="C2832" i="6" s="1"/>
  <c r="P32" i="6"/>
  <c r="D2832" i="6" s="1"/>
  <c r="B2829" i="6"/>
  <c r="R2829" i="6" s="1"/>
  <c r="P29" i="6"/>
  <c r="D2829" i="6" s="1"/>
  <c r="O29" i="6"/>
  <c r="C2829" i="6" s="1"/>
  <c r="B2826" i="6"/>
  <c r="R2826" i="6" s="1"/>
  <c r="O26" i="6"/>
  <c r="C2826" i="6" s="1"/>
  <c r="P26" i="6"/>
  <c r="D2826" i="6" s="1"/>
  <c r="R2823" i="6"/>
  <c r="O23" i="6"/>
  <c r="C2823" i="6" s="1"/>
  <c r="P23" i="6"/>
  <c r="D2823" i="6" s="1"/>
  <c r="B2823" i="6"/>
  <c r="B2820" i="6"/>
  <c r="R2820" i="6" s="1"/>
  <c r="O20" i="6"/>
  <c r="C2820" i="6" s="1"/>
  <c r="P20" i="6"/>
  <c r="D2820" i="6" s="1"/>
  <c r="B2817" i="6"/>
  <c r="R2817" i="6" s="1"/>
  <c r="P17" i="6"/>
  <c r="D2817" i="6" s="1"/>
  <c r="O17" i="6"/>
  <c r="C2817" i="6" s="1"/>
  <c r="R2814" i="6"/>
  <c r="O14" i="6"/>
  <c r="C2814" i="6" s="1"/>
  <c r="P14" i="6"/>
  <c r="D2814" i="6" s="1"/>
  <c r="B2814" i="6"/>
  <c r="P11" i="6"/>
  <c r="D2811" i="6" s="1"/>
  <c r="B2811" i="6"/>
  <c r="R2811" i="6" s="1"/>
  <c r="O11" i="6"/>
  <c r="C2811" i="6" s="1"/>
  <c r="R1296" i="6"/>
  <c r="D1296" i="6"/>
  <c r="C1296" i="6"/>
  <c r="R1290" i="6"/>
  <c r="D1290" i="6"/>
  <c r="C1290" i="6"/>
  <c r="R1284" i="6"/>
  <c r="D1284" i="6"/>
  <c r="C1284" i="6"/>
  <c r="R1278" i="6"/>
  <c r="D1278" i="6"/>
  <c r="C1278" i="6"/>
  <c r="R1272" i="6"/>
  <c r="D1272" i="6"/>
  <c r="C1272" i="6"/>
  <c r="R1266" i="6"/>
  <c r="D1266" i="6"/>
  <c r="C1266" i="6"/>
  <c r="B1998" i="6"/>
  <c r="R1998" i="6" s="1"/>
  <c r="G698" i="6"/>
  <c r="C1998" i="6" s="1"/>
  <c r="H698" i="6"/>
  <c r="D1998" i="6" s="1"/>
  <c r="B1992" i="6"/>
  <c r="R1992" i="6" s="1"/>
  <c r="H692" i="6"/>
  <c r="D1992" i="6" s="1"/>
  <c r="G692" i="6"/>
  <c r="C1992" i="6" s="1"/>
  <c r="B1986" i="6"/>
  <c r="R1986" i="6" s="1"/>
  <c r="H686" i="6"/>
  <c r="D1986" i="6" s="1"/>
  <c r="G686" i="6"/>
  <c r="C1986" i="6" s="1"/>
  <c r="B1980" i="6"/>
  <c r="R1980" i="6" s="1"/>
  <c r="G680" i="6"/>
  <c r="C1980" i="6" s="1"/>
  <c r="H680" i="6"/>
  <c r="D1980" i="6" s="1"/>
  <c r="B1974" i="6"/>
  <c r="R1974" i="6" s="1"/>
  <c r="G674" i="6"/>
  <c r="C1974" i="6" s="1"/>
  <c r="H674" i="6"/>
  <c r="D1974" i="6" s="1"/>
  <c r="R2808" i="6"/>
  <c r="B2808" i="6"/>
  <c r="O8" i="6"/>
  <c r="C2808" i="6" s="1"/>
  <c r="P8" i="6"/>
  <c r="D2808" i="6" s="1"/>
  <c r="P5" i="6"/>
  <c r="D2805" i="6" s="1"/>
  <c r="O5" i="6"/>
  <c r="C2805" i="6" s="1"/>
  <c r="B2805" i="6"/>
  <c r="R2805" i="6" s="1"/>
  <c r="R2802" i="6"/>
  <c r="B2802" i="6"/>
  <c r="O2" i="6"/>
  <c r="C2802" i="6" s="1"/>
  <c r="P2" i="6"/>
  <c r="D2802" i="6" s="1"/>
  <c r="R2699" i="6"/>
  <c r="K699" i="6"/>
  <c r="C2699" i="6" s="1"/>
  <c r="B2699" i="6"/>
  <c r="L699" i="6"/>
  <c r="D2699" i="6" s="1"/>
  <c r="L697" i="6"/>
  <c r="D2697" i="6" s="1"/>
  <c r="B2697" i="6"/>
  <c r="R2697" i="6" s="1"/>
  <c r="K697" i="6"/>
  <c r="C2697" i="6" s="1"/>
  <c r="R2695" i="6"/>
  <c r="B2695" i="6"/>
  <c r="L695" i="6"/>
  <c r="D2695" i="6" s="1"/>
  <c r="K695" i="6"/>
  <c r="C2695" i="6" s="1"/>
  <c r="R2693" i="6"/>
  <c r="B2693" i="6"/>
  <c r="K693" i="6"/>
  <c r="C2693" i="6" s="1"/>
  <c r="L693" i="6"/>
  <c r="D2693" i="6" s="1"/>
  <c r="R2691" i="6"/>
  <c r="B2691" i="6"/>
  <c r="K691" i="6"/>
  <c r="C2691" i="6" s="1"/>
  <c r="L691" i="6"/>
  <c r="D2691" i="6" s="1"/>
  <c r="R2689" i="6"/>
  <c r="B2689" i="6"/>
  <c r="L689" i="6"/>
  <c r="D2689" i="6" s="1"/>
  <c r="K689" i="6"/>
  <c r="C2689" i="6" s="1"/>
  <c r="R2687" i="6"/>
  <c r="B2687" i="6"/>
  <c r="K687" i="6"/>
  <c r="C2687" i="6" s="1"/>
  <c r="L687" i="6"/>
  <c r="D2687" i="6" s="1"/>
  <c r="R2685" i="6"/>
  <c r="B2685" i="6"/>
  <c r="L685" i="6"/>
  <c r="D2685" i="6" s="1"/>
  <c r="K685" i="6"/>
  <c r="C2685" i="6" s="1"/>
  <c r="R2683" i="6"/>
  <c r="B2683" i="6"/>
  <c r="L683" i="6"/>
  <c r="D2683" i="6" s="1"/>
  <c r="K683" i="6"/>
  <c r="C2683" i="6" s="1"/>
  <c r="R2681" i="6"/>
  <c r="L681" i="6"/>
  <c r="D2681" i="6" s="1"/>
  <c r="B2681" i="6"/>
  <c r="K681" i="6"/>
  <c r="C2681" i="6" s="1"/>
  <c r="R2679" i="6"/>
  <c r="B2679" i="6"/>
  <c r="L679" i="6"/>
  <c r="D2679" i="6" s="1"/>
  <c r="K679" i="6"/>
  <c r="C2679" i="6" s="1"/>
  <c r="R2677" i="6"/>
  <c r="B2677" i="6"/>
  <c r="L677" i="6"/>
  <c r="D2677" i="6" s="1"/>
  <c r="K677" i="6"/>
  <c r="C2677" i="6" s="1"/>
  <c r="R2675" i="6"/>
  <c r="L675" i="6"/>
  <c r="D2675" i="6" s="1"/>
  <c r="B2675" i="6"/>
  <c r="K675" i="6"/>
  <c r="C2675" i="6" s="1"/>
  <c r="K673" i="6"/>
  <c r="C2673" i="6" s="1"/>
  <c r="L673" i="6"/>
  <c r="D2673" i="6" s="1"/>
  <c r="B2673" i="6"/>
  <c r="R2673" i="6" s="1"/>
  <c r="R2671" i="6"/>
  <c r="B2671" i="6"/>
  <c r="L671" i="6"/>
  <c r="D2671" i="6" s="1"/>
  <c r="K671" i="6"/>
  <c r="C2671" i="6" s="1"/>
  <c r="B1968" i="6"/>
  <c r="R1968" i="6" s="1"/>
  <c r="H668" i="6"/>
  <c r="D1968" i="6" s="1"/>
  <c r="G668" i="6"/>
  <c r="C1968" i="6" s="1"/>
  <c r="B1965" i="6"/>
  <c r="R1965" i="6" s="1"/>
  <c r="G665" i="6"/>
  <c r="C1965" i="6" s="1"/>
  <c r="H665" i="6"/>
  <c r="D1965" i="6" s="1"/>
  <c r="B1962" i="6"/>
  <c r="R1962" i="6" s="1"/>
  <c r="G662" i="6"/>
  <c r="C1962" i="6" s="1"/>
  <c r="H662" i="6"/>
  <c r="D1962" i="6" s="1"/>
  <c r="B1959" i="6"/>
  <c r="R1959" i="6" s="1"/>
  <c r="G659" i="6"/>
  <c r="C1959" i="6" s="1"/>
  <c r="H659" i="6"/>
  <c r="D1959" i="6" s="1"/>
  <c r="B1956" i="6"/>
  <c r="R1956" i="6" s="1"/>
  <c r="H656" i="6"/>
  <c r="D1956" i="6" s="1"/>
  <c r="G656" i="6"/>
  <c r="C1956" i="6" s="1"/>
  <c r="B1953" i="6"/>
  <c r="R1953" i="6" s="1"/>
  <c r="G653" i="6"/>
  <c r="C1953" i="6" s="1"/>
  <c r="H653" i="6"/>
  <c r="D1953" i="6" s="1"/>
  <c r="B1950" i="6"/>
  <c r="R1950" i="6" s="1"/>
  <c r="H650" i="6"/>
  <c r="D1950" i="6" s="1"/>
  <c r="G650" i="6"/>
  <c r="C1950" i="6" s="1"/>
  <c r="B1947" i="6"/>
  <c r="R1947" i="6" s="1"/>
  <c r="G647" i="6"/>
  <c r="C1947" i="6" s="1"/>
  <c r="H647" i="6"/>
  <c r="D1947" i="6" s="1"/>
  <c r="B1944" i="6"/>
  <c r="R1944" i="6" s="1"/>
  <c r="G644" i="6"/>
  <c r="C1944" i="6" s="1"/>
  <c r="H644" i="6"/>
  <c r="D1944" i="6" s="1"/>
  <c r="B1941" i="6"/>
  <c r="R1941" i="6" s="1"/>
  <c r="G641" i="6"/>
  <c r="C1941" i="6" s="1"/>
  <c r="H641" i="6"/>
  <c r="D1941" i="6" s="1"/>
  <c r="B1938" i="6"/>
  <c r="R1938" i="6" s="1"/>
  <c r="H638" i="6"/>
  <c r="D1938" i="6" s="1"/>
  <c r="G638" i="6"/>
  <c r="C1938" i="6" s="1"/>
  <c r="B1935" i="6"/>
  <c r="R1935" i="6" s="1"/>
  <c r="G635" i="6"/>
  <c r="C1935" i="6" s="1"/>
  <c r="H635" i="6"/>
  <c r="D1935" i="6" s="1"/>
  <c r="B1932" i="6"/>
  <c r="R1932" i="6" s="1"/>
  <c r="H632" i="6"/>
  <c r="D1932" i="6" s="1"/>
  <c r="G632" i="6"/>
  <c r="C1932" i="6" s="1"/>
  <c r="B1929" i="6"/>
  <c r="R1929" i="6" s="1"/>
  <c r="G629" i="6"/>
  <c r="C1929" i="6" s="1"/>
  <c r="H629" i="6"/>
  <c r="D1929" i="6" s="1"/>
  <c r="B1926" i="6"/>
  <c r="R1926" i="6" s="1"/>
  <c r="G626" i="6"/>
  <c r="C1926" i="6" s="1"/>
  <c r="H626" i="6"/>
  <c r="D1926" i="6" s="1"/>
  <c r="B1923" i="6"/>
  <c r="R1923" i="6" s="1"/>
  <c r="G623" i="6"/>
  <c r="C1923" i="6" s="1"/>
  <c r="H623" i="6"/>
  <c r="D1923" i="6" s="1"/>
  <c r="B1920" i="6"/>
  <c r="R1920" i="6" s="1"/>
  <c r="G620" i="6"/>
  <c r="C1920" i="6" s="1"/>
  <c r="H620" i="6"/>
  <c r="D1920" i="6" s="1"/>
  <c r="B1917" i="6"/>
  <c r="R1917" i="6" s="1"/>
  <c r="G617" i="6"/>
  <c r="C1917" i="6" s="1"/>
  <c r="H617" i="6"/>
  <c r="D1917" i="6" s="1"/>
  <c r="R3199" i="6"/>
  <c r="O399" i="6"/>
  <c r="C3199" i="6" s="1"/>
  <c r="P399" i="6"/>
  <c r="D3199" i="6" s="1"/>
  <c r="B3199" i="6"/>
  <c r="R3196" i="6"/>
  <c r="B3196" i="6"/>
  <c r="O396" i="6"/>
  <c r="C3196" i="6" s="1"/>
  <c r="P396" i="6"/>
  <c r="D3196" i="6" s="1"/>
  <c r="R3193" i="6"/>
  <c r="O393" i="6"/>
  <c r="C3193" i="6" s="1"/>
  <c r="P393" i="6"/>
  <c r="D3193" i="6" s="1"/>
  <c r="B3193" i="6"/>
  <c r="R3190" i="6"/>
  <c r="O390" i="6"/>
  <c r="C3190" i="6" s="1"/>
  <c r="P390" i="6"/>
  <c r="D3190" i="6" s="1"/>
  <c r="B3190" i="6"/>
  <c r="O387" i="6"/>
  <c r="C3187" i="6" s="1"/>
  <c r="B3187" i="6"/>
  <c r="R3187" i="6" s="1"/>
  <c r="P387" i="6"/>
  <c r="D3187" i="6" s="1"/>
  <c r="R3184" i="6"/>
  <c r="O384" i="6"/>
  <c r="C3184" i="6" s="1"/>
  <c r="B3184" i="6"/>
  <c r="P384" i="6"/>
  <c r="D3184" i="6" s="1"/>
  <c r="R3181" i="6"/>
  <c r="O381" i="6"/>
  <c r="C3181" i="6" s="1"/>
  <c r="P381" i="6"/>
  <c r="D3181" i="6" s="1"/>
  <c r="B3181" i="6"/>
  <c r="O378" i="6"/>
  <c r="C3178" i="6" s="1"/>
  <c r="P378" i="6"/>
  <c r="D3178" i="6" s="1"/>
  <c r="B3178" i="6"/>
  <c r="R3178" i="6" s="1"/>
  <c r="R3175" i="6"/>
  <c r="B3175" i="6"/>
  <c r="O375" i="6"/>
  <c r="C3175" i="6" s="1"/>
  <c r="P375" i="6"/>
  <c r="D3175" i="6" s="1"/>
  <c r="R3172" i="6"/>
  <c r="O372" i="6"/>
  <c r="C3172" i="6" s="1"/>
  <c r="B3172" i="6"/>
  <c r="P372" i="6"/>
  <c r="D3172" i="6" s="1"/>
  <c r="O369" i="6"/>
  <c r="C3169" i="6" s="1"/>
  <c r="P369" i="6"/>
  <c r="D3169" i="6" s="1"/>
  <c r="B3169" i="6"/>
  <c r="R3169" i="6" s="1"/>
  <c r="R3166" i="6"/>
  <c r="O366" i="6"/>
  <c r="C3166" i="6" s="1"/>
  <c r="B3166" i="6"/>
  <c r="P366" i="6"/>
  <c r="D3166" i="6" s="1"/>
  <c r="R3163" i="6"/>
  <c r="O363" i="6"/>
  <c r="C3163" i="6" s="1"/>
  <c r="B3163" i="6"/>
  <c r="P363" i="6"/>
  <c r="D3163" i="6" s="1"/>
  <c r="R3160" i="6"/>
  <c r="B3160" i="6"/>
  <c r="O360" i="6"/>
  <c r="C3160" i="6" s="1"/>
  <c r="P360" i="6"/>
  <c r="D3160" i="6" s="1"/>
  <c r="R3157" i="6"/>
  <c r="O357" i="6"/>
  <c r="C3157" i="6" s="1"/>
  <c r="P357" i="6"/>
  <c r="D3157" i="6" s="1"/>
  <c r="B3157" i="6"/>
  <c r="R3154" i="6"/>
  <c r="O354" i="6"/>
  <c r="C3154" i="6" s="1"/>
  <c r="B3154" i="6"/>
  <c r="P354" i="6"/>
  <c r="D3154" i="6" s="1"/>
  <c r="O351" i="6"/>
  <c r="C3151" i="6" s="1"/>
  <c r="B3151" i="6"/>
  <c r="R3151" i="6" s="1"/>
  <c r="P351" i="6"/>
  <c r="D3151" i="6" s="1"/>
  <c r="R3148" i="6"/>
  <c r="O348" i="6"/>
  <c r="C3148" i="6" s="1"/>
  <c r="B3148" i="6"/>
  <c r="P348" i="6"/>
  <c r="D3148" i="6" s="1"/>
  <c r="R3145" i="6"/>
  <c r="O345" i="6"/>
  <c r="C3145" i="6" s="1"/>
  <c r="B3145" i="6"/>
  <c r="P345" i="6"/>
  <c r="D3145" i="6" s="1"/>
  <c r="O342" i="6"/>
  <c r="C3142" i="6" s="1"/>
  <c r="P342" i="6"/>
  <c r="D3142" i="6" s="1"/>
  <c r="B3142" i="6"/>
  <c r="R3142" i="6" s="1"/>
  <c r="R3139" i="6"/>
  <c r="B3139" i="6"/>
  <c r="O339" i="6"/>
  <c r="C3139" i="6" s="1"/>
  <c r="P339" i="6"/>
  <c r="D3139" i="6" s="1"/>
  <c r="R3136" i="6"/>
  <c r="O336" i="6"/>
  <c r="C3136" i="6" s="1"/>
  <c r="B3136" i="6"/>
  <c r="P336" i="6"/>
  <c r="D3136" i="6" s="1"/>
  <c r="O333" i="6"/>
  <c r="C3133" i="6" s="1"/>
  <c r="B3133" i="6"/>
  <c r="R3133" i="6" s="1"/>
  <c r="P333" i="6"/>
  <c r="D3133" i="6" s="1"/>
  <c r="O330" i="6"/>
  <c r="C3130" i="6" s="1"/>
  <c r="B3130" i="6"/>
  <c r="R3130" i="6" s="1"/>
  <c r="P330" i="6"/>
  <c r="D3130" i="6" s="1"/>
  <c r="R3127" i="6"/>
  <c r="O327" i="6"/>
  <c r="C3127" i="6" s="1"/>
  <c r="B3127" i="6"/>
  <c r="P327" i="6"/>
  <c r="D3127" i="6" s="1"/>
  <c r="R3124" i="6"/>
  <c r="B3124" i="6"/>
  <c r="O324" i="6"/>
  <c r="C3124" i="6" s="1"/>
  <c r="P324" i="6"/>
  <c r="D3124" i="6" s="1"/>
  <c r="R3121" i="6"/>
  <c r="O321" i="6"/>
  <c r="C3121" i="6" s="1"/>
  <c r="P321" i="6"/>
  <c r="D3121" i="6" s="1"/>
  <c r="B3121" i="6"/>
  <c r="R3118" i="6"/>
  <c r="O318" i="6"/>
  <c r="C3118" i="6" s="1"/>
  <c r="P318" i="6"/>
  <c r="D3118" i="6" s="1"/>
  <c r="B3118" i="6"/>
  <c r="O315" i="6"/>
  <c r="C3115" i="6" s="1"/>
  <c r="B3115" i="6"/>
  <c r="R3115" i="6" s="1"/>
  <c r="P315" i="6"/>
  <c r="D3115" i="6" s="1"/>
  <c r="R3112" i="6"/>
  <c r="O312" i="6"/>
  <c r="C3112" i="6" s="1"/>
  <c r="P312" i="6"/>
  <c r="D3112" i="6" s="1"/>
  <c r="B3112" i="6"/>
  <c r="R3109" i="6"/>
  <c r="O309" i="6"/>
  <c r="C3109" i="6" s="1"/>
  <c r="B3109" i="6"/>
  <c r="P309" i="6"/>
  <c r="D3109" i="6" s="1"/>
  <c r="O306" i="6"/>
  <c r="C3106" i="6" s="1"/>
  <c r="B3106" i="6"/>
  <c r="R3106" i="6" s="1"/>
  <c r="P306" i="6"/>
  <c r="D3106" i="6" s="1"/>
  <c r="R3103" i="6"/>
  <c r="B3103" i="6"/>
  <c r="O303" i="6"/>
  <c r="C3103" i="6" s="1"/>
  <c r="P303" i="6"/>
  <c r="D3103" i="6" s="1"/>
  <c r="R3100" i="6"/>
  <c r="O300" i="6"/>
  <c r="C3100" i="6" s="1"/>
  <c r="B3100" i="6"/>
  <c r="P300" i="6"/>
  <c r="D3100" i="6" s="1"/>
  <c r="O297" i="6"/>
  <c r="C3097" i="6" s="1"/>
  <c r="P297" i="6"/>
  <c r="D3097" i="6" s="1"/>
  <c r="B3097" i="6"/>
  <c r="R3097" i="6" s="1"/>
  <c r="O294" i="6"/>
  <c r="C3094" i="6" s="1"/>
  <c r="B3094" i="6"/>
  <c r="R3094" i="6" s="1"/>
  <c r="P294" i="6"/>
  <c r="D3094" i="6" s="1"/>
  <c r="R3091" i="6"/>
  <c r="O291" i="6"/>
  <c r="C3091" i="6" s="1"/>
  <c r="B3091" i="6"/>
  <c r="P291" i="6"/>
  <c r="D3091" i="6" s="1"/>
  <c r="R3088" i="6"/>
  <c r="B3088" i="6"/>
  <c r="O288" i="6"/>
  <c r="C3088" i="6" s="1"/>
  <c r="P288" i="6"/>
  <c r="D3088" i="6" s="1"/>
  <c r="O285" i="6"/>
  <c r="C3085" i="6" s="1"/>
  <c r="B3085" i="6"/>
  <c r="R3085" i="6" s="1"/>
  <c r="P285" i="6"/>
  <c r="D3085" i="6" s="1"/>
  <c r="R3082" i="6"/>
  <c r="O282" i="6"/>
  <c r="C3082" i="6" s="1"/>
  <c r="P282" i="6"/>
  <c r="D3082" i="6" s="1"/>
  <c r="B3082" i="6"/>
  <c r="O279" i="6"/>
  <c r="C3079" i="6" s="1"/>
  <c r="B3079" i="6"/>
  <c r="R3079" i="6" s="1"/>
  <c r="P279" i="6"/>
  <c r="D3079" i="6" s="1"/>
  <c r="O276" i="6"/>
  <c r="C3076" i="6" s="1"/>
  <c r="B3076" i="6"/>
  <c r="R3076" i="6" s="1"/>
  <c r="P276" i="6"/>
  <c r="D3076" i="6" s="1"/>
  <c r="R3073" i="6"/>
  <c r="O273" i="6"/>
  <c r="C3073" i="6" s="1"/>
  <c r="P273" i="6"/>
  <c r="D3073" i="6" s="1"/>
  <c r="B3073" i="6"/>
  <c r="O270" i="6"/>
  <c r="C3070" i="6" s="1"/>
  <c r="B3070" i="6"/>
  <c r="R3070" i="6" s="1"/>
  <c r="P270" i="6"/>
  <c r="D3070" i="6" s="1"/>
  <c r="R3067" i="6"/>
  <c r="B3067" i="6"/>
  <c r="O267" i="6"/>
  <c r="C3067" i="6" s="1"/>
  <c r="P267" i="6"/>
  <c r="D3067" i="6" s="1"/>
  <c r="R3064" i="6"/>
  <c r="O264" i="6"/>
  <c r="C3064" i="6" s="1"/>
  <c r="P264" i="6"/>
  <c r="D3064" i="6" s="1"/>
  <c r="B3064" i="6"/>
  <c r="O261" i="6"/>
  <c r="C3061" i="6" s="1"/>
  <c r="B3061" i="6"/>
  <c r="R3061" i="6" s="1"/>
  <c r="P261" i="6"/>
  <c r="D3061" i="6" s="1"/>
  <c r="O258" i="6"/>
  <c r="C3058" i="6" s="1"/>
  <c r="B3058" i="6"/>
  <c r="R3058" i="6" s="1"/>
  <c r="P258" i="6"/>
  <c r="D3058" i="6" s="1"/>
  <c r="R3055" i="6"/>
  <c r="O255" i="6"/>
  <c r="C3055" i="6" s="1"/>
  <c r="B3055" i="6"/>
  <c r="P255" i="6"/>
  <c r="D3055" i="6" s="1"/>
  <c r="B3052" i="6"/>
  <c r="R3052" i="6" s="1"/>
  <c r="O252" i="6"/>
  <c r="C3052" i="6" s="1"/>
  <c r="P252" i="6"/>
  <c r="D3052" i="6" s="1"/>
  <c r="O249" i="6"/>
  <c r="C3049" i="6" s="1"/>
  <c r="P249" i="6"/>
  <c r="D3049" i="6" s="1"/>
  <c r="B3049" i="6"/>
  <c r="R3049" i="6" s="1"/>
  <c r="R3046" i="6"/>
  <c r="O246" i="6"/>
  <c r="C3046" i="6" s="1"/>
  <c r="B3046" i="6"/>
  <c r="P246" i="6"/>
  <c r="D3046" i="6" s="1"/>
  <c r="O243" i="6"/>
  <c r="C3043" i="6" s="1"/>
  <c r="P243" i="6"/>
  <c r="D3043" i="6" s="1"/>
  <c r="B3043" i="6"/>
  <c r="R3043" i="6" s="1"/>
  <c r="O240" i="6"/>
  <c r="C3040" i="6" s="1"/>
  <c r="P240" i="6"/>
  <c r="D3040" i="6" s="1"/>
  <c r="B3040" i="6"/>
  <c r="R3040" i="6" s="1"/>
  <c r="R3037" i="6"/>
  <c r="O237" i="6"/>
  <c r="C3037" i="6" s="1"/>
  <c r="B3037" i="6"/>
  <c r="P237" i="6"/>
  <c r="D3037" i="6" s="1"/>
  <c r="O234" i="6"/>
  <c r="C3034" i="6" s="1"/>
  <c r="P234" i="6"/>
  <c r="D3034" i="6" s="1"/>
  <c r="B3034" i="6"/>
  <c r="R3034" i="6" s="1"/>
  <c r="R3031" i="6"/>
  <c r="B3031" i="6"/>
  <c r="O231" i="6"/>
  <c r="C3031" i="6" s="1"/>
  <c r="P231" i="6"/>
  <c r="D3031" i="6" s="1"/>
  <c r="R3028" i="6"/>
  <c r="O228" i="6"/>
  <c r="C3028" i="6" s="1"/>
  <c r="B3028" i="6"/>
  <c r="P228" i="6"/>
  <c r="D3028" i="6" s="1"/>
  <c r="O225" i="6"/>
  <c r="C3025" i="6" s="1"/>
  <c r="B3025" i="6"/>
  <c r="R3025" i="6" s="1"/>
  <c r="P225" i="6"/>
  <c r="D3025" i="6" s="1"/>
  <c r="O222" i="6"/>
  <c r="C3022" i="6" s="1"/>
  <c r="P222" i="6"/>
  <c r="D3022" i="6" s="1"/>
  <c r="B3022" i="6"/>
  <c r="R3022" i="6" s="1"/>
  <c r="R3019" i="6"/>
  <c r="O219" i="6"/>
  <c r="C3019" i="6" s="1"/>
  <c r="B3019" i="6"/>
  <c r="P219" i="6"/>
  <c r="D3019" i="6" s="1"/>
  <c r="B3016" i="6"/>
  <c r="R3016" i="6" s="1"/>
  <c r="O216" i="6"/>
  <c r="C3016" i="6" s="1"/>
  <c r="P216" i="6"/>
  <c r="D3016" i="6" s="1"/>
  <c r="O213" i="6"/>
  <c r="C3013" i="6" s="1"/>
  <c r="P213" i="6"/>
  <c r="D3013" i="6" s="1"/>
  <c r="B3013" i="6"/>
  <c r="R3013" i="6" s="1"/>
  <c r="R3010" i="6"/>
  <c r="O210" i="6"/>
  <c r="C3010" i="6" s="1"/>
  <c r="B3010" i="6"/>
  <c r="P210" i="6"/>
  <c r="D3010" i="6" s="1"/>
  <c r="O207" i="6"/>
  <c r="C3007" i="6" s="1"/>
  <c r="B3007" i="6"/>
  <c r="R3007" i="6" s="1"/>
  <c r="P207" i="6"/>
  <c r="D3007" i="6" s="1"/>
  <c r="O204" i="6"/>
  <c r="C3004" i="6" s="1"/>
  <c r="P204" i="6"/>
  <c r="D3004" i="6" s="1"/>
  <c r="B3004" i="6"/>
  <c r="R3004" i="6" s="1"/>
  <c r="R3001" i="6"/>
  <c r="O201" i="6"/>
  <c r="C3001" i="6" s="1"/>
  <c r="B3001" i="6"/>
  <c r="P201" i="6"/>
  <c r="D3001" i="6" s="1"/>
  <c r="O198" i="6"/>
  <c r="C2998" i="6" s="1"/>
  <c r="B2998" i="6"/>
  <c r="R2998" i="6" s="1"/>
  <c r="P198" i="6"/>
  <c r="D2998" i="6" s="1"/>
  <c r="B2995" i="6"/>
  <c r="R2995" i="6" s="1"/>
  <c r="O195" i="6"/>
  <c r="C2995" i="6" s="1"/>
  <c r="P195" i="6"/>
  <c r="D2995" i="6" s="1"/>
  <c r="R2992" i="6"/>
  <c r="O192" i="6"/>
  <c r="C2992" i="6" s="1"/>
  <c r="P192" i="6"/>
  <c r="D2992" i="6" s="1"/>
  <c r="B2992" i="6"/>
  <c r="O189" i="6"/>
  <c r="C2989" i="6" s="1"/>
  <c r="B2989" i="6"/>
  <c r="R2989" i="6" s="1"/>
  <c r="P189" i="6"/>
  <c r="D2989" i="6" s="1"/>
  <c r="O186" i="6"/>
  <c r="C2986" i="6" s="1"/>
  <c r="B2986" i="6"/>
  <c r="R2986" i="6" s="1"/>
  <c r="P186" i="6"/>
  <c r="D2986" i="6" s="1"/>
  <c r="R2983" i="6"/>
  <c r="O183" i="6"/>
  <c r="C2983" i="6" s="1"/>
  <c r="P183" i="6"/>
  <c r="D2983" i="6" s="1"/>
  <c r="B2983" i="6"/>
  <c r="B2980" i="6"/>
  <c r="R2980" i="6" s="1"/>
  <c r="O180" i="6"/>
  <c r="C2980" i="6" s="1"/>
  <c r="P180" i="6"/>
  <c r="D2980" i="6" s="1"/>
  <c r="O177" i="6"/>
  <c r="C2977" i="6" s="1"/>
  <c r="P177" i="6"/>
  <c r="D2977" i="6" s="1"/>
  <c r="B2977" i="6"/>
  <c r="R2977" i="6" s="1"/>
  <c r="R2974" i="6"/>
  <c r="O174" i="6"/>
  <c r="C2974" i="6" s="1"/>
  <c r="P174" i="6"/>
  <c r="D2974" i="6" s="1"/>
  <c r="B2974" i="6"/>
  <c r="O171" i="6"/>
  <c r="C2971" i="6" s="1"/>
  <c r="B2971" i="6"/>
  <c r="R2971" i="6" s="1"/>
  <c r="P171" i="6"/>
  <c r="D2971" i="6" s="1"/>
  <c r="O168" i="6"/>
  <c r="C2968" i="6" s="1"/>
  <c r="P168" i="6"/>
  <c r="D2968" i="6" s="1"/>
  <c r="B2968" i="6"/>
  <c r="R2968" i="6" s="1"/>
  <c r="R2965" i="6"/>
  <c r="O165" i="6"/>
  <c r="C2965" i="6" s="1"/>
  <c r="B2965" i="6"/>
  <c r="P165" i="6"/>
  <c r="D2965" i="6" s="1"/>
  <c r="O162" i="6"/>
  <c r="C2962" i="6" s="1"/>
  <c r="P162" i="6"/>
  <c r="D2962" i="6" s="1"/>
  <c r="B2962" i="6"/>
  <c r="R2962" i="6" s="1"/>
  <c r="B2959" i="6"/>
  <c r="R2959" i="6" s="1"/>
  <c r="O159" i="6"/>
  <c r="C2959" i="6" s="1"/>
  <c r="P159" i="6"/>
  <c r="D2959" i="6" s="1"/>
  <c r="R2956" i="6"/>
  <c r="O156" i="6"/>
  <c r="C2956" i="6" s="1"/>
  <c r="B2956" i="6"/>
  <c r="P156" i="6"/>
  <c r="D2956" i="6" s="1"/>
  <c r="O153" i="6"/>
  <c r="C2953" i="6" s="1"/>
  <c r="P153" i="6"/>
  <c r="D2953" i="6" s="1"/>
  <c r="B2953" i="6"/>
  <c r="R2953" i="6" s="1"/>
  <c r="O150" i="6"/>
  <c r="C2950" i="6" s="1"/>
  <c r="P150" i="6"/>
  <c r="D2950" i="6" s="1"/>
  <c r="B2950" i="6"/>
  <c r="R2950" i="6" s="1"/>
  <c r="R2947" i="6"/>
  <c r="O147" i="6"/>
  <c r="C2947" i="6" s="1"/>
  <c r="B2947" i="6"/>
  <c r="P147" i="6"/>
  <c r="D2947" i="6" s="1"/>
  <c r="B2944" i="6"/>
  <c r="R2944" i="6" s="1"/>
  <c r="O144" i="6"/>
  <c r="C2944" i="6" s="1"/>
  <c r="P144" i="6"/>
  <c r="D2944" i="6" s="1"/>
  <c r="O141" i="6"/>
  <c r="C2941" i="6" s="1"/>
  <c r="P141" i="6"/>
  <c r="D2941" i="6" s="1"/>
  <c r="B2941" i="6"/>
  <c r="R2941" i="6" s="1"/>
  <c r="R2938" i="6"/>
  <c r="O138" i="6"/>
  <c r="C2938" i="6" s="1"/>
  <c r="B2938" i="6"/>
  <c r="P138" i="6"/>
  <c r="D2938" i="6" s="1"/>
  <c r="O135" i="6"/>
  <c r="C2935" i="6" s="1"/>
  <c r="P135" i="6"/>
  <c r="D2935" i="6" s="1"/>
  <c r="B2935" i="6"/>
  <c r="R2935" i="6" s="1"/>
  <c r="O132" i="6"/>
  <c r="C2932" i="6" s="1"/>
  <c r="B2932" i="6"/>
  <c r="R2932" i="6" s="1"/>
  <c r="P132" i="6"/>
  <c r="D2932" i="6" s="1"/>
  <c r="R2929" i="6"/>
  <c r="O129" i="6"/>
  <c r="C2929" i="6" s="1"/>
  <c r="B2929" i="6"/>
  <c r="P129" i="6"/>
  <c r="D2929" i="6" s="1"/>
  <c r="O126" i="6"/>
  <c r="C2926" i="6" s="1"/>
  <c r="P126" i="6"/>
  <c r="D2926" i="6" s="1"/>
  <c r="B2926" i="6"/>
  <c r="R2926" i="6" s="1"/>
  <c r="B2923" i="6"/>
  <c r="R2923" i="6" s="1"/>
  <c r="O123" i="6"/>
  <c r="C2923" i="6" s="1"/>
  <c r="P123" i="6"/>
  <c r="D2923" i="6" s="1"/>
  <c r="R2920" i="6"/>
  <c r="O120" i="6"/>
  <c r="C2920" i="6" s="1"/>
  <c r="B2920" i="6"/>
  <c r="P120" i="6"/>
  <c r="D2920" i="6" s="1"/>
  <c r="O117" i="6"/>
  <c r="C2917" i="6" s="1"/>
  <c r="B2917" i="6"/>
  <c r="R2917" i="6" s="1"/>
  <c r="P117" i="6"/>
  <c r="D2917" i="6" s="1"/>
  <c r="O114" i="6"/>
  <c r="C2914" i="6" s="1"/>
  <c r="B2914" i="6"/>
  <c r="R2914" i="6" s="1"/>
  <c r="P114" i="6"/>
  <c r="D2914" i="6" s="1"/>
  <c r="R2911" i="6"/>
  <c r="O111" i="6"/>
  <c r="C2911" i="6" s="1"/>
  <c r="P111" i="6"/>
  <c r="D2911" i="6" s="1"/>
  <c r="B2911" i="6"/>
  <c r="B2908" i="6"/>
  <c r="R2908" i="6" s="1"/>
  <c r="O108" i="6"/>
  <c r="C2908" i="6" s="1"/>
  <c r="P108" i="6"/>
  <c r="D2908" i="6" s="1"/>
  <c r="O105" i="6"/>
  <c r="C2905" i="6" s="1"/>
  <c r="P105" i="6"/>
  <c r="D2905" i="6" s="1"/>
  <c r="B2905" i="6"/>
  <c r="R2905" i="6" s="1"/>
  <c r="R2902" i="6"/>
  <c r="O102" i="6"/>
  <c r="C2902" i="6" s="1"/>
  <c r="B2902" i="6"/>
  <c r="P102" i="6"/>
  <c r="D2902" i="6" s="1"/>
  <c r="O99" i="6"/>
  <c r="C2899" i="6" s="1"/>
  <c r="B2899" i="6"/>
  <c r="R2899" i="6" s="1"/>
  <c r="P99" i="6"/>
  <c r="D2899" i="6" s="1"/>
  <c r="O96" i="6"/>
  <c r="C2896" i="6" s="1"/>
  <c r="P96" i="6"/>
  <c r="D2896" i="6" s="1"/>
  <c r="B2896" i="6"/>
  <c r="R2896" i="6" s="1"/>
  <c r="R2893" i="6"/>
  <c r="O93" i="6"/>
  <c r="C2893" i="6" s="1"/>
  <c r="B2893" i="6"/>
  <c r="P93" i="6"/>
  <c r="D2893" i="6" s="1"/>
  <c r="O90" i="6"/>
  <c r="C2890" i="6" s="1"/>
  <c r="B2890" i="6"/>
  <c r="R2890" i="6" s="1"/>
  <c r="P90" i="6"/>
  <c r="D2890" i="6" s="1"/>
  <c r="B2887" i="6"/>
  <c r="R2887" i="6" s="1"/>
  <c r="O87" i="6"/>
  <c r="C2887" i="6" s="1"/>
  <c r="P87" i="6"/>
  <c r="D2887" i="6" s="1"/>
  <c r="R2884" i="6"/>
  <c r="O84" i="6"/>
  <c r="C2884" i="6" s="1"/>
  <c r="P84" i="6"/>
  <c r="D2884" i="6" s="1"/>
  <c r="B2884" i="6"/>
  <c r="O81" i="6"/>
  <c r="C2881" i="6" s="1"/>
  <c r="B2881" i="6"/>
  <c r="R2881" i="6" s="1"/>
  <c r="P81" i="6"/>
  <c r="D2881" i="6" s="1"/>
  <c r="O78" i="6"/>
  <c r="C2878" i="6" s="1"/>
  <c r="B2878" i="6"/>
  <c r="R2878" i="6" s="1"/>
  <c r="P78" i="6"/>
  <c r="D2878" i="6" s="1"/>
  <c r="R2875" i="6"/>
  <c r="O75" i="6"/>
  <c r="C2875" i="6" s="1"/>
  <c r="P75" i="6"/>
  <c r="D2875" i="6" s="1"/>
  <c r="B2875" i="6"/>
  <c r="B2872" i="6"/>
  <c r="R2872" i="6" s="1"/>
  <c r="O72" i="6"/>
  <c r="C2872" i="6" s="1"/>
  <c r="P72" i="6"/>
  <c r="D2872" i="6" s="1"/>
  <c r="O69" i="6"/>
  <c r="C2869" i="6" s="1"/>
  <c r="B2869" i="6"/>
  <c r="R2869" i="6" s="1"/>
  <c r="P69" i="6"/>
  <c r="D2869" i="6" s="1"/>
  <c r="R2866" i="6"/>
  <c r="O66" i="6"/>
  <c r="C2866" i="6" s="1"/>
  <c r="P66" i="6"/>
  <c r="D2866" i="6" s="1"/>
  <c r="B2866" i="6"/>
  <c r="O63" i="6"/>
  <c r="C2863" i="6" s="1"/>
  <c r="B2863" i="6"/>
  <c r="R2863" i="6" s="1"/>
  <c r="P63" i="6"/>
  <c r="D2863" i="6" s="1"/>
  <c r="O60" i="6"/>
  <c r="C2860" i="6" s="1"/>
  <c r="B2860" i="6"/>
  <c r="R2860" i="6" s="1"/>
  <c r="P60" i="6"/>
  <c r="D2860" i="6" s="1"/>
  <c r="R2857" i="6"/>
  <c r="O57" i="6"/>
  <c r="C2857" i="6" s="1"/>
  <c r="P57" i="6"/>
  <c r="D2857" i="6" s="1"/>
  <c r="B2857" i="6"/>
  <c r="O54" i="6"/>
  <c r="C2854" i="6" s="1"/>
  <c r="B2854" i="6"/>
  <c r="R2854" i="6" s="1"/>
  <c r="P54" i="6"/>
  <c r="D2854" i="6" s="1"/>
  <c r="B2851" i="6"/>
  <c r="R2851" i="6" s="1"/>
  <c r="O51" i="6"/>
  <c r="C2851" i="6" s="1"/>
  <c r="P51" i="6"/>
  <c r="D2851" i="6" s="1"/>
  <c r="R2848" i="6"/>
  <c r="O48" i="6"/>
  <c r="C2848" i="6" s="1"/>
  <c r="B2848" i="6"/>
  <c r="P48" i="6"/>
  <c r="D2848" i="6" s="1"/>
  <c r="O45" i="6"/>
  <c r="C2845" i="6" s="1"/>
  <c r="P45" i="6"/>
  <c r="D2845" i="6" s="1"/>
  <c r="B2845" i="6"/>
  <c r="R2845" i="6" s="1"/>
  <c r="O42" i="6"/>
  <c r="C2842" i="6" s="1"/>
  <c r="B2842" i="6"/>
  <c r="R2842" i="6" s="1"/>
  <c r="P42" i="6"/>
  <c r="D2842" i="6" s="1"/>
  <c r="R2839" i="6"/>
  <c r="O39" i="6"/>
  <c r="C2839" i="6" s="1"/>
  <c r="P39" i="6"/>
  <c r="D2839" i="6" s="1"/>
  <c r="B2839" i="6"/>
  <c r="B2836" i="6"/>
  <c r="R2836" i="6" s="1"/>
  <c r="O36" i="6"/>
  <c r="C2836" i="6" s="1"/>
  <c r="P36" i="6"/>
  <c r="D2836" i="6" s="1"/>
  <c r="O33" i="6"/>
  <c r="C2833" i="6" s="1"/>
  <c r="P33" i="6"/>
  <c r="D2833" i="6" s="1"/>
  <c r="B2833" i="6"/>
  <c r="R2833" i="6" s="1"/>
  <c r="R2830" i="6"/>
  <c r="O30" i="6"/>
  <c r="C2830" i="6" s="1"/>
  <c r="B2830" i="6"/>
  <c r="P30" i="6"/>
  <c r="D2830" i="6" s="1"/>
  <c r="O27" i="6"/>
  <c r="C2827" i="6" s="1"/>
  <c r="P27" i="6"/>
  <c r="D2827" i="6" s="1"/>
  <c r="B2827" i="6"/>
  <c r="R2827" i="6" s="1"/>
  <c r="O24" i="6"/>
  <c r="C2824" i="6" s="1"/>
  <c r="B2824" i="6"/>
  <c r="R2824" i="6" s="1"/>
  <c r="P24" i="6"/>
  <c r="D2824" i="6" s="1"/>
  <c r="R2821" i="6"/>
  <c r="O21" i="6"/>
  <c r="C2821" i="6" s="1"/>
  <c r="B2821" i="6"/>
  <c r="P21" i="6"/>
  <c r="D2821" i="6" s="1"/>
  <c r="O18" i="6"/>
  <c r="C2818" i="6" s="1"/>
  <c r="P18" i="6"/>
  <c r="D2818" i="6" s="1"/>
  <c r="B2818" i="6"/>
  <c r="R2818" i="6" s="1"/>
  <c r="B2815" i="6"/>
  <c r="R2815" i="6" s="1"/>
  <c r="O15" i="6"/>
  <c r="C2815" i="6" s="1"/>
  <c r="P15" i="6"/>
  <c r="D2815" i="6" s="1"/>
  <c r="R2812" i="6"/>
  <c r="O12" i="6"/>
  <c r="C2812" i="6" s="1"/>
  <c r="P12" i="6"/>
  <c r="D2812" i="6" s="1"/>
  <c r="B2812" i="6"/>
  <c r="R1300" i="6"/>
  <c r="D1300" i="6"/>
  <c r="C1300" i="6"/>
  <c r="R1294" i="6"/>
  <c r="C1294" i="6"/>
  <c r="D1294" i="6"/>
  <c r="R1288" i="6"/>
  <c r="C1288" i="6"/>
  <c r="D1288" i="6"/>
  <c r="R1282" i="6"/>
  <c r="C1282" i="6"/>
  <c r="D1282" i="6"/>
  <c r="R1276" i="6"/>
  <c r="C1276" i="6"/>
  <c r="D1276" i="6"/>
  <c r="R1270" i="6"/>
  <c r="C1270" i="6"/>
  <c r="D1270" i="6"/>
  <c r="R1264" i="6"/>
  <c r="C1264" i="6"/>
  <c r="D1264" i="6"/>
  <c r="B1996" i="6"/>
  <c r="R1996" i="6" s="1"/>
  <c r="G696" i="6"/>
  <c r="C1996" i="6" s="1"/>
  <c r="H696" i="6"/>
  <c r="D1996" i="6" s="1"/>
  <c r="B1990" i="6"/>
  <c r="R1990" i="6" s="1"/>
  <c r="G690" i="6"/>
  <c r="C1990" i="6" s="1"/>
  <c r="H690" i="6"/>
  <c r="D1990" i="6" s="1"/>
  <c r="B1984" i="6"/>
  <c r="R1984" i="6" s="1"/>
  <c r="G684" i="6"/>
  <c r="C1984" i="6" s="1"/>
  <c r="H684" i="6"/>
  <c r="D1984" i="6" s="1"/>
  <c r="B1978" i="6"/>
  <c r="R1978" i="6" s="1"/>
  <c r="G678" i="6"/>
  <c r="C1978" i="6" s="1"/>
  <c r="H678" i="6"/>
  <c r="D1978" i="6" s="1"/>
  <c r="B1972" i="6"/>
  <c r="R1972" i="6" s="1"/>
  <c r="G672" i="6"/>
  <c r="C1972" i="6" s="1"/>
  <c r="H672" i="6"/>
  <c r="D1972" i="6" s="1"/>
  <c r="B2771" i="6"/>
  <c r="R2771" i="6" s="1"/>
  <c r="K771" i="6"/>
  <c r="C2771" i="6" s="1"/>
  <c r="L771" i="6"/>
  <c r="D2771" i="6" s="1"/>
  <c r="R770" i="6"/>
  <c r="C770" i="6"/>
  <c r="U770" i="6" s="1"/>
  <c r="B773" i="7" s="1"/>
  <c r="D770" i="6"/>
  <c r="V770" i="6" s="1"/>
  <c r="C773" i="7" s="1"/>
  <c r="R2768" i="6"/>
  <c r="K768" i="6"/>
  <c r="C2768" i="6" s="1"/>
  <c r="L768" i="6"/>
  <c r="D2768" i="6" s="1"/>
  <c r="B2768" i="6"/>
  <c r="R767" i="6"/>
  <c r="C767" i="6"/>
  <c r="U767" i="6" s="1"/>
  <c r="B770" i="7" s="1"/>
  <c r="D767" i="6"/>
  <c r="V767" i="6" s="1"/>
  <c r="C770" i="7" s="1"/>
  <c r="B2765" i="6"/>
  <c r="R2765" i="6" s="1"/>
  <c r="L765" i="6"/>
  <c r="D2765" i="6" s="1"/>
  <c r="K765" i="6"/>
  <c r="C2765" i="6" s="1"/>
  <c r="R764" i="6"/>
  <c r="D764" i="6"/>
  <c r="V764" i="6" s="1"/>
  <c r="C767" i="7" s="1"/>
  <c r="C764" i="6"/>
  <c r="U764" i="6" s="1"/>
  <c r="B767" i="7" s="1"/>
  <c r="R2762" i="6"/>
  <c r="L762" i="6"/>
  <c r="D2762" i="6" s="1"/>
  <c r="K762" i="6"/>
  <c r="C2762" i="6" s="1"/>
  <c r="B2762" i="6"/>
  <c r="R761" i="6"/>
  <c r="C761" i="6"/>
  <c r="U761" i="6" s="1"/>
  <c r="B764" i="7" s="1"/>
  <c r="D761" i="6"/>
  <c r="V761" i="6" s="1"/>
  <c r="C764" i="7" s="1"/>
  <c r="K759" i="6"/>
  <c r="C2759" i="6" s="1"/>
  <c r="L759" i="6"/>
  <c r="D2759" i="6" s="1"/>
  <c r="B2759" i="6"/>
  <c r="R2759" i="6" s="1"/>
  <c r="R758" i="6"/>
  <c r="C758" i="6"/>
  <c r="U758" i="6" s="1"/>
  <c r="B761" i="7" s="1"/>
  <c r="D758" i="6"/>
  <c r="V758" i="6" s="1"/>
  <c r="C761" i="7" s="1"/>
  <c r="R2756" i="6"/>
  <c r="B2756" i="6"/>
  <c r="K756" i="6"/>
  <c r="C2756" i="6" s="1"/>
  <c r="L756" i="6"/>
  <c r="D2756" i="6" s="1"/>
  <c r="R755" i="6"/>
  <c r="D755" i="6"/>
  <c r="V755" i="6" s="1"/>
  <c r="C920" i="7" s="1"/>
  <c r="C755" i="6"/>
  <c r="U755" i="6" s="1"/>
  <c r="B920" i="7" s="1"/>
  <c r="K753" i="6"/>
  <c r="C2753" i="6" s="1"/>
  <c r="B2753" i="6"/>
  <c r="R2753" i="6" s="1"/>
  <c r="L753" i="6"/>
  <c r="D2753" i="6" s="1"/>
  <c r="R752" i="6"/>
  <c r="D752" i="6"/>
  <c r="V752" i="6" s="1"/>
  <c r="C755" i="7" s="1"/>
  <c r="C752" i="6"/>
  <c r="U752" i="6" s="1"/>
  <c r="B755" i="7" s="1"/>
  <c r="B2750" i="6"/>
  <c r="R2750" i="6" s="1"/>
  <c r="K750" i="6"/>
  <c r="C2750" i="6" s="1"/>
  <c r="L750" i="6"/>
  <c r="D2750" i="6" s="1"/>
  <c r="R749" i="6"/>
  <c r="D749" i="6"/>
  <c r="V749" i="6" s="1"/>
  <c r="C752" i="7" s="1"/>
  <c r="C749" i="6"/>
  <c r="U749" i="6" s="1"/>
  <c r="B752" i="7" s="1"/>
  <c r="B2747" i="6"/>
  <c r="R2747" i="6" s="1"/>
  <c r="K747" i="6"/>
  <c r="C2747" i="6" s="1"/>
  <c r="L747" i="6"/>
  <c r="D2747" i="6" s="1"/>
  <c r="R746" i="6"/>
  <c r="D746" i="6"/>
  <c r="V746" i="6" s="1"/>
  <c r="C749" i="7" s="1"/>
  <c r="C746" i="6"/>
  <c r="U746" i="6" s="1"/>
  <c r="B749" i="7" s="1"/>
  <c r="R2744" i="6"/>
  <c r="L744" i="6"/>
  <c r="D2744" i="6" s="1"/>
  <c r="B2744" i="6"/>
  <c r="K744" i="6"/>
  <c r="C2744" i="6" s="1"/>
  <c r="R743" i="6"/>
  <c r="C743" i="6"/>
  <c r="U743" i="6" s="1"/>
  <c r="B746" i="7" s="1"/>
  <c r="D743" i="6"/>
  <c r="V743" i="6" s="1"/>
  <c r="C746" i="7" s="1"/>
  <c r="B2741" i="6"/>
  <c r="R2741" i="6" s="1"/>
  <c r="K741" i="6"/>
  <c r="C2741" i="6" s="1"/>
  <c r="L741" i="6"/>
  <c r="D2741" i="6" s="1"/>
  <c r="R740" i="6"/>
  <c r="C740" i="6"/>
  <c r="U740" i="6" s="1"/>
  <c r="B743" i="7" s="1"/>
  <c r="D740" i="6"/>
  <c r="V740" i="6" s="1"/>
  <c r="C743" i="7" s="1"/>
  <c r="K738" i="6"/>
  <c r="C2738" i="6" s="1"/>
  <c r="L738" i="6"/>
  <c r="D2738" i="6" s="1"/>
  <c r="B2738" i="6"/>
  <c r="R2738" i="6" s="1"/>
  <c r="R737" i="6"/>
  <c r="C737" i="6"/>
  <c r="U737" i="6" s="1"/>
  <c r="B908" i="7" s="1"/>
  <c r="D737" i="6"/>
  <c r="V737" i="6" s="1"/>
  <c r="C908" i="7" s="1"/>
  <c r="L735" i="6"/>
  <c r="D2735" i="6" s="1"/>
  <c r="B2735" i="6"/>
  <c r="R2735" i="6" s="1"/>
  <c r="K735" i="6"/>
  <c r="C2735" i="6" s="1"/>
  <c r="R734" i="6"/>
  <c r="C734" i="6"/>
  <c r="U734" i="6" s="1"/>
  <c r="B907" i="7" s="1"/>
  <c r="D734" i="6"/>
  <c r="V734" i="6" s="1"/>
  <c r="C907" i="7" s="1"/>
  <c r="B2732" i="6"/>
  <c r="R2732" i="6" s="1"/>
  <c r="K732" i="6"/>
  <c r="C2732" i="6" s="1"/>
  <c r="L732" i="6"/>
  <c r="D2732" i="6" s="1"/>
  <c r="R731" i="6"/>
  <c r="C731" i="6"/>
  <c r="U731" i="6" s="1"/>
  <c r="B734" i="7" s="1"/>
  <c r="D731" i="6"/>
  <c r="V731" i="6" s="1"/>
  <c r="C734" i="7" s="1"/>
  <c r="B2729" i="6"/>
  <c r="R2729" i="6" s="1"/>
  <c r="L729" i="6"/>
  <c r="D2729" i="6" s="1"/>
  <c r="K729" i="6"/>
  <c r="C2729" i="6" s="1"/>
  <c r="R728" i="6"/>
  <c r="D728" i="6"/>
  <c r="V728" i="6" s="1"/>
  <c r="C731" i="7" s="1"/>
  <c r="C728" i="6"/>
  <c r="U728" i="6" s="1"/>
  <c r="B731" i="7" s="1"/>
  <c r="R2726" i="6"/>
  <c r="L726" i="6"/>
  <c r="D2726" i="6" s="1"/>
  <c r="B2726" i="6"/>
  <c r="K726" i="6"/>
  <c r="C2726" i="6" s="1"/>
  <c r="R725" i="6"/>
  <c r="C725" i="6"/>
  <c r="U725" i="6" s="1"/>
  <c r="B728" i="7" s="1"/>
  <c r="D725" i="6"/>
  <c r="V725" i="6" s="1"/>
  <c r="C728" i="7" s="1"/>
  <c r="K723" i="6"/>
  <c r="C2723" i="6" s="1"/>
  <c r="B2723" i="6"/>
  <c r="R2723" i="6" s="1"/>
  <c r="L723" i="6"/>
  <c r="D2723" i="6" s="1"/>
  <c r="R722" i="6"/>
  <c r="C722" i="6"/>
  <c r="U722" i="6" s="1"/>
  <c r="B725" i="7" s="1"/>
  <c r="D722" i="6"/>
  <c r="V722" i="6" s="1"/>
  <c r="C725" i="7" s="1"/>
  <c r="R2720" i="6"/>
  <c r="B2720" i="6"/>
  <c r="K720" i="6"/>
  <c r="C2720" i="6" s="1"/>
  <c r="L720" i="6"/>
  <c r="D2720" i="6" s="1"/>
  <c r="R719" i="6"/>
  <c r="C719" i="6"/>
  <c r="U719" i="6" s="1"/>
  <c r="B722" i="7" s="1"/>
  <c r="D719" i="6"/>
  <c r="V719" i="6" s="1"/>
  <c r="C722" i="7" s="1"/>
  <c r="B2717" i="6"/>
  <c r="R2717" i="6" s="1"/>
  <c r="L717" i="6"/>
  <c r="D2717" i="6" s="1"/>
  <c r="K717" i="6"/>
  <c r="C2717" i="6" s="1"/>
  <c r="R716" i="6"/>
  <c r="C716" i="6"/>
  <c r="U716" i="6" s="1"/>
  <c r="B719" i="7" s="1"/>
  <c r="D716" i="6"/>
  <c r="V716" i="6" s="1"/>
  <c r="C719" i="7" s="1"/>
  <c r="B2714" i="6"/>
  <c r="R2714" i="6" s="1"/>
  <c r="K714" i="6"/>
  <c r="C2714" i="6" s="1"/>
  <c r="L714" i="6"/>
  <c r="D2714" i="6" s="1"/>
  <c r="R713" i="6"/>
  <c r="C713" i="6"/>
  <c r="U713" i="6" s="1"/>
  <c r="B716" i="7" s="1"/>
  <c r="D713" i="6"/>
  <c r="V713" i="6" s="1"/>
  <c r="C716" i="7" s="1"/>
  <c r="B2711" i="6"/>
  <c r="R2711" i="6" s="1"/>
  <c r="K711" i="6"/>
  <c r="C2711" i="6" s="1"/>
  <c r="L711" i="6"/>
  <c r="D2711" i="6" s="1"/>
  <c r="R710" i="6"/>
  <c r="D710" i="6"/>
  <c r="V710" i="6" s="1"/>
  <c r="C866" i="7" s="1"/>
  <c r="C710" i="6"/>
  <c r="U710" i="6" s="1"/>
  <c r="B866" i="7" s="1"/>
  <c r="R2708" i="6"/>
  <c r="L708" i="6"/>
  <c r="D2708" i="6" s="1"/>
  <c r="K708" i="6"/>
  <c r="C2708" i="6" s="1"/>
  <c r="B2708" i="6"/>
  <c r="R707" i="6"/>
  <c r="C707" i="6"/>
  <c r="U707" i="6" s="1"/>
  <c r="B710" i="7" s="1"/>
  <c r="D707" i="6"/>
  <c r="V707" i="6" s="1"/>
  <c r="C710" i="7" s="1"/>
  <c r="B2705" i="6"/>
  <c r="R2705" i="6" s="1"/>
  <c r="K705" i="6"/>
  <c r="C2705" i="6" s="1"/>
  <c r="L705" i="6"/>
  <c r="D2705" i="6" s="1"/>
  <c r="R704" i="6"/>
  <c r="C704" i="6"/>
  <c r="U704" i="6" s="1"/>
  <c r="B707" i="7" s="1"/>
  <c r="D704" i="6"/>
  <c r="V704" i="6" s="1"/>
  <c r="C707" i="7" s="1"/>
  <c r="K702" i="6"/>
  <c r="C2702" i="6" s="1"/>
  <c r="B2702" i="6"/>
  <c r="R2702" i="6" s="1"/>
  <c r="L702" i="6"/>
  <c r="D2702" i="6" s="1"/>
  <c r="R701" i="6"/>
  <c r="D701" i="6"/>
  <c r="V701" i="6" s="1"/>
  <c r="C704" i="7" s="1"/>
  <c r="C701" i="6"/>
  <c r="U701" i="6" s="1"/>
  <c r="B704" i="7" s="1"/>
  <c r="R699" i="6"/>
  <c r="D699" i="6"/>
  <c r="V699" i="6" s="1"/>
  <c r="C702" i="7" s="1"/>
  <c r="C699" i="6"/>
  <c r="U699" i="6" s="1"/>
  <c r="B702" i="7" s="1"/>
  <c r="R697" i="6"/>
  <c r="C697" i="6"/>
  <c r="U697" i="6" s="1"/>
  <c r="B700" i="7" s="1"/>
  <c r="D697" i="6"/>
  <c r="V697" i="6" s="1"/>
  <c r="C700" i="7" s="1"/>
  <c r="R695" i="6"/>
  <c r="D695" i="6"/>
  <c r="V695" i="6" s="1"/>
  <c r="C850" i="7" s="1"/>
  <c r="C695" i="6"/>
  <c r="U695" i="6" s="1"/>
  <c r="B850" i="7" s="1"/>
  <c r="R693" i="6"/>
  <c r="D693" i="6"/>
  <c r="V693" i="6" s="1"/>
  <c r="C696" i="7" s="1"/>
  <c r="C693" i="6"/>
  <c r="U693" i="6" s="1"/>
  <c r="B696" i="7" s="1"/>
  <c r="R691" i="6"/>
  <c r="C691" i="6"/>
  <c r="U691" i="6" s="1"/>
  <c r="B694" i="7" s="1"/>
  <c r="D691" i="6"/>
  <c r="V691" i="6" s="1"/>
  <c r="C694" i="7" s="1"/>
  <c r="R689" i="6"/>
  <c r="C689" i="6"/>
  <c r="U689" i="6" s="1"/>
  <c r="B692" i="7" s="1"/>
  <c r="D689" i="6"/>
  <c r="V689" i="6" s="1"/>
  <c r="C692" i="7" s="1"/>
  <c r="R687" i="6"/>
  <c r="D687" i="6"/>
  <c r="V687" i="6" s="1"/>
  <c r="C811" i="7" s="1"/>
  <c r="C687" i="6"/>
  <c r="U687" i="6" s="1"/>
  <c r="B811" i="7" s="1"/>
  <c r="R685" i="6"/>
  <c r="D685" i="6"/>
  <c r="V685" i="6" s="1"/>
  <c r="C787" i="7" s="1"/>
  <c r="C685" i="6"/>
  <c r="U685" i="6" s="1"/>
  <c r="B787" i="7" s="1"/>
  <c r="R683" i="6"/>
  <c r="C683" i="6"/>
  <c r="U683" i="6" s="1"/>
  <c r="B686" i="7" s="1"/>
  <c r="D683" i="6"/>
  <c r="V683" i="6" s="1"/>
  <c r="C686" i="7" s="1"/>
  <c r="R681" i="6"/>
  <c r="D681" i="6"/>
  <c r="V681" i="6" s="1"/>
  <c r="C684" i="7" s="1"/>
  <c r="C681" i="6"/>
  <c r="U681" i="6" s="1"/>
  <c r="B684" i="7" s="1"/>
  <c r="R679" i="6"/>
  <c r="C679" i="6"/>
  <c r="U679" i="6" s="1"/>
  <c r="B682" i="7" s="1"/>
  <c r="D679" i="6"/>
  <c r="V679" i="6" s="1"/>
  <c r="C682" i="7" s="1"/>
  <c r="R677" i="6"/>
  <c r="C677" i="6"/>
  <c r="U677" i="6" s="1"/>
  <c r="B680" i="7" s="1"/>
  <c r="D677" i="6"/>
  <c r="V677" i="6" s="1"/>
  <c r="C680" i="7" s="1"/>
  <c r="R675" i="6"/>
  <c r="D675" i="6"/>
  <c r="V675" i="6" s="1"/>
  <c r="C678" i="7" s="1"/>
  <c r="C675" i="6"/>
  <c r="U675" i="6" s="1"/>
  <c r="B678" i="7" s="1"/>
  <c r="R673" i="6"/>
  <c r="C673" i="6"/>
  <c r="U673" i="6" s="1"/>
  <c r="B676" i="7" s="1"/>
  <c r="D673" i="6"/>
  <c r="V673" i="6" s="1"/>
  <c r="C676" i="7" s="1"/>
  <c r="R671" i="6"/>
  <c r="C671" i="6"/>
  <c r="U671" i="6" s="1"/>
  <c r="B674" i="7" s="1"/>
  <c r="D671" i="6"/>
  <c r="V671" i="6" s="1"/>
  <c r="C674" i="7" s="1"/>
  <c r="R2669" i="6"/>
  <c r="B2669" i="6"/>
  <c r="K669" i="6"/>
  <c r="C2669" i="6" s="1"/>
  <c r="L669" i="6"/>
  <c r="D2669" i="6" s="1"/>
  <c r="R668" i="6"/>
  <c r="C668" i="6"/>
  <c r="U668" i="6" s="1"/>
  <c r="B671" i="7" s="1"/>
  <c r="D668" i="6"/>
  <c r="V668" i="6" s="1"/>
  <c r="C671" i="7" s="1"/>
  <c r="K666" i="6"/>
  <c r="C2666" i="6" s="1"/>
  <c r="B2666" i="6"/>
  <c r="R2666" i="6" s="1"/>
  <c r="L666" i="6"/>
  <c r="D2666" i="6" s="1"/>
  <c r="R665" i="6"/>
  <c r="C665" i="6"/>
  <c r="U665" i="6" s="1"/>
  <c r="B777" i="7" s="1"/>
  <c r="D665" i="6"/>
  <c r="V665" i="6" s="1"/>
  <c r="C777" i="7" s="1"/>
  <c r="R2663" i="6"/>
  <c r="B2663" i="6"/>
  <c r="K663" i="6"/>
  <c r="C2663" i="6" s="1"/>
  <c r="L663" i="6"/>
  <c r="D2663" i="6" s="1"/>
  <c r="R662" i="6"/>
  <c r="C662" i="6"/>
  <c r="U662" i="6" s="1"/>
  <c r="B665" i="7" s="1"/>
  <c r="D662" i="6"/>
  <c r="V662" i="6" s="1"/>
  <c r="C665" i="7" s="1"/>
  <c r="K660" i="6"/>
  <c r="C2660" i="6" s="1"/>
  <c r="L660" i="6"/>
  <c r="D2660" i="6" s="1"/>
  <c r="B2660" i="6"/>
  <c r="R2660" i="6" s="1"/>
  <c r="R659" i="6"/>
  <c r="C659" i="6"/>
  <c r="U659" i="6" s="1"/>
  <c r="B662" i="7" s="1"/>
  <c r="D659" i="6"/>
  <c r="V659" i="6" s="1"/>
  <c r="C662" i="7" s="1"/>
  <c r="R2657" i="6"/>
  <c r="K657" i="6"/>
  <c r="C2657" i="6" s="1"/>
  <c r="L657" i="6"/>
  <c r="D2657" i="6" s="1"/>
  <c r="B2657" i="6"/>
  <c r="R656" i="6"/>
  <c r="D656" i="6"/>
  <c r="V656" i="6" s="1"/>
  <c r="C659" i="7" s="1"/>
  <c r="C656" i="6"/>
  <c r="U656" i="6" s="1"/>
  <c r="B659" i="7" s="1"/>
  <c r="R2654" i="6"/>
  <c r="L654" i="6"/>
  <c r="D2654" i="6" s="1"/>
  <c r="B2654" i="6"/>
  <c r="K654" i="6"/>
  <c r="C2654" i="6" s="1"/>
  <c r="R653" i="6"/>
  <c r="C653" i="6"/>
  <c r="U653" i="6" s="1"/>
  <c r="B656" i="7" s="1"/>
  <c r="D653" i="6"/>
  <c r="V653" i="6" s="1"/>
  <c r="C656" i="7" s="1"/>
  <c r="R2651" i="6"/>
  <c r="K651" i="6"/>
  <c r="C2651" i="6" s="1"/>
  <c r="L651" i="6"/>
  <c r="D2651" i="6" s="1"/>
  <c r="B2651" i="6"/>
  <c r="R650" i="6"/>
  <c r="C650" i="6"/>
  <c r="U650" i="6" s="1"/>
  <c r="B653" i="7" s="1"/>
  <c r="D650" i="6"/>
  <c r="V650" i="6" s="1"/>
  <c r="C653" i="7" s="1"/>
  <c r="B2648" i="6"/>
  <c r="R2648" i="6" s="1"/>
  <c r="K648" i="6"/>
  <c r="C2648" i="6" s="1"/>
  <c r="L648" i="6"/>
  <c r="D2648" i="6" s="1"/>
  <c r="R647" i="6"/>
  <c r="D647" i="6"/>
  <c r="V647" i="6" s="1"/>
  <c r="C650" i="7" s="1"/>
  <c r="C647" i="6"/>
  <c r="U647" i="6" s="1"/>
  <c r="B650" i="7" s="1"/>
  <c r="R2645" i="6"/>
  <c r="B2645" i="6"/>
  <c r="K645" i="6"/>
  <c r="C2645" i="6" s="1"/>
  <c r="L645" i="6"/>
  <c r="D2645" i="6" s="1"/>
  <c r="R644" i="6"/>
  <c r="D644" i="6"/>
  <c r="V644" i="6" s="1"/>
  <c r="C647" i="7" s="1"/>
  <c r="C644" i="6"/>
  <c r="U644" i="6" s="1"/>
  <c r="B647" i="7" s="1"/>
  <c r="B2642" i="6"/>
  <c r="R2642" i="6" s="1"/>
  <c r="K642" i="6"/>
  <c r="C2642" i="6" s="1"/>
  <c r="L642" i="6"/>
  <c r="D2642" i="6" s="1"/>
  <c r="R641" i="6"/>
  <c r="D641" i="6"/>
  <c r="V641" i="6" s="1"/>
  <c r="C644" i="7" s="1"/>
  <c r="C641" i="6"/>
  <c r="U641" i="6" s="1"/>
  <c r="B644" i="7" s="1"/>
  <c r="B2639" i="6"/>
  <c r="R2639" i="6" s="1"/>
  <c r="K639" i="6"/>
  <c r="C2639" i="6" s="1"/>
  <c r="L639" i="6"/>
  <c r="D2639" i="6" s="1"/>
  <c r="R638" i="6"/>
  <c r="D638" i="6"/>
  <c r="V638" i="6" s="1"/>
  <c r="C641" i="7" s="1"/>
  <c r="C638" i="6"/>
  <c r="U638" i="6" s="1"/>
  <c r="B641" i="7" s="1"/>
  <c r="B2636" i="6"/>
  <c r="R2636" i="6" s="1"/>
  <c r="L636" i="6"/>
  <c r="D2636" i="6" s="1"/>
  <c r="K636" i="6"/>
  <c r="C2636" i="6" s="1"/>
  <c r="R635" i="6"/>
  <c r="C635" i="6"/>
  <c r="U635" i="6" s="1"/>
  <c r="B638" i="7" s="1"/>
  <c r="D635" i="6"/>
  <c r="V635" i="6" s="1"/>
  <c r="C638" i="7" s="1"/>
  <c r="R2633" i="6"/>
  <c r="B2633" i="6"/>
  <c r="K633" i="6"/>
  <c r="C2633" i="6" s="1"/>
  <c r="L633" i="6"/>
  <c r="D2633" i="6" s="1"/>
  <c r="R632" i="6"/>
  <c r="C632" i="6"/>
  <c r="U632" i="6" s="1"/>
  <c r="B635" i="7" s="1"/>
  <c r="D632" i="6"/>
  <c r="V632" i="6" s="1"/>
  <c r="C635" i="7" s="1"/>
  <c r="K630" i="6"/>
  <c r="C2630" i="6" s="1"/>
  <c r="B2630" i="6"/>
  <c r="R2630" i="6" s="1"/>
  <c r="L630" i="6"/>
  <c r="D2630" i="6" s="1"/>
  <c r="R629" i="6"/>
  <c r="C629" i="6"/>
  <c r="U629" i="6" s="1"/>
  <c r="B632" i="7" s="1"/>
  <c r="D629" i="6"/>
  <c r="V629" i="6" s="1"/>
  <c r="C632" i="7" s="1"/>
  <c r="R2627" i="6"/>
  <c r="B2627" i="6"/>
  <c r="L627" i="6"/>
  <c r="D2627" i="6" s="1"/>
  <c r="K627" i="6"/>
  <c r="C2627" i="6" s="1"/>
  <c r="R626" i="6"/>
  <c r="C626" i="6"/>
  <c r="U626" i="6" s="1"/>
  <c r="B629" i="7" s="1"/>
  <c r="D626" i="6"/>
  <c r="V626" i="6" s="1"/>
  <c r="C629" i="7" s="1"/>
  <c r="L624" i="6"/>
  <c r="D2624" i="6" s="1"/>
  <c r="B2624" i="6"/>
  <c r="R2624" i="6" s="1"/>
  <c r="K624" i="6"/>
  <c r="C2624" i="6" s="1"/>
  <c r="R623" i="6"/>
  <c r="C623" i="6"/>
  <c r="U623" i="6" s="1"/>
  <c r="B626" i="7" s="1"/>
  <c r="D623" i="6"/>
  <c r="V623" i="6" s="1"/>
  <c r="C626" i="7" s="1"/>
  <c r="L621" i="6"/>
  <c r="D2621" i="6" s="1"/>
  <c r="B2621" i="6"/>
  <c r="R2621" i="6" s="1"/>
  <c r="K621" i="6"/>
  <c r="C2621" i="6" s="1"/>
  <c r="R620" i="6"/>
  <c r="D620" i="6"/>
  <c r="V620" i="6" s="1"/>
  <c r="C623" i="7" s="1"/>
  <c r="C620" i="6"/>
  <c r="U620" i="6" s="1"/>
  <c r="B623" i="7" s="1"/>
  <c r="B2618" i="6"/>
  <c r="R2618" i="6" s="1"/>
  <c r="L618" i="6"/>
  <c r="D2618" i="6" s="1"/>
  <c r="K618" i="6"/>
  <c r="C2618" i="6" s="1"/>
  <c r="R617" i="6"/>
  <c r="C617" i="6"/>
  <c r="U617" i="6" s="1"/>
  <c r="B620" i="7" s="1"/>
  <c r="D617" i="6"/>
  <c r="V617" i="6" s="1"/>
  <c r="C620" i="7" s="1"/>
  <c r="R2615" i="6"/>
  <c r="K615" i="6"/>
  <c r="C2615" i="6" s="1"/>
  <c r="L615" i="6"/>
  <c r="D2615" i="6" s="1"/>
  <c r="B2615" i="6"/>
  <c r="R614" i="6"/>
  <c r="C614" i="6"/>
  <c r="U614" i="6" s="1"/>
  <c r="B617" i="7" s="1"/>
  <c r="D614" i="6"/>
  <c r="V614" i="6" s="1"/>
  <c r="C617" i="7" s="1"/>
  <c r="B2612" i="6"/>
  <c r="R2612" i="6" s="1"/>
  <c r="K612" i="6"/>
  <c r="C2612" i="6" s="1"/>
  <c r="L612" i="6"/>
  <c r="D2612" i="6" s="1"/>
  <c r="R611" i="6"/>
  <c r="C611" i="6"/>
  <c r="U611" i="6" s="1"/>
  <c r="B614" i="7" s="1"/>
  <c r="D611" i="6"/>
  <c r="V611" i="6" s="1"/>
  <c r="C614" i="7" s="1"/>
  <c r="R2609" i="6"/>
  <c r="B2609" i="6"/>
  <c r="K609" i="6"/>
  <c r="C2609" i="6" s="1"/>
  <c r="L609" i="6"/>
  <c r="D2609" i="6" s="1"/>
  <c r="R608" i="6"/>
  <c r="C608" i="6"/>
  <c r="U608" i="6" s="1"/>
  <c r="B611" i="7" s="1"/>
  <c r="D608" i="6"/>
  <c r="V608" i="6" s="1"/>
  <c r="C611" i="7" s="1"/>
  <c r="K606" i="6"/>
  <c r="C2606" i="6" s="1"/>
  <c r="L606" i="6"/>
  <c r="D2606" i="6" s="1"/>
  <c r="B2606" i="6"/>
  <c r="R2606" i="6" s="1"/>
  <c r="R605" i="6"/>
  <c r="C605" i="6"/>
  <c r="U605" i="6" s="1"/>
  <c r="B608" i="7" s="1"/>
  <c r="D605" i="6"/>
  <c r="V605" i="6" s="1"/>
  <c r="C608" i="7" s="1"/>
  <c r="B2603" i="6"/>
  <c r="R2603" i="6" s="1"/>
  <c r="K603" i="6"/>
  <c r="C2603" i="6" s="1"/>
  <c r="L603" i="6"/>
  <c r="D2603" i="6" s="1"/>
  <c r="R602" i="6"/>
  <c r="D602" i="6"/>
  <c r="V602" i="6" s="1"/>
  <c r="C605" i="7" s="1"/>
  <c r="C602" i="6"/>
  <c r="U602" i="6" s="1"/>
  <c r="B605" i="7" s="1"/>
  <c r="R2600" i="6"/>
  <c r="L600" i="6"/>
  <c r="D2600" i="6" s="1"/>
  <c r="B2600" i="6"/>
  <c r="K600" i="6"/>
  <c r="C2600" i="6" s="1"/>
  <c r="R599" i="6"/>
  <c r="C599" i="6"/>
  <c r="U599" i="6" s="1"/>
  <c r="B602" i="7" s="1"/>
  <c r="D599" i="6"/>
  <c r="V599" i="6" s="1"/>
  <c r="C602" i="7" s="1"/>
  <c r="R2597" i="6"/>
  <c r="B2597" i="6"/>
  <c r="K597" i="6"/>
  <c r="C2597" i="6" s="1"/>
  <c r="L597" i="6"/>
  <c r="D2597" i="6" s="1"/>
  <c r="R596" i="6"/>
  <c r="C596" i="6"/>
  <c r="U596" i="6" s="1"/>
  <c r="B599" i="7" s="1"/>
  <c r="D596" i="6"/>
  <c r="V596" i="6" s="1"/>
  <c r="C599" i="7" s="1"/>
  <c r="B2594" i="6"/>
  <c r="R2594" i="6" s="1"/>
  <c r="K594" i="6"/>
  <c r="C2594" i="6" s="1"/>
  <c r="L594" i="6"/>
  <c r="D2594" i="6" s="1"/>
  <c r="R593" i="6"/>
  <c r="D593" i="6"/>
  <c r="V593" i="6" s="1"/>
  <c r="C690" i="7" s="1"/>
  <c r="C593" i="6"/>
  <c r="U593" i="6" s="1"/>
  <c r="B690" i="7" s="1"/>
  <c r="K591" i="6"/>
  <c r="C2591" i="6" s="1"/>
  <c r="B2591" i="6"/>
  <c r="R2591" i="6" s="1"/>
  <c r="L591" i="6"/>
  <c r="D2591" i="6" s="1"/>
  <c r="R590" i="6"/>
  <c r="D590" i="6"/>
  <c r="V590" i="6" s="1"/>
  <c r="C593" i="7" s="1"/>
  <c r="C590" i="6"/>
  <c r="U590" i="6" s="1"/>
  <c r="B593" i="7" s="1"/>
  <c r="B2588" i="6"/>
  <c r="R2588" i="6" s="1"/>
  <c r="L588" i="6"/>
  <c r="D2588" i="6" s="1"/>
  <c r="K588" i="6"/>
  <c r="C2588" i="6" s="1"/>
  <c r="R587" i="6"/>
  <c r="D587" i="6"/>
  <c r="V587" i="6" s="1"/>
  <c r="C590" i="7" s="1"/>
  <c r="C587" i="6"/>
  <c r="U587" i="6" s="1"/>
  <c r="B590" i="7" s="1"/>
  <c r="B2585" i="6"/>
  <c r="R2585" i="6" s="1"/>
  <c r="K585" i="6"/>
  <c r="C2585" i="6" s="1"/>
  <c r="L585" i="6"/>
  <c r="D2585" i="6" s="1"/>
  <c r="R584" i="6"/>
  <c r="D584" i="6"/>
  <c r="V584" i="6" s="1"/>
  <c r="C587" i="7" s="1"/>
  <c r="C584" i="6"/>
  <c r="U584" i="6" s="1"/>
  <c r="B587" i="7" s="1"/>
  <c r="R2582" i="6"/>
  <c r="L582" i="6"/>
  <c r="D2582" i="6" s="1"/>
  <c r="B2582" i="6"/>
  <c r="K582" i="6"/>
  <c r="C2582" i="6" s="1"/>
  <c r="R581" i="6"/>
  <c r="C581" i="6"/>
  <c r="U581" i="6" s="1"/>
  <c r="B584" i="7" s="1"/>
  <c r="D581" i="6"/>
  <c r="V581" i="6" s="1"/>
  <c r="C584" i="7" s="1"/>
  <c r="R2579" i="6"/>
  <c r="K579" i="6"/>
  <c r="C2579" i="6" s="1"/>
  <c r="L579" i="6"/>
  <c r="D2579" i="6" s="1"/>
  <c r="B2579" i="6"/>
  <c r="R578" i="6"/>
  <c r="C578" i="6"/>
  <c r="U578" i="6" s="1"/>
  <c r="B581" i="7" s="1"/>
  <c r="D578" i="6"/>
  <c r="V578" i="6" s="1"/>
  <c r="C581" i="7" s="1"/>
  <c r="B2576" i="6"/>
  <c r="R2576" i="6" s="1"/>
  <c r="K576" i="6"/>
  <c r="C2576" i="6" s="1"/>
  <c r="L576" i="6"/>
  <c r="D2576" i="6" s="1"/>
  <c r="R575" i="6"/>
  <c r="C575" i="6"/>
  <c r="U575" i="6" s="1"/>
  <c r="B578" i="7" s="1"/>
  <c r="D575" i="6"/>
  <c r="V575" i="6" s="1"/>
  <c r="C578" i="7" s="1"/>
  <c r="R2573" i="6"/>
  <c r="B2573" i="6"/>
  <c r="L573" i="6"/>
  <c r="D2573" i="6" s="1"/>
  <c r="K573" i="6"/>
  <c r="C2573" i="6" s="1"/>
  <c r="R572" i="6"/>
  <c r="C572" i="6"/>
  <c r="U572" i="6" s="1"/>
  <c r="B575" i="7" s="1"/>
  <c r="D572" i="6"/>
  <c r="V572" i="6" s="1"/>
  <c r="C575" i="7" s="1"/>
  <c r="K570" i="6"/>
  <c r="C2570" i="6" s="1"/>
  <c r="B2570" i="6"/>
  <c r="R2570" i="6" s="1"/>
  <c r="L570" i="6"/>
  <c r="D2570" i="6" s="1"/>
  <c r="R569" i="6"/>
  <c r="C569" i="6"/>
  <c r="U569" i="6" s="1"/>
  <c r="B572" i="7" s="1"/>
  <c r="D569" i="6"/>
  <c r="V569" i="6" s="1"/>
  <c r="C572" i="7" s="1"/>
  <c r="B2567" i="6"/>
  <c r="R2567" i="6" s="1"/>
  <c r="L567" i="6"/>
  <c r="D2567" i="6" s="1"/>
  <c r="K567" i="6"/>
  <c r="C2567" i="6" s="1"/>
  <c r="R566" i="6"/>
  <c r="D566" i="6"/>
  <c r="V566" i="6" s="1"/>
  <c r="C569" i="7" s="1"/>
  <c r="C566" i="6"/>
  <c r="U566" i="6" s="1"/>
  <c r="B569" i="7" s="1"/>
  <c r="R2564" i="6"/>
  <c r="L564" i="6"/>
  <c r="D2564" i="6" s="1"/>
  <c r="B2564" i="6"/>
  <c r="K564" i="6"/>
  <c r="C2564" i="6" s="1"/>
  <c r="R563" i="6"/>
  <c r="C563" i="6"/>
  <c r="U563" i="6" s="1"/>
  <c r="B566" i="7" s="1"/>
  <c r="D563" i="6"/>
  <c r="V563" i="6" s="1"/>
  <c r="C566" i="7" s="1"/>
  <c r="R2561" i="6"/>
  <c r="B2561" i="6"/>
  <c r="K561" i="6"/>
  <c r="C2561" i="6" s="1"/>
  <c r="L561" i="6"/>
  <c r="D2561" i="6" s="1"/>
  <c r="R560" i="6"/>
  <c r="C560" i="6"/>
  <c r="U560" i="6" s="1"/>
  <c r="B563" i="7" s="1"/>
  <c r="D560" i="6"/>
  <c r="V560" i="6" s="1"/>
  <c r="C563" i="7" s="1"/>
  <c r="B2558" i="6"/>
  <c r="R2558" i="6" s="1"/>
  <c r="K558" i="6"/>
  <c r="C2558" i="6" s="1"/>
  <c r="L558" i="6"/>
  <c r="D2558" i="6" s="1"/>
  <c r="R557" i="6"/>
  <c r="C557" i="6"/>
  <c r="U557" i="6" s="1"/>
  <c r="B560" i="7" s="1"/>
  <c r="D557" i="6"/>
  <c r="V557" i="6" s="1"/>
  <c r="C560" i="7" s="1"/>
  <c r="L555" i="6"/>
  <c r="D2555" i="6" s="1"/>
  <c r="K555" i="6"/>
  <c r="C2555" i="6" s="1"/>
  <c r="B2555" i="6"/>
  <c r="R2555" i="6" s="1"/>
  <c r="R554" i="6"/>
  <c r="C554" i="6"/>
  <c r="U554" i="6" s="1"/>
  <c r="B557" i="7" s="1"/>
  <c r="D554" i="6"/>
  <c r="V554" i="6" s="1"/>
  <c r="C557" i="7" s="1"/>
  <c r="K552" i="6"/>
  <c r="C2552" i="6" s="1"/>
  <c r="B2552" i="6"/>
  <c r="R2552" i="6" s="1"/>
  <c r="L552" i="6"/>
  <c r="D2552" i="6" s="1"/>
  <c r="R551" i="6"/>
  <c r="C551" i="6"/>
  <c r="U551" i="6" s="1"/>
  <c r="B554" i="7" s="1"/>
  <c r="D551" i="6"/>
  <c r="V551" i="6" s="1"/>
  <c r="C554" i="7" s="1"/>
  <c r="B2549" i="6"/>
  <c r="R2549" i="6" s="1"/>
  <c r="L549" i="6"/>
  <c r="D2549" i="6" s="1"/>
  <c r="K549" i="6"/>
  <c r="C2549" i="6" s="1"/>
  <c r="R548" i="6"/>
  <c r="D548" i="6"/>
  <c r="V548" i="6" s="1"/>
  <c r="C645" i="7" s="1"/>
  <c r="C548" i="6"/>
  <c r="U548" i="6" s="1"/>
  <c r="B645" i="7" s="1"/>
  <c r="R2546" i="6"/>
  <c r="L546" i="6"/>
  <c r="D2546" i="6" s="1"/>
  <c r="K546" i="6"/>
  <c r="C2546" i="6" s="1"/>
  <c r="B2546" i="6"/>
  <c r="R545" i="6"/>
  <c r="C545" i="6"/>
  <c r="U545" i="6" s="1"/>
  <c r="B548" i="7" s="1"/>
  <c r="D545" i="6"/>
  <c r="V545" i="6" s="1"/>
  <c r="C548" i="7" s="1"/>
  <c r="R2543" i="6"/>
  <c r="K543" i="6"/>
  <c r="C2543" i="6" s="1"/>
  <c r="L543" i="6"/>
  <c r="D2543" i="6" s="1"/>
  <c r="B2543" i="6"/>
  <c r="R542" i="6"/>
  <c r="C542" i="6"/>
  <c r="U542" i="6" s="1"/>
  <c r="B545" i="7" s="1"/>
  <c r="D542" i="6"/>
  <c r="V542" i="6" s="1"/>
  <c r="C545" i="7" s="1"/>
  <c r="B2540" i="6"/>
  <c r="R2540" i="6" s="1"/>
  <c r="K540" i="6"/>
  <c r="C2540" i="6" s="1"/>
  <c r="L540" i="6"/>
  <c r="D2540" i="6" s="1"/>
  <c r="R539" i="6"/>
  <c r="D539" i="6"/>
  <c r="V539" i="6" s="1"/>
  <c r="C542" i="7" s="1"/>
  <c r="C539" i="6"/>
  <c r="U539" i="6" s="1"/>
  <c r="B542" i="7" s="1"/>
  <c r="R2537" i="6"/>
  <c r="B2537" i="6"/>
  <c r="K537" i="6"/>
  <c r="C2537" i="6" s="1"/>
  <c r="L537" i="6"/>
  <c r="D2537" i="6" s="1"/>
  <c r="R536" i="6"/>
  <c r="D536" i="6"/>
  <c r="V536" i="6" s="1"/>
  <c r="C539" i="7" s="1"/>
  <c r="C536" i="6"/>
  <c r="U536" i="6" s="1"/>
  <c r="B539" i="7" s="1"/>
  <c r="B2534" i="6"/>
  <c r="R2534" i="6" s="1"/>
  <c r="L534" i="6"/>
  <c r="D2534" i="6" s="1"/>
  <c r="K534" i="6"/>
  <c r="C2534" i="6" s="1"/>
  <c r="R533" i="6"/>
  <c r="D533" i="6"/>
  <c r="V533" i="6" s="1"/>
  <c r="C536" i="7" s="1"/>
  <c r="C533" i="6"/>
  <c r="U533" i="6" s="1"/>
  <c r="B536" i="7" s="1"/>
  <c r="B2531" i="6"/>
  <c r="R2531" i="6" s="1"/>
  <c r="K531" i="6"/>
  <c r="C2531" i="6" s="1"/>
  <c r="L531" i="6"/>
  <c r="D2531" i="6" s="1"/>
  <c r="R530" i="6"/>
  <c r="D530" i="6"/>
  <c r="V530" i="6" s="1"/>
  <c r="C533" i="7" s="1"/>
  <c r="C530" i="6"/>
  <c r="U530" i="6" s="1"/>
  <c r="B533" i="7" s="1"/>
  <c r="R2528" i="6"/>
  <c r="L528" i="6"/>
  <c r="D2528" i="6" s="1"/>
  <c r="B2528" i="6"/>
  <c r="K528" i="6"/>
  <c r="C2528" i="6" s="1"/>
  <c r="R527" i="6"/>
  <c r="C527" i="6"/>
  <c r="U527" i="6" s="1"/>
  <c r="B530" i="7" s="1"/>
  <c r="D527" i="6"/>
  <c r="V527" i="6" s="1"/>
  <c r="C530" i="7" s="1"/>
  <c r="R2525" i="6"/>
  <c r="B2525" i="6"/>
  <c r="K525" i="6"/>
  <c r="C2525" i="6" s="1"/>
  <c r="L525" i="6"/>
  <c r="D2525" i="6" s="1"/>
  <c r="R524" i="6"/>
  <c r="C524" i="6"/>
  <c r="U524" i="6" s="1"/>
  <c r="B597" i="7" s="1"/>
  <c r="D524" i="6"/>
  <c r="V524" i="6" s="1"/>
  <c r="C597" i="7" s="1"/>
  <c r="K522" i="6"/>
  <c r="C2522" i="6" s="1"/>
  <c r="B2522" i="6"/>
  <c r="R2522" i="6" s="1"/>
  <c r="L522" i="6"/>
  <c r="D2522" i="6" s="1"/>
  <c r="R521" i="6"/>
  <c r="C521" i="6"/>
  <c r="U521" i="6" s="1"/>
  <c r="B596" i="7" s="1"/>
  <c r="D521" i="6"/>
  <c r="V521" i="6" s="1"/>
  <c r="C596" i="7" s="1"/>
  <c r="L519" i="6"/>
  <c r="D2519" i="6" s="1"/>
  <c r="K519" i="6"/>
  <c r="C2519" i="6" s="1"/>
  <c r="B2519" i="6"/>
  <c r="R2519" i="6" s="1"/>
  <c r="R518" i="6"/>
  <c r="C518" i="6"/>
  <c r="U518" i="6" s="1"/>
  <c r="B521" i="7" s="1"/>
  <c r="D518" i="6"/>
  <c r="V518" i="6" s="1"/>
  <c r="C521" i="7" s="1"/>
  <c r="B2516" i="6"/>
  <c r="R2516" i="6" s="1"/>
  <c r="K516" i="6"/>
  <c r="C2516" i="6" s="1"/>
  <c r="L516" i="6"/>
  <c r="D2516" i="6" s="1"/>
  <c r="R515" i="6"/>
  <c r="C515" i="6"/>
  <c r="U515" i="6" s="1"/>
  <c r="B518" i="7" s="1"/>
  <c r="D515" i="6"/>
  <c r="V515" i="6" s="1"/>
  <c r="C518" i="7" s="1"/>
  <c r="L513" i="6"/>
  <c r="D2513" i="6" s="1"/>
  <c r="B2513" i="6"/>
  <c r="R2513" i="6" s="1"/>
  <c r="K513" i="6"/>
  <c r="C2513" i="6" s="1"/>
  <c r="R512" i="6"/>
  <c r="D512" i="6"/>
  <c r="V512" i="6" s="1"/>
  <c r="C515" i="7" s="1"/>
  <c r="C512" i="6"/>
  <c r="U512" i="6" s="1"/>
  <c r="B515" i="7" s="1"/>
  <c r="R2510" i="6"/>
  <c r="L510" i="6"/>
  <c r="D2510" i="6" s="1"/>
  <c r="B2510" i="6"/>
  <c r="K510" i="6"/>
  <c r="C2510" i="6" s="1"/>
  <c r="R509" i="6"/>
  <c r="C509" i="6"/>
  <c r="U509" i="6" s="1"/>
  <c r="B512" i="7" s="1"/>
  <c r="D509" i="6"/>
  <c r="V509" i="6" s="1"/>
  <c r="C512" i="7" s="1"/>
  <c r="R2507" i="6"/>
  <c r="K507" i="6"/>
  <c r="C2507" i="6" s="1"/>
  <c r="B2507" i="6"/>
  <c r="L507" i="6"/>
  <c r="D2507" i="6" s="1"/>
  <c r="R506" i="6"/>
  <c r="C506" i="6"/>
  <c r="U506" i="6" s="1"/>
  <c r="B509" i="7" s="1"/>
  <c r="D506" i="6"/>
  <c r="V506" i="6" s="1"/>
  <c r="C509" i="7" s="1"/>
  <c r="B2504" i="6"/>
  <c r="R2504" i="6" s="1"/>
  <c r="K504" i="6"/>
  <c r="C2504" i="6" s="1"/>
  <c r="L504" i="6"/>
  <c r="D2504" i="6" s="1"/>
  <c r="R503" i="6"/>
  <c r="C503" i="6"/>
  <c r="U503" i="6" s="1"/>
  <c r="B506" i="7" s="1"/>
  <c r="D503" i="6"/>
  <c r="V503" i="6" s="1"/>
  <c r="C506" i="7" s="1"/>
  <c r="L501" i="6"/>
  <c r="D2501" i="6" s="1"/>
  <c r="B2501" i="6"/>
  <c r="R2501" i="6" s="1"/>
  <c r="K501" i="6"/>
  <c r="C2501" i="6" s="1"/>
  <c r="R500" i="6"/>
  <c r="C500" i="6"/>
  <c r="U500" i="6" s="1"/>
  <c r="B503" i="7" s="1"/>
  <c r="D500" i="6"/>
  <c r="V500" i="6" s="1"/>
  <c r="C503" i="7" s="1"/>
  <c r="B2498" i="6"/>
  <c r="R2498" i="6" s="1"/>
  <c r="K498" i="6"/>
  <c r="C2498" i="6" s="1"/>
  <c r="L498" i="6"/>
  <c r="D2498" i="6" s="1"/>
  <c r="R497" i="6"/>
  <c r="C497" i="6"/>
  <c r="U497" i="6" s="1"/>
  <c r="B500" i="7" s="1"/>
  <c r="D497" i="6"/>
  <c r="V497" i="6" s="1"/>
  <c r="C500" i="7" s="1"/>
  <c r="B2495" i="6"/>
  <c r="R2495" i="6" s="1"/>
  <c r="K495" i="6"/>
  <c r="C2495" i="6" s="1"/>
  <c r="L495" i="6"/>
  <c r="D2495" i="6" s="1"/>
  <c r="R494" i="6"/>
  <c r="D494" i="6"/>
  <c r="V494" i="6" s="1"/>
  <c r="C497" i="7" s="1"/>
  <c r="C494" i="6"/>
  <c r="U494" i="6" s="1"/>
  <c r="B497" i="7" s="1"/>
  <c r="R2492" i="6"/>
  <c r="L492" i="6"/>
  <c r="D2492" i="6" s="1"/>
  <c r="K492" i="6"/>
  <c r="C2492" i="6" s="1"/>
  <c r="B2492" i="6"/>
  <c r="R491" i="6"/>
  <c r="C491" i="6"/>
  <c r="U491" i="6" s="1"/>
  <c r="B494" i="7" s="1"/>
  <c r="D491" i="6"/>
  <c r="V491" i="6" s="1"/>
  <c r="C494" i="7" s="1"/>
  <c r="R2489" i="6"/>
  <c r="B2489" i="6"/>
  <c r="K489" i="6"/>
  <c r="C2489" i="6" s="1"/>
  <c r="L489" i="6"/>
  <c r="D2489" i="6" s="1"/>
  <c r="R488" i="6"/>
  <c r="C488" i="6"/>
  <c r="U488" i="6" s="1"/>
  <c r="B491" i="7" s="1"/>
  <c r="D488" i="6"/>
  <c r="V488" i="6" s="1"/>
  <c r="C491" i="7" s="1"/>
  <c r="K486" i="6"/>
  <c r="C2486" i="6" s="1"/>
  <c r="B2486" i="6"/>
  <c r="R2486" i="6" s="1"/>
  <c r="L486" i="6"/>
  <c r="D2486" i="6" s="1"/>
  <c r="R485" i="6"/>
  <c r="D485" i="6"/>
  <c r="V485" i="6" s="1"/>
  <c r="C551" i="7" s="1"/>
  <c r="C485" i="6"/>
  <c r="U485" i="6" s="1"/>
  <c r="B551" i="7" s="1"/>
  <c r="K483" i="6"/>
  <c r="C2483" i="6" s="1"/>
  <c r="B2483" i="6"/>
  <c r="R2483" i="6" s="1"/>
  <c r="L483" i="6"/>
  <c r="D2483" i="6" s="1"/>
  <c r="R482" i="6"/>
  <c r="D482" i="6"/>
  <c r="V482" i="6" s="1"/>
  <c r="C485" i="7" s="1"/>
  <c r="C482" i="6"/>
  <c r="U482" i="6" s="1"/>
  <c r="B485" i="7" s="1"/>
  <c r="B2480" i="6"/>
  <c r="R2480" i="6" s="1"/>
  <c r="K480" i="6"/>
  <c r="C2480" i="6" s="1"/>
  <c r="L480" i="6"/>
  <c r="D2480" i="6" s="1"/>
  <c r="R479" i="6"/>
  <c r="D479" i="6"/>
  <c r="V479" i="6" s="1"/>
  <c r="C482" i="7" s="1"/>
  <c r="C479" i="6"/>
  <c r="U479" i="6" s="1"/>
  <c r="B482" i="7" s="1"/>
  <c r="R2477" i="6"/>
  <c r="K477" i="6"/>
  <c r="C2477" i="6" s="1"/>
  <c r="L477" i="6"/>
  <c r="D2477" i="6" s="1"/>
  <c r="B2477" i="6"/>
  <c r="R476" i="6"/>
  <c r="D476" i="6"/>
  <c r="V476" i="6" s="1"/>
  <c r="C479" i="7" s="1"/>
  <c r="C476" i="6"/>
  <c r="U476" i="6" s="1"/>
  <c r="B479" i="7" s="1"/>
  <c r="R2474" i="6"/>
  <c r="L474" i="6"/>
  <c r="D2474" i="6" s="1"/>
  <c r="B2474" i="6"/>
  <c r="K474" i="6"/>
  <c r="C2474" i="6" s="1"/>
  <c r="R473" i="6"/>
  <c r="C473" i="6"/>
  <c r="U473" i="6" s="1"/>
  <c r="B476" i="7" s="1"/>
  <c r="D473" i="6"/>
  <c r="V473" i="6" s="1"/>
  <c r="C476" i="7" s="1"/>
  <c r="R2471" i="6"/>
  <c r="B2471" i="6"/>
  <c r="K471" i="6"/>
  <c r="C2471" i="6" s="1"/>
  <c r="L471" i="6"/>
  <c r="D2471" i="6" s="1"/>
  <c r="R470" i="6"/>
  <c r="C470" i="6"/>
  <c r="U470" i="6" s="1"/>
  <c r="B473" i="7" s="1"/>
  <c r="D470" i="6"/>
  <c r="V470" i="6" s="1"/>
  <c r="C473" i="7" s="1"/>
  <c r="B2468" i="6"/>
  <c r="R2468" i="6" s="1"/>
  <c r="K468" i="6"/>
  <c r="C2468" i="6" s="1"/>
  <c r="L468" i="6"/>
  <c r="D2468" i="6" s="1"/>
  <c r="R467" i="6"/>
  <c r="C467" i="6"/>
  <c r="U467" i="6" s="1"/>
  <c r="B470" i="7" s="1"/>
  <c r="D467" i="6"/>
  <c r="V467" i="6" s="1"/>
  <c r="C470" i="7" s="1"/>
  <c r="L465" i="6"/>
  <c r="D2465" i="6" s="1"/>
  <c r="B2465" i="6"/>
  <c r="R2465" i="6" s="1"/>
  <c r="K465" i="6"/>
  <c r="C2465" i="6" s="1"/>
  <c r="R464" i="6"/>
  <c r="C464" i="6"/>
  <c r="U464" i="6" s="1"/>
  <c r="B467" i="7" s="1"/>
  <c r="D464" i="6"/>
  <c r="V464" i="6" s="1"/>
  <c r="C467" i="7" s="1"/>
  <c r="L462" i="6"/>
  <c r="D2462" i="6" s="1"/>
  <c r="B2462" i="6"/>
  <c r="R2462" i="6" s="1"/>
  <c r="K462" i="6"/>
  <c r="C2462" i="6" s="1"/>
  <c r="R461" i="6"/>
  <c r="C461" i="6"/>
  <c r="U461" i="6" s="1"/>
  <c r="B464" i="7" s="1"/>
  <c r="D461" i="6"/>
  <c r="V461" i="6" s="1"/>
  <c r="C464" i="7" s="1"/>
  <c r="L459" i="6"/>
  <c r="D2459" i="6" s="1"/>
  <c r="B2459" i="6"/>
  <c r="R2459" i="6" s="1"/>
  <c r="K459" i="6"/>
  <c r="C2459" i="6" s="1"/>
  <c r="R458" i="6"/>
  <c r="D458" i="6"/>
  <c r="V458" i="6" s="1"/>
  <c r="C546" i="7" s="1"/>
  <c r="C458" i="6"/>
  <c r="U458" i="6" s="1"/>
  <c r="B546" i="7" s="1"/>
  <c r="R2456" i="6"/>
  <c r="L456" i="6"/>
  <c r="D2456" i="6" s="1"/>
  <c r="B2456" i="6"/>
  <c r="K456" i="6"/>
  <c r="C2456" i="6" s="1"/>
  <c r="R455" i="6"/>
  <c r="C455" i="6"/>
  <c r="U455" i="6" s="1"/>
  <c r="B458" i="7" s="1"/>
  <c r="D455" i="6"/>
  <c r="V455" i="6" s="1"/>
  <c r="C458" i="7" s="1"/>
  <c r="R2453" i="6"/>
  <c r="B2453" i="6"/>
  <c r="K453" i="6"/>
  <c r="C2453" i="6" s="1"/>
  <c r="L453" i="6"/>
  <c r="D2453" i="6" s="1"/>
  <c r="R452" i="6"/>
  <c r="C452" i="6"/>
  <c r="U452" i="6" s="1"/>
  <c r="B455" i="7" s="1"/>
  <c r="D452" i="6"/>
  <c r="V452" i="6" s="1"/>
  <c r="C455" i="7" s="1"/>
  <c r="K450" i="6"/>
  <c r="C2450" i="6" s="1"/>
  <c r="L450" i="6"/>
  <c r="D2450" i="6" s="1"/>
  <c r="B2450" i="6"/>
  <c r="R2450" i="6" s="1"/>
  <c r="R449" i="6"/>
  <c r="C449" i="6"/>
  <c r="U449" i="6" s="1"/>
  <c r="B452" i="7" s="1"/>
  <c r="D449" i="6"/>
  <c r="V449" i="6" s="1"/>
  <c r="C452" i="7" s="1"/>
  <c r="R2447" i="6"/>
  <c r="B2447" i="6"/>
  <c r="K447" i="6"/>
  <c r="C2447" i="6" s="1"/>
  <c r="L447" i="6"/>
  <c r="D2447" i="6" s="1"/>
  <c r="R446" i="6"/>
  <c r="D446" i="6"/>
  <c r="V446" i="6" s="1"/>
  <c r="C449" i="7" s="1"/>
  <c r="C446" i="6"/>
  <c r="U446" i="6" s="1"/>
  <c r="B449" i="7" s="1"/>
  <c r="B2444" i="6"/>
  <c r="R2444" i="6" s="1"/>
  <c r="K444" i="6"/>
  <c r="C2444" i="6" s="1"/>
  <c r="L444" i="6"/>
  <c r="D2444" i="6" s="1"/>
  <c r="R443" i="6"/>
  <c r="C443" i="6"/>
  <c r="U443" i="6" s="1"/>
  <c r="B446" i="7" s="1"/>
  <c r="D443" i="6"/>
  <c r="V443" i="6" s="1"/>
  <c r="C446" i="7" s="1"/>
  <c r="L441" i="6"/>
  <c r="D2441" i="6" s="1"/>
  <c r="B2441" i="6"/>
  <c r="R2441" i="6" s="1"/>
  <c r="K441" i="6"/>
  <c r="C2441" i="6" s="1"/>
  <c r="R440" i="6"/>
  <c r="D440" i="6"/>
  <c r="V440" i="6" s="1"/>
  <c r="C443" i="7" s="1"/>
  <c r="C440" i="6"/>
  <c r="U440" i="6" s="1"/>
  <c r="B443" i="7" s="1"/>
  <c r="R2438" i="6"/>
  <c r="L438" i="6"/>
  <c r="D2438" i="6" s="1"/>
  <c r="B2438" i="6"/>
  <c r="K438" i="6"/>
  <c r="C2438" i="6" s="1"/>
  <c r="R437" i="6"/>
  <c r="C437" i="6"/>
  <c r="U437" i="6" s="1"/>
  <c r="B440" i="7" s="1"/>
  <c r="D437" i="6"/>
  <c r="V437" i="6" s="1"/>
  <c r="C440" i="7" s="1"/>
  <c r="R2435" i="6"/>
  <c r="K435" i="6"/>
  <c r="C2435" i="6" s="1"/>
  <c r="L435" i="6"/>
  <c r="D2435" i="6" s="1"/>
  <c r="B2435" i="6"/>
  <c r="R434" i="6"/>
  <c r="C434" i="6"/>
  <c r="U434" i="6" s="1"/>
  <c r="B437" i="7" s="1"/>
  <c r="D434" i="6"/>
  <c r="V434" i="6" s="1"/>
  <c r="C437" i="7" s="1"/>
  <c r="B2432" i="6"/>
  <c r="R2432" i="6" s="1"/>
  <c r="K432" i="6"/>
  <c r="C2432" i="6" s="1"/>
  <c r="L432" i="6"/>
  <c r="D2432" i="6" s="1"/>
  <c r="R431" i="6"/>
  <c r="C431" i="6"/>
  <c r="U431" i="6" s="1"/>
  <c r="B524" i="7" s="1"/>
  <c r="D431" i="6"/>
  <c r="V431" i="6" s="1"/>
  <c r="C524" i="7" s="1"/>
  <c r="R2429" i="6"/>
  <c r="B2429" i="6"/>
  <c r="K429" i="6"/>
  <c r="C2429" i="6" s="1"/>
  <c r="L429" i="6"/>
  <c r="D2429" i="6" s="1"/>
  <c r="R428" i="6"/>
  <c r="C428" i="6"/>
  <c r="U428" i="6" s="1"/>
  <c r="B431" i="7" s="1"/>
  <c r="D428" i="6"/>
  <c r="V428" i="6" s="1"/>
  <c r="C431" i="7" s="1"/>
  <c r="B2426" i="6"/>
  <c r="R2426" i="6" s="1"/>
  <c r="K426" i="6"/>
  <c r="C2426" i="6" s="1"/>
  <c r="L426" i="6"/>
  <c r="D2426" i="6" s="1"/>
  <c r="R425" i="6"/>
  <c r="C425" i="6"/>
  <c r="U425" i="6" s="1"/>
  <c r="B428" i="7" s="1"/>
  <c r="D425" i="6"/>
  <c r="V425" i="6" s="1"/>
  <c r="C428" i="7" s="1"/>
  <c r="R2423" i="6"/>
  <c r="K423" i="6"/>
  <c r="C2423" i="6" s="1"/>
  <c r="L423" i="6"/>
  <c r="D2423" i="6" s="1"/>
  <c r="B2423" i="6"/>
  <c r="R422" i="6"/>
  <c r="C422" i="6"/>
  <c r="U422" i="6" s="1"/>
  <c r="B425" i="7" s="1"/>
  <c r="D422" i="6"/>
  <c r="V422" i="6" s="1"/>
  <c r="C425" i="7" s="1"/>
  <c r="B2420" i="6"/>
  <c r="R2420" i="6" s="1"/>
  <c r="L420" i="6"/>
  <c r="D2420" i="6" s="1"/>
  <c r="K420" i="6"/>
  <c r="C2420" i="6" s="1"/>
  <c r="R419" i="6"/>
  <c r="D419" i="6"/>
  <c r="V419" i="6" s="1"/>
  <c r="C422" i="7" s="1"/>
  <c r="C419" i="6"/>
  <c r="U419" i="6" s="1"/>
  <c r="B422" i="7" s="1"/>
  <c r="R2417" i="6"/>
  <c r="B2417" i="6"/>
  <c r="K417" i="6"/>
  <c r="C2417" i="6" s="1"/>
  <c r="L417" i="6"/>
  <c r="D2417" i="6" s="1"/>
  <c r="R416" i="6"/>
  <c r="C416" i="6"/>
  <c r="U416" i="6" s="1"/>
  <c r="B419" i="7" s="1"/>
  <c r="D416" i="6"/>
  <c r="V416" i="6" s="1"/>
  <c r="C419" i="7" s="1"/>
  <c r="K414" i="6"/>
  <c r="C2414" i="6" s="1"/>
  <c r="L414" i="6"/>
  <c r="D2414" i="6" s="1"/>
  <c r="B2414" i="6"/>
  <c r="R2414" i="6" s="1"/>
  <c r="R413" i="6"/>
  <c r="D413" i="6"/>
  <c r="V413" i="6" s="1"/>
  <c r="C416" i="7" s="1"/>
  <c r="C413" i="6"/>
  <c r="U413" i="6" s="1"/>
  <c r="B416" i="7" s="1"/>
  <c r="R2411" i="6"/>
  <c r="B2411" i="6"/>
  <c r="L411" i="6"/>
  <c r="D2411" i="6" s="1"/>
  <c r="K411" i="6"/>
  <c r="C2411" i="6" s="1"/>
  <c r="R410" i="6"/>
  <c r="C410" i="6"/>
  <c r="U410" i="6" s="1"/>
  <c r="B413" i="7" s="1"/>
  <c r="D410" i="6"/>
  <c r="V410" i="6" s="1"/>
  <c r="C413" i="7" s="1"/>
  <c r="B2408" i="6"/>
  <c r="R2408" i="6" s="1"/>
  <c r="K408" i="6"/>
  <c r="C2408" i="6" s="1"/>
  <c r="L408" i="6"/>
  <c r="D2408" i="6" s="1"/>
  <c r="R407" i="6"/>
  <c r="C407" i="6"/>
  <c r="U407" i="6" s="1"/>
  <c r="B410" i="7" s="1"/>
  <c r="D407" i="6"/>
  <c r="V407" i="6" s="1"/>
  <c r="C410" i="7" s="1"/>
  <c r="L405" i="6"/>
  <c r="D2405" i="6" s="1"/>
  <c r="B2405" i="6"/>
  <c r="R2405" i="6" s="1"/>
  <c r="K405" i="6"/>
  <c r="C2405" i="6" s="1"/>
  <c r="R404" i="6"/>
  <c r="C404" i="6"/>
  <c r="U404" i="6" s="1"/>
  <c r="B407" i="7" s="1"/>
  <c r="D404" i="6"/>
  <c r="V404" i="6" s="1"/>
  <c r="C407" i="7" s="1"/>
  <c r="B2402" i="6"/>
  <c r="R2402" i="6" s="1"/>
  <c r="L402" i="6"/>
  <c r="D2402" i="6" s="1"/>
  <c r="K402" i="6"/>
  <c r="C2402" i="6" s="1"/>
  <c r="R401" i="6"/>
  <c r="C401" i="6"/>
  <c r="U401" i="6" s="1"/>
  <c r="B404" i="7" s="1"/>
  <c r="D401" i="6"/>
  <c r="V401" i="6" s="1"/>
  <c r="C404" i="7" s="1"/>
  <c r="R2399" i="6"/>
  <c r="K399" i="6"/>
  <c r="C2399" i="6" s="1"/>
  <c r="L399" i="6"/>
  <c r="D2399" i="6" s="1"/>
  <c r="B2399" i="6"/>
  <c r="R398" i="6"/>
  <c r="C398" i="6"/>
  <c r="U398" i="6" s="1"/>
  <c r="B401" i="7" s="1"/>
  <c r="D398" i="6"/>
  <c r="V398" i="6" s="1"/>
  <c r="C401" i="7" s="1"/>
  <c r="B2396" i="6"/>
  <c r="R2396" i="6" s="1"/>
  <c r="K396" i="6"/>
  <c r="C2396" i="6" s="1"/>
  <c r="L396" i="6"/>
  <c r="D2396" i="6" s="1"/>
  <c r="R395" i="6"/>
  <c r="C395" i="6"/>
  <c r="U395" i="6" s="1"/>
  <c r="B398" i="7" s="1"/>
  <c r="D395" i="6"/>
  <c r="V395" i="6" s="1"/>
  <c r="C398" i="7" s="1"/>
  <c r="R2393" i="6"/>
  <c r="B2393" i="6"/>
  <c r="L393" i="6"/>
  <c r="D2393" i="6" s="1"/>
  <c r="K393" i="6"/>
  <c r="C2393" i="6" s="1"/>
  <c r="R392" i="6"/>
  <c r="D392" i="6"/>
  <c r="V392" i="6" s="1"/>
  <c r="C395" i="7" s="1"/>
  <c r="C392" i="6"/>
  <c r="U392" i="6" s="1"/>
  <c r="B395" i="7" s="1"/>
  <c r="K390" i="6"/>
  <c r="C2390" i="6" s="1"/>
  <c r="L390" i="6"/>
  <c r="D2390" i="6" s="1"/>
  <c r="B2390" i="6"/>
  <c r="R2390" i="6" s="1"/>
  <c r="R389" i="6"/>
  <c r="C389" i="6"/>
  <c r="U389" i="6" s="1"/>
  <c r="B392" i="7" s="1"/>
  <c r="D389" i="6"/>
  <c r="V389" i="6" s="1"/>
  <c r="C392" i="7" s="1"/>
  <c r="B2387" i="6"/>
  <c r="R2387" i="6" s="1"/>
  <c r="L387" i="6"/>
  <c r="D2387" i="6" s="1"/>
  <c r="K387" i="6"/>
  <c r="C2387" i="6" s="1"/>
  <c r="R386" i="6"/>
  <c r="D386" i="6"/>
  <c r="V386" i="6" s="1"/>
  <c r="C389" i="7" s="1"/>
  <c r="C386" i="6"/>
  <c r="U386" i="6" s="1"/>
  <c r="B389" i="7" s="1"/>
  <c r="R2384" i="6"/>
  <c r="L384" i="6"/>
  <c r="D2384" i="6" s="1"/>
  <c r="K384" i="6"/>
  <c r="C2384" i="6" s="1"/>
  <c r="B2384" i="6"/>
  <c r="R383" i="6"/>
  <c r="C383" i="6"/>
  <c r="U383" i="6" s="1"/>
  <c r="B386" i="7" s="1"/>
  <c r="D383" i="6"/>
  <c r="V383" i="6" s="1"/>
  <c r="C386" i="7" s="1"/>
  <c r="R2381" i="6"/>
  <c r="B2381" i="6"/>
  <c r="K381" i="6"/>
  <c r="C2381" i="6" s="1"/>
  <c r="L381" i="6"/>
  <c r="D2381" i="6" s="1"/>
  <c r="R380" i="6"/>
  <c r="C380" i="6"/>
  <c r="U380" i="6" s="1"/>
  <c r="B383" i="7" s="1"/>
  <c r="D380" i="6"/>
  <c r="V380" i="6" s="1"/>
  <c r="C383" i="7" s="1"/>
  <c r="B2378" i="6"/>
  <c r="R2378" i="6" s="1"/>
  <c r="K378" i="6"/>
  <c r="C2378" i="6" s="1"/>
  <c r="L378" i="6"/>
  <c r="D2378" i="6" s="1"/>
  <c r="R377" i="6"/>
  <c r="C377" i="6"/>
  <c r="U377" i="6" s="1"/>
  <c r="B461" i="7" s="1"/>
  <c r="D377" i="6"/>
  <c r="V377" i="6" s="1"/>
  <c r="C461" i="7" s="1"/>
  <c r="K375" i="6"/>
  <c r="C2375" i="6" s="1"/>
  <c r="L375" i="6"/>
  <c r="D2375" i="6" s="1"/>
  <c r="B2375" i="6"/>
  <c r="R2375" i="6" s="1"/>
  <c r="R374" i="6"/>
  <c r="C374" i="6"/>
  <c r="U374" i="6" s="1"/>
  <c r="B377" i="7" s="1"/>
  <c r="D374" i="6"/>
  <c r="V374" i="6" s="1"/>
  <c r="C377" i="7" s="1"/>
  <c r="L372" i="6"/>
  <c r="D2372" i="6" s="1"/>
  <c r="B2372" i="6"/>
  <c r="R2372" i="6" s="1"/>
  <c r="K372" i="6"/>
  <c r="C2372" i="6" s="1"/>
  <c r="R371" i="6"/>
  <c r="C371" i="6"/>
  <c r="U371" i="6" s="1"/>
  <c r="B374" i="7" s="1"/>
  <c r="D371" i="6"/>
  <c r="V371" i="6" s="1"/>
  <c r="C374" i="7" s="1"/>
  <c r="B2369" i="6"/>
  <c r="R2369" i="6" s="1"/>
  <c r="K369" i="6"/>
  <c r="C2369" i="6" s="1"/>
  <c r="L369" i="6"/>
  <c r="D2369" i="6" s="1"/>
  <c r="R368" i="6"/>
  <c r="D368" i="6"/>
  <c r="V368" i="6" s="1"/>
  <c r="C371" i="7" s="1"/>
  <c r="C368" i="6"/>
  <c r="U368" i="6" s="1"/>
  <c r="B371" i="7" s="1"/>
  <c r="R2366" i="6"/>
  <c r="L366" i="6"/>
  <c r="D2366" i="6" s="1"/>
  <c r="B2366" i="6"/>
  <c r="K366" i="6"/>
  <c r="C2366" i="6" s="1"/>
  <c r="R365" i="6"/>
  <c r="D365" i="6"/>
  <c r="V365" i="6" s="1"/>
  <c r="C368" i="7" s="1"/>
  <c r="C365" i="6"/>
  <c r="U365" i="6" s="1"/>
  <c r="B368" i="7" s="1"/>
  <c r="R2363" i="6"/>
  <c r="K363" i="6"/>
  <c r="C2363" i="6" s="1"/>
  <c r="L363" i="6"/>
  <c r="D2363" i="6" s="1"/>
  <c r="B2363" i="6"/>
  <c r="R362" i="6"/>
  <c r="C362" i="6"/>
  <c r="U362" i="6" s="1"/>
  <c r="B365" i="7" s="1"/>
  <c r="D362" i="6"/>
  <c r="V362" i="6" s="1"/>
  <c r="C365" i="7" s="1"/>
  <c r="B2360" i="6"/>
  <c r="R2360" i="6" s="1"/>
  <c r="K360" i="6"/>
  <c r="C2360" i="6" s="1"/>
  <c r="L360" i="6"/>
  <c r="D2360" i="6" s="1"/>
  <c r="R359" i="6"/>
  <c r="C359" i="6"/>
  <c r="U359" i="6" s="1"/>
  <c r="B362" i="7" s="1"/>
  <c r="D359" i="6"/>
  <c r="V359" i="6" s="1"/>
  <c r="C362" i="7" s="1"/>
  <c r="L357" i="6"/>
  <c r="D2357" i="6" s="1"/>
  <c r="K357" i="6"/>
  <c r="C2357" i="6" s="1"/>
  <c r="B2357" i="6"/>
  <c r="R2357" i="6" s="1"/>
  <c r="R356" i="6"/>
  <c r="C356" i="6"/>
  <c r="U356" i="6" s="1"/>
  <c r="B460" i="7" s="1"/>
  <c r="D356" i="6"/>
  <c r="V356" i="6" s="1"/>
  <c r="C460" i="7" s="1"/>
  <c r="K354" i="6"/>
  <c r="C2354" i="6" s="1"/>
  <c r="B2354" i="6"/>
  <c r="R2354" i="6" s="1"/>
  <c r="L354" i="6"/>
  <c r="D2354" i="6" s="1"/>
  <c r="R353" i="6"/>
  <c r="C353" i="6"/>
  <c r="U353" i="6" s="1"/>
  <c r="B356" i="7" s="1"/>
  <c r="D353" i="6"/>
  <c r="V353" i="6" s="1"/>
  <c r="C356" i="7" s="1"/>
  <c r="B2351" i="6"/>
  <c r="R2351" i="6" s="1"/>
  <c r="L351" i="6"/>
  <c r="D2351" i="6" s="1"/>
  <c r="K351" i="6"/>
  <c r="C2351" i="6" s="1"/>
  <c r="R350" i="6"/>
  <c r="C350" i="6"/>
  <c r="U350" i="6" s="1"/>
  <c r="B353" i="7" s="1"/>
  <c r="D350" i="6"/>
  <c r="V350" i="6" s="1"/>
  <c r="C353" i="7" s="1"/>
  <c r="R2348" i="6"/>
  <c r="L348" i="6"/>
  <c r="D2348" i="6" s="1"/>
  <c r="B2348" i="6"/>
  <c r="K348" i="6"/>
  <c r="C2348" i="6" s="1"/>
  <c r="R347" i="6"/>
  <c r="D347" i="6"/>
  <c r="V347" i="6" s="1"/>
  <c r="C350" i="7" s="1"/>
  <c r="C347" i="6"/>
  <c r="U347" i="6" s="1"/>
  <c r="B350" i="7" s="1"/>
  <c r="R2345" i="6"/>
  <c r="B2345" i="6"/>
  <c r="K345" i="6"/>
  <c r="C2345" i="6" s="1"/>
  <c r="L345" i="6"/>
  <c r="D2345" i="6" s="1"/>
  <c r="R344" i="6"/>
  <c r="C344" i="6"/>
  <c r="U344" i="6" s="1"/>
  <c r="B347" i="7" s="1"/>
  <c r="D344" i="6"/>
  <c r="V344" i="6" s="1"/>
  <c r="C347" i="7" s="1"/>
  <c r="B2342" i="6"/>
  <c r="R2342" i="6" s="1"/>
  <c r="K342" i="6"/>
  <c r="C2342" i="6" s="1"/>
  <c r="L342" i="6"/>
  <c r="D2342" i="6" s="1"/>
  <c r="R341" i="6"/>
  <c r="C341" i="6"/>
  <c r="U341" i="6" s="1"/>
  <c r="B344" i="7" s="1"/>
  <c r="D341" i="6"/>
  <c r="V341" i="6" s="1"/>
  <c r="C344" i="7" s="1"/>
  <c r="L339" i="6"/>
  <c r="D2339" i="6" s="1"/>
  <c r="B2339" i="6"/>
  <c r="R2339" i="6" s="1"/>
  <c r="K339" i="6"/>
  <c r="C2339" i="6" s="1"/>
  <c r="R338" i="6"/>
  <c r="D338" i="6"/>
  <c r="V338" i="6" s="1"/>
  <c r="C341" i="7" s="1"/>
  <c r="C338" i="6"/>
  <c r="U338" i="6" s="1"/>
  <c r="B341" i="7" s="1"/>
  <c r="K336" i="6"/>
  <c r="C2336" i="6" s="1"/>
  <c r="L336" i="6"/>
  <c r="D2336" i="6" s="1"/>
  <c r="B2336" i="6"/>
  <c r="R2336" i="6" s="1"/>
  <c r="R335" i="6"/>
  <c r="C335" i="6"/>
  <c r="U335" i="6" s="1"/>
  <c r="B338" i="7" s="1"/>
  <c r="D335" i="6"/>
  <c r="V335" i="6" s="1"/>
  <c r="C338" i="7" s="1"/>
  <c r="B2333" i="6"/>
  <c r="R2333" i="6" s="1"/>
  <c r="K333" i="6"/>
  <c r="C2333" i="6" s="1"/>
  <c r="L333" i="6"/>
  <c r="D2333" i="6" s="1"/>
  <c r="R332" i="6"/>
  <c r="D332" i="6"/>
  <c r="V332" i="6" s="1"/>
  <c r="C335" i="7" s="1"/>
  <c r="C332" i="6"/>
  <c r="U332" i="6" s="1"/>
  <c r="B335" i="7" s="1"/>
  <c r="R2330" i="6"/>
  <c r="L330" i="6"/>
  <c r="D2330" i="6" s="1"/>
  <c r="K330" i="6"/>
  <c r="C2330" i="6" s="1"/>
  <c r="B2330" i="6"/>
  <c r="R329" i="6"/>
  <c r="D329" i="6"/>
  <c r="V329" i="6" s="1"/>
  <c r="C332" i="7" s="1"/>
  <c r="C329" i="6"/>
  <c r="U329" i="6" s="1"/>
  <c r="B332" i="7" s="1"/>
  <c r="R2327" i="6"/>
  <c r="K327" i="6"/>
  <c r="C2327" i="6" s="1"/>
  <c r="L327" i="6"/>
  <c r="D2327" i="6" s="1"/>
  <c r="B2327" i="6"/>
  <c r="R326" i="6"/>
  <c r="C326" i="6"/>
  <c r="U326" i="6" s="1"/>
  <c r="B329" i="7" s="1"/>
  <c r="D326" i="6"/>
  <c r="V326" i="6" s="1"/>
  <c r="C329" i="7" s="1"/>
  <c r="B2324" i="6"/>
  <c r="R2324" i="6" s="1"/>
  <c r="K324" i="6"/>
  <c r="C2324" i="6" s="1"/>
  <c r="L324" i="6"/>
  <c r="D2324" i="6" s="1"/>
  <c r="R323" i="6"/>
  <c r="C323" i="6"/>
  <c r="U323" i="6" s="1"/>
  <c r="B326" i="7" s="1"/>
  <c r="D323" i="6"/>
  <c r="V323" i="6" s="1"/>
  <c r="C326" i="7" s="1"/>
  <c r="K321" i="6"/>
  <c r="C2321" i="6" s="1"/>
  <c r="L321" i="6"/>
  <c r="D2321" i="6" s="1"/>
  <c r="B2321" i="6"/>
  <c r="R2321" i="6" s="1"/>
  <c r="R320" i="6"/>
  <c r="D320" i="6"/>
  <c r="V320" i="6" s="1"/>
  <c r="C323" i="7" s="1"/>
  <c r="C320" i="6"/>
  <c r="U320" i="6" s="1"/>
  <c r="B323" i="7" s="1"/>
  <c r="B2318" i="6"/>
  <c r="R2318" i="6" s="1"/>
  <c r="K318" i="6"/>
  <c r="C2318" i="6" s="1"/>
  <c r="L318" i="6"/>
  <c r="D2318" i="6" s="1"/>
  <c r="R317" i="6"/>
  <c r="C317" i="6"/>
  <c r="U317" i="6" s="1"/>
  <c r="B320" i="7" s="1"/>
  <c r="D317" i="6"/>
  <c r="V317" i="6" s="1"/>
  <c r="C320" i="7" s="1"/>
  <c r="B2315" i="6"/>
  <c r="R2315" i="6" s="1"/>
  <c r="K315" i="6"/>
  <c r="C2315" i="6" s="1"/>
  <c r="L315" i="6"/>
  <c r="D2315" i="6" s="1"/>
  <c r="R314" i="6"/>
  <c r="C314" i="6"/>
  <c r="U314" i="6" s="1"/>
  <c r="B380" i="7" s="1"/>
  <c r="D314" i="6"/>
  <c r="V314" i="6" s="1"/>
  <c r="C380" i="7" s="1"/>
  <c r="R2312" i="6"/>
  <c r="L312" i="6"/>
  <c r="D2312" i="6" s="1"/>
  <c r="B2312" i="6"/>
  <c r="K312" i="6"/>
  <c r="C2312" i="6" s="1"/>
  <c r="R311" i="6"/>
  <c r="D311" i="6"/>
  <c r="V311" i="6" s="1"/>
  <c r="C314" i="7" s="1"/>
  <c r="C311" i="6"/>
  <c r="U311" i="6" s="1"/>
  <c r="B314" i="7" s="1"/>
  <c r="R2309" i="6"/>
  <c r="B2309" i="6"/>
  <c r="K309" i="6"/>
  <c r="C2309" i="6" s="1"/>
  <c r="L309" i="6"/>
  <c r="D2309" i="6" s="1"/>
  <c r="R308" i="6"/>
  <c r="C308" i="6"/>
  <c r="U308" i="6" s="1"/>
  <c r="B311" i="7" s="1"/>
  <c r="D308" i="6"/>
  <c r="V308" i="6" s="1"/>
  <c r="C311" i="7" s="1"/>
  <c r="K306" i="6"/>
  <c r="C2306" i="6" s="1"/>
  <c r="B2306" i="6"/>
  <c r="R2306" i="6" s="1"/>
  <c r="L306" i="6"/>
  <c r="D2306" i="6" s="1"/>
  <c r="R305" i="6"/>
  <c r="C305" i="6"/>
  <c r="U305" i="6" s="1"/>
  <c r="B308" i="7" s="1"/>
  <c r="D305" i="6"/>
  <c r="V305" i="6" s="1"/>
  <c r="C308" i="7" s="1"/>
  <c r="R2303" i="6"/>
  <c r="B2303" i="6"/>
  <c r="L303" i="6"/>
  <c r="D2303" i="6" s="1"/>
  <c r="K303" i="6"/>
  <c r="C2303" i="6" s="1"/>
  <c r="R302" i="6"/>
  <c r="C302" i="6"/>
  <c r="U302" i="6" s="1"/>
  <c r="B305" i="7" s="1"/>
  <c r="D302" i="6"/>
  <c r="V302" i="6" s="1"/>
  <c r="C305" i="7" s="1"/>
  <c r="B2300" i="6"/>
  <c r="R2300" i="6" s="1"/>
  <c r="L300" i="6"/>
  <c r="D2300" i="6" s="1"/>
  <c r="K300" i="6"/>
  <c r="C2300" i="6" s="1"/>
  <c r="R299" i="6"/>
  <c r="D299" i="6"/>
  <c r="V299" i="6" s="1"/>
  <c r="C302" i="7" s="1"/>
  <c r="C299" i="6"/>
  <c r="U299" i="6" s="1"/>
  <c r="B302" i="7" s="1"/>
  <c r="L297" i="6"/>
  <c r="D2297" i="6" s="1"/>
  <c r="B2297" i="6"/>
  <c r="R2297" i="6" s="1"/>
  <c r="K297" i="6"/>
  <c r="C2297" i="6" s="1"/>
  <c r="R296" i="6"/>
  <c r="C296" i="6"/>
  <c r="U296" i="6" s="1"/>
  <c r="B359" i="7" s="1"/>
  <c r="D296" i="6"/>
  <c r="V296" i="6" s="1"/>
  <c r="C359" i="7" s="1"/>
  <c r="R2294" i="6"/>
  <c r="L294" i="6"/>
  <c r="D2294" i="6" s="1"/>
  <c r="B2294" i="6"/>
  <c r="K294" i="6"/>
  <c r="C2294" i="6" s="1"/>
  <c r="R293" i="6"/>
  <c r="D293" i="6"/>
  <c r="V293" i="6" s="1"/>
  <c r="C296" i="7" s="1"/>
  <c r="C293" i="6"/>
  <c r="U293" i="6" s="1"/>
  <c r="B296" i="7" s="1"/>
  <c r="R2291" i="6"/>
  <c r="K291" i="6"/>
  <c r="C2291" i="6" s="1"/>
  <c r="B2291" i="6"/>
  <c r="L291" i="6"/>
  <c r="D2291" i="6" s="1"/>
  <c r="R290" i="6"/>
  <c r="C290" i="6"/>
  <c r="U290" i="6" s="1"/>
  <c r="B293" i="7" s="1"/>
  <c r="D290" i="6"/>
  <c r="V290" i="6" s="1"/>
  <c r="C293" i="7" s="1"/>
  <c r="B2288" i="6"/>
  <c r="R2288" i="6" s="1"/>
  <c r="K288" i="6"/>
  <c r="C2288" i="6" s="1"/>
  <c r="L288" i="6"/>
  <c r="D2288" i="6" s="1"/>
  <c r="R287" i="6"/>
  <c r="C287" i="6"/>
  <c r="U287" i="6" s="1"/>
  <c r="B290" i="7" s="1"/>
  <c r="D287" i="6"/>
  <c r="V287" i="6" s="1"/>
  <c r="C290" i="7" s="1"/>
  <c r="K285" i="6"/>
  <c r="C2285" i="6" s="1"/>
  <c r="L285" i="6"/>
  <c r="D2285" i="6" s="1"/>
  <c r="B2285" i="6"/>
  <c r="R2285" i="6" s="1"/>
  <c r="R284" i="6"/>
  <c r="D284" i="6"/>
  <c r="V284" i="6" s="1"/>
  <c r="C287" i="7" s="1"/>
  <c r="C284" i="6"/>
  <c r="U284" i="6" s="1"/>
  <c r="B287" i="7" s="1"/>
  <c r="B2282" i="6"/>
  <c r="R2282" i="6" s="1"/>
  <c r="K282" i="6"/>
  <c r="C2282" i="6" s="1"/>
  <c r="L282" i="6"/>
  <c r="D2282" i="6" s="1"/>
  <c r="R281" i="6"/>
  <c r="C281" i="6"/>
  <c r="U281" i="6" s="1"/>
  <c r="B284" i="7" s="1"/>
  <c r="D281" i="6"/>
  <c r="V281" i="6" s="1"/>
  <c r="C284" i="7" s="1"/>
  <c r="B2279" i="6"/>
  <c r="R2279" i="6" s="1"/>
  <c r="L279" i="6"/>
  <c r="D2279" i="6" s="1"/>
  <c r="K279" i="6"/>
  <c r="C2279" i="6" s="1"/>
  <c r="R278" i="6"/>
  <c r="D278" i="6"/>
  <c r="V278" i="6" s="1"/>
  <c r="C354" i="7" s="1"/>
  <c r="C278" i="6"/>
  <c r="U278" i="6" s="1"/>
  <c r="B354" i="7" s="1"/>
  <c r="R2276" i="6"/>
  <c r="L276" i="6"/>
  <c r="D2276" i="6" s="1"/>
  <c r="K276" i="6"/>
  <c r="C2276" i="6" s="1"/>
  <c r="B2276" i="6"/>
  <c r="R275" i="6"/>
  <c r="D275" i="6"/>
  <c r="V275" i="6" s="1"/>
  <c r="C278" i="7" s="1"/>
  <c r="C275" i="6"/>
  <c r="U275" i="6" s="1"/>
  <c r="B278" i="7" s="1"/>
  <c r="R2273" i="6"/>
  <c r="B2273" i="6"/>
  <c r="K273" i="6"/>
  <c r="C2273" i="6" s="1"/>
  <c r="L273" i="6"/>
  <c r="D2273" i="6" s="1"/>
  <c r="R272" i="6"/>
  <c r="C272" i="6"/>
  <c r="U272" i="6" s="1"/>
  <c r="B275" i="7" s="1"/>
  <c r="D272" i="6"/>
  <c r="V272" i="6" s="1"/>
  <c r="C275" i="7" s="1"/>
  <c r="K270" i="6"/>
  <c r="C2270" i="6" s="1"/>
  <c r="B2270" i="6"/>
  <c r="R2270" i="6" s="1"/>
  <c r="L270" i="6"/>
  <c r="D2270" i="6" s="1"/>
  <c r="R269" i="6"/>
  <c r="C269" i="6"/>
  <c r="U269" i="6" s="1"/>
  <c r="B272" i="7" s="1"/>
  <c r="D269" i="6"/>
  <c r="V269" i="6" s="1"/>
  <c r="C272" i="7" s="1"/>
  <c r="R2267" i="6"/>
  <c r="B2267" i="6"/>
  <c r="K267" i="6"/>
  <c r="C2267" i="6" s="1"/>
  <c r="L267" i="6"/>
  <c r="D2267" i="6" s="1"/>
  <c r="R266" i="6"/>
  <c r="C266" i="6"/>
  <c r="U266" i="6" s="1"/>
  <c r="B269" i="7" s="1"/>
  <c r="D266" i="6"/>
  <c r="V266" i="6" s="1"/>
  <c r="C269" i="7" s="1"/>
  <c r="B2264" i="6"/>
  <c r="R2264" i="6" s="1"/>
  <c r="K264" i="6"/>
  <c r="C2264" i="6" s="1"/>
  <c r="L264" i="6"/>
  <c r="D2264" i="6" s="1"/>
  <c r="R263" i="6"/>
  <c r="C263" i="6"/>
  <c r="U263" i="6" s="1"/>
  <c r="B266" i="7" s="1"/>
  <c r="D263" i="6"/>
  <c r="V263" i="6" s="1"/>
  <c r="C266" i="7" s="1"/>
  <c r="R2261" i="6"/>
  <c r="K261" i="6"/>
  <c r="C2261" i="6" s="1"/>
  <c r="L261" i="6"/>
  <c r="D2261" i="6" s="1"/>
  <c r="B2261" i="6"/>
  <c r="R260" i="6"/>
  <c r="C260" i="6"/>
  <c r="U260" i="6" s="1"/>
  <c r="B263" i="7" s="1"/>
  <c r="D260" i="6"/>
  <c r="V260" i="6" s="1"/>
  <c r="C263" i="7" s="1"/>
  <c r="R2258" i="6"/>
  <c r="L258" i="6"/>
  <c r="D2258" i="6" s="1"/>
  <c r="K258" i="6"/>
  <c r="C2258" i="6" s="1"/>
  <c r="B2258" i="6"/>
  <c r="R257" i="6"/>
  <c r="D257" i="6"/>
  <c r="V257" i="6" s="1"/>
  <c r="C260" i="7" s="1"/>
  <c r="C257" i="6"/>
  <c r="U257" i="6" s="1"/>
  <c r="B260" i="7" s="1"/>
  <c r="R2255" i="6"/>
  <c r="B2255" i="6"/>
  <c r="K255" i="6"/>
  <c r="C2255" i="6" s="1"/>
  <c r="L255" i="6"/>
  <c r="D2255" i="6" s="1"/>
  <c r="R254" i="6"/>
  <c r="C254" i="6"/>
  <c r="U254" i="6" s="1"/>
  <c r="B257" i="7" s="1"/>
  <c r="D254" i="6"/>
  <c r="V254" i="6" s="1"/>
  <c r="C257" i="7" s="1"/>
  <c r="B2252" i="6"/>
  <c r="R2252" i="6" s="1"/>
  <c r="K252" i="6"/>
  <c r="C2252" i="6" s="1"/>
  <c r="L252" i="6"/>
  <c r="D2252" i="6" s="1"/>
  <c r="R251" i="6"/>
  <c r="C251" i="6"/>
  <c r="U251" i="6" s="1"/>
  <c r="B254" i="7" s="1"/>
  <c r="D251" i="6"/>
  <c r="V251" i="6" s="1"/>
  <c r="C254" i="7" s="1"/>
  <c r="L249" i="6"/>
  <c r="D2249" i="6" s="1"/>
  <c r="B2249" i="6"/>
  <c r="R2249" i="6" s="1"/>
  <c r="K249" i="6"/>
  <c r="C2249" i="6" s="1"/>
  <c r="R248" i="6"/>
  <c r="C248" i="6"/>
  <c r="U248" i="6" s="1"/>
  <c r="B317" i="7" s="1"/>
  <c r="D248" i="6"/>
  <c r="V248" i="6" s="1"/>
  <c r="C317" i="7" s="1"/>
  <c r="K246" i="6"/>
  <c r="C2246" i="6" s="1"/>
  <c r="B2246" i="6"/>
  <c r="R2246" i="6" s="1"/>
  <c r="L246" i="6"/>
  <c r="D2246" i="6" s="1"/>
  <c r="R245" i="6"/>
  <c r="C245" i="6"/>
  <c r="U245" i="6" s="1"/>
  <c r="B299" i="7" s="1"/>
  <c r="D245" i="6"/>
  <c r="V245" i="6" s="1"/>
  <c r="C299" i="7" s="1"/>
  <c r="R2243" i="6"/>
  <c r="L243" i="6"/>
  <c r="D2243" i="6" s="1"/>
  <c r="K243" i="6"/>
  <c r="C2243" i="6" s="1"/>
  <c r="B2243" i="6"/>
  <c r="R242" i="6"/>
  <c r="C242" i="6"/>
  <c r="U242" i="6" s="1"/>
  <c r="B245" i="7" s="1"/>
  <c r="D242" i="6"/>
  <c r="V242" i="6" s="1"/>
  <c r="C245" i="7" s="1"/>
  <c r="R2240" i="6"/>
  <c r="L240" i="6"/>
  <c r="D2240" i="6" s="1"/>
  <c r="B2240" i="6"/>
  <c r="K240" i="6"/>
  <c r="C2240" i="6" s="1"/>
  <c r="R239" i="6"/>
  <c r="D239" i="6"/>
  <c r="V239" i="6" s="1"/>
  <c r="C242" i="7" s="1"/>
  <c r="C239" i="6"/>
  <c r="U239" i="6" s="1"/>
  <c r="B242" i="7" s="1"/>
  <c r="R2237" i="6"/>
  <c r="B2237" i="6"/>
  <c r="K237" i="6"/>
  <c r="C2237" i="6" s="1"/>
  <c r="L237" i="6"/>
  <c r="D2237" i="6" s="1"/>
  <c r="R236" i="6"/>
  <c r="C236" i="6"/>
  <c r="U236" i="6" s="1"/>
  <c r="B239" i="7" s="1"/>
  <c r="D236" i="6"/>
  <c r="V236" i="6" s="1"/>
  <c r="C239" i="7" s="1"/>
  <c r="K234" i="6"/>
  <c r="C2234" i="6" s="1"/>
  <c r="L234" i="6"/>
  <c r="D2234" i="6" s="1"/>
  <c r="B2234" i="6"/>
  <c r="R2234" i="6" s="1"/>
  <c r="R233" i="6"/>
  <c r="C233" i="6"/>
  <c r="U233" i="6" s="1"/>
  <c r="B236" i="7" s="1"/>
  <c r="D233" i="6"/>
  <c r="V233" i="6" s="1"/>
  <c r="C236" i="7" s="1"/>
  <c r="R2231" i="6"/>
  <c r="B2231" i="6"/>
  <c r="L231" i="6"/>
  <c r="D2231" i="6" s="1"/>
  <c r="K231" i="6"/>
  <c r="C2231" i="6" s="1"/>
  <c r="R230" i="6"/>
  <c r="D230" i="6"/>
  <c r="V230" i="6" s="1"/>
  <c r="C233" i="7" s="1"/>
  <c r="C230" i="6"/>
  <c r="U230" i="6" s="1"/>
  <c r="B233" i="7" s="1"/>
  <c r="K228" i="6"/>
  <c r="C2228" i="6" s="1"/>
  <c r="L228" i="6"/>
  <c r="D2228" i="6" s="1"/>
  <c r="B2228" i="6"/>
  <c r="R2228" i="6" s="1"/>
  <c r="R227" i="6"/>
  <c r="D227" i="6"/>
  <c r="V227" i="6" s="1"/>
  <c r="C230" i="7" s="1"/>
  <c r="C227" i="6"/>
  <c r="U227" i="6" s="1"/>
  <c r="B230" i="7" s="1"/>
  <c r="B2225" i="6"/>
  <c r="R2225" i="6" s="1"/>
  <c r="L225" i="6"/>
  <c r="D2225" i="6" s="1"/>
  <c r="K225" i="6"/>
  <c r="C2225" i="6" s="1"/>
  <c r="R224" i="6"/>
  <c r="D224" i="6"/>
  <c r="V224" i="6" s="1"/>
  <c r="C227" i="7" s="1"/>
  <c r="C224" i="6"/>
  <c r="U224" i="6" s="1"/>
  <c r="B227" i="7" s="1"/>
  <c r="R2222" i="6"/>
  <c r="L222" i="6"/>
  <c r="D2222" i="6" s="1"/>
  <c r="B2222" i="6"/>
  <c r="K222" i="6"/>
  <c r="C2222" i="6" s="1"/>
  <c r="R221" i="6"/>
  <c r="D221" i="6"/>
  <c r="V221" i="6" s="1"/>
  <c r="C224" i="7" s="1"/>
  <c r="C221" i="6"/>
  <c r="U221" i="6" s="1"/>
  <c r="B224" i="7" s="1"/>
  <c r="R2219" i="6"/>
  <c r="K219" i="6"/>
  <c r="C2219" i="6" s="1"/>
  <c r="L219" i="6"/>
  <c r="D2219" i="6" s="1"/>
  <c r="B2219" i="6"/>
  <c r="R218" i="6"/>
  <c r="C218" i="6"/>
  <c r="U218" i="6" s="1"/>
  <c r="B221" i="7" s="1"/>
  <c r="D218" i="6"/>
  <c r="V218" i="6" s="1"/>
  <c r="C221" i="7" s="1"/>
  <c r="B2216" i="6"/>
  <c r="R2216" i="6" s="1"/>
  <c r="K216" i="6"/>
  <c r="C2216" i="6" s="1"/>
  <c r="L216" i="6"/>
  <c r="D2216" i="6" s="1"/>
  <c r="R215" i="6"/>
  <c r="C215" i="6"/>
  <c r="U215" i="6" s="1"/>
  <c r="B218" i="7" s="1"/>
  <c r="D215" i="6"/>
  <c r="V215" i="6" s="1"/>
  <c r="C218" i="7" s="1"/>
  <c r="R2213" i="6"/>
  <c r="B2213" i="6"/>
  <c r="K213" i="6"/>
  <c r="C2213" i="6" s="1"/>
  <c r="L213" i="6"/>
  <c r="D2213" i="6" s="1"/>
  <c r="R212" i="6"/>
  <c r="C212" i="6"/>
  <c r="U212" i="6" s="1"/>
  <c r="B215" i="7" s="1"/>
  <c r="D212" i="6"/>
  <c r="V212" i="6" s="1"/>
  <c r="C215" i="7" s="1"/>
  <c r="B2210" i="6"/>
  <c r="R2210" i="6" s="1"/>
  <c r="L210" i="6"/>
  <c r="D2210" i="6" s="1"/>
  <c r="K210" i="6"/>
  <c r="C2210" i="6" s="1"/>
  <c r="R209" i="6"/>
  <c r="C209" i="6"/>
  <c r="U209" i="6" s="1"/>
  <c r="B212" i="7" s="1"/>
  <c r="D209" i="6"/>
  <c r="V209" i="6" s="1"/>
  <c r="C212" i="7" s="1"/>
  <c r="R2207" i="6"/>
  <c r="K207" i="6"/>
  <c r="C2207" i="6" s="1"/>
  <c r="L207" i="6"/>
  <c r="D2207" i="6" s="1"/>
  <c r="B2207" i="6"/>
  <c r="R206" i="6"/>
  <c r="D206" i="6"/>
  <c r="V206" i="6" s="1"/>
  <c r="C209" i="7" s="1"/>
  <c r="C206" i="6"/>
  <c r="U206" i="6" s="1"/>
  <c r="B209" i="7" s="1"/>
  <c r="B2204" i="6"/>
  <c r="R2204" i="6" s="1"/>
  <c r="L204" i="6"/>
  <c r="D2204" i="6" s="1"/>
  <c r="K204" i="6"/>
  <c r="C2204" i="6" s="1"/>
  <c r="R203" i="6"/>
  <c r="D203" i="6"/>
  <c r="V203" i="6" s="1"/>
  <c r="C206" i="7" s="1"/>
  <c r="C203" i="6"/>
  <c r="U203" i="6" s="1"/>
  <c r="B206" i="7" s="1"/>
  <c r="R2201" i="6"/>
  <c r="B2201" i="6"/>
  <c r="K201" i="6"/>
  <c r="C2201" i="6" s="1"/>
  <c r="L201" i="6"/>
  <c r="D2201" i="6" s="1"/>
  <c r="R200" i="6"/>
  <c r="C200" i="6"/>
  <c r="U200" i="6" s="1"/>
  <c r="B203" i="7" s="1"/>
  <c r="D200" i="6"/>
  <c r="V200" i="6" s="1"/>
  <c r="C203" i="7" s="1"/>
  <c r="K198" i="6"/>
  <c r="C2198" i="6" s="1"/>
  <c r="L198" i="6"/>
  <c r="D2198" i="6" s="1"/>
  <c r="B2198" i="6"/>
  <c r="R2198" i="6" s="1"/>
  <c r="R197" i="6"/>
  <c r="C197" i="6"/>
  <c r="U197" i="6" s="1"/>
  <c r="B200" i="7" s="1"/>
  <c r="D197" i="6"/>
  <c r="V197" i="6" s="1"/>
  <c r="C200" i="7" s="1"/>
  <c r="R2195" i="6"/>
  <c r="B2195" i="6"/>
  <c r="L195" i="6"/>
  <c r="D2195" i="6" s="1"/>
  <c r="K195" i="6"/>
  <c r="C2195" i="6" s="1"/>
  <c r="R194" i="6"/>
  <c r="C194" i="6"/>
  <c r="U194" i="6" s="1"/>
  <c r="B197" i="7" s="1"/>
  <c r="D194" i="6"/>
  <c r="V194" i="6" s="1"/>
  <c r="C197" i="7" s="1"/>
  <c r="B2192" i="6"/>
  <c r="R2192" i="6" s="1"/>
  <c r="K192" i="6"/>
  <c r="C2192" i="6" s="1"/>
  <c r="L192" i="6"/>
  <c r="D2192" i="6" s="1"/>
  <c r="R191" i="6"/>
  <c r="C191" i="6"/>
  <c r="U191" i="6" s="1"/>
  <c r="B194" i="7" s="1"/>
  <c r="D191" i="6"/>
  <c r="V191" i="6" s="1"/>
  <c r="C194" i="7" s="1"/>
  <c r="L189" i="6"/>
  <c r="D2189" i="6" s="1"/>
  <c r="B2189" i="6"/>
  <c r="R2189" i="6" s="1"/>
  <c r="K189" i="6"/>
  <c r="C2189" i="6" s="1"/>
  <c r="R188" i="6"/>
  <c r="C188" i="6"/>
  <c r="U188" i="6" s="1"/>
  <c r="B191" i="7" s="1"/>
  <c r="D188" i="6"/>
  <c r="V188" i="6" s="1"/>
  <c r="C191" i="7" s="1"/>
  <c r="B2186" i="6"/>
  <c r="R2186" i="6" s="1"/>
  <c r="L186" i="6"/>
  <c r="D2186" i="6" s="1"/>
  <c r="K186" i="6"/>
  <c r="C2186" i="6" s="1"/>
  <c r="R185" i="6"/>
  <c r="D185" i="6"/>
  <c r="V185" i="6" s="1"/>
  <c r="C188" i="7" s="1"/>
  <c r="C185" i="6"/>
  <c r="U185" i="6" s="1"/>
  <c r="B188" i="7" s="1"/>
  <c r="R2183" i="6"/>
  <c r="K183" i="6"/>
  <c r="C2183" i="6" s="1"/>
  <c r="L183" i="6"/>
  <c r="D2183" i="6" s="1"/>
  <c r="B2183" i="6"/>
  <c r="R182" i="6"/>
  <c r="C182" i="6"/>
  <c r="U182" i="6" s="1"/>
  <c r="B226" i="7" s="1"/>
  <c r="D182" i="6"/>
  <c r="V182" i="6" s="1"/>
  <c r="C226" i="7" s="1"/>
  <c r="B2180" i="6"/>
  <c r="R2180" i="6" s="1"/>
  <c r="K180" i="6"/>
  <c r="C2180" i="6" s="1"/>
  <c r="L180" i="6"/>
  <c r="D2180" i="6" s="1"/>
  <c r="R179" i="6"/>
  <c r="C179" i="6"/>
  <c r="U179" i="6" s="1"/>
  <c r="B182" i="7" s="1"/>
  <c r="D179" i="6"/>
  <c r="V179" i="6" s="1"/>
  <c r="C182" i="7" s="1"/>
  <c r="R2177" i="6"/>
  <c r="B2177" i="6"/>
  <c r="L177" i="6"/>
  <c r="D2177" i="6" s="1"/>
  <c r="K177" i="6"/>
  <c r="C2177" i="6" s="1"/>
  <c r="R176" i="6"/>
  <c r="D176" i="6"/>
  <c r="V176" i="6" s="1"/>
  <c r="C179" i="7" s="1"/>
  <c r="C176" i="6"/>
  <c r="U176" i="6" s="1"/>
  <c r="B179" i="7" s="1"/>
  <c r="B2174" i="6"/>
  <c r="R2174" i="6" s="1"/>
  <c r="K174" i="6"/>
  <c r="C2174" i="6" s="1"/>
  <c r="L174" i="6"/>
  <c r="D2174" i="6" s="1"/>
  <c r="R173" i="6"/>
  <c r="C173" i="6"/>
  <c r="U173" i="6" s="1"/>
  <c r="B210" i="7" s="1"/>
  <c r="D173" i="6"/>
  <c r="V173" i="6" s="1"/>
  <c r="C210" i="7" s="1"/>
  <c r="B2171" i="6"/>
  <c r="R2171" i="6" s="1"/>
  <c r="K171" i="6"/>
  <c r="C2171" i="6" s="1"/>
  <c r="L171" i="6"/>
  <c r="D2171" i="6" s="1"/>
  <c r="R170" i="6"/>
  <c r="D170" i="6"/>
  <c r="V170" i="6" s="1"/>
  <c r="C173" i="7" s="1"/>
  <c r="C170" i="6"/>
  <c r="U170" i="6" s="1"/>
  <c r="B173" i="7" s="1"/>
  <c r="R2168" i="6"/>
  <c r="L168" i="6"/>
  <c r="D2168" i="6" s="1"/>
  <c r="K168" i="6"/>
  <c r="C2168" i="6" s="1"/>
  <c r="B2168" i="6"/>
  <c r="R167" i="6"/>
  <c r="D167" i="6"/>
  <c r="V167" i="6" s="1"/>
  <c r="C170" i="7" s="1"/>
  <c r="C167" i="6"/>
  <c r="U167" i="6" s="1"/>
  <c r="B170" i="7" s="1"/>
  <c r="R2165" i="6"/>
  <c r="B2165" i="6"/>
  <c r="K165" i="6"/>
  <c r="C2165" i="6" s="1"/>
  <c r="L165" i="6"/>
  <c r="D2165" i="6" s="1"/>
  <c r="R164" i="6"/>
  <c r="C164" i="6"/>
  <c r="U164" i="6" s="1"/>
  <c r="B167" i="7" s="1"/>
  <c r="D164" i="6"/>
  <c r="V164" i="6" s="1"/>
  <c r="C167" i="7" s="1"/>
  <c r="B2162" i="6"/>
  <c r="R2162" i="6" s="1"/>
  <c r="K162" i="6"/>
  <c r="C2162" i="6" s="1"/>
  <c r="L162" i="6"/>
  <c r="D2162" i="6" s="1"/>
  <c r="R161" i="6"/>
  <c r="C161" i="6"/>
  <c r="U161" i="6" s="1"/>
  <c r="B186" i="7" s="1"/>
  <c r="D161" i="6"/>
  <c r="V161" i="6" s="1"/>
  <c r="C186" i="7" s="1"/>
  <c r="R2159" i="6"/>
  <c r="B2159" i="6"/>
  <c r="K159" i="6"/>
  <c r="C2159" i="6" s="1"/>
  <c r="L159" i="6"/>
  <c r="D2159" i="6" s="1"/>
  <c r="R158" i="6"/>
  <c r="C158" i="6"/>
  <c r="U158" i="6" s="1"/>
  <c r="B185" i="7" s="1"/>
  <c r="D158" i="6"/>
  <c r="V158" i="6" s="1"/>
  <c r="C185" i="7" s="1"/>
  <c r="B2156" i="6"/>
  <c r="R2156" i="6" s="1"/>
  <c r="K156" i="6"/>
  <c r="C2156" i="6" s="1"/>
  <c r="L156" i="6"/>
  <c r="D2156" i="6" s="1"/>
  <c r="R155" i="6"/>
  <c r="D155" i="6"/>
  <c r="V155" i="6" s="1"/>
  <c r="C158" i="7" s="1"/>
  <c r="C155" i="6"/>
  <c r="U155" i="6" s="1"/>
  <c r="B158" i="7" s="1"/>
  <c r="B2153" i="6"/>
  <c r="R2153" i="6" s="1"/>
  <c r="K153" i="6"/>
  <c r="C2153" i="6" s="1"/>
  <c r="L153" i="6"/>
  <c r="D2153" i="6" s="1"/>
  <c r="R152" i="6"/>
  <c r="D152" i="6"/>
  <c r="V152" i="6" s="1"/>
  <c r="C168" i="7" s="1"/>
  <c r="C152" i="6"/>
  <c r="U152" i="6" s="1"/>
  <c r="B168" i="7" s="1"/>
  <c r="R2150" i="6"/>
  <c r="L150" i="6"/>
  <c r="D2150" i="6" s="1"/>
  <c r="K150" i="6"/>
  <c r="C2150" i="6" s="1"/>
  <c r="B2150" i="6"/>
  <c r="R149" i="6"/>
  <c r="D149" i="6"/>
  <c r="V149" i="6" s="1"/>
  <c r="C152" i="7" s="1"/>
  <c r="C149" i="6"/>
  <c r="U149" i="6" s="1"/>
  <c r="B152" i="7" s="1"/>
  <c r="R2147" i="6"/>
  <c r="K147" i="6"/>
  <c r="C2147" i="6" s="1"/>
  <c r="L147" i="6"/>
  <c r="D2147" i="6" s="1"/>
  <c r="B2147" i="6"/>
  <c r="R146" i="6"/>
  <c r="C146" i="6"/>
  <c r="U146" i="6" s="1"/>
  <c r="B149" i="7" s="1"/>
  <c r="D146" i="6"/>
  <c r="V146" i="6" s="1"/>
  <c r="C149" i="7" s="1"/>
  <c r="B2144" i="6"/>
  <c r="R2144" i="6" s="1"/>
  <c r="K144" i="6"/>
  <c r="C2144" i="6" s="1"/>
  <c r="L144" i="6"/>
  <c r="D2144" i="6" s="1"/>
  <c r="R143" i="6"/>
  <c r="C143" i="6"/>
  <c r="U143" i="6" s="1"/>
  <c r="B146" i="7" s="1"/>
  <c r="D143" i="6"/>
  <c r="V143" i="6" s="1"/>
  <c r="C146" i="7" s="1"/>
  <c r="L141" i="6"/>
  <c r="D2141" i="6" s="1"/>
  <c r="B2141" i="6"/>
  <c r="R2141" i="6" s="1"/>
  <c r="K141" i="6"/>
  <c r="C2141" i="6" s="1"/>
  <c r="R140" i="6"/>
  <c r="C140" i="6"/>
  <c r="U140" i="6" s="1"/>
  <c r="B143" i="7" s="1"/>
  <c r="D140" i="6"/>
  <c r="V140" i="6" s="1"/>
  <c r="C143" i="7" s="1"/>
  <c r="B2138" i="6"/>
  <c r="R2138" i="6" s="1"/>
  <c r="L138" i="6"/>
  <c r="D2138" i="6" s="1"/>
  <c r="K138" i="6"/>
  <c r="C2138" i="6" s="1"/>
  <c r="R137" i="6"/>
  <c r="D137" i="6"/>
  <c r="V137" i="6" s="1"/>
  <c r="C140" i="7" s="1"/>
  <c r="C137" i="6"/>
  <c r="U137" i="6" s="1"/>
  <c r="B140" i="7" s="1"/>
  <c r="B2135" i="6"/>
  <c r="R2135" i="6" s="1"/>
  <c r="L135" i="6"/>
  <c r="D2135" i="6" s="1"/>
  <c r="K135" i="6"/>
  <c r="C2135" i="6" s="1"/>
  <c r="R134" i="6"/>
  <c r="C134" i="6"/>
  <c r="U134" i="6" s="1"/>
  <c r="B164" i="7" s="1"/>
  <c r="D134" i="6"/>
  <c r="V134" i="6" s="1"/>
  <c r="C164" i="7" s="1"/>
  <c r="R2132" i="6"/>
  <c r="L132" i="6"/>
  <c r="D2132" i="6" s="1"/>
  <c r="B2132" i="6"/>
  <c r="K132" i="6"/>
  <c r="C2132" i="6" s="1"/>
  <c r="R131" i="6"/>
  <c r="D131" i="6"/>
  <c r="V131" i="6" s="1"/>
  <c r="C134" i="7" s="1"/>
  <c r="C131" i="6"/>
  <c r="U131" i="6" s="1"/>
  <c r="B134" i="7" s="1"/>
  <c r="R2129" i="6"/>
  <c r="B2129" i="6"/>
  <c r="K129" i="6"/>
  <c r="C2129" i="6" s="1"/>
  <c r="L129" i="6"/>
  <c r="D2129" i="6" s="1"/>
  <c r="R128" i="6"/>
  <c r="C128" i="6"/>
  <c r="U128" i="6" s="1"/>
  <c r="B131" i="7" s="1"/>
  <c r="D128" i="6"/>
  <c r="V128" i="6" s="1"/>
  <c r="C131" i="7" s="1"/>
  <c r="B2126" i="6"/>
  <c r="R2126" i="6" s="1"/>
  <c r="K126" i="6"/>
  <c r="C2126" i="6" s="1"/>
  <c r="L126" i="6"/>
  <c r="D2126" i="6" s="1"/>
  <c r="R125" i="6"/>
  <c r="C125" i="6"/>
  <c r="U125" i="6" s="1"/>
  <c r="B128" i="7" s="1"/>
  <c r="D125" i="6"/>
  <c r="V125" i="6" s="1"/>
  <c r="C128" i="7" s="1"/>
  <c r="R2123" i="6"/>
  <c r="B2123" i="6"/>
  <c r="K123" i="6"/>
  <c r="C2123" i="6" s="1"/>
  <c r="L123" i="6"/>
  <c r="D2123" i="6" s="1"/>
  <c r="R122" i="6"/>
  <c r="C122" i="6"/>
  <c r="U122" i="6" s="1"/>
  <c r="B125" i="7" s="1"/>
  <c r="D122" i="6"/>
  <c r="V122" i="6" s="1"/>
  <c r="C125" i="7" s="1"/>
  <c r="K120" i="6"/>
  <c r="C2120" i="6" s="1"/>
  <c r="L120" i="6"/>
  <c r="D2120" i="6" s="1"/>
  <c r="B2120" i="6"/>
  <c r="R2120" i="6" s="1"/>
  <c r="R119" i="6"/>
  <c r="C119" i="6"/>
  <c r="U119" i="6" s="1"/>
  <c r="B122" i="7" s="1"/>
  <c r="D119" i="6"/>
  <c r="V119" i="6" s="1"/>
  <c r="C122" i="7" s="1"/>
  <c r="B2117" i="6"/>
  <c r="R2117" i="6" s="1"/>
  <c r="L117" i="6"/>
  <c r="D2117" i="6" s="1"/>
  <c r="K117" i="6"/>
  <c r="C2117" i="6" s="1"/>
  <c r="R116" i="6"/>
  <c r="C116" i="6"/>
  <c r="U116" i="6" s="1"/>
  <c r="B157" i="7" s="1"/>
  <c r="D116" i="6"/>
  <c r="V116" i="6" s="1"/>
  <c r="C157" i="7" s="1"/>
  <c r="R2114" i="6"/>
  <c r="L114" i="6"/>
  <c r="D2114" i="6" s="1"/>
  <c r="K114" i="6"/>
  <c r="C2114" i="6" s="1"/>
  <c r="B2114" i="6"/>
  <c r="R113" i="6"/>
  <c r="D113" i="6"/>
  <c r="V113" i="6" s="1"/>
  <c r="C116" i="7" s="1"/>
  <c r="C113" i="6"/>
  <c r="U113" i="6" s="1"/>
  <c r="B116" i="7" s="1"/>
  <c r="R2111" i="6"/>
  <c r="K111" i="6"/>
  <c r="C2111" i="6" s="1"/>
  <c r="L111" i="6"/>
  <c r="D2111" i="6" s="1"/>
  <c r="B2111" i="6"/>
  <c r="R110" i="6"/>
  <c r="C110" i="6"/>
  <c r="U110" i="6" s="1"/>
  <c r="B113" i="7" s="1"/>
  <c r="D110" i="6"/>
  <c r="V110" i="6" s="1"/>
  <c r="C113" i="7" s="1"/>
  <c r="B2108" i="6"/>
  <c r="R2108" i="6" s="1"/>
  <c r="K108" i="6"/>
  <c r="C2108" i="6" s="1"/>
  <c r="L108" i="6"/>
  <c r="D2108" i="6" s="1"/>
  <c r="R107" i="6"/>
  <c r="C107" i="6"/>
  <c r="U107" i="6" s="1"/>
  <c r="B110" i="7" s="1"/>
  <c r="D107" i="6"/>
  <c r="V107" i="6" s="1"/>
  <c r="C110" i="7" s="1"/>
  <c r="K105" i="6"/>
  <c r="C2105" i="6" s="1"/>
  <c r="L105" i="6"/>
  <c r="D2105" i="6" s="1"/>
  <c r="B2105" i="6"/>
  <c r="R2105" i="6" s="1"/>
  <c r="R104" i="6"/>
  <c r="D104" i="6"/>
  <c r="V104" i="6" s="1"/>
  <c r="C107" i="7" s="1"/>
  <c r="C104" i="6"/>
  <c r="U104" i="6" s="1"/>
  <c r="B107" i="7" s="1"/>
  <c r="B2102" i="6"/>
  <c r="R2102" i="6" s="1"/>
  <c r="K102" i="6"/>
  <c r="C2102" i="6" s="1"/>
  <c r="L102" i="6"/>
  <c r="D2102" i="6" s="1"/>
  <c r="R101" i="6"/>
  <c r="D101" i="6"/>
  <c r="V101" i="6" s="1"/>
  <c r="C104" i="7" s="1"/>
  <c r="C101" i="6"/>
  <c r="U101" i="6" s="1"/>
  <c r="B104" i="7" s="1"/>
  <c r="B2099" i="6"/>
  <c r="R2099" i="6" s="1"/>
  <c r="K99" i="6"/>
  <c r="C2099" i="6" s="1"/>
  <c r="L99" i="6"/>
  <c r="D2099" i="6" s="1"/>
  <c r="R98" i="6"/>
  <c r="D98" i="6"/>
  <c r="V98" i="6" s="1"/>
  <c r="C101" i="7" s="1"/>
  <c r="C98" i="6"/>
  <c r="U98" i="6" s="1"/>
  <c r="B101" i="7" s="1"/>
  <c r="R2096" i="6"/>
  <c r="L96" i="6"/>
  <c r="D2096" i="6" s="1"/>
  <c r="B2096" i="6"/>
  <c r="K96" i="6"/>
  <c r="C2096" i="6" s="1"/>
  <c r="R95" i="6"/>
  <c r="D95" i="6"/>
  <c r="V95" i="6" s="1"/>
  <c r="C98" i="7" s="1"/>
  <c r="C95" i="6"/>
  <c r="U95" i="6" s="1"/>
  <c r="B98" i="7" s="1"/>
  <c r="R2093" i="6"/>
  <c r="B2093" i="6"/>
  <c r="K93" i="6"/>
  <c r="C2093" i="6" s="1"/>
  <c r="L93" i="6"/>
  <c r="D2093" i="6" s="1"/>
  <c r="R92" i="6"/>
  <c r="C92" i="6"/>
  <c r="U92" i="6" s="1"/>
  <c r="B119" i="7" s="1"/>
  <c r="D92" i="6"/>
  <c r="V92" i="6" s="1"/>
  <c r="C119" i="7" s="1"/>
  <c r="K90" i="6"/>
  <c r="C2090" i="6" s="1"/>
  <c r="L90" i="6"/>
  <c r="D2090" i="6" s="1"/>
  <c r="B2090" i="6"/>
  <c r="R2090" i="6" s="1"/>
  <c r="R89" i="6"/>
  <c r="C89" i="6"/>
  <c r="U89" i="6" s="1"/>
  <c r="B92" i="7" s="1"/>
  <c r="D89" i="6"/>
  <c r="V89" i="6" s="1"/>
  <c r="C92" i="7" s="1"/>
  <c r="L87" i="6"/>
  <c r="D2087" i="6" s="1"/>
  <c r="B2087" i="6"/>
  <c r="R2087" i="6" s="1"/>
  <c r="K87" i="6"/>
  <c r="C2087" i="6" s="1"/>
  <c r="R86" i="6"/>
  <c r="C86" i="6"/>
  <c r="U86" i="6" s="1"/>
  <c r="B89" i="7" s="1"/>
  <c r="D86" i="6"/>
  <c r="V86" i="6" s="1"/>
  <c r="C89" i="7" s="1"/>
  <c r="B2084" i="6"/>
  <c r="R2084" i="6" s="1"/>
  <c r="K84" i="6"/>
  <c r="C2084" i="6" s="1"/>
  <c r="L84" i="6"/>
  <c r="D2084" i="6" s="1"/>
  <c r="R83" i="6"/>
  <c r="C83" i="6"/>
  <c r="U83" i="6" s="1"/>
  <c r="B86" i="7" s="1"/>
  <c r="D83" i="6"/>
  <c r="V83" i="6" s="1"/>
  <c r="C86" i="7" s="1"/>
  <c r="B2081" i="6"/>
  <c r="R2081" i="6" s="1"/>
  <c r="L81" i="6"/>
  <c r="D2081" i="6" s="1"/>
  <c r="K81" i="6"/>
  <c r="C2081" i="6" s="1"/>
  <c r="R80" i="6"/>
  <c r="C80" i="6"/>
  <c r="U80" i="6" s="1"/>
  <c r="B83" i="7" s="1"/>
  <c r="D80" i="6"/>
  <c r="V80" i="6" s="1"/>
  <c r="C83" i="7" s="1"/>
  <c r="R2078" i="6"/>
  <c r="L78" i="6"/>
  <c r="D2078" i="6" s="1"/>
  <c r="B2078" i="6"/>
  <c r="K78" i="6"/>
  <c r="C2078" i="6" s="1"/>
  <c r="R77" i="6"/>
  <c r="D77" i="6"/>
  <c r="V77" i="6" s="1"/>
  <c r="C80" i="7" s="1"/>
  <c r="C77" i="6"/>
  <c r="U77" i="6" s="1"/>
  <c r="B80" i="7" s="1"/>
  <c r="R2075" i="6"/>
  <c r="K75" i="6"/>
  <c r="C2075" i="6" s="1"/>
  <c r="B2075" i="6"/>
  <c r="L75" i="6"/>
  <c r="D2075" i="6" s="1"/>
  <c r="R74" i="6"/>
  <c r="C74" i="6"/>
  <c r="U74" i="6" s="1"/>
  <c r="B95" i="7" s="1"/>
  <c r="D74" i="6"/>
  <c r="V74" i="6" s="1"/>
  <c r="C95" i="7" s="1"/>
  <c r="B2072" i="6"/>
  <c r="R2072" i="6" s="1"/>
  <c r="K72" i="6"/>
  <c r="C2072" i="6" s="1"/>
  <c r="L72" i="6"/>
  <c r="D2072" i="6" s="1"/>
  <c r="R71" i="6"/>
  <c r="C71" i="6"/>
  <c r="U71" i="6" s="1"/>
  <c r="B74" i="7" s="1"/>
  <c r="D71" i="6"/>
  <c r="V71" i="6" s="1"/>
  <c r="C74" i="7" s="1"/>
  <c r="R2069" i="6"/>
  <c r="B2069" i="6"/>
  <c r="L69" i="6"/>
  <c r="D2069" i="6" s="1"/>
  <c r="K69" i="6"/>
  <c r="C2069" i="6" s="1"/>
  <c r="R68" i="6"/>
  <c r="D68" i="6"/>
  <c r="V68" i="6" s="1"/>
  <c r="C71" i="7" s="1"/>
  <c r="C68" i="6"/>
  <c r="U68" i="6" s="1"/>
  <c r="B71" i="7" s="1"/>
  <c r="B2066" i="6"/>
  <c r="R2066" i="6" s="1"/>
  <c r="K66" i="6"/>
  <c r="C2066" i="6" s="1"/>
  <c r="L66" i="6"/>
  <c r="D2066" i="6" s="1"/>
  <c r="R65" i="6"/>
  <c r="D65" i="6"/>
  <c r="V65" i="6" s="1"/>
  <c r="C76" i="7" s="1"/>
  <c r="C65" i="6"/>
  <c r="U65" i="6" s="1"/>
  <c r="B76" i="7" s="1"/>
  <c r="B2063" i="6"/>
  <c r="R2063" i="6" s="1"/>
  <c r="L63" i="6"/>
  <c r="D2063" i="6" s="1"/>
  <c r="K63" i="6"/>
  <c r="C2063" i="6" s="1"/>
  <c r="R62" i="6"/>
  <c r="C62" i="6"/>
  <c r="U62" i="6" s="1"/>
  <c r="B65" i="7" s="1"/>
  <c r="D62" i="6"/>
  <c r="V62" i="6" s="1"/>
  <c r="C65" i="7" s="1"/>
  <c r="R2060" i="6"/>
  <c r="K60" i="6"/>
  <c r="C2060" i="6" s="1"/>
  <c r="L60" i="6"/>
  <c r="D2060" i="6" s="1"/>
  <c r="B2060" i="6"/>
  <c r="R59" i="6"/>
  <c r="D59" i="6"/>
  <c r="V59" i="6" s="1"/>
  <c r="C62" i="7" s="1"/>
  <c r="C59" i="6"/>
  <c r="U59" i="6" s="1"/>
  <c r="B62" i="7" s="1"/>
  <c r="R2057" i="6"/>
  <c r="K57" i="6"/>
  <c r="C2057" i="6" s="1"/>
  <c r="B2057" i="6"/>
  <c r="L57" i="6"/>
  <c r="D2057" i="6" s="1"/>
  <c r="R56" i="6"/>
  <c r="C56" i="6"/>
  <c r="U56" i="6" s="1"/>
  <c r="B59" i="7" s="1"/>
  <c r="D56" i="6"/>
  <c r="V56" i="6" s="1"/>
  <c r="C59" i="7" s="1"/>
  <c r="K54" i="6"/>
  <c r="C2054" i="6" s="1"/>
  <c r="L54" i="6"/>
  <c r="D2054" i="6" s="1"/>
  <c r="B2054" i="6"/>
  <c r="R2054" i="6" s="1"/>
  <c r="R53" i="6"/>
  <c r="C53" i="6"/>
  <c r="U53" i="6" s="1"/>
  <c r="B56" i="7" s="1"/>
  <c r="D53" i="6"/>
  <c r="V53" i="6" s="1"/>
  <c r="C56" i="7" s="1"/>
  <c r="K51" i="6"/>
  <c r="C2051" i="6" s="1"/>
  <c r="L51" i="6"/>
  <c r="D2051" i="6" s="1"/>
  <c r="B2051" i="6"/>
  <c r="R2051" i="6" s="1"/>
  <c r="R50" i="6"/>
  <c r="C50" i="6"/>
  <c r="U50" i="6" s="1"/>
  <c r="B75" i="7" s="1"/>
  <c r="D50" i="6"/>
  <c r="V50" i="6" s="1"/>
  <c r="C75" i="7" s="1"/>
  <c r="K48" i="6"/>
  <c r="C2048" i="6" s="1"/>
  <c r="L48" i="6"/>
  <c r="D2048" i="6" s="1"/>
  <c r="B2048" i="6"/>
  <c r="R2048" i="6" s="1"/>
  <c r="R47" i="6"/>
  <c r="D47" i="6"/>
  <c r="V47" i="6" s="1"/>
  <c r="C50" i="7" s="1"/>
  <c r="C47" i="6"/>
  <c r="U47" i="6" s="1"/>
  <c r="B50" i="7" s="1"/>
  <c r="K45" i="6"/>
  <c r="C2045" i="6" s="1"/>
  <c r="B2045" i="6"/>
  <c r="R2045" i="6" s="1"/>
  <c r="L45" i="6"/>
  <c r="D2045" i="6" s="1"/>
  <c r="R44" i="6"/>
  <c r="C44" i="6"/>
  <c r="U44" i="6" s="1"/>
  <c r="B47" i="7" s="1"/>
  <c r="D44" i="6"/>
  <c r="V44" i="6" s="1"/>
  <c r="C47" i="7" s="1"/>
  <c r="R2042" i="6"/>
  <c r="K42" i="6"/>
  <c r="C2042" i="6" s="1"/>
  <c r="L42" i="6"/>
  <c r="D2042" i="6" s="1"/>
  <c r="B2042" i="6"/>
  <c r="R41" i="6"/>
  <c r="D41" i="6"/>
  <c r="V41" i="6" s="1"/>
  <c r="C44" i="7" s="1"/>
  <c r="C41" i="6"/>
  <c r="U41" i="6" s="1"/>
  <c r="B44" i="7" s="1"/>
  <c r="R2039" i="6"/>
  <c r="K39" i="6"/>
  <c r="C2039" i="6" s="1"/>
  <c r="B2039" i="6"/>
  <c r="L39" i="6"/>
  <c r="D2039" i="6" s="1"/>
  <c r="R38" i="6"/>
  <c r="C38" i="6"/>
  <c r="U38" i="6" s="1"/>
  <c r="B41" i="7" s="1"/>
  <c r="D38" i="6"/>
  <c r="V38" i="6" s="1"/>
  <c r="C41" i="7" s="1"/>
  <c r="K36" i="6"/>
  <c r="C2036" i="6" s="1"/>
  <c r="B2036" i="6"/>
  <c r="R2036" i="6" s="1"/>
  <c r="L36" i="6"/>
  <c r="D2036" i="6" s="1"/>
  <c r="R35" i="6"/>
  <c r="C35" i="6"/>
  <c r="U35" i="6" s="1"/>
  <c r="B38" i="7" s="1"/>
  <c r="D35" i="6"/>
  <c r="V35" i="6" s="1"/>
  <c r="C38" i="7" s="1"/>
  <c r="K33" i="6"/>
  <c r="C2033" i="6" s="1"/>
  <c r="L33" i="6"/>
  <c r="D2033" i="6" s="1"/>
  <c r="B2033" i="6"/>
  <c r="R2033" i="6" s="1"/>
  <c r="R32" i="6"/>
  <c r="C32" i="6"/>
  <c r="U32" i="6" s="1"/>
  <c r="B35" i="7" s="1"/>
  <c r="D32" i="6"/>
  <c r="V32" i="6" s="1"/>
  <c r="C35" i="7" s="1"/>
  <c r="K30" i="6"/>
  <c r="C2030" i="6" s="1"/>
  <c r="L30" i="6"/>
  <c r="D2030" i="6" s="1"/>
  <c r="B2030" i="6"/>
  <c r="R2030" i="6" s="1"/>
  <c r="R29" i="6"/>
  <c r="D29" i="6"/>
  <c r="V29" i="6" s="1"/>
  <c r="C32" i="7" s="1"/>
  <c r="C29" i="6"/>
  <c r="U29" i="6" s="1"/>
  <c r="B32" i="7" s="1"/>
  <c r="R2027" i="6"/>
  <c r="K27" i="6"/>
  <c r="C2027" i="6" s="1"/>
  <c r="L27" i="6"/>
  <c r="D2027" i="6" s="1"/>
  <c r="B2027" i="6"/>
  <c r="R26" i="6"/>
  <c r="C26" i="6"/>
  <c r="U26" i="6" s="1"/>
  <c r="B29" i="7" s="1"/>
  <c r="D26" i="6"/>
  <c r="V26" i="6" s="1"/>
  <c r="C29" i="7" s="1"/>
  <c r="R2024" i="6"/>
  <c r="K24" i="6"/>
  <c r="C2024" i="6" s="1"/>
  <c r="B2024" i="6"/>
  <c r="L24" i="6"/>
  <c r="D2024" i="6" s="1"/>
  <c r="R23" i="6"/>
  <c r="D23" i="6"/>
  <c r="V23" i="6" s="1"/>
  <c r="C26" i="7" s="1"/>
  <c r="C23" i="6"/>
  <c r="U23" i="6" s="1"/>
  <c r="B26" i="7" s="1"/>
  <c r="R2021" i="6"/>
  <c r="K21" i="6"/>
  <c r="C2021" i="6" s="1"/>
  <c r="B2021" i="6"/>
  <c r="L21" i="6"/>
  <c r="D2021" i="6" s="1"/>
  <c r="R20" i="6"/>
  <c r="C20" i="6"/>
  <c r="U20" i="6" s="1"/>
  <c r="B23" i="7" s="1"/>
  <c r="D20" i="6"/>
  <c r="V20" i="6" s="1"/>
  <c r="C23" i="7" s="1"/>
  <c r="K18" i="6"/>
  <c r="C2018" i="6" s="1"/>
  <c r="B2018" i="6"/>
  <c r="R2018" i="6" s="1"/>
  <c r="L18" i="6"/>
  <c r="D2018" i="6" s="1"/>
  <c r="R17" i="6"/>
  <c r="C17" i="6"/>
  <c r="U17" i="6" s="1"/>
  <c r="B20" i="7" s="1"/>
  <c r="D17" i="6"/>
  <c r="V17" i="6" s="1"/>
  <c r="C20" i="7" s="1"/>
  <c r="K15" i="6"/>
  <c r="C2015" i="6" s="1"/>
  <c r="B2015" i="6"/>
  <c r="R2015" i="6" s="1"/>
  <c r="L15" i="6"/>
  <c r="D2015" i="6" s="1"/>
  <c r="R14" i="6"/>
  <c r="C14" i="6"/>
  <c r="U14" i="6" s="1"/>
  <c r="B17" i="7" s="1"/>
  <c r="D14" i="6"/>
  <c r="V14" i="6" s="1"/>
  <c r="C17" i="7" s="1"/>
  <c r="K12" i="6"/>
  <c r="C2012" i="6" s="1"/>
  <c r="L12" i="6"/>
  <c r="D2012" i="6" s="1"/>
  <c r="B2012" i="6"/>
  <c r="R2012" i="6" s="1"/>
  <c r="R11" i="6"/>
  <c r="C11" i="6"/>
  <c r="U11" i="6" s="1"/>
  <c r="B14" i="7" s="1"/>
  <c r="D11" i="6"/>
  <c r="V11" i="6" s="1"/>
  <c r="C14" i="7" s="1"/>
  <c r="R810" i="6"/>
  <c r="D810" i="6"/>
  <c r="V810" i="6" s="1"/>
  <c r="C813" i="7" s="1"/>
  <c r="C810" i="6"/>
  <c r="U810" i="6" s="1"/>
  <c r="B813" i="7" s="1"/>
  <c r="R807" i="6"/>
  <c r="D807" i="6"/>
  <c r="V807" i="6" s="1"/>
  <c r="C810" i="7" s="1"/>
  <c r="C807" i="6"/>
  <c r="U807" i="6" s="1"/>
  <c r="B810" i="7" s="1"/>
  <c r="R804" i="6"/>
  <c r="D804" i="6"/>
  <c r="V804" i="6" s="1"/>
  <c r="C807" i="7" s="1"/>
  <c r="C804" i="6"/>
  <c r="U804" i="6" s="1"/>
  <c r="B807" i="7" s="1"/>
  <c r="R801" i="6"/>
  <c r="D801" i="6"/>
  <c r="V801" i="6" s="1"/>
  <c r="C804" i="7" s="1"/>
  <c r="C801" i="6"/>
  <c r="U801" i="6" s="1"/>
  <c r="B804" i="7" s="1"/>
  <c r="B2799" i="6"/>
  <c r="R2799" i="6" s="1"/>
  <c r="K799" i="6"/>
  <c r="C2799" i="6" s="1"/>
  <c r="L799" i="6"/>
  <c r="D2799" i="6" s="1"/>
  <c r="R798" i="6"/>
  <c r="D798" i="6"/>
  <c r="V798" i="6" s="1"/>
  <c r="C801" i="7" s="1"/>
  <c r="C798" i="6"/>
  <c r="U798" i="6" s="1"/>
  <c r="B801" i="7" s="1"/>
  <c r="B2796" i="6"/>
  <c r="R2796" i="6" s="1"/>
  <c r="K796" i="6"/>
  <c r="C2796" i="6" s="1"/>
  <c r="L796" i="6"/>
  <c r="D2796" i="6" s="1"/>
  <c r="R795" i="6"/>
  <c r="D795" i="6"/>
  <c r="V795" i="6" s="1"/>
  <c r="C798" i="7" s="1"/>
  <c r="C795" i="6"/>
  <c r="U795" i="6" s="1"/>
  <c r="B798" i="7" s="1"/>
  <c r="R2793" i="6"/>
  <c r="B2793" i="6"/>
  <c r="L793" i="6"/>
  <c r="D2793" i="6" s="1"/>
  <c r="K793" i="6"/>
  <c r="C2793" i="6" s="1"/>
  <c r="R792" i="6"/>
  <c r="D792" i="6"/>
  <c r="V792" i="6" s="1"/>
  <c r="C795" i="7" s="1"/>
  <c r="C792" i="6"/>
  <c r="U792" i="6" s="1"/>
  <c r="B795" i="7" s="1"/>
  <c r="B2790" i="6"/>
  <c r="R2790" i="6" s="1"/>
  <c r="K790" i="6"/>
  <c r="C2790" i="6" s="1"/>
  <c r="L790" i="6"/>
  <c r="D2790" i="6" s="1"/>
  <c r="R789" i="6"/>
  <c r="D789" i="6"/>
  <c r="V789" i="6" s="1"/>
  <c r="C792" i="7" s="1"/>
  <c r="C789" i="6"/>
  <c r="U789" i="6" s="1"/>
  <c r="B792" i="7" s="1"/>
  <c r="R834" i="6"/>
  <c r="D834" i="6"/>
  <c r="V834" i="6" s="1"/>
  <c r="C837" i="7" s="1"/>
  <c r="C834" i="6"/>
  <c r="U834" i="6" s="1"/>
  <c r="B837" i="7" s="1"/>
  <c r="R831" i="6"/>
  <c r="D831" i="6"/>
  <c r="V831" i="6" s="1"/>
  <c r="C834" i="7" s="1"/>
  <c r="C831" i="6"/>
  <c r="U831" i="6" s="1"/>
  <c r="B834" i="7" s="1"/>
  <c r="R828" i="6"/>
  <c r="D828" i="6"/>
  <c r="V828" i="6" s="1"/>
  <c r="C831" i="7" s="1"/>
  <c r="C828" i="6"/>
  <c r="U828" i="6" s="1"/>
  <c r="B831" i="7" s="1"/>
  <c r="R825" i="6"/>
  <c r="D825" i="6"/>
  <c r="V825" i="6" s="1"/>
  <c r="C828" i="7" s="1"/>
  <c r="C825" i="6"/>
  <c r="U825" i="6" s="1"/>
  <c r="B828" i="7" s="1"/>
  <c r="R822" i="6"/>
  <c r="D822" i="6"/>
  <c r="V822" i="6" s="1"/>
  <c r="C825" i="7" s="1"/>
  <c r="C822" i="6"/>
  <c r="U822" i="6" s="1"/>
  <c r="B825" i="7" s="1"/>
  <c r="R819" i="6"/>
  <c r="D819" i="6"/>
  <c r="V819" i="6" s="1"/>
  <c r="C822" i="7" s="1"/>
  <c r="C819" i="6"/>
  <c r="U819" i="6" s="1"/>
  <c r="B822" i="7" s="1"/>
  <c r="R816" i="6"/>
  <c r="D816" i="6"/>
  <c r="V816" i="6" s="1"/>
  <c r="C819" i="7" s="1"/>
  <c r="C816" i="6"/>
  <c r="U816" i="6" s="1"/>
  <c r="B819" i="7" s="1"/>
  <c r="R813" i="6"/>
  <c r="D813" i="6"/>
  <c r="V813" i="6" s="1"/>
  <c r="C816" i="7" s="1"/>
  <c r="C813" i="6"/>
  <c r="U813" i="6" s="1"/>
  <c r="B816" i="7" s="1"/>
  <c r="R863" i="6"/>
  <c r="D863" i="6"/>
  <c r="V863" i="6" s="1"/>
  <c r="C998" i="7" s="1"/>
  <c r="C863" i="6"/>
  <c r="U863" i="6" s="1"/>
  <c r="B998" i="7" s="1"/>
  <c r="R860" i="6"/>
  <c r="D860" i="6"/>
  <c r="V860" i="6" s="1"/>
  <c r="C863" i="7" s="1"/>
  <c r="C860" i="6"/>
  <c r="U860" i="6" s="1"/>
  <c r="B863" i="7" s="1"/>
  <c r="R857" i="6"/>
  <c r="D857" i="6"/>
  <c r="V857" i="6" s="1"/>
  <c r="C860" i="7" s="1"/>
  <c r="C857" i="6"/>
  <c r="U857" i="6" s="1"/>
  <c r="B860" i="7" s="1"/>
  <c r="R854" i="6"/>
  <c r="D854" i="6"/>
  <c r="V854" i="6" s="1"/>
  <c r="C857" i="7" s="1"/>
  <c r="C854" i="6"/>
  <c r="U854" i="6" s="1"/>
  <c r="B857" i="7" s="1"/>
  <c r="R851" i="6"/>
  <c r="C851" i="6"/>
  <c r="U851" i="6" s="1"/>
  <c r="B854" i="7" s="1"/>
  <c r="D851" i="6"/>
  <c r="V851" i="6" s="1"/>
  <c r="C854" i="7" s="1"/>
  <c r="R848" i="6"/>
  <c r="C848" i="6"/>
  <c r="U848" i="6" s="1"/>
  <c r="B851" i="7" s="1"/>
  <c r="D848" i="6"/>
  <c r="V848" i="6" s="1"/>
  <c r="C851" i="7" s="1"/>
  <c r="R845" i="6"/>
  <c r="C845" i="6"/>
  <c r="U845" i="6" s="1"/>
  <c r="B848" i="7" s="1"/>
  <c r="D845" i="6"/>
  <c r="V845" i="6" s="1"/>
  <c r="C848" i="7" s="1"/>
  <c r="R842" i="6"/>
  <c r="C842" i="6"/>
  <c r="U842" i="6" s="1"/>
  <c r="B845" i="7" s="1"/>
  <c r="D842" i="6"/>
  <c r="V842" i="6" s="1"/>
  <c r="C845" i="7" s="1"/>
  <c r="R839" i="6"/>
  <c r="C839" i="6"/>
  <c r="U839" i="6" s="1"/>
  <c r="B842" i="7" s="1"/>
  <c r="D839" i="6"/>
  <c r="V839" i="6" s="1"/>
  <c r="C842" i="7" s="1"/>
  <c r="R883" i="6"/>
  <c r="D883" i="6"/>
  <c r="V883" i="6" s="1"/>
  <c r="C886" i="7" s="1"/>
  <c r="C883" i="6"/>
  <c r="U883" i="6" s="1"/>
  <c r="B886" i="7" s="1"/>
  <c r="R880" i="6"/>
  <c r="C880" i="6"/>
  <c r="U880" i="6" s="1"/>
  <c r="B1025" i="7" s="1"/>
  <c r="D880" i="6"/>
  <c r="V880" i="6" s="1"/>
  <c r="C1025" i="7" s="1"/>
  <c r="R877" i="6"/>
  <c r="C877" i="6"/>
  <c r="U877" i="6" s="1"/>
  <c r="B1023" i="7" s="1"/>
  <c r="D877" i="6"/>
  <c r="V877" i="6" s="1"/>
  <c r="C1023" i="7" s="1"/>
  <c r="R874" i="6"/>
  <c r="D874" i="6"/>
  <c r="V874" i="6" s="1"/>
  <c r="C877" i="7" s="1"/>
  <c r="C874" i="6"/>
  <c r="U874" i="6" s="1"/>
  <c r="B877" i="7" s="1"/>
  <c r="R871" i="6"/>
  <c r="D871" i="6"/>
  <c r="V871" i="6" s="1"/>
  <c r="C1017" i="7" s="1"/>
  <c r="C871" i="6"/>
  <c r="U871" i="6" s="1"/>
  <c r="B1017" i="7" s="1"/>
  <c r="R868" i="6"/>
  <c r="D868" i="6"/>
  <c r="V868" i="6" s="1"/>
  <c r="C871" i="7" s="1"/>
  <c r="C868" i="6"/>
  <c r="U868" i="6" s="1"/>
  <c r="B871" i="7" s="1"/>
  <c r="R865" i="6"/>
  <c r="D865" i="6"/>
  <c r="V865" i="6" s="1"/>
  <c r="C868" i="7" s="1"/>
  <c r="C865" i="6"/>
  <c r="U865" i="6" s="1"/>
  <c r="B868" i="7" s="1"/>
  <c r="R904" i="6"/>
  <c r="C904" i="6"/>
  <c r="U904" i="6" s="1"/>
  <c r="B1027" i="7" s="1"/>
  <c r="D904" i="6"/>
  <c r="V904" i="6" s="1"/>
  <c r="C1027" i="7" s="1"/>
  <c r="R901" i="6"/>
  <c r="D901" i="6"/>
  <c r="V901" i="6" s="1"/>
  <c r="C904" i="7" s="1"/>
  <c r="C901" i="6"/>
  <c r="U901" i="6" s="1"/>
  <c r="B904" i="7" s="1"/>
  <c r="R898" i="6"/>
  <c r="C898" i="6"/>
  <c r="U898" i="6" s="1"/>
  <c r="B901" i="7" s="1"/>
  <c r="D898" i="6"/>
  <c r="V898" i="6" s="1"/>
  <c r="C901" i="7" s="1"/>
  <c r="R895" i="6"/>
  <c r="C895" i="6"/>
  <c r="U895" i="6" s="1"/>
  <c r="B898" i="7" s="1"/>
  <c r="D895" i="6"/>
  <c r="V895" i="6" s="1"/>
  <c r="C898" i="7" s="1"/>
  <c r="R892" i="6"/>
  <c r="C892" i="6"/>
  <c r="U892" i="6" s="1"/>
  <c r="B895" i="7" s="1"/>
  <c r="D892" i="6"/>
  <c r="V892" i="6" s="1"/>
  <c r="C895" i="7" s="1"/>
  <c r="R889" i="6"/>
  <c r="C889" i="6"/>
  <c r="U889" i="6" s="1"/>
  <c r="B892" i="7" s="1"/>
  <c r="D889" i="6"/>
  <c r="V889" i="6" s="1"/>
  <c r="C892" i="7" s="1"/>
  <c r="R886" i="6"/>
  <c r="C886" i="6"/>
  <c r="U886" i="6" s="1"/>
  <c r="B889" i="7" s="1"/>
  <c r="D886" i="6"/>
  <c r="V886" i="6" s="1"/>
  <c r="C889" i="7" s="1"/>
  <c r="R945" i="6"/>
  <c r="D945" i="6"/>
  <c r="V945" i="6" s="1"/>
  <c r="C948" i="7" s="1"/>
  <c r="C945" i="6"/>
  <c r="U945" i="6" s="1"/>
  <c r="B948" i="7" s="1"/>
  <c r="R942" i="6"/>
  <c r="D942" i="6"/>
  <c r="V942" i="6" s="1"/>
  <c r="C1054" i="7" s="1"/>
  <c r="C942" i="6"/>
  <c r="U942" i="6" s="1"/>
  <c r="B1054" i="7" s="1"/>
  <c r="R939" i="6"/>
  <c r="D939" i="6"/>
  <c r="V939" i="6" s="1"/>
  <c r="C942" i="7" s="1"/>
  <c r="C939" i="6"/>
  <c r="U939" i="6" s="1"/>
  <c r="B942" i="7" s="1"/>
  <c r="R936" i="6"/>
  <c r="D936" i="6"/>
  <c r="V936" i="6" s="1"/>
  <c r="C939" i="7" s="1"/>
  <c r="C936" i="6"/>
  <c r="U936" i="6" s="1"/>
  <c r="B939" i="7" s="1"/>
  <c r="R933" i="6"/>
  <c r="D933" i="6"/>
  <c r="V933" i="6" s="1"/>
  <c r="C936" i="7" s="1"/>
  <c r="C933" i="6"/>
  <c r="U933" i="6" s="1"/>
  <c r="B936" i="7" s="1"/>
  <c r="R930" i="6"/>
  <c r="D930" i="6"/>
  <c r="V930" i="6" s="1"/>
  <c r="C933" i="7" s="1"/>
  <c r="C930" i="6"/>
  <c r="U930" i="6" s="1"/>
  <c r="B933" i="7" s="1"/>
  <c r="R927" i="6"/>
  <c r="D927" i="6"/>
  <c r="V927" i="6" s="1"/>
  <c r="C930" i="7" s="1"/>
  <c r="C927" i="6"/>
  <c r="U927" i="6" s="1"/>
  <c r="B930" i="7" s="1"/>
  <c r="R924" i="6"/>
  <c r="D924" i="6"/>
  <c r="V924" i="6" s="1"/>
  <c r="C927" i="7" s="1"/>
  <c r="C924" i="6"/>
  <c r="U924" i="6" s="1"/>
  <c r="B927" i="7" s="1"/>
  <c r="R921" i="6"/>
  <c r="D921" i="6"/>
  <c r="V921" i="6" s="1"/>
  <c r="C924" i="7" s="1"/>
  <c r="C921" i="6"/>
  <c r="U921" i="6" s="1"/>
  <c r="B924" i="7" s="1"/>
  <c r="R918" i="6"/>
  <c r="D918" i="6"/>
  <c r="V918" i="6" s="1"/>
  <c r="C921" i="7" s="1"/>
  <c r="C918" i="6"/>
  <c r="U918" i="6" s="1"/>
  <c r="B921" i="7" s="1"/>
  <c r="R915" i="6"/>
  <c r="D915" i="6"/>
  <c r="V915" i="6" s="1"/>
  <c r="C918" i="7" s="1"/>
  <c r="C915" i="6"/>
  <c r="U915" i="6" s="1"/>
  <c r="B918" i="7" s="1"/>
  <c r="R912" i="6"/>
  <c r="D912" i="6"/>
  <c r="V912" i="6" s="1"/>
  <c r="C1033" i="7" s="1"/>
  <c r="C912" i="6"/>
  <c r="U912" i="6" s="1"/>
  <c r="B1033" i="7" s="1"/>
  <c r="R909" i="6"/>
  <c r="D909" i="6"/>
  <c r="V909" i="6" s="1"/>
  <c r="C912" i="7" s="1"/>
  <c r="C909" i="6"/>
  <c r="U909" i="6" s="1"/>
  <c r="B912" i="7" s="1"/>
  <c r="R1114" i="6"/>
  <c r="C1114" i="6"/>
  <c r="U1114" i="6" s="1"/>
  <c r="B1117" i="7" s="1"/>
  <c r="D1114" i="6"/>
  <c r="V1114" i="6" s="1"/>
  <c r="C1117" i="7" s="1"/>
  <c r="R1111" i="6"/>
  <c r="C1111" i="6"/>
  <c r="U1111" i="6" s="1"/>
  <c r="B1114" i="7" s="1"/>
  <c r="D1111" i="6"/>
  <c r="V1111" i="6" s="1"/>
  <c r="C1114" i="7" s="1"/>
  <c r="R1108" i="6"/>
  <c r="C1108" i="6"/>
  <c r="U1108" i="6" s="1"/>
  <c r="B1111" i="7" s="1"/>
  <c r="D1108" i="6"/>
  <c r="V1108" i="6" s="1"/>
  <c r="C1111" i="7" s="1"/>
  <c r="R1105" i="6"/>
  <c r="C1105" i="6"/>
  <c r="U1105" i="6" s="1"/>
  <c r="B1108" i="7" s="1"/>
  <c r="D1105" i="6"/>
  <c r="V1105" i="6" s="1"/>
  <c r="C1108" i="7" s="1"/>
  <c r="R1102" i="6"/>
  <c r="C1102" i="6"/>
  <c r="U1102" i="6" s="1"/>
  <c r="B1105" i="7" s="1"/>
  <c r="D1102" i="6"/>
  <c r="V1102" i="6" s="1"/>
  <c r="C1105" i="7" s="1"/>
  <c r="R1099" i="6"/>
  <c r="D1099" i="6"/>
  <c r="V1099" i="6" s="1"/>
  <c r="C1102" i="7" s="1"/>
  <c r="C1099" i="6"/>
  <c r="U1099" i="6" s="1"/>
  <c r="B1102" i="7" s="1"/>
  <c r="R1096" i="6"/>
  <c r="C1096" i="6"/>
  <c r="U1096" i="6" s="1"/>
  <c r="B1099" i="7" s="1"/>
  <c r="D1096" i="6"/>
  <c r="V1096" i="6" s="1"/>
  <c r="C1099" i="7" s="1"/>
  <c r="R1093" i="6"/>
  <c r="C1093" i="6"/>
  <c r="U1093" i="6" s="1"/>
  <c r="B1096" i="7" s="1"/>
  <c r="D1093" i="6"/>
  <c r="V1093" i="6" s="1"/>
  <c r="C1096" i="7" s="1"/>
  <c r="R1090" i="6"/>
  <c r="D1090" i="6"/>
  <c r="V1090" i="6" s="1"/>
  <c r="C1093" i="7" s="1"/>
  <c r="C1090" i="6"/>
  <c r="U1090" i="6" s="1"/>
  <c r="B1093" i="7" s="1"/>
  <c r="R1087" i="6"/>
  <c r="D1087" i="6"/>
  <c r="V1087" i="6" s="1"/>
  <c r="C1090" i="7" s="1"/>
  <c r="C1087" i="6"/>
  <c r="U1087" i="6" s="1"/>
  <c r="B1090" i="7" s="1"/>
  <c r="R1084" i="6"/>
  <c r="D1084" i="6"/>
  <c r="V1084" i="6" s="1"/>
  <c r="C1270" i="7" s="1"/>
  <c r="C1084" i="6"/>
  <c r="U1084" i="6" s="1"/>
  <c r="B1270" i="7" s="1"/>
  <c r="R1081" i="6"/>
  <c r="D1081" i="6"/>
  <c r="V1081" i="6" s="1"/>
  <c r="C1084" i="7" s="1"/>
  <c r="C1081" i="6"/>
  <c r="U1081" i="6" s="1"/>
  <c r="B1084" i="7" s="1"/>
  <c r="R1078" i="6"/>
  <c r="C1078" i="6"/>
  <c r="U1078" i="6" s="1"/>
  <c r="B1081" i="7" s="1"/>
  <c r="D1078" i="6"/>
  <c r="V1078" i="6" s="1"/>
  <c r="C1081" i="7" s="1"/>
  <c r="R1075" i="6"/>
  <c r="C1075" i="6"/>
  <c r="U1075" i="6" s="1"/>
  <c r="B1078" i="7" s="1"/>
  <c r="D1075" i="6"/>
  <c r="V1075" i="6" s="1"/>
  <c r="C1078" i="7" s="1"/>
  <c r="R1072" i="6"/>
  <c r="C1072" i="6"/>
  <c r="U1072" i="6" s="1"/>
  <c r="B1075" i="7" s="1"/>
  <c r="D1072" i="6"/>
  <c r="V1072" i="6" s="1"/>
  <c r="C1075" i="7" s="1"/>
  <c r="R1069" i="6"/>
  <c r="C1069" i="6"/>
  <c r="U1069" i="6" s="1"/>
  <c r="B1072" i="7" s="1"/>
  <c r="D1069" i="6"/>
  <c r="V1069" i="6" s="1"/>
  <c r="C1072" i="7" s="1"/>
  <c r="R1066" i="6"/>
  <c r="C1066" i="6"/>
  <c r="U1066" i="6" s="1"/>
  <c r="B1069" i="7" s="1"/>
  <c r="D1066" i="6"/>
  <c r="V1066" i="6" s="1"/>
  <c r="C1069" i="7" s="1"/>
  <c r="R1063" i="6"/>
  <c r="D1063" i="6"/>
  <c r="V1063" i="6" s="1"/>
  <c r="C1066" i="7" s="1"/>
  <c r="C1063" i="6"/>
  <c r="U1063" i="6" s="1"/>
  <c r="B1066" i="7" s="1"/>
  <c r="R1060" i="6"/>
  <c r="C1060" i="6"/>
  <c r="U1060" i="6" s="1"/>
  <c r="B1211" i="7" s="1"/>
  <c r="D1060" i="6"/>
  <c r="V1060" i="6" s="1"/>
  <c r="C1211" i="7" s="1"/>
  <c r="R1057" i="6"/>
  <c r="C1057" i="6"/>
  <c r="U1057" i="6" s="1"/>
  <c r="B1060" i="7" s="1"/>
  <c r="D1057" i="6"/>
  <c r="V1057" i="6" s="1"/>
  <c r="C1060" i="7" s="1"/>
  <c r="R1054" i="6"/>
  <c r="C1054" i="6"/>
  <c r="U1054" i="6" s="1"/>
  <c r="B1184" i="7" s="1"/>
  <c r="D1054" i="6"/>
  <c r="V1054" i="6" s="1"/>
  <c r="C1184" i="7" s="1"/>
  <c r="R1051" i="6"/>
  <c r="C1051" i="6"/>
  <c r="U1051" i="6" s="1"/>
  <c r="B1177" i="7" s="1"/>
  <c r="D1051" i="6"/>
  <c r="V1051" i="6" s="1"/>
  <c r="C1177" i="7" s="1"/>
  <c r="R1048" i="6"/>
  <c r="C1048" i="6"/>
  <c r="U1048" i="6" s="1"/>
  <c r="B1172" i="7" s="1"/>
  <c r="D1048" i="6"/>
  <c r="V1048" i="6" s="1"/>
  <c r="C1172" i="7" s="1"/>
  <c r="R1045" i="6"/>
  <c r="D1045" i="6"/>
  <c r="V1045" i="6" s="1"/>
  <c r="C1048" i="7" s="1"/>
  <c r="C1045" i="6"/>
  <c r="U1045" i="6" s="1"/>
  <c r="B1048" i="7" s="1"/>
  <c r="R1042" i="6"/>
  <c r="C1042" i="6"/>
  <c r="U1042" i="6" s="1"/>
  <c r="B1045" i="7" s="1"/>
  <c r="D1042" i="6"/>
  <c r="V1042" i="6" s="1"/>
  <c r="C1045" i="7" s="1"/>
  <c r="R1039" i="6"/>
  <c r="C1039" i="6"/>
  <c r="U1039" i="6" s="1"/>
  <c r="B1154" i="7" s="1"/>
  <c r="D1039" i="6"/>
  <c r="V1039" i="6" s="1"/>
  <c r="C1154" i="7" s="1"/>
  <c r="R1036" i="6"/>
  <c r="D1036" i="6"/>
  <c r="V1036" i="6" s="1"/>
  <c r="C1146" i="7" s="1"/>
  <c r="C1036" i="6"/>
  <c r="U1036" i="6" s="1"/>
  <c r="B1146" i="7" s="1"/>
  <c r="R1033" i="6"/>
  <c r="D1033" i="6"/>
  <c r="V1033" i="6" s="1"/>
  <c r="C1036" i="7" s="1"/>
  <c r="C1033" i="6"/>
  <c r="U1033" i="6" s="1"/>
  <c r="B1036" i="7" s="1"/>
  <c r="R1030" i="6"/>
  <c r="D1030" i="6"/>
  <c r="V1030" i="6" s="1"/>
  <c r="C1139" i="7" s="1"/>
  <c r="C1030" i="6"/>
  <c r="U1030" i="6" s="1"/>
  <c r="B1139" i="7" s="1"/>
  <c r="R1027" i="6"/>
  <c r="D1027" i="6"/>
  <c r="V1027" i="6" s="1"/>
  <c r="C1030" i="7" s="1"/>
  <c r="C1027" i="6"/>
  <c r="U1027" i="6" s="1"/>
  <c r="B1030" i="7" s="1"/>
  <c r="R1024" i="6"/>
  <c r="C1024" i="6"/>
  <c r="U1024" i="6" s="1"/>
  <c r="B1134" i="7" s="1"/>
  <c r="D1024" i="6"/>
  <c r="V1024" i="6" s="1"/>
  <c r="C1134" i="7" s="1"/>
  <c r="R1021" i="6"/>
  <c r="C1021" i="6"/>
  <c r="U1021" i="6" s="1"/>
  <c r="B1024" i="7" s="1"/>
  <c r="D1021" i="6"/>
  <c r="V1021" i="6" s="1"/>
  <c r="C1024" i="7" s="1"/>
  <c r="R1018" i="6"/>
  <c r="C1018" i="6"/>
  <c r="U1018" i="6" s="1"/>
  <c r="B1021" i="7" s="1"/>
  <c r="D1018" i="6"/>
  <c r="V1018" i="6" s="1"/>
  <c r="C1021" i="7" s="1"/>
  <c r="R1015" i="6"/>
  <c r="C1015" i="6"/>
  <c r="U1015" i="6" s="1"/>
  <c r="B1018" i="7" s="1"/>
  <c r="D1015" i="6"/>
  <c r="V1015" i="6" s="1"/>
  <c r="C1018" i="7" s="1"/>
  <c r="R1012" i="6"/>
  <c r="C1012" i="6"/>
  <c r="U1012" i="6" s="1"/>
  <c r="B1015" i="7" s="1"/>
  <c r="D1012" i="6"/>
  <c r="V1012" i="6" s="1"/>
  <c r="C1015" i="7" s="1"/>
  <c r="R1009" i="6"/>
  <c r="D1009" i="6"/>
  <c r="V1009" i="6" s="1"/>
  <c r="C1012" i="7" s="1"/>
  <c r="C1009" i="6"/>
  <c r="U1009" i="6" s="1"/>
  <c r="B1012" i="7" s="1"/>
  <c r="R1006" i="6"/>
  <c r="C1006" i="6"/>
  <c r="U1006" i="6" s="1"/>
  <c r="B1009" i="7" s="1"/>
  <c r="D1006" i="6"/>
  <c r="V1006" i="6" s="1"/>
  <c r="C1009" i="7" s="1"/>
  <c r="R1003" i="6"/>
  <c r="C1003" i="6"/>
  <c r="U1003" i="6" s="1"/>
  <c r="B1006" i="7" s="1"/>
  <c r="D1003" i="6"/>
  <c r="V1003" i="6" s="1"/>
  <c r="C1006" i="7" s="1"/>
  <c r="R1000" i="6"/>
  <c r="C1000" i="6"/>
  <c r="U1000" i="6" s="1"/>
  <c r="B1003" i="7" s="1"/>
  <c r="D1000" i="6"/>
  <c r="V1000" i="6" s="1"/>
  <c r="C1003" i="7" s="1"/>
  <c r="R997" i="6"/>
  <c r="C997" i="6"/>
  <c r="U997" i="6" s="1"/>
  <c r="B1000" i="7" s="1"/>
  <c r="D997" i="6"/>
  <c r="V997" i="6" s="1"/>
  <c r="C1000" i="7" s="1"/>
  <c r="R994" i="6"/>
  <c r="C994" i="6"/>
  <c r="U994" i="6" s="1"/>
  <c r="B997" i="7" s="1"/>
  <c r="D994" i="6"/>
  <c r="V994" i="6" s="1"/>
  <c r="C997" i="7" s="1"/>
  <c r="R991" i="6"/>
  <c r="D991" i="6"/>
  <c r="V991" i="6" s="1"/>
  <c r="C994" i="7" s="1"/>
  <c r="C991" i="6"/>
  <c r="U991" i="6" s="1"/>
  <c r="B994" i="7" s="1"/>
  <c r="R988" i="6"/>
  <c r="C988" i="6"/>
  <c r="U988" i="6" s="1"/>
  <c r="B991" i="7" s="1"/>
  <c r="D988" i="6"/>
  <c r="V988" i="6" s="1"/>
  <c r="C991" i="7" s="1"/>
  <c r="R985" i="6"/>
  <c r="C985" i="6"/>
  <c r="U985" i="6" s="1"/>
  <c r="B988" i="7" s="1"/>
  <c r="D985" i="6"/>
  <c r="V985" i="6" s="1"/>
  <c r="C988" i="7" s="1"/>
  <c r="R982" i="6"/>
  <c r="D982" i="6"/>
  <c r="V982" i="6" s="1"/>
  <c r="C985" i="7" s="1"/>
  <c r="C982" i="6"/>
  <c r="U982" i="6" s="1"/>
  <c r="B985" i="7" s="1"/>
  <c r="R979" i="6"/>
  <c r="D979" i="6"/>
  <c r="V979" i="6" s="1"/>
  <c r="C982" i="7" s="1"/>
  <c r="C979" i="6"/>
  <c r="U979" i="6" s="1"/>
  <c r="B982" i="7" s="1"/>
  <c r="R976" i="6"/>
  <c r="D976" i="6"/>
  <c r="V976" i="6" s="1"/>
  <c r="C979" i="7" s="1"/>
  <c r="C976" i="6"/>
  <c r="U976" i="6" s="1"/>
  <c r="B979" i="7" s="1"/>
  <c r="R973" i="6"/>
  <c r="D973" i="6"/>
  <c r="V973" i="6" s="1"/>
  <c r="C976" i="7" s="1"/>
  <c r="C973" i="6"/>
  <c r="U973" i="6" s="1"/>
  <c r="B976" i="7" s="1"/>
  <c r="R970" i="6"/>
  <c r="C970" i="6"/>
  <c r="U970" i="6" s="1"/>
  <c r="B973" i="7" s="1"/>
  <c r="D970" i="6"/>
  <c r="V970" i="6" s="1"/>
  <c r="C973" i="7" s="1"/>
  <c r="R967" i="6"/>
  <c r="C967" i="6"/>
  <c r="U967" i="6" s="1"/>
  <c r="B970" i="7" s="1"/>
  <c r="D967" i="6"/>
  <c r="V967" i="6" s="1"/>
  <c r="C970" i="7" s="1"/>
  <c r="R964" i="6"/>
  <c r="C964" i="6"/>
  <c r="U964" i="6" s="1"/>
  <c r="B967" i="7" s="1"/>
  <c r="D964" i="6"/>
  <c r="V964" i="6" s="1"/>
  <c r="C967" i="7" s="1"/>
  <c r="R961" i="6"/>
  <c r="C961" i="6"/>
  <c r="U961" i="6" s="1"/>
  <c r="B1063" i="7" s="1"/>
  <c r="D961" i="6"/>
  <c r="V961" i="6" s="1"/>
  <c r="C1063" i="7" s="1"/>
  <c r="R958" i="6"/>
  <c r="C958" i="6"/>
  <c r="U958" i="6" s="1"/>
  <c r="B961" i="7" s="1"/>
  <c r="D958" i="6"/>
  <c r="V958" i="6" s="1"/>
  <c r="C961" i="7" s="1"/>
  <c r="R955" i="6"/>
  <c r="D955" i="6"/>
  <c r="V955" i="6" s="1"/>
  <c r="C1055" i="7" s="1"/>
  <c r="C955" i="6"/>
  <c r="U955" i="6" s="1"/>
  <c r="B1055" i="7" s="1"/>
  <c r="R952" i="6"/>
  <c r="C952" i="6"/>
  <c r="U952" i="6" s="1"/>
  <c r="B955" i="7" s="1"/>
  <c r="D952" i="6"/>
  <c r="V952" i="6" s="1"/>
  <c r="C955" i="7" s="1"/>
  <c r="R949" i="6"/>
  <c r="C949" i="6"/>
  <c r="U949" i="6" s="1"/>
  <c r="B952" i="7" s="1"/>
  <c r="D949" i="6"/>
  <c r="V949" i="6" s="1"/>
  <c r="C952" i="7" s="1"/>
  <c r="R946" i="6"/>
  <c r="C946" i="6"/>
  <c r="U946" i="6" s="1"/>
  <c r="B949" i="7" s="1"/>
  <c r="D946" i="6"/>
  <c r="V946" i="6" s="1"/>
  <c r="C949" i="7" s="1"/>
  <c r="R1260" i="6"/>
  <c r="D1260" i="6"/>
  <c r="C1260" i="6"/>
  <c r="R1257" i="6"/>
  <c r="D1257" i="6"/>
  <c r="C1257" i="6"/>
  <c r="R1254" i="6"/>
  <c r="D1254" i="6"/>
  <c r="C1254" i="6"/>
  <c r="R1251" i="6"/>
  <c r="D1251" i="6"/>
  <c r="C1251" i="6"/>
  <c r="R1248" i="6"/>
  <c r="D1248" i="6"/>
  <c r="C1248" i="6"/>
  <c r="R1245" i="6"/>
  <c r="D1245" i="6"/>
  <c r="C1245" i="6"/>
  <c r="R1242" i="6"/>
  <c r="D1242" i="6"/>
  <c r="C1242" i="6"/>
  <c r="R1239" i="6"/>
  <c r="D1239" i="6"/>
  <c r="C1239" i="6"/>
  <c r="R1236" i="6"/>
  <c r="D1236" i="6"/>
  <c r="C1236" i="6"/>
  <c r="R1233" i="6"/>
  <c r="D1233" i="6"/>
  <c r="C1233" i="6"/>
  <c r="R1230" i="6"/>
  <c r="D1230" i="6"/>
  <c r="C1230" i="6"/>
  <c r="R1227" i="6"/>
  <c r="D1227" i="6"/>
  <c r="C1227" i="6"/>
  <c r="R1224" i="6"/>
  <c r="D1224" i="6"/>
  <c r="C1224" i="6"/>
  <c r="R1221" i="6"/>
  <c r="D1221" i="6"/>
  <c r="C1221" i="6"/>
  <c r="R1218" i="6"/>
  <c r="D1218" i="6"/>
  <c r="C1218" i="6"/>
  <c r="R1215" i="6"/>
  <c r="D1215" i="6"/>
  <c r="C1215" i="6"/>
  <c r="R1212" i="6"/>
  <c r="D1212" i="6"/>
  <c r="V1212" i="6" s="1"/>
  <c r="C1215" i="7" s="1"/>
  <c r="C1212" i="6"/>
  <c r="U1212" i="6" s="1"/>
  <c r="B1215" i="7" s="1"/>
  <c r="R1209" i="6"/>
  <c r="D1209" i="6"/>
  <c r="V1209" i="6" s="1"/>
  <c r="C1212" i="7" s="1"/>
  <c r="C1209" i="6"/>
  <c r="U1209" i="6" s="1"/>
  <c r="B1212" i="7" s="1"/>
  <c r="R1206" i="6"/>
  <c r="D1206" i="6"/>
  <c r="V1206" i="6" s="1"/>
  <c r="C1209" i="7" s="1"/>
  <c r="C1206" i="6"/>
  <c r="U1206" i="6" s="1"/>
  <c r="B1209" i="7" s="1"/>
  <c r="R1203" i="6"/>
  <c r="D1203" i="6"/>
  <c r="V1203" i="6" s="1"/>
  <c r="C1206" i="7" s="1"/>
  <c r="C1203" i="6"/>
  <c r="U1203" i="6" s="1"/>
  <c r="B1206" i="7" s="1"/>
  <c r="R1200" i="6"/>
  <c r="D1200" i="6"/>
  <c r="V1200" i="6" s="1"/>
  <c r="C1203" i="7" s="1"/>
  <c r="C1200" i="6"/>
  <c r="U1200" i="6" s="1"/>
  <c r="B1203" i="7" s="1"/>
  <c r="R1197" i="6"/>
  <c r="D1197" i="6"/>
  <c r="V1197" i="6" s="1"/>
  <c r="C1200" i="7" s="1"/>
  <c r="C1197" i="6"/>
  <c r="U1197" i="6" s="1"/>
  <c r="B1200" i="7" s="1"/>
  <c r="R1194" i="6"/>
  <c r="D1194" i="6"/>
  <c r="V1194" i="6" s="1"/>
  <c r="C1197" i="7" s="1"/>
  <c r="C1194" i="6"/>
  <c r="U1194" i="6" s="1"/>
  <c r="B1197" i="7" s="1"/>
  <c r="R1191" i="6"/>
  <c r="D1191" i="6"/>
  <c r="V1191" i="6" s="1"/>
  <c r="C1194" i="7" s="1"/>
  <c r="C1191" i="6"/>
  <c r="U1191" i="6" s="1"/>
  <c r="B1194" i="7" s="1"/>
  <c r="R1188" i="6"/>
  <c r="D1188" i="6"/>
  <c r="V1188" i="6" s="1"/>
  <c r="C1191" i="7" s="1"/>
  <c r="C1188" i="6"/>
  <c r="U1188" i="6" s="1"/>
  <c r="B1191" i="7" s="1"/>
  <c r="R1185" i="6"/>
  <c r="D1185" i="6"/>
  <c r="V1185" i="6" s="1"/>
  <c r="C1188" i="7" s="1"/>
  <c r="C1185" i="6"/>
  <c r="U1185" i="6" s="1"/>
  <c r="B1188" i="7" s="1"/>
  <c r="R1182" i="6"/>
  <c r="D1182" i="6"/>
  <c r="V1182" i="6" s="1"/>
  <c r="C1185" i="7" s="1"/>
  <c r="C1182" i="6"/>
  <c r="U1182" i="6" s="1"/>
  <c r="B1185" i="7" s="1"/>
  <c r="R1179" i="6"/>
  <c r="D1179" i="6"/>
  <c r="V1179" i="6" s="1"/>
  <c r="C1182" i="7" s="1"/>
  <c r="C1179" i="6"/>
  <c r="U1179" i="6" s="1"/>
  <c r="B1182" i="7" s="1"/>
  <c r="R1176" i="6"/>
  <c r="D1176" i="6"/>
  <c r="V1176" i="6" s="1"/>
  <c r="C1179" i="7" s="1"/>
  <c r="C1176" i="6"/>
  <c r="U1176" i="6" s="1"/>
  <c r="B1179" i="7" s="1"/>
  <c r="R1173" i="6"/>
  <c r="D1173" i="6"/>
  <c r="V1173" i="6" s="1"/>
  <c r="C1176" i="7" s="1"/>
  <c r="C1173" i="6"/>
  <c r="U1173" i="6" s="1"/>
  <c r="B1176" i="7" s="1"/>
  <c r="R1170" i="6"/>
  <c r="D1170" i="6"/>
  <c r="V1170" i="6" s="1"/>
  <c r="C1173" i="7" s="1"/>
  <c r="C1170" i="6"/>
  <c r="U1170" i="6" s="1"/>
  <c r="B1173" i="7" s="1"/>
  <c r="R1167" i="6"/>
  <c r="D1167" i="6"/>
  <c r="V1167" i="6" s="1"/>
  <c r="C1170" i="7" s="1"/>
  <c r="C1167" i="6"/>
  <c r="U1167" i="6" s="1"/>
  <c r="B1170" i="7" s="1"/>
  <c r="R1164" i="6"/>
  <c r="D1164" i="6"/>
  <c r="V1164" i="6" s="1"/>
  <c r="C1167" i="7" s="1"/>
  <c r="C1164" i="6"/>
  <c r="U1164" i="6" s="1"/>
  <c r="B1167" i="7" s="1"/>
  <c r="R1161" i="6"/>
  <c r="D1161" i="6"/>
  <c r="V1161" i="6" s="1"/>
  <c r="C1164" i="7" s="1"/>
  <c r="C1161" i="6"/>
  <c r="U1161" i="6" s="1"/>
  <c r="B1164" i="7" s="1"/>
  <c r="R1158" i="6"/>
  <c r="D1158" i="6"/>
  <c r="V1158" i="6" s="1"/>
  <c r="C1161" i="7" s="1"/>
  <c r="C1158" i="6"/>
  <c r="U1158" i="6" s="1"/>
  <c r="B1161" i="7" s="1"/>
  <c r="R1155" i="6"/>
  <c r="D1155" i="6"/>
  <c r="V1155" i="6" s="1"/>
  <c r="C1158" i="7" s="1"/>
  <c r="C1155" i="6"/>
  <c r="U1155" i="6" s="1"/>
  <c r="B1158" i="7" s="1"/>
  <c r="R1152" i="6"/>
  <c r="D1152" i="6"/>
  <c r="V1152" i="6" s="1"/>
  <c r="C1155" i="7" s="1"/>
  <c r="C1152" i="6"/>
  <c r="U1152" i="6" s="1"/>
  <c r="B1155" i="7" s="1"/>
  <c r="R1149" i="6"/>
  <c r="D1149" i="6"/>
  <c r="V1149" i="6" s="1"/>
  <c r="C1152" i="7" s="1"/>
  <c r="C1149" i="6"/>
  <c r="U1149" i="6" s="1"/>
  <c r="B1152" i="7" s="1"/>
  <c r="R1146" i="6"/>
  <c r="D1146" i="6"/>
  <c r="V1146" i="6" s="1"/>
  <c r="C1149" i="7" s="1"/>
  <c r="C1146" i="6"/>
  <c r="U1146" i="6" s="1"/>
  <c r="B1149" i="7" s="1"/>
  <c r="R1143" i="6"/>
  <c r="D1143" i="6"/>
  <c r="V1143" i="6" s="1"/>
  <c r="C1354" i="7" s="1"/>
  <c r="C1143" i="6"/>
  <c r="U1143" i="6" s="1"/>
  <c r="B1354" i="7" s="1"/>
  <c r="R1140" i="6"/>
  <c r="D1140" i="6"/>
  <c r="V1140" i="6" s="1"/>
  <c r="C1143" i="7" s="1"/>
  <c r="C1140" i="6"/>
  <c r="U1140" i="6" s="1"/>
  <c r="B1143" i="7" s="1"/>
  <c r="R1137" i="6"/>
  <c r="D1137" i="6"/>
  <c r="V1137" i="6" s="1"/>
  <c r="C1140" i="7" s="1"/>
  <c r="C1137" i="6"/>
  <c r="U1137" i="6" s="1"/>
  <c r="B1140" i="7" s="1"/>
  <c r="R1134" i="6"/>
  <c r="D1134" i="6"/>
  <c r="V1134" i="6" s="1"/>
  <c r="C1137" i="7" s="1"/>
  <c r="C1134" i="6"/>
  <c r="U1134" i="6" s="1"/>
  <c r="B1137" i="7" s="1"/>
  <c r="R1131" i="6"/>
  <c r="D1131" i="6"/>
  <c r="V1131" i="6" s="1"/>
  <c r="C1340" i="7" s="1"/>
  <c r="C1131" i="6"/>
  <c r="U1131" i="6" s="1"/>
  <c r="B1340" i="7" s="1"/>
  <c r="R1128" i="6"/>
  <c r="D1128" i="6"/>
  <c r="V1128" i="6" s="1"/>
  <c r="C1131" i="7" s="1"/>
  <c r="C1128" i="6"/>
  <c r="U1128" i="6" s="1"/>
  <c r="B1131" i="7" s="1"/>
  <c r="R1125" i="6"/>
  <c r="D1125" i="6"/>
  <c r="V1125" i="6" s="1"/>
  <c r="C1128" i="7" s="1"/>
  <c r="C1125" i="6"/>
  <c r="U1125" i="6" s="1"/>
  <c r="B1128" i="7" s="1"/>
  <c r="R1122" i="6"/>
  <c r="D1122" i="6"/>
  <c r="V1122" i="6" s="1"/>
  <c r="C1125" i="7" s="1"/>
  <c r="C1122" i="6"/>
  <c r="U1122" i="6" s="1"/>
  <c r="B1125" i="7" s="1"/>
  <c r="R1119" i="6"/>
  <c r="D1119" i="6"/>
  <c r="V1119" i="6" s="1"/>
  <c r="C1122" i="7" s="1"/>
  <c r="C1119" i="6"/>
  <c r="U1119" i="6" s="1"/>
  <c r="B1122" i="7" s="1"/>
  <c r="R1116" i="6"/>
  <c r="D1116" i="6"/>
  <c r="V1116" i="6" s="1"/>
  <c r="C1119" i="7" s="1"/>
  <c r="C1116" i="6"/>
  <c r="U1116" i="6" s="1"/>
  <c r="B1119" i="7" s="1"/>
  <c r="R1299" i="6"/>
  <c r="D1299" i="6"/>
  <c r="C1299" i="6"/>
  <c r="R1293" i="6"/>
  <c r="D1293" i="6"/>
  <c r="C1293" i="6"/>
  <c r="R1287" i="6"/>
  <c r="D1287" i="6"/>
  <c r="C1287" i="6"/>
  <c r="R1281" i="6"/>
  <c r="D1281" i="6"/>
  <c r="C1281" i="6"/>
  <c r="R1275" i="6"/>
  <c r="D1275" i="6"/>
  <c r="C1275" i="6"/>
  <c r="R1269" i="6"/>
  <c r="D1269" i="6"/>
  <c r="C1269" i="6"/>
  <c r="R1263" i="6"/>
  <c r="D1263" i="6"/>
  <c r="C1263" i="6"/>
  <c r="B1995" i="6"/>
  <c r="R1995" i="6" s="1"/>
  <c r="H695" i="6"/>
  <c r="D1995" i="6" s="1"/>
  <c r="G695" i="6"/>
  <c r="C1995" i="6" s="1"/>
  <c r="B1989" i="6"/>
  <c r="R1989" i="6" s="1"/>
  <c r="H689" i="6"/>
  <c r="D1989" i="6" s="1"/>
  <c r="G689" i="6"/>
  <c r="C1989" i="6" s="1"/>
  <c r="B1983" i="6"/>
  <c r="R1983" i="6" s="1"/>
  <c r="G683" i="6"/>
  <c r="C1983" i="6" s="1"/>
  <c r="H683" i="6"/>
  <c r="D1983" i="6" s="1"/>
  <c r="B1977" i="6"/>
  <c r="R1977" i="6" s="1"/>
  <c r="G677" i="6"/>
  <c r="C1977" i="6" s="1"/>
  <c r="H677" i="6"/>
  <c r="D1977" i="6" s="1"/>
  <c r="B1971" i="6"/>
  <c r="R1971" i="6" s="1"/>
  <c r="G671" i="6"/>
  <c r="C1971" i="6" s="1"/>
  <c r="H671" i="6"/>
  <c r="D1971" i="6" s="1"/>
  <c r="B1309" i="6"/>
  <c r="R1309" i="6" s="1"/>
  <c r="G9" i="6"/>
  <c r="C1309" i="6" s="1"/>
  <c r="H9" i="6"/>
  <c r="D1309" i="6" s="1"/>
  <c r="B1307" i="6"/>
  <c r="R1307" i="6" s="1"/>
  <c r="G7" i="6"/>
  <c r="C1307" i="6" s="1"/>
  <c r="H7" i="6"/>
  <c r="D1307" i="6" s="1"/>
  <c r="B1305" i="6"/>
  <c r="R1305" i="6" s="1"/>
  <c r="G5" i="6"/>
  <c r="C1305" i="6" s="1"/>
  <c r="H5" i="6"/>
  <c r="D1305" i="6" s="1"/>
  <c r="B1303" i="6"/>
  <c r="R1303" i="6" s="1"/>
  <c r="G3" i="6"/>
  <c r="C1303" i="6" s="1"/>
  <c r="H3" i="6"/>
  <c r="D1303" i="6" s="1"/>
  <c r="B1915" i="6"/>
  <c r="R1915" i="6" s="1"/>
  <c r="G615" i="6"/>
  <c r="C1915" i="6" s="1"/>
  <c r="H615" i="6"/>
  <c r="D1915" i="6" s="1"/>
  <c r="B1913" i="6"/>
  <c r="R1913" i="6" s="1"/>
  <c r="G613" i="6"/>
  <c r="C1913" i="6" s="1"/>
  <c r="H613" i="6"/>
  <c r="D1913" i="6" s="1"/>
  <c r="B1911" i="6"/>
  <c r="R1911" i="6" s="1"/>
  <c r="G611" i="6"/>
  <c r="C1911" i="6" s="1"/>
  <c r="H611" i="6"/>
  <c r="D1911" i="6" s="1"/>
  <c r="B1909" i="6"/>
  <c r="R1909" i="6" s="1"/>
  <c r="H609" i="6"/>
  <c r="D1909" i="6" s="1"/>
  <c r="G609" i="6"/>
  <c r="C1909" i="6" s="1"/>
  <c r="B1907" i="6"/>
  <c r="R1907" i="6" s="1"/>
  <c r="G607" i="6"/>
  <c r="C1907" i="6" s="1"/>
  <c r="H607" i="6"/>
  <c r="D1907" i="6" s="1"/>
  <c r="B1905" i="6"/>
  <c r="R1905" i="6" s="1"/>
  <c r="H605" i="6"/>
  <c r="D1905" i="6" s="1"/>
  <c r="G605" i="6"/>
  <c r="C1905" i="6" s="1"/>
  <c r="B1903" i="6"/>
  <c r="R1903" i="6" s="1"/>
  <c r="G603" i="6"/>
  <c r="C1903" i="6" s="1"/>
  <c r="H603" i="6"/>
  <c r="D1903" i="6" s="1"/>
  <c r="B1901" i="6"/>
  <c r="R1901" i="6" s="1"/>
  <c r="H601" i="6"/>
  <c r="D1901" i="6" s="1"/>
  <c r="G601" i="6"/>
  <c r="C1901" i="6" s="1"/>
  <c r="B1899" i="6"/>
  <c r="R1899" i="6" s="1"/>
  <c r="G599" i="6"/>
  <c r="C1899" i="6" s="1"/>
  <c r="H599" i="6"/>
  <c r="D1899" i="6" s="1"/>
  <c r="B1897" i="6"/>
  <c r="R1897" i="6" s="1"/>
  <c r="G597" i="6"/>
  <c r="C1897" i="6" s="1"/>
  <c r="H597" i="6"/>
  <c r="D1897" i="6" s="1"/>
  <c r="B1895" i="6"/>
  <c r="R1895" i="6" s="1"/>
  <c r="G595" i="6"/>
  <c r="C1895" i="6" s="1"/>
  <c r="H595" i="6"/>
  <c r="D1895" i="6" s="1"/>
  <c r="B1916" i="6"/>
  <c r="R1916" i="6" s="1"/>
  <c r="H616" i="6"/>
  <c r="D1916" i="6" s="1"/>
  <c r="G616" i="6"/>
  <c r="C1916" i="6" s="1"/>
  <c r="B1914" i="6"/>
  <c r="R1914" i="6" s="1"/>
  <c r="H614" i="6"/>
  <c r="D1914" i="6" s="1"/>
  <c r="G614" i="6"/>
  <c r="C1914" i="6" s="1"/>
  <c r="B1912" i="6"/>
  <c r="R1912" i="6" s="1"/>
  <c r="H612" i="6"/>
  <c r="D1912" i="6" s="1"/>
  <c r="G612" i="6"/>
  <c r="C1912" i="6" s="1"/>
  <c r="B1910" i="6"/>
  <c r="R1910" i="6" s="1"/>
  <c r="H610" i="6"/>
  <c r="D1910" i="6" s="1"/>
  <c r="G610" i="6"/>
  <c r="C1910" i="6" s="1"/>
  <c r="B1908" i="6"/>
  <c r="R1908" i="6" s="1"/>
  <c r="G608" i="6"/>
  <c r="C1908" i="6" s="1"/>
  <c r="H608" i="6"/>
  <c r="D1908" i="6" s="1"/>
  <c r="B1906" i="6"/>
  <c r="R1906" i="6" s="1"/>
  <c r="H606" i="6"/>
  <c r="D1906" i="6" s="1"/>
  <c r="G606" i="6"/>
  <c r="C1906" i="6" s="1"/>
  <c r="B1904" i="6"/>
  <c r="R1904" i="6" s="1"/>
  <c r="H604" i="6"/>
  <c r="D1904" i="6" s="1"/>
  <c r="G604" i="6"/>
  <c r="C1904" i="6" s="1"/>
  <c r="B1902" i="6"/>
  <c r="R1902" i="6" s="1"/>
  <c r="G602" i="6"/>
  <c r="C1902" i="6" s="1"/>
  <c r="H602" i="6"/>
  <c r="D1902" i="6" s="1"/>
  <c r="B1900" i="6"/>
  <c r="R1900" i="6" s="1"/>
  <c r="H600" i="6"/>
  <c r="D1900" i="6" s="1"/>
  <c r="G600" i="6"/>
  <c r="C1900" i="6" s="1"/>
  <c r="B1898" i="6"/>
  <c r="R1898" i="6" s="1"/>
  <c r="H598" i="6"/>
  <c r="D1898" i="6" s="1"/>
  <c r="G598" i="6"/>
  <c r="C1898" i="6" s="1"/>
  <c r="B1896" i="6"/>
  <c r="R1896" i="6" s="1"/>
  <c r="H596" i="6"/>
  <c r="D1896" i="6" s="1"/>
  <c r="G596" i="6"/>
  <c r="C1896" i="6" s="1"/>
  <c r="B1894" i="6"/>
  <c r="R1894" i="6" s="1"/>
  <c r="H594" i="6"/>
  <c r="D1894" i="6" s="1"/>
  <c r="G594" i="6"/>
  <c r="C1894" i="6" s="1"/>
  <c r="B1892" i="6"/>
  <c r="R1892" i="6" s="1"/>
  <c r="G592" i="6"/>
  <c r="C1892" i="6" s="1"/>
  <c r="H592" i="6"/>
  <c r="D1892" i="6" s="1"/>
  <c r="B1890" i="6"/>
  <c r="R1890" i="6" s="1"/>
  <c r="H590" i="6"/>
  <c r="D1890" i="6" s="1"/>
  <c r="G590" i="6"/>
  <c r="C1890" i="6" s="1"/>
  <c r="B1888" i="6"/>
  <c r="R1888" i="6" s="1"/>
  <c r="H588" i="6"/>
  <c r="D1888" i="6" s="1"/>
  <c r="G588" i="6"/>
  <c r="C1888" i="6" s="1"/>
  <c r="B1886" i="6"/>
  <c r="R1886" i="6" s="1"/>
  <c r="G586" i="6"/>
  <c r="C1886" i="6" s="1"/>
  <c r="H586" i="6"/>
  <c r="D1886" i="6" s="1"/>
  <c r="B1884" i="6"/>
  <c r="R1884" i="6" s="1"/>
  <c r="H584" i="6"/>
  <c r="D1884" i="6" s="1"/>
  <c r="G584" i="6"/>
  <c r="C1884" i="6" s="1"/>
  <c r="B1882" i="6"/>
  <c r="R1882" i="6" s="1"/>
  <c r="H582" i="6"/>
  <c r="D1882" i="6" s="1"/>
  <c r="G582" i="6"/>
  <c r="C1882" i="6" s="1"/>
  <c r="B1880" i="6"/>
  <c r="R1880" i="6" s="1"/>
  <c r="H580" i="6"/>
  <c r="D1880" i="6" s="1"/>
  <c r="G580" i="6"/>
  <c r="C1880" i="6" s="1"/>
  <c r="B1878" i="6"/>
  <c r="R1878" i="6" s="1"/>
  <c r="H578" i="6"/>
  <c r="D1878" i="6" s="1"/>
  <c r="G578" i="6"/>
  <c r="C1878" i="6" s="1"/>
  <c r="B1876" i="6"/>
  <c r="R1876" i="6" s="1"/>
  <c r="G576" i="6"/>
  <c r="C1876" i="6" s="1"/>
  <c r="H576" i="6"/>
  <c r="D1876" i="6" s="1"/>
  <c r="B1874" i="6"/>
  <c r="R1874" i="6" s="1"/>
  <c r="H574" i="6"/>
  <c r="D1874" i="6" s="1"/>
  <c r="G574" i="6"/>
  <c r="C1874" i="6" s="1"/>
  <c r="B1872" i="6"/>
  <c r="R1872" i="6" s="1"/>
  <c r="H572" i="6"/>
  <c r="D1872" i="6" s="1"/>
  <c r="G572" i="6"/>
  <c r="C1872" i="6" s="1"/>
  <c r="B1870" i="6"/>
  <c r="R1870" i="6" s="1"/>
  <c r="G570" i="6"/>
  <c r="C1870" i="6" s="1"/>
  <c r="H570" i="6"/>
  <c r="D1870" i="6" s="1"/>
  <c r="B1868" i="6"/>
  <c r="R1868" i="6" s="1"/>
  <c r="H568" i="6"/>
  <c r="D1868" i="6" s="1"/>
  <c r="G568" i="6"/>
  <c r="C1868" i="6" s="1"/>
  <c r="B1866" i="6"/>
  <c r="R1866" i="6" s="1"/>
  <c r="H566" i="6"/>
  <c r="D1866" i="6" s="1"/>
  <c r="G566" i="6"/>
  <c r="C1866" i="6" s="1"/>
  <c r="B1864" i="6"/>
  <c r="R1864" i="6" s="1"/>
  <c r="H564" i="6"/>
  <c r="D1864" i="6" s="1"/>
  <c r="G564" i="6"/>
  <c r="C1864" i="6" s="1"/>
  <c r="B1862" i="6"/>
  <c r="R1862" i="6" s="1"/>
  <c r="H562" i="6"/>
  <c r="D1862" i="6" s="1"/>
  <c r="G562" i="6"/>
  <c r="C1862" i="6" s="1"/>
  <c r="B1860" i="6"/>
  <c r="R1860" i="6" s="1"/>
  <c r="G560" i="6"/>
  <c r="C1860" i="6" s="1"/>
  <c r="H560" i="6"/>
  <c r="D1860" i="6" s="1"/>
  <c r="B1858" i="6"/>
  <c r="R1858" i="6" s="1"/>
  <c r="H558" i="6"/>
  <c r="D1858" i="6" s="1"/>
  <c r="G558" i="6"/>
  <c r="C1858" i="6" s="1"/>
  <c r="B1856" i="6"/>
  <c r="R1856" i="6" s="1"/>
  <c r="H556" i="6"/>
  <c r="D1856" i="6" s="1"/>
  <c r="G556" i="6"/>
  <c r="C1856" i="6" s="1"/>
  <c r="B1854" i="6"/>
  <c r="R1854" i="6" s="1"/>
  <c r="G554" i="6"/>
  <c r="C1854" i="6" s="1"/>
  <c r="H554" i="6"/>
  <c r="D1854" i="6" s="1"/>
  <c r="B1852" i="6"/>
  <c r="R1852" i="6" s="1"/>
  <c r="H552" i="6"/>
  <c r="D1852" i="6" s="1"/>
  <c r="G552" i="6"/>
  <c r="C1852" i="6" s="1"/>
  <c r="B1850" i="6"/>
  <c r="R1850" i="6" s="1"/>
  <c r="H550" i="6"/>
  <c r="D1850" i="6" s="1"/>
  <c r="G550" i="6"/>
  <c r="C1850" i="6" s="1"/>
  <c r="B1848" i="6"/>
  <c r="R1848" i="6" s="1"/>
  <c r="H548" i="6"/>
  <c r="D1848" i="6" s="1"/>
  <c r="G548" i="6"/>
  <c r="C1848" i="6" s="1"/>
  <c r="B1846" i="6"/>
  <c r="R1846" i="6" s="1"/>
  <c r="H546" i="6"/>
  <c r="D1846" i="6" s="1"/>
  <c r="G546" i="6"/>
  <c r="C1846" i="6" s="1"/>
  <c r="B1844" i="6"/>
  <c r="R1844" i="6" s="1"/>
  <c r="G544" i="6"/>
  <c r="C1844" i="6" s="1"/>
  <c r="H544" i="6"/>
  <c r="D1844" i="6" s="1"/>
  <c r="B1842" i="6"/>
  <c r="R1842" i="6" s="1"/>
  <c r="H542" i="6"/>
  <c r="D1842" i="6" s="1"/>
  <c r="G542" i="6"/>
  <c r="C1842" i="6" s="1"/>
  <c r="B1840" i="6"/>
  <c r="R1840" i="6" s="1"/>
  <c r="H540" i="6"/>
  <c r="D1840" i="6" s="1"/>
  <c r="G540" i="6"/>
  <c r="C1840" i="6" s="1"/>
  <c r="B1838" i="6"/>
  <c r="R1838" i="6" s="1"/>
  <c r="G538" i="6"/>
  <c r="C1838" i="6" s="1"/>
  <c r="H538" i="6"/>
  <c r="D1838" i="6" s="1"/>
  <c r="B1836" i="6"/>
  <c r="R1836" i="6" s="1"/>
  <c r="H536" i="6"/>
  <c r="D1836" i="6" s="1"/>
  <c r="G536" i="6"/>
  <c r="C1836" i="6" s="1"/>
  <c r="B1834" i="6"/>
  <c r="R1834" i="6" s="1"/>
  <c r="H534" i="6"/>
  <c r="D1834" i="6" s="1"/>
  <c r="G534" i="6"/>
  <c r="C1834" i="6" s="1"/>
  <c r="B1832" i="6"/>
  <c r="R1832" i="6" s="1"/>
  <c r="H532" i="6"/>
  <c r="D1832" i="6" s="1"/>
  <c r="G532" i="6"/>
  <c r="C1832" i="6" s="1"/>
  <c r="B1830" i="6"/>
  <c r="R1830" i="6" s="1"/>
  <c r="H530" i="6"/>
  <c r="D1830" i="6" s="1"/>
  <c r="G530" i="6"/>
  <c r="C1830" i="6" s="1"/>
  <c r="B1828" i="6"/>
  <c r="R1828" i="6" s="1"/>
  <c r="G528" i="6"/>
  <c r="C1828" i="6" s="1"/>
  <c r="H528" i="6"/>
  <c r="D1828" i="6" s="1"/>
  <c r="B1826" i="6"/>
  <c r="R1826" i="6" s="1"/>
  <c r="H526" i="6"/>
  <c r="D1826" i="6" s="1"/>
  <c r="G526" i="6"/>
  <c r="C1826" i="6" s="1"/>
  <c r="B1824" i="6"/>
  <c r="R1824" i="6" s="1"/>
  <c r="H524" i="6"/>
  <c r="D1824" i="6" s="1"/>
  <c r="G524" i="6"/>
  <c r="C1824" i="6" s="1"/>
  <c r="B1822" i="6"/>
  <c r="R1822" i="6" s="1"/>
  <c r="G522" i="6"/>
  <c r="C1822" i="6" s="1"/>
  <c r="H522" i="6"/>
  <c r="D1822" i="6" s="1"/>
  <c r="B1820" i="6"/>
  <c r="R1820" i="6" s="1"/>
  <c r="H520" i="6"/>
  <c r="D1820" i="6" s="1"/>
  <c r="G520" i="6"/>
  <c r="C1820" i="6" s="1"/>
  <c r="B1818" i="6"/>
  <c r="R1818" i="6" s="1"/>
  <c r="H518" i="6"/>
  <c r="D1818" i="6" s="1"/>
  <c r="G518" i="6"/>
  <c r="C1818" i="6" s="1"/>
  <c r="B1816" i="6"/>
  <c r="R1816" i="6" s="1"/>
  <c r="H516" i="6"/>
  <c r="D1816" i="6" s="1"/>
  <c r="G516" i="6"/>
  <c r="C1816" i="6" s="1"/>
  <c r="B1814" i="6"/>
  <c r="R1814" i="6" s="1"/>
  <c r="H514" i="6"/>
  <c r="D1814" i="6" s="1"/>
  <c r="G514" i="6"/>
  <c r="C1814" i="6" s="1"/>
  <c r="B1812" i="6"/>
  <c r="R1812" i="6" s="1"/>
  <c r="G512" i="6"/>
  <c r="C1812" i="6" s="1"/>
  <c r="H512" i="6"/>
  <c r="D1812" i="6" s="1"/>
  <c r="B1810" i="6"/>
  <c r="R1810" i="6" s="1"/>
  <c r="H510" i="6"/>
  <c r="D1810" i="6" s="1"/>
  <c r="G510" i="6"/>
  <c r="C1810" i="6" s="1"/>
  <c r="B1808" i="6"/>
  <c r="R1808" i="6" s="1"/>
  <c r="H508" i="6"/>
  <c r="D1808" i="6" s="1"/>
  <c r="G508" i="6"/>
  <c r="C1808" i="6" s="1"/>
  <c r="B1806" i="6"/>
  <c r="R1806" i="6" s="1"/>
  <c r="G506" i="6"/>
  <c r="C1806" i="6" s="1"/>
  <c r="H506" i="6"/>
  <c r="D1806" i="6" s="1"/>
  <c r="B1804" i="6"/>
  <c r="R1804" i="6" s="1"/>
  <c r="H504" i="6"/>
  <c r="D1804" i="6" s="1"/>
  <c r="G504" i="6"/>
  <c r="C1804" i="6" s="1"/>
  <c r="B1802" i="6"/>
  <c r="R1802" i="6" s="1"/>
  <c r="H502" i="6"/>
  <c r="D1802" i="6" s="1"/>
  <c r="G502" i="6"/>
  <c r="C1802" i="6" s="1"/>
  <c r="B1800" i="6"/>
  <c r="R1800" i="6" s="1"/>
  <c r="H500" i="6"/>
  <c r="D1800" i="6" s="1"/>
  <c r="G500" i="6"/>
  <c r="C1800" i="6" s="1"/>
  <c r="B1798" i="6"/>
  <c r="R1798" i="6" s="1"/>
  <c r="H498" i="6"/>
  <c r="D1798" i="6" s="1"/>
  <c r="G498" i="6"/>
  <c r="C1798" i="6" s="1"/>
  <c r="B1796" i="6"/>
  <c r="R1796" i="6" s="1"/>
  <c r="G496" i="6"/>
  <c r="C1796" i="6" s="1"/>
  <c r="H496" i="6"/>
  <c r="D1796" i="6" s="1"/>
  <c r="B1794" i="6"/>
  <c r="R1794" i="6" s="1"/>
  <c r="H494" i="6"/>
  <c r="D1794" i="6" s="1"/>
  <c r="G494" i="6"/>
  <c r="C1794" i="6" s="1"/>
  <c r="B1792" i="6"/>
  <c r="R1792" i="6" s="1"/>
  <c r="H492" i="6"/>
  <c r="D1792" i="6" s="1"/>
  <c r="G492" i="6"/>
  <c r="C1792" i="6" s="1"/>
  <c r="B1790" i="6"/>
  <c r="R1790" i="6" s="1"/>
  <c r="G490" i="6"/>
  <c r="C1790" i="6" s="1"/>
  <c r="H490" i="6"/>
  <c r="D1790" i="6" s="1"/>
  <c r="B1788" i="6"/>
  <c r="R1788" i="6" s="1"/>
  <c r="H488" i="6"/>
  <c r="D1788" i="6" s="1"/>
  <c r="G488" i="6"/>
  <c r="C1788" i="6" s="1"/>
  <c r="B1786" i="6"/>
  <c r="R1786" i="6" s="1"/>
  <c r="H486" i="6"/>
  <c r="D1786" i="6" s="1"/>
  <c r="G486" i="6"/>
  <c r="C1786" i="6" s="1"/>
  <c r="B1784" i="6"/>
  <c r="R1784" i="6" s="1"/>
  <c r="H484" i="6"/>
  <c r="D1784" i="6" s="1"/>
  <c r="G484" i="6"/>
  <c r="C1784" i="6" s="1"/>
  <c r="B1782" i="6"/>
  <c r="R1782" i="6" s="1"/>
  <c r="H482" i="6"/>
  <c r="D1782" i="6" s="1"/>
  <c r="G482" i="6"/>
  <c r="C1782" i="6" s="1"/>
  <c r="B1780" i="6"/>
  <c r="R1780" i="6" s="1"/>
  <c r="G480" i="6"/>
  <c r="C1780" i="6" s="1"/>
  <c r="H480" i="6"/>
  <c r="D1780" i="6" s="1"/>
  <c r="B1778" i="6"/>
  <c r="R1778" i="6" s="1"/>
  <c r="H478" i="6"/>
  <c r="D1778" i="6" s="1"/>
  <c r="G478" i="6"/>
  <c r="C1778" i="6" s="1"/>
  <c r="B1776" i="6"/>
  <c r="R1776" i="6" s="1"/>
  <c r="H476" i="6"/>
  <c r="D1776" i="6" s="1"/>
  <c r="G476" i="6"/>
  <c r="C1776" i="6" s="1"/>
  <c r="B1774" i="6"/>
  <c r="R1774" i="6" s="1"/>
  <c r="G474" i="6"/>
  <c r="C1774" i="6" s="1"/>
  <c r="H474" i="6"/>
  <c r="D1774" i="6" s="1"/>
  <c r="B1772" i="6"/>
  <c r="R1772" i="6" s="1"/>
  <c r="H472" i="6"/>
  <c r="D1772" i="6" s="1"/>
  <c r="G472" i="6"/>
  <c r="C1772" i="6" s="1"/>
  <c r="B1770" i="6"/>
  <c r="R1770" i="6" s="1"/>
  <c r="H470" i="6"/>
  <c r="D1770" i="6" s="1"/>
  <c r="G470" i="6"/>
  <c r="C1770" i="6" s="1"/>
  <c r="B1768" i="6"/>
  <c r="R1768" i="6" s="1"/>
  <c r="H468" i="6"/>
  <c r="D1768" i="6" s="1"/>
  <c r="G468" i="6"/>
  <c r="C1768" i="6" s="1"/>
  <c r="B1766" i="6"/>
  <c r="R1766" i="6" s="1"/>
  <c r="H466" i="6"/>
  <c r="D1766" i="6" s="1"/>
  <c r="G466" i="6"/>
  <c r="C1766" i="6" s="1"/>
  <c r="B1764" i="6"/>
  <c r="R1764" i="6" s="1"/>
  <c r="G464" i="6"/>
  <c r="C1764" i="6" s="1"/>
  <c r="H464" i="6"/>
  <c r="D1764" i="6" s="1"/>
  <c r="B1762" i="6"/>
  <c r="R1762" i="6" s="1"/>
  <c r="H462" i="6"/>
  <c r="D1762" i="6" s="1"/>
  <c r="G462" i="6"/>
  <c r="C1762" i="6" s="1"/>
  <c r="B1760" i="6"/>
  <c r="R1760" i="6" s="1"/>
  <c r="H460" i="6"/>
  <c r="D1760" i="6" s="1"/>
  <c r="G460" i="6"/>
  <c r="C1760" i="6" s="1"/>
  <c r="B1758" i="6"/>
  <c r="R1758" i="6" s="1"/>
  <c r="G458" i="6"/>
  <c r="C1758" i="6" s="1"/>
  <c r="H458" i="6"/>
  <c r="D1758" i="6" s="1"/>
  <c r="B1756" i="6"/>
  <c r="R1756" i="6" s="1"/>
  <c r="H456" i="6"/>
  <c r="D1756" i="6" s="1"/>
  <c r="G456" i="6"/>
  <c r="C1756" i="6" s="1"/>
  <c r="B1754" i="6"/>
  <c r="R1754" i="6" s="1"/>
  <c r="H454" i="6"/>
  <c r="D1754" i="6" s="1"/>
  <c r="G454" i="6"/>
  <c r="C1754" i="6" s="1"/>
  <c r="B1752" i="6"/>
  <c r="R1752" i="6" s="1"/>
  <c r="H452" i="6"/>
  <c r="D1752" i="6" s="1"/>
  <c r="G452" i="6"/>
  <c r="C1752" i="6" s="1"/>
  <c r="B1750" i="6"/>
  <c r="R1750" i="6" s="1"/>
  <c r="H450" i="6"/>
  <c r="D1750" i="6" s="1"/>
  <c r="G450" i="6"/>
  <c r="C1750" i="6" s="1"/>
  <c r="B1748" i="6"/>
  <c r="R1748" i="6" s="1"/>
  <c r="G448" i="6"/>
  <c r="C1748" i="6" s="1"/>
  <c r="H448" i="6"/>
  <c r="D1748" i="6" s="1"/>
  <c r="B1746" i="6"/>
  <c r="R1746" i="6" s="1"/>
  <c r="H446" i="6"/>
  <c r="D1746" i="6" s="1"/>
  <c r="G446" i="6"/>
  <c r="C1746" i="6" s="1"/>
  <c r="B1744" i="6"/>
  <c r="R1744" i="6" s="1"/>
  <c r="H444" i="6"/>
  <c r="D1744" i="6" s="1"/>
  <c r="G444" i="6"/>
  <c r="C1744" i="6" s="1"/>
  <c r="B1742" i="6"/>
  <c r="R1742" i="6" s="1"/>
  <c r="G442" i="6"/>
  <c r="C1742" i="6" s="1"/>
  <c r="H442" i="6"/>
  <c r="D1742" i="6" s="1"/>
  <c r="B1740" i="6"/>
  <c r="R1740" i="6" s="1"/>
  <c r="H440" i="6"/>
  <c r="D1740" i="6" s="1"/>
  <c r="G440" i="6"/>
  <c r="C1740" i="6" s="1"/>
  <c r="B1738" i="6"/>
  <c r="R1738" i="6" s="1"/>
  <c r="H438" i="6"/>
  <c r="D1738" i="6" s="1"/>
  <c r="G438" i="6"/>
  <c r="C1738" i="6" s="1"/>
  <c r="B1736" i="6"/>
  <c r="R1736" i="6" s="1"/>
  <c r="H436" i="6"/>
  <c r="D1736" i="6" s="1"/>
  <c r="G436" i="6"/>
  <c r="C1736" i="6" s="1"/>
  <c r="B1734" i="6"/>
  <c r="R1734" i="6" s="1"/>
  <c r="G434" i="6"/>
  <c r="C1734" i="6" s="1"/>
  <c r="H434" i="6"/>
  <c r="D1734" i="6" s="1"/>
  <c r="B1732" i="6"/>
  <c r="R1732" i="6" s="1"/>
  <c r="H432" i="6"/>
  <c r="D1732" i="6" s="1"/>
  <c r="G432" i="6"/>
  <c r="C1732" i="6" s="1"/>
  <c r="B1730" i="6"/>
  <c r="R1730" i="6" s="1"/>
  <c r="G430" i="6"/>
  <c r="C1730" i="6" s="1"/>
  <c r="H430" i="6"/>
  <c r="D1730" i="6" s="1"/>
  <c r="B1728" i="6"/>
  <c r="R1728" i="6" s="1"/>
  <c r="H428" i="6"/>
  <c r="D1728" i="6" s="1"/>
  <c r="G428" i="6"/>
  <c r="C1728" i="6" s="1"/>
  <c r="B1726" i="6"/>
  <c r="R1726" i="6" s="1"/>
  <c r="G426" i="6"/>
  <c r="C1726" i="6" s="1"/>
  <c r="H426" i="6"/>
  <c r="D1726" i="6" s="1"/>
  <c r="B1724" i="6"/>
  <c r="R1724" i="6" s="1"/>
  <c r="H424" i="6"/>
  <c r="D1724" i="6" s="1"/>
  <c r="G424" i="6"/>
  <c r="C1724" i="6" s="1"/>
  <c r="B1722" i="6"/>
  <c r="R1722" i="6" s="1"/>
  <c r="H422" i="6"/>
  <c r="D1722" i="6" s="1"/>
  <c r="G422" i="6"/>
  <c r="C1722" i="6" s="1"/>
  <c r="B1720" i="6"/>
  <c r="R1720" i="6" s="1"/>
  <c r="H420" i="6"/>
  <c r="D1720" i="6" s="1"/>
  <c r="G420" i="6"/>
  <c r="C1720" i="6" s="1"/>
  <c r="B1718" i="6"/>
  <c r="R1718" i="6" s="1"/>
  <c r="G418" i="6"/>
  <c r="C1718" i="6" s="1"/>
  <c r="H418" i="6"/>
  <c r="D1718" i="6" s="1"/>
  <c r="B1716" i="6"/>
  <c r="R1716" i="6" s="1"/>
  <c r="H416" i="6"/>
  <c r="D1716" i="6" s="1"/>
  <c r="G416" i="6"/>
  <c r="C1716" i="6" s="1"/>
  <c r="B1714" i="6"/>
  <c r="R1714" i="6" s="1"/>
  <c r="H414" i="6"/>
  <c r="D1714" i="6" s="1"/>
  <c r="G414" i="6"/>
  <c r="C1714" i="6" s="1"/>
  <c r="B1712" i="6"/>
  <c r="R1712" i="6" s="1"/>
  <c r="H412" i="6"/>
  <c r="D1712" i="6" s="1"/>
  <c r="G412" i="6"/>
  <c r="C1712" i="6" s="1"/>
  <c r="B1710" i="6"/>
  <c r="R1710" i="6" s="1"/>
  <c r="H410" i="6"/>
  <c r="D1710" i="6" s="1"/>
  <c r="G410" i="6"/>
  <c r="C1710" i="6" s="1"/>
  <c r="B1708" i="6"/>
  <c r="R1708" i="6" s="1"/>
  <c r="H408" i="6"/>
  <c r="D1708" i="6" s="1"/>
  <c r="G408" i="6"/>
  <c r="C1708" i="6" s="1"/>
  <c r="B1706" i="6"/>
  <c r="R1706" i="6" s="1"/>
  <c r="G406" i="6"/>
  <c r="C1706" i="6" s="1"/>
  <c r="H406" i="6"/>
  <c r="D1706" i="6" s="1"/>
  <c r="B1704" i="6"/>
  <c r="R1704" i="6" s="1"/>
  <c r="H404" i="6"/>
  <c r="D1704" i="6" s="1"/>
  <c r="G404" i="6"/>
  <c r="C1704" i="6" s="1"/>
  <c r="B1702" i="6"/>
  <c r="R1702" i="6" s="1"/>
  <c r="G402" i="6"/>
  <c r="C1702" i="6" s="1"/>
  <c r="H402" i="6"/>
  <c r="D1702" i="6" s="1"/>
  <c r="B1700" i="6"/>
  <c r="R1700" i="6" s="1"/>
  <c r="H400" i="6"/>
  <c r="D1700" i="6" s="1"/>
  <c r="G400" i="6"/>
  <c r="C1700" i="6" s="1"/>
  <c r="B1698" i="6"/>
  <c r="R1698" i="6" s="1"/>
  <c r="H398" i="6"/>
  <c r="D1698" i="6" s="1"/>
  <c r="G398" i="6"/>
  <c r="C1698" i="6" s="1"/>
  <c r="B1696" i="6"/>
  <c r="R1696" i="6" s="1"/>
  <c r="H396" i="6"/>
  <c r="D1696" i="6" s="1"/>
  <c r="G396" i="6"/>
  <c r="C1696" i="6" s="1"/>
  <c r="B1694" i="6"/>
  <c r="R1694" i="6" s="1"/>
  <c r="G394" i="6"/>
  <c r="C1694" i="6" s="1"/>
  <c r="H394" i="6"/>
  <c r="D1694" i="6" s="1"/>
  <c r="B1692" i="6"/>
  <c r="R1692" i="6" s="1"/>
  <c r="H392" i="6"/>
  <c r="D1692" i="6" s="1"/>
  <c r="G392" i="6"/>
  <c r="C1692" i="6" s="1"/>
  <c r="B1690" i="6"/>
  <c r="R1690" i="6" s="1"/>
  <c r="G390" i="6"/>
  <c r="C1690" i="6" s="1"/>
  <c r="H390" i="6"/>
  <c r="D1690" i="6" s="1"/>
  <c r="B1688" i="6"/>
  <c r="R1688" i="6" s="1"/>
  <c r="H388" i="6"/>
  <c r="D1688" i="6" s="1"/>
  <c r="G388" i="6"/>
  <c r="C1688" i="6" s="1"/>
  <c r="B1686" i="6"/>
  <c r="R1686" i="6" s="1"/>
  <c r="G386" i="6"/>
  <c r="C1686" i="6" s="1"/>
  <c r="H386" i="6"/>
  <c r="D1686" i="6" s="1"/>
  <c r="B1684" i="6"/>
  <c r="R1684" i="6" s="1"/>
  <c r="H384" i="6"/>
  <c r="D1684" i="6" s="1"/>
  <c r="G384" i="6"/>
  <c r="C1684" i="6" s="1"/>
  <c r="B1682" i="6"/>
  <c r="R1682" i="6" s="1"/>
  <c r="G382" i="6"/>
  <c r="C1682" i="6" s="1"/>
  <c r="H382" i="6"/>
  <c r="D1682" i="6" s="1"/>
  <c r="B1680" i="6"/>
  <c r="R1680" i="6" s="1"/>
  <c r="H380" i="6"/>
  <c r="D1680" i="6" s="1"/>
  <c r="G380" i="6"/>
  <c r="C1680" i="6" s="1"/>
  <c r="B1678" i="6"/>
  <c r="R1678" i="6" s="1"/>
  <c r="H378" i="6"/>
  <c r="D1678" i="6" s="1"/>
  <c r="G378" i="6"/>
  <c r="C1678" i="6" s="1"/>
  <c r="B1676" i="6"/>
  <c r="R1676" i="6" s="1"/>
  <c r="H376" i="6"/>
  <c r="D1676" i="6" s="1"/>
  <c r="G376" i="6"/>
  <c r="C1676" i="6" s="1"/>
  <c r="B1674" i="6"/>
  <c r="R1674" i="6" s="1"/>
  <c r="G374" i="6"/>
  <c r="C1674" i="6" s="1"/>
  <c r="H374" i="6"/>
  <c r="D1674" i="6" s="1"/>
  <c r="B1672" i="6"/>
  <c r="R1672" i="6" s="1"/>
  <c r="H372" i="6"/>
  <c r="D1672" i="6" s="1"/>
  <c r="G372" i="6"/>
  <c r="C1672" i="6" s="1"/>
  <c r="B1670" i="6"/>
  <c r="R1670" i="6" s="1"/>
  <c r="G370" i="6"/>
  <c r="C1670" i="6" s="1"/>
  <c r="H370" i="6"/>
  <c r="D1670" i="6" s="1"/>
  <c r="B1668" i="6"/>
  <c r="R1668" i="6" s="1"/>
  <c r="G368" i="6"/>
  <c r="C1668" i="6" s="1"/>
  <c r="H368" i="6"/>
  <c r="D1668" i="6" s="1"/>
  <c r="B1666" i="6"/>
  <c r="R1666" i="6" s="1"/>
  <c r="G366" i="6"/>
  <c r="C1666" i="6" s="1"/>
  <c r="H366" i="6"/>
  <c r="D1666" i="6" s="1"/>
  <c r="B1664" i="6"/>
  <c r="R1664" i="6" s="1"/>
  <c r="G364" i="6"/>
  <c r="C1664" i="6" s="1"/>
  <c r="H364" i="6"/>
  <c r="D1664" i="6" s="1"/>
  <c r="B1662" i="6"/>
  <c r="R1662" i="6" s="1"/>
  <c r="H362" i="6"/>
  <c r="D1662" i="6" s="1"/>
  <c r="G362" i="6"/>
  <c r="C1662" i="6" s="1"/>
  <c r="B1660" i="6"/>
  <c r="R1660" i="6" s="1"/>
  <c r="H360" i="6"/>
  <c r="D1660" i="6" s="1"/>
  <c r="G360" i="6"/>
  <c r="C1660" i="6" s="1"/>
  <c r="B1658" i="6"/>
  <c r="R1658" i="6" s="1"/>
  <c r="H358" i="6"/>
  <c r="D1658" i="6" s="1"/>
  <c r="G358" i="6"/>
  <c r="C1658" i="6" s="1"/>
  <c r="B1656" i="6"/>
  <c r="R1656" i="6" s="1"/>
  <c r="H356" i="6"/>
  <c r="D1656" i="6" s="1"/>
  <c r="G356" i="6"/>
  <c r="C1656" i="6" s="1"/>
  <c r="B1654" i="6"/>
  <c r="R1654" i="6" s="1"/>
  <c r="H354" i="6"/>
  <c r="D1654" i="6" s="1"/>
  <c r="G354" i="6"/>
  <c r="C1654" i="6" s="1"/>
  <c r="B1652" i="6"/>
  <c r="R1652" i="6" s="1"/>
  <c r="G352" i="6"/>
  <c r="C1652" i="6" s="1"/>
  <c r="H352" i="6"/>
  <c r="D1652" i="6" s="1"/>
  <c r="B1650" i="6"/>
  <c r="R1650" i="6" s="1"/>
  <c r="G350" i="6"/>
  <c r="C1650" i="6" s="1"/>
  <c r="H350" i="6"/>
  <c r="D1650" i="6" s="1"/>
  <c r="B1648" i="6"/>
  <c r="R1648" i="6" s="1"/>
  <c r="G348" i="6"/>
  <c r="C1648" i="6" s="1"/>
  <c r="H348" i="6"/>
  <c r="D1648" i="6" s="1"/>
  <c r="B1646" i="6"/>
  <c r="R1646" i="6" s="1"/>
  <c r="H346" i="6"/>
  <c r="D1646" i="6" s="1"/>
  <c r="G346" i="6"/>
  <c r="C1646" i="6" s="1"/>
  <c r="B1644" i="6"/>
  <c r="R1644" i="6" s="1"/>
  <c r="H344" i="6"/>
  <c r="D1644" i="6" s="1"/>
  <c r="G344" i="6"/>
  <c r="C1644" i="6" s="1"/>
  <c r="B1642" i="6"/>
  <c r="R1642" i="6" s="1"/>
  <c r="G342" i="6"/>
  <c r="C1642" i="6" s="1"/>
  <c r="H342" i="6"/>
  <c r="D1642" i="6" s="1"/>
  <c r="B1640" i="6"/>
  <c r="R1640" i="6" s="1"/>
  <c r="H340" i="6"/>
  <c r="D1640" i="6" s="1"/>
  <c r="G340" i="6"/>
  <c r="C1640" i="6" s="1"/>
  <c r="B1638" i="6"/>
  <c r="R1638" i="6" s="1"/>
  <c r="G338" i="6"/>
  <c r="C1638" i="6" s="1"/>
  <c r="H338" i="6"/>
  <c r="D1638" i="6" s="1"/>
  <c r="B1636" i="6"/>
  <c r="R1636" i="6" s="1"/>
  <c r="G336" i="6"/>
  <c r="C1636" i="6" s="1"/>
  <c r="H336" i="6"/>
  <c r="D1636" i="6" s="1"/>
  <c r="B1634" i="6"/>
  <c r="R1634" i="6" s="1"/>
  <c r="H334" i="6"/>
  <c r="D1634" i="6" s="1"/>
  <c r="G334" i="6"/>
  <c r="C1634" i="6" s="1"/>
  <c r="B1632" i="6"/>
  <c r="R1632" i="6" s="1"/>
  <c r="H332" i="6"/>
  <c r="D1632" i="6" s="1"/>
  <c r="G332" i="6"/>
  <c r="C1632" i="6" s="1"/>
  <c r="B1630" i="6"/>
  <c r="R1630" i="6" s="1"/>
  <c r="G330" i="6"/>
  <c r="C1630" i="6" s="1"/>
  <c r="H330" i="6"/>
  <c r="D1630" i="6" s="1"/>
  <c r="B1628" i="6"/>
  <c r="R1628" i="6" s="1"/>
  <c r="G328" i="6"/>
  <c r="C1628" i="6" s="1"/>
  <c r="H328" i="6"/>
  <c r="D1628" i="6" s="1"/>
  <c r="B1626" i="6"/>
  <c r="R1626" i="6" s="1"/>
  <c r="H326" i="6"/>
  <c r="D1626" i="6" s="1"/>
  <c r="G326" i="6"/>
  <c r="C1626" i="6" s="1"/>
  <c r="B1624" i="6"/>
  <c r="R1624" i="6" s="1"/>
  <c r="G324" i="6"/>
  <c r="C1624" i="6" s="1"/>
  <c r="H324" i="6"/>
  <c r="D1624" i="6" s="1"/>
  <c r="B1622" i="6"/>
  <c r="R1622" i="6" s="1"/>
  <c r="H322" i="6"/>
  <c r="D1622" i="6" s="1"/>
  <c r="G322" i="6"/>
  <c r="C1622" i="6" s="1"/>
  <c r="B1620" i="6"/>
  <c r="R1620" i="6" s="1"/>
  <c r="H320" i="6"/>
  <c r="D1620" i="6" s="1"/>
  <c r="G320" i="6"/>
  <c r="C1620" i="6" s="1"/>
  <c r="B1618" i="6"/>
  <c r="R1618" i="6" s="1"/>
  <c r="G318" i="6"/>
  <c r="C1618" i="6" s="1"/>
  <c r="H318" i="6"/>
  <c r="D1618" i="6" s="1"/>
  <c r="B1616" i="6"/>
  <c r="R1616" i="6" s="1"/>
  <c r="H316" i="6"/>
  <c r="D1616" i="6" s="1"/>
  <c r="G316" i="6"/>
  <c r="C1616" i="6" s="1"/>
  <c r="B1614" i="6"/>
  <c r="R1614" i="6" s="1"/>
  <c r="G314" i="6"/>
  <c r="C1614" i="6" s="1"/>
  <c r="H314" i="6"/>
  <c r="D1614" i="6" s="1"/>
  <c r="B1612" i="6"/>
  <c r="R1612" i="6" s="1"/>
  <c r="G312" i="6"/>
  <c r="C1612" i="6" s="1"/>
  <c r="H312" i="6"/>
  <c r="D1612" i="6" s="1"/>
  <c r="B1893" i="6"/>
  <c r="R1893" i="6" s="1"/>
  <c r="H593" i="6"/>
  <c r="D1893" i="6" s="1"/>
  <c r="G593" i="6"/>
  <c r="C1893" i="6" s="1"/>
  <c r="B1891" i="6"/>
  <c r="R1891" i="6" s="1"/>
  <c r="G591" i="6"/>
  <c r="C1891" i="6" s="1"/>
  <c r="H591" i="6"/>
  <c r="D1891" i="6" s="1"/>
  <c r="B1889" i="6"/>
  <c r="R1889" i="6" s="1"/>
  <c r="H589" i="6"/>
  <c r="D1889" i="6" s="1"/>
  <c r="G589" i="6"/>
  <c r="C1889" i="6" s="1"/>
  <c r="B1887" i="6"/>
  <c r="R1887" i="6" s="1"/>
  <c r="G587" i="6"/>
  <c r="C1887" i="6" s="1"/>
  <c r="H587" i="6"/>
  <c r="D1887" i="6" s="1"/>
  <c r="B1885" i="6"/>
  <c r="R1885" i="6" s="1"/>
  <c r="H585" i="6"/>
  <c r="D1885" i="6" s="1"/>
  <c r="G585" i="6"/>
  <c r="C1885" i="6" s="1"/>
  <c r="B1883" i="6"/>
  <c r="R1883" i="6" s="1"/>
  <c r="G583" i="6"/>
  <c r="C1883" i="6" s="1"/>
  <c r="H583" i="6"/>
  <c r="D1883" i="6" s="1"/>
  <c r="B1881" i="6"/>
  <c r="R1881" i="6" s="1"/>
  <c r="G581" i="6"/>
  <c r="C1881" i="6" s="1"/>
  <c r="H581" i="6"/>
  <c r="D1881" i="6" s="1"/>
  <c r="B1879" i="6"/>
  <c r="R1879" i="6" s="1"/>
  <c r="G579" i="6"/>
  <c r="C1879" i="6" s="1"/>
  <c r="H579" i="6"/>
  <c r="D1879" i="6" s="1"/>
  <c r="B1877" i="6"/>
  <c r="R1877" i="6" s="1"/>
  <c r="H577" i="6"/>
  <c r="D1877" i="6" s="1"/>
  <c r="G577" i="6"/>
  <c r="C1877" i="6" s="1"/>
  <c r="B1875" i="6"/>
  <c r="R1875" i="6" s="1"/>
  <c r="G575" i="6"/>
  <c r="C1875" i="6" s="1"/>
  <c r="H575" i="6"/>
  <c r="D1875" i="6" s="1"/>
  <c r="B1873" i="6"/>
  <c r="R1873" i="6" s="1"/>
  <c r="H573" i="6"/>
  <c r="D1873" i="6" s="1"/>
  <c r="G573" i="6"/>
  <c r="C1873" i="6" s="1"/>
  <c r="B1871" i="6"/>
  <c r="R1871" i="6" s="1"/>
  <c r="G571" i="6"/>
  <c r="C1871" i="6" s="1"/>
  <c r="H571" i="6"/>
  <c r="D1871" i="6" s="1"/>
  <c r="B1869" i="6"/>
  <c r="R1869" i="6" s="1"/>
  <c r="H569" i="6"/>
  <c r="D1869" i="6" s="1"/>
  <c r="G569" i="6"/>
  <c r="C1869" i="6" s="1"/>
  <c r="B1867" i="6"/>
  <c r="R1867" i="6" s="1"/>
  <c r="G567" i="6"/>
  <c r="C1867" i="6" s="1"/>
  <c r="H567" i="6"/>
  <c r="D1867" i="6" s="1"/>
  <c r="B1865" i="6"/>
  <c r="R1865" i="6" s="1"/>
  <c r="G565" i="6"/>
  <c r="C1865" i="6" s="1"/>
  <c r="H565" i="6"/>
  <c r="D1865" i="6" s="1"/>
  <c r="B1863" i="6"/>
  <c r="R1863" i="6" s="1"/>
  <c r="G563" i="6"/>
  <c r="C1863" i="6" s="1"/>
  <c r="H563" i="6"/>
  <c r="D1863" i="6" s="1"/>
  <c r="B1861" i="6"/>
  <c r="R1861" i="6" s="1"/>
  <c r="H561" i="6"/>
  <c r="D1861" i="6" s="1"/>
  <c r="G561" i="6"/>
  <c r="C1861" i="6" s="1"/>
  <c r="B1859" i="6"/>
  <c r="R1859" i="6" s="1"/>
  <c r="G559" i="6"/>
  <c r="C1859" i="6" s="1"/>
  <c r="H559" i="6"/>
  <c r="D1859" i="6" s="1"/>
  <c r="B1857" i="6"/>
  <c r="R1857" i="6" s="1"/>
  <c r="H557" i="6"/>
  <c r="D1857" i="6" s="1"/>
  <c r="G557" i="6"/>
  <c r="C1857" i="6" s="1"/>
  <c r="B1855" i="6"/>
  <c r="R1855" i="6" s="1"/>
  <c r="G555" i="6"/>
  <c r="C1855" i="6" s="1"/>
  <c r="H555" i="6"/>
  <c r="D1855" i="6" s="1"/>
  <c r="B1853" i="6"/>
  <c r="R1853" i="6" s="1"/>
  <c r="H553" i="6"/>
  <c r="D1853" i="6" s="1"/>
  <c r="G553" i="6"/>
  <c r="C1853" i="6" s="1"/>
  <c r="B1851" i="6"/>
  <c r="R1851" i="6" s="1"/>
  <c r="G551" i="6"/>
  <c r="C1851" i="6" s="1"/>
  <c r="H551" i="6"/>
  <c r="D1851" i="6" s="1"/>
  <c r="B1849" i="6"/>
  <c r="R1849" i="6" s="1"/>
  <c r="G549" i="6"/>
  <c r="C1849" i="6" s="1"/>
  <c r="H549" i="6"/>
  <c r="D1849" i="6" s="1"/>
  <c r="B1847" i="6"/>
  <c r="R1847" i="6" s="1"/>
  <c r="G547" i="6"/>
  <c r="C1847" i="6" s="1"/>
  <c r="H547" i="6"/>
  <c r="D1847" i="6" s="1"/>
  <c r="B1845" i="6"/>
  <c r="R1845" i="6" s="1"/>
  <c r="H545" i="6"/>
  <c r="D1845" i="6" s="1"/>
  <c r="G545" i="6"/>
  <c r="C1845" i="6" s="1"/>
  <c r="B1843" i="6"/>
  <c r="R1843" i="6" s="1"/>
  <c r="G543" i="6"/>
  <c r="C1843" i="6" s="1"/>
  <c r="H543" i="6"/>
  <c r="D1843" i="6" s="1"/>
  <c r="B1841" i="6"/>
  <c r="R1841" i="6" s="1"/>
  <c r="H541" i="6"/>
  <c r="D1841" i="6" s="1"/>
  <c r="G541" i="6"/>
  <c r="C1841" i="6" s="1"/>
  <c r="B1839" i="6"/>
  <c r="R1839" i="6" s="1"/>
  <c r="G539" i="6"/>
  <c r="C1839" i="6" s="1"/>
  <c r="H539" i="6"/>
  <c r="D1839" i="6" s="1"/>
  <c r="B1837" i="6"/>
  <c r="R1837" i="6" s="1"/>
  <c r="H537" i="6"/>
  <c r="D1837" i="6" s="1"/>
  <c r="G537" i="6"/>
  <c r="C1837" i="6" s="1"/>
  <c r="B1835" i="6"/>
  <c r="R1835" i="6" s="1"/>
  <c r="G535" i="6"/>
  <c r="C1835" i="6" s="1"/>
  <c r="H535" i="6"/>
  <c r="D1835" i="6" s="1"/>
  <c r="B1833" i="6"/>
  <c r="R1833" i="6" s="1"/>
  <c r="G533" i="6"/>
  <c r="C1833" i="6" s="1"/>
  <c r="H533" i="6"/>
  <c r="D1833" i="6" s="1"/>
  <c r="B1831" i="6"/>
  <c r="R1831" i="6" s="1"/>
  <c r="G531" i="6"/>
  <c r="C1831" i="6" s="1"/>
  <c r="H531" i="6"/>
  <c r="D1831" i="6" s="1"/>
  <c r="B1829" i="6"/>
  <c r="R1829" i="6" s="1"/>
  <c r="H529" i="6"/>
  <c r="D1829" i="6" s="1"/>
  <c r="G529" i="6"/>
  <c r="C1829" i="6" s="1"/>
  <c r="B1827" i="6"/>
  <c r="R1827" i="6" s="1"/>
  <c r="G527" i="6"/>
  <c r="C1827" i="6" s="1"/>
  <c r="H527" i="6"/>
  <c r="D1827" i="6" s="1"/>
  <c r="B1825" i="6"/>
  <c r="R1825" i="6" s="1"/>
  <c r="H525" i="6"/>
  <c r="D1825" i="6" s="1"/>
  <c r="G525" i="6"/>
  <c r="C1825" i="6" s="1"/>
  <c r="B1823" i="6"/>
  <c r="R1823" i="6" s="1"/>
  <c r="G523" i="6"/>
  <c r="C1823" i="6" s="1"/>
  <c r="H523" i="6"/>
  <c r="D1823" i="6" s="1"/>
  <c r="B1821" i="6"/>
  <c r="R1821" i="6" s="1"/>
  <c r="H521" i="6"/>
  <c r="D1821" i="6" s="1"/>
  <c r="G521" i="6"/>
  <c r="C1821" i="6" s="1"/>
  <c r="B1819" i="6"/>
  <c r="R1819" i="6" s="1"/>
  <c r="G519" i="6"/>
  <c r="C1819" i="6" s="1"/>
  <c r="H519" i="6"/>
  <c r="D1819" i="6" s="1"/>
  <c r="B1817" i="6"/>
  <c r="R1817" i="6" s="1"/>
  <c r="G517" i="6"/>
  <c r="C1817" i="6" s="1"/>
  <c r="H517" i="6"/>
  <c r="D1817" i="6" s="1"/>
  <c r="B1815" i="6"/>
  <c r="R1815" i="6" s="1"/>
  <c r="G515" i="6"/>
  <c r="C1815" i="6" s="1"/>
  <c r="H515" i="6"/>
  <c r="D1815" i="6" s="1"/>
  <c r="B1813" i="6"/>
  <c r="R1813" i="6" s="1"/>
  <c r="H513" i="6"/>
  <c r="D1813" i="6" s="1"/>
  <c r="G513" i="6"/>
  <c r="C1813" i="6" s="1"/>
  <c r="B1811" i="6"/>
  <c r="R1811" i="6" s="1"/>
  <c r="G511" i="6"/>
  <c r="C1811" i="6" s="1"/>
  <c r="H511" i="6"/>
  <c r="D1811" i="6" s="1"/>
  <c r="B1809" i="6"/>
  <c r="R1809" i="6" s="1"/>
  <c r="H509" i="6"/>
  <c r="D1809" i="6" s="1"/>
  <c r="G509" i="6"/>
  <c r="C1809" i="6" s="1"/>
  <c r="B1807" i="6"/>
  <c r="R1807" i="6" s="1"/>
  <c r="G507" i="6"/>
  <c r="C1807" i="6" s="1"/>
  <c r="H507" i="6"/>
  <c r="D1807" i="6" s="1"/>
  <c r="B1805" i="6"/>
  <c r="R1805" i="6" s="1"/>
  <c r="H505" i="6"/>
  <c r="D1805" i="6" s="1"/>
  <c r="G505" i="6"/>
  <c r="C1805" i="6" s="1"/>
  <c r="B1803" i="6"/>
  <c r="R1803" i="6" s="1"/>
  <c r="G503" i="6"/>
  <c r="C1803" i="6" s="1"/>
  <c r="H503" i="6"/>
  <c r="D1803" i="6" s="1"/>
  <c r="B1801" i="6"/>
  <c r="R1801" i="6" s="1"/>
  <c r="G501" i="6"/>
  <c r="C1801" i="6" s="1"/>
  <c r="H501" i="6"/>
  <c r="D1801" i="6" s="1"/>
  <c r="B1799" i="6"/>
  <c r="R1799" i="6" s="1"/>
  <c r="G499" i="6"/>
  <c r="C1799" i="6" s="1"/>
  <c r="H499" i="6"/>
  <c r="D1799" i="6" s="1"/>
  <c r="B1797" i="6"/>
  <c r="R1797" i="6" s="1"/>
  <c r="H497" i="6"/>
  <c r="D1797" i="6" s="1"/>
  <c r="G497" i="6"/>
  <c r="C1797" i="6" s="1"/>
  <c r="B1795" i="6"/>
  <c r="R1795" i="6" s="1"/>
  <c r="G495" i="6"/>
  <c r="C1795" i="6" s="1"/>
  <c r="H495" i="6"/>
  <c r="D1795" i="6" s="1"/>
  <c r="B1793" i="6"/>
  <c r="R1793" i="6" s="1"/>
  <c r="H493" i="6"/>
  <c r="D1793" i="6" s="1"/>
  <c r="G493" i="6"/>
  <c r="C1793" i="6" s="1"/>
  <c r="B1791" i="6"/>
  <c r="R1791" i="6" s="1"/>
  <c r="G491" i="6"/>
  <c r="C1791" i="6" s="1"/>
  <c r="H491" i="6"/>
  <c r="D1791" i="6" s="1"/>
  <c r="B1789" i="6"/>
  <c r="R1789" i="6" s="1"/>
  <c r="H489" i="6"/>
  <c r="D1789" i="6" s="1"/>
  <c r="G489" i="6"/>
  <c r="C1789" i="6" s="1"/>
  <c r="B1787" i="6"/>
  <c r="R1787" i="6" s="1"/>
  <c r="G487" i="6"/>
  <c r="C1787" i="6" s="1"/>
  <c r="H487" i="6"/>
  <c r="D1787" i="6" s="1"/>
  <c r="B1785" i="6"/>
  <c r="R1785" i="6" s="1"/>
  <c r="G485" i="6"/>
  <c r="C1785" i="6" s="1"/>
  <c r="H485" i="6"/>
  <c r="D1785" i="6" s="1"/>
  <c r="B1783" i="6"/>
  <c r="R1783" i="6" s="1"/>
  <c r="G483" i="6"/>
  <c r="C1783" i="6" s="1"/>
  <c r="H483" i="6"/>
  <c r="D1783" i="6" s="1"/>
  <c r="B1781" i="6"/>
  <c r="R1781" i="6" s="1"/>
  <c r="H481" i="6"/>
  <c r="D1781" i="6" s="1"/>
  <c r="G481" i="6"/>
  <c r="C1781" i="6" s="1"/>
  <c r="B1779" i="6"/>
  <c r="R1779" i="6" s="1"/>
  <c r="G479" i="6"/>
  <c r="C1779" i="6" s="1"/>
  <c r="H479" i="6"/>
  <c r="D1779" i="6" s="1"/>
  <c r="B1777" i="6"/>
  <c r="R1777" i="6" s="1"/>
  <c r="H477" i="6"/>
  <c r="D1777" i="6" s="1"/>
  <c r="G477" i="6"/>
  <c r="C1777" i="6" s="1"/>
  <c r="B1775" i="6"/>
  <c r="R1775" i="6" s="1"/>
  <c r="G475" i="6"/>
  <c r="C1775" i="6" s="1"/>
  <c r="H475" i="6"/>
  <c r="D1775" i="6" s="1"/>
  <c r="B1773" i="6"/>
  <c r="R1773" i="6" s="1"/>
  <c r="H473" i="6"/>
  <c r="D1773" i="6" s="1"/>
  <c r="G473" i="6"/>
  <c r="C1773" i="6" s="1"/>
  <c r="B1771" i="6"/>
  <c r="R1771" i="6" s="1"/>
  <c r="G471" i="6"/>
  <c r="C1771" i="6" s="1"/>
  <c r="H471" i="6"/>
  <c r="D1771" i="6" s="1"/>
  <c r="B1769" i="6"/>
  <c r="R1769" i="6" s="1"/>
  <c r="G469" i="6"/>
  <c r="C1769" i="6" s="1"/>
  <c r="H469" i="6"/>
  <c r="D1769" i="6" s="1"/>
  <c r="B1767" i="6"/>
  <c r="R1767" i="6" s="1"/>
  <c r="G467" i="6"/>
  <c r="C1767" i="6" s="1"/>
  <c r="H467" i="6"/>
  <c r="D1767" i="6" s="1"/>
  <c r="B1765" i="6"/>
  <c r="R1765" i="6" s="1"/>
  <c r="H465" i="6"/>
  <c r="D1765" i="6" s="1"/>
  <c r="G465" i="6"/>
  <c r="C1765" i="6" s="1"/>
  <c r="B1763" i="6"/>
  <c r="R1763" i="6" s="1"/>
  <c r="G463" i="6"/>
  <c r="C1763" i="6" s="1"/>
  <c r="H463" i="6"/>
  <c r="D1763" i="6" s="1"/>
  <c r="B1761" i="6"/>
  <c r="R1761" i="6" s="1"/>
  <c r="H461" i="6"/>
  <c r="D1761" i="6" s="1"/>
  <c r="G461" i="6"/>
  <c r="C1761" i="6" s="1"/>
  <c r="B1759" i="6"/>
  <c r="R1759" i="6" s="1"/>
  <c r="G459" i="6"/>
  <c r="C1759" i="6" s="1"/>
  <c r="H459" i="6"/>
  <c r="D1759" i="6" s="1"/>
  <c r="B1757" i="6"/>
  <c r="R1757" i="6" s="1"/>
  <c r="H457" i="6"/>
  <c r="D1757" i="6" s="1"/>
  <c r="G457" i="6"/>
  <c r="C1757" i="6" s="1"/>
  <c r="B1755" i="6"/>
  <c r="R1755" i="6" s="1"/>
  <c r="G455" i="6"/>
  <c r="C1755" i="6" s="1"/>
  <c r="H455" i="6"/>
  <c r="D1755" i="6" s="1"/>
  <c r="B1753" i="6"/>
  <c r="R1753" i="6" s="1"/>
  <c r="G453" i="6"/>
  <c r="C1753" i="6" s="1"/>
  <c r="H453" i="6"/>
  <c r="D1753" i="6" s="1"/>
  <c r="B1751" i="6"/>
  <c r="R1751" i="6" s="1"/>
  <c r="G451" i="6"/>
  <c r="C1751" i="6" s="1"/>
  <c r="H451" i="6"/>
  <c r="D1751" i="6" s="1"/>
  <c r="B1749" i="6"/>
  <c r="R1749" i="6" s="1"/>
  <c r="H449" i="6"/>
  <c r="D1749" i="6" s="1"/>
  <c r="G449" i="6"/>
  <c r="C1749" i="6" s="1"/>
  <c r="B1747" i="6"/>
  <c r="R1747" i="6" s="1"/>
  <c r="G447" i="6"/>
  <c r="C1747" i="6" s="1"/>
  <c r="H447" i="6"/>
  <c r="D1747" i="6" s="1"/>
  <c r="B1745" i="6"/>
  <c r="R1745" i="6" s="1"/>
  <c r="H445" i="6"/>
  <c r="D1745" i="6" s="1"/>
  <c r="G445" i="6"/>
  <c r="C1745" i="6" s="1"/>
  <c r="B1743" i="6"/>
  <c r="R1743" i="6" s="1"/>
  <c r="G443" i="6"/>
  <c r="C1743" i="6" s="1"/>
  <c r="H443" i="6"/>
  <c r="D1743" i="6" s="1"/>
  <c r="B1741" i="6"/>
  <c r="R1741" i="6" s="1"/>
  <c r="H441" i="6"/>
  <c r="D1741" i="6" s="1"/>
  <c r="G441" i="6"/>
  <c r="C1741" i="6" s="1"/>
  <c r="B1739" i="6"/>
  <c r="R1739" i="6" s="1"/>
  <c r="G439" i="6"/>
  <c r="C1739" i="6" s="1"/>
  <c r="H439" i="6"/>
  <c r="D1739" i="6" s="1"/>
  <c r="B1737" i="6"/>
  <c r="R1737" i="6" s="1"/>
  <c r="G437" i="6"/>
  <c r="C1737" i="6" s="1"/>
  <c r="H437" i="6"/>
  <c r="D1737" i="6" s="1"/>
  <c r="B1735" i="6"/>
  <c r="R1735" i="6" s="1"/>
  <c r="G435" i="6"/>
  <c r="C1735" i="6" s="1"/>
  <c r="H435" i="6"/>
  <c r="D1735" i="6" s="1"/>
  <c r="B1733" i="6"/>
  <c r="R1733" i="6" s="1"/>
  <c r="G433" i="6"/>
  <c r="C1733" i="6" s="1"/>
  <c r="H433" i="6"/>
  <c r="D1733" i="6" s="1"/>
  <c r="B1731" i="6"/>
  <c r="R1731" i="6" s="1"/>
  <c r="G431" i="6"/>
  <c r="C1731" i="6" s="1"/>
  <c r="H431" i="6"/>
  <c r="D1731" i="6" s="1"/>
  <c r="B1729" i="6"/>
  <c r="R1729" i="6" s="1"/>
  <c r="H429" i="6"/>
  <c r="D1729" i="6" s="1"/>
  <c r="G429" i="6"/>
  <c r="C1729" i="6" s="1"/>
  <c r="B1727" i="6"/>
  <c r="R1727" i="6" s="1"/>
  <c r="G427" i="6"/>
  <c r="C1727" i="6" s="1"/>
  <c r="H427" i="6"/>
  <c r="D1727" i="6" s="1"/>
  <c r="B1725" i="6"/>
  <c r="R1725" i="6" s="1"/>
  <c r="G425" i="6"/>
  <c r="C1725" i="6" s="1"/>
  <c r="H425" i="6"/>
  <c r="D1725" i="6" s="1"/>
  <c r="B1723" i="6"/>
  <c r="R1723" i="6" s="1"/>
  <c r="G423" i="6"/>
  <c r="C1723" i="6" s="1"/>
  <c r="H423" i="6"/>
  <c r="D1723" i="6" s="1"/>
  <c r="B1721" i="6"/>
  <c r="R1721" i="6" s="1"/>
  <c r="H421" i="6"/>
  <c r="D1721" i="6" s="1"/>
  <c r="G421" i="6"/>
  <c r="C1721" i="6" s="1"/>
  <c r="B1719" i="6"/>
  <c r="R1719" i="6" s="1"/>
  <c r="G419" i="6"/>
  <c r="C1719" i="6" s="1"/>
  <c r="H419" i="6"/>
  <c r="D1719" i="6" s="1"/>
  <c r="B1717" i="6"/>
  <c r="R1717" i="6" s="1"/>
  <c r="G417" i="6"/>
  <c r="C1717" i="6" s="1"/>
  <c r="H417" i="6"/>
  <c r="D1717" i="6" s="1"/>
  <c r="B1715" i="6"/>
  <c r="R1715" i="6" s="1"/>
  <c r="G415" i="6"/>
  <c r="C1715" i="6" s="1"/>
  <c r="H415" i="6"/>
  <c r="D1715" i="6" s="1"/>
  <c r="B1713" i="6"/>
  <c r="R1713" i="6" s="1"/>
  <c r="H413" i="6"/>
  <c r="D1713" i="6" s="1"/>
  <c r="G413" i="6"/>
  <c r="C1713" i="6" s="1"/>
  <c r="B1711" i="6"/>
  <c r="R1711" i="6" s="1"/>
  <c r="G411" i="6"/>
  <c r="C1711" i="6" s="1"/>
  <c r="H411" i="6"/>
  <c r="D1711" i="6" s="1"/>
  <c r="B1709" i="6"/>
  <c r="R1709" i="6" s="1"/>
  <c r="H409" i="6"/>
  <c r="D1709" i="6" s="1"/>
  <c r="G409" i="6"/>
  <c r="C1709" i="6" s="1"/>
  <c r="B1707" i="6"/>
  <c r="R1707" i="6" s="1"/>
  <c r="H407" i="6"/>
  <c r="D1707" i="6" s="1"/>
  <c r="G407" i="6"/>
  <c r="C1707" i="6" s="1"/>
  <c r="B1705" i="6"/>
  <c r="R1705" i="6" s="1"/>
  <c r="H405" i="6"/>
  <c r="D1705" i="6" s="1"/>
  <c r="G405" i="6"/>
  <c r="C1705" i="6" s="1"/>
  <c r="B1703" i="6"/>
  <c r="R1703" i="6" s="1"/>
  <c r="G403" i="6"/>
  <c r="C1703" i="6" s="1"/>
  <c r="H403" i="6"/>
  <c r="D1703" i="6" s="1"/>
  <c r="B1701" i="6"/>
  <c r="R1701" i="6" s="1"/>
  <c r="H401" i="6"/>
  <c r="D1701" i="6" s="1"/>
  <c r="G401" i="6"/>
  <c r="C1701" i="6" s="1"/>
  <c r="B1699" i="6"/>
  <c r="R1699" i="6" s="1"/>
  <c r="G399" i="6"/>
  <c r="C1699" i="6" s="1"/>
  <c r="H399" i="6"/>
  <c r="D1699" i="6" s="1"/>
  <c r="B1697" i="6"/>
  <c r="R1697" i="6" s="1"/>
  <c r="G397" i="6"/>
  <c r="C1697" i="6" s="1"/>
  <c r="H397" i="6"/>
  <c r="D1697" i="6" s="1"/>
  <c r="B1695" i="6"/>
  <c r="R1695" i="6" s="1"/>
  <c r="G395" i="6"/>
  <c r="C1695" i="6" s="1"/>
  <c r="H395" i="6"/>
  <c r="D1695" i="6" s="1"/>
  <c r="B1693" i="6"/>
  <c r="R1693" i="6" s="1"/>
  <c r="G393" i="6"/>
  <c r="C1693" i="6" s="1"/>
  <c r="H393" i="6"/>
  <c r="D1693" i="6" s="1"/>
  <c r="B1691" i="6"/>
  <c r="R1691" i="6" s="1"/>
  <c r="G391" i="6"/>
  <c r="C1691" i="6" s="1"/>
  <c r="H391" i="6"/>
  <c r="D1691" i="6" s="1"/>
  <c r="B1689" i="6"/>
  <c r="R1689" i="6" s="1"/>
  <c r="H389" i="6"/>
  <c r="D1689" i="6" s="1"/>
  <c r="G389" i="6"/>
  <c r="C1689" i="6" s="1"/>
  <c r="B1687" i="6"/>
  <c r="R1687" i="6" s="1"/>
  <c r="H387" i="6"/>
  <c r="D1687" i="6" s="1"/>
  <c r="G387" i="6"/>
  <c r="C1687" i="6" s="1"/>
  <c r="B1685" i="6"/>
  <c r="R1685" i="6" s="1"/>
  <c r="G385" i="6"/>
  <c r="C1685" i="6" s="1"/>
  <c r="H385" i="6"/>
  <c r="D1685" i="6" s="1"/>
  <c r="B1683" i="6"/>
  <c r="R1683" i="6" s="1"/>
  <c r="G383" i="6"/>
  <c r="C1683" i="6" s="1"/>
  <c r="H383" i="6"/>
  <c r="D1683" i="6" s="1"/>
  <c r="B1681" i="6"/>
  <c r="R1681" i="6" s="1"/>
  <c r="G381" i="6"/>
  <c r="C1681" i="6" s="1"/>
  <c r="H381" i="6"/>
  <c r="D1681" i="6" s="1"/>
  <c r="B1679" i="6"/>
  <c r="R1679" i="6" s="1"/>
  <c r="G379" i="6"/>
  <c r="C1679" i="6" s="1"/>
  <c r="H379" i="6"/>
  <c r="D1679" i="6" s="1"/>
  <c r="B1677" i="6"/>
  <c r="R1677" i="6" s="1"/>
  <c r="G377" i="6"/>
  <c r="C1677" i="6" s="1"/>
  <c r="H377" i="6"/>
  <c r="D1677" i="6" s="1"/>
  <c r="B1675" i="6"/>
  <c r="R1675" i="6" s="1"/>
  <c r="H375" i="6"/>
  <c r="D1675" i="6" s="1"/>
  <c r="G375" i="6"/>
  <c r="C1675" i="6" s="1"/>
  <c r="B1673" i="6"/>
  <c r="R1673" i="6" s="1"/>
  <c r="G373" i="6"/>
  <c r="C1673" i="6" s="1"/>
  <c r="H373" i="6"/>
  <c r="D1673" i="6" s="1"/>
  <c r="B1671" i="6"/>
  <c r="R1671" i="6" s="1"/>
  <c r="G371" i="6"/>
  <c r="C1671" i="6" s="1"/>
  <c r="H371" i="6"/>
  <c r="D1671" i="6" s="1"/>
  <c r="B1669" i="6"/>
  <c r="R1669" i="6" s="1"/>
  <c r="H369" i="6"/>
  <c r="D1669" i="6" s="1"/>
  <c r="G369" i="6"/>
  <c r="C1669" i="6" s="1"/>
  <c r="B1667" i="6"/>
  <c r="R1667" i="6" s="1"/>
  <c r="G367" i="6"/>
  <c r="C1667" i="6" s="1"/>
  <c r="H367" i="6"/>
  <c r="D1667" i="6" s="1"/>
  <c r="B1665" i="6"/>
  <c r="R1665" i="6" s="1"/>
  <c r="H365" i="6"/>
  <c r="D1665" i="6" s="1"/>
  <c r="G365" i="6"/>
  <c r="C1665" i="6" s="1"/>
  <c r="B1663" i="6"/>
  <c r="R1663" i="6" s="1"/>
  <c r="H363" i="6"/>
  <c r="D1663" i="6" s="1"/>
  <c r="G363" i="6"/>
  <c r="C1663" i="6" s="1"/>
  <c r="B1661" i="6"/>
  <c r="R1661" i="6" s="1"/>
  <c r="H361" i="6"/>
  <c r="D1661" i="6" s="1"/>
  <c r="G361" i="6"/>
  <c r="C1661" i="6" s="1"/>
  <c r="B1659" i="6"/>
  <c r="R1659" i="6" s="1"/>
  <c r="G359" i="6"/>
  <c r="C1659" i="6" s="1"/>
  <c r="H359" i="6"/>
  <c r="D1659" i="6" s="1"/>
  <c r="B1657" i="6"/>
  <c r="R1657" i="6" s="1"/>
  <c r="H357" i="6"/>
  <c r="D1657" i="6" s="1"/>
  <c r="G357" i="6"/>
  <c r="C1657" i="6" s="1"/>
  <c r="B1655" i="6"/>
  <c r="R1655" i="6" s="1"/>
  <c r="H355" i="6"/>
  <c r="D1655" i="6" s="1"/>
  <c r="G355" i="6"/>
  <c r="C1655" i="6" s="1"/>
  <c r="B1653" i="6"/>
  <c r="R1653" i="6" s="1"/>
  <c r="H353" i="6"/>
  <c r="D1653" i="6" s="1"/>
  <c r="G353" i="6"/>
  <c r="C1653" i="6" s="1"/>
  <c r="B1651" i="6"/>
  <c r="R1651" i="6" s="1"/>
  <c r="G351" i="6"/>
  <c r="C1651" i="6" s="1"/>
  <c r="H351" i="6"/>
  <c r="D1651" i="6" s="1"/>
  <c r="B1649" i="6"/>
  <c r="R1649" i="6" s="1"/>
  <c r="H349" i="6"/>
  <c r="D1649" i="6" s="1"/>
  <c r="G349" i="6"/>
  <c r="C1649" i="6" s="1"/>
  <c r="B1647" i="6"/>
  <c r="R1647" i="6" s="1"/>
  <c r="H347" i="6"/>
  <c r="D1647" i="6" s="1"/>
  <c r="G347" i="6"/>
  <c r="C1647" i="6" s="1"/>
  <c r="B1645" i="6"/>
  <c r="R1645" i="6" s="1"/>
  <c r="H345" i="6"/>
  <c r="D1645" i="6" s="1"/>
  <c r="G345" i="6"/>
  <c r="C1645" i="6" s="1"/>
  <c r="B1643" i="6"/>
  <c r="R1643" i="6" s="1"/>
  <c r="G343" i="6"/>
  <c r="C1643" i="6" s="1"/>
  <c r="H343" i="6"/>
  <c r="D1643" i="6" s="1"/>
  <c r="B1641" i="6"/>
  <c r="R1641" i="6" s="1"/>
  <c r="H341" i="6"/>
  <c r="D1641" i="6" s="1"/>
  <c r="G341" i="6"/>
  <c r="C1641" i="6" s="1"/>
  <c r="B1639" i="6"/>
  <c r="R1639" i="6" s="1"/>
  <c r="H339" i="6"/>
  <c r="D1639" i="6" s="1"/>
  <c r="G339" i="6"/>
  <c r="C1639" i="6" s="1"/>
  <c r="B1637" i="6"/>
  <c r="R1637" i="6" s="1"/>
  <c r="H337" i="6"/>
  <c r="D1637" i="6" s="1"/>
  <c r="G337" i="6"/>
  <c r="C1637" i="6" s="1"/>
  <c r="B1635" i="6"/>
  <c r="R1635" i="6" s="1"/>
  <c r="H335" i="6"/>
  <c r="D1635" i="6" s="1"/>
  <c r="G335" i="6"/>
  <c r="C1635" i="6" s="1"/>
  <c r="B1633" i="6"/>
  <c r="R1633" i="6" s="1"/>
  <c r="H333" i="6"/>
  <c r="D1633" i="6" s="1"/>
  <c r="G333" i="6"/>
  <c r="C1633" i="6" s="1"/>
  <c r="B1631" i="6"/>
  <c r="R1631" i="6" s="1"/>
  <c r="H331" i="6"/>
  <c r="D1631" i="6" s="1"/>
  <c r="G331" i="6"/>
  <c r="C1631" i="6" s="1"/>
  <c r="B1629" i="6"/>
  <c r="R1629" i="6" s="1"/>
  <c r="H329" i="6"/>
  <c r="D1629" i="6" s="1"/>
  <c r="G329" i="6"/>
  <c r="C1629" i="6" s="1"/>
  <c r="B1627" i="6"/>
  <c r="R1627" i="6" s="1"/>
  <c r="G327" i="6"/>
  <c r="C1627" i="6" s="1"/>
  <c r="H327" i="6"/>
  <c r="D1627" i="6" s="1"/>
  <c r="B1625" i="6"/>
  <c r="R1625" i="6" s="1"/>
  <c r="H325" i="6"/>
  <c r="D1625" i="6" s="1"/>
  <c r="G325" i="6"/>
  <c r="C1625" i="6" s="1"/>
  <c r="B1623" i="6"/>
  <c r="R1623" i="6" s="1"/>
  <c r="G323" i="6"/>
  <c r="C1623" i="6" s="1"/>
  <c r="H323" i="6"/>
  <c r="D1623" i="6" s="1"/>
  <c r="B1621" i="6"/>
  <c r="R1621" i="6" s="1"/>
  <c r="H321" i="6"/>
  <c r="D1621" i="6" s="1"/>
  <c r="G321" i="6"/>
  <c r="C1621" i="6" s="1"/>
  <c r="B1619" i="6"/>
  <c r="R1619" i="6" s="1"/>
  <c r="G319" i="6"/>
  <c r="C1619" i="6" s="1"/>
  <c r="H319" i="6"/>
  <c r="D1619" i="6" s="1"/>
  <c r="B1617" i="6"/>
  <c r="R1617" i="6" s="1"/>
  <c r="H317" i="6"/>
  <c r="D1617" i="6" s="1"/>
  <c r="G317" i="6"/>
  <c r="C1617" i="6" s="1"/>
  <c r="B1615" i="6"/>
  <c r="R1615" i="6" s="1"/>
  <c r="G315" i="6"/>
  <c r="C1615" i="6" s="1"/>
  <c r="H315" i="6"/>
  <c r="D1615" i="6" s="1"/>
  <c r="B1613" i="6"/>
  <c r="R1613" i="6" s="1"/>
  <c r="H313" i="6"/>
  <c r="D1613" i="6" s="1"/>
  <c r="G313" i="6"/>
  <c r="C1613" i="6" s="1"/>
  <c r="B1611" i="6"/>
  <c r="R1611" i="6" s="1"/>
  <c r="H311" i="6"/>
  <c r="D1611" i="6" s="1"/>
  <c r="G311" i="6"/>
  <c r="C1611" i="6" s="1"/>
  <c r="B1610" i="6"/>
  <c r="R1610" i="6" s="1"/>
  <c r="H310" i="6"/>
  <c r="D1610" i="6" s="1"/>
  <c r="G310" i="6"/>
  <c r="C1610" i="6" s="1"/>
  <c r="B1608" i="6"/>
  <c r="R1608" i="6" s="1"/>
  <c r="H308" i="6"/>
  <c r="D1608" i="6" s="1"/>
  <c r="G308" i="6"/>
  <c r="C1608" i="6" s="1"/>
  <c r="B1606" i="6"/>
  <c r="R1606" i="6" s="1"/>
  <c r="H306" i="6"/>
  <c r="D1606" i="6" s="1"/>
  <c r="G306" i="6"/>
  <c r="C1606" i="6" s="1"/>
  <c r="B1604" i="6"/>
  <c r="R1604" i="6" s="1"/>
  <c r="G304" i="6"/>
  <c r="C1604" i="6" s="1"/>
  <c r="H304" i="6"/>
  <c r="D1604" i="6" s="1"/>
  <c r="B1602" i="6"/>
  <c r="R1602" i="6" s="1"/>
  <c r="G302" i="6"/>
  <c r="C1602" i="6" s="1"/>
  <c r="H302" i="6"/>
  <c r="D1602" i="6" s="1"/>
  <c r="B1600" i="6"/>
  <c r="R1600" i="6" s="1"/>
  <c r="G300" i="6"/>
  <c r="C1600" i="6" s="1"/>
  <c r="H300" i="6"/>
  <c r="D1600" i="6" s="1"/>
  <c r="B1598" i="6"/>
  <c r="R1598" i="6" s="1"/>
  <c r="G298" i="6"/>
  <c r="C1598" i="6" s="1"/>
  <c r="H298" i="6"/>
  <c r="D1598" i="6" s="1"/>
  <c r="B1596" i="6"/>
  <c r="R1596" i="6" s="1"/>
  <c r="G296" i="6"/>
  <c r="C1596" i="6" s="1"/>
  <c r="H296" i="6"/>
  <c r="D1596" i="6" s="1"/>
  <c r="B1594" i="6"/>
  <c r="R1594" i="6" s="1"/>
  <c r="G294" i="6"/>
  <c r="C1594" i="6" s="1"/>
  <c r="H294" i="6"/>
  <c r="D1594" i="6" s="1"/>
  <c r="B1592" i="6"/>
  <c r="R1592" i="6" s="1"/>
  <c r="H292" i="6"/>
  <c r="D1592" i="6" s="1"/>
  <c r="G292" i="6"/>
  <c r="C1592" i="6" s="1"/>
  <c r="B1590" i="6"/>
  <c r="R1590" i="6" s="1"/>
  <c r="G290" i="6"/>
  <c r="C1590" i="6" s="1"/>
  <c r="H290" i="6"/>
  <c r="D1590" i="6" s="1"/>
  <c r="B1588" i="6"/>
  <c r="R1588" i="6" s="1"/>
  <c r="H288" i="6"/>
  <c r="D1588" i="6" s="1"/>
  <c r="G288" i="6"/>
  <c r="C1588" i="6" s="1"/>
  <c r="B1586" i="6"/>
  <c r="R1586" i="6" s="1"/>
  <c r="G286" i="6"/>
  <c r="C1586" i="6" s="1"/>
  <c r="H286" i="6"/>
  <c r="D1586" i="6" s="1"/>
  <c r="B1584" i="6"/>
  <c r="R1584" i="6" s="1"/>
  <c r="G284" i="6"/>
  <c r="C1584" i="6" s="1"/>
  <c r="H284" i="6"/>
  <c r="D1584" i="6" s="1"/>
  <c r="B1582" i="6"/>
  <c r="R1582" i="6" s="1"/>
  <c r="G282" i="6"/>
  <c r="C1582" i="6" s="1"/>
  <c r="H282" i="6"/>
  <c r="D1582" i="6" s="1"/>
  <c r="B1580" i="6"/>
  <c r="R1580" i="6" s="1"/>
  <c r="H280" i="6"/>
  <c r="D1580" i="6" s="1"/>
  <c r="G280" i="6"/>
  <c r="C1580" i="6" s="1"/>
  <c r="B1578" i="6"/>
  <c r="R1578" i="6" s="1"/>
  <c r="H278" i="6"/>
  <c r="D1578" i="6" s="1"/>
  <c r="G278" i="6"/>
  <c r="C1578" i="6" s="1"/>
  <c r="B1576" i="6"/>
  <c r="R1576" i="6" s="1"/>
  <c r="G276" i="6"/>
  <c r="C1576" i="6" s="1"/>
  <c r="H276" i="6"/>
  <c r="D1576" i="6" s="1"/>
  <c r="B1574" i="6"/>
  <c r="R1574" i="6" s="1"/>
  <c r="H274" i="6"/>
  <c r="D1574" i="6" s="1"/>
  <c r="G274" i="6"/>
  <c r="C1574" i="6" s="1"/>
  <c r="B1572" i="6"/>
  <c r="R1572" i="6" s="1"/>
  <c r="G272" i="6"/>
  <c r="C1572" i="6" s="1"/>
  <c r="H272" i="6"/>
  <c r="D1572" i="6" s="1"/>
  <c r="B1570" i="6"/>
  <c r="R1570" i="6" s="1"/>
  <c r="G270" i="6"/>
  <c r="C1570" i="6" s="1"/>
  <c r="H270" i="6"/>
  <c r="D1570" i="6" s="1"/>
  <c r="B1568" i="6"/>
  <c r="R1568" i="6" s="1"/>
  <c r="H268" i="6"/>
  <c r="D1568" i="6" s="1"/>
  <c r="G268" i="6"/>
  <c r="C1568" i="6" s="1"/>
  <c r="B1566" i="6"/>
  <c r="R1566" i="6" s="1"/>
  <c r="G266" i="6"/>
  <c r="C1566" i="6" s="1"/>
  <c r="H266" i="6"/>
  <c r="D1566" i="6" s="1"/>
  <c r="B1564" i="6"/>
  <c r="R1564" i="6" s="1"/>
  <c r="H264" i="6"/>
  <c r="D1564" i="6" s="1"/>
  <c r="G264" i="6"/>
  <c r="C1564" i="6" s="1"/>
  <c r="B1562" i="6"/>
  <c r="R1562" i="6" s="1"/>
  <c r="H262" i="6"/>
  <c r="D1562" i="6" s="1"/>
  <c r="G262" i="6"/>
  <c r="C1562" i="6" s="1"/>
  <c r="B1560" i="6"/>
  <c r="R1560" i="6" s="1"/>
  <c r="G260" i="6"/>
  <c r="C1560" i="6" s="1"/>
  <c r="H260" i="6"/>
  <c r="D1560" i="6" s="1"/>
  <c r="B1558" i="6"/>
  <c r="R1558" i="6" s="1"/>
  <c r="G258" i="6"/>
  <c r="C1558" i="6" s="1"/>
  <c r="H258" i="6"/>
  <c r="D1558" i="6" s="1"/>
  <c r="B1556" i="6"/>
  <c r="R1556" i="6" s="1"/>
  <c r="G256" i="6"/>
  <c r="C1556" i="6" s="1"/>
  <c r="H256" i="6"/>
  <c r="D1556" i="6" s="1"/>
  <c r="B1554" i="6"/>
  <c r="R1554" i="6" s="1"/>
  <c r="G254" i="6"/>
  <c r="C1554" i="6" s="1"/>
  <c r="H254" i="6"/>
  <c r="D1554" i="6" s="1"/>
  <c r="B1552" i="6"/>
  <c r="R1552" i="6" s="1"/>
  <c r="G252" i="6"/>
  <c r="C1552" i="6" s="1"/>
  <c r="H252" i="6"/>
  <c r="D1552" i="6" s="1"/>
  <c r="B1550" i="6"/>
  <c r="R1550" i="6" s="1"/>
  <c r="H250" i="6"/>
  <c r="D1550" i="6" s="1"/>
  <c r="G250" i="6"/>
  <c r="C1550" i="6" s="1"/>
  <c r="B1548" i="6"/>
  <c r="R1548" i="6" s="1"/>
  <c r="H248" i="6"/>
  <c r="D1548" i="6" s="1"/>
  <c r="G248" i="6"/>
  <c r="C1548" i="6" s="1"/>
  <c r="B1546" i="6"/>
  <c r="R1546" i="6" s="1"/>
  <c r="G246" i="6"/>
  <c r="C1546" i="6" s="1"/>
  <c r="H246" i="6"/>
  <c r="D1546" i="6" s="1"/>
  <c r="B1544" i="6"/>
  <c r="R1544" i="6" s="1"/>
  <c r="G244" i="6"/>
  <c r="C1544" i="6" s="1"/>
  <c r="H244" i="6"/>
  <c r="D1544" i="6" s="1"/>
  <c r="B1542" i="6"/>
  <c r="R1542" i="6" s="1"/>
  <c r="G242" i="6"/>
  <c r="C1542" i="6" s="1"/>
  <c r="H242" i="6"/>
  <c r="D1542" i="6" s="1"/>
  <c r="B1540" i="6"/>
  <c r="R1540" i="6" s="1"/>
  <c r="G240" i="6"/>
  <c r="C1540" i="6" s="1"/>
  <c r="H240" i="6"/>
  <c r="D1540" i="6" s="1"/>
  <c r="B1538" i="6"/>
  <c r="R1538" i="6" s="1"/>
  <c r="G238" i="6"/>
  <c r="C1538" i="6" s="1"/>
  <c r="H238" i="6"/>
  <c r="D1538" i="6" s="1"/>
  <c r="B1536" i="6"/>
  <c r="R1536" i="6" s="1"/>
  <c r="G236" i="6"/>
  <c r="C1536" i="6" s="1"/>
  <c r="H236" i="6"/>
  <c r="D1536" i="6" s="1"/>
  <c r="B1534" i="6"/>
  <c r="R1534" i="6" s="1"/>
  <c r="H234" i="6"/>
  <c r="D1534" i="6" s="1"/>
  <c r="G234" i="6"/>
  <c r="C1534" i="6" s="1"/>
  <c r="B1532" i="6"/>
  <c r="R1532" i="6" s="1"/>
  <c r="G232" i="6"/>
  <c r="C1532" i="6" s="1"/>
  <c r="H232" i="6"/>
  <c r="D1532" i="6" s="1"/>
  <c r="B1530" i="6"/>
  <c r="R1530" i="6" s="1"/>
  <c r="H230" i="6"/>
  <c r="D1530" i="6" s="1"/>
  <c r="G230" i="6"/>
  <c r="C1530" i="6" s="1"/>
  <c r="B1528" i="6"/>
  <c r="R1528" i="6" s="1"/>
  <c r="H228" i="6"/>
  <c r="D1528" i="6" s="1"/>
  <c r="G228" i="6"/>
  <c r="C1528" i="6" s="1"/>
  <c r="B1526" i="6"/>
  <c r="R1526" i="6" s="1"/>
  <c r="G226" i="6"/>
  <c r="C1526" i="6" s="1"/>
  <c r="H226" i="6"/>
  <c r="D1526" i="6" s="1"/>
  <c r="B1524" i="6"/>
  <c r="R1524" i="6" s="1"/>
  <c r="H224" i="6"/>
  <c r="D1524" i="6" s="1"/>
  <c r="G224" i="6"/>
  <c r="C1524" i="6" s="1"/>
  <c r="B1522" i="6"/>
  <c r="R1522" i="6" s="1"/>
  <c r="H222" i="6"/>
  <c r="D1522" i="6" s="1"/>
  <c r="G222" i="6"/>
  <c r="C1522" i="6" s="1"/>
  <c r="B1520" i="6"/>
  <c r="R1520" i="6" s="1"/>
  <c r="G220" i="6"/>
  <c r="C1520" i="6" s="1"/>
  <c r="H220" i="6"/>
  <c r="D1520" i="6" s="1"/>
  <c r="B1518" i="6"/>
  <c r="R1518" i="6" s="1"/>
  <c r="G218" i="6"/>
  <c r="C1518" i="6" s="1"/>
  <c r="H218" i="6"/>
  <c r="D1518" i="6" s="1"/>
  <c r="B1516" i="6"/>
  <c r="R1516" i="6" s="1"/>
  <c r="G216" i="6"/>
  <c r="C1516" i="6" s="1"/>
  <c r="H216" i="6"/>
  <c r="D1516" i="6" s="1"/>
  <c r="B1514" i="6"/>
  <c r="R1514" i="6" s="1"/>
  <c r="H214" i="6"/>
  <c r="D1514" i="6" s="1"/>
  <c r="G214" i="6"/>
  <c r="C1514" i="6" s="1"/>
  <c r="B1512" i="6"/>
  <c r="R1512" i="6" s="1"/>
  <c r="G212" i="6"/>
  <c r="C1512" i="6" s="1"/>
  <c r="H212" i="6"/>
  <c r="D1512" i="6" s="1"/>
  <c r="B1510" i="6"/>
  <c r="R1510" i="6" s="1"/>
  <c r="G210" i="6"/>
  <c r="C1510" i="6" s="1"/>
  <c r="H210" i="6"/>
  <c r="D1510" i="6" s="1"/>
  <c r="B1508" i="6"/>
  <c r="R1508" i="6" s="1"/>
  <c r="G208" i="6"/>
  <c r="C1508" i="6" s="1"/>
  <c r="H208" i="6"/>
  <c r="D1508" i="6" s="1"/>
  <c r="B1506" i="6"/>
  <c r="R1506" i="6" s="1"/>
  <c r="H206" i="6"/>
  <c r="D1506" i="6" s="1"/>
  <c r="G206" i="6"/>
  <c r="C1506" i="6" s="1"/>
  <c r="B1504" i="6"/>
  <c r="R1504" i="6" s="1"/>
  <c r="G204" i="6"/>
  <c r="C1504" i="6" s="1"/>
  <c r="H204" i="6"/>
  <c r="D1504" i="6" s="1"/>
  <c r="B1502" i="6"/>
  <c r="R1502" i="6" s="1"/>
  <c r="G202" i="6"/>
  <c r="C1502" i="6" s="1"/>
  <c r="H202" i="6"/>
  <c r="D1502" i="6" s="1"/>
  <c r="B1500" i="6"/>
  <c r="R1500" i="6" s="1"/>
  <c r="G200" i="6"/>
  <c r="C1500" i="6" s="1"/>
  <c r="H200" i="6"/>
  <c r="D1500" i="6" s="1"/>
  <c r="B1498" i="6"/>
  <c r="R1498" i="6" s="1"/>
  <c r="G198" i="6"/>
  <c r="C1498" i="6" s="1"/>
  <c r="H198" i="6"/>
  <c r="D1498" i="6" s="1"/>
  <c r="B1496" i="6"/>
  <c r="R1496" i="6" s="1"/>
  <c r="H196" i="6"/>
  <c r="D1496" i="6" s="1"/>
  <c r="G196" i="6"/>
  <c r="C1496" i="6" s="1"/>
  <c r="B1494" i="6"/>
  <c r="R1494" i="6" s="1"/>
  <c r="G194" i="6"/>
  <c r="C1494" i="6" s="1"/>
  <c r="H194" i="6"/>
  <c r="D1494" i="6" s="1"/>
  <c r="B1492" i="6"/>
  <c r="R1492" i="6" s="1"/>
  <c r="H192" i="6"/>
  <c r="D1492" i="6" s="1"/>
  <c r="G192" i="6"/>
  <c r="C1492" i="6" s="1"/>
  <c r="B1490" i="6"/>
  <c r="R1490" i="6" s="1"/>
  <c r="H190" i="6"/>
  <c r="D1490" i="6" s="1"/>
  <c r="G190" i="6"/>
  <c r="C1490" i="6" s="1"/>
  <c r="B1488" i="6"/>
  <c r="R1488" i="6" s="1"/>
  <c r="G188" i="6"/>
  <c r="C1488" i="6" s="1"/>
  <c r="H188" i="6"/>
  <c r="D1488" i="6" s="1"/>
  <c r="B1486" i="6"/>
  <c r="R1486" i="6" s="1"/>
  <c r="G186" i="6"/>
  <c r="C1486" i="6" s="1"/>
  <c r="H186" i="6"/>
  <c r="D1486" i="6" s="1"/>
  <c r="B1484" i="6"/>
  <c r="R1484" i="6" s="1"/>
  <c r="G184" i="6"/>
  <c r="C1484" i="6" s="1"/>
  <c r="H184" i="6"/>
  <c r="D1484" i="6" s="1"/>
  <c r="B1482" i="6"/>
  <c r="R1482" i="6" s="1"/>
  <c r="H182" i="6"/>
  <c r="D1482" i="6" s="1"/>
  <c r="G182" i="6"/>
  <c r="C1482" i="6" s="1"/>
  <c r="B1480" i="6"/>
  <c r="R1480" i="6" s="1"/>
  <c r="H180" i="6"/>
  <c r="D1480" i="6" s="1"/>
  <c r="G180" i="6"/>
  <c r="C1480" i="6" s="1"/>
  <c r="B1478" i="6"/>
  <c r="R1478" i="6" s="1"/>
  <c r="G178" i="6"/>
  <c r="C1478" i="6" s="1"/>
  <c r="H178" i="6"/>
  <c r="D1478" i="6" s="1"/>
  <c r="B1476" i="6"/>
  <c r="R1476" i="6" s="1"/>
  <c r="G176" i="6"/>
  <c r="C1476" i="6" s="1"/>
  <c r="H176" i="6"/>
  <c r="D1476" i="6" s="1"/>
  <c r="B1474" i="6"/>
  <c r="R1474" i="6" s="1"/>
  <c r="H174" i="6"/>
  <c r="D1474" i="6" s="1"/>
  <c r="G174" i="6"/>
  <c r="C1474" i="6" s="1"/>
  <c r="B1472" i="6"/>
  <c r="R1472" i="6" s="1"/>
  <c r="H172" i="6"/>
  <c r="D1472" i="6" s="1"/>
  <c r="G172" i="6"/>
  <c r="C1472" i="6" s="1"/>
  <c r="B1470" i="6"/>
  <c r="R1470" i="6" s="1"/>
  <c r="G170" i="6"/>
  <c r="C1470" i="6" s="1"/>
  <c r="H170" i="6"/>
  <c r="D1470" i="6" s="1"/>
  <c r="B1468" i="6"/>
  <c r="R1468" i="6" s="1"/>
  <c r="G168" i="6"/>
  <c r="C1468" i="6" s="1"/>
  <c r="H168" i="6"/>
  <c r="D1468" i="6" s="1"/>
  <c r="B1466" i="6"/>
  <c r="R1466" i="6" s="1"/>
  <c r="H166" i="6"/>
  <c r="D1466" i="6" s="1"/>
  <c r="G166" i="6"/>
  <c r="C1466" i="6" s="1"/>
  <c r="B1464" i="6"/>
  <c r="R1464" i="6" s="1"/>
  <c r="G164" i="6"/>
  <c r="C1464" i="6" s="1"/>
  <c r="H164" i="6"/>
  <c r="D1464" i="6" s="1"/>
  <c r="B1462" i="6"/>
  <c r="R1462" i="6" s="1"/>
  <c r="H162" i="6"/>
  <c r="D1462" i="6" s="1"/>
  <c r="G162" i="6"/>
  <c r="C1462" i="6" s="1"/>
  <c r="B1460" i="6"/>
  <c r="R1460" i="6" s="1"/>
  <c r="H160" i="6"/>
  <c r="D1460" i="6" s="1"/>
  <c r="G160" i="6"/>
  <c r="C1460" i="6" s="1"/>
  <c r="B1458" i="6"/>
  <c r="R1458" i="6" s="1"/>
  <c r="G158" i="6"/>
  <c r="C1458" i="6" s="1"/>
  <c r="H158" i="6"/>
  <c r="D1458" i="6" s="1"/>
  <c r="B1456" i="6"/>
  <c r="R1456" i="6" s="1"/>
  <c r="G156" i="6"/>
  <c r="C1456" i="6" s="1"/>
  <c r="H156" i="6"/>
  <c r="D1456" i="6" s="1"/>
  <c r="B1454" i="6"/>
  <c r="R1454" i="6" s="1"/>
  <c r="G154" i="6"/>
  <c r="C1454" i="6" s="1"/>
  <c r="H154" i="6"/>
  <c r="D1454" i="6" s="1"/>
  <c r="B1452" i="6"/>
  <c r="R1452" i="6" s="1"/>
  <c r="G152" i="6"/>
  <c r="C1452" i="6" s="1"/>
  <c r="H152" i="6"/>
  <c r="D1452" i="6" s="1"/>
  <c r="B1450" i="6"/>
  <c r="R1450" i="6" s="1"/>
  <c r="G150" i="6"/>
  <c r="C1450" i="6" s="1"/>
  <c r="H150" i="6"/>
  <c r="D1450" i="6" s="1"/>
  <c r="B1448" i="6"/>
  <c r="R1448" i="6" s="1"/>
  <c r="H148" i="6"/>
  <c r="D1448" i="6" s="1"/>
  <c r="G148" i="6"/>
  <c r="C1448" i="6" s="1"/>
  <c r="B1446" i="6"/>
  <c r="R1446" i="6" s="1"/>
  <c r="H146" i="6"/>
  <c r="D1446" i="6" s="1"/>
  <c r="G146" i="6"/>
  <c r="C1446" i="6" s="1"/>
  <c r="B1444" i="6"/>
  <c r="R1444" i="6" s="1"/>
  <c r="G144" i="6"/>
  <c r="C1444" i="6" s="1"/>
  <c r="H144" i="6"/>
  <c r="D1444" i="6" s="1"/>
  <c r="B1442" i="6"/>
  <c r="R1442" i="6" s="1"/>
  <c r="H142" i="6"/>
  <c r="D1442" i="6" s="1"/>
  <c r="G142" i="6"/>
  <c r="C1442" i="6" s="1"/>
  <c r="B1440" i="6"/>
  <c r="R1440" i="6" s="1"/>
  <c r="H140" i="6"/>
  <c r="D1440" i="6" s="1"/>
  <c r="G140" i="6"/>
  <c r="C1440" i="6" s="1"/>
  <c r="B1438" i="6"/>
  <c r="R1438" i="6" s="1"/>
  <c r="G138" i="6"/>
  <c r="C1438" i="6" s="1"/>
  <c r="H138" i="6"/>
  <c r="D1438" i="6" s="1"/>
  <c r="B1436" i="6"/>
  <c r="R1436" i="6" s="1"/>
  <c r="G136" i="6"/>
  <c r="C1436" i="6" s="1"/>
  <c r="H136" i="6"/>
  <c r="D1436" i="6" s="1"/>
  <c r="B1434" i="6"/>
  <c r="R1434" i="6" s="1"/>
  <c r="H134" i="6"/>
  <c r="D1434" i="6" s="1"/>
  <c r="G134" i="6"/>
  <c r="C1434" i="6" s="1"/>
  <c r="B1432" i="6"/>
  <c r="R1432" i="6" s="1"/>
  <c r="G132" i="6"/>
  <c r="C1432" i="6" s="1"/>
  <c r="H132" i="6"/>
  <c r="D1432" i="6" s="1"/>
  <c r="B1430" i="6"/>
  <c r="R1430" i="6" s="1"/>
  <c r="G130" i="6"/>
  <c r="C1430" i="6" s="1"/>
  <c r="H130" i="6"/>
  <c r="D1430" i="6" s="1"/>
  <c r="B1428" i="6"/>
  <c r="R1428" i="6" s="1"/>
  <c r="H128" i="6"/>
  <c r="D1428" i="6" s="1"/>
  <c r="G128" i="6"/>
  <c r="C1428" i="6" s="1"/>
  <c r="B1426" i="6"/>
  <c r="R1426" i="6" s="1"/>
  <c r="G126" i="6"/>
  <c r="C1426" i="6" s="1"/>
  <c r="H126" i="6"/>
  <c r="D1426" i="6" s="1"/>
  <c r="B1424" i="6"/>
  <c r="R1424" i="6" s="1"/>
  <c r="G124" i="6"/>
  <c r="C1424" i="6" s="1"/>
  <c r="H124" i="6"/>
  <c r="D1424" i="6" s="1"/>
  <c r="B1422" i="6"/>
  <c r="R1422" i="6" s="1"/>
  <c r="G122" i="6"/>
  <c r="C1422" i="6" s="1"/>
  <c r="H122" i="6"/>
  <c r="D1422" i="6" s="1"/>
  <c r="B1420" i="6"/>
  <c r="R1420" i="6" s="1"/>
  <c r="H120" i="6"/>
  <c r="D1420" i="6" s="1"/>
  <c r="G120" i="6"/>
  <c r="C1420" i="6" s="1"/>
  <c r="B1418" i="6"/>
  <c r="R1418" i="6" s="1"/>
  <c r="G118" i="6"/>
  <c r="C1418" i="6" s="1"/>
  <c r="H118" i="6"/>
  <c r="D1418" i="6" s="1"/>
  <c r="B1416" i="6"/>
  <c r="R1416" i="6" s="1"/>
  <c r="G116" i="6"/>
  <c r="C1416" i="6" s="1"/>
  <c r="H116" i="6"/>
  <c r="D1416" i="6" s="1"/>
  <c r="B1414" i="6"/>
  <c r="R1414" i="6" s="1"/>
  <c r="G114" i="6"/>
  <c r="C1414" i="6" s="1"/>
  <c r="H114" i="6"/>
  <c r="D1414" i="6" s="1"/>
  <c r="B1412" i="6"/>
  <c r="R1412" i="6" s="1"/>
  <c r="G112" i="6"/>
  <c r="C1412" i="6" s="1"/>
  <c r="H112" i="6"/>
  <c r="D1412" i="6" s="1"/>
  <c r="B1410" i="6"/>
  <c r="R1410" i="6" s="1"/>
  <c r="H110" i="6"/>
  <c r="D1410" i="6" s="1"/>
  <c r="G110" i="6"/>
  <c r="C1410" i="6" s="1"/>
  <c r="B1408" i="6"/>
  <c r="R1408" i="6" s="1"/>
  <c r="G108" i="6"/>
  <c r="C1408" i="6" s="1"/>
  <c r="H108" i="6"/>
  <c r="D1408" i="6" s="1"/>
  <c r="B1406" i="6"/>
  <c r="R1406" i="6" s="1"/>
  <c r="G106" i="6"/>
  <c r="C1406" i="6" s="1"/>
  <c r="H106" i="6"/>
  <c r="D1406" i="6" s="1"/>
  <c r="B1404" i="6"/>
  <c r="R1404" i="6" s="1"/>
  <c r="H104" i="6"/>
  <c r="D1404" i="6" s="1"/>
  <c r="G104" i="6"/>
  <c r="C1404" i="6" s="1"/>
  <c r="B1402" i="6"/>
  <c r="R1402" i="6" s="1"/>
  <c r="H102" i="6"/>
  <c r="D1402" i="6" s="1"/>
  <c r="G102" i="6"/>
  <c r="C1402" i="6" s="1"/>
  <c r="B1400" i="6"/>
  <c r="R1400" i="6" s="1"/>
  <c r="G100" i="6"/>
  <c r="C1400" i="6" s="1"/>
  <c r="H100" i="6"/>
  <c r="D1400" i="6" s="1"/>
  <c r="B1398" i="6"/>
  <c r="R1398" i="6" s="1"/>
  <c r="G98" i="6"/>
  <c r="C1398" i="6" s="1"/>
  <c r="H98" i="6"/>
  <c r="D1398" i="6" s="1"/>
  <c r="B1396" i="6"/>
  <c r="R1396" i="6" s="1"/>
  <c r="H96" i="6"/>
  <c r="D1396" i="6" s="1"/>
  <c r="G96" i="6"/>
  <c r="C1396" i="6" s="1"/>
  <c r="B1394" i="6"/>
  <c r="R1394" i="6" s="1"/>
  <c r="H94" i="6"/>
  <c r="D1394" i="6" s="1"/>
  <c r="G94" i="6"/>
  <c r="C1394" i="6" s="1"/>
  <c r="B1392" i="6"/>
  <c r="R1392" i="6" s="1"/>
  <c r="G92" i="6"/>
  <c r="C1392" i="6" s="1"/>
  <c r="H92" i="6"/>
  <c r="D1392" i="6" s="1"/>
  <c r="B1390" i="6"/>
  <c r="R1390" i="6" s="1"/>
  <c r="G90" i="6"/>
  <c r="C1390" i="6" s="1"/>
  <c r="H90" i="6"/>
  <c r="D1390" i="6" s="1"/>
  <c r="B1388" i="6"/>
  <c r="R1388" i="6" s="1"/>
  <c r="G88" i="6"/>
  <c r="C1388" i="6" s="1"/>
  <c r="H88" i="6"/>
  <c r="D1388" i="6" s="1"/>
  <c r="B1386" i="6"/>
  <c r="R1386" i="6" s="1"/>
  <c r="G86" i="6"/>
  <c r="C1386" i="6" s="1"/>
  <c r="H86" i="6"/>
  <c r="D1386" i="6" s="1"/>
  <c r="B1384" i="6"/>
  <c r="R1384" i="6" s="1"/>
  <c r="G84" i="6"/>
  <c r="C1384" i="6" s="1"/>
  <c r="H84" i="6"/>
  <c r="D1384" i="6" s="1"/>
  <c r="B1382" i="6"/>
  <c r="R1382" i="6" s="1"/>
  <c r="H82" i="6"/>
  <c r="D1382" i="6" s="1"/>
  <c r="G82" i="6"/>
  <c r="C1382" i="6" s="1"/>
  <c r="B1380" i="6"/>
  <c r="R1380" i="6" s="1"/>
  <c r="H80" i="6"/>
  <c r="D1380" i="6" s="1"/>
  <c r="G80" i="6"/>
  <c r="C1380" i="6" s="1"/>
  <c r="B1378" i="6"/>
  <c r="R1378" i="6" s="1"/>
  <c r="H78" i="6"/>
  <c r="D1378" i="6" s="1"/>
  <c r="G78" i="6"/>
  <c r="C1378" i="6" s="1"/>
  <c r="B1376" i="6"/>
  <c r="R1376" i="6" s="1"/>
  <c r="G76" i="6"/>
  <c r="C1376" i="6" s="1"/>
  <c r="H76" i="6"/>
  <c r="D1376" i="6" s="1"/>
  <c r="B1374" i="6"/>
  <c r="R1374" i="6" s="1"/>
  <c r="G74" i="6"/>
  <c r="C1374" i="6" s="1"/>
  <c r="H74" i="6"/>
  <c r="D1374" i="6" s="1"/>
  <c r="B1372" i="6"/>
  <c r="R1372" i="6" s="1"/>
  <c r="G72" i="6"/>
  <c r="C1372" i="6" s="1"/>
  <c r="H72" i="6"/>
  <c r="D1372" i="6" s="1"/>
  <c r="B1370" i="6"/>
  <c r="R1370" i="6" s="1"/>
  <c r="G70" i="6"/>
  <c r="C1370" i="6" s="1"/>
  <c r="H70" i="6"/>
  <c r="D1370" i="6" s="1"/>
  <c r="B1368" i="6"/>
  <c r="R1368" i="6" s="1"/>
  <c r="G68" i="6"/>
  <c r="C1368" i="6" s="1"/>
  <c r="H68" i="6"/>
  <c r="D1368" i="6" s="1"/>
  <c r="B1366" i="6"/>
  <c r="R1366" i="6" s="1"/>
  <c r="G66" i="6"/>
  <c r="C1366" i="6" s="1"/>
  <c r="H66" i="6"/>
  <c r="D1366" i="6" s="1"/>
  <c r="B1364" i="6"/>
  <c r="R1364" i="6" s="1"/>
  <c r="H64" i="6"/>
  <c r="D1364" i="6" s="1"/>
  <c r="G64" i="6"/>
  <c r="C1364" i="6" s="1"/>
  <c r="B1362" i="6"/>
  <c r="R1362" i="6" s="1"/>
  <c r="G62" i="6"/>
  <c r="C1362" i="6" s="1"/>
  <c r="H62" i="6"/>
  <c r="D1362" i="6" s="1"/>
  <c r="B1360" i="6"/>
  <c r="R1360" i="6" s="1"/>
  <c r="G60" i="6"/>
  <c r="C1360" i="6" s="1"/>
  <c r="H60" i="6"/>
  <c r="D1360" i="6" s="1"/>
  <c r="B1358" i="6"/>
  <c r="R1358" i="6" s="1"/>
  <c r="G58" i="6"/>
  <c r="C1358" i="6" s="1"/>
  <c r="H58" i="6"/>
  <c r="D1358" i="6" s="1"/>
  <c r="B1356" i="6"/>
  <c r="R1356" i="6" s="1"/>
  <c r="G56" i="6"/>
  <c r="C1356" i="6" s="1"/>
  <c r="H56" i="6"/>
  <c r="D1356" i="6" s="1"/>
  <c r="B1354" i="6"/>
  <c r="R1354" i="6" s="1"/>
  <c r="G54" i="6"/>
  <c r="C1354" i="6" s="1"/>
  <c r="H54" i="6"/>
  <c r="D1354" i="6" s="1"/>
  <c r="B1352" i="6"/>
  <c r="R1352" i="6" s="1"/>
  <c r="H52" i="6"/>
  <c r="D1352" i="6" s="1"/>
  <c r="G52" i="6"/>
  <c r="C1352" i="6" s="1"/>
  <c r="B1350" i="6"/>
  <c r="R1350" i="6" s="1"/>
  <c r="H50" i="6"/>
  <c r="D1350" i="6" s="1"/>
  <c r="G50" i="6"/>
  <c r="C1350" i="6" s="1"/>
  <c r="B1348" i="6"/>
  <c r="R1348" i="6" s="1"/>
  <c r="G48" i="6"/>
  <c r="C1348" i="6" s="1"/>
  <c r="H48" i="6"/>
  <c r="D1348" i="6" s="1"/>
  <c r="B1346" i="6"/>
  <c r="R1346" i="6" s="1"/>
  <c r="H46" i="6"/>
  <c r="D1346" i="6" s="1"/>
  <c r="G46" i="6"/>
  <c r="C1346" i="6" s="1"/>
  <c r="B1344" i="6"/>
  <c r="R1344" i="6" s="1"/>
  <c r="G44" i="6"/>
  <c r="C1344" i="6" s="1"/>
  <c r="H44" i="6"/>
  <c r="D1344" i="6" s="1"/>
  <c r="B1342" i="6"/>
  <c r="R1342" i="6" s="1"/>
  <c r="G42" i="6"/>
  <c r="C1342" i="6" s="1"/>
  <c r="H42" i="6"/>
  <c r="D1342" i="6" s="1"/>
  <c r="B1340" i="6"/>
  <c r="R1340" i="6" s="1"/>
  <c r="H40" i="6"/>
  <c r="D1340" i="6" s="1"/>
  <c r="G40" i="6"/>
  <c r="C1340" i="6" s="1"/>
  <c r="B1338" i="6"/>
  <c r="R1338" i="6" s="1"/>
  <c r="G38" i="6"/>
  <c r="C1338" i="6" s="1"/>
  <c r="H38" i="6"/>
  <c r="D1338" i="6" s="1"/>
  <c r="B1336" i="6"/>
  <c r="R1336" i="6" s="1"/>
  <c r="H36" i="6"/>
  <c r="D1336" i="6" s="1"/>
  <c r="G36" i="6"/>
  <c r="C1336" i="6" s="1"/>
  <c r="B1334" i="6"/>
  <c r="R1334" i="6" s="1"/>
  <c r="H34" i="6"/>
  <c r="D1334" i="6" s="1"/>
  <c r="G34" i="6"/>
  <c r="C1334" i="6" s="1"/>
  <c r="B1332" i="6"/>
  <c r="R1332" i="6" s="1"/>
  <c r="H32" i="6"/>
  <c r="D1332" i="6" s="1"/>
  <c r="G32" i="6"/>
  <c r="C1332" i="6" s="1"/>
  <c r="B1330" i="6"/>
  <c r="R1330" i="6" s="1"/>
  <c r="G30" i="6"/>
  <c r="C1330" i="6" s="1"/>
  <c r="H30" i="6"/>
  <c r="D1330" i="6" s="1"/>
  <c r="B1328" i="6"/>
  <c r="R1328" i="6" s="1"/>
  <c r="G28" i="6"/>
  <c r="C1328" i="6" s="1"/>
  <c r="H28" i="6"/>
  <c r="D1328" i="6" s="1"/>
  <c r="B1326" i="6"/>
  <c r="R1326" i="6" s="1"/>
  <c r="H26" i="6"/>
  <c r="D1326" i="6" s="1"/>
  <c r="G26" i="6"/>
  <c r="C1326" i="6" s="1"/>
  <c r="B1324" i="6"/>
  <c r="R1324" i="6" s="1"/>
  <c r="H24" i="6"/>
  <c r="D1324" i="6" s="1"/>
  <c r="G24" i="6"/>
  <c r="C1324" i="6" s="1"/>
  <c r="B1322" i="6"/>
  <c r="R1322" i="6" s="1"/>
  <c r="G22" i="6"/>
  <c r="C1322" i="6" s="1"/>
  <c r="H22" i="6"/>
  <c r="D1322" i="6" s="1"/>
  <c r="B1320" i="6"/>
  <c r="R1320" i="6" s="1"/>
  <c r="G20" i="6"/>
  <c r="C1320" i="6" s="1"/>
  <c r="H20" i="6"/>
  <c r="D1320" i="6" s="1"/>
  <c r="B1318" i="6"/>
  <c r="R1318" i="6" s="1"/>
  <c r="H18" i="6"/>
  <c r="D1318" i="6" s="1"/>
  <c r="G18" i="6"/>
  <c r="C1318" i="6" s="1"/>
  <c r="B1316" i="6"/>
  <c r="R1316" i="6" s="1"/>
  <c r="G16" i="6"/>
  <c r="C1316" i="6" s="1"/>
  <c r="H16" i="6"/>
  <c r="D1316" i="6" s="1"/>
  <c r="B1314" i="6"/>
  <c r="R1314" i="6" s="1"/>
  <c r="H14" i="6"/>
  <c r="D1314" i="6" s="1"/>
  <c r="G14" i="6"/>
  <c r="C1314" i="6" s="1"/>
  <c r="B1312" i="6"/>
  <c r="R1312" i="6" s="1"/>
  <c r="H12" i="6"/>
  <c r="D1312" i="6" s="1"/>
  <c r="G12" i="6"/>
  <c r="C1312" i="6" s="1"/>
  <c r="B1310" i="6"/>
  <c r="R1310" i="6" s="1"/>
  <c r="G10" i="6"/>
  <c r="C1310" i="6" s="1"/>
  <c r="H10" i="6"/>
  <c r="D1310" i="6" s="1"/>
  <c r="R1301" i="6"/>
  <c r="B1308" i="6"/>
  <c r="R1308" i="6" s="1"/>
  <c r="H8" i="6"/>
  <c r="D1308" i="6" s="1"/>
  <c r="G8" i="6"/>
  <c r="C1308" i="6" s="1"/>
  <c r="B1306" i="6"/>
  <c r="R1306" i="6" s="1"/>
  <c r="G6" i="6"/>
  <c r="C1306" i="6" s="1"/>
  <c r="H6" i="6"/>
  <c r="D1306" i="6" s="1"/>
  <c r="B1304" i="6"/>
  <c r="R1304" i="6" s="1"/>
  <c r="G4" i="6"/>
  <c r="C1304" i="6" s="1"/>
  <c r="H4" i="6"/>
  <c r="D1304" i="6" s="1"/>
  <c r="B1302" i="6"/>
  <c r="R1302" i="6" s="1"/>
  <c r="H2" i="6"/>
  <c r="D1302" i="6" s="1"/>
  <c r="G2" i="6"/>
  <c r="C1302" i="6" s="1"/>
  <c r="B1609" i="6"/>
  <c r="R1609" i="6" s="1"/>
  <c r="H309" i="6"/>
  <c r="D1609" i="6" s="1"/>
  <c r="G309" i="6"/>
  <c r="C1609" i="6" s="1"/>
  <c r="B1607" i="6"/>
  <c r="R1607" i="6" s="1"/>
  <c r="G307" i="6"/>
  <c r="C1607" i="6" s="1"/>
  <c r="H307" i="6"/>
  <c r="D1607" i="6" s="1"/>
  <c r="B1605" i="6"/>
  <c r="R1605" i="6" s="1"/>
  <c r="H305" i="6"/>
  <c r="D1605" i="6" s="1"/>
  <c r="G305" i="6"/>
  <c r="C1605" i="6" s="1"/>
  <c r="B1603" i="6"/>
  <c r="R1603" i="6" s="1"/>
  <c r="G303" i="6"/>
  <c r="C1603" i="6" s="1"/>
  <c r="H303" i="6"/>
  <c r="D1603" i="6" s="1"/>
  <c r="B1601" i="6"/>
  <c r="R1601" i="6" s="1"/>
  <c r="H301" i="6"/>
  <c r="D1601" i="6" s="1"/>
  <c r="G301" i="6"/>
  <c r="C1601" i="6" s="1"/>
  <c r="B1599" i="6"/>
  <c r="R1599" i="6" s="1"/>
  <c r="H299" i="6"/>
  <c r="D1599" i="6" s="1"/>
  <c r="G299" i="6"/>
  <c r="C1599" i="6" s="1"/>
  <c r="B1597" i="6"/>
  <c r="R1597" i="6" s="1"/>
  <c r="H297" i="6"/>
  <c r="D1597" i="6" s="1"/>
  <c r="G297" i="6"/>
  <c r="C1597" i="6" s="1"/>
  <c r="B1595" i="6"/>
  <c r="R1595" i="6" s="1"/>
  <c r="G295" i="6"/>
  <c r="C1595" i="6" s="1"/>
  <c r="H295" i="6"/>
  <c r="D1595" i="6" s="1"/>
  <c r="B1593" i="6"/>
  <c r="R1593" i="6" s="1"/>
  <c r="H293" i="6"/>
  <c r="D1593" i="6" s="1"/>
  <c r="G293" i="6"/>
  <c r="C1593" i="6" s="1"/>
  <c r="B1591" i="6"/>
  <c r="R1591" i="6" s="1"/>
  <c r="G291" i="6"/>
  <c r="C1591" i="6" s="1"/>
  <c r="H291" i="6"/>
  <c r="D1591" i="6" s="1"/>
  <c r="B1589" i="6"/>
  <c r="R1589" i="6" s="1"/>
  <c r="H289" i="6"/>
  <c r="D1589" i="6" s="1"/>
  <c r="G289" i="6"/>
  <c r="C1589" i="6" s="1"/>
  <c r="B1587" i="6"/>
  <c r="R1587" i="6" s="1"/>
  <c r="G287" i="6"/>
  <c r="C1587" i="6" s="1"/>
  <c r="H287" i="6"/>
  <c r="D1587" i="6" s="1"/>
  <c r="B1585" i="6"/>
  <c r="R1585" i="6" s="1"/>
  <c r="H285" i="6"/>
  <c r="D1585" i="6" s="1"/>
  <c r="G285" i="6"/>
  <c r="C1585" i="6" s="1"/>
  <c r="B1583" i="6"/>
  <c r="R1583" i="6" s="1"/>
  <c r="H283" i="6"/>
  <c r="D1583" i="6" s="1"/>
  <c r="G283" i="6"/>
  <c r="C1583" i="6" s="1"/>
  <c r="B1581" i="6"/>
  <c r="R1581" i="6" s="1"/>
  <c r="H281" i="6"/>
  <c r="D1581" i="6" s="1"/>
  <c r="G281" i="6"/>
  <c r="C1581" i="6" s="1"/>
  <c r="B1579" i="6"/>
  <c r="R1579" i="6" s="1"/>
  <c r="G279" i="6"/>
  <c r="C1579" i="6" s="1"/>
  <c r="H279" i="6"/>
  <c r="D1579" i="6" s="1"/>
  <c r="B1577" i="6"/>
  <c r="R1577" i="6" s="1"/>
  <c r="H277" i="6"/>
  <c r="D1577" i="6" s="1"/>
  <c r="G277" i="6"/>
  <c r="C1577" i="6" s="1"/>
  <c r="B1575" i="6"/>
  <c r="R1575" i="6" s="1"/>
  <c r="G275" i="6"/>
  <c r="C1575" i="6" s="1"/>
  <c r="H275" i="6"/>
  <c r="D1575" i="6" s="1"/>
  <c r="B1573" i="6"/>
  <c r="R1573" i="6" s="1"/>
  <c r="H273" i="6"/>
  <c r="D1573" i="6" s="1"/>
  <c r="G273" i="6"/>
  <c r="C1573" i="6" s="1"/>
  <c r="B1571" i="6"/>
  <c r="R1571" i="6" s="1"/>
  <c r="H271" i="6"/>
  <c r="D1571" i="6" s="1"/>
  <c r="G271" i="6"/>
  <c r="C1571" i="6" s="1"/>
  <c r="B1569" i="6"/>
  <c r="R1569" i="6" s="1"/>
  <c r="H269" i="6"/>
  <c r="D1569" i="6" s="1"/>
  <c r="G269" i="6"/>
  <c r="C1569" i="6" s="1"/>
  <c r="B1567" i="6"/>
  <c r="R1567" i="6" s="1"/>
  <c r="G267" i="6"/>
  <c r="C1567" i="6" s="1"/>
  <c r="H267" i="6"/>
  <c r="D1567" i="6" s="1"/>
  <c r="B1565" i="6"/>
  <c r="R1565" i="6" s="1"/>
  <c r="H265" i="6"/>
  <c r="D1565" i="6" s="1"/>
  <c r="G265" i="6"/>
  <c r="C1565" i="6" s="1"/>
  <c r="B1563" i="6"/>
  <c r="R1563" i="6" s="1"/>
  <c r="G263" i="6"/>
  <c r="C1563" i="6" s="1"/>
  <c r="H263" i="6"/>
  <c r="D1563" i="6" s="1"/>
  <c r="B1561" i="6"/>
  <c r="R1561" i="6" s="1"/>
  <c r="H261" i="6"/>
  <c r="D1561" i="6" s="1"/>
  <c r="G261" i="6"/>
  <c r="C1561" i="6" s="1"/>
  <c r="B1559" i="6"/>
  <c r="R1559" i="6" s="1"/>
  <c r="H259" i="6"/>
  <c r="D1559" i="6" s="1"/>
  <c r="G259" i="6"/>
  <c r="C1559" i="6" s="1"/>
  <c r="B1557" i="6"/>
  <c r="R1557" i="6" s="1"/>
  <c r="H257" i="6"/>
  <c r="D1557" i="6" s="1"/>
  <c r="G257" i="6"/>
  <c r="C1557" i="6" s="1"/>
  <c r="B1555" i="6"/>
  <c r="R1555" i="6" s="1"/>
  <c r="G255" i="6"/>
  <c r="C1555" i="6" s="1"/>
  <c r="H255" i="6"/>
  <c r="D1555" i="6" s="1"/>
  <c r="B1553" i="6"/>
  <c r="R1553" i="6" s="1"/>
  <c r="H253" i="6"/>
  <c r="D1553" i="6" s="1"/>
  <c r="G253" i="6"/>
  <c r="C1553" i="6" s="1"/>
  <c r="B1551" i="6"/>
  <c r="R1551" i="6" s="1"/>
  <c r="G251" i="6"/>
  <c r="C1551" i="6" s="1"/>
  <c r="H251" i="6"/>
  <c r="D1551" i="6" s="1"/>
  <c r="B1549" i="6"/>
  <c r="R1549" i="6" s="1"/>
  <c r="H249" i="6"/>
  <c r="D1549" i="6" s="1"/>
  <c r="G249" i="6"/>
  <c r="C1549" i="6" s="1"/>
  <c r="B1547" i="6"/>
  <c r="R1547" i="6" s="1"/>
  <c r="H247" i="6"/>
  <c r="D1547" i="6" s="1"/>
  <c r="G247" i="6"/>
  <c r="C1547" i="6" s="1"/>
  <c r="B1545" i="6"/>
  <c r="R1545" i="6" s="1"/>
  <c r="H245" i="6"/>
  <c r="D1545" i="6" s="1"/>
  <c r="G245" i="6"/>
  <c r="C1545" i="6" s="1"/>
  <c r="B1543" i="6"/>
  <c r="R1543" i="6" s="1"/>
  <c r="H243" i="6"/>
  <c r="D1543" i="6" s="1"/>
  <c r="G243" i="6"/>
  <c r="C1543" i="6" s="1"/>
  <c r="B1541" i="6"/>
  <c r="R1541" i="6" s="1"/>
  <c r="H241" i="6"/>
  <c r="D1541" i="6" s="1"/>
  <c r="G241" i="6"/>
  <c r="C1541" i="6" s="1"/>
  <c r="B1539" i="6"/>
  <c r="R1539" i="6" s="1"/>
  <c r="H239" i="6"/>
  <c r="D1539" i="6" s="1"/>
  <c r="G239" i="6"/>
  <c r="C1539" i="6" s="1"/>
  <c r="B1537" i="6"/>
  <c r="R1537" i="6" s="1"/>
  <c r="H237" i="6"/>
  <c r="D1537" i="6" s="1"/>
  <c r="G237" i="6"/>
  <c r="C1537" i="6" s="1"/>
  <c r="B1535" i="6"/>
  <c r="R1535" i="6" s="1"/>
  <c r="G235" i="6"/>
  <c r="C1535" i="6" s="1"/>
  <c r="H235" i="6"/>
  <c r="D1535" i="6" s="1"/>
  <c r="B1533" i="6"/>
  <c r="R1533" i="6" s="1"/>
  <c r="H233" i="6"/>
  <c r="D1533" i="6" s="1"/>
  <c r="G233" i="6"/>
  <c r="C1533" i="6" s="1"/>
  <c r="B1531" i="6"/>
  <c r="R1531" i="6" s="1"/>
  <c r="G231" i="6"/>
  <c r="C1531" i="6" s="1"/>
  <c r="H231" i="6"/>
  <c r="D1531" i="6" s="1"/>
  <c r="B1529" i="6"/>
  <c r="R1529" i="6" s="1"/>
  <c r="G229" i="6"/>
  <c r="C1529" i="6" s="1"/>
  <c r="H229" i="6"/>
  <c r="D1529" i="6" s="1"/>
  <c r="B1527" i="6"/>
  <c r="R1527" i="6" s="1"/>
  <c r="H227" i="6"/>
  <c r="D1527" i="6" s="1"/>
  <c r="G227" i="6"/>
  <c r="C1527" i="6" s="1"/>
  <c r="B1525" i="6"/>
  <c r="R1525" i="6" s="1"/>
  <c r="G225" i="6"/>
  <c r="C1525" i="6" s="1"/>
  <c r="H225" i="6"/>
  <c r="D1525" i="6" s="1"/>
  <c r="B1523" i="6"/>
  <c r="R1523" i="6" s="1"/>
  <c r="G223" i="6"/>
  <c r="C1523" i="6" s="1"/>
  <c r="H223" i="6"/>
  <c r="D1523" i="6" s="1"/>
  <c r="B1521" i="6"/>
  <c r="R1521" i="6" s="1"/>
  <c r="G221" i="6"/>
  <c r="C1521" i="6" s="1"/>
  <c r="H221" i="6"/>
  <c r="D1521" i="6" s="1"/>
  <c r="B1519" i="6"/>
  <c r="R1519" i="6" s="1"/>
  <c r="H219" i="6"/>
  <c r="D1519" i="6" s="1"/>
  <c r="G219" i="6"/>
  <c r="C1519" i="6" s="1"/>
  <c r="B1517" i="6"/>
  <c r="R1517" i="6" s="1"/>
  <c r="G217" i="6"/>
  <c r="C1517" i="6" s="1"/>
  <c r="H217" i="6"/>
  <c r="D1517" i="6" s="1"/>
  <c r="B1515" i="6"/>
  <c r="R1515" i="6" s="1"/>
  <c r="H215" i="6"/>
  <c r="D1515" i="6" s="1"/>
  <c r="G215" i="6"/>
  <c r="C1515" i="6" s="1"/>
  <c r="B1513" i="6"/>
  <c r="R1513" i="6" s="1"/>
  <c r="G213" i="6"/>
  <c r="C1513" i="6" s="1"/>
  <c r="H213" i="6"/>
  <c r="D1513" i="6" s="1"/>
  <c r="B1511" i="6"/>
  <c r="R1511" i="6" s="1"/>
  <c r="G211" i="6"/>
  <c r="C1511" i="6" s="1"/>
  <c r="H211" i="6"/>
  <c r="D1511" i="6" s="1"/>
  <c r="B1509" i="6"/>
  <c r="R1509" i="6" s="1"/>
  <c r="G209" i="6"/>
  <c r="C1509" i="6" s="1"/>
  <c r="H209" i="6"/>
  <c r="D1509" i="6" s="1"/>
  <c r="B1507" i="6"/>
  <c r="R1507" i="6" s="1"/>
  <c r="H207" i="6"/>
  <c r="D1507" i="6" s="1"/>
  <c r="G207" i="6"/>
  <c r="C1507" i="6" s="1"/>
  <c r="B1505" i="6"/>
  <c r="R1505" i="6" s="1"/>
  <c r="G205" i="6"/>
  <c r="C1505" i="6" s="1"/>
  <c r="H205" i="6"/>
  <c r="D1505" i="6" s="1"/>
  <c r="B1503" i="6"/>
  <c r="R1503" i="6" s="1"/>
  <c r="H203" i="6"/>
  <c r="D1503" i="6" s="1"/>
  <c r="G203" i="6"/>
  <c r="C1503" i="6" s="1"/>
  <c r="B1501" i="6"/>
  <c r="R1501" i="6" s="1"/>
  <c r="G201" i="6"/>
  <c r="C1501" i="6" s="1"/>
  <c r="H201" i="6"/>
  <c r="D1501" i="6" s="1"/>
  <c r="B1499" i="6"/>
  <c r="R1499" i="6" s="1"/>
  <c r="G199" i="6"/>
  <c r="C1499" i="6" s="1"/>
  <c r="H199" i="6"/>
  <c r="D1499" i="6" s="1"/>
  <c r="B1497" i="6"/>
  <c r="R1497" i="6" s="1"/>
  <c r="G197" i="6"/>
  <c r="C1497" i="6" s="1"/>
  <c r="H197" i="6"/>
  <c r="D1497" i="6" s="1"/>
  <c r="B1495" i="6"/>
  <c r="R1495" i="6" s="1"/>
  <c r="G195" i="6"/>
  <c r="C1495" i="6" s="1"/>
  <c r="H195" i="6"/>
  <c r="D1495" i="6" s="1"/>
  <c r="B1493" i="6"/>
  <c r="R1493" i="6" s="1"/>
  <c r="G193" i="6"/>
  <c r="C1493" i="6" s="1"/>
  <c r="H193" i="6"/>
  <c r="D1493" i="6" s="1"/>
  <c r="B1491" i="6"/>
  <c r="R1491" i="6" s="1"/>
  <c r="H191" i="6"/>
  <c r="D1491" i="6" s="1"/>
  <c r="G191" i="6"/>
  <c r="C1491" i="6" s="1"/>
  <c r="B1489" i="6"/>
  <c r="R1489" i="6" s="1"/>
  <c r="G189" i="6"/>
  <c r="C1489" i="6" s="1"/>
  <c r="H189" i="6"/>
  <c r="D1489" i="6" s="1"/>
  <c r="B1487" i="6"/>
  <c r="R1487" i="6" s="1"/>
  <c r="G187" i="6"/>
  <c r="C1487" i="6" s="1"/>
  <c r="H187" i="6"/>
  <c r="D1487" i="6" s="1"/>
  <c r="B1485" i="6"/>
  <c r="R1485" i="6" s="1"/>
  <c r="G185" i="6"/>
  <c r="C1485" i="6" s="1"/>
  <c r="H185" i="6"/>
  <c r="D1485" i="6" s="1"/>
  <c r="B1483" i="6"/>
  <c r="R1483" i="6" s="1"/>
  <c r="H183" i="6"/>
  <c r="D1483" i="6" s="1"/>
  <c r="G183" i="6"/>
  <c r="C1483" i="6" s="1"/>
  <c r="B1481" i="6"/>
  <c r="R1481" i="6" s="1"/>
  <c r="G181" i="6"/>
  <c r="C1481" i="6" s="1"/>
  <c r="H181" i="6"/>
  <c r="D1481" i="6" s="1"/>
  <c r="B1479" i="6"/>
  <c r="R1479" i="6" s="1"/>
  <c r="G179" i="6"/>
  <c r="C1479" i="6" s="1"/>
  <c r="H179" i="6"/>
  <c r="D1479" i="6" s="1"/>
  <c r="B1477" i="6"/>
  <c r="R1477" i="6" s="1"/>
  <c r="G177" i="6"/>
  <c r="C1477" i="6" s="1"/>
  <c r="H177" i="6"/>
  <c r="D1477" i="6" s="1"/>
  <c r="B1475" i="6"/>
  <c r="R1475" i="6" s="1"/>
  <c r="G175" i="6"/>
  <c r="C1475" i="6" s="1"/>
  <c r="H175" i="6"/>
  <c r="D1475" i="6" s="1"/>
  <c r="B1473" i="6"/>
  <c r="R1473" i="6" s="1"/>
  <c r="G173" i="6"/>
  <c r="C1473" i="6" s="1"/>
  <c r="H173" i="6"/>
  <c r="D1473" i="6" s="1"/>
  <c r="B1471" i="6"/>
  <c r="R1471" i="6" s="1"/>
  <c r="H171" i="6"/>
  <c r="D1471" i="6" s="1"/>
  <c r="G171" i="6"/>
  <c r="C1471" i="6" s="1"/>
  <c r="B1469" i="6"/>
  <c r="R1469" i="6" s="1"/>
  <c r="G169" i="6"/>
  <c r="C1469" i="6" s="1"/>
  <c r="H169" i="6"/>
  <c r="D1469" i="6" s="1"/>
  <c r="B1467" i="6"/>
  <c r="R1467" i="6" s="1"/>
  <c r="H167" i="6"/>
  <c r="D1467" i="6" s="1"/>
  <c r="G167" i="6"/>
  <c r="C1467" i="6" s="1"/>
  <c r="B1465" i="6"/>
  <c r="R1465" i="6" s="1"/>
  <c r="G165" i="6"/>
  <c r="C1465" i="6" s="1"/>
  <c r="H165" i="6"/>
  <c r="D1465" i="6" s="1"/>
  <c r="B1463" i="6"/>
  <c r="R1463" i="6" s="1"/>
  <c r="G163" i="6"/>
  <c r="C1463" i="6" s="1"/>
  <c r="H163" i="6"/>
  <c r="D1463" i="6" s="1"/>
  <c r="B1461" i="6"/>
  <c r="R1461" i="6" s="1"/>
  <c r="G161" i="6"/>
  <c r="C1461" i="6" s="1"/>
  <c r="H161" i="6"/>
  <c r="D1461" i="6" s="1"/>
  <c r="B1459" i="6"/>
  <c r="R1459" i="6" s="1"/>
  <c r="H159" i="6"/>
  <c r="D1459" i="6" s="1"/>
  <c r="G159" i="6"/>
  <c r="C1459" i="6" s="1"/>
  <c r="B1457" i="6"/>
  <c r="R1457" i="6" s="1"/>
  <c r="G157" i="6"/>
  <c r="C1457" i="6" s="1"/>
  <c r="H157" i="6"/>
  <c r="D1457" i="6" s="1"/>
  <c r="B1455" i="6"/>
  <c r="R1455" i="6" s="1"/>
  <c r="G155" i="6"/>
  <c r="C1455" i="6" s="1"/>
  <c r="H155" i="6"/>
  <c r="D1455" i="6" s="1"/>
  <c r="B1453" i="6"/>
  <c r="R1453" i="6" s="1"/>
  <c r="G153" i="6"/>
  <c r="C1453" i="6" s="1"/>
  <c r="H153" i="6"/>
  <c r="D1453" i="6" s="1"/>
  <c r="B1451" i="6"/>
  <c r="R1451" i="6" s="1"/>
  <c r="H151" i="6"/>
  <c r="D1451" i="6" s="1"/>
  <c r="G151" i="6"/>
  <c r="C1451" i="6" s="1"/>
  <c r="B1449" i="6"/>
  <c r="R1449" i="6" s="1"/>
  <c r="G149" i="6"/>
  <c r="C1449" i="6" s="1"/>
  <c r="H149" i="6"/>
  <c r="D1449" i="6" s="1"/>
  <c r="B1447" i="6"/>
  <c r="R1447" i="6" s="1"/>
  <c r="G147" i="6"/>
  <c r="C1447" i="6" s="1"/>
  <c r="H147" i="6"/>
  <c r="D1447" i="6" s="1"/>
  <c r="B1445" i="6"/>
  <c r="R1445" i="6" s="1"/>
  <c r="G145" i="6"/>
  <c r="C1445" i="6" s="1"/>
  <c r="H145" i="6"/>
  <c r="D1445" i="6" s="1"/>
  <c r="B1443" i="6"/>
  <c r="R1443" i="6" s="1"/>
  <c r="G143" i="6"/>
  <c r="C1443" i="6" s="1"/>
  <c r="H143" i="6"/>
  <c r="D1443" i="6" s="1"/>
  <c r="B1441" i="6"/>
  <c r="R1441" i="6" s="1"/>
  <c r="G141" i="6"/>
  <c r="C1441" i="6" s="1"/>
  <c r="H141" i="6"/>
  <c r="D1441" i="6" s="1"/>
  <c r="B1439" i="6"/>
  <c r="R1439" i="6" s="1"/>
  <c r="G139" i="6"/>
  <c r="C1439" i="6" s="1"/>
  <c r="H139" i="6"/>
  <c r="D1439" i="6" s="1"/>
  <c r="B1437" i="6"/>
  <c r="R1437" i="6" s="1"/>
  <c r="G137" i="6"/>
  <c r="C1437" i="6" s="1"/>
  <c r="H137" i="6"/>
  <c r="D1437" i="6" s="1"/>
  <c r="B1435" i="6"/>
  <c r="R1435" i="6" s="1"/>
  <c r="H135" i="6"/>
  <c r="D1435" i="6" s="1"/>
  <c r="G135" i="6"/>
  <c r="C1435" i="6" s="1"/>
  <c r="B1433" i="6"/>
  <c r="R1433" i="6" s="1"/>
  <c r="G133" i="6"/>
  <c r="C1433" i="6" s="1"/>
  <c r="H133" i="6"/>
  <c r="D1433" i="6" s="1"/>
  <c r="B1431" i="6"/>
  <c r="R1431" i="6" s="1"/>
  <c r="G131" i="6"/>
  <c r="C1431" i="6" s="1"/>
  <c r="H131" i="6"/>
  <c r="D1431" i="6" s="1"/>
  <c r="B1429" i="6"/>
  <c r="R1429" i="6" s="1"/>
  <c r="G129" i="6"/>
  <c r="C1429" i="6" s="1"/>
  <c r="H129" i="6"/>
  <c r="D1429" i="6" s="1"/>
  <c r="B1427" i="6"/>
  <c r="R1427" i="6" s="1"/>
  <c r="H127" i="6"/>
  <c r="D1427" i="6" s="1"/>
  <c r="G127" i="6"/>
  <c r="C1427" i="6" s="1"/>
  <c r="B1425" i="6"/>
  <c r="R1425" i="6" s="1"/>
  <c r="G125" i="6"/>
  <c r="C1425" i="6" s="1"/>
  <c r="H125" i="6"/>
  <c r="D1425" i="6" s="1"/>
  <c r="B1423" i="6"/>
  <c r="R1423" i="6" s="1"/>
  <c r="H123" i="6"/>
  <c r="D1423" i="6" s="1"/>
  <c r="G123" i="6"/>
  <c r="C1423" i="6" s="1"/>
  <c r="B1421" i="6"/>
  <c r="R1421" i="6" s="1"/>
  <c r="G121" i="6"/>
  <c r="C1421" i="6" s="1"/>
  <c r="H121" i="6"/>
  <c r="D1421" i="6" s="1"/>
  <c r="B1419" i="6"/>
  <c r="R1419" i="6" s="1"/>
  <c r="H119" i="6"/>
  <c r="D1419" i="6" s="1"/>
  <c r="G119" i="6"/>
  <c r="C1419" i="6" s="1"/>
  <c r="B1417" i="6"/>
  <c r="R1417" i="6" s="1"/>
  <c r="G117" i="6"/>
  <c r="C1417" i="6" s="1"/>
  <c r="H117" i="6"/>
  <c r="D1417" i="6" s="1"/>
  <c r="B1415" i="6"/>
  <c r="R1415" i="6" s="1"/>
  <c r="G115" i="6"/>
  <c r="C1415" i="6" s="1"/>
  <c r="H115" i="6"/>
  <c r="D1415" i="6" s="1"/>
  <c r="B1413" i="6"/>
  <c r="R1413" i="6" s="1"/>
  <c r="G113" i="6"/>
  <c r="C1413" i="6" s="1"/>
  <c r="H113" i="6"/>
  <c r="D1413" i="6" s="1"/>
  <c r="B1411" i="6"/>
  <c r="R1411" i="6" s="1"/>
  <c r="G111" i="6"/>
  <c r="C1411" i="6" s="1"/>
  <c r="H111" i="6"/>
  <c r="D1411" i="6" s="1"/>
  <c r="B1409" i="6"/>
  <c r="R1409" i="6" s="1"/>
  <c r="G109" i="6"/>
  <c r="C1409" i="6" s="1"/>
  <c r="H109" i="6"/>
  <c r="D1409" i="6" s="1"/>
  <c r="B1407" i="6"/>
  <c r="R1407" i="6" s="1"/>
  <c r="G107" i="6"/>
  <c r="C1407" i="6" s="1"/>
  <c r="H107" i="6"/>
  <c r="D1407" i="6" s="1"/>
  <c r="B1405" i="6"/>
  <c r="R1405" i="6" s="1"/>
  <c r="G105" i="6"/>
  <c r="C1405" i="6" s="1"/>
  <c r="H105" i="6"/>
  <c r="D1405" i="6" s="1"/>
  <c r="B1403" i="6"/>
  <c r="R1403" i="6" s="1"/>
  <c r="H103" i="6"/>
  <c r="D1403" i="6" s="1"/>
  <c r="G103" i="6"/>
  <c r="C1403" i="6" s="1"/>
  <c r="B1401" i="6"/>
  <c r="R1401" i="6" s="1"/>
  <c r="G101" i="6"/>
  <c r="C1401" i="6" s="1"/>
  <c r="H101" i="6"/>
  <c r="D1401" i="6" s="1"/>
  <c r="B1399" i="6"/>
  <c r="R1399" i="6" s="1"/>
  <c r="H99" i="6"/>
  <c r="D1399" i="6" s="1"/>
  <c r="G99" i="6"/>
  <c r="C1399" i="6" s="1"/>
  <c r="B1397" i="6"/>
  <c r="R1397" i="6" s="1"/>
  <c r="G97" i="6"/>
  <c r="C1397" i="6" s="1"/>
  <c r="H97" i="6"/>
  <c r="D1397" i="6" s="1"/>
  <c r="B1395" i="6"/>
  <c r="R1395" i="6" s="1"/>
  <c r="G95" i="6"/>
  <c r="C1395" i="6" s="1"/>
  <c r="H95" i="6"/>
  <c r="D1395" i="6" s="1"/>
  <c r="B1393" i="6"/>
  <c r="R1393" i="6" s="1"/>
  <c r="G93" i="6"/>
  <c r="C1393" i="6" s="1"/>
  <c r="H93" i="6"/>
  <c r="D1393" i="6" s="1"/>
  <c r="B1391" i="6"/>
  <c r="R1391" i="6" s="1"/>
  <c r="G91" i="6"/>
  <c r="C1391" i="6" s="1"/>
  <c r="H91" i="6"/>
  <c r="D1391" i="6" s="1"/>
  <c r="B1389" i="6"/>
  <c r="R1389" i="6" s="1"/>
  <c r="G89" i="6"/>
  <c r="C1389" i="6" s="1"/>
  <c r="H89" i="6"/>
  <c r="D1389" i="6" s="1"/>
  <c r="B1387" i="6"/>
  <c r="R1387" i="6" s="1"/>
  <c r="H87" i="6"/>
  <c r="D1387" i="6" s="1"/>
  <c r="G87" i="6"/>
  <c r="C1387" i="6" s="1"/>
  <c r="B1385" i="6"/>
  <c r="R1385" i="6" s="1"/>
  <c r="G85" i="6"/>
  <c r="C1385" i="6" s="1"/>
  <c r="H85" i="6"/>
  <c r="D1385" i="6" s="1"/>
  <c r="B1383" i="6"/>
  <c r="R1383" i="6" s="1"/>
  <c r="G83" i="6"/>
  <c r="C1383" i="6" s="1"/>
  <c r="H83" i="6"/>
  <c r="D1383" i="6" s="1"/>
  <c r="B1381" i="6"/>
  <c r="R1381" i="6" s="1"/>
  <c r="G81" i="6"/>
  <c r="C1381" i="6" s="1"/>
  <c r="H81" i="6"/>
  <c r="D1381" i="6" s="1"/>
  <c r="B1379" i="6"/>
  <c r="R1379" i="6" s="1"/>
  <c r="G79" i="6"/>
  <c r="C1379" i="6" s="1"/>
  <c r="H79" i="6"/>
  <c r="D1379" i="6" s="1"/>
  <c r="B1377" i="6"/>
  <c r="R1377" i="6" s="1"/>
  <c r="G77" i="6"/>
  <c r="C1377" i="6" s="1"/>
  <c r="H77" i="6"/>
  <c r="D1377" i="6" s="1"/>
  <c r="B1375" i="6"/>
  <c r="R1375" i="6" s="1"/>
  <c r="G75" i="6"/>
  <c r="C1375" i="6" s="1"/>
  <c r="H75" i="6"/>
  <c r="D1375" i="6" s="1"/>
  <c r="B1373" i="6"/>
  <c r="R1373" i="6" s="1"/>
  <c r="G73" i="6"/>
  <c r="C1373" i="6" s="1"/>
  <c r="H73" i="6"/>
  <c r="D1373" i="6" s="1"/>
  <c r="B1371" i="6"/>
  <c r="R1371" i="6" s="1"/>
  <c r="H71" i="6"/>
  <c r="D1371" i="6" s="1"/>
  <c r="G71" i="6"/>
  <c r="C1371" i="6" s="1"/>
  <c r="B1369" i="6"/>
  <c r="R1369" i="6" s="1"/>
  <c r="G69" i="6"/>
  <c r="C1369" i="6" s="1"/>
  <c r="H69" i="6"/>
  <c r="D1369" i="6" s="1"/>
  <c r="B1367" i="6"/>
  <c r="R1367" i="6" s="1"/>
  <c r="H67" i="6"/>
  <c r="D1367" i="6" s="1"/>
  <c r="G67" i="6"/>
  <c r="C1367" i="6" s="1"/>
  <c r="B1365" i="6"/>
  <c r="R1365" i="6" s="1"/>
  <c r="G65" i="6"/>
  <c r="C1365" i="6" s="1"/>
  <c r="H65" i="6"/>
  <c r="D1365" i="6" s="1"/>
  <c r="B1363" i="6"/>
  <c r="R1363" i="6" s="1"/>
  <c r="G63" i="6"/>
  <c r="C1363" i="6" s="1"/>
  <c r="H63" i="6"/>
  <c r="D1363" i="6" s="1"/>
  <c r="B1361" i="6"/>
  <c r="R1361" i="6" s="1"/>
  <c r="G61" i="6"/>
  <c r="C1361" i="6" s="1"/>
  <c r="H61" i="6"/>
  <c r="D1361" i="6" s="1"/>
  <c r="B1359" i="6"/>
  <c r="R1359" i="6" s="1"/>
  <c r="G59" i="6"/>
  <c r="C1359" i="6" s="1"/>
  <c r="H59" i="6"/>
  <c r="D1359" i="6" s="1"/>
  <c r="B1357" i="6"/>
  <c r="R1357" i="6" s="1"/>
  <c r="G57" i="6"/>
  <c r="C1357" i="6" s="1"/>
  <c r="H57" i="6"/>
  <c r="D1357" i="6" s="1"/>
  <c r="B1355" i="6"/>
  <c r="R1355" i="6" s="1"/>
  <c r="H55" i="6"/>
  <c r="D1355" i="6" s="1"/>
  <c r="G55" i="6"/>
  <c r="C1355" i="6" s="1"/>
  <c r="B1353" i="6"/>
  <c r="R1353" i="6" s="1"/>
  <c r="G53" i="6"/>
  <c r="C1353" i="6" s="1"/>
  <c r="H53" i="6"/>
  <c r="D1353" i="6" s="1"/>
  <c r="B1351" i="6"/>
  <c r="R1351" i="6" s="1"/>
  <c r="G51" i="6"/>
  <c r="C1351" i="6" s="1"/>
  <c r="H51" i="6"/>
  <c r="D1351" i="6" s="1"/>
  <c r="B1349" i="6"/>
  <c r="R1349" i="6" s="1"/>
  <c r="G49" i="6"/>
  <c r="C1349" i="6" s="1"/>
  <c r="H49" i="6"/>
  <c r="D1349" i="6" s="1"/>
  <c r="B1347" i="6"/>
  <c r="R1347" i="6" s="1"/>
  <c r="H47" i="6"/>
  <c r="D1347" i="6" s="1"/>
  <c r="G47" i="6"/>
  <c r="C1347" i="6" s="1"/>
  <c r="B1345" i="6"/>
  <c r="R1345" i="6" s="1"/>
  <c r="G45" i="6"/>
  <c r="C1345" i="6" s="1"/>
  <c r="H45" i="6"/>
  <c r="D1345" i="6" s="1"/>
  <c r="B1343" i="6"/>
  <c r="R1343" i="6" s="1"/>
  <c r="G43" i="6"/>
  <c r="C1343" i="6" s="1"/>
  <c r="H43" i="6"/>
  <c r="D1343" i="6" s="1"/>
  <c r="B1341" i="6"/>
  <c r="R1341" i="6" s="1"/>
  <c r="G41" i="6"/>
  <c r="C1341" i="6" s="1"/>
  <c r="H41" i="6"/>
  <c r="D1341" i="6" s="1"/>
  <c r="B1339" i="6"/>
  <c r="R1339" i="6" s="1"/>
  <c r="G39" i="6"/>
  <c r="C1339" i="6" s="1"/>
  <c r="H39" i="6"/>
  <c r="D1339" i="6" s="1"/>
  <c r="B1337" i="6"/>
  <c r="R1337" i="6" s="1"/>
  <c r="G37" i="6"/>
  <c r="C1337" i="6" s="1"/>
  <c r="H37" i="6"/>
  <c r="D1337" i="6" s="1"/>
  <c r="B1335" i="6"/>
  <c r="R1335" i="6" s="1"/>
  <c r="G35" i="6"/>
  <c r="C1335" i="6" s="1"/>
  <c r="H35" i="6"/>
  <c r="D1335" i="6" s="1"/>
  <c r="B1333" i="6"/>
  <c r="R1333" i="6" s="1"/>
  <c r="G33" i="6"/>
  <c r="C1333" i="6" s="1"/>
  <c r="H33" i="6"/>
  <c r="D1333" i="6" s="1"/>
  <c r="B1331" i="6"/>
  <c r="R1331" i="6" s="1"/>
  <c r="H31" i="6"/>
  <c r="D1331" i="6" s="1"/>
  <c r="G31" i="6"/>
  <c r="C1331" i="6" s="1"/>
  <c r="B1329" i="6"/>
  <c r="R1329" i="6" s="1"/>
  <c r="G29" i="6"/>
  <c r="C1329" i="6" s="1"/>
  <c r="H29" i="6"/>
  <c r="D1329" i="6" s="1"/>
  <c r="B1327" i="6"/>
  <c r="R1327" i="6" s="1"/>
  <c r="G27" i="6"/>
  <c r="C1327" i="6" s="1"/>
  <c r="H27" i="6"/>
  <c r="D1327" i="6" s="1"/>
  <c r="B1325" i="6"/>
  <c r="R1325" i="6" s="1"/>
  <c r="G25" i="6"/>
  <c r="C1325" i="6" s="1"/>
  <c r="H25" i="6"/>
  <c r="D1325" i="6" s="1"/>
  <c r="B1323" i="6"/>
  <c r="R1323" i="6" s="1"/>
  <c r="H23" i="6"/>
  <c r="D1323" i="6" s="1"/>
  <c r="G23" i="6"/>
  <c r="C1323" i="6" s="1"/>
  <c r="B1321" i="6"/>
  <c r="R1321" i="6" s="1"/>
  <c r="G21" i="6"/>
  <c r="C1321" i="6" s="1"/>
  <c r="H21" i="6"/>
  <c r="D1321" i="6" s="1"/>
  <c r="B1319" i="6"/>
  <c r="R1319" i="6" s="1"/>
  <c r="G19" i="6"/>
  <c r="C1319" i="6" s="1"/>
  <c r="H19" i="6"/>
  <c r="D1319" i="6" s="1"/>
  <c r="B1317" i="6"/>
  <c r="R1317" i="6" s="1"/>
  <c r="G17" i="6"/>
  <c r="C1317" i="6" s="1"/>
  <c r="H17" i="6"/>
  <c r="D1317" i="6" s="1"/>
  <c r="B1315" i="6"/>
  <c r="R1315" i="6" s="1"/>
  <c r="H15" i="6"/>
  <c r="D1315" i="6" s="1"/>
  <c r="G15" i="6"/>
  <c r="C1315" i="6" s="1"/>
  <c r="B1313" i="6"/>
  <c r="R1313" i="6" s="1"/>
  <c r="G13" i="6"/>
  <c r="C1313" i="6" s="1"/>
  <c r="H13" i="6"/>
  <c r="D1313" i="6" s="1"/>
  <c r="B1311" i="6"/>
  <c r="R1311" i="6" s="1"/>
  <c r="G11" i="6"/>
  <c r="C1311" i="6" s="1"/>
  <c r="H11" i="6"/>
  <c r="D1311" i="6" s="1"/>
  <c r="B2001" i="6"/>
  <c r="R2001" i="6" s="1"/>
  <c r="K1" i="6"/>
  <c r="C2001" i="6" s="1"/>
  <c r="L1" i="6"/>
  <c r="D2001" i="6" s="1"/>
  <c r="R1" i="6"/>
  <c r="C1" i="6"/>
  <c r="U1" i="6" s="1"/>
  <c r="B4" i="7" s="1"/>
  <c r="M2" i="3" l="1"/>
  <c r="I7" i="2"/>
  <c r="I13" i="2"/>
  <c r="I19" i="2"/>
  <c r="I25" i="2"/>
  <c r="I31" i="2"/>
  <c r="I37" i="2"/>
  <c r="I43" i="2"/>
  <c r="I49" i="2"/>
  <c r="I55" i="2"/>
  <c r="I61" i="2"/>
  <c r="I67" i="2"/>
  <c r="I73" i="2"/>
  <c r="I79" i="2"/>
  <c r="I85" i="2"/>
  <c r="I91" i="2"/>
  <c r="I97" i="2"/>
  <c r="I103" i="2"/>
  <c r="I109" i="2"/>
  <c r="I115" i="2"/>
  <c r="I121" i="2"/>
  <c r="I127" i="2"/>
  <c r="I133" i="2"/>
  <c r="I139" i="2"/>
  <c r="I145" i="2"/>
  <c r="I151" i="2"/>
  <c r="I157" i="2"/>
  <c r="I163" i="2"/>
  <c r="I169" i="2"/>
  <c r="I175" i="2"/>
  <c r="I181" i="2"/>
  <c r="I187" i="2"/>
  <c r="I193" i="2"/>
  <c r="I199" i="2"/>
  <c r="I205" i="2"/>
  <c r="I211" i="2"/>
  <c r="I217" i="2"/>
  <c r="I223" i="2"/>
  <c r="I229" i="2"/>
  <c r="I235" i="2"/>
  <c r="I241" i="2"/>
  <c r="I247" i="2"/>
  <c r="I253" i="2"/>
  <c r="I259" i="2"/>
  <c r="I265" i="2"/>
  <c r="I271" i="2"/>
  <c r="I277" i="2"/>
  <c r="I283" i="2"/>
  <c r="I289" i="2"/>
  <c r="I295" i="2"/>
  <c r="I301" i="2"/>
  <c r="I307" i="2"/>
  <c r="I313" i="2"/>
  <c r="I319" i="2"/>
  <c r="I325" i="2"/>
  <c r="I331" i="2"/>
  <c r="I337" i="2"/>
  <c r="I343" i="2"/>
  <c r="I349" i="2"/>
  <c r="I355" i="2"/>
  <c r="I361" i="2"/>
  <c r="I367" i="2"/>
  <c r="I373" i="2"/>
  <c r="I379" i="2"/>
  <c r="I385" i="2"/>
  <c r="I391" i="2"/>
  <c r="I397" i="2"/>
  <c r="I403" i="2"/>
  <c r="I409" i="2"/>
  <c r="I415" i="2"/>
  <c r="I421" i="2"/>
  <c r="I427" i="2"/>
  <c r="I433" i="2"/>
  <c r="I439" i="2"/>
  <c r="I445" i="2"/>
  <c r="I451" i="2"/>
  <c r="I5" i="2"/>
  <c r="I11" i="2"/>
  <c r="I17" i="2"/>
  <c r="I23" i="2"/>
  <c r="I29" i="2"/>
  <c r="I35" i="2"/>
  <c r="I41" i="2"/>
  <c r="I47" i="2"/>
  <c r="I53" i="2"/>
  <c r="I59" i="2"/>
  <c r="I65" i="2"/>
  <c r="I71" i="2"/>
  <c r="I77" i="2"/>
  <c r="I83" i="2"/>
  <c r="I89" i="2"/>
  <c r="I95" i="2"/>
  <c r="I101" i="2"/>
  <c r="I107" i="2"/>
  <c r="I113" i="2"/>
  <c r="I119" i="2"/>
  <c r="I125" i="2"/>
  <c r="I131" i="2"/>
  <c r="I137" i="2"/>
  <c r="I143" i="2"/>
  <c r="I149" i="2"/>
  <c r="I155" i="2"/>
  <c r="I161" i="2"/>
  <c r="I167" i="2"/>
  <c r="I2" i="2"/>
  <c r="I10" i="2"/>
  <c r="I20" i="2"/>
  <c r="I28" i="2"/>
  <c r="I38" i="2"/>
  <c r="I46" i="2"/>
  <c r="I56" i="2"/>
  <c r="I64" i="2"/>
  <c r="I74" i="2"/>
  <c r="I82" i="2"/>
  <c r="I92" i="2"/>
  <c r="I100" i="2"/>
  <c r="I110" i="2"/>
  <c r="I118" i="2"/>
  <c r="I128" i="2"/>
  <c r="I136" i="2"/>
  <c r="I146" i="2"/>
  <c r="I154" i="2"/>
  <c r="I164" i="2"/>
  <c r="I172" i="2"/>
  <c r="I179" i="2"/>
  <c r="I186" i="2"/>
  <c r="I194" i="2"/>
  <c r="I201" i="2"/>
  <c r="I208" i="2"/>
  <c r="I215" i="2"/>
  <c r="I222" i="2"/>
  <c r="I230" i="2"/>
  <c r="I237" i="2"/>
  <c r="I244" i="2"/>
  <c r="I251" i="2"/>
  <c r="I258" i="2"/>
  <c r="I266" i="2"/>
  <c r="I273" i="2"/>
  <c r="I280" i="2"/>
  <c r="I287" i="2"/>
  <c r="I294" i="2"/>
  <c r="I302" i="2"/>
  <c r="I309" i="2"/>
  <c r="I316" i="2"/>
  <c r="I323" i="2"/>
  <c r="I330" i="2"/>
  <c r="I338" i="2"/>
  <c r="I345" i="2"/>
  <c r="I352" i="2"/>
  <c r="I359" i="2"/>
  <c r="I366" i="2"/>
  <c r="I374" i="2"/>
  <c r="I381" i="2"/>
  <c r="I388" i="2"/>
  <c r="I395" i="2"/>
  <c r="I402" i="2"/>
  <c r="I410" i="2"/>
  <c r="I417" i="2"/>
  <c r="I424" i="2"/>
  <c r="I431" i="2"/>
  <c r="I438" i="2"/>
  <c r="I446" i="2"/>
  <c r="I453" i="2"/>
  <c r="I459" i="2"/>
  <c r="I465" i="2"/>
  <c r="I471" i="2"/>
  <c r="I477" i="2"/>
  <c r="I483" i="2"/>
  <c r="I489" i="2"/>
  <c r="I495" i="2"/>
  <c r="I501" i="2"/>
  <c r="I507" i="2"/>
  <c r="I513" i="2"/>
  <c r="I519" i="2"/>
  <c r="I525" i="2"/>
  <c r="I531" i="2"/>
  <c r="I537" i="2"/>
  <c r="I543" i="2"/>
  <c r="I549" i="2"/>
  <c r="I555" i="2"/>
  <c r="I561" i="2"/>
  <c r="I567" i="2"/>
  <c r="I573" i="2"/>
  <c r="I579" i="2"/>
  <c r="I585" i="2"/>
  <c r="I591" i="2"/>
  <c r="I597" i="2"/>
  <c r="I603" i="2"/>
  <c r="I609" i="2"/>
  <c r="I615" i="2"/>
  <c r="I4" i="2"/>
  <c r="I14" i="2"/>
  <c r="I22" i="2"/>
  <c r="I32" i="2"/>
  <c r="I40" i="2"/>
  <c r="I50" i="2"/>
  <c r="I58" i="2"/>
  <c r="I68" i="2"/>
  <c r="I76" i="2"/>
  <c r="I86" i="2"/>
  <c r="I94" i="2"/>
  <c r="I104" i="2"/>
  <c r="I112" i="2"/>
  <c r="I122" i="2"/>
  <c r="I130" i="2"/>
  <c r="I140" i="2"/>
  <c r="I148" i="2"/>
  <c r="I158" i="2"/>
  <c r="I166" i="2"/>
  <c r="I174" i="2"/>
  <c r="I182" i="2"/>
  <c r="I189" i="2"/>
  <c r="I196" i="2"/>
  <c r="I203" i="2"/>
  <c r="I210" i="2"/>
  <c r="I218" i="2"/>
  <c r="I225" i="2"/>
  <c r="I232" i="2"/>
  <c r="I239" i="2"/>
  <c r="I246" i="2"/>
  <c r="I254" i="2"/>
  <c r="I261" i="2"/>
  <c r="I268" i="2"/>
  <c r="I275" i="2"/>
  <c r="I282" i="2"/>
  <c r="I290" i="2"/>
  <c r="I297" i="2"/>
  <c r="I304" i="2"/>
  <c r="I311" i="2"/>
  <c r="I318" i="2"/>
  <c r="I326" i="2"/>
  <c r="I333" i="2"/>
  <c r="I340" i="2"/>
  <c r="I347" i="2"/>
  <c r="I354" i="2"/>
  <c r="I362" i="2"/>
  <c r="I369" i="2"/>
  <c r="I376" i="2"/>
  <c r="I383" i="2"/>
  <c r="I390" i="2"/>
  <c r="I398" i="2"/>
  <c r="I405" i="2"/>
  <c r="I412" i="2"/>
  <c r="I419" i="2"/>
  <c r="I426" i="2"/>
  <c r="I434" i="2"/>
  <c r="I441" i="2"/>
  <c r="I448" i="2"/>
  <c r="I455" i="2"/>
  <c r="I461" i="2"/>
  <c r="I467" i="2"/>
  <c r="I473" i="2"/>
  <c r="I479" i="2"/>
  <c r="I485" i="2"/>
  <c r="I491" i="2"/>
  <c r="I497" i="2"/>
  <c r="I503" i="2"/>
  <c r="I509" i="2"/>
  <c r="I515" i="2"/>
  <c r="I521" i="2"/>
  <c r="I527" i="2"/>
  <c r="I533" i="2"/>
  <c r="I539" i="2"/>
  <c r="I545" i="2"/>
  <c r="I551" i="2"/>
  <c r="I557" i="2"/>
  <c r="I563" i="2"/>
  <c r="I569" i="2"/>
  <c r="I575" i="2"/>
  <c r="I581" i="2"/>
  <c r="I587" i="2"/>
  <c r="I593" i="2"/>
  <c r="I599" i="2"/>
  <c r="I605" i="2"/>
  <c r="I611" i="2"/>
  <c r="I617" i="2"/>
  <c r="I6" i="2"/>
  <c r="I15" i="2"/>
  <c r="I24" i="2"/>
  <c r="I33" i="2"/>
  <c r="I42" i="2"/>
  <c r="I51" i="2"/>
  <c r="I60" i="2"/>
  <c r="I69" i="2"/>
  <c r="I78" i="2"/>
  <c r="I87" i="2"/>
  <c r="I96" i="2"/>
  <c r="I105" i="2"/>
  <c r="I114" i="2"/>
  <c r="I123" i="2"/>
  <c r="I132" i="2"/>
  <c r="I141" i="2"/>
  <c r="I150" i="2"/>
  <c r="I159" i="2"/>
  <c r="I168" i="2"/>
  <c r="I176" i="2"/>
  <c r="I183" i="2"/>
  <c r="I190" i="2"/>
  <c r="I197" i="2"/>
  <c r="I204" i="2"/>
  <c r="I212" i="2"/>
  <c r="I219" i="2"/>
  <c r="I226" i="2"/>
  <c r="I233" i="2"/>
  <c r="I240" i="2"/>
  <c r="I248" i="2"/>
  <c r="I255" i="2"/>
  <c r="I262" i="2"/>
  <c r="I269" i="2"/>
  <c r="I276" i="2"/>
  <c r="I284" i="2"/>
  <c r="I291" i="2"/>
  <c r="I298" i="2"/>
  <c r="I305" i="2"/>
  <c r="I312" i="2"/>
  <c r="I320" i="2"/>
  <c r="I327" i="2"/>
  <c r="I334" i="2"/>
  <c r="I341" i="2"/>
  <c r="I348" i="2"/>
  <c r="I356" i="2"/>
  <c r="I363" i="2"/>
  <c r="I370" i="2"/>
  <c r="I377" i="2"/>
  <c r="I384" i="2"/>
  <c r="I392" i="2"/>
  <c r="I399" i="2"/>
  <c r="I406" i="2"/>
  <c r="I413" i="2"/>
  <c r="I420" i="2"/>
  <c r="I428" i="2"/>
  <c r="I435" i="2"/>
  <c r="I442" i="2"/>
  <c r="I449" i="2"/>
  <c r="I456" i="2"/>
  <c r="I462" i="2"/>
  <c r="I468" i="2"/>
  <c r="I474" i="2"/>
  <c r="I480" i="2"/>
  <c r="I486" i="2"/>
  <c r="I492" i="2"/>
  <c r="I498" i="2"/>
  <c r="I504" i="2"/>
  <c r="I510" i="2"/>
  <c r="I516" i="2"/>
  <c r="I522" i="2"/>
  <c r="I528" i="2"/>
  <c r="I534" i="2"/>
  <c r="I540" i="2"/>
  <c r="I546" i="2"/>
  <c r="I552" i="2"/>
  <c r="I558" i="2"/>
  <c r="I564" i="2"/>
  <c r="I570" i="2"/>
  <c r="I576" i="2"/>
  <c r="I582" i="2"/>
  <c r="I588" i="2"/>
  <c r="I594" i="2"/>
  <c r="I600" i="2"/>
  <c r="I606" i="2"/>
  <c r="I612" i="2"/>
  <c r="I8" i="2"/>
  <c r="I16" i="2"/>
  <c r="I26" i="2"/>
  <c r="I34" i="2"/>
  <c r="I44" i="2"/>
  <c r="I52" i="2"/>
  <c r="I62" i="2"/>
  <c r="I70" i="2"/>
  <c r="I80" i="2"/>
  <c r="I88" i="2"/>
  <c r="I98" i="2"/>
  <c r="I106" i="2"/>
  <c r="I116" i="2"/>
  <c r="I124" i="2"/>
  <c r="I134" i="2"/>
  <c r="I142" i="2"/>
  <c r="I152" i="2"/>
  <c r="I160" i="2"/>
  <c r="I170" i="2"/>
  <c r="I177" i="2"/>
  <c r="I184" i="2"/>
  <c r="I191" i="2"/>
  <c r="I198" i="2"/>
  <c r="I206" i="2"/>
  <c r="I213" i="2"/>
  <c r="I220" i="2"/>
  <c r="I227" i="2"/>
  <c r="I234" i="2"/>
  <c r="I242" i="2"/>
  <c r="I249" i="2"/>
  <c r="I256" i="2"/>
  <c r="I263" i="2"/>
  <c r="I270" i="2"/>
  <c r="I278" i="2"/>
  <c r="I285" i="2"/>
  <c r="I292" i="2"/>
  <c r="I299" i="2"/>
  <c r="I306" i="2"/>
  <c r="I314" i="2"/>
  <c r="I321" i="2"/>
  <c r="I328" i="2"/>
  <c r="I335" i="2"/>
  <c r="I342" i="2"/>
  <c r="I350" i="2"/>
  <c r="I357" i="2"/>
  <c r="I364" i="2"/>
  <c r="I371" i="2"/>
  <c r="I378" i="2"/>
  <c r="I386" i="2"/>
  <c r="I393" i="2"/>
  <c r="I400" i="2"/>
  <c r="I407" i="2"/>
  <c r="I414" i="2"/>
  <c r="I422" i="2"/>
  <c r="I429" i="2"/>
  <c r="I436" i="2"/>
  <c r="I443" i="2"/>
  <c r="I450" i="2"/>
  <c r="I457" i="2"/>
  <c r="I463" i="2"/>
  <c r="I469" i="2"/>
  <c r="I475" i="2"/>
  <c r="I481" i="2"/>
  <c r="I487" i="2"/>
  <c r="I493" i="2"/>
  <c r="I499" i="2"/>
  <c r="I505" i="2"/>
  <c r="I511" i="2"/>
  <c r="I517" i="2"/>
  <c r="I523" i="2"/>
  <c r="I529" i="2"/>
  <c r="I535" i="2"/>
  <c r="I541" i="2"/>
  <c r="I547" i="2"/>
  <c r="I553" i="2"/>
  <c r="I559" i="2"/>
  <c r="I565" i="2"/>
  <c r="I571" i="2"/>
  <c r="I577" i="2"/>
  <c r="I583" i="2"/>
  <c r="I589" i="2"/>
  <c r="I595" i="2"/>
  <c r="I601" i="2"/>
  <c r="I607" i="2"/>
  <c r="I613" i="2"/>
  <c r="I27" i="2"/>
  <c r="I54" i="2"/>
  <c r="I81" i="2"/>
  <c r="I108" i="2"/>
  <c r="I135" i="2"/>
  <c r="I162" i="2"/>
  <c r="I185" i="2"/>
  <c r="I207" i="2"/>
  <c r="I228" i="2"/>
  <c r="I250" i="2"/>
  <c r="I272" i="2"/>
  <c r="I293" i="2"/>
  <c r="I315" i="2"/>
  <c r="I336" i="2"/>
  <c r="I358" i="2"/>
  <c r="I380" i="2"/>
  <c r="I401" i="2"/>
  <c r="I423" i="2"/>
  <c r="I444" i="2"/>
  <c r="I464" i="2"/>
  <c r="I482" i="2"/>
  <c r="I500" i="2"/>
  <c r="I518" i="2"/>
  <c r="I536" i="2"/>
  <c r="I554" i="2"/>
  <c r="I572" i="2"/>
  <c r="I590" i="2"/>
  <c r="I608" i="2"/>
  <c r="I63" i="2"/>
  <c r="I192" i="2"/>
  <c r="I300" i="2"/>
  <c r="I387" i="2"/>
  <c r="I470" i="2"/>
  <c r="I542" i="2"/>
  <c r="I578" i="2"/>
  <c r="I3" i="2"/>
  <c r="I30" i="2"/>
  <c r="I57" i="2"/>
  <c r="I84" i="2"/>
  <c r="I111" i="2"/>
  <c r="I138" i="2"/>
  <c r="I165" i="2"/>
  <c r="I188" i="2"/>
  <c r="I209" i="2"/>
  <c r="I231" i="2"/>
  <c r="I252" i="2"/>
  <c r="I274" i="2"/>
  <c r="I296" i="2"/>
  <c r="I317" i="2"/>
  <c r="I339" i="2"/>
  <c r="I360" i="2"/>
  <c r="I382" i="2"/>
  <c r="I404" i="2"/>
  <c r="I425" i="2"/>
  <c r="I447" i="2"/>
  <c r="I466" i="2"/>
  <c r="I484" i="2"/>
  <c r="I502" i="2"/>
  <c r="I520" i="2"/>
  <c r="I538" i="2"/>
  <c r="I556" i="2"/>
  <c r="I574" i="2"/>
  <c r="I592" i="2"/>
  <c r="I610" i="2"/>
  <c r="I90" i="2"/>
  <c r="I322" i="2"/>
  <c r="I430" i="2"/>
  <c r="I524" i="2"/>
  <c r="I596" i="2"/>
  <c r="I12" i="2"/>
  <c r="I39" i="2"/>
  <c r="I66" i="2"/>
  <c r="I93" i="2"/>
  <c r="I120" i="2"/>
  <c r="I147" i="2"/>
  <c r="I173" i="2"/>
  <c r="I195" i="2"/>
  <c r="I216" i="2"/>
  <c r="I238" i="2"/>
  <c r="I260" i="2"/>
  <c r="I281" i="2"/>
  <c r="I303" i="2"/>
  <c r="I324" i="2"/>
  <c r="I346" i="2"/>
  <c r="I368" i="2"/>
  <c r="I389" i="2"/>
  <c r="I411" i="2"/>
  <c r="I432" i="2"/>
  <c r="I454" i="2"/>
  <c r="I472" i="2"/>
  <c r="I490" i="2"/>
  <c r="I508" i="2"/>
  <c r="I526" i="2"/>
  <c r="I544" i="2"/>
  <c r="I562" i="2"/>
  <c r="I580" i="2"/>
  <c r="I598" i="2"/>
  <c r="I616" i="2"/>
  <c r="I36" i="2"/>
  <c r="I171" i="2"/>
  <c r="I279" i="2"/>
  <c r="I18" i="2"/>
  <c r="I45" i="2"/>
  <c r="I72" i="2"/>
  <c r="I99" i="2"/>
  <c r="I126" i="2"/>
  <c r="I153" i="2"/>
  <c r="I178" i="2"/>
  <c r="I200" i="2"/>
  <c r="I221" i="2"/>
  <c r="I243" i="2"/>
  <c r="I264" i="2"/>
  <c r="I286" i="2"/>
  <c r="I308" i="2"/>
  <c r="I329" i="2"/>
  <c r="I351" i="2"/>
  <c r="I372" i="2"/>
  <c r="I394" i="2"/>
  <c r="I416" i="2"/>
  <c r="I437" i="2"/>
  <c r="I458" i="2"/>
  <c r="I476" i="2"/>
  <c r="I494" i="2"/>
  <c r="I512" i="2"/>
  <c r="I530" i="2"/>
  <c r="I548" i="2"/>
  <c r="I566" i="2"/>
  <c r="I584" i="2"/>
  <c r="I602" i="2"/>
  <c r="I9" i="2"/>
  <c r="I117" i="2"/>
  <c r="I144" i="2"/>
  <c r="I214" i="2"/>
  <c r="I257" i="2"/>
  <c r="I344" i="2"/>
  <c r="I365" i="2"/>
  <c r="I408" i="2"/>
  <c r="I452" i="2"/>
  <c r="I488" i="2"/>
  <c r="I560" i="2"/>
  <c r="I614" i="2"/>
  <c r="I21" i="2"/>
  <c r="I48" i="2"/>
  <c r="I75" i="2"/>
  <c r="I102" i="2"/>
  <c r="I129" i="2"/>
  <c r="I156" i="2"/>
  <c r="I180" i="2"/>
  <c r="I202" i="2"/>
  <c r="I224" i="2"/>
  <c r="I245" i="2"/>
  <c r="I267" i="2"/>
  <c r="I288" i="2"/>
  <c r="I310" i="2"/>
  <c r="I332" i="2"/>
  <c r="I353" i="2"/>
  <c r="I375" i="2"/>
  <c r="I396" i="2"/>
  <c r="I418" i="2"/>
  <c r="I440" i="2"/>
  <c r="I460" i="2"/>
  <c r="I478" i="2"/>
  <c r="I496" i="2"/>
  <c r="I514" i="2"/>
  <c r="I532" i="2"/>
  <c r="I550" i="2"/>
  <c r="I568" i="2"/>
  <c r="I586" i="2"/>
  <c r="I604" i="2"/>
  <c r="I236" i="2"/>
  <c r="I506" i="2"/>
  <c r="U1217" i="6"/>
  <c r="B1220" i="7" s="1"/>
  <c r="V1233" i="6"/>
  <c r="C1236" i="7" s="1"/>
  <c r="U1247" i="6"/>
  <c r="B1250" i="7" s="1"/>
  <c r="U1250" i="6"/>
  <c r="B1253" i="7" s="1"/>
  <c r="U1251" i="6"/>
  <c r="B1254" i="7" s="1"/>
  <c r="U1256" i="6"/>
  <c r="B1259" i="7" s="1"/>
  <c r="U1259" i="6"/>
  <c r="B1396" i="7" s="1"/>
  <c r="U1235" i="6"/>
  <c r="B1238" i="7" s="1"/>
  <c r="U1310" i="6"/>
  <c r="B550" i="7" s="1"/>
  <c r="U1332" i="6"/>
  <c r="B1335" i="7" s="1"/>
  <c r="V1396" i="6"/>
  <c r="C1399" i="7" s="1"/>
  <c r="U1406" i="6"/>
  <c r="B1409" i="7" s="1"/>
  <c r="V1266" i="6"/>
  <c r="C1269" i="7" s="1"/>
  <c r="V1222" i="6"/>
  <c r="C1225" i="7" s="1"/>
  <c r="V1260" i="6"/>
  <c r="C1263" i="7" s="1"/>
  <c r="U1230" i="6"/>
  <c r="B1233" i="7" s="1"/>
  <c r="U1232" i="6"/>
  <c r="B1235" i="7" s="1"/>
  <c r="V1235" i="6"/>
  <c r="C1238" i="7" s="1"/>
  <c r="V1342" i="6"/>
  <c r="C1345" i="7" s="1"/>
  <c r="U1270" i="6"/>
  <c r="B137" i="7" s="1"/>
  <c r="V1363" i="6"/>
  <c r="C1366" i="7" s="1"/>
  <c r="U1348" i="6"/>
  <c r="B1351" i="7" s="1"/>
  <c r="U1275" i="6"/>
  <c r="B1278" i="7" s="1"/>
  <c r="U1360" i="6"/>
  <c r="B1363" i="7" s="1"/>
  <c r="V1276" i="6"/>
  <c r="C1279" i="7" s="1"/>
  <c r="V1385" i="6"/>
  <c r="C1388" i="7" s="1"/>
  <c r="U1399" i="6"/>
  <c r="B1402" i="7" s="1"/>
  <c r="V1295" i="6"/>
  <c r="C1298" i="7" s="1"/>
  <c r="V1347" i="6"/>
  <c r="C1350" i="7" s="1"/>
  <c r="U1261" i="6"/>
  <c r="B1264" i="7" s="1"/>
  <c r="V1348" i="6"/>
  <c r="C1351" i="7" s="1"/>
  <c r="V1271" i="6"/>
  <c r="C138" i="7" s="1"/>
  <c r="U1282" i="6"/>
  <c r="B1285" i="7" s="1"/>
  <c r="U1309" i="6"/>
  <c r="B1312" i="7" s="1"/>
  <c r="V1380" i="6"/>
  <c r="C1383" i="7" s="1"/>
  <c r="U1403" i="6"/>
  <c r="B1406" i="7" s="1"/>
  <c r="U1304" i="6"/>
  <c r="B1307" i="7" s="1"/>
  <c r="V1263" i="6"/>
  <c r="C1266" i="7" s="1"/>
  <c r="V1313" i="6"/>
  <c r="C1316" i="7" s="1"/>
  <c r="U1316" i="6"/>
  <c r="B562" i="7" s="1"/>
  <c r="U1345" i="6"/>
  <c r="B1348" i="7" s="1"/>
  <c r="V1331" i="6"/>
  <c r="C1334" i="7" s="1"/>
  <c r="U1407" i="6"/>
  <c r="B1410" i="7" s="1"/>
  <c r="U1351" i="6"/>
  <c r="B1016" i="7" s="1"/>
  <c r="U1394" i="6"/>
  <c r="B1397" i="7" s="1"/>
  <c r="V1287" i="6"/>
  <c r="C1290" i="7" s="1"/>
  <c r="U1296" i="6"/>
  <c r="B1299" i="7" s="1"/>
  <c r="U1327" i="6"/>
  <c r="B1330" i="7" s="1"/>
  <c r="V1390" i="6"/>
  <c r="C1393" i="7" s="1"/>
  <c r="U1373" i="6"/>
  <c r="B1376" i="7" s="1"/>
  <c r="U1291" i="6"/>
  <c r="B1294" i="7" s="1"/>
  <c r="U1392" i="6"/>
  <c r="B1395" i="7" s="1"/>
  <c r="V1299" i="6"/>
  <c r="C381" i="7" s="1"/>
  <c r="V1404" i="6"/>
  <c r="C1407" i="7" s="1"/>
  <c r="U1331" i="6"/>
  <c r="B1334" i="7" s="1"/>
  <c r="U1222" i="6"/>
  <c r="B1225" i="7" s="1"/>
  <c r="U1224" i="6"/>
  <c r="B1227" i="7" s="1"/>
  <c r="U1233" i="6"/>
  <c r="B1236" i="7" s="1"/>
  <c r="U1238" i="6"/>
  <c r="B1241" i="7" s="1"/>
  <c r="V1245" i="6"/>
  <c r="C959" i="7" s="1"/>
  <c r="V1305" i="6"/>
  <c r="C1308" i="7" s="1"/>
  <c r="V1296" i="6"/>
  <c r="C1299" i="7" s="1"/>
  <c r="U1365" i="6"/>
  <c r="B1368" i="7" s="1"/>
  <c r="V1360" i="6"/>
  <c r="C1363" i="7" s="1"/>
  <c r="V1368" i="6"/>
  <c r="C1371" i="7" s="1"/>
  <c r="U1390" i="6"/>
  <c r="B1393" i="7" s="1"/>
  <c r="U1260" i="6"/>
  <c r="B1263" i="7" s="1"/>
  <c r="U1219" i="6"/>
  <c r="B1222" i="7" s="1"/>
  <c r="V1265" i="6"/>
  <c r="C53" i="7" s="1"/>
  <c r="U1263" i="6"/>
  <c r="B1266" i="7" s="1"/>
  <c r="U1301" i="6"/>
  <c r="B1304" i="7" s="1"/>
  <c r="V1371" i="6"/>
  <c r="C1374" i="7" s="1"/>
  <c r="V1402" i="6"/>
  <c r="C1405" i="7" s="1"/>
  <c r="U1295" i="6"/>
  <c r="B1298" i="7" s="1"/>
  <c r="U1398" i="6"/>
  <c r="B1401" i="7" s="1"/>
  <c r="V1302" i="6"/>
  <c r="C1305" i="7" s="1"/>
  <c r="U1305" i="6"/>
  <c r="B1308" i="7" s="1"/>
  <c r="U1341" i="6"/>
  <c r="B1344" i="7" s="1"/>
  <c r="V1321" i="6"/>
  <c r="C685" i="7" s="1"/>
  <c r="V1391" i="6"/>
  <c r="C1394" i="7" s="1"/>
  <c r="U1287" i="6"/>
  <c r="B1290" i="7" s="1"/>
  <c r="U1382" i="6"/>
  <c r="B1385" i="7" s="1"/>
  <c r="V1315" i="6"/>
  <c r="C1318" i="7" s="1"/>
  <c r="U1322" i="6"/>
  <c r="B1325" i="7" s="1"/>
  <c r="U1349" i="6"/>
  <c r="B1352" i="7" s="1"/>
  <c r="U1376" i="6"/>
  <c r="B1379" i="7" s="1"/>
  <c r="U1402" i="6"/>
  <c r="B1405" i="7" s="1"/>
  <c r="V1278" i="6"/>
  <c r="C1281" i="7" s="1"/>
  <c r="V1306" i="6"/>
  <c r="C1309" i="7" s="1"/>
  <c r="V1350" i="6"/>
  <c r="C1353" i="7" s="1"/>
  <c r="V1326" i="6"/>
  <c r="C1329" i="7" s="1"/>
  <c r="U1370" i="6"/>
  <c r="B1373" i="7" s="1"/>
  <c r="V1359" i="6"/>
  <c r="C1362" i="7" s="1"/>
  <c r="U1290" i="6"/>
  <c r="B1293" i="7" s="1"/>
  <c r="V1367" i="6"/>
  <c r="C1370" i="7" s="1"/>
  <c r="V1379" i="6"/>
  <c r="C1382" i="7" s="1"/>
  <c r="V1323" i="6"/>
  <c r="C1326" i="7" s="1"/>
  <c r="U1347" i="6"/>
  <c r="B1350" i="7" s="1"/>
  <c r="V1409" i="6"/>
  <c r="C737" i="7" s="1"/>
  <c r="V1378" i="6"/>
  <c r="C1381" i="7" s="1"/>
  <c r="U1383" i="6"/>
  <c r="B1273" i="7" s="1"/>
  <c r="U1319" i="6"/>
  <c r="B1322" i="7" s="1"/>
  <c r="V1282" i="6"/>
  <c r="C1285" i="7" s="1"/>
  <c r="V1330" i="6"/>
  <c r="C1333" i="7" s="1"/>
  <c r="U1325" i="6"/>
  <c r="B1328" i="7" s="1"/>
  <c r="U1359" i="6"/>
  <c r="B1362" i="7" s="1"/>
  <c r="V1223" i="6"/>
  <c r="C1226" i="7" s="1"/>
  <c r="V1224" i="6"/>
  <c r="C1227" i="7" s="1"/>
  <c r="V1229" i="6"/>
  <c r="C1232" i="7" s="1"/>
  <c r="V1238" i="6"/>
  <c r="C1241" i="7" s="1"/>
  <c r="U1245" i="6"/>
  <c r="B959" i="7" s="1"/>
  <c r="V1252" i="6"/>
  <c r="C1255" i="7" s="1"/>
  <c r="V1254" i="6"/>
  <c r="C1257" i="7" s="1"/>
  <c r="U1258" i="6"/>
  <c r="B1261" i="7" s="1"/>
  <c r="U1274" i="6"/>
  <c r="B1277" i="7" s="1"/>
  <c r="V1340" i="6"/>
  <c r="C1343" i="7" s="1"/>
  <c r="V1304" i="6"/>
  <c r="C1307" i="7" s="1"/>
  <c r="V1381" i="6"/>
  <c r="C1384" i="7" s="1"/>
  <c r="U1328" i="6"/>
  <c r="B1331" i="7" s="1"/>
  <c r="U1366" i="6"/>
  <c r="B1369" i="7" s="1"/>
  <c r="V1345" i="6"/>
  <c r="C1348" i="7" s="1"/>
  <c r="U1279" i="6"/>
  <c r="B1282" i="7" s="1"/>
  <c r="V1376" i="6"/>
  <c r="C1379" i="7" s="1"/>
  <c r="U1358" i="6"/>
  <c r="B1361" i="7" s="1"/>
  <c r="U1278" i="6"/>
  <c r="B1281" i="7" s="1"/>
  <c r="U1369" i="6"/>
  <c r="B1086" i="7" s="1"/>
  <c r="V1283" i="6"/>
  <c r="C1286" i="7" s="1"/>
  <c r="V1394" i="6"/>
  <c r="C1397" i="7" s="1"/>
  <c r="U1320" i="6"/>
  <c r="B1323" i="7" s="1"/>
  <c r="V1303" i="6"/>
  <c r="C1306" i="7" s="1"/>
  <c r="V1356" i="6"/>
  <c r="C1359" i="7" s="1"/>
  <c r="U1265" i="6"/>
  <c r="B53" i="7" s="1"/>
  <c r="V1358" i="6"/>
  <c r="C1361" i="7" s="1"/>
  <c r="V1280" i="6"/>
  <c r="C1283" i="7" s="1"/>
  <c r="U1289" i="6"/>
  <c r="B1292" i="7" s="1"/>
  <c r="U1318" i="6"/>
  <c r="B1321" i="7" s="1"/>
  <c r="V1389" i="6"/>
  <c r="C1339" i="7" s="1"/>
  <c r="U1405" i="6"/>
  <c r="B1408" i="7" s="1"/>
  <c r="U1288" i="6"/>
  <c r="B1291" i="7" s="1"/>
  <c r="U1391" i="6"/>
  <c r="B1394" i="7" s="1"/>
  <c r="V1293" i="6"/>
  <c r="C1296" i="7" s="1"/>
  <c r="V1403" i="6"/>
  <c r="C1406" i="7" s="1"/>
  <c r="U1329" i="6"/>
  <c r="B1332" i="7" s="1"/>
  <c r="V1288" i="6"/>
  <c r="C1291" i="7" s="1"/>
  <c r="V1322" i="6"/>
  <c r="C1325" i="7" s="1"/>
  <c r="V1357" i="6"/>
  <c r="C1360" i="7" s="1"/>
  <c r="V1336" i="6"/>
  <c r="C841" i="7" s="1"/>
  <c r="U1389" i="6"/>
  <c r="B1339" i="7" s="1"/>
  <c r="U1223" i="6"/>
  <c r="B1226" i="7" s="1"/>
  <c r="U1229" i="6"/>
  <c r="B1232" i="7" s="1"/>
  <c r="U1252" i="6"/>
  <c r="B1255" i="7" s="1"/>
  <c r="U1254" i="6"/>
  <c r="B1257" i="7" s="1"/>
  <c r="U1257" i="6"/>
  <c r="B1260" i="7" s="1"/>
  <c r="U1239" i="6"/>
  <c r="B1242" i="7" s="1"/>
  <c r="V1258" i="6"/>
  <c r="C1261" i="7" s="1"/>
  <c r="V1230" i="6"/>
  <c r="C1233" i="7" s="1"/>
  <c r="U1337" i="6"/>
  <c r="B849" i="7" s="1"/>
  <c r="U1367" i="6"/>
  <c r="B1370" i="7" s="1"/>
  <c r="U1384" i="6"/>
  <c r="B1274" i="7" s="1"/>
  <c r="V1365" i="6"/>
  <c r="C1368" i="7" s="1"/>
  <c r="V1386" i="6"/>
  <c r="C1302" i="7" s="1"/>
  <c r="U1306" i="6"/>
  <c r="B1309" i="7" s="1"/>
  <c r="V1273" i="6"/>
  <c r="C1276" i="7" s="1"/>
  <c r="U1228" i="6"/>
  <c r="B1231" i="7" s="1"/>
  <c r="U1273" i="6"/>
  <c r="B1276" i="7" s="1"/>
  <c r="U1356" i="6"/>
  <c r="B1359" i="7" s="1"/>
  <c r="V1270" i="6"/>
  <c r="C137" i="7" s="1"/>
  <c r="V1382" i="6"/>
  <c r="C1385" i="7" s="1"/>
  <c r="U1397" i="6"/>
  <c r="B1386" i="7" s="1"/>
  <c r="V1292" i="6"/>
  <c r="C1295" i="7" s="1"/>
  <c r="V1335" i="6"/>
  <c r="C1338" i="7" s="1"/>
  <c r="V1362" i="6"/>
  <c r="C1365" i="7" s="1"/>
  <c r="V1343" i="6"/>
  <c r="C932" i="7" s="1"/>
  <c r="V1269" i="6"/>
  <c r="C1272" i="7" s="1"/>
  <c r="U1272" i="6"/>
  <c r="B1275" i="7" s="1"/>
  <c r="U1308" i="6"/>
  <c r="B1311" i="7" s="1"/>
  <c r="V1377" i="6"/>
  <c r="C1380" i="7" s="1"/>
  <c r="U1401" i="6"/>
  <c r="B1404" i="7" s="1"/>
  <c r="U1303" i="6"/>
  <c r="B1306" i="7" s="1"/>
  <c r="V1408" i="6"/>
  <c r="C1411" i="7" s="1"/>
  <c r="V1309" i="6"/>
  <c r="C1312" i="7" s="1"/>
  <c r="U1315" i="6"/>
  <c r="B1318" i="7" s="1"/>
  <c r="U1344" i="6"/>
  <c r="B1347" i="7" s="1"/>
  <c r="V1329" i="6"/>
  <c r="C1332" i="7" s="1"/>
  <c r="V1395" i="6"/>
  <c r="C1398" i="7" s="1"/>
  <c r="V1398" i="6"/>
  <c r="C1401" i="7" s="1"/>
  <c r="U1388" i="6"/>
  <c r="B1313" i="7" s="1"/>
  <c r="V1317" i="6"/>
  <c r="C1320" i="7" s="1"/>
  <c r="U1335" i="6"/>
  <c r="B1338" i="7" s="1"/>
  <c r="V1407" i="6"/>
  <c r="C1410" i="7" s="1"/>
  <c r="U1381" i="6"/>
  <c r="B1384" i="7" s="1"/>
  <c r="U1380" i="6"/>
  <c r="B1383" i="7" s="1"/>
  <c r="U1312" i="6"/>
  <c r="B552" i="7" s="1"/>
  <c r="V1272" i="6"/>
  <c r="C1275" i="7" s="1"/>
  <c r="V1327" i="6"/>
  <c r="C1330" i="7" s="1"/>
  <c r="U1323" i="6"/>
  <c r="B1326" i="7" s="1"/>
  <c r="U1355" i="6"/>
  <c r="B1358" i="7" s="1"/>
  <c r="V1312" i="6"/>
  <c r="C552" i="7" s="1"/>
  <c r="V1369" i="6"/>
  <c r="C1086" i="7" s="1"/>
  <c r="U1271" i="6"/>
  <c r="B138" i="7" s="1"/>
  <c r="V1397" i="6"/>
  <c r="C1386" i="7" s="1"/>
  <c r="U1218" i="6"/>
  <c r="B1221" i="7" s="1"/>
  <c r="U1221" i="6"/>
  <c r="B1224" i="7" s="1"/>
  <c r="V1225" i="6"/>
  <c r="C1228" i="7" s="1"/>
  <c r="U1231" i="6"/>
  <c r="B1234" i="7" s="1"/>
  <c r="U1240" i="6"/>
  <c r="B1243" i="7" s="1"/>
  <c r="V1244" i="6"/>
  <c r="C1247" i="7" s="1"/>
  <c r="V1257" i="6"/>
  <c r="C1260" i="7" s="1"/>
  <c r="U1237" i="6"/>
  <c r="B1240" i="7" s="1"/>
  <c r="V1239" i="6"/>
  <c r="C1242" i="7" s="1"/>
  <c r="U1243" i="6"/>
  <c r="B1246" i="7" s="1"/>
  <c r="U1255" i="6"/>
  <c r="B1258" i="7" s="1"/>
  <c r="V1215" i="6"/>
  <c r="C28" i="7" s="1"/>
  <c r="V1399" i="6"/>
  <c r="C1402" i="7" s="1"/>
  <c r="V1275" i="6"/>
  <c r="C1278" i="7" s="1"/>
  <c r="U1297" i="6"/>
  <c r="B1300" i="7" s="1"/>
  <c r="U1321" i="6"/>
  <c r="B685" i="7" s="1"/>
  <c r="U1293" i="6"/>
  <c r="B1296" i="7" s="1"/>
  <c r="V1219" i="6"/>
  <c r="C1222" i="7" s="1"/>
  <c r="U1361" i="6"/>
  <c r="B1364" i="7" s="1"/>
  <c r="V1337" i="6"/>
  <c r="C849" i="7" s="1"/>
  <c r="U1292" i="6"/>
  <c r="B1295" i="7" s="1"/>
  <c r="U1395" i="6"/>
  <c r="B1398" i="7" s="1"/>
  <c r="V1301" i="6"/>
  <c r="C1304" i="7" s="1"/>
  <c r="V1405" i="6"/>
  <c r="C1408" i="7" s="1"/>
  <c r="U1339" i="6"/>
  <c r="B874" i="7" s="1"/>
  <c r="V1320" i="6"/>
  <c r="C1323" i="7" s="1"/>
  <c r="V1387" i="6"/>
  <c r="C1390" i="7" s="1"/>
  <c r="U1280" i="6"/>
  <c r="B1283" i="7" s="1"/>
  <c r="V1400" i="6"/>
  <c r="C1403" i="7" s="1"/>
  <c r="V1311" i="6"/>
  <c r="C1314" i="7" s="1"/>
  <c r="U1314" i="6"/>
  <c r="B1317" i="7" s="1"/>
  <c r="U1340" i="6"/>
  <c r="B1343" i="7" s="1"/>
  <c r="U1372" i="6"/>
  <c r="B1375" i="7" s="1"/>
  <c r="U1393" i="6"/>
  <c r="B1346" i="7" s="1"/>
  <c r="V1277" i="6"/>
  <c r="C159" i="7" s="1"/>
  <c r="V1300" i="6"/>
  <c r="C1303" i="7" s="1"/>
  <c r="V1349" i="6"/>
  <c r="C1352" i="7" s="1"/>
  <c r="U1336" i="6"/>
  <c r="B841" i="7" s="1"/>
  <c r="U1368" i="6"/>
  <c r="B1371" i="7" s="1"/>
  <c r="V1355" i="6"/>
  <c r="C1358" i="7" s="1"/>
  <c r="U1286" i="6"/>
  <c r="B1289" i="7" s="1"/>
  <c r="V1366" i="6"/>
  <c r="C1369" i="7" s="1"/>
  <c r="V1375" i="6"/>
  <c r="C1205" i="7" s="1"/>
  <c r="U1285" i="6"/>
  <c r="B1288" i="7" s="1"/>
  <c r="U1387" i="6"/>
  <c r="B1390" i="7" s="1"/>
  <c r="V1290" i="6"/>
  <c r="C1293" i="7" s="1"/>
  <c r="V1401" i="6"/>
  <c r="C1404" i="7" s="1"/>
  <c r="U1324" i="6"/>
  <c r="B1327" i="7" s="1"/>
  <c r="V1285" i="6"/>
  <c r="C1288" i="7" s="1"/>
  <c r="V1314" i="6"/>
  <c r="C1317" i="7" s="1"/>
  <c r="V1353" i="6"/>
  <c r="C1019" i="7" s="1"/>
  <c r="V1332" i="6"/>
  <c r="C1335" i="7" s="1"/>
  <c r="U1374" i="6"/>
  <c r="B1159" i="7" s="1"/>
  <c r="V1341" i="6"/>
  <c r="C1344" i="7" s="1"/>
  <c r="U1266" i="6"/>
  <c r="B1269" i="7" s="1"/>
  <c r="V1325" i="6"/>
  <c r="C1328" i="7" s="1"/>
  <c r="U1343" i="6"/>
  <c r="B932" i="7" s="1"/>
  <c r="V1216" i="6"/>
  <c r="C1219" i="7" s="1"/>
  <c r="V1218" i="6"/>
  <c r="C1221" i="7" s="1"/>
  <c r="V1221" i="6"/>
  <c r="C1224" i="7" s="1"/>
  <c r="U1225" i="6"/>
  <c r="B1228" i="7" s="1"/>
  <c r="V1226" i="6"/>
  <c r="C1229" i="7" s="1"/>
  <c r="V1231" i="6"/>
  <c r="C1234" i="7" s="1"/>
  <c r="U1234" i="6"/>
  <c r="B1237" i="7" s="1"/>
  <c r="V1240" i="6"/>
  <c r="C1243" i="7" s="1"/>
  <c r="U1244" i="6"/>
  <c r="B1247" i="7" s="1"/>
  <c r="U1253" i="6"/>
  <c r="B1256" i="7" s="1"/>
  <c r="V1237" i="6"/>
  <c r="C1240" i="7" s="1"/>
  <c r="V1241" i="6"/>
  <c r="C883" i="7" s="1"/>
  <c r="V1243" i="6"/>
  <c r="C1246" i="7" s="1"/>
  <c r="V1255" i="6"/>
  <c r="C1258" i="7" s="1"/>
  <c r="U1215" i="6"/>
  <c r="B28" i="7" s="1"/>
  <c r="V1384" i="6"/>
  <c r="C1274" i="7" s="1"/>
  <c r="U1386" i="6"/>
  <c r="B1302" i="7" s="1"/>
  <c r="U1283" i="6"/>
  <c r="B1286" i="7" s="1"/>
  <c r="V1286" i="6"/>
  <c r="C1289" i="7" s="1"/>
  <c r="V1261" i="6"/>
  <c r="C1264" i="7" s="1"/>
  <c r="U1352" i="6"/>
  <c r="B1355" i="7" s="1"/>
  <c r="U1334" i="6"/>
  <c r="B1337" i="7" s="1"/>
  <c r="V1289" i="6"/>
  <c r="C1292" i="7" s="1"/>
  <c r="V1268" i="6"/>
  <c r="C1271" i="7" s="1"/>
  <c r="V1284" i="6"/>
  <c r="C1287" i="7" s="1"/>
  <c r="V1334" i="6"/>
  <c r="C1337" i="7" s="1"/>
  <c r="U1326" i="6"/>
  <c r="B1329" i="7" s="1"/>
  <c r="U1363" i="6"/>
  <c r="B1366" i="7" s="1"/>
  <c r="V1344" i="6"/>
  <c r="C1347" i="7" s="1"/>
  <c r="U1276" i="6"/>
  <c r="B1279" i="7" s="1"/>
  <c r="U1353" i="6"/>
  <c r="B1019" i="7" s="1"/>
  <c r="U1354" i="6"/>
  <c r="B1357" i="7" s="1"/>
  <c r="U1277" i="6"/>
  <c r="B159" i="7" s="1"/>
  <c r="U1364" i="6"/>
  <c r="B1367" i="7" s="1"/>
  <c r="V1279" i="6"/>
  <c r="C1282" i="7" s="1"/>
  <c r="V1388" i="6"/>
  <c r="C1313" i="7" s="1"/>
  <c r="U1400" i="6"/>
  <c r="B1403" i="7" s="1"/>
  <c r="V1298" i="6"/>
  <c r="C1301" i="7" s="1"/>
  <c r="V1352" i="6"/>
  <c r="C1355" i="7" s="1"/>
  <c r="U1262" i="6"/>
  <c r="B1265" i="7" s="1"/>
  <c r="V1354" i="6"/>
  <c r="C1357" i="7" s="1"/>
  <c r="V1274" i="6"/>
  <c r="C1277" i="7" s="1"/>
  <c r="U1284" i="6"/>
  <c r="B1287" i="7" s="1"/>
  <c r="U1313" i="6"/>
  <c r="B1316" i="7" s="1"/>
  <c r="V1383" i="6"/>
  <c r="C1273" i="7" s="1"/>
  <c r="U1404" i="6"/>
  <c r="B1407" i="7" s="1"/>
  <c r="U1307" i="6"/>
  <c r="B1310" i="7" s="1"/>
  <c r="V1264" i="6"/>
  <c r="C1267" i="7" s="1"/>
  <c r="V1318" i="6"/>
  <c r="C1321" i="7" s="1"/>
  <c r="U1317" i="6"/>
  <c r="B1320" i="7" s="1"/>
  <c r="U1346" i="6"/>
  <c r="B1349" i="7" s="1"/>
  <c r="V1307" i="6"/>
  <c r="C1310" i="7" s="1"/>
  <c r="V1364" i="6"/>
  <c r="C1367" i="7" s="1"/>
  <c r="U1269" i="6"/>
  <c r="B1272" i="7" s="1"/>
  <c r="V1373" i="6"/>
  <c r="C1376" i="7" s="1"/>
  <c r="V1262" i="6"/>
  <c r="C1265" i="7" s="1"/>
  <c r="U1408" i="6"/>
  <c r="B1411" i="7" s="1"/>
  <c r="U1299" i="6"/>
  <c r="B381" i="7" s="1"/>
  <c r="V1370" i="6"/>
  <c r="C1373" i="7" s="1"/>
  <c r="V1393" i="6"/>
  <c r="C1346" i="7" s="1"/>
  <c r="U1216" i="6"/>
  <c r="B1219" i="7" s="1"/>
  <c r="V1220" i="6"/>
  <c r="C1223" i="7" s="1"/>
  <c r="U1226" i="6"/>
  <c r="B1229" i="7" s="1"/>
  <c r="V1227" i="6"/>
  <c r="C253" i="7" s="1"/>
  <c r="V1234" i="6"/>
  <c r="C1237" i="7" s="1"/>
  <c r="V1236" i="6"/>
  <c r="C1239" i="7" s="1"/>
  <c r="V1248" i="6"/>
  <c r="C1251" i="7" s="1"/>
  <c r="V1249" i="6"/>
  <c r="C1252" i="7" s="1"/>
  <c r="V1253" i="6"/>
  <c r="C1256" i="7" s="1"/>
  <c r="U1241" i="6"/>
  <c r="B883" i="7" s="1"/>
  <c r="U1242" i="6"/>
  <c r="B1245" i="7" s="1"/>
  <c r="U1246" i="6"/>
  <c r="B1249" i="7" s="1"/>
  <c r="V1232" i="6"/>
  <c r="C1235" i="7" s="1"/>
  <c r="V1319" i="6"/>
  <c r="C1322" i="7" s="1"/>
  <c r="U1362" i="6"/>
  <c r="B1365" i="7" s="1"/>
  <c r="V1346" i="6"/>
  <c r="C1349" i="7" s="1"/>
  <c r="U1281" i="6"/>
  <c r="B1284" i="7" s="1"/>
  <c r="U1267" i="6"/>
  <c r="B99" i="7" s="1"/>
  <c r="U1268" i="6"/>
  <c r="B1271" i="7" s="1"/>
  <c r="V1228" i="6"/>
  <c r="C1231" i="7" s="1"/>
  <c r="V1297" i="6"/>
  <c r="C1300" i="7" s="1"/>
  <c r="U1379" i="6"/>
  <c r="B1382" i="7" s="1"/>
  <c r="V1291" i="6"/>
  <c r="C1294" i="7" s="1"/>
  <c r="V1333" i="6"/>
  <c r="C1336" i="7" s="1"/>
  <c r="V1361" i="6"/>
  <c r="C1364" i="7" s="1"/>
  <c r="V1338" i="6"/>
  <c r="C872" i="7" s="1"/>
  <c r="V1267" i="6"/>
  <c r="C99" i="7" s="1"/>
  <c r="U1264" i="6"/>
  <c r="B1267" i="7" s="1"/>
  <c r="U1302" i="6"/>
  <c r="B1305" i="7" s="1"/>
  <c r="V1374" i="6"/>
  <c r="C1159" i="7" s="1"/>
  <c r="U1396" i="6"/>
  <c r="B1399" i="7" s="1"/>
  <c r="U1298" i="6"/>
  <c r="B1301" i="7" s="1"/>
  <c r="V1406" i="6"/>
  <c r="C1409" i="7" s="1"/>
  <c r="V1308" i="6"/>
  <c r="C1311" i="7" s="1"/>
  <c r="U1311" i="6"/>
  <c r="B1314" i="7" s="1"/>
  <c r="U1342" i="6"/>
  <c r="B1345" i="7" s="1"/>
  <c r="V1324" i="6"/>
  <c r="C1327" i="7" s="1"/>
  <c r="V1392" i="6"/>
  <c r="C1395" i="7" s="1"/>
  <c r="U1294" i="6"/>
  <c r="B1297" i="7" s="1"/>
  <c r="U1385" i="6"/>
  <c r="B1388" i="7" s="1"/>
  <c r="V1316" i="6"/>
  <c r="C562" i="7" s="1"/>
  <c r="U1333" i="6"/>
  <c r="B1336" i="7" s="1"/>
  <c r="U1350" i="6"/>
  <c r="B1353" i="7" s="1"/>
  <c r="U1378" i="6"/>
  <c r="B1381" i="7" s="1"/>
  <c r="U1377" i="6"/>
  <c r="B1380" i="7" s="1"/>
  <c r="V1281" i="6"/>
  <c r="C1284" i="7" s="1"/>
  <c r="V1310" i="6"/>
  <c r="C550" i="7" s="1"/>
  <c r="V1351" i="6"/>
  <c r="C1016" i="7" s="1"/>
  <c r="V1328" i="6"/>
  <c r="C1331" i="7" s="1"/>
  <c r="U1371" i="6"/>
  <c r="B1374" i="7" s="1"/>
  <c r="V1339" i="6"/>
  <c r="C874" i="7" s="1"/>
  <c r="U1409" i="6"/>
  <c r="B737" i="7" s="1"/>
  <c r="V1372" i="6"/>
  <c r="C1375" i="7" s="1"/>
  <c r="U1338" i="6"/>
  <c r="B872" i="7" s="1"/>
  <c r="V1294" i="6"/>
  <c r="C1297" i="7" s="1"/>
  <c r="U1300" i="6"/>
  <c r="B1303" i="7" s="1"/>
  <c r="U1330" i="6"/>
  <c r="B1333" i="7" s="1"/>
  <c r="U1357" i="6"/>
  <c r="B1360" i="7" s="1"/>
  <c r="U1375" i="6"/>
  <c r="B1205" i="7" s="1"/>
  <c r="V1217" i="6"/>
  <c r="C1220" i="7" s="1"/>
  <c r="U1220" i="6"/>
  <c r="B1223" i="7" s="1"/>
  <c r="U1227" i="6"/>
  <c r="B253" i="7" s="1"/>
  <c r="U1236" i="6"/>
  <c r="B1239" i="7" s="1"/>
  <c r="V1247" i="6"/>
  <c r="C1250" i="7" s="1"/>
  <c r="U1248" i="6"/>
  <c r="B1251" i="7" s="1"/>
  <c r="U1249" i="6"/>
  <c r="B1252" i="7" s="1"/>
  <c r="V1250" i="6"/>
  <c r="C1253" i="7" s="1"/>
  <c r="V1242" i="6"/>
  <c r="C1245" i="7" s="1"/>
  <c r="V1246" i="6"/>
  <c r="C1249" i="7" s="1"/>
  <c r="V1251" i="6"/>
  <c r="C1254" i="7" s="1"/>
  <c r="V1256" i="6"/>
  <c r="C1259" i="7" s="1"/>
  <c r="V1259" i="6"/>
  <c r="C1396" i="7" s="1"/>
  <c r="I450" i="3" l="1"/>
  <c r="I536" i="3"/>
  <c r="I335" i="3"/>
  <c r="I704" i="3"/>
  <c r="I576" i="3"/>
  <c r="I448" i="3"/>
  <c r="I247" i="3"/>
  <c r="I702" i="3"/>
  <c r="I574" i="3"/>
  <c r="I446" i="3"/>
  <c r="I231" i="3"/>
  <c r="I742" i="3"/>
  <c r="I614" i="3"/>
  <c r="I486" i="3"/>
  <c r="I358" i="3"/>
  <c r="I494" i="3"/>
  <c r="I48" i="3"/>
  <c r="I96" i="3"/>
  <c r="I144" i="3"/>
  <c r="I192" i="3"/>
  <c r="I240" i="3"/>
  <c r="I288" i="3"/>
  <c r="I10" i="3"/>
  <c r="I58" i="3"/>
  <c r="I106" i="3"/>
  <c r="I154" i="3"/>
  <c r="I202" i="3"/>
  <c r="I250" i="3"/>
  <c r="I298" i="3"/>
  <c r="I3" i="3"/>
  <c r="I51" i="3"/>
  <c r="I99" i="3"/>
  <c r="I147" i="3"/>
  <c r="I195" i="3"/>
  <c r="I243" i="3"/>
  <c r="I291" i="3"/>
  <c r="I339" i="3"/>
  <c r="I44" i="3"/>
  <c r="I92" i="3"/>
  <c r="I140" i="3"/>
  <c r="I188" i="3"/>
  <c r="I236" i="3"/>
  <c r="I284" i="3"/>
  <c r="I332" i="3"/>
  <c r="I38" i="3"/>
  <c r="I86" i="3"/>
  <c r="I134" i="3"/>
  <c r="I182" i="3"/>
  <c r="I230" i="3"/>
  <c r="I278" i="3"/>
  <c r="I326" i="3"/>
  <c r="I101" i="3"/>
  <c r="I229" i="3"/>
  <c r="I345" i="3"/>
  <c r="I393" i="3"/>
  <c r="I441" i="3"/>
  <c r="I489" i="3"/>
  <c r="I537" i="3"/>
  <c r="I585" i="3"/>
  <c r="I633" i="3"/>
  <c r="I681" i="3"/>
  <c r="I729" i="3"/>
  <c r="I777" i="3"/>
  <c r="I127" i="3"/>
  <c r="I255" i="3"/>
  <c r="I355" i="3"/>
  <c r="I403" i="3"/>
  <c r="I451" i="3"/>
  <c r="I499" i="3"/>
  <c r="I547" i="3"/>
  <c r="I595" i="3"/>
  <c r="I643" i="3"/>
  <c r="I691" i="3"/>
  <c r="I739" i="3"/>
  <c r="M2" i="4"/>
  <c r="I129" i="3"/>
  <c r="I257" i="3"/>
  <c r="I356" i="3"/>
  <c r="I404" i="3"/>
  <c r="I452" i="3"/>
  <c r="I500" i="3"/>
  <c r="I548" i="3"/>
  <c r="I596" i="3"/>
  <c r="I644" i="3"/>
  <c r="I692" i="3"/>
  <c r="I740" i="3"/>
  <c r="I5" i="3"/>
  <c r="I133" i="3"/>
  <c r="I261" i="3"/>
  <c r="I357" i="3"/>
  <c r="I405" i="3"/>
  <c r="I453" i="3"/>
  <c r="I501" i="3"/>
  <c r="I549" i="3"/>
  <c r="I597" i="3"/>
  <c r="I645" i="3"/>
  <c r="I693" i="3"/>
  <c r="I741" i="3"/>
  <c r="I7" i="3"/>
  <c r="I135" i="3"/>
  <c r="I263" i="3"/>
  <c r="I9" i="3"/>
  <c r="I137" i="3"/>
  <c r="I265" i="3"/>
  <c r="I359" i="3"/>
  <c r="I407" i="3"/>
  <c r="I455" i="3"/>
  <c r="I503" i="3"/>
  <c r="I551" i="3"/>
  <c r="I599" i="3"/>
  <c r="I647" i="3"/>
  <c r="I695" i="3"/>
  <c r="I743" i="3"/>
  <c r="I760" i="3"/>
  <c r="I632" i="3"/>
  <c r="I504" i="3"/>
  <c r="I376" i="3"/>
  <c r="I778" i="3"/>
  <c r="I650" i="3"/>
  <c r="I522" i="3"/>
  <c r="I394" i="3"/>
  <c r="I33" i="3"/>
  <c r="I754" i="3"/>
  <c r="I626" i="3"/>
  <c r="I498" i="3"/>
  <c r="I370" i="3"/>
  <c r="I710" i="3"/>
  <c r="I582" i="3"/>
  <c r="I454" i="3"/>
  <c r="I269" i="3"/>
  <c r="I622" i="3"/>
  <c r="I768" i="3"/>
  <c r="I512" i="3"/>
  <c r="I766" i="3"/>
  <c r="I510" i="3"/>
  <c r="I664" i="3"/>
  <c r="I678" i="3"/>
  <c r="I550" i="3"/>
  <c r="I422" i="3"/>
  <c r="I141" i="3"/>
  <c r="I24" i="3"/>
  <c r="I120" i="3"/>
  <c r="I264" i="3"/>
  <c r="I82" i="3"/>
  <c r="I130" i="3"/>
  <c r="I226" i="3"/>
  <c r="I27" i="3"/>
  <c r="I171" i="3"/>
  <c r="I267" i="3"/>
  <c r="I164" i="3"/>
  <c r="I62" i="3"/>
  <c r="I302" i="3"/>
  <c r="I465" i="3"/>
  <c r="I705" i="3"/>
  <c r="I379" i="3"/>
  <c r="I667" i="3"/>
  <c r="I321" i="3"/>
  <c r="I572" i="3"/>
  <c r="I325" i="3"/>
  <c r="I669" i="3"/>
  <c r="I73" i="3"/>
  <c r="I479" i="3"/>
  <c r="I671" i="3"/>
  <c r="I440" i="3"/>
  <c r="I600" i="3"/>
  <c r="I750" i="3"/>
  <c r="I472" i="3"/>
  <c r="I253" i="3"/>
  <c r="I682" i="3"/>
  <c r="I554" i="3"/>
  <c r="I426" i="3"/>
  <c r="I161" i="3"/>
  <c r="I680" i="3"/>
  <c r="I552" i="3"/>
  <c r="I424" i="3"/>
  <c r="I145" i="3"/>
  <c r="I720" i="3"/>
  <c r="I592" i="3"/>
  <c r="I464" i="3"/>
  <c r="I311" i="3"/>
  <c r="I8" i="3"/>
  <c r="I56" i="3"/>
  <c r="I104" i="3"/>
  <c r="I152" i="3"/>
  <c r="I200" i="3"/>
  <c r="I248" i="3"/>
  <c r="I296" i="3"/>
  <c r="I18" i="3"/>
  <c r="I66" i="3"/>
  <c r="I114" i="3"/>
  <c r="I162" i="3"/>
  <c r="I210" i="3"/>
  <c r="I258" i="3"/>
  <c r="I306" i="3"/>
  <c r="I11" i="3"/>
  <c r="I59" i="3"/>
  <c r="I107" i="3"/>
  <c r="I155" i="3"/>
  <c r="I203" i="3"/>
  <c r="I251" i="3"/>
  <c r="I299" i="3"/>
  <c r="I4" i="3"/>
  <c r="I52" i="3"/>
  <c r="I100" i="3"/>
  <c r="I148" i="3"/>
  <c r="I196" i="3"/>
  <c r="I244" i="3"/>
  <c r="I292" i="3"/>
  <c r="I340" i="3"/>
  <c r="I46" i="3"/>
  <c r="I94" i="3"/>
  <c r="I142" i="3"/>
  <c r="I190" i="3"/>
  <c r="I238" i="3"/>
  <c r="I286" i="3"/>
  <c r="I334" i="3"/>
  <c r="I121" i="3"/>
  <c r="I249" i="3"/>
  <c r="I353" i="3"/>
  <c r="I401" i="3"/>
  <c r="I449" i="3"/>
  <c r="I497" i="3"/>
  <c r="I545" i="3"/>
  <c r="I593" i="3"/>
  <c r="I641" i="3"/>
  <c r="I689" i="3"/>
  <c r="I737" i="3"/>
  <c r="I21" i="3"/>
  <c r="I149" i="3"/>
  <c r="I277" i="3"/>
  <c r="I363" i="3"/>
  <c r="I411" i="3"/>
  <c r="I459" i="3"/>
  <c r="I507" i="3"/>
  <c r="I555" i="3"/>
  <c r="I603" i="3"/>
  <c r="I651" i="3"/>
  <c r="I699" i="3"/>
  <c r="I747" i="3"/>
  <c r="I23" i="3"/>
  <c r="I151" i="3"/>
  <c r="I279" i="3"/>
  <c r="I364" i="3"/>
  <c r="I412" i="3"/>
  <c r="I460" i="3"/>
  <c r="I508" i="3"/>
  <c r="I556" i="3"/>
  <c r="I604" i="3"/>
  <c r="I652" i="3"/>
  <c r="I700" i="3"/>
  <c r="I748" i="3"/>
  <c r="I25" i="3"/>
  <c r="I153" i="3"/>
  <c r="I281" i="3"/>
  <c r="I365" i="3"/>
  <c r="I413" i="3"/>
  <c r="I461" i="3"/>
  <c r="I509" i="3"/>
  <c r="I557" i="3"/>
  <c r="I605" i="3"/>
  <c r="I653" i="3"/>
  <c r="I701" i="3"/>
  <c r="I749" i="3"/>
  <c r="I29" i="3"/>
  <c r="I157" i="3"/>
  <c r="I285" i="3"/>
  <c r="I31" i="3"/>
  <c r="I159" i="3"/>
  <c r="I287" i="3"/>
  <c r="I367" i="3"/>
  <c r="I415" i="3"/>
  <c r="I463" i="3"/>
  <c r="I511" i="3"/>
  <c r="I559" i="3"/>
  <c r="I607" i="3"/>
  <c r="I655" i="3"/>
  <c r="I703" i="3"/>
  <c r="I751" i="3"/>
  <c r="I738" i="3"/>
  <c r="I610" i="3"/>
  <c r="I482" i="3"/>
  <c r="I354" i="3"/>
  <c r="I758" i="3"/>
  <c r="I630" i="3"/>
  <c r="I502" i="3"/>
  <c r="I374" i="3"/>
  <c r="I728" i="3"/>
  <c r="I734" i="3"/>
  <c r="I606" i="3"/>
  <c r="I478" i="3"/>
  <c r="I346" i="3"/>
  <c r="I688" i="3"/>
  <c r="I560" i="3"/>
  <c r="I432" i="3"/>
  <c r="I183" i="3"/>
  <c r="I216" i="3"/>
  <c r="I116" i="3"/>
  <c r="I369" i="3"/>
  <c r="I427" i="3"/>
  <c r="I193" i="3"/>
  <c r="I620" i="3"/>
  <c r="I69" i="3"/>
  <c r="I429" i="3"/>
  <c r="I621" i="3"/>
  <c r="I199" i="3"/>
  <c r="I431" i="3"/>
  <c r="I767" i="3"/>
  <c r="I714" i="3"/>
  <c r="I686" i="3"/>
  <c r="I430" i="3"/>
  <c r="I81" i="3"/>
  <c r="I662" i="3"/>
  <c r="I534" i="3"/>
  <c r="I406" i="3"/>
  <c r="I77" i="3"/>
  <c r="I658" i="3"/>
  <c r="I530" i="3"/>
  <c r="I402" i="3"/>
  <c r="I61" i="3"/>
  <c r="I698" i="3"/>
  <c r="I570" i="3"/>
  <c r="I442" i="3"/>
  <c r="I225" i="3"/>
  <c r="I16" i="3"/>
  <c r="I64" i="3"/>
  <c r="I112" i="3"/>
  <c r="I160" i="3"/>
  <c r="I208" i="3"/>
  <c r="I256" i="3"/>
  <c r="I304" i="3"/>
  <c r="I26" i="3"/>
  <c r="I74" i="3"/>
  <c r="I122" i="3"/>
  <c r="I170" i="3"/>
  <c r="I218" i="3"/>
  <c r="I266" i="3"/>
  <c r="I314" i="3"/>
  <c r="I19" i="3"/>
  <c r="I67" i="3"/>
  <c r="I115" i="3"/>
  <c r="I163" i="3"/>
  <c r="I211" i="3"/>
  <c r="I259" i="3"/>
  <c r="I307" i="3"/>
  <c r="I12" i="3"/>
  <c r="I60" i="3"/>
  <c r="I108" i="3"/>
  <c r="I156" i="3"/>
  <c r="I204" i="3"/>
  <c r="I252" i="3"/>
  <c r="I300" i="3"/>
  <c r="I6" i="3"/>
  <c r="I54" i="3"/>
  <c r="I102" i="3"/>
  <c r="I150" i="3"/>
  <c r="I198" i="3"/>
  <c r="I246" i="3"/>
  <c r="I294" i="3"/>
  <c r="I15" i="3"/>
  <c r="I143" i="3"/>
  <c r="I271" i="3"/>
  <c r="I361" i="3"/>
  <c r="I409" i="3"/>
  <c r="I457" i="3"/>
  <c r="I505" i="3"/>
  <c r="I553" i="3"/>
  <c r="I601" i="3"/>
  <c r="I649" i="3"/>
  <c r="I697" i="3"/>
  <c r="I745" i="3"/>
  <c r="I41" i="3"/>
  <c r="I169" i="3"/>
  <c r="I297" i="3"/>
  <c r="I371" i="3"/>
  <c r="I419" i="3"/>
  <c r="I467" i="3"/>
  <c r="I515" i="3"/>
  <c r="I563" i="3"/>
  <c r="I611" i="3"/>
  <c r="I659" i="3"/>
  <c r="I707" i="3"/>
  <c r="I755" i="3"/>
  <c r="I45" i="3"/>
  <c r="I173" i="3"/>
  <c r="I301" i="3"/>
  <c r="I372" i="3"/>
  <c r="I420" i="3"/>
  <c r="I468" i="3"/>
  <c r="I516" i="3"/>
  <c r="I564" i="3"/>
  <c r="I612" i="3"/>
  <c r="I660" i="3"/>
  <c r="I708" i="3"/>
  <c r="I756" i="3"/>
  <c r="I47" i="3"/>
  <c r="I175" i="3"/>
  <c r="I303" i="3"/>
  <c r="I373" i="3"/>
  <c r="I421" i="3"/>
  <c r="I469" i="3"/>
  <c r="I517" i="3"/>
  <c r="I565" i="3"/>
  <c r="I613" i="3"/>
  <c r="I661" i="3"/>
  <c r="I709" i="3"/>
  <c r="I757" i="3"/>
  <c r="I49" i="3"/>
  <c r="I177" i="3"/>
  <c r="I305" i="3"/>
  <c r="I53" i="3"/>
  <c r="I181" i="3"/>
  <c r="I309" i="3"/>
  <c r="I375" i="3"/>
  <c r="I423" i="3"/>
  <c r="I471" i="3"/>
  <c r="I519" i="3"/>
  <c r="I567" i="3"/>
  <c r="I615" i="3"/>
  <c r="I663" i="3"/>
  <c r="I711" i="3"/>
  <c r="I759" i="3"/>
  <c r="I718" i="3"/>
  <c r="I590" i="3"/>
  <c r="I462" i="3"/>
  <c r="I295" i="3"/>
  <c r="I736" i="3"/>
  <c r="I608" i="3"/>
  <c r="I480" i="3"/>
  <c r="I352" i="3"/>
  <c r="I706" i="3"/>
  <c r="I712" i="3"/>
  <c r="I584" i="3"/>
  <c r="I456" i="3"/>
  <c r="I273" i="3"/>
  <c r="I666" i="3"/>
  <c r="I538" i="3"/>
  <c r="I410" i="3"/>
  <c r="I97" i="3"/>
  <c r="I408" i="3"/>
  <c r="I382" i="3"/>
  <c r="I34" i="3"/>
  <c r="I75" i="3"/>
  <c r="I20" i="3"/>
  <c r="I260" i="3"/>
  <c r="I158" i="3"/>
  <c r="I165" i="3"/>
  <c r="I561" i="3"/>
  <c r="I63" i="3"/>
  <c r="I475" i="3"/>
  <c r="I715" i="3"/>
  <c r="I380" i="3"/>
  <c r="I668" i="3"/>
  <c r="I381" i="3"/>
  <c r="I717" i="3"/>
  <c r="I201" i="3"/>
  <c r="I575" i="3"/>
  <c r="I696" i="3"/>
  <c r="I458" i="3"/>
  <c r="I640" i="3"/>
  <c r="I168" i="3"/>
  <c r="I274" i="3"/>
  <c r="I315" i="3"/>
  <c r="I308" i="3"/>
  <c r="I206" i="3"/>
  <c r="I293" i="3"/>
  <c r="I609" i="3"/>
  <c r="I319" i="3"/>
  <c r="I619" i="3"/>
  <c r="I428" i="3"/>
  <c r="I716" i="3"/>
  <c r="I477" i="3"/>
  <c r="I765" i="3"/>
  <c r="I328" i="3"/>
  <c r="I719" i="3"/>
  <c r="I586" i="3"/>
  <c r="I578" i="3"/>
  <c r="I386" i="3"/>
  <c r="I746" i="3"/>
  <c r="I618" i="3"/>
  <c r="I490" i="3"/>
  <c r="I362" i="3"/>
  <c r="I744" i="3"/>
  <c r="I616" i="3"/>
  <c r="I488" i="3"/>
  <c r="I360" i="3"/>
  <c r="I514" i="3"/>
  <c r="I656" i="3"/>
  <c r="I528" i="3"/>
  <c r="I400" i="3"/>
  <c r="I770" i="3"/>
  <c r="I32" i="3"/>
  <c r="I80" i="3"/>
  <c r="I128" i="3"/>
  <c r="I176" i="3"/>
  <c r="I224" i="3"/>
  <c r="I272" i="3"/>
  <c r="I320" i="3"/>
  <c r="I42" i="3"/>
  <c r="I90" i="3"/>
  <c r="I138" i="3"/>
  <c r="I186" i="3"/>
  <c r="I234" i="3"/>
  <c r="I282" i="3"/>
  <c r="I330" i="3"/>
  <c r="I35" i="3"/>
  <c r="I83" i="3"/>
  <c r="I131" i="3"/>
  <c r="I179" i="3"/>
  <c r="I227" i="3"/>
  <c r="I275" i="3"/>
  <c r="I323" i="3"/>
  <c r="I28" i="3"/>
  <c r="I76" i="3"/>
  <c r="I124" i="3"/>
  <c r="I172" i="3"/>
  <c r="I220" i="3"/>
  <c r="I268" i="3"/>
  <c r="I316" i="3"/>
  <c r="I22" i="3"/>
  <c r="I70" i="3"/>
  <c r="I118" i="3"/>
  <c r="I166" i="3"/>
  <c r="I214" i="3"/>
  <c r="I262" i="3"/>
  <c r="I310" i="3"/>
  <c r="I57" i="3"/>
  <c r="I185" i="3"/>
  <c r="I313" i="3"/>
  <c r="I377" i="3"/>
  <c r="I425" i="3"/>
  <c r="I473" i="3"/>
  <c r="I521" i="3"/>
  <c r="I569" i="3"/>
  <c r="I617" i="3"/>
  <c r="I665" i="3"/>
  <c r="I713" i="3"/>
  <c r="I761" i="3"/>
  <c r="I85" i="3"/>
  <c r="I213" i="3"/>
  <c r="I336" i="3"/>
  <c r="I387" i="3"/>
  <c r="I435" i="3"/>
  <c r="I483" i="3"/>
  <c r="I531" i="3"/>
  <c r="I579" i="3"/>
  <c r="I627" i="3"/>
  <c r="I675" i="3"/>
  <c r="I723" i="3"/>
  <c r="I771" i="3"/>
  <c r="I87" i="3"/>
  <c r="I215" i="3"/>
  <c r="I337" i="3"/>
  <c r="I388" i="3"/>
  <c r="I436" i="3"/>
  <c r="I484" i="3"/>
  <c r="I532" i="3"/>
  <c r="I580" i="3"/>
  <c r="I628" i="3"/>
  <c r="I676" i="3"/>
  <c r="I724" i="3"/>
  <c r="I772" i="3"/>
  <c r="I89" i="3"/>
  <c r="I217" i="3"/>
  <c r="I341" i="3"/>
  <c r="I389" i="3"/>
  <c r="I437" i="3"/>
  <c r="I485" i="3"/>
  <c r="I533" i="3"/>
  <c r="I581" i="3"/>
  <c r="I629" i="3"/>
  <c r="I677" i="3"/>
  <c r="I725" i="3"/>
  <c r="I773" i="3"/>
  <c r="I93" i="3"/>
  <c r="I221" i="3"/>
  <c r="I342" i="3"/>
  <c r="I95" i="3"/>
  <c r="I223" i="3"/>
  <c r="I343" i="3"/>
  <c r="I391" i="3"/>
  <c r="I439" i="3"/>
  <c r="I487" i="3"/>
  <c r="I535" i="3"/>
  <c r="I583" i="3"/>
  <c r="I631" i="3"/>
  <c r="I679" i="3"/>
  <c r="I727" i="3"/>
  <c r="I775" i="3"/>
  <c r="I674" i="3"/>
  <c r="I546" i="3"/>
  <c r="I418" i="3"/>
  <c r="I125" i="3"/>
  <c r="I694" i="3"/>
  <c r="I566" i="3"/>
  <c r="I438" i="3"/>
  <c r="I205" i="3"/>
  <c r="I167" i="3"/>
  <c r="I670" i="3"/>
  <c r="I542" i="3"/>
  <c r="I414" i="3"/>
  <c r="I103" i="3"/>
  <c r="I752" i="3"/>
  <c r="I624" i="3"/>
  <c r="I496" i="3"/>
  <c r="I368" i="3"/>
  <c r="I638" i="3"/>
  <c r="I72" i="3"/>
  <c r="I178" i="3"/>
  <c r="I123" i="3"/>
  <c r="I68" i="3"/>
  <c r="I14" i="3"/>
  <c r="I254" i="3"/>
  <c r="I417" i="3"/>
  <c r="I657" i="3"/>
  <c r="I191" i="3"/>
  <c r="I571" i="3"/>
  <c r="I763" i="3"/>
  <c r="I476" i="3"/>
  <c r="I764" i="3"/>
  <c r="I525" i="3"/>
  <c r="I71" i="3"/>
  <c r="I383" i="3"/>
  <c r="I623" i="3"/>
  <c r="I209" i="3"/>
  <c r="I55" i="3"/>
  <c r="I558" i="3"/>
  <c r="I366" i="3"/>
  <c r="I726" i="3"/>
  <c r="I598" i="3"/>
  <c r="I470" i="3"/>
  <c r="I329" i="3"/>
  <c r="I722" i="3"/>
  <c r="I594" i="3"/>
  <c r="I466" i="3"/>
  <c r="I317" i="3"/>
  <c r="I762" i="3"/>
  <c r="I634" i="3"/>
  <c r="I506" i="3"/>
  <c r="I378" i="3"/>
  <c r="I642" i="3"/>
  <c r="I40" i="3"/>
  <c r="I88" i="3"/>
  <c r="I136" i="3"/>
  <c r="I184" i="3"/>
  <c r="I232" i="3"/>
  <c r="I280" i="3"/>
  <c r="I2" i="3"/>
  <c r="I50" i="3"/>
  <c r="I98" i="3"/>
  <c r="I146" i="3"/>
  <c r="I194" i="3"/>
  <c r="I242" i="3"/>
  <c r="I290" i="3"/>
  <c r="I338" i="3"/>
  <c r="I43" i="3"/>
  <c r="I91" i="3"/>
  <c r="I139" i="3"/>
  <c r="I187" i="3"/>
  <c r="I235" i="3"/>
  <c r="I283" i="3"/>
  <c r="I331" i="3"/>
  <c r="I36" i="3"/>
  <c r="I84" i="3"/>
  <c r="I132" i="3"/>
  <c r="I180" i="3"/>
  <c r="I228" i="3"/>
  <c r="I276" i="3"/>
  <c r="I324" i="3"/>
  <c r="I30" i="3"/>
  <c r="I78" i="3"/>
  <c r="I126" i="3"/>
  <c r="I174" i="3"/>
  <c r="I222" i="3"/>
  <c r="I270" i="3"/>
  <c r="I318" i="3"/>
  <c r="I79" i="3"/>
  <c r="I207" i="3"/>
  <c r="I333" i="3"/>
  <c r="I385" i="3"/>
  <c r="I433" i="3"/>
  <c r="I481" i="3"/>
  <c r="I529" i="3"/>
  <c r="I577" i="3"/>
  <c r="I625" i="3"/>
  <c r="I673" i="3"/>
  <c r="I721" i="3"/>
  <c r="I769" i="3"/>
  <c r="I105" i="3"/>
  <c r="I233" i="3"/>
  <c r="I347" i="3"/>
  <c r="I395" i="3"/>
  <c r="I443" i="3"/>
  <c r="I491" i="3"/>
  <c r="I539" i="3"/>
  <c r="I587" i="3"/>
  <c r="I635" i="3"/>
  <c r="I683" i="3"/>
  <c r="I731" i="3"/>
  <c r="I779" i="3"/>
  <c r="I109" i="3"/>
  <c r="I237" i="3"/>
  <c r="I348" i="3"/>
  <c r="I396" i="3"/>
  <c r="I444" i="3"/>
  <c r="I492" i="3"/>
  <c r="I540" i="3"/>
  <c r="I588" i="3"/>
  <c r="I636" i="3"/>
  <c r="I684" i="3"/>
  <c r="I732" i="3"/>
  <c r="I780" i="3"/>
  <c r="I111" i="3"/>
  <c r="I239" i="3"/>
  <c r="I349" i="3"/>
  <c r="I397" i="3"/>
  <c r="I445" i="3"/>
  <c r="I493" i="3"/>
  <c r="I541" i="3"/>
  <c r="I589" i="3"/>
  <c r="I637" i="3"/>
  <c r="I685" i="3"/>
  <c r="I733" i="3"/>
  <c r="I781" i="3"/>
  <c r="I113" i="3"/>
  <c r="I241" i="3"/>
  <c r="I350" i="3"/>
  <c r="I117" i="3"/>
  <c r="I245" i="3"/>
  <c r="I351" i="3"/>
  <c r="I399" i="3"/>
  <c r="I447" i="3"/>
  <c r="I495" i="3"/>
  <c r="I543" i="3"/>
  <c r="I591" i="3"/>
  <c r="I639" i="3"/>
  <c r="I687" i="3"/>
  <c r="I735" i="3"/>
  <c r="I782" i="3"/>
  <c r="I654" i="3"/>
  <c r="I526" i="3"/>
  <c r="I398" i="3"/>
  <c r="I39" i="3"/>
  <c r="I672" i="3"/>
  <c r="I544" i="3"/>
  <c r="I416" i="3"/>
  <c r="I119" i="3"/>
  <c r="I776" i="3"/>
  <c r="I648" i="3"/>
  <c r="I520" i="3"/>
  <c r="I392" i="3"/>
  <c r="I17" i="3"/>
  <c r="I730" i="3"/>
  <c r="I602" i="3"/>
  <c r="I474" i="3"/>
  <c r="I344" i="3"/>
  <c r="I384" i="3"/>
  <c r="I312" i="3"/>
  <c r="I322" i="3"/>
  <c r="I219" i="3"/>
  <c r="I212" i="3"/>
  <c r="I110" i="3"/>
  <c r="I37" i="3"/>
  <c r="I513" i="3"/>
  <c r="I753" i="3"/>
  <c r="I523" i="3"/>
  <c r="I65" i="3"/>
  <c r="I524" i="3"/>
  <c r="I197" i="3"/>
  <c r="I573" i="3"/>
  <c r="I327" i="3"/>
  <c r="I527" i="3"/>
  <c r="I568" i="3"/>
  <c r="I289" i="3"/>
  <c r="I189" i="3"/>
  <c r="I518" i="3"/>
  <c r="I390" i="3"/>
  <c r="I13" i="3"/>
  <c r="I690" i="3"/>
  <c r="I562" i="3"/>
  <c r="I774" i="3"/>
  <c r="I434" i="3"/>
  <c r="I646" i="3"/>
  <c r="I4" i="4" l="1"/>
  <c r="I52" i="4"/>
  <c r="I100" i="4"/>
  <c r="I148" i="4"/>
  <c r="I196" i="4"/>
  <c r="I244" i="4"/>
  <c r="I292" i="4"/>
  <c r="I340" i="4"/>
  <c r="I46" i="4"/>
  <c r="I94" i="4"/>
  <c r="I142" i="4"/>
  <c r="I190" i="4"/>
  <c r="I238" i="4"/>
  <c r="I286" i="4"/>
  <c r="I334" i="4"/>
  <c r="I47" i="4"/>
  <c r="I95" i="4"/>
  <c r="I143" i="4"/>
  <c r="I191" i="4"/>
  <c r="I239" i="4"/>
  <c r="I287" i="4"/>
  <c r="I335" i="4"/>
  <c r="I48" i="4"/>
  <c r="I96" i="4"/>
  <c r="I144" i="4"/>
  <c r="I192" i="4"/>
  <c r="I240" i="4"/>
  <c r="I288" i="4"/>
  <c r="I336" i="4"/>
  <c r="I42" i="4"/>
  <c r="I90" i="4"/>
  <c r="I138" i="4"/>
  <c r="I186" i="4"/>
  <c r="I234" i="4"/>
  <c r="I282" i="4"/>
  <c r="I330" i="4"/>
  <c r="I93" i="4"/>
  <c r="I221" i="4"/>
  <c r="I13" i="4"/>
  <c r="I141" i="4"/>
  <c r="I269" i="4"/>
  <c r="I59" i="4"/>
  <c r="I187" i="4"/>
  <c r="I315" i="4"/>
  <c r="I105" i="4"/>
  <c r="I233" i="4"/>
  <c r="I21" i="4"/>
  <c r="I149" i="4"/>
  <c r="I277" i="4"/>
  <c r="I45" i="4"/>
  <c r="I173" i="4"/>
  <c r="I301" i="4"/>
  <c r="I33" i="4"/>
  <c r="I219" i="4"/>
  <c r="I11" i="4"/>
  <c r="I75" i="4"/>
  <c r="I177" i="4"/>
  <c r="I12" i="4"/>
  <c r="I60" i="4"/>
  <c r="I108" i="4"/>
  <c r="I156" i="4"/>
  <c r="I204" i="4"/>
  <c r="I252" i="4"/>
  <c r="I300" i="4"/>
  <c r="I6" i="4"/>
  <c r="I54" i="4"/>
  <c r="I102" i="4"/>
  <c r="I150" i="4"/>
  <c r="I198" i="4"/>
  <c r="I246" i="4"/>
  <c r="I294" i="4"/>
  <c r="I7" i="4"/>
  <c r="I55" i="4"/>
  <c r="I103" i="4"/>
  <c r="I151" i="4"/>
  <c r="I199" i="4"/>
  <c r="I247" i="4"/>
  <c r="I295" i="4"/>
  <c r="I8" i="4"/>
  <c r="I56" i="4"/>
  <c r="I104" i="4"/>
  <c r="I152" i="4"/>
  <c r="I200" i="4"/>
  <c r="I248" i="4"/>
  <c r="I296" i="4"/>
  <c r="I3" i="4"/>
  <c r="I50" i="4"/>
  <c r="I98" i="4"/>
  <c r="I146" i="4"/>
  <c r="I194" i="4"/>
  <c r="I242" i="4"/>
  <c r="I290" i="4"/>
  <c r="I338" i="4"/>
  <c r="I115" i="4"/>
  <c r="I243" i="4"/>
  <c r="I35" i="4"/>
  <c r="I163" i="4"/>
  <c r="I291" i="4"/>
  <c r="I81" i="4"/>
  <c r="I209" i="4"/>
  <c r="I337" i="4"/>
  <c r="I125" i="4"/>
  <c r="I253" i="4"/>
  <c r="I43" i="4"/>
  <c r="I171" i="4"/>
  <c r="I299" i="4"/>
  <c r="I67" i="4"/>
  <c r="I195" i="4"/>
  <c r="I323" i="4"/>
  <c r="I117" i="4"/>
  <c r="I305" i="4"/>
  <c r="I69" i="4"/>
  <c r="I161" i="4"/>
  <c r="I261" i="4"/>
  <c r="I20" i="4"/>
  <c r="I68" i="4"/>
  <c r="I116" i="4"/>
  <c r="I164" i="4"/>
  <c r="I212" i="4"/>
  <c r="I260" i="4"/>
  <c r="I308" i="4"/>
  <c r="I14" i="4"/>
  <c r="I62" i="4"/>
  <c r="I110" i="4"/>
  <c r="I158" i="4"/>
  <c r="I206" i="4"/>
  <c r="I254" i="4"/>
  <c r="I302" i="4"/>
  <c r="I15" i="4"/>
  <c r="I63" i="4"/>
  <c r="I111" i="4"/>
  <c r="I159" i="4"/>
  <c r="I207" i="4"/>
  <c r="I255" i="4"/>
  <c r="I303" i="4"/>
  <c r="I16" i="4"/>
  <c r="I64" i="4"/>
  <c r="I112" i="4"/>
  <c r="I160" i="4"/>
  <c r="I208" i="4"/>
  <c r="I256" i="4"/>
  <c r="I304" i="4"/>
  <c r="I10" i="4"/>
  <c r="I58" i="4"/>
  <c r="I106" i="4"/>
  <c r="I154" i="4"/>
  <c r="I202" i="4"/>
  <c r="I250" i="4"/>
  <c r="I298" i="4"/>
  <c r="I9" i="4"/>
  <c r="I137" i="4"/>
  <c r="I265" i="4"/>
  <c r="I57" i="4"/>
  <c r="I185" i="4"/>
  <c r="I313" i="4"/>
  <c r="I101" i="4"/>
  <c r="I229" i="4"/>
  <c r="I19" i="4"/>
  <c r="I147" i="4"/>
  <c r="I275" i="4"/>
  <c r="I65" i="4"/>
  <c r="I193" i="4"/>
  <c r="I321" i="4"/>
  <c r="I89" i="4"/>
  <c r="I217" i="4"/>
  <c r="I27" i="4"/>
  <c r="I203" i="4"/>
  <c r="I53" i="4"/>
  <c r="I155" i="4"/>
  <c r="I245" i="4"/>
  <c r="I181" i="4"/>
  <c r="I28" i="4"/>
  <c r="I76" i="4"/>
  <c r="I124" i="4"/>
  <c r="I172" i="4"/>
  <c r="I220" i="4"/>
  <c r="I268" i="4"/>
  <c r="I316" i="4"/>
  <c r="I22" i="4"/>
  <c r="I70" i="4"/>
  <c r="I118" i="4"/>
  <c r="I166" i="4"/>
  <c r="I214" i="4"/>
  <c r="I262" i="4"/>
  <c r="I310" i="4"/>
  <c r="I23" i="4"/>
  <c r="I71" i="4"/>
  <c r="I119" i="4"/>
  <c r="I167" i="4"/>
  <c r="I215" i="4"/>
  <c r="I263" i="4"/>
  <c r="I311" i="4"/>
  <c r="I24" i="4"/>
  <c r="I72" i="4"/>
  <c r="I120" i="4"/>
  <c r="I168" i="4"/>
  <c r="I216" i="4"/>
  <c r="I264" i="4"/>
  <c r="I312" i="4"/>
  <c r="I18" i="4"/>
  <c r="I66" i="4"/>
  <c r="I114" i="4"/>
  <c r="I162" i="4"/>
  <c r="I210" i="4"/>
  <c r="I258" i="4"/>
  <c r="I306" i="4"/>
  <c r="I29" i="4"/>
  <c r="I157" i="4"/>
  <c r="I285" i="4"/>
  <c r="I77" i="4"/>
  <c r="I205" i="4"/>
  <c r="I333" i="4"/>
  <c r="I123" i="4"/>
  <c r="I251" i="4"/>
  <c r="I41" i="4"/>
  <c r="I169" i="4"/>
  <c r="I297" i="4"/>
  <c r="I85" i="4"/>
  <c r="I213" i="4"/>
  <c r="I341" i="4"/>
  <c r="I109" i="4"/>
  <c r="I237" i="4"/>
  <c r="I113" i="4"/>
  <c r="I289" i="4"/>
  <c r="I139" i="4"/>
  <c r="I241" i="4"/>
  <c r="I331" i="4"/>
  <c r="I267" i="4"/>
  <c r="I36" i="4"/>
  <c r="I84" i="4"/>
  <c r="I132" i="4"/>
  <c r="I180" i="4"/>
  <c r="I228" i="4"/>
  <c r="I276" i="4"/>
  <c r="I324" i="4"/>
  <c r="I30" i="4"/>
  <c r="I78" i="4"/>
  <c r="I126" i="4"/>
  <c r="I174" i="4"/>
  <c r="I222" i="4"/>
  <c r="I270" i="4"/>
  <c r="I318" i="4"/>
  <c r="I31" i="4"/>
  <c r="I79" i="4"/>
  <c r="I127" i="4"/>
  <c r="I175" i="4"/>
  <c r="I223" i="4"/>
  <c r="I271" i="4"/>
  <c r="I319" i="4"/>
  <c r="I32" i="4"/>
  <c r="I80" i="4"/>
  <c r="I128" i="4"/>
  <c r="I176" i="4"/>
  <c r="I224" i="4"/>
  <c r="I272" i="4"/>
  <c r="I320" i="4"/>
  <c r="I26" i="4"/>
  <c r="I74" i="4"/>
  <c r="I122" i="4"/>
  <c r="I170" i="4"/>
  <c r="I218" i="4"/>
  <c r="I266" i="4"/>
  <c r="I314" i="4"/>
  <c r="I51" i="4"/>
  <c r="I179" i="4"/>
  <c r="I307" i="4"/>
  <c r="I99" i="4"/>
  <c r="I227" i="4"/>
  <c r="I17" i="4"/>
  <c r="I145" i="4"/>
  <c r="I273" i="4"/>
  <c r="I61" i="4"/>
  <c r="I189" i="4"/>
  <c r="I317" i="4"/>
  <c r="I107" i="4"/>
  <c r="I235" i="4"/>
  <c r="I2" i="4"/>
  <c r="I131" i="4"/>
  <c r="I259" i="4"/>
  <c r="I197" i="4"/>
  <c r="I49" i="4"/>
  <c r="I225" i="4"/>
  <c r="I325" i="4"/>
  <c r="I5" i="4"/>
  <c r="I44" i="4"/>
  <c r="I92" i="4"/>
  <c r="I140" i="4"/>
  <c r="I188" i="4"/>
  <c r="I236" i="4"/>
  <c r="I284" i="4"/>
  <c r="I332" i="4"/>
  <c r="I38" i="4"/>
  <c r="I86" i="4"/>
  <c r="I134" i="4"/>
  <c r="I182" i="4"/>
  <c r="I230" i="4"/>
  <c r="I278" i="4"/>
  <c r="I326" i="4"/>
  <c r="I39" i="4"/>
  <c r="I87" i="4"/>
  <c r="I135" i="4"/>
  <c r="I183" i="4"/>
  <c r="I231" i="4"/>
  <c r="I279" i="4"/>
  <c r="I327" i="4"/>
  <c r="I40" i="4"/>
  <c r="I88" i="4"/>
  <c r="I136" i="4"/>
  <c r="I184" i="4"/>
  <c r="I232" i="4"/>
  <c r="I280" i="4"/>
  <c r="I328" i="4"/>
  <c r="I34" i="4"/>
  <c r="I82" i="4"/>
  <c r="I130" i="4"/>
  <c r="I178" i="4"/>
  <c r="I226" i="4"/>
  <c r="I274" i="4"/>
  <c r="I322" i="4"/>
  <c r="I73" i="4"/>
  <c r="I201" i="4"/>
  <c r="I329" i="4"/>
  <c r="I121" i="4"/>
  <c r="I249" i="4"/>
  <c r="I37" i="4"/>
  <c r="I165" i="4"/>
  <c r="I293" i="4"/>
  <c r="I83" i="4"/>
  <c r="I211" i="4"/>
  <c r="I339" i="4"/>
  <c r="I129" i="4"/>
  <c r="I257" i="4"/>
  <c r="I25" i="4"/>
  <c r="I153" i="4"/>
  <c r="I281" i="4"/>
  <c r="I283" i="4"/>
  <c r="I133" i="4"/>
  <c r="I309" i="4"/>
  <c r="I97" i="4"/>
  <c r="I91" i="4"/>
</calcChain>
</file>

<file path=xl/sharedStrings.xml><?xml version="1.0" encoding="utf-8"?>
<sst xmlns="http://schemas.openxmlformats.org/spreadsheetml/2006/main" count="18574" uniqueCount="6900">
  <si>
    <t>Numéro</t>
  </si>
  <si>
    <t>Joueur</t>
  </si>
  <si>
    <t>Catégorie</t>
  </si>
  <si>
    <t>Moyenne 2m80</t>
  </si>
  <si>
    <t>Moyenne 3m10</t>
  </si>
  <si>
    <t>Saison</t>
  </si>
  <si>
    <t>Club</t>
  </si>
  <si>
    <t>173915 N</t>
  </si>
  <si>
    <t>ABELE HERVE</t>
  </si>
  <si>
    <t>05043 – ACAD. TAPIS VERT DE REIMS</t>
  </si>
  <si>
    <t>149570 B</t>
  </si>
  <si>
    <t>ABRANT LARA</t>
  </si>
  <si>
    <t>R4</t>
  </si>
  <si>
    <t>11022 – ACADEMIE DE BILLARD SAINT-MAX / NANCY</t>
  </si>
  <si>
    <t>173873 S</t>
  </si>
  <si>
    <t>ADNET JULES</t>
  </si>
  <si>
    <t>11029 – BILLARD CLUB MUSSIPONTAIN</t>
  </si>
  <si>
    <t>010134 U</t>
  </si>
  <si>
    <t>AKTAS SUAT</t>
  </si>
  <si>
    <t>R1</t>
  </si>
  <si>
    <t>01044 – F.C. MULHOUSE</t>
  </si>
  <si>
    <t>011904 W</t>
  </si>
  <si>
    <t>ALES VERONIQUE</t>
  </si>
  <si>
    <t>127316 U</t>
  </si>
  <si>
    <t>ALEXANDRE GERARD</t>
  </si>
  <si>
    <t>05041 – BILLARD CLUB DE GRAUVES</t>
  </si>
  <si>
    <t>129668 G</t>
  </si>
  <si>
    <t>ALVES KEVIN</t>
  </si>
  <si>
    <t>11033 – BILLARD CLUB AUDUN VILLERUPT</t>
  </si>
  <si>
    <t>148027 Z</t>
  </si>
  <si>
    <t>ALVES DA SILVA EMELINE</t>
  </si>
  <si>
    <t>11078 – BILLARD CLUB DE BRIEY</t>
  </si>
  <si>
    <t>014836 Q</t>
  </si>
  <si>
    <t>AMANATI HENRI</t>
  </si>
  <si>
    <t>R2</t>
  </si>
  <si>
    <t>11020 – BILLARD CLUB PIENNOIS</t>
  </si>
  <si>
    <t>150199 K</t>
  </si>
  <si>
    <t>AMOROS ADAM</t>
  </si>
  <si>
    <t>11003 – BILLARD CLUB BAN SAINT MARTIN</t>
  </si>
  <si>
    <t>136849 L</t>
  </si>
  <si>
    <t>ANCEL FLORIAN</t>
  </si>
  <si>
    <t>11027 – ASS. SPORT. LAXOVIENNE DE BILLARD</t>
  </si>
  <si>
    <t>127839 X</t>
  </si>
  <si>
    <t>ANDRE CLAUDE</t>
  </si>
  <si>
    <t>05045 – BILLARD CLUB AGEEN</t>
  </si>
  <si>
    <t>128039 P</t>
  </si>
  <si>
    <t>ANDRE JACQUES</t>
  </si>
  <si>
    <t>R3</t>
  </si>
  <si>
    <t>01020 – B.C. 1947 SELESTAT</t>
  </si>
  <si>
    <t>014802 I</t>
  </si>
  <si>
    <t>ANDRES ROGER</t>
  </si>
  <si>
    <t>11005 – E.S. HAGONDANGE</t>
  </si>
  <si>
    <t>171708 P</t>
  </si>
  <si>
    <t>ANGSTHELM JACKY</t>
  </si>
  <si>
    <t>01041 – COLMAR BILLARD CLUB 71</t>
  </si>
  <si>
    <t>131660 W</t>
  </si>
  <si>
    <t>ANQUETIN GUY</t>
  </si>
  <si>
    <t>11052 – BILLARD CLUB FRIGNICOURT</t>
  </si>
  <si>
    <t>159137 A</t>
  </si>
  <si>
    <t>ANSELM MAURICE</t>
  </si>
  <si>
    <t>01049 – B.C. BARR</t>
  </si>
  <si>
    <t>102834 E</t>
  </si>
  <si>
    <t>ANTOINE HERVE</t>
  </si>
  <si>
    <t>11044 – SAINT-DIE DES VOSGES BILLARD</t>
  </si>
  <si>
    <t>102882 A</t>
  </si>
  <si>
    <t>AUBEL JACQUES</t>
  </si>
  <si>
    <t>N3</t>
  </si>
  <si>
    <t>11034 – BILLARD CLUB EPINAL</t>
  </si>
  <si>
    <t>015334 U</t>
  </si>
  <si>
    <t>AUBERT ERIC</t>
  </si>
  <si>
    <t>129689 B</t>
  </si>
  <si>
    <t>AUBERT JORDAN</t>
  </si>
  <si>
    <t>Masters</t>
  </si>
  <si>
    <t>—</t>
  </si>
  <si>
    <t>142906 K</t>
  </si>
  <si>
    <t>AUBERT JULIE</t>
  </si>
  <si>
    <t>112332 M</t>
  </si>
  <si>
    <t>AUBERT JULIEN</t>
  </si>
  <si>
    <t>118934 K</t>
  </si>
  <si>
    <t>AUBERT MYRIAM</t>
  </si>
  <si>
    <t>015085 F</t>
  </si>
  <si>
    <t>AUBERTIN JEAN MARIE</t>
  </si>
  <si>
    <t>11067 – BILLARD CLUB FLORANGE</t>
  </si>
  <si>
    <t>160283 W</t>
  </si>
  <si>
    <t>AUBRY YANNICK</t>
  </si>
  <si>
    <t>05028 – BILLARD CLUB DE MARIGNY ST FLAVY</t>
  </si>
  <si>
    <t>140963 R</t>
  </si>
  <si>
    <t>AUBURTIN JOEL</t>
  </si>
  <si>
    <t>11023 – BILLARD CLUB NEUVES MAISONS</t>
  </si>
  <si>
    <t>169250 S</t>
  </si>
  <si>
    <t>AUSTASIE REGIS</t>
  </si>
  <si>
    <t>011941 H</t>
  </si>
  <si>
    <t>AUTREAU BERNARD</t>
  </si>
  <si>
    <t>05047 – BILLARD CLUB SEZANNAIS</t>
  </si>
  <si>
    <t>153258 K</t>
  </si>
  <si>
    <t>BABE DAMIEN</t>
  </si>
  <si>
    <t>010027 R</t>
  </si>
  <si>
    <t>BACHMANN ALAIN</t>
  </si>
  <si>
    <t>01006 – AMICALE DE BILLARD ECKBOLSHEIM</t>
  </si>
  <si>
    <t>177596 P</t>
  </si>
  <si>
    <t>BAGARD PHILIPPE</t>
  </si>
  <si>
    <t>124370 M</t>
  </si>
  <si>
    <t>BAGNON DAVID</t>
  </si>
  <si>
    <t>156068 P</t>
  </si>
  <si>
    <t>BAIETTI PASCAL</t>
  </si>
  <si>
    <t>142761 V</t>
  </si>
  <si>
    <t>BAILLET MICHEL</t>
  </si>
  <si>
    <t>01010 – B.C. LINGOLSHEIM</t>
  </si>
  <si>
    <t>010018 I</t>
  </si>
  <si>
    <t>BALL JEAN PIERRE</t>
  </si>
  <si>
    <t>01004 – B.C. BISCHHEIM</t>
  </si>
  <si>
    <t>014998 W</t>
  </si>
  <si>
    <t>BALZINGER PASCAL</t>
  </si>
  <si>
    <t>014999 X</t>
  </si>
  <si>
    <t>BALZINGER RENE</t>
  </si>
  <si>
    <t>11064 – BILLARD CLUB ELOYES</t>
  </si>
  <si>
    <t>011766 O</t>
  </si>
  <si>
    <t>BANCHET MICHEL</t>
  </si>
  <si>
    <t>N1</t>
  </si>
  <si>
    <t>015300 M</t>
  </si>
  <si>
    <t>BANNEROT ALAIN</t>
  </si>
  <si>
    <t>103797 F</t>
  </si>
  <si>
    <t>BARBARINO FRANCOIS</t>
  </si>
  <si>
    <t>11032 – BILLARD CLUB HOMECOURT</t>
  </si>
  <si>
    <t>150837 D</t>
  </si>
  <si>
    <t>BARBIER ANNE</t>
  </si>
  <si>
    <t>05032 – ARCIS BILLARD CLUB</t>
  </si>
  <si>
    <t>141947 N</t>
  </si>
  <si>
    <t>BARBIER LUDOVIC</t>
  </si>
  <si>
    <t>102794 Q</t>
  </si>
  <si>
    <t>BARDOT LAURENT ABEL</t>
  </si>
  <si>
    <t>11063 – S.A.VERDUN SECTION BILLARD</t>
  </si>
  <si>
    <t>015065 L</t>
  </si>
  <si>
    <t>BARGEOT PHILIPPE</t>
  </si>
  <si>
    <t>163602 D</t>
  </si>
  <si>
    <t>BARON ALEXANE</t>
  </si>
  <si>
    <t>172772 W</t>
  </si>
  <si>
    <t>BARRA JEAN LOUIS</t>
  </si>
  <si>
    <t>05023 – BILLARD CLUB NOGENTAIS</t>
  </si>
  <si>
    <t>150110 N</t>
  </si>
  <si>
    <t>BARREIRA ANTOINE</t>
  </si>
  <si>
    <t>011761 J</t>
  </si>
  <si>
    <t>BARRILLIOT ROBERT</t>
  </si>
  <si>
    <t>05040 – EPERNAY BILLARD CLUB</t>
  </si>
  <si>
    <t>015112 G</t>
  </si>
  <si>
    <t>BARTZ ALBERT</t>
  </si>
  <si>
    <t>139653 H</t>
  </si>
  <si>
    <t>BARUTEL SERGE</t>
  </si>
  <si>
    <t>01070 – FCM BILLARD</t>
  </si>
  <si>
    <t>138101 P</t>
  </si>
  <si>
    <t>BATTE PATRICK</t>
  </si>
  <si>
    <t>05042 – ACAD.CHALONNAISE DE BILLARD</t>
  </si>
  <si>
    <t>145973 J</t>
  </si>
  <si>
    <t>BATTELIER MICHEL</t>
  </si>
  <si>
    <t>05034 – BILLARD TROYES AGGLO</t>
  </si>
  <si>
    <t>012097 H</t>
  </si>
  <si>
    <t>BATTIN PHILIPPE</t>
  </si>
  <si>
    <t>011858 C</t>
  </si>
  <si>
    <t>BAUDRY ALAIN</t>
  </si>
  <si>
    <t>106582 I</t>
  </si>
  <si>
    <t>BAUMANN DIDIER</t>
  </si>
  <si>
    <t>128040 Q</t>
  </si>
  <si>
    <t>BAUMANN GERARD</t>
  </si>
  <si>
    <t>010044 I</t>
  </si>
  <si>
    <t>BAY FRANCIS</t>
  </si>
  <si>
    <t>015147 P</t>
  </si>
  <si>
    <t>BAZIN RENE</t>
  </si>
  <si>
    <t>11042 – BILLARD CLUB STEPHANOIS</t>
  </si>
  <si>
    <t>135202 C</t>
  </si>
  <si>
    <t>BEAUCOURT CLEMENT</t>
  </si>
  <si>
    <t>137303 X</t>
  </si>
  <si>
    <t>BEBIN ERIC</t>
  </si>
  <si>
    <t>010252 I</t>
  </si>
  <si>
    <t>BECK RICHARD</t>
  </si>
  <si>
    <t>134496 Y</t>
  </si>
  <si>
    <t>BECKER THOMAS</t>
  </si>
  <si>
    <t>01016 – B.C. HAGUENAU</t>
  </si>
  <si>
    <t>125750 O</t>
  </si>
  <si>
    <t>BEDIOT BERNARD</t>
  </si>
  <si>
    <t>145072 S</t>
  </si>
  <si>
    <t>BEDNAREK JEAN MICHEL</t>
  </si>
  <si>
    <t>131400 W</t>
  </si>
  <si>
    <t>BEGEOT FLORIAN</t>
  </si>
  <si>
    <t>157800 X</t>
  </si>
  <si>
    <t>BEGIN JEAN DANIEL</t>
  </si>
  <si>
    <t>015215 F</t>
  </si>
  <si>
    <t>BEHERLET MARC</t>
  </si>
  <si>
    <t>128640 S</t>
  </si>
  <si>
    <t>BEINZE TONY</t>
  </si>
  <si>
    <t>169729 N</t>
  </si>
  <si>
    <t>BELGRAND JEAN CLAUDE</t>
  </si>
  <si>
    <t>11048 – ACADEMIE DE BILLARD DE ST DIZIER</t>
  </si>
  <si>
    <t>140912 S</t>
  </si>
  <si>
    <t>BELIN ANDRE</t>
  </si>
  <si>
    <t>015151 T</t>
  </si>
  <si>
    <t>BELLET ALAIN</t>
  </si>
  <si>
    <t>014895 X</t>
  </si>
  <si>
    <t>BELLINI JACQUES</t>
  </si>
  <si>
    <t>014896 Y</t>
  </si>
  <si>
    <t>BELLINI PIERRE</t>
  </si>
  <si>
    <t>160297 L</t>
  </si>
  <si>
    <t>BENECH FABRICE</t>
  </si>
  <si>
    <t>012028 Q</t>
  </si>
  <si>
    <t>BENOIT PAUL</t>
  </si>
  <si>
    <t>152803 Q</t>
  </si>
  <si>
    <t>BENOIT STEPHANE</t>
  </si>
  <si>
    <t>122457 X</t>
  </si>
  <si>
    <t>BENS PHILIPPE</t>
  </si>
  <si>
    <t>01027 – B.C. GUEBWILLER</t>
  </si>
  <si>
    <t>145747 R</t>
  </si>
  <si>
    <t>BERGERET GERARD</t>
  </si>
  <si>
    <t>141813 J</t>
  </si>
  <si>
    <t>BERNAL DAVID</t>
  </si>
  <si>
    <t>010377 D</t>
  </si>
  <si>
    <t>BERNHARDT MARC</t>
  </si>
  <si>
    <t>01031 – B.C. ERSTEIN</t>
  </si>
  <si>
    <t>010376 C</t>
  </si>
  <si>
    <t>BERNHARDT PIERRE</t>
  </si>
  <si>
    <t>178375 L</t>
  </si>
  <si>
    <t>BERTHON EDGAR</t>
  </si>
  <si>
    <t>176841 T</t>
  </si>
  <si>
    <t>BETTER CYRILLE</t>
  </si>
  <si>
    <t>010221 D</t>
  </si>
  <si>
    <t>BEURTON HUBERT</t>
  </si>
  <si>
    <t>136663 H</t>
  </si>
  <si>
    <t>BIDAULT PASCAL</t>
  </si>
  <si>
    <t>145717 N</t>
  </si>
  <si>
    <t>BIEHLMANN TIMOTHEE</t>
  </si>
  <si>
    <t>010141 B</t>
  </si>
  <si>
    <t>BIELLMANN JEAN LOUIS</t>
  </si>
  <si>
    <t>01023 – B.C. NEUF BRISACH</t>
  </si>
  <si>
    <t>139493 D</t>
  </si>
  <si>
    <t>BIENVENOT CLAUDE</t>
  </si>
  <si>
    <t>015235 Z</t>
  </si>
  <si>
    <t>BIERMANN JEAN MARIE</t>
  </si>
  <si>
    <t>11066 – BILLARD CLUB GANDRANGE</t>
  </si>
  <si>
    <t>168767 S</t>
  </si>
  <si>
    <t>BIGNON CHRISTOPHE</t>
  </si>
  <si>
    <t>11062 – CERCLE DE BILLARD FRANCAIS ST AVOLD</t>
  </si>
  <si>
    <t>140267 X</t>
  </si>
  <si>
    <t>BIGOT GERARD</t>
  </si>
  <si>
    <t>161044 Y</t>
  </si>
  <si>
    <t>BILDE GUY</t>
  </si>
  <si>
    <t>124181 F</t>
  </si>
  <si>
    <t>BILLAS DAVID</t>
  </si>
  <si>
    <t>11047 – C.A.B. COMMERCY</t>
  </si>
  <si>
    <t>152900 W</t>
  </si>
  <si>
    <t>BILLAULT MICHEL</t>
  </si>
  <si>
    <t>11072 – AMICALE BILLARD DE MAGNY</t>
  </si>
  <si>
    <t>147045 G</t>
  </si>
  <si>
    <t>BION WILLIAM</t>
  </si>
  <si>
    <t>121153 T</t>
  </si>
  <si>
    <t>BIVONA GAETAN</t>
  </si>
  <si>
    <t>05001 – ACAD.CHARLEVILLE-MEZIERES</t>
  </si>
  <si>
    <t>102720 U</t>
  </si>
  <si>
    <t>BLAISE ARNAUD</t>
  </si>
  <si>
    <t>153852 F</t>
  </si>
  <si>
    <t>BLAISE SIMON</t>
  </si>
  <si>
    <t>010310 O</t>
  </si>
  <si>
    <t>BLANCHET JEAN MARIE</t>
  </si>
  <si>
    <t>143974 M</t>
  </si>
  <si>
    <t>BLASCO JEAN</t>
  </si>
  <si>
    <t>012133 R</t>
  </si>
  <si>
    <t>BLERON LUC</t>
  </si>
  <si>
    <t>010215 X</t>
  </si>
  <si>
    <t>BLIN FREDERIC</t>
  </si>
  <si>
    <t>169359 L</t>
  </si>
  <si>
    <t>BLIN NERIO</t>
  </si>
  <si>
    <t>015046 S</t>
  </si>
  <si>
    <t>BLOSSE NICOLAS</t>
  </si>
  <si>
    <t>129694 G</t>
  </si>
  <si>
    <t>BLOSSE THOMAS</t>
  </si>
  <si>
    <t>145718 O</t>
  </si>
  <si>
    <t>BOCAGE FLORENT</t>
  </si>
  <si>
    <t>149169 Q</t>
  </si>
  <si>
    <t>BOILEAU PATRICK</t>
  </si>
  <si>
    <t>137304 Y</t>
  </si>
  <si>
    <t>BOISSELLE CHRISTIAN</t>
  </si>
  <si>
    <t>102799 V</t>
  </si>
  <si>
    <t>BOISSON CLAUDE</t>
  </si>
  <si>
    <t>010467 P</t>
  </si>
  <si>
    <t>BOLLINGER JEANNOT</t>
  </si>
  <si>
    <t>149548 C</t>
  </si>
  <si>
    <t>BONFILS ALAIN</t>
  </si>
  <si>
    <t>11013 – BILLARD CLUB METZ</t>
  </si>
  <si>
    <t>012622 M</t>
  </si>
  <si>
    <t>BONFILS XAVIER</t>
  </si>
  <si>
    <t>156198 F</t>
  </si>
  <si>
    <t>BONNEFOY JOEL</t>
  </si>
  <si>
    <t>11035 – C.B. SARREGUEMINES</t>
  </si>
  <si>
    <t>011981 V</t>
  </si>
  <si>
    <t>BONVILLE ALEXANDRE</t>
  </si>
  <si>
    <t>012001 P</t>
  </si>
  <si>
    <t>BOQUET PIERRE</t>
  </si>
  <si>
    <t>150535 A</t>
  </si>
  <si>
    <t>BORDEREAUX GILLES</t>
  </si>
  <si>
    <t>014821 B</t>
  </si>
  <si>
    <t>BORRACCINO MICHEL</t>
  </si>
  <si>
    <t>157674 K</t>
  </si>
  <si>
    <t>BORTOLOTTI FRANCIS</t>
  </si>
  <si>
    <t>113872 S</t>
  </si>
  <si>
    <t>BOUDIGNAT MICHEL</t>
  </si>
  <si>
    <t>142917 V</t>
  </si>
  <si>
    <t>BOUFFLERS PAUL</t>
  </si>
  <si>
    <t>143956 U</t>
  </si>
  <si>
    <t>BOULEMNAKHER BILEL</t>
  </si>
  <si>
    <t>145743 N</t>
  </si>
  <si>
    <t>BOULEMNAKHER CHEAIB</t>
  </si>
  <si>
    <t>121194 I</t>
  </si>
  <si>
    <t>BOULENGER FLORENT</t>
  </si>
  <si>
    <t>011767 P</t>
  </si>
  <si>
    <t>BOULET SERGE</t>
  </si>
  <si>
    <t>163918 X</t>
  </si>
  <si>
    <t>BOULHAUT GILBERT</t>
  </si>
  <si>
    <t>156452 G</t>
  </si>
  <si>
    <t>BOURGAUX ANTOINE</t>
  </si>
  <si>
    <t>132218 I</t>
  </si>
  <si>
    <t>BOURGEOIS CHRISTOPHER</t>
  </si>
  <si>
    <t>123064 G</t>
  </si>
  <si>
    <t>BOURGUIGNON JEAN MARIE</t>
  </si>
  <si>
    <t>11073 – BILLARD CLUB GERARDMER</t>
  </si>
  <si>
    <t>010097 J</t>
  </si>
  <si>
    <t>BOURQUIN PATRICK</t>
  </si>
  <si>
    <t>119615 P</t>
  </si>
  <si>
    <t>BOURY BERNARD</t>
  </si>
  <si>
    <t>172367 F</t>
  </si>
  <si>
    <t>BOUSSERT SILAS</t>
  </si>
  <si>
    <t>121180 U</t>
  </si>
  <si>
    <t>BRACONNIER RENE</t>
  </si>
  <si>
    <t>015411 T</t>
  </si>
  <si>
    <t>BRAND MICHEL</t>
  </si>
  <si>
    <t>010224 G</t>
  </si>
  <si>
    <t>BRAUN ALAIN</t>
  </si>
  <si>
    <t>010424 Y</t>
  </si>
  <si>
    <t>BRENNER OLIVIER</t>
  </si>
  <si>
    <t>163912 Q</t>
  </si>
  <si>
    <t>BRESSY MICHEL</t>
  </si>
  <si>
    <t>109116 U</t>
  </si>
  <si>
    <t>BREUSE DAVID</t>
  </si>
  <si>
    <t>166538 V</t>
  </si>
  <si>
    <t>BRIGNON ROGER</t>
  </si>
  <si>
    <t>134497 Z</t>
  </si>
  <si>
    <t>BRISSON BERNARD</t>
  </si>
  <si>
    <t>145728 Y</t>
  </si>
  <si>
    <t>BROCH CAROLE</t>
  </si>
  <si>
    <t>145729 Z</t>
  </si>
  <si>
    <t>BROCH KENZO</t>
  </si>
  <si>
    <t>137939 J</t>
  </si>
  <si>
    <t>BROCHARD JACQUES</t>
  </si>
  <si>
    <t>140734 W</t>
  </si>
  <si>
    <t>BRUCCHERI MARC ANTOINE</t>
  </si>
  <si>
    <t>11051 – BILLARD CLUB BARISIEN</t>
  </si>
  <si>
    <t>143975 N</t>
  </si>
  <si>
    <t>BRUNIER JEAN CLAUDE</t>
  </si>
  <si>
    <t>05035 – ROMILLY SPORT 10 SECTION BILLARD</t>
  </si>
  <si>
    <t>163839 L</t>
  </si>
  <si>
    <t>BRUNIN PATRICK</t>
  </si>
  <si>
    <t>102786 I</t>
  </si>
  <si>
    <t>BUCELLI SERGE</t>
  </si>
  <si>
    <t>148089 R</t>
  </si>
  <si>
    <t>BUCHHEIT BERNARD</t>
  </si>
  <si>
    <t>182406 S</t>
  </si>
  <si>
    <t>BULTEL PIERRE JEAN</t>
  </si>
  <si>
    <t>131675 L</t>
  </si>
  <si>
    <t>BURTON JACQUES</t>
  </si>
  <si>
    <t>151063 Z</t>
  </si>
  <si>
    <t>BZYMEK RODDY</t>
  </si>
  <si>
    <t>102781 D</t>
  </si>
  <si>
    <t>CABEL ERIC</t>
  </si>
  <si>
    <t>11007 – BILLARD CLUB KNUTANGE</t>
  </si>
  <si>
    <t>132240 E</t>
  </si>
  <si>
    <t>CADARIO GEORGES</t>
  </si>
  <si>
    <t>015576 C</t>
  </si>
  <si>
    <t>CADEL JACQUES</t>
  </si>
  <si>
    <t>136664 I</t>
  </si>
  <si>
    <t>CADET JEAN PIERRE</t>
  </si>
  <si>
    <t>141626 E</t>
  </si>
  <si>
    <t>CADET STEPHANE</t>
  </si>
  <si>
    <t>132239 D</t>
  </si>
  <si>
    <t>CALISKAN MEHMET</t>
  </si>
  <si>
    <t>012715 B</t>
  </si>
  <si>
    <t>CAMPOLI JEAN LOUIS</t>
  </si>
  <si>
    <t>139698 A</t>
  </si>
  <si>
    <t>CANAS DANIEL</t>
  </si>
  <si>
    <t>122438 E</t>
  </si>
  <si>
    <t>CAPONE ALVARO</t>
  </si>
  <si>
    <t>159107 S</t>
  </si>
  <si>
    <t>CAQUET MICHEL</t>
  </si>
  <si>
    <t>11074 – COURCELLES SUR NIED</t>
  </si>
  <si>
    <t>011299 P</t>
  </si>
  <si>
    <t>CAREAUX OLIVIER</t>
  </si>
  <si>
    <t>155878 H</t>
  </si>
  <si>
    <t>CARETTE CHRISTIAN</t>
  </si>
  <si>
    <t>160465 T</t>
  </si>
  <si>
    <t>CARREAU NAIS</t>
  </si>
  <si>
    <t>168327 P</t>
  </si>
  <si>
    <t>CARTIAUX MATHYS</t>
  </si>
  <si>
    <t>015333 T</t>
  </si>
  <si>
    <t>CASACCI PIERRE JEAN</t>
  </si>
  <si>
    <t>010082 U</t>
  </si>
  <si>
    <t>CASPAR REMY</t>
  </si>
  <si>
    <t>148459 T</t>
  </si>
  <si>
    <t>CASTANEDA ANTOINE</t>
  </si>
  <si>
    <t>107145 Z</t>
  </si>
  <si>
    <t>CASTELLS HENRI</t>
  </si>
  <si>
    <t>131686 W</t>
  </si>
  <si>
    <t>CATTIN GILLES</t>
  </si>
  <si>
    <t>158723 A</t>
  </si>
  <si>
    <t>CHABIN PATRICK</t>
  </si>
  <si>
    <t>102935 B</t>
  </si>
  <si>
    <t>CHARLOT GERARD</t>
  </si>
  <si>
    <t>010047 L</t>
  </si>
  <si>
    <t>CHARPIOT ALBERT</t>
  </si>
  <si>
    <t>014839 T</t>
  </si>
  <si>
    <t>CHARY ANDRE</t>
  </si>
  <si>
    <t>163366 X</t>
  </si>
  <si>
    <t>CHASSEIGNE BERTRAND</t>
  </si>
  <si>
    <t>170909 W</t>
  </si>
  <si>
    <t>CHAUFFAUT AUGUSTE</t>
  </si>
  <si>
    <t>163916 V</t>
  </si>
  <si>
    <t>CHEVALLIER PIERRE</t>
  </si>
  <si>
    <t>107144 Y</t>
  </si>
  <si>
    <t>CHIODIN BERNARD</t>
  </si>
  <si>
    <t>159409 W</t>
  </si>
  <si>
    <t>CHOPART GILBERT</t>
  </si>
  <si>
    <t>120528 S</t>
  </si>
  <si>
    <t>CHRETIEN GABRIEL</t>
  </si>
  <si>
    <t>123001 V</t>
  </si>
  <si>
    <t>CHRISTMANN DANIEL</t>
  </si>
  <si>
    <t>014757 P</t>
  </si>
  <si>
    <t>CHRISTMANN GASTON</t>
  </si>
  <si>
    <t>11001 – BILLARD CLUB ALGRANGE</t>
  </si>
  <si>
    <t>152567 J</t>
  </si>
  <si>
    <t>CHUIMER FRANCIS</t>
  </si>
  <si>
    <t>103761 V</t>
  </si>
  <si>
    <t>CHUROUX PHILIPPE</t>
  </si>
  <si>
    <t>170329 Q</t>
  </si>
  <si>
    <t>CHWALISZEWSKI ALAIN</t>
  </si>
  <si>
    <t>157945 E</t>
  </si>
  <si>
    <t>CIFRA SERGE</t>
  </si>
  <si>
    <t>151064 A</t>
  </si>
  <si>
    <t>CIRRE CAMILLE</t>
  </si>
  <si>
    <t>102757 F</t>
  </si>
  <si>
    <t>CLAUDE ERIC</t>
  </si>
  <si>
    <t>015316 C</t>
  </si>
  <si>
    <t>CLAUDEL JEAN</t>
  </si>
  <si>
    <t>170699 S</t>
  </si>
  <si>
    <t>CLAUDEL MICHEL</t>
  </si>
  <si>
    <t>120265 P</t>
  </si>
  <si>
    <t>CLAUDON BENOIT</t>
  </si>
  <si>
    <t>150579 Y</t>
  </si>
  <si>
    <t>CLAUSS FREDERIC</t>
  </si>
  <si>
    <t>166347 M</t>
  </si>
  <si>
    <t>CLAUSSE MARC</t>
  </si>
  <si>
    <t>102721 V</t>
  </si>
  <si>
    <t>CLOTTE GUY</t>
  </si>
  <si>
    <t>11011 – BILLARD CLUB LONGWY</t>
  </si>
  <si>
    <t>173100 C</t>
  </si>
  <si>
    <t>COCCA JEAN CLAUDE</t>
  </si>
  <si>
    <t>121172 M</t>
  </si>
  <si>
    <t>COCHARD HERMANN</t>
  </si>
  <si>
    <t>05021 – ACADEMIE TROYES AUBE BILLARD</t>
  </si>
  <si>
    <t>133012 W</t>
  </si>
  <si>
    <t>COFFINET JEAN PIERRE</t>
  </si>
  <si>
    <t>132188 E</t>
  </si>
  <si>
    <t>COLLARD REMI</t>
  </si>
  <si>
    <t>102951 R</t>
  </si>
  <si>
    <t>COLLE FREDERIC</t>
  </si>
  <si>
    <t>139496 G</t>
  </si>
  <si>
    <t>COLLET LUC</t>
  </si>
  <si>
    <t>141037 N</t>
  </si>
  <si>
    <t>COLLET MATHIEU</t>
  </si>
  <si>
    <t>014794 A</t>
  </si>
  <si>
    <t>COLLIGNON JEAN</t>
  </si>
  <si>
    <t>135812 O</t>
  </si>
  <si>
    <t>COLOMBO ALAIN</t>
  </si>
  <si>
    <t>145744 O</t>
  </si>
  <si>
    <t>COLPIN ANTHONY</t>
  </si>
  <si>
    <t>158110 J</t>
  </si>
  <si>
    <t>COMPAGNON GERARD</t>
  </si>
  <si>
    <t>015449 F</t>
  </si>
  <si>
    <t>CONE GERARD</t>
  </si>
  <si>
    <t>11096 – BILLARD CLUB VAUCOULEURS</t>
  </si>
  <si>
    <t>170165 M</t>
  </si>
  <si>
    <t>CONRADT ALAIN</t>
  </si>
  <si>
    <t>177016 J</t>
  </si>
  <si>
    <t>CONRARD GILLES</t>
  </si>
  <si>
    <t>140759 V</t>
  </si>
  <si>
    <t>CONVARD MARVIN</t>
  </si>
  <si>
    <t>11055 – BILLARD CLUB TOULOIS</t>
  </si>
  <si>
    <t>153645 F</t>
  </si>
  <si>
    <t>COPI MOUTH THOMAS</t>
  </si>
  <si>
    <t>163744 H</t>
  </si>
  <si>
    <t>CORNILLE LILIAN</t>
  </si>
  <si>
    <t>139866 M</t>
  </si>
  <si>
    <t>CORROYER ELISABETH</t>
  </si>
  <si>
    <t>162669 P</t>
  </si>
  <si>
    <t>CORTOT ALAIN</t>
  </si>
  <si>
    <t>110821 J</t>
  </si>
  <si>
    <t>COTIN JEAN CHARLES</t>
  </si>
  <si>
    <t>011997 L</t>
  </si>
  <si>
    <t>COUILLET JEAN CLAUDE</t>
  </si>
  <si>
    <t>130948 M</t>
  </si>
  <si>
    <t>COURTOT ADRIEN</t>
  </si>
  <si>
    <t>150129 J</t>
  </si>
  <si>
    <t>CRAINCOURT CAMERON</t>
  </si>
  <si>
    <t>178211 H</t>
  </si>
  <si>
    <t>CREUSAT VALERIE</t>
  </si>
  <si>
    <t>177005 X</t>
  </si>
  <si>
    <t>CRIVELOTTO JULIEN</t>
  </si>
  <si>
    <t>120534 Y</t>
  </si>
  <si>
    <t>CRUSSIERE SERGE</t>
  </si>
  <si>
    <t>136231 R</t>
  </si>
  <si>
    <t>CUCCIA ALLAN</t>
  </si>
  <si>
    <t>139301 T</t>
  </si>
  <si>
    <t>CUCCIA VALENTIN</t>
  </si>
  <si>
    <t>015054 A</t>
  </si>
  <si>
    <t>CUNY DOMINIQUE</t>
  </si>
  <si>
    <t>156181 M</t>
  </si>
  <si>
    <t>CURE JEAN LUC</t>
  </si>
  <si>
    <t>156778 L</t>
  </si>
  <si>
    <t>CZEKALSKI GILLES</t>
  </si>
  <si>
    <t>015279 R</t>
  </si>
  <si>
    <t>CZUBAK JEAN</t>
  </si>
  <si>
    <t>134547 X</t>
  </si>
  <si>
    <t>D ADDARIO ANTONIO</t>
  </si>
  <si>
    <t>011783 F</t>
  </si>
  <si>
    <t>DA FONSECA JOSE</t>
  </si>
  <si>
    <t>010271 B</t>
  </si>
  <si>
    <t>DA ROCHA VITORINO</t>
  </si>
  <si>
    <t>012884 O</t>
  </si>
  <si>
    <t>DAL CORTIVO PAUL</t>
  </si>
  <si>
    <t>014817 X</t>
  </si>
  <si>
    <t>DALLA TORRE GERARD</t>
  </si>
  <si>
    <t>010002 S</t>
  </si>
  <si>
    <t>DAMBACH BERTRAND</t>
  </si>
  <si>
    <t>01035 – B.C. 60 COCOBEN</t>
  </si>
  <si>
    <t>102754 C</t>
  </si>
  <si>
    <t>DAMOTA MANUEL</t>
  </si>
  <si>
    <t>140965 T</t>
  </si>
  <si>
    <t>DARDENNE DENISE</t>
  </si>
  <si>
    <t>156201 J</t>
  </si>
  <si>
    <t>DAVID ISABELLE</t>
  </si>
  <si>
    <t>140752 O</t>
  </si>
  <si>
    <t>DE ALMEIDA JOAQUIM</t>
  </si>
  <si>
    <t>137940 K</t>
  </si>
  <si>
    <t>DE ALMEIDA JOSE</t>
  </si>
  <si>
    <t>179067 N</t>
  </si>
  <si>
    <t>DE AZEVEDO ANTONIO</t>
  </si>
  <si>
    <t>111923 T</t>
  </si>
  <si>
    <t>DE QUEIROS SOARES JOSE</t>
  </si>
  <si>
    <t>015407 P</t>
  </si>
  <si>
    <t>DE VREESE PIERRE</t>
  </si>
  <si>
    <t>015082 C</t>
  </si>
  <si>
    <t>DE WIJN PASCALE</t>
  </si>
  <si>
    <t>151283 N</t>
  </si>
  <si>
    <t>DECAUCHY BERNARD</t>
  </si>
  <si>
    <t>132200 Q</t>
  </si>
  <si>
    <t>DECLERCQ ALAIN</t>
  </si>
  <si>
    <t>168592 C</t>
  </si>
  <si>
    <t>DEFLORAINE DAPHNE</t>
  </si>
  <si>
    <t>182446 L</t>
  </si>
  <si>
    <t>DEHAYE DIDIER</t>
  </si>
  <si>
    <t>106382 Q</t>
  </si>
  <si>
    <t>DEHU PIERRE</t>
  </si>
  <si>
    <t>175765 Z</t>
  </si>
  <si>
    <t>DELABALLE CONSTANT</t>
  </si>
  <si>
    <t>136861 X</t>
  </si>
  <si>
    <t>DELAPORTE REMI</t>
  </si>
  <si>
    <t>106607 H</t>
  </si>
  <si>
    <t>DELBOS ALAIN</t>
  </si>
  <si>
    <t>124198 W</t>
  </si>
  <si>
    <t>DELEPEE JEAN PIERRE</t>
  </si>
  <si>
    <t>122996 Q</t>
  </si>
  <si>
    <t>DELETAIN JACKY</t>
  </si>
  <si>
    <t>139095 V</t>
  </si>
  <si>
    <t>DELORME DIDIER</t>
  </si>
  <si>
    <t>015342 C</t>
  </si>
  <si>
    <t>DEMEE CYRIL</t>
  </si>
  <si>
    <t>136936 U</t>
  </si>
  <si>
    <t>DEMENGEOT JEAN CLAUDE</t>
  </si>
  <si>
    <t>011985 Z</t>
  </si>
  <si>
    <t>DEMESSINE CHANTAL</t>
  </si>
  <si>
    <t>011996 K</t>
  </si>
  <si>
    <t>DEMESSINE JEAN MARIE</t>
  </si>
  <si>
    <t>128801 X</t>
  </si>
  <si>
    <t>DENIS JAQUELINE</t>
  </si>
  <si>
    <t>015305 R</t>
  </si>
  <si>
    <t>DENIS SERGE</t>
  </si>
  <si>
    <t>122997 R</t>
  </si>
  <si>
    <t>DEPOIVRE JEAN PIERRE</t>
  </si>
  <si>
    <t>012955 H</t>
  </si>
  <si>
    <t>DERAEDT FREDERIC</t>
  </si>
  <si>
    <t>011822 S</t>
  </si>
  <si>
    <t>DEREGNAUCOURT GERARD</t>
  </si>
  <si>
    <t>107142 W</t>
  </si>
  <si>
    <t>DERRUAU CLAUDE</t>
  </si>
  <si>
    <t>015254 S</t>
  </si>
  <si>
    <t>DERU YVES</t>
  </si>
  <si>
    <t>141076 A</t>
  </si>
  <si>
    <t>DESCHAMPS MAURICE</t>
  </si>
  <si>
    <t>172533 L</t>
  </si>
  <si>
    <t>DESROUSSEAUX BERNARD</t>
  </si>
  <si>
    <t>111689 T</t>
  </si>
  <si>
    <t>DEVAUX PIERRE</t>
  </si>
  <si>
    <t>148722 E</t>
  </si>
  <si>
    <t>DEVAVRY JEAN FRANCOIS</t>
  </si>
  <si>
    <t>124009 P</t>
  </si>
  <si>
    <t>DEVILLERS FABRICE</t>
  </si>
  <si>
    <t>135260 I</t>
  </si>
  <si>
    <t>DHAUSSY JEAN PIERRE</t>
  </si>
  <si>
    <t>164335 A</t>
  </si>
  <si>
    <t>DHUY MICHEL</t>
  </si>
  <si>
    <t>102783 F</t>
  </si>
  <si>
    <t>DI LEO FRANCOIS</t>
  </si>
  <si>
    <t>127912 S</t>
  </si>
  <si>
    <t>DIAMANTINI DOMINIQUE</t>
  </si>
  <si>
    <t>11021 – A.J.B. THIONVILLE</t>
  </si>
  <si>
    <t>015211 B</t>
  </si>
  <si>
    <t>DIDERICH JEAN</t>
  </si>
  <si>
    <t>133536 A</t>
  </si>
  <si>
    <t>DIDERICH TIFFANY</t>
  </si>
  <si>
    <t>145707 D</t>
  </si>
  <si>
    <t>DIDIER JORDAN</t>
  </si>
  <si>
    <t>102756 E</t>
  </si>
  <si>
    <t>DIDION THIERRY</t>
  </si>
  <si>
    <t>11053 – BILLARD CLUB LINEEN</t>
  </si>
  <si>
    <t>134546 W</t>
  </si>
  <si>
    <t>DIEBOLT JEAN MARTIN</t>
  </si>
  <si>
    <t>165805 Y</t>
  </si>
  <si>
    <t>DIETH SERGE</t>
  </si>
  <si>
    <t>010211 T</t>
  </si>
  <si>
    <t>DIETRICH HENRI</t>
  </si>
  <si>
    <t>010327 F</t>
  </si>
  <si>
    <t>DIETSCHE JEAN PAUL</t>
  </si>
  <si>
    <t>163557 E</t>
  </si>
  <si>
    <t>DIEZ CARDONA DENIS</t>
  </si>
  <si>
    <t>011900 S</t>
  </si>
  <si>
    <t>DIJON JOEL</t>
  </si>
  <si>
    <t>143963 B</t>
  </si>
  <si>
    <t>DINH LIONEL</t>
  </si>
  <si>
    <t>180703 R</t>
  </si>
  <si>
    <t>DIORY DAMIEN</t>
  </si>
  <si>
    <t>014978 C</t>
  </si>
  <si>
    <t>DIOT MICHEL</t>
  </si>
  <si>
    <t>011750 Y</t>
  </si>
  <si>
    <t>DODET DANIEL</t>
  </si>
  <si>
    <t>102795 R</t>
  </si>
  <si>
    <t>DOMAGALA LAURENT</t>
  </si>
  <si>
    <t>010362 O</t>
  </si>
  <si>
    <t>DONETTI CHRISTOPHE</t>
  </si>
  <si>
    <t>010366 S</t>
  </si>
  <si>
    <t>DONZE JEAN EMMANUEL</t>
  </si>
  <si>
    <t>106439 V</t>
  </si>
  <si>
    <t>DORARD ANTHONY</t>
  </si>
  <si>
    <t>11006 – BC SARREGUEMINES WELFERDING</t>
  </si>
  <si>
    <t>145062 I</t>
  </si>
  <si>
    <t>DORKEL DAMIEN</t>
  </si>
  <si>
    <t>131655 R</t>
  </si>
  <si>
    <t>DORKEL JOEL</t>
  </si>
  <si>
    <t>156670 T</t>
  </si>
  <si>
    <t>DORY MATTEO</t>
  </si>
  <si>
    <t>140748 K</t>
  </si>
  <si>
    <t>DOS SANTOS DYLAN</t>
  </si>
  <si>
    <t>11050 – BILLARD CLUB SAINT MIHIEL</t>
  </si>
  <si>
    <t>011729 D</t>
  </si>
  <si>
    <t>DOUDOUX GEORGES</t>
  </si>
  <si>
    <t>122982 C</t>
  </si>
  <si>
    <t>DOUINE MICHEL</t>
  </si>
  <si>
    <t>166746 W</t>
  </si>
  <si>
    <t>DOURIN FRANCIS</t>
  </si>
  <si>
    <t>112375 D</t>
  </si>
  <si>
    <t>DRAN ALAIN</t>
  </si>
  <si>
    <t>015521 Z</t>
  </si>
  <si>
    <t>DRAN JULIEN</t>
  </si>
  <si>
    <t>118949 Z</t>
  </si>
  <si>
    <t>DRIANT ROGER</t>
  </si>
  <si>
    <t>011915 H</t>
  </si>
  <si>
    <t>DRIDI SERGE</t>
  </si>
  <si>
    <t>127321 Z</t>
  </si>
  <si>
    <t>DROUOT RENE</t>
  </si>
  <si>
    <t>129744 E</t>
  </si>
  <si>
    <t>DUBLANCHET CLAUDE</t>
  </si>
  <si>
    <t>156626 W</t>
  </si>
  <si>
    <t>DUBOIS ALEXANDRE</t>
  </si>
  <si>
    <t>015184 A</t>
  </si>
  <si>
    <t>DUBOIS JEAN MARIE</t>
  </si>
  <si>
    <t>011930 W</t>
  </si>
  <si>
    <t>DUCROCQ MAURICE</t>
  </si>
  <si>
    <t>127945 Z</t>
  </si>
  <si>
    <t>DUDKIEWICZ FRANCK</t>
  </si>
  <si>
    <t>138116 E</t>
  </si>
  <si>
    <t>DUFLOT ALAIN</t>
  </si>
  <si>
    <t>131661 X</t>
  </si>
  <si>
    <t>DUGOT GERARD</t>
  </si>
  <si>
    <t>132197 N</t>
  </si>
  <si>
    <t>DUGRILLON FREDERIC</t>
  </si>
  <si>
    <t>131582 W</t>
  </si>
  <si>
    <t>DUHAUMONT DAVID</t>
  </si>
  <si>
    <t>165806 Z</t>
  </si>
  <si>
    <t>DUL CYRIL</t>
  </si>
  <si>
    <t>143698 W</t>
  </si>
  <si>
    <t>DULOWSKI JEAN CLAUDE</t>
  </si>
  <si>
    <t>141817 N</t>
  </si>
  <si>
    <t>DULUC VINCENT</t>
  </si>
  <si>
    <t>112345 Z</t>
  </si>
  <si>
    <t>DUPONT LAURENT</t>
  </si>
  <si>
    <t>015537 P</t>
  </si>
  <si>
    <t>DUPONT OLIVIER</t>
  </si>
  <si>
    <t>107095 B</t>
  </si>
  <si>
    <t>DURAND STEPHANE</t>
  </si>
  <si>
    <t>010227 J</t>
  </si>
  <si>
    <t>DURRSCHNABEL ROLAND</t>
  </si>
  <si>
    <t>139789 N</t>
  </si>
  <si>
    <t>DURST GILLES</t>
  </si>
  <si>
    <t>102838 I</t>
  </si>
  <si>
    <t>DURUPT PATRICK</t>
  </si>
  <si>
    <t>132248 M</t>
  </si>
  <si>
    <t>DUSSOTIER THIERRY</t>
  </si>
  <si>
    <t>162478 G</t>
  </si>
  <si>
    <t>EBER PIERRE</t>
  </si>
  <si>
    <t>107141 V</t>
  </si>
  <si>
    <t>ECKMANN CHARLES</t>
  </si>
  <si>
    <t>010126 M</t>
  </si>
  <si>
    <t>EGLOFF YVAN</t>
  </si>
  <si>
    <t>134483 L</t>
  </si>
  <si>
    <t>ELLENBACH HENRI</t>
  </si>
  <si>
    <t>010433 H</t>
  </si>
  <si>
    <t>EMSALEM MARC</t>
  </si>
  <si>
    <t>128668 U</t>
  </si>
  <si>
    <t>ENDERLIN VINCENT</t>
  </si>
  <si>
    <t>01018 – B.C. 55 SAINT LOUIS</t>
  </si>
  <si>
    <t>011804 A</t>
  </si>
  <si>
    <t>ENGELS ALAIN</t>
  </si>
  <si>
    <t>015011 J</t>
  </si>
  <si>
    <t>ERASMI ANDRE</t>
  </si>
  <si>
    <t>134500 C</t>
  </si>
  <si>
    <t>ERBS THIBAUT</t>
  </si>
  <si>
    <t>139868 O</t>
  </si>
  <si>
    <t>ERNEWEIN MICHEL</t>
  </si>
  <si>
    <t>134504 G</t>
  </si>
  <si>
    <t>ESCHER EDGAR</t>
  </si>
  <si>
    <t>152869 M</t>
  </si>
  <si>
    <t>ESTRAMPES RAPHAEL</t>
  </si>
  <si>
    <t>106401 J</t>
  </si>
  <si>
    <t>EVELOY PATRICK</t>
  </si>
  <si>
    <t>106400 I</t>
  </si>
  <si>
    <t>EVRARD MARYLISE</t>
  </si>
  <si>
    <t>153527 C</t>
  </si>
  <si>
    <t>EYSSERIC PIERRE</t>
  </si>
  <si>
    <t>146535 Z</t>
  </si>
  <si>
    <t>FABRY AXEL</t>
  </si>
  <si>
    <t>163914 S</t>
  </si>
  <si>
    <t>FAGLIN FRANCIS</t>
  </si>
  <si>
    <t>145720 Q</t>
  </si>
  <si>
    <t>FAGNONI ENZO</t>
  </si>
  <si>
    <t>010057 V</t>
  </si>
  <si>
    <t>FALCK JEANNOT</t>
  </si>
  <si>
    <t>010100 M</t>
  </si>
  <si>
    <t>FALCONE BENOIT</t>
  </si>
  <si>
    <t>015159 B</t>
  </si>
  <si>
    <t>FANK FRANCOIS</t>
  </si>
  <si>
    <t>010318 W</t>
  </si>
  <si>
    <t>FASSEL DIDIER</t>
  </si>
  <si>
    <t>014807 N</t>
  </si>
  <si>
    <t>FEDERICI JEAN</t>
  </si>
  <si>
    <t>010049 N</t>
  </si>
  <si>
    <t>FELDEN JEAN MARIE</t>
  </si>
  <si>
    <t>160689 M</t>
  </si>
  <si>
    <t>FELGEROLLE JEAN MARC</t>
  </si>
  <si>
    <t>015175 R</t>
  </si>
  <si>
    <t>FELLINI ANDRE</t>
  </si>
  <si>
    <t>128642 U</t>
  </si>
  <si>
    <t>FENDER YANNICK</t>
  </si>
  <si>
    <t>015542 U</t>
  </si>
  <si>
    <t>FERBACH JEAN JACQUES</t>
  </si>
  <si>
    <t>157337 T</t>
  </si>
  <si>
    <t>FERRANTE FRANCOIS</t>
  </si>
  <si>
    <t>141073 X</t>
  </si>
  <si>
    <t>FERT JEAN</t>
  </si>
  <si>
    <t>115412 Y</t>
  </si>
  <si>
    <t>FEVE JACQUES</t>
  </si>
  <si>
    <t>138097 L</t>
  </si>
  <si>
    <t>FEVRE DANIEL</t>
  </si>
  <si>
    <t>010378 E</t>
  </si>
  <si>
    <t>FINK HENRI</t>
  </si>
  <si>
    <t>010058 W</t>
  </si>
  <si>
    <t>FISCHER DENIS</t>
  </si>
  <si>
    <t>143972 K</t>
  </si>
  <si>
    <t>FLAMAND BASTIEN</t>
  </si>
  <si>
    <t>108824 O</t>
  </si>
  <si>
    <t>FLON ERIC</t>
  </si>
  <si>
    <t>010101 N</t>
  </si>
  <si>
    <t>FOERG REMY</t>
  </si>
  <si>
    <t>140271 B</t>
  </si>
  <si>
    <t>FOISSY JOEL</t>
  </si>
  <si>
    <t>011457 R</t>
  </si>
  <si>
    <t>FORLEN BERTRAND</t>
  </si>
  <si>
    <t>163533 D</t>
  </si>
  <si>
    <t>FORTIN ANTOINE</t>
  </si>
  <si>
    <t>011771 T</t>
  </si>
  <si>
    <t>FOURMET SEBASTIEN</t>
  </si>
  <si>
    <t>011772 U</t>
  </si>
  <si>
    <t>FOURMET THIERRY</t>
  </si>
  <si>
    <t>168967 K</t>
  </si>
  <si>
    <t>FOURNIER DAVID</t>
  </si>
  <si>
    <t>133013 X</t>
  </si>
  <si>
    <t>FOURNIER JACQUES</t>
  </si>
  <si>
    <t>159501 W</t>
  </si>
  <si>
    <t>FOY HUBERT</t>
  </si>
  <si>
    <t>102056 G</t>
  </si>
  <si>
    <t>FRAGNIER ANDRE</t>
  </si>
  <si>
    <t>146549 N</t>
  </si>
  <si>
    <t>FRANC HUGO</t>
  </si>
  <si>
    <t>011935 B</t>
  </si>
  <si>
    <t>FRANCILLON PATRICK</t>
  </si>
  <si>
    <t>125724 O</t>
  </si>
  <si>
    <t>FRANCK MATTHIEU</t>
  </si>
  <si>
    <t>014742 A</t>
  </si>
  <si>
    <t>FRANCK PASCAL</t>
  </si>
  <si>
    <t>023179 N</t>
  </si>
  <si>
    <t>FRANCOIS EMMANUEL</t>
  </si>
  <si>
    <t>178199 V</t>
  </si>
  <si>
    <t>FRANCOIS FLORENCE</t>
  </si>
  <si>
    <t>176036 T</t>
  </si>
  <si>
    <t>FRANCOIS PHILIPPE</t>
  </si>
  <si>
    <t>120949 X</t>
  </si>
  <si>
    <t>FREESS ERIC</t>
  </si>
  <si>
    <t>148203 Q</t>
  </si>
  <si>
    <t>FRENOT ANGELIQUE</t>
  </si>
  <si>
    <t>148117 X</t>
  </si>
  <si>
    <t>FRENOT LUCAS</t>
  </si>
  <si>
    <t>131598 M</t>
  </si>
  <si>
    <t>FREREJOUAN PATRICK</t>
  </si>
  <si>
    <t>175672 Y</t>
  </si>
  <si>
    <t>FREYTAG BERNARD</t>
  </si>
  <si>
    <t>178209 F</t>
  </si>
  <si>
    <t>FRICKER WALLPOTT ANNE</t>
  </si>
  <si>
    <t>147570 C</t>
  </si>
  <si>
    <t>FRIEDEL STEPHANE</t>
  </si>
  <si>
    <t>159145 J</t>
  </si>
  <si>
    <t>FRITSCH JEAN PIERRE</t>
  </si>
  <si>
    <t>101993 V</t>
  </si>
  <si>
    <t>FRITSCH LUCIEN</t>
  </si>
  <si>
    <t>106403 L</t>
  </si>
  <si>
    <t>FRITSCH MARCEL</t>
  </si>
  <si>
    <t>010117 D</t>
  </si>
  <si>
    <t>FROHNHOFER GEORGES</t>
  </si>
  <si>
    <t>101998 A</t>
  </si>
  <si>
    <t>FROHNHOFER OLIVIER</t>
  </si>
  <si>
    <t>015331 R</t>
  </si>
  <si>
    <t>FRONTON JEAN PIERRE</t>
  </si>
  <si>
    <t>103749 J</t>
  </si>
  <si>
    <t>FRYSZ JACQUES</t>
  </si>
  <si>
    <t>010169 D</t>
  </si>
  <si>
    <t>FUCHS PATRICK</t>
  </si>
  <si>
    <t>010050 O</t>
  </si>
  <si>
    <t>FUCHS PIERRE</t>
  </si>
  <si>
    <t>159716 E</t>
  </si>
  <si>
    <t>FUHRMANN JEAN JACQUES</t>
  </si>
  <si>
    <t>011805 B</t>
  </si>
  <si>
    <t>GALLET YANN</t>
  </si>
  <si>
    <t>010201 J</t>
  </si>
  <si>
    <t>GALLIPPI NICOLAS</t>
  </si>
  <si>
    <t>137317 L</t>
  </si>
  <si>
    <t>GANGLOFF JEAN JACQUES</t>
  </si>
  <si>
    <t>167571 S</t>
  </si>
  <si>
    <t>GANTOIS JEAN CLAUDE</t>
  </si>
  <si>
    <t>015302 O</t>
  </si>
  <si>
    <t>GARDEUX GILBERT</t>
  </si>
  <si>
    <t>150623 W</t>
  </si>
  <si>
    <t>GARVES LIAM</t>
  </si>
  <si>
    <t>167172 J</t>
  </si>
  <si>
    <t>GASKA JEAN RAYMOND</t>
  </si>
  <si>
    <t>152799 L</t>
  </si>
  <si>
    <t>GAUDEFROY ALAIN</t>
  </si>
  <si>
    <t>148251 S</t>
  </si>
  <si>
    <t>GAUTHIER HERVE</t>
  </si>
  <si>
    <t>139704 G</t>
  </si>
  <si>
    <t>GAVART FABRICE</t>
  </si>
  <si>
    <t>010466 O</t>
  </si>
  <si>
    <t>GEFFA ROGER</t>
  </si>
  <si>
    <t>012366 Q</t>
  </si>
  <si>
    <t>GEISS AURELIEN</t>
  </si>
  <si>
    <t>010059 X</t>
  </si>
  <si>
    <t>GEISSERT DANIEL</t>
  </si>
  <si>
    <t>172747 T</t>
  </si>
  <si>
    <t>GELINET JEROME</t>
  </si>
  <si>
    <t>015167 J</t>
  </si>
  <si>
    <t>GENY ALAIN</t>
  </si>
  <si>
    <t>155672 J</t>
  </si>
  <si>
    <t>GEOFFROY LAURA</t>
  </si>
  <si>
    <t>015400 I</t>
  </si>
  <si>
    <t>GEORGES BERTRAND</t>
  </si>
  <si>
    <t>014808 O</t>
  </si>
  <si>
    <t>GEORGES MARCEL</t>
  </si>
  <si>
    <t>147745 S</t>
  </si>
  <si>
    <t>GERARD BRUNO</t>
  </si>
  <si>
    <t>148969 Y</t>
  </si>
  <si>
    <t>GERARD JULES</t>
  </si>
  <si>
    <t>156800 K</t>
  </si>
  <si>
    <t>GERARD RENE</t>
  </si>
  <si>
    <t>135200 A</t>
  </si>
  <si>
    <t>GERARDIN PIERRE</t>
  </si>
  <si>
    <t>010269 Z</t>
  </si>
  <si>
    <t>GERBER DIDIER</t>
  </si>
  <si>
    <t>128509 R</t>
  </si>
  <si>
    <t>GERBER JEAN NICOLAS</t>
  </si>
  <si>
    <t>010166 A</t>
  </si>
  <si>
    <t>GERBER YVAN</t>
  </si>
  <si>
    <t>143984 W</t>
  </si>
  <si>
    <t>GERMAIN JEAN PIERRE</t>
  </si>
  <si>
    <t>156409 K</t>
  </si>
  <si>
    <t>GERMAIN YANNICK</t>
  </si>
  <si>
    <t>129766 A</t>
  </si>
  <si>
    <t>GIBART CLAUDE</t>
  </si>
  <si>
    <t>015141 J</t>
  </si>
  <si>
    <t>GIRROUARD PATRICK</t>
  </si>
  <si>
    <t>010195 D</t>
  </si>
  <si>
    <t>GLASSER JULIEN</t>
  </si>
  <si>
    <t>112383 L</t>
  </si>
  <si>
    <t>GOBILLOT ANTHONY</t>
  </si>
  <si>
    <t>141286 C</t>
  </si>
  <si>
    <t>GODARD JEAN PIERRE</t>
  </si>
  <si>
    <t>142914 S</t>
  </si>
  <si>
    <t>GODEFROID GERARD</t>
  </si>
  <si>
    <t>128681 H</t>
  </si>
  <si>
    <t>GODEFROY JEAN</t>
  </si>
  <si>
    <t>142301 D</t>
  </si>
  <si>
    <t>GODEL JOHAN</t>
  </si>
  <si>
    <t>136508 I</t>
  </si>
  <si>
    <t>GODET GERARD</t>
  </si>
  <si>
    <t>101999 B</t>
  </si>
  <si>
    <t>GOEPFERT JEAN JACQUES</t>
  </si>
  <si>
    <t>163829 A</t>
  </si>
  <si>
    <t>GOLE JEAN LOUIS</t>
  </si>
  <si>
    <t>131687 X</t>
  </si>
  <si>
    <t>GOMEZ JOSE</t>
  </si>
  <si>
    <t>156067 N</t>
  </si>
  <si>
    <t>GONORD ISABELLE</t>
  </si>
  <si>
    <t>147614 A</t>
  </si>
  <si>
    <t>GONTHIER STEWEN</t>
  </si>
  <si>
    <t>106404 M</t>
  </si>
  <si>
    <t>GONZALEZ MAX</t>
  </si>
  <si>
    <t>143770 Q</t>
  </si>
  <si>
    <t>GOSSET NORBERT</t>
  </si>
  <si>
    <t>172652 Q</t>
  </si>
  <si>
    <t>GOUDOT PIERRE</t>
  </si>
  <si>
    <t>015181 X</t>
  </si>
  <si>
    <t>GOULLET DANIEL</t>
  </si>
  <si>
    <t>160410 J</t>
  </si>
  <si>
    <t>GOUSSOT MICHEL</t>
  </si>
  <si>
    <t>107147 B</t>
  </si>
  <si>
    <t>GOUVERNEL PIERRE</t>
  </si>
  <si>
    <t>120954 C</t>
  </si>
  <si>
    <t>GRAMAIN DOMINIQUE</t>
  </si>
  <si>
    <t>172622 H</t>
  </si>
  <si>
    <t>GRARE PHILIPPE</t>
  </si>
  <si>
    <t>106394 C</t>
  </si>
  <si>
    <t>GRIESMAR PASCAL</t>
  </si>
  <si>
    <t>015575 B</t>
  </si>
  <si>
    <t>GRIMLER WILFRIED</t>
  </si>
  <si>
    <t>160544 E</t>
  </si>
  <si>
    <t>GRIMOT JEAN LUC</t>
  </si>
  <si>
    <t>135192 S</t>
  </si>
  <si>
    <t>GROSDEMANGE BERNARD</t>
  </si>
  <si>
    <t>010274 E</t>
  </si>
  <si>
    <t>GROSS FRANCIS</t>
  </si>
  <si>
    <t>115826 W</t>
  </si>
  <si>
    <t>GROSS JEROME</t>
  </si>
  <si>
    <t>01002 – B.C 1935 STRASBOURG-SCHILTIGHEIM</t>
  </si>
  <si>
    <t>143970 I</t>
  </si>
  <si>
    <t>GRUYER PASCAL</t>
  </si>
  <si>
    <t>147969 L</t>
  </si>
  <si>
    <t>GUALTIEROTTI VICTOR</t>
  </si>
  <si>
    <t>015020 S</t>
  </si>
  <si>
    <t>GUCKERT CHRISTIAN</t>
  </si>
  <si>
    <t>132169 L</t>
  </si>
  <si>
    <t>GUEGUEN AMANDINE</t>
  </si>
  <si>
    <t>015355 P</t>
  </si>
  <si>
    <t>GUERY PATRICK</t>
  </si>
  <si>
    <t>144119 B</t>
  </si>
  <si>
    <t>GUIDI JULES</t>
  </si>
  <si>
    <t>153545 X</t>
  </si>
  <si>
    <t>GUILLEMIN CLAUDE</t>
  </si>
  <si>
    <t>156412 N</t>
  </si>
  <si>
    <t>GUILLOUET YANN</t>
  </si>
  <si>
    <t>101989 R</t>
  </si>
  <si>
    <t>GUIOT FABRICE</t>
  </si>
  <si>
    <t>010315 T</t>
  </si>
  <si>
    <t>GUIOT RICHARD</t>
  </si>
  <si>
    <t>015126 U</t>
  </si>
  <si>
    <t>GUIOT SYLVAIN</t>
  </si>
  <si>
    <t>012135 T</t>
  </si>
  <si>
    <t>GUITTONNEAU FREDERIC</t>
  </si>
  <si>
    <t>178132 X</t>
  </si>
  <si>
    <t>GURRRERA THOMAS</t>
  </si>
  <si>
    <t>178135 A</t>
  </si>
  <si>
    <t>GUSMINI SERRE BAPTISTE</t>
  </si>
  <si>
    <t>010235 R</t>
  </si>
  <si>
    <t>GUTERL RICHARD</t>
  </si>
  <si>
    <t>01050 – AMIS DU BILLARD HOENHEIM</t>
  </si>
  <si>
    <t>102032 I</t>
  </si>
  <si>
    <t>GUTH CHRISTOPHE</t>
  </si>
  <si>
    <t>011938 E</t>
  </si>
  <si>
    <t>GUY BERNARD</t>
  </si>
  <si>
    <t>103676 O</t>
  </si>
  <si>
    <t>HAAB DANIEL</t>
  </si>
  <si>
    <t>010324 C</t>
  </si>
  <si>
    <t>HABERER CLAUDE</t>
  </si>
  <si>
    <t>137302 W</t>
  </si>
  <si>
    <t>HABY JEAN</t>
  </si>
  <si>
    <t>133519 J</t>
  </si>
  <si>
    <t>HAECKER BERNARD</t>
  </si>
  <si>
    <t>107233 J</t>
  </si>
  <si>
    <t>HAFFEN PIERRE</t>
  </si>
  <si>
    <t>101994 W</t>
  </si>
  <si>
    <t>HAFFEN SEBASTIEN</t>
  </si>
  <si>
    <t>145498 C</t>
  </si>
  <si>
    <t>HAINGUE JACKIE</t>
  </si>
  <si>
    <t>014894 W</t>
  </si>
  <si>
    <t>HAININ ALAIN</t>
  </si>
  <si>
    <t>103799 H</t>
  </si>
  <si>
    <t>HAININ ERIC</t>
  </si>
  <si>
    <t>112336 Q</t>
  </si>
  <si>
    <t>HAININ FREDERIC</t>
  </si>
  <si>
    <t>122984 E</t>
  </si>
  <si>
    <t>HALET FABRICE</t>
  </si>
  <si>
    <t>015464 U</t>
  </si>
  <si>
    <t>HAMMEN MICHAEL</t>
  </si>
  <si>
    <t>175217 D</t>
  </si>
  <si>
    <t>HANRIOT LUDOVIC</t>
  </si>
  <si>
    <t>154554 T</t>
  </si>
  <si>
    <t>HANSMANN JEAN CLAUDE</t>
  </si>
  <si>
    <t>172063 A</t>
  </si>
  <si>
    <t>HANTZ LAURENT</t>
  </si>
  <si>
    <t>012025 N</t>
  </si>
  <si>
    <t>HARNISCH PASCAL</t>
  </si>
  <si>
    <t>142299 B</t>
  </si>
  <si>
    <t>HASENFRATZ THIERRY</t>
  </si>
  <si>
    <t>015094 O</t>
  </si>
  <si>
    <t>HATIER OLIVIER</t>
  </si>
  <si>
    <t>149536 P</t>
  </si>
  <si>
    <t>HEGE PIERRE ANDRE</t>
  </si>
  <si>
    <t>010177 L</t>
  </si>
  <si>
    <t>HEINRICH RENE</t>
  </si>
  <si>
    <t>156630 A</t>
  </si>
  <si>
    <t>HELLIOT PASCAL</t>
  </si>
  <si>
    <t>131580 U</t>
  </si>
  <si>
    <t>HELMRICH OLIVIER</t>
  </si>
  <si>
    <t>132373 H</t>
  </si>
  <si>
    <t>HEMARD GILLES</t>
  </si>
  <si>
    <t>161376 J</t>
  </si>
  <si>
    <t>HENIN CORENTIN</t>
  </si>
  <si>
    <t>129992 S</t>
  </si>
  <si>
    <t>HENRICH SONIA</t>
  </si>
  <si>
    <t>161513 H</t>
  </si>
  <si>
    <t>HENRY DOMINIQUE</t>
  </si>
  <si>
    <t>011986 A</t>
  </si>
  <si>
    <t>HENRY JEAN MARC</t>
  </si>
  <si>
    <t>142918 W</t>
  </si>
  <si>
    <t>HENRY KILLIAN</t>
  </si>
  <si>
    <t>011753 B</t>
  </si>
  <si>
    <t>HENRY MICHEL</t>
  </si>
  <si>
    <t>154660 J</t>
  </si>
  <si>
    <t>HENRY THIEBAUT LUDERIK</t>
  </si>
  <si>
    <t>149664 D</t>
  </si>
  <si>
    <t>HERITIER DANIEL</t>
  </si>
  <si>
    <t>010155 P</t>
  </si>
  <si>
    <t>HERMANN CLAUDE</t>
  </si>
  <si>
    <t>111314 I</t>
  </si>
  <si>
    <t>HEROLT DANIEL</t>
  </si>
  <si>
    <t>172626 M</t>
  </si>
  <si>
    <t>HERRIG JEAN LOUIS</t>
  </si>
  <si>
    <t>131594 I</t>
  </si>
  <si>
    <t>HERTFELDER BERNARD</t>
  </si>
  <si>
    <t>010074 M</t>
  </si>
  <si>
    <t>HERZOG CHRISTIAN</t>
  </si>
  <si>
    <t>116431 D</t>
  </si>
  <si>
    <t>HERZOG JEAN CLAUDE</t>
  </si>
  <si>
    <t>010075 N</t>
  </si>
  <si>
    <t>HERZOG RENE</t>
  </si>
  <si>
    <t>125595 P</t>
  </si>
  <si>
    <t>HEYDMANN CLAUDE</t>
  </si>
  <si>
    <t>010430 E</t>
  </si>
  <si>
    <t>HEYDMANN JEAN PIERRE</t>
  </si>
  <si>
    <t>175831 W</t>
  </si>
  <si>
    <t>HIDOUIN PASCAL</t>
  </si>
  <si>
    <t>102723 X</t>
  </si>
  <si>
    <t>HILAIRE MICHEL</t>
  </si>
  <si>
    <t>145701 X</t>
  </si>
  <si>
    <t>HILARIO ANTOINE</t>
  </si>
  <si>
    <t>160097 T</t>
  </si>
  <si>
    <t>HISEL GEORGES</t>
  </si>
  <si>
    <t>023214 W</t>
  </si>
  <si>
    <t>HLUSZKO DENIS</t>
  </si>
  <si>
    <t>015299 L</t>
  </si>
  <si>
    <t>HOBIGAND GUY</t>
  </si>
  <si>
    <t>140767 D</t>
  </si>
  <si>
    <t>HOEFFEL PIERRE</t>
  </si>
  <si>
    <t>117086 I</t>
  </si>
  <si>
    <t>HOEUILLARD CLAUDE</t>
  </si>
  <si>
    <t>010102 O</t>
  </si>
  <si>
    <t>HOFERER JEAN BERNARD</t>
  </si>
  <si>
    <t>015292 E</t>
  </si>
  <si>
    <t>HOFF GREGORY</t>
  </si>
  <si>
    <t>134545 V</t>
  </si>
  <si>
    <t>HOFFARTH ROGER</t>
  </si>
  <si>
    <t>132245 J</t>
  </si>
  <si>
    <t>HOLBEIN JEAN LOUIS</t>
  </si>
  <si>
    <t>164692 N</t>
  </si>
  <si>
    <t>HORNET NICOLAS</t>
  </si>
  <si>
    <t>014996 U</t>
  </si>
  <si>
    <t>HOUCHOT JEAN MICHEL</t>
  </si>
  <si>
    <t>142903 H</t>
  </si>
  <si>
    <t>HOUIN LUCAS</t>
  </si>
  <si>
    <t>178464 H</t>
  </si>
  <si>
    <t>HOULMONT PATRICE</t>
  </si>
  <si>
    <t>145733 D</t>
  </si>
  <si>
    <t>HU SYLVAIN</t>
  </si>
  <si>
    <t>010482 E</t>
  </si>
  <si>
    <t>HUBACH ANDRE</t>
  </si>
  <si>
    <t>142280 I</t>
  </si>
  <si>
    <t>HUGEL FERNAND</t>
  </si>
  <si>
    <t>011790 M</t>
  </si>
  <si>
    <t>HUGUES FRANCIS</t>
  </si>
  <si>
    <t>167784 Z</t>
  </si>
  <si>
    <t>HUMBERT MURIEL</t>
  </si>
  <si>
    <t>174249 B</t>
  </si>
  <si>
    <t>HUPPERT PHILIPPE</t>
  </si>
  <si>
    <t>169356 H</t>
  </si>
  <si>
    <t>HURAUX JACQUES</t>
  </si>
  <si>
    <t>139872 S</t>
  </si>
  <si>
    <t>HUSSELSTEIN JEAN PAUL</t>
  </si>
  <si>
    <t>011733 H</t>
  </si>
  <si>
    <t>HUSSON PHILIPPE</t>
  </si>
  <si>
    <t>132184 A</t>
  </si>
  <si>
    <t>HUSSON SERGE</t>
  </si>
  <si>
    <t>115448 I</t>
  </si>
  <si>
    <t>IANOTTO JOELLE</t>
  </si>
  <si>
    <t>11017 – BILLARD CLUB MOYEUVRE</t>
  </si>
  <si>
    <t>151664 C</t>
  </si>
  <si>
    <t>IDOUX ARTHUR</t>
  </si>
  <si>
    <t>015414 W</t>
  </si>
  <si>
    <t>IGLE RAYMOND</t>
  </si>
  <si>
    <t>170170 S</t>
  </si>
  <si>
    <t>IGOULEN REGIS</t>
  </si>
  <si>
    <t>014776 I</t>
  </si>
  <si>
    <t>ILTIS FRANCOIS</t>
  </si>
  <si>
    <t>015290 C</t>
  </si>
  <si>
    <t>INFANTINO BENEDETTO</t>
  </si>
  <si>
    <t>11037 – C.B. PETITE ROSSELLE</t>
  </si>
  <si>
    <t>014917 T</t>
  </si>
  <si>
    <t>IPPOLITO SERGE</t>
  </si>
  <si>
    <t>014860 O</t>
  </si>
  <si>
    <t>ISSELIN GUY</t>
  </si>
  <si>
    <t>144122 E</t>
  </si>
  <si>
    <t>JACQUARD ADRYEN</t>
  </si>
  <si>
    <t>015077 X</t>
  </si>
  <si>
    <t>JACQUEL JEAN</t>
  </si>
  <si>
    <t>140750 M</t>
  </si>
  <si>
    <t>JACQUEMIN CHRISTIAN</t>
  </si>
  <si>
    <t>015001 Z</t>
  </si>
  <si>
    <t>JACQUEMIN GUY</t>
  </si>
  <si>
    <t>014913 P</t>
  </si>
  <si>
    <t>JACQUEMIN JOEL</t>
  </si>
  <si>
    <t>156805 Q</t>
  </si>
  <si>
    <t>JACQUENET ALAIN</t>
  </si>
  <si>
    <t>175673 Z</t>
  </si>
  <si>
    <t>JACQUES ALAIN</t>
  </si>
  <si>
    <t>159108 T</t>
  </si>
  <si>
    <t>JACQUET PATRICK</t>
  </si>
  <si>
    <t>014809 P</t>
  </si>
  <si>
    <t>JACQUIN ALAIN</t>
  </si>
  <si>
    <t>171760 W</t>
  </si>
  <si>
    <t>JADOT GUY</t>
  </si>
  <si>
    <t>015288 A</t>
  </si>
  <si>
    <t>JAFFRE CHRISTOPHE</t>
  </si>
  <si>
    <t>132036 I</t>
  </si>
  <si>
    <t>JAHN WILFRIED</t>
  </si>
  <si>
    <t>125757 V</t>
  </si>
  <si>
    <t>JAMAN FLORIAN</t>
  </si>
  <si>
    <t>106114 I</t>
  </si>
  <si>
    <t>JAMPIERRE FABRICE</t>
  </si>
  <si>
    <t>131657 T</t>
  </si>
  <si>
    <t>JANCENELLE SYLVAIN</t>
  </si>
  <si>
    <t>010118 E</t>
  </si>
  <si>
    <t>JANES RAYMOND</t>
  </si>
  <si>
    <t>010390 Q</t>
  </si>
  <si>
    <t>JANNIN BERNARD</t>
  </si>
  <si>
    <t>130821 P</t>
  </si>
  <si>
    <t>JAU SILVERE</t>
  </si>
  <si>
    <t>167090 V</t>
  </si>
  <si>
    <t>JEANDEL JEAN LOUIS</t>
  </si>
  <si>
    <t>159957 R</t>
  </si>
  <si>
    <t>JEANGEORGES LUC</t>
  </si>
  <si>
    <t>143982 U</t>
  </si>
  <si>
    <t>JEANNY NICOLE</t>
  </si>
  <si>
    <t>120530 U</t>
  </si>
  <si>
    <t>JOANNES THOMAS</t>
  </si>
  <si>
    <t>154280 W</t>
  </si>
  <si>
    <t>JOASEM DANIEL</t>
  </si>
  <si>
    <t>102811 H</t>
  </si>
  <si>
    <t>JOLIAT SEBASTIEN</t>
  </si>
  <si>
    <t>129673 L</t>
  </si>
  <si>
    <t>JOLIVET ANTHONY</t>
  </si>
  <si>
    <t>149579 L</t>
  </si>
  <si>
    <t>JOLLY JACKY</t>
  </si>
  <si>
    <t>014984 I</t>
  </si>
  <si>
    <t>JOLY DOMINIQUE</t>
  </si>
  <si>
    <t>181741 V</t>
  </si>
  <si>
    <t>JOLY PASCAL</t>
  </si>
  <si>
    <t>125815 B</t>
  </si>
  <si>
    <t>JONARD MATTHIEU</t>
  </si>
  <si>
    <t>010161 V</t>
  </si>
  <si>
    <t>JOSEPH PASCAL</t>
  </si>
  <si>
    <t>011886 E</t>
  </si>
  <si>
    <t>JOSSIER PATRICE</t>
  </si>
  <si>
    <t>149199 Y</t>
  </si>
  <si>
    <t>JOSSIER SACHA</t>
  </si>
  <si>
    <t>140967 V</t>
  </si>
  <si>
    <t>JOUEN CHRISTIAN</t>
  </si>
  <si>
    <t>161273 X</t>
  </si>
  <si>
    <t>JOUNAULT CHARLES</t>
  </si>
  <si>
    <t>150190 A</t>
  </si>
  <si>
    <t>JOURDAN RODDY</t>
  </si>
  <si>
    <t>125158 U</t>
  </si>
  <si>
    <t>JOURDAN SERGE</t>
  </si>
  <si>
    <t>115819 P</t>
  </si>
  <si>
    <t>JUNGER RAYMOND</t>
  </si>
  <si>
    <t>118311 L</t>
  </si>
  <si>
    <t>JURISIC ANNICK</t>
  </si>
  <si>
    <t>111905 B</t>
  </si>
  <si>
    <t>JURVILLIERS GERARD</t>
  </si>
  <si>
    <t>010086 Y</t>
  </si>
  <si>
    <t>JUSSEAUME JOEL</t>
  </si>
  <si>
    <t>162690 M</t>
  </si>
  <si>
    <t>JUST CLAUDE</t>
  </si>
  <si>
    <t>010173 H</t>
  </si>
  <si>
    <t>KAAG PASCAL</t>
  </si>
  <si>
    <t>104574 C</t>
  </si>
  <si>
    <t>KAISER GUILLAUME</t>
  </si>
  <si>
    <t>113368 I</t>
  </si>
  <si>
    <t>KARCHER ANDRE</t>
  </si>
  <si>
    <t>010176 K</t>
  </si>
  <si>
    <t>KAUFFEISEN JEAN</t>
  </si>
  <si>
    <t>010457 F</t>
  </si>
  <si>
    <t>KAUFFER MICHEL</t>
  </si>
  <si>
    <t>134526 C</t>
  </si>
  <si>
    <t>KAUFMANN JEAN PAUL</t>
  </si>
  <si>
    <t>010066 E</t>
  </si>
  <si>
    <t>KAUPT ROBERT</t>
  </si>
  <si>
    <t>010196 E</t>
  </si>
  <si>
    <t>KELLERER CHRISTOPHE</t>
  </si>
  <si>
    <t>141051 B</t>
  </si>
  <si>
    <t>KERKOUCHE LILIAN</t>
  </si>
  <si>
    <t>143964 C</t>
  </si>
  <si>
    <t>KERLAU CHRISTIAN</t>
  </si>
  <si>
    <t>145395 D</t>
  </si>
  <si>
    <t>KESSLER HUGO</t>
  </si>
  <si>
    <t>010301 F</t>
  </si>
  <si>
    <t>KIEFFER RAYMOND</t>
  </si>
  <si>
    <t>125609 D</t>
  </si>
  <si>
    <t>KIS GEORGES</t>
  </si>
  <si>
    <t>015291 D</t>
  </si>
  <si>
    <t>KLEINHENTZ HUBERT</t>
  </si>
  <si>
    <t>153992 H</t>
  </si>
  <si>
    <t>KLEM DIDIER</t>
  </si>
  <si>
    <t>164850 K</t>
  </si>
  <si>
    <t>KNIBBE ALBERT</t>
  </si>
  <si>
    <t>160469 Y</t>
  </si>
  <si>
    <t>KOCIEMBA JEAN MICHEL</t>
  </si>
  <si>
    <t>010281 L</t>
  </si>
  <si>
    <t>KOEBERLE CHRISTOPHE</t>
  </si>
  <si>
    <t>010076 O</t>
  </si>
  <si>
    <t>KOEBERLE FREDERIC</t>
  </si>
  <si>
    <t>145066 M</t>
  </si>
  <si>
    <t>KOLBERT CHRISTIAN</t>
  </si>
  <si>
    <t>131605 T</t>
  </si>
  <si>
    <t>KOPFF DANIEL</t>
  </si>
  <si>
    <t>010194 C</t>
  </si>
  <si>
    <t>KUEHN NICOLAS</t>
  </si>
  <si>
    <t>010440 O</t>
  </si>
  <si>
    <t>KUHN ELISABETH</t>
  </si>
  <si>
    <t>163738 B</t>
  </si>
  <si>
    <t>KUHN PIERRE</t>
  </si>
  <si>
    <t>173611 H</t>
  </si>
  <si>
    <t>KUZNICKI MARC</t>
  </si>
  <si>
    <t>125759 X</t>
  </si>
  <si>
    <t>KWOKA CLEMENT</t>
  </si>
  <si>
    <t>010087 Z</t>
  </si>
  <si>
    <t>LACOMB GUY</t>
  </si>
  <si>
    <t>150338 L</t>
  </si>
  <si>
    <t>LACOUR ANDRE</t>
  </si>
  <si>
    <t>148574 T</t>
  </si>
  <si>
    <t>LAFFERRE PATRICK</t>
  </si>
  <si>
    <t>141818 O</t>
  </si>
  <si>
    <t>LAFFINEUR HUGO</t>
  </si>
  <si>
    <t>141814 K</t>
  </si>
  <si>
    <t>LAFFINEUR LUCAS</t>
  </si>
  <si>
    <t>166348 N</t>
  </si>
  <si>
    <t>LAGACHE PHILIPPE</t>
  </si>
  <si>
    <t>145738 I</t>
  </si>
  <si>
    <t>LAGARDE JANY</t>
  </si>
  <si>
    <t>176377 P</t>
  </si>
  <si>
    <t>LAGIER FREDERIC</t>
  </si>
  <si>
    <t>014583 X</t>
  </si>
  <si>
    <t>LAGISSE MANFRED</t>
  </si>
  <si>
    <t>127315 T</t>
  </si>
  <si>
    <t>LAJOINIE JEAN PIERRE</t>
  </si>
  <si>
    <t>015053 Z</t>
  </si>
  <si>
    <t>LALLEMANT CHRISTIAN</t>
  </si>
  <si>
    <t>134159 Z</t>
  </si>
  <si>
    <t>LALLEMANT JEAN JACQUES</t>
  </si>
  <si>
    <t>011851 V</t>
  </si>
  <si>
    <t>LAMBERT MICHEL</t>
  </si>
  <si>
    <t>143965 D</t>
  </si>
  <si>
    <t>012113 X</t>
  </si>
  <si>
    <t>LAMBERT SYLVIE</t>
  </si>
  <si>
    <t>015374 I</t>
  </si>
  <si>
    <t>LAMOUREUX JEAN LOUP</t>
  </si>
  <si>
    <t>121195 J</t>
  </si>
  <si>
    <t>LAMPSON MICHEL</t>
  </si>
  <si>
    <t>145736 G</t>
  </si>
  <si>
    <t>LANDO PATRICE</t>
  </si>
  <si>
    <t>015123 R</t>
  </si>
  <si>
    <t>LANDOLPHE ROBERT</t>
  </si>
  <si>
    <t>111723 B</t>
  </si>
  <si>
    <t>LANGUIN GILBERT</t>
  </si>
  <si>
    <t>164177 D</t>
  </si>
  <si>
    <t>LANGUIN JOEL</t>
  </si>
  <si>
    <t>168026 M</t>
  </si>
  <si>
    <t>LANNERS NATHAN</t>
  </si>
  <si>
    <t>125164 A</t>
  </si>
  <si>
    <t>LANUSSE CHRISTOPHE</t>
  </si>
  <si>
    <t>147047 J</t>
  </si>
  <si>
    <t>LANUSSE JULIAN</t>
  </si>
  <si>
    <t>103765 Z</t>
  </si>
  <si>
    <t>LAPLANCHE OLIVIER</t>
  </si>
  <si>
    <t>132706 C</t>
  </si>
  <si>
    <t>LAPOIRIE JEAN YVES</t>
  </si>
  <si>
    <t>168353 S</t>
  </si>
  <si>
    <t>LARCHER PASCAL</t>
  </si>
  <si>
    <t>149674 P</t>
  </si>
  <si>
    <t>169604 C</t>
  </si>
  <si>
    <t>LARGNIER NATHAN</t>
  </si>
  <si>
    <t>140274 E</t>
  </si>
  <si>
    <t>LAROCHE MICHEL</t>
  </si>
  <si>
    <t>145080 A</t>
  </si>
  <si>
    <t>LAROSE PATRICK</t>
  </si>
  <si>
    <t>160840 B</t>
  </si>
  <si>
    <t>LARRIERE DOMINIQUE</t>
  </si>
  <si>
    <t>125608 C</t>
  </si>
  <si>
    <t>LARRIVE PATRICE</t>
  </si>
  <si>
    <t>179420 X</t>
  </si>
  <si>
    <t>011751 Z</t>
  </si>
  <si>
    <t>LAURENT ROGER</t>
  </si>
  <si>
    <t>173510 Y</t>
  </si>
  <si>
    <t>LAURIN PATRICK</t>
  </si>
  <si>
    <t>154587 E</t>
  </si>
  <si>
    <t>LAVAINE FABIEN</t>
  </si>
  <si>
    <t>163915 T</t>
  </si>
  <si>
    <t>LAVAL DANIEL</t>
  </si>
  <si>
    <t>169358 K</t>
  </si>
  <si>
    <t>LAVERGNE BRUNO</t>
  </si>
  <si>
    <t>010254 K</t>
  </si>
  <si>
    <t>LAVOCAT GILBERT</t>
  </si>
  <si>
    <t>133973 V</t>
  </si>
  <si>
    <t>LE BARON QUENTIN</t>
  </si>
  <si>
    <t>132711 H</t>
  </si>
  <si>
    <t>LE TEXIER CATHERINE</t>
  </si>
  <si>
    <t>011803 Z</t>
  </si>
  <si>
    <t>LEBOEUF SYLVAIN</t>
  </si>
  <si>
    <t>178206 C</t>
  </si>
  <si>
    <t>LECESTRE GERARD</t>
  </si>
  <si>
    <t>119610 K</t>
  </si>
  <si>
    <t>LECLERC PHILIPPE</t>
  </si>
  <si>
    <t>015130 Y</t>
  </si>
  <si>
    <t>LECLERC STEPHANE</t>
  </si>
  <si>
    <t>010439 N</t>
  </si>
  <si>
    <t>LECLERCQ JACQUES</t>
  </si>
  <si>
    <t>170364 D</t>
  </si>
  <si>
    <t>LECLERT JACQUES</t>
  </si>
  <si>
    <t>121176 Q</t>
  </si>
  <si>
    <t>LEDOT CLAUDE</t>
  </si>
  <si>
    <t>015504 I</t>
  </si>
  <si>
    <t>LEDOUX HERVE</t>
  </si>
  <si>
    <t>181380 C</t>
  </si>
  <si>
    <t>LEFEBVRE THIERRY</t>
  </si>
  <si>
    <t>010008 Y</t>
  </si>
  <si>
    <t>LEFEVRE BERNARD</t>
  </si>
  <si>
    <t>160098 V</t>
  </si>
  <si>
    <t>LEFEVRE CLAUDE</t>
  </si>
  <si>
    <t>120968 Q</t>
  </si>
  <si>
    <t>LEFEVRE JEROME</t>
  </si>
  <si>
    <t>115070 U</t>
  </si>
  <si>
    <t>LEFEVRE PATRICK</t>
  </si>
  <si>
    <t>011793 P</t>
  </si>
  <si>
    <t>LEFORT ALAIN</t>
  </si>
  <si>
    <t>151471 S</t>
  </si>
  <si>
    <t>LEGAL SYLVAIN</t>
  </si>
  <si>
    <t>151470 R</t>
  </si>
  <si>
    <t>LEGAL YVES</t>
  </si>
  <si>
    <t>014862 Q</t>
  </si>
  <si>
    <t>LEGAY MICHEL</t>
  </si>
  <si>
    <t>153625 J</t>
  </si>
  <si>
    <t>LEGER CHRISTIAN</t>
  </si>
  <si>
    <t>010089 B</t>
  </si>
  <si>
    <t>LEGOLL MAURICE</t>
  </si>
  <si>
    <t>015019 R</t>
  </si>
  <si>
    <t>LEGRAND ROBERT</t>
  </si>
  <si>
    <t>156577 S</t>
  </si>
  <si>
    <t>LEGRIFFON DANIEL</t>
  </si>
  <si>
    <t>012130 O</t>
  </si>
  <si>
    <t>LEGROS BERNARD</t>
  </si>
  <si>
    <t>119602 C</t>
  </si>
  <si>
    <t>LEHNERT JEAN PHILIPPE</t>
  </si>
  <si>
    <t>177006 Y</t>
  </si>
  <si>
    <t>LEICHTNAM HUGUES</t>
  </si>
  <si>
    <t>170360 Z</t>
  </si>
  <si>
    <t>LELARGE JEAN FRANCOIS</t>
  </si>
  <si>
    <t>117091 N</t>
  </si>
  <si>
    <t>LELIEVRE DANIEL</t>
  </si>
  <si>
    <t>015086 G</t>
  </si>
  <si>
    <t>LENA DANIEL</t>
  </si>
  <si>
    <t>011964 E</t>
  </si>
  <si>
    <t>LENGRAND BRYAN</t>
  </si>
  <si>
    <t>111714 S</t>
  </si>
  <si>
    <t>LENOIR JEAN PAUL</t>
  </si>
  <si>
    <t>102801 X</t>
  </si>
  <si>
    <t>LEONARD MARC</t>
  </si>
  <si>
    <t>128641 T</t>
  </si>
  <si>
    <t>LERGENMULLER JEAN DANIEL</t>
  </si>
  <si>
    <t>102782 E</t>
  </si>
  <si>
    <t>LEROY HUGUES</t>
  </si>
  <si>
    <t>140276 G</t>
  </si>
  <si>
    <t>LESAGE CEDRIC</t>
  </si>
  <si>
    <t>124214 M</t>
  </si>
  <si>
    <t>LESCROART ROMUALD</t>
  </si>
  <si>
    <t>152406 J</t>
  </si>
  <si>
    <t>LESCROART SABRINA</t>
  </si>
  <si>
    <t>101959 N</t>
  </si>
  <si>
    <t>LESPES STEPHANE</t>
  </si>
  <si>
    <t>011945 L</t>
  </si>
  <si>
    <t>LESSIRE JEAN</t>
  </si>
  <si>
    <t>157360 T</t>
  </si>
  <si>
    <t>LETELLIER CHRISTIAN</t>
  </si>
  <si>
    <t>176832 J</t>
  </si>
  <si>
    <t>LEVEQUE CHRISTIAN</t>
  </si>
  <si>
    <t>103770 E</t>
  </si>
  <si>
    <t>LEVEQUE GUY</t>
  </si>
  <si>
    <t>102734 I</t>
  </si>
  <si>
    <t>LEYNAUD CLAUDE</t>
  </si>
  <si>
    <t>164952 W</t>
  </si>
  <si>
    <t>LIEGE JAMES</t>
  </si>
  <si>
    <t>171915 P</t>
  </si>
  <si>
    <t>LITSCHKO GERARD</t>
  </si>
  <si>
    <t>152779 P</t>
  </si>
  <si>
    <t>LOCOGE SERGE</t>
  </si>
  <si>
    <t>112357 L</t>
  </si>
  <si>
    <t>LOISEAU FERNAND</t>
  </si>
  <si>
    <t>109104 I</t>
  </si>
  <si>
    <t>LONGE THIERRY</t>
  </si>
  <si>
    <t>015294 G</t>
  </si>
  <si>
    <t>LONGHI ANGEL</t>
  </si>
  <si>
    <t>134535 L</t>
  </si>
  <si>
    <t>LOPES FRANCOIS</t>
  </si>
  <si>
    <t>014928 E</t>
  </si>
  <si>
    <t>LOPEZ PEDRO</t>
  </si>
  <si>
    <t>011876 U</t>
  </si>
  <si>
    <t>LORIN JIMMY</t>
  </si>
  <si>
    <t>183745 Y</t>
  </si>
  <si>
    <t>LOUIS PHILIPPE</t>
  </si>
  <si>
    <t>015260 Y</t>
  </si>
  <si>
    <t>LOUPMON ANDRE</t>
  </si>
  <si>
    <t>132705 B</t>
  </si>
  <si>
    <t>LOUSTAU EDOUARD</t>
  </si>
  <si>
    <t>131609 X</t>
  </si>
  <si>
    <t>LUCAZEAU ROBERT</t>
  </si>
  <si>
    <t>010022 M</t>
  </si>
  <si>
    <t>LUCK GUY</t>
  </si>
  <si>
    <t>011873 R</t>
  </si>
  <si>
    <t>LUCQUIN JEAN MICHEL</t>
  </si>
  <si>
    <t>106581 H</t>
  </si>
  <si>
    <t>LUDWIG RENE</t>
  </si>
  <si>
    <t>175053 A</t>
  </si>
  <si>
    <t>MACLIN GILLES</t>
  </si>
  <si>
    <t>010232 O</t>
  </si>
  <si>
    <t>MADONNA MARC</t>
  </si>
  <si>
    <t>015470 A</t>
  </si>
  <si>
    <t>MAGINOT ROBERT</t>
  </si>
  <si>
    <t>156410 L</t>
  </si>
  <si>
    <t>MAGRON DIDIER</t>
  </si>
  <si>
    <t>140751 N</t>
  </si>
  <si>
    <t>MAGRON JEAN PAUL</t>
  </si>
  <si>
    <t>112063 D</t>
  </si>
  <si>
    <t>MAHU KATY</t>
  </si>
  <si>
    <t>112067 H</t>
  </si>
  <si>
    <t>MAHU STANIS</t>
  </si>
  <si>
    <t>139802 A</t>
  </si>
  <si>
    <t>MAHUT AXEL</t>
  </si>
  <si>
    <t>116281 J</t>
  </si>
  <si>
    <t>MAILLAT EMMANUEL</t>
  </si>
  <si>
    <t>134486 O</t>
  </si>
  <si>
    <t>MAINFONDS DENIS</t>
  </si>
  <si>
    <t>117073 V</t>
  </si>
  <si>
    <t>MAITRAT MICHEL</t>
  </si>
  <si>
    <t>014798 E</t>
  </si>
  <si>
    <t>MAKA GEORGES</t>
  </si>
  <si>
    <t>152641 P</t>
  </si>
  <si>
    <t>MALAVAUD FRANCOIS</t>
  </si>
  <si>
    <t>104525 F</t>
  </si>
  <si>
    <t>MALHERBE GEORGES</t>
  </si>
  <si>
    <t>147581 P</t>
  </si>
  <si>
    <t>MALHERBE MICHEL</t>
  </si>
  <si>
    <t>162619 K</t>
  </si>
  <si>
    <t>MALINOWSKI DAVID</t>
  </si>
  <si>
    <t>102806 C</t>
  </si>
  <si>
    <t>MALVAREZ JEAN</t>
  </si>
  <si>
    <t>162886 A</t>
  </si>
  <si>
    <t>MANGENOT MAXENCE</t>
  </si>
  <si>
    <t>103741 B</t>
  </si>
  <si>
    <t>MANIEN THOMAS</t>
  </si>
  <si>
    <t>115825 V</t>
  </si>
  <si>
    <t>MANOLOV MANOL</t>
  </si>
  <si>
    <t>014929 F</t>
  </si>
  <si>
    <t>MANSUY ANDRE</t>
  </si>
  <si>
    <t>015297 J</t>
  </si>
  <si>
    <t>MARCHAL FRANCIS</t>
  </si>
  <si>
    <t>015231 V</t>
  </si>
  <si>
    <t>MARCHAL JULIAN</t>
  </si>
  <si>
    <t>012123 H</t>
  </si>
  <si>
    <t>MARCHOIS FREDERIC</t>
  </si>
  <si>
    <t>156714 R</t>
  </si>
  <si>
    <t>MARCONATO ELIOTT</t>
  </si>
  <si>
    <t>123009 D</t>
  </si>
  <si>
    <t>MARCONI DOMINIQUE</t>
  </si>
  <si>
    <t>159316 V</t>
  </si>
  <si>
    <t>MARINO GERARD</t>
  </si>
  <si>
    <t>106108 C</t>
  </si>
  <si>
    <t>MARQUANT JEROME</t>
  </si>
  <si>
    <t>132211 B</t>
  </si>
  <si>
    <t>MARQUIE JACQUES</t>
  </si>
  <si>
    <t>122450 Q</t>
  </si>
  <si>
    <t>MARSCHAL FRANCK</t>
  </si>
  <si>
    <t>182644 B</t>
  </si>
  <si>
    <t>MARTEAU PATRICE</t>
  </si>
  <si>
    <t>123023 R</t>
  </si>
  <si>
    <t>MARTIN BENOIT</t>
  </si>
  <si>
    <t>122454 U</t>
  </si>
  <si>
    <t>MARTIN PIERRE</t>
  </si>
  <si>
    <t>140770 G</t>
  </si>
  <si>
    <t>MARTINEZ JEAN PIERRE</t>
  </si>
  <si>
    <t>015128 W</t>
  </si>
  <si>
    <t>MARTINEZ JESUS RAYMOND</t>
  </si>
  <si>
    <t>11049 – BILLARD CLUB MONTIER EN DER</t>
  </si>
  <si>
    <t>010167 B</t>
  </si>
  <si>
    <t>MARTINO LOIC</t>
  </si>
  <si>
    <t>175300 T</t>
  </si>
  <si>
    <t>MARTINOT NORBERT</t>
  </si>
  <si>
    <t>179985 L</t>
  </si>
  <si>
    <t>MARTINS RAUL</t>
  </si>
  <si>
    <t>015131 Z</t>
  </si>
  <si>
    <t>MASSE DIDIER</t>
  </si>
  <si>
    <t>014799 F</t>
  </si>
  <si>
    <t>MASSON MICHEL</t>
  </si>
  <si>
    <t>145719 P</t>
  </si>
  <si>
    <t>MASSON QUENTIN</t>
  </si>
  <si>
    <t>139890 K</t>
  </si>
  <si>
    <t>MATHERN MICHEL</t>
  </si>
  <si>
    <t>111940 K</t>
  </si>
  <si>
    <t>MATHIEU CHRISTIAN</t>
  </si>
  <si>
    <t>015067 N</t>
  </si>
  <si>
    <t>MATHIS VERONIQUE</t>
  </si>
  <si>
    <t>010142 C</t>
  </si>
  <si>
    <t>MAUBERT PATRICK</t>
  </si>
  <si>
    <t>139495 F</t>
  </si>
  <si>
    <t>MAUCOTEL GILBERT</t>
  </si>
  <si>
    <t>132189 F</t>
  </si>
  <si>
    <t>MAUDUIT CHRISTOPHE</t>
  </si>
  <si>
    <t>140968 W</t>
  </si>
  <si>
    <t>MAYER CELINE</t>
  </si>
  <si>
    <t>148025 X</t>
  </si>
  <si>
    <t>MAYER STEPHANE</t>
  </si>
  <si>
    <t>147289 X</t>
  </si>
  <si>
    <t>MAYEUR FRANCIS</t>
  </si>
  <si>
    <t>014983 H</t>
  </si>
  <si>
    <t>MAYEUR MARCEL</t>
  </si>
  <si>
    <t>012021 J</t>
  </si>
  <si>
    <t>MAZET PATRICK</t>
  </si>
  <si>
    <t>140763 Z</t>
  </si>
  <si>
    <t>MEDDAHI MOHAMED</t>
  </si>
  <si>
    <t>166305 R</t>
  </si>
  <si>
    <t>MEIRHAEGHE PHILIPPE</t>
  </si>
  <si>
    <t>010193 B</t>
  </si>
  <si>
    <t>MEISTER ALFRED</t>
  </si>
  <si>
    <t>148014 K</t>
  </si>
  <si>
    <t>MELIERE PIERRE</t>
  </si>
  <si>
    <t>131128 K</t>
  </si>
  <si>
    <t>MELIS REMI</t>
  </si>
  <si>
    <t>11105 – BILLARD CLUB DE SAINT NICOLAS DE PORT</t>
  </si>
  <si>
    <t>150120 Z</t>
  </si>
  <si>
    <t>MENNINGER ERIC</t>
  </si>
  <si>
    <t>129741 B</t>
  </si>
  <si>
    <t>MERCHEZ AMAURY</t>
  </si>
  <si>
    <t>150967 V</t>
  </si>
  <si>
    <t>MERCIER JEAN</t>
  </si>
  <si>
    <t>131395 R</t>
  </si>
  <si>
    <t>MERCIER PAUL</t>
  </si>
  <si>
    <t>148288 H</t>
  </si>
  <si>
    <t>MERTZ REMY</t>
  </si>
  <si>
    <t>014811 R</t>
  </si>
  <si>
    <t>MESA JOSE</t>
  </si>
  <si>
    <t>010148 I</t>
  </si>
  <si>
    <t>MESSMER YVES</t>
  </si>
  <si>
    <t>176149 R</t>
  </si>
  <si>
    <t>MESTDAGH SERGE</t>
  </si>
  <si>
    <t>144501 T</t>
  </si>
  <si>
    <t>METOYER RENE</t>
  </si>
  <si>
    <t>010023 N</t>
  </si>
  <si>
    <t>METZ MARCEL</t>
  </si>
  <si>
    <t>138213 X</t>
  </si>
  <si>
    <t>METZGER OLIVIER</t>
  </si>
  <si>
    <t>014986 K</t>
  </si>
  <si>
    <t>MEUNIER GILLES</t>
  </si>
  <si>
    <t>010163 X</t>
  </si>
  <si>
    <t>MEYER ALAIN</t>
  </si>
  <si>
    <t>133874 A</t>
  </si>
  <si>
    <t>MEYER ANDRE</t>
  </si>
  <si>
    <t>015536 O</t>
  </si>
  <si>
    <t>MEYER NICOLAS</t>
  </si>
  <si>
    <t>11110 – ANGUS BILLARD CLUB</t>
  </si>
  <si>
    <t>146093 Z</t>
  </si>
  <si>
    <t>MIASIK GAUTHIER</t>
  </si>
  <si>
    <t>107101 H</t>
  </si>
  <si>
    <t>MIASIK JEAN FRANCOIS</t>
  </si>
  <si>
    <t>139938 G</t>
  </si>
  <si>
    <t>MICHAUX CHRISTOPHE</t>
  </si>
  <si>
    <t>150754 N</t>
  </si>
  <si>
    <t>MICHEL EVA</t>
  </si>
  <si>
    <t>010040 E</t>
  </si>
  <si>
    <t>MICHEL GUY</t>
  </si>
  <si>
    <t>023096 I</t>
  </si>
  <si>
    <t>MICHEL JACQUES</t>
  </si>
  <si>
    <t>150755 P</t>
  </si>
  <si>
    <t>MICHEL LEA</t>
  </si>
  <si>
    <t>015145 N</t>
  </si>
  <si>
    <t>MICHEL MARCEL</t>
  </si>
  <si>
    <t>010105 R</t>
  </si>
  <si>
    <t>MIESCH GERARD</t>
  </si>
  <si>
    <t>141812 I</t>
  </si>
  <si>
    <t>MIESCH JEAN CLAUDE</t>
  </si>
  <si>
    <t>01042 – RETRO CLUB COLMAR</t>
  </si>
  <si>
    <t>107230 G</t>
  </si>
  <si>
    <t>MIGNOT CEDRIC</t>
  </si>
  <si>
    <t>177225 L</t>
  </si>
  <si>
    <t>MILLARD DENIS</t>
  </si>
  <si>
    <t>150881 B</t>
  </si>
  <si>
    <t>MILLARD MATHIS</t>
  </si>
  <si>
    <t>014961 L</t>
  </si>
  <si>
    <t>MILLOT PASCAL</t>
  </si>
  <si>
    <t>015242 G</t>
  </si>
  <si>
    <t>MINDE BENOIT</t>
  </si>
  <si>
    <t>014962 M</t>
  </si>
  <si>
    <t>MION JEAN PIERRE</t>
  </si>
  <si>
    <t>121175 P</t>
  </si>
  <si>
    <t>MOCQUERY MICHEL</t>
  </si>
  <si>
    <t>014950 A</t>
  </si>
  <si>
    <t>MOHAMED ANDRE</t>
  </si>
  <si>
    <t>140760 W</t>
  </si>
  <si>
    <t>MONIE FRANCIS</t>
  </si>
  <si>
    <t>010311 P</t>
  </si>
  <si>
    <t>MONNIER GILLES</t>
  </si>
  <si>
    <t>129684 W</t>
  </si>
  <si>
    <t>MONPONTET PASCAL</t>
  </si>
  <si>
    <t>015365 Z</t>
  </si>
  <si>
    <t>MONTEL JONATHAN</t>
  </si>
  <si>
    <t>165808 B</t>
  </si>
  <si>
    <t>MONTET VALERIE</t>
  </si>
  <si>
    <t>163940 W</t>
  </si>
  <si>
    <t>MORANT ADAM</t>
  </si>
  <si>
    <t>136171 J</t>
  </si>
  <si>
    <t>MOREAU BERNARD</t>
  </si>
  <si>
    <t>124199 X</t>
  </si>
  <si>
    <t>MOREL MICHEL</t>
  </si>
  <si>
    <t>139700 C</t>
  </si>
  <si>
    <t>MOREL PHILIPPE</t>
  </si>
  <si>
    <t>178134 Z</t>
  </si>
  <si>
    <t>MORET RAPHAEL</t>
  </si>
  <si>
    <t>167606 F</t>
  </si>
  <si>
    <t>MORIN OLIVIER</t>
  </si>
  <si>
    <t>123033 B</t>
  </si>
  <si>
    <t>MORLOT JEAN LOUIS</t>
  </si>
  <si>
    <t>010256 M</t>
  </si>
  <si>
    <t>MOTHIRON ALAIN</t>
  </si>
  <si>
    <t>011937 D</t>
  </si>
  <si>
    <t>MOUGEOLLE JACQUES</t>
  </si>
  <si>
    <t>170214 Q</t>
  </si>
  <si>
    <t>MOUNIER CONSTANT</t>
  </si>
  <si>
    <t>171894 R</t>
  </si>
  <si>
    <t>MOUNIER PAUL</t>
  </si>
  <si>
    <t>147065 D</t>
  </si>
  <si>
    <t>MOURER THIBAUD</t>
  </si>
  <si>
    <t>107478 U</t>
  </si>
  <si>
    <t>MOURISON STEVE</t>
  </si>
  <si>
    <t>011758 G</t>
  </si>
  <si>
    <t>MOUSSY JEAN CLAUDE</t>
  </si>
  <si>
    <t>015446 C</t>
  </si>
  <si>
    <t>MUHLACH CLAUDE</t>
  </si>
  <si>
    <t>010289 T</t>
  </si>
  <si>
    <t>MULLER CLAUDE</t>
  </si>
  <si>
    <t>010077 P</t>
  </si>
  <si>
    <t>155519 S</t>
  </si>
  <si>
    <t>MULLER JEROME</t>
  </si>
  <si>
    <t>135206 G</t>
  </si>
  <si>
    <t>MULLER JULIEN</t>
  </si>
  <si>
    <t>133537 B</t>
  </si>
  <si>
    <t>MUNSCH ROLANDE</t>
  </si>
  <si>
    <t>014812 S</t>
  </si>
  <si>
    <t>MUNZINGER GEORGES</t>
  </si>
  <si>
    <t>154553 S</t>
  </si>
  <si>
    <t>MURIOT JEAN FRANCOIS</t>
  </si>
  <si>
    <t>109390 I</t>
  </si>
  <si>
    <t>MUSIEDLAK PASCAL</t>
  </si>
  <si>
    <t>011820 Q</t>
  </si>
  <si>
    <t>N GUYEN PHU QUY</t>
  </si>
  <si>
    <t>103731 R</t>
  </si>
  <si>
    <t>N GUYEN PIERRE</t>
  </si>
  <si>
    <t>155689 C</t>
  </si>
  <si>
    <t>N GUYEN VAN MINH</t>
  </si>
  <si>
    <t>161116 B</t>
  </si>
  <si>
    <t>N GUYEN XUAN VINH</t>
  </si>
  <si>
    <t>140546 Q</t>
  </si>
  <si>
    <t>NACACHIAN ANTOINE</t>
  </si>
  <si>
    <t>107474 Q</t>
  </si>
  <si>
    <t>NEVES NELSON</t>
  </si>
  <si>
    <t>109108 M</t>
  </si>
  <si>
    <t>NGO VAN DONG</t>
  </si>
  <si>
    <t>126964 G</t>
  </si>
  <si>
    <t>NGUYEN THANH LAM</t>
  </si>
  <si>
    <t>122993 N</t>
  </si>
  <si>
    <t>NGUYEN XUAN VINH</t>
  </si>
  <si>
    <t>014981 F</t>
  </si>
  <si>
    <t>NICOLE JEAN PIERRE</t>
  </si>
  <si>
    <t>161650 G</t>
  </si>
  <si>
    <t>NICOLLET MORGANE</t>
  </si>
  <si>
    <t>147363 C</t>
  </si>
  <si>
    <t>NIZARD RENE</t>
  </si>
  <si>
    <t>012060 W</t>
  </si>
  <si>
    <t>NOBLE JEAN BAPTISTE</t>
  </si>
  <si>
    <t>111692 W</t>
  </si>
  <si>
    <t>NOBLOT MICHEL</t>
  </si>
  <si>
    <t>104571 Z</t>
  </si>
  <si>
    <t>NOEHSER CHRISTIAN</t>
  </si>
  <si>
    <t>169801 R</t>
  </si>
  <si>
    <t>NOEL JEAN BAPTISTE</t>
  </si>
  <si>
    <t>167605 E</t>
  </si>
  <si>
    <t>NOGALES PEDRO</t>
  </si>
  <si>
    <t>012032 U</t>
  </si>
  <si>
    <t>NOIRET SERGE</t>
  </si>
  <si>
    <t>166616 E</t>
  </si>
  <si>
    <t>NOYAU JEAN YVES</t>
  </si>
  <si>
    <t>015172 O</t>
  </si>
  <si>
    <t>NURDIN RAYMOND</t>
  </si>
  <si>
    <t>014842 W</t>
  </si>
  <si>
    <t>OBERTI ALAIN</t>
  </si>
  <si>
    <t>015063 J</t>
  </si>
  <si>
    <t>ODVA CHRISTIAN</t>
  </si>
  <si>
    <t>153598 E</t>
  </si>
  <si>
    <t>OLIVARES EPHREM</t>
  </si>
  <si>
    <t>106600 A</t>
  </si>
  <si>
    <t>OLIVEIRA THIERRY</t>
  </si>
  <si>
    <t>010204 M</t>
  </si>
  <si>
    <t>ORTIZ JOSE</t>
  </si>
  <si>
    <t>175492 C</t>
  </si>
  <si>
    <t>OSSELIN ALEXIS</t>
  </si>
  <si>
    <t>111938 I</t>
  </si>
  <si>
    <t>OSSYWA LUCIEN</t>
  </si>
  <si>
    <t>120956 E</t>
  </si>
  <si>
    <t>OSWALD CHRISTIAN</t>
  </si>
  <si>
    <t>015043 P</t>
  </si>
  <si>
    <t>OSWALD XAVIER</t>
  </si>
  <si>
    <t>014787 T</t>
  </si>
  <si>
    <t>OTT SERGE</t>
  </si>
  <si>
    <t>125161 X</t>
  </si>
  <si>
    <t>OUNNOUGHENE MARC</t>
  </si>
  <si>
    <t>149642 E</t>
  </si>
  <si>
    <t>PAIN JACQUES</t>
  </si>
  <si>
    <t>109102 G</t>
  </si>
  <si>
    <t>PAIN JEAN PIERRE</t>
  </si>
  <si>
    <t>010106 S</t>
  </si>
  <si>
    <t>PANAIA ANTOINE</t>
  </si>
  <si>
    <t>160855 S</t>
  </si>
  <si>
    <t>PANAIA NATHALIE</t>
  </si>
  <si>
    <t>136060 C</t>
  </si>
  <si>
    <t>PANCALDI WALTER</t>
  </si>
  <si>
    <t>149064 B</t>
  </si>
  <si>
    <t>PAPARELLI CELINE</t>
  </si>
  <si>
    <t>015461 R</t>
  </si>
  <si>
    <t>PAPI PASCAL</t>
  </si>
  <si>
    <t>162922 P</t>
  </si>
  <si>
    <t>PARISOT DOMINIQUE</t>
  </si>
  <si>
    <t>140547 R</t>
  </si>
  <si>
    <t>PARMENTIER FABIEN</t>
  </si>
  <si>
    <t>171472 H</t>
  </si>
  <si>
    <t>PATE FLORENT</t>
  </si>
  <si>
    <t>015549 B</t>
  </si>
  <si>
    <t>PATE SEBASTIEN</t>
  </si>
  <si>
    <t>150132 M</t>
  </si>
  <si>
    <t>PATIS JACQUES</t>
  </si>
  <si>
    <t>110636 G</t>
  </si>
  <si>
    <t>PAU MARIANO</t>
  </si>
  <si>
    <t>957 – Licenciés indépendants 57</t>
  </si>
  <si>
    <t>166866 B</t>
  </si>
  <si>
    <t>PAUL MICHEL</t>
  </si>
  <si>
    <t>142910 O</t>
  </si>
  <si>
    <t>PAVIS HUGO</t>
  </si>
  <si>
    <t>151042 B</t>
  </si>
  <si>
    <t>PAVY ANTONIN</t>
  </si>
  <si>
    <t>174048 H</t>
  </si>
  <si>
    <t>PELISSIER MAYA</t>
  </si>
  <si>
    <t>175695 Y</t>
  </si>
  <si>
    <t>PELISSIER YANIS</t>
  </si>
  <si>
    <t>166837 V</t>
  </si>
  <si>
    <t>PELLET HYPOLITE</t>
  </si>
  <si>
    <t>125751 P</t>
  </si>
  <si>
    <t>PENART YANN</t>
  </si>
  <si>
    <t>124524 K</t>
  </si>
  <si>
    <t>PENASSE MORGAN</t>
  </si>
  <si>
    <t>141129 B</t>
  </si>
  <si>
    <t>PENASSE YAELLE</t>
  </si>
  <si>
    <t>143957 V</t>
  </si>
  <si>
    <t>PEREZ ANTHONY</t>
  </si>
  <si>
    <t>103684 W</t>
  </si>
  <si>
    <t>PERRIN CYRILLE</t>
  </si>
  <si>
    <t>166445 T</t>
  </si>
  <si>
    <t>PERRIN DOMINIQUE</t>
  </si>
  <si>
    <t>140746 I</t>
  </si>
  <si>
    <t>PERRIN JULIEN</t>
  </si>
  <si>
    <t>103714 A</t>
  </si>
  <si>
    <t>PERROT JACQUES</t>
  </si>
  <si>
    <t>135187 N</t>
  </si>
  <si>
    <t>PERSON BERNARD</t>
  </si>
  <si>
    <t>011913 F</t>
  </si>
  <si>
    <t>PERTUISOT SERGE</t>
  </si>
  <si>
    <t>182525 X</t>
  </si>
  <si>
    <t>PETER MARC</t>
  </si>
  <si>
    <t>139875 V</t>
  </si>
  <si>
    <t>PETIT JEAN CLAUDE</t>
  </si>
  <si>
    <t>015064 K</t>
  </si>
  <si>
    <t>PHAM NGOC LAM</t>
  </si>
  <si>
    <t>015174 Q</t>
  </si>
  <si>
    <t>PIAI DANIEL</t>
  </si>
  <si>
    <t>015006 E</t>
  </si>
  <si>
    <t>PICARD CHRISTIAN</t>
  </si>
  <si>
    <t>160824 J</t>
  </si>
  <si>
    <t>PICARD LOIC</t>
  </si>
  <si>
    <t>122441 H</t>
  </si>
  <si>
    <t>PICCINA FRANCOIS</t>
  </si>
  <si>
    <t>010062 A</t>
  </si>
  <si>
    <t>PIERRAT BERNARD</t>
  </si>
  <si>
    <t>149673 N</t>
  </si>
  <si>
    <t>PIERRON ALAIN</t>
  </si>
  <si>
    <t>167165 B</t>
  </si>
  <si>
    <t>PIERROT MATTHIEU</t>
  </si>
  <si>
    <t>015157 Z</t>
  </si>
  <si>
    <t>PIERSON MARC</t>
  </si>
  <si>
    <t>163603 E</t>
  </si>
  <si>
    <t>PIFFET JULIANE</t>
  </si>
  <si>
    <t>179068 P</t>
  </si>
  <si>
    <t>PIFFRE TRISTAN</t>
  </si>
  <si>
    <t>013937 B</t>
  </si>
  <si>
    <t>PIGAL BERNARD</t>
  </si>
  <si>
    <t>015059 F</t>
  </si>
  <si>
    <t>PILARD LUCIEN</t>
  </si>
  <si>
    <t>015004 C</t>
  </si>
  <si>
    <t>PILOTTO LEO</t>
  </si>
  <si>
    <t>160467 W</t>
  </si>
  <si>
    <t>PINET JEAN PIERRE</t>
  </si>
  <si>
    <t>145737 H</t>
  </si>
  <si>
    <t>PINIGRY JEAN CHRISTOPHE</t>
  </si>
  <si>
    <t>132186 C</t>
  </si>
  <si>
    <t>PINON PIERRE</t>
  </si>
  <si>
    <t>135209 J</t>
  </si>
  <si>
    <t>PIOTRKOWSKI MICHEL</t>
  </si>
  <si>
    <t>146537 B</t>
  </si>
  <si>
    <t>PLIEZ MARCEL</t>
  </si>
  <si>
    <t>150339 M</t>
  </si>
  <si>
    <t>PLUOT PASCAL</t>
  </si>
  <si>
    <t>015257 V</t>
  </si>
  <si>
    <t>POILLERA PIERRE</t>
  </si>
  <si>
    <t>156408 J</t>
  </si>
  <si>
    <t>POIROT ALEXANDRE</t>
  </si>
  <si>
    <t>119612 M</t>
  </si>
  <si>
    <t>POIROT DOMINIQUE</t>
  </si>
  <si>
    <t>147048 K</t>
  </si>
  <si>
    <t>POIROT MICHEL</t>
  </si>
  <si>
    <t>135205 F</t>
  </si>
  <si>
    <t>POLEWCZYK FRANCK</t>
  </si>
  <si>
    <t>014831 L</t>
  </si>
  <si>
    <t>POLEWCZYK MICHEL</t>
  </si>
  <si>
    <t>109667 Z</t>
  </si>
  <si>
    <t>POLIN JEAN LUC</t>
  </si>
  <si>
    <t>015119 N</t>
  </si>
  <si>
    <t>PONCET FRANCIS</t>
  </si>
  <si>
    <t>011867 L</t>
  </si>
  <si>
    <t>PONSINET DOMINIQUE</t>
  </si>
  <si>
    <t>143960 Y</t>
  </si>
  <si>
    <t>PONTHIEU DJASON</t>
  </si>
  <si>
    <t>149791 R</t>
  </si>
  <si>
    <t>PORNAIN FRANCOIS</t>
  </si>
  <si>
    <t>121202 Q</t>
  </si>
  <si>
    <t>PORTAIL JACQUES</t>
  </si>
  <si>
    <t>130986 Y</t>
  </si>
  <si>
    <t>POULET BERNARD</t>
  </si>
  <si>
    <t>015005 D</t>
  </si>
  <si>
    <t>POZZOLO JEAN PIERRE</t>
  </si>
  <si>
    <t>160579 S</t>
  </si>
  <si>
    <t>PRAUTHOIS CHRISTIAN</t>
  </si>
  <si>
    <t>010345 X</t>
  </si>
  <si>
    <t>PREDZICK MARTIN</t>
  </si>
  <si>
    <t>153014 V</t>
  </si>
  <si>
    <t>PRESLE SAM</t>
  </si>
  <si>
    <t>015081 B</t>
  </si>
  <si>
    <t>PRETRE OLIVIER</t>
  </si>
  <si>
    <t>022351 R</t>
  </si>
  <si>
    <t>PRETTO CHARLES</t>
  </si>
  <si>
    <t>179806 R</t>
  </si>
  <si>
    <t>PRIMA PIERRE YVES</t>
  </si>
  <si>
    <t>148012 H</t>
  </si>
  <si>
    <t>PROBST JACQUES</t>
  </si>
  <si>
    <t>134796 M</t>
  </si>
  <si>
    <t>PROCHET MICHEL</t>
  </si>
  <si>
    <t>157436 B</t>
  </si>
  <si>
    <t>PROVINS JEAN LUC</t>
  </si>
  <si>
    <t>143959 X</t>
  </si>
  <si>
    <t>PRYJMAK BRYAN</t>
  </si>
  <si>
    <t>143958 W</t>
  </si>
  <si>
    <t>PRYJMAK ERWAN</t>
  </si>
  <si>
    <t>102767 P</t>
  </si>
  <si>
    <t>PRZYBYLKO MICHEL</t>
  </si>
  <si>
    <t>147987 F</t>
  </si>
  <si>
    <t>QUIQUAND MICHEL</t>
  </si>
  <si>
    <t>014934 K</t>
  </si>
  <si>
    <t>RABANES DOMINIQUE</t>
  </si>
  <si>
    <t>164143 R</t>
  </si>
  <si>
    <t>RACAUD GILLES</t>
  </si>
  <si>
    <t>010371 X</t>
  </si>
  <si>
    <t>RAUBER BERNARD</t>
  </si>
  <si>
    <t>01017 – B.C. MULHOUSE</t>
  </si>
  <si>
    <t>144517 J</t>
  </si>
  <si>
    <t>RAUCROY JEAN PIERRE</t>
  </si>
  <si>
    <t>159444 J</t>
  </si>
  <si>
    <t>RAULY RICHARD</t>
  </si>
  <si>
    <t>112364 S</t>
  </si>
  <si>
    <t>RAVAGLI FRANCOIS</t>
  </si>
  <si>
    <t>175307 B</t>
  </si>
  <si>
    <t>RAVENET ERIC</t>
  </si>
  <si>
    <t>121278 O</t>
  </si>
  <si>
    <t>REB PASCAL</t>
  </si>
  <si>
    <t>011885 D</t>
  </si>
  <si>
    <t>REBOUL FRANCIS</t>
  </si>
  <si>
    <t>140738 A</t>
  </si>
  <si>
    <t>REGNAULT ROBERT</t>
  </si>
  <si>
    <t>015010 I</t>
  </si>
  <si>
    <t>REININGER ROBERT</t>
  </si>
  <si>
    <t>166312 Z</t>
  </si>
  <si>
    <t>REIS ANTOINE</t>
  </si>
  <si>
    <t>152951 B</t>
  </si>
  <si>
    <t>REIS FERNAND</t>
  </si>
  <si>
    <t>139892 M</t>
  </si>
  <si>
    <t>REITER CHARLES</t>
  </si>
  <si>
    <t>014034 U</t>
  </si>
  <si>
    <t>REMANDE FABRICE</t>
  </si>
  <si>
    <t>141075 Z</t>
  </si>
  <si>
    <t>REMY FRANCOIS</t>
  </si>
  <si>
    <t>140909 P</t>
  </si>
  <si>
    <t>137307 B</t>
  </si>
  <si>
    <t>REMY PATRICK</t>
  </si>
  <si>
    <t>113155 D</t>
  </si>
  <si>
    <t>RENARD GABRIEL</t>
  </si>
  <si>
    <t>014800 G</t>
  </si>
  <si>
    <t>RENAUD JEAN CHARLES</t>
  </si>
  <si>
    <t>181930 A</t>
  </si>
  <si>
    <t>RENAUX ANDRE</t>
  </si>
  <si>
    <t>132214 E</t>
  </si>
  <si>
    <t>RENE DENIS</t>
  </si>
  <si>
    <t>015501 F</t>
  </si>
  <si>
    <t>RICHARD CHRISTIAN</t>
  </si>
  <si>
    <t>102906 Y</t>
  </si>
  <si>
    <t>RICHARD FRANCIS</t>
  </si>
  <si>
    <t>170362 B</t>
  </si>
  <si>
    <t>RICHEZ JEAN PAUL</t>
  </si>
  <si>
    <t>131581 V</t>
  </si>
  <si>
    <t>RIEBEL RENE</t>
  </si>
  <si>
    <t>140263 T</t>
  </si>
  <si>
    <t>RINNER JEAN LUC</t>
  </si>
  <si>
    <t>144118 A</t>
  </si>
  <si>
    <t>RIO VICTOR</t>
  </si>
  <si>
    <t>101987 P</t>
  </si>
  <si>
    <t>RIOTTO JEROME</t>
  </si>
  <si>
    <t>115813 J</t>
  </si>
  <si>
    <t>RISS FRANCIS</t>
  </si>
  <si>
    <t>010043 H</t>
  </si>
  <si>
    <t>RITTER CHARLES</t>
  </si>
  <si>
    <t>010108 U</t>
  </si>
  <si>
    <t>RITZENTHALER GILBERT</t>
  </si>
  <si>
    <t>011824 U</t>
  </si>
  <si>
    <t>RIVIERE BERNARD</t>
  </si>
  <si>
    <t>129754 O</t>
  </si>
  <si>
    <t>015129 X</t>
  </si>
  <si>
    <t>RIVOAL MARCEL</t>
  </si>
  <si>
    <t>010278 I</t>
  </si>
  <si>
    <t>RIZZO LEONARD</t>
  </si>
  <si>
    <t>174976 R</t>
  </si>
  <si>
    <t>ROBINET CYRIL</t>
  </si>
  <si>
    <t>152640 N</t>
  </si>
  <si>
    <t>ROBINET MAX</t>
  </si>
  <si>
    <t>102807 D</t>
  </si>
  <si>
    <t>RODRIGUEZ JOSE</t>
  </si>
  <si>
    <t>134485 N</t>
  </si>
  <si>
    <t>ROEDIGER ANDRE</t>
  </si>
  <si>
    <t>155692 F</t>
  </si>
  <si>
    <t>ROLLET PHILIPPE</t>
  </si>
  <si>
    <t>147482 G</t>
  </si>
  <si>
    <t>RONCK DENIS</t>
  </si>
  <si>
    <t>011848 S</t>
  </si>
  <si>
    <t>RONDEAU ANDRE</t>
  </si>
  <si>
    <t>010449 X</t>
  </si>
  <si>
    <t>ROOS ROLAND</t>
  </si>
  <si>
    <t>102762 K</t>
  </si>
  <si>
    <t>ROSE STEPHANE</t>
  </si>
  <si>
    <t>137935 F</t>
  </si>
  <si>
    <t>ROSELLO GUY</t>
  </si>
  <si>
    <t>151760 G</t>
  </si>
  <si>
    <t>ROSENBERGER BERNARD</t>
  </si>
  <si>
    <t>181377 Z</t>
  </si>
  <si>
    <t>ROTH ALEXANDRE</t>
  </si>
  <si>
    <t>160750 D</t>
  </si>
  <si>
    <t>ROUSSEAU JEAN PIERRE</t>
  </si>
  <si>
    <t>142925 D</t>
  </si>
  <si>
    <t>ROUSSEL JEAN MARIE</t>
  </si>
  <si>
    <t>137955 Z</t>
  </si>
  <si>
    <t>RUBINI MARIE LINE</t>
  </si>
  <si>
    <t>011777 Z</t>
  </si>
  <si>
    <t>RUELLE GILLES</t>
  </si>
  <si>
    <t>012020 I</t>
  </si>
  <si>
    <t>RUELLET DANIEL</t>
  </si>
  <si>
    <t>05049 – BILLARD CLUB NEUVILLETTE</t>
  </si>
  <si>
    <t>124195 T</t>
  </si>
  <si>
    <t>RUER ROBERT</t>
  </si>
  <si>
    <t>124898 U</t>
  </si>
  <si>
    <t>RUFF JEAN PAUL</t>
  </si>
  <si>
    <t>010435 J</t>
  </si>
  <si>
    <t>RUHLIN MAURICE</t>
  </si>
  <si>
    <t>137306 A</t>
  </si>
  <si>
    <t>RUHLIN PASCAL</t>
  </si>
  <si>
    <t>120525 P</t>
  </si>
  <si>
    <t>RUZZON BRUNO</t>
  </si>
  <si>
    <t>014759 R</t>
  </si>
  <si>
    <t>RUZZON NOEL</t>
  </si>
  <si>
    <t>015108 C</t>
  </si>
  <si>
    <t>SACHELI JACQUES</t>
  </si>
  <si>
    <t>015089 J</t>
  </si>
  <si>
    <t>SACRISTANI ALBERT</t>
  </si>
  <si>
    <t>166834 R</t>
  </si>
  <si>
    <t>SADIN BENJAMIN</t>
  </si>
  <si>
    <t>123035 D</t>
  </si>
  <si>
    <t>SAGET MICHEL</t>
  </si>
  <si>
    <t>010432 G</t>
  </si>
  <si>
    <t>SAILLANT YANNICK</t>
  </si>
  <si>
    <t>128802 Y</t>
  </si>
  <si>
    <t>SALET WILLIAM</t>
  </si>
  <si>
    <t>015071 R</t>
  </si>
  <si>
    <t>SALGADO ANTONIO</t>
  </si>
  <si>
    <t>128669 V</t>
  </si>
  <si>
    <t>SALZINGER CLAUDE</t>
  </si>
  <si>
    <t>102768 Q</t>
  </si>
  <si>
    <t>SANCHEZ ROLAND</t>
  </si>
  <si>
    <t>149194 S</t>
  </si>
  <si>
    <t>SANDRI LUCAS</t>
  </si>
  <si>
    <t>010013 D</t>
  </si>
  <si>
    <t>SANDRIN PATRICK</t>
  </si>
  <si>
    <t>148487 Z</t>
  </si>
  <si>
    <t>SANTARELLI GASTON</t>
  </si>
  <si>
    <t>143537 R</t>
  </si>
  <si>
    <t>SARTORI ALAIN</t>
  </si>
  <si>
    <t>010156 Q</t>
  </si>
  <si>
    <t>SAUER ALAIN</t>
  </si>
  <si>
    <t>141128 A</t>
  </si>
  <si>
    <t>SAUNERON YVES</t>
  </si>
  <si>
    <t>015023 V</t>
  </si>
  <si>
    <t>SCALISI ALFIO</t>
  </si>
  <si>
    <t>163601 C</t>
  </si>
  <si>
    <t>SCAVAZZA LOUIS</t>
  </si>
  <si>
    <t>145644 S</t>
  </si>
  <si>
    <t>SCHADE FELIX</t>
  </si>
  <si>
    <t>151516 R</t>
  </si>
  <si>
    <t>SCHALTZ CHRISTOPHE</t>
  </si>
  <si>
    <t>152771 F</t>
  </si>
  <si>
    <t>SCHALTZ ERIN</t>
  </si>
  <si>
    <t>010136 W</t>
  </si>
  <si>
    <t>SCHERRER PATRICK</t>
  </si>
  <si>
    <t>015227 R</t>
  </si>
  <si>
    <t>SCHERSCHEL NICOLAS</t>
  </si>
  <si>
    <t>111931 B</t>
  </si>
  <si>
    <t>SCHERTZER ANDRE</t>
  </si>
  <si>
    <t>130448 G</t>
  </si>
  <si>
    <t>SCHIANO DOMINIQUE</t>
  </si>
  <si>
    <t>149006 N</t>
  </si>
  <si>
    <t>SCHINCARIOL LOIC</t>
  </si>
  <si>
    <t>131602 Q</t>
  </si>
  <si>
    <t>SCHIRRER JACQUES</t>
  </si>
  <si>
    <t>010305 J</t>
  </si>
  <si>
    <t>SCHLAGDENHAUFFEN ALFRED</t>
  </si>
  <si>
    <t>160008 X</t>
  </si>
  <si>
    <t>SCHLUPP LYDIE</t>
  </si>
  <si>
    <t>010255 L</t>
  </si>
  <si>
    <t>SCHMIDT FRANCOIS</t>
  </si>
  <si>
    <t>101984 M</t>
  </si>
  <si>
    <t>SCHMITT MARCEL</t>
  </si>
  <si>
    <t>014780 M</t>
  </si>
  <si>
    <t>SCHNEIDER JEAN MARIE</t>
  </si>
  <si>
    <t>142288 Q</t>
  </si>
  <si>
    <t>SCHNEIDER ROBERT</t>
  </si>
  <si>
    <t>140761 X</t>
  </si>
  <si>
    <t>SCHNEIDER VIRGILE</t>
  </si>
  <si>
    <t>101995 X</t>
  </si>
  <si>
    <t>SCHNELL RENE</t>
  </si>
  <si>
    <t>101948 C</t>
  </si>
  <si>
    <t>SCHUB PHILIPPE</t>
  </si>
  <si>
    <t>103801 J</t>
  </si>
  <si>
    <t>SCHULZ EVARISTE</t>
  </si>
  <si>
    <t>107471 N</t>
  </si>
  <si>
    <t>SCHWARTZ JULIEN</t>
  </si>
  <si>
    <t>173994 Z</t>
  </si>
  <si>
    <t>SCHWARZ ROBERT</t>
  </si>
  <si>
    <t>125722 M</t>
  </si>
  <si>
    <t>SCHWENKE BERNARD</t>
  </si>
  <si>
    <t>136232 S</t>
  </si>
  <si>
    <t>SEGAULT CLAUDE</t>
  </si>
  <si>
    <t>123520 U</t>
  </si>
  <si>
    <t>SEHER RAYNAL</t>
  </si>
  <si>
    <t>011810 G</t>
  </si>
  <si>
    <t>SEK JEAN JACQUES</t>
  </si>
  <si>
    <t>014975 Z</t>
  </si>
  <si>
    <t>SENOT CHRISTIAN</t>
  </si>
  <si>
    <t>014814 U</t>
  </si>
  <si>
    <t>SEPANIK CLAUDE</t>
  </si>
  <si>
    <t>115453 N</t>
  </si>
  <si>
    <t>SERON DANIEL</t>
  </si>
  <si>
    <t>015180 W</t>
  </si>
  <si>
    <t>SEURAT GUY</t>
  </si>
  <si>
    <t>169921 X</t>
  </si>
  <si>
    <t>SEURRET BERTRAND</t>
  </si>
  <si>
    <t>125103 R</t>
  </si>
  <si>
    <t>SGRO OLIVIER</t>
  </si>
  <si>
    <t>011857 B</t>
  </si>
  <si>
    <t>SIEGEL JEAN FRANCOIS</t>
  </si>
  <si>
    <t>010014 E</t>
  </si>
  <si>
    <t>SIFFERMANN PIERRE</t>
  </si>
  <si>
    <t>143968 G</t>
  </si>
  <si>
    <t>SIMARD FRANCK</t>
  </si>
  <si>
    <t>138780 S</t>
  </si>
  <si>
    <t>SIMON JORDAN</t>
  </si>
  <si>
    <t>125607 B</t>
  </si>
  <si>
    <t>SIMON MARCEL</t>
  </si>
  <si>
    <t>135819 V</t>
  </si>
  <si>
    <t>SIMON SACHA</t>
  </si>
  <si>
    <t>140749 L</t>
  </si>
  <si>
    <t>SIMONIN FRANCIS</t>
  </si>
  <si>
    <t>015519 X</t>
  </si>
  <si>
    <t>SINIGAGLIA ALPHONSE</t>
  </si>
  <si>
    <t>141290 G</t>
  </si>
  <si>
    <t>SISTERNAS JAMES</t>
  </si>
  <si>
    <t>010320 Y</t>
  </si>
  <si>
    <t>SITTLER FREDDY</t>
  </si>
  <si>
    <t>014884 M</t>
  </si>
  <si>
    <t>SIX JEAN PAUL</t>
  </si>
  <si>
    <t>138781 T</t>
  </si>
  <si>
    <t>SOSOE JOHANN</t>
  </si>
  <si>
    <t>137290 K</t>
  </si>
  <si>
    <t>SPAGNOLO LUIGI</t>
  </si>
  <si>
    <t>014901 D</t>
  </si>
  <si>
    <t>SPEZIALE SALVATORE</t>
  </si>
  <si>
    <t>102080 E</t>
  </si>
  <si>
    <t>SPIELMANN MARCEL</t>
  </si>
  <si>
    <t>177008 A</t>
  </si>
  <si>
    <t>SPRUNCK LAURENT</t>
  </si>
  <si>
    <t>015205 V</t>
  </si>
  <si>
    <t>STAMM JEAN</t>
  </si>
  <si>
    <t>014907 J</t>
  </si>
  <si>
    <t>STAUB ROLAND</t>
  </si>
  <si>
    <t>010273 D</t>
  </si>
  <si>
    <t>STEIN CHRISTOPHE</t>
  </si>
  <si>
    <t>010065 D</t>
  </si>
  <si>
    <t>STEIN JEAN LOUIS</t>
  </si>
  <si>
    <t>128511 T</t>
  </si>
  <si>
    <t>STEIN MAX</t>
  </si>
  <si>
    <t>010071 J</t>
  </si>
  <si>
    <t>STEINER CLAUDE</t>
  </si>
  <si>
    <t>010412 M</t>
  </si>
  <si>
    <t>STEINMETZ MICHEL</t>
  </si>
  <si>
    <t>101957 L</t>
  </si>
  <si>
    <t>STIRMEL DANIEL</t>
  </si>
  <si>
    <t>014781 N</t>
  </si>
  <si>
    <t>STRASSEL EMILE</t>
  </si>
  <si>
    <t>127116 C</t>
  </si>
  <si>
    <t>STUTZ JACQUES</t>
  </si>
  <si>
    <t>162112 J</t>
  </si>
  <si>
    <t>SUC THIBAUT</t>
  </si>
  <si>
    <t>010109 V</t>
  </si>
  <si>
    <t>SZELE CHRISTIAN</t>
  </si>
  <si>
    <t>169843 M</t>
  </si>
  <si>
    <t>TACONET JEAN MICHEL</t>
  </si>
  <si>
    <t>170361 A</t>
  </si>
  <si>
    <t>TARDIF PHILIPPE</t>
  </si>
  <si>
    <t>117071 T</t>
  </si>
  <si>
    <t>TERRAT JEROME</t>
  </si>
  <si>
    <t>147096 M</t>
  </si>
  <si>
    <t>TESSIER WILLIAM</t>
  </si>
  <si>
    <t>011722 W</t>
  </si>
  <si>
    <t>TETART JEAN PIERRE</t>
  </si>
  <si>
    <t>160841 C</t>
  </si>
  <si>
    <t>THEVENOT THIBAUT</t>
  </si>
  <si>
    <t>126961 D</t>
  </si>
  <si>
    <t>THIBAULT ANTOINE</t>
  </si>
  <si>
    <t>161929 K</t>
  </si>
  <si>
    <t>THIEBAULD PASCAL</t>
  </si>
  <si>
    <t>160976 Z</t>
  </si>
  <si>
    <t>THIEBAULT FRANCOIS</t>
  </si>
  <si>
    <t>121279 P</t>
  </si>
  <si>
    <t>THIEBAUT VINCENT</t>
  </si>
  <si>
    <t>117072 U</t>
  </si>
  <si>
    <t>THIERY BERNARD</t>
  </si>
  <si>
    <t>015327 N</t>
  </si>
  <si>
    <t>THOMAS JEAN MARIE</t>
  </si>
  <si>
    <t>137305 Z</t>
  </si>
  <si>
    <t>THOMASSIN JEAN PIERRE</t>
  </si>
  <si>
    <t>161512 G</t>
  </si>
  <si>
    <t>THOMINET ALAIN</t>
  </si>
  <si>
    <t>127323 B</t>
  </si>
  <si>
    <t>THOMINET GHYSLAIN</t>
  </si>
  <si>
    <t>015060 G</t>
  </si>
  <si>
    <t>TIDU JEAN PIERRE</t>
  </si>
  <si>
    <t>161090 Y</t>
  </si>
  <si>
    <t>TISSERANT PHILIPPE</t>
  </si>
  <si>
    <t>142040 C</t>
  </si>
  <si>
    <t>TOSI CHARLES</t>
  </si>
  <si>
    <t>103788 W</t>
  </si>
  <si>
    <t>TOTEL ERIC</t>
  </si>
  <si>
    <t>011734 I</t>
  </si>
  <si>
    <t>TOURY DENIS</t>
  </si>
  <si>
    <t>011746 U</t>
  </si>
  <si>
    <t>TOURY JACKY</t>
  </si>
  <si>
    <t>107105 L</t>
  </si>
  <si>
    <t>TOUSSAINT MICHEL</t>
  </si>
  <si>
    <t>153671 J</t>
  </si>
  <si>
    <t>TOUSSAINT NICOLAS</t>
  </si>
  <si>
    <t>161216 K</t>
  </si>
  <si>
    <t>TOUSSAINT SYLVIANE</t>
  </si>
  <si>
    <t>134502 E</t>
  </si>
  <si>
    <t>TRABAND JOEL</t>
  </si>
  <si>
    <t>140602 U</t>
  </si>
  <si>
    <t>TRABAND PIERRE</t>
  </si>
  <si>
    <t>139349 P</t>
  </si>
  <si>
    <t>TRAMONTANA DOMINIQUE</t>
  </si>
  <si>
    <t>160831 R</t>
  </si>
  <si>
    <t>TRAN VAN KIEN</t>
  </si>
  <si>
    <t>152626 Y</t>
  </si>
  <si>
    <t>TREIBER HUBERT</t>
  </si>
  <si>
    <t>015495 Z</t>
  </si>
  <si>
    <t>TRIMBOUR JEAN MARIE</t>
  </si>
  <si>
    <t>132187 D</t>
  </si>
  <si>
    <t>TROUSSET JACKY</t>
  </si>
  <si>
    <t>134155 V</t>
  </si>
  <si>
    <t>TROUSSET SEBASTIEN</t>
  </si>
  <si>
    <t>142911 P</t>
  </si>
  <si>
    <t>TRUBA SYLVAIN</t>
  </si>
  <si>
    <t>149512 N</t>
  </si>
  <si>
    <t>TUBIANA MARC</t>
  </si>
  <si>
    <t>017287 X</t>
  </si>
  <si>
    <t>TURPIN JONATHAN</t>
  </si>
  <si>
    <t>160109 G</t>
  </si>
  <si>
    <t>UNG BUN TEK</t>
  </si>
  <si>
    <t>142035 X</t>
  </si>
  <si>
    <t>UNTERSINGER JEAN PHILIPPE</t>
  </si>
  <si>
    <t>149569 A</t>
  </si>
  <si>
    <t>URBAN PIERRE</t>
  </si>
  <si>
    <t>014970 U</t>
  </si>
  <si>
    <t>URGESE ANTONIO</t>
  </si>
  <si>
    <t>138212 W</t>
  </si>
  <si>
    <t>UYTTER BRUNO</t>
  </si>
  <si>
    <t>147277 J</t>
  </si>
  <si>
    <t>VACHEZ ALAIN</t>
  </si>
  <si>
    <t>014789 V</t>
  </si>
  <si>
    <t>VADALA GINO</t>
  </si>
  <si>
    <t>140758 U</t>
  </si>
  <si>
    <t>VAGNIER BRUNO</t>
  </si>
  <si>
    <t>129654 S</t>
  </si>
  <si>
    <t>VAILLANT ERIC</t>
  </si>
  <si>
    <t>110644 O</t>
  </si>
  <si>
    <t>VAILLANT MICHEL</t>
  </si>
  <si>
    <t>012121 F</t>
  </si>
  <si>
    <t>VALENTIN GILLES</t>
  </si>
  <si>
    <t>148007 C</t>
  </si>
  <si>
    <t>VALENTIN JEAN JACQUES</t>
  </si>
  <si>
    <t>011802 Y</t>
  </si>
  <si>
    <t>VALIERE REGIS</t>
  </si>
  <si>
    <t>015518 W</t>
  </si>
  <si>
    <t>VASCONCELOS EMMANUEL</t>
  </si>
  <si>
    <t>105374 W</t>
  </si>
  <si>
    <t>VASSEUR GUILLAUME</t>
  </si>
  <si>
    <t>111715 T</t>
  </si>
  <si>
    <t>VAUGELADE JEAN</t>
  </si>
  <si>
    <t>155744 M</t>
  </si>
  <si>
    <t>VAUTRIN ANNE</t>
  </si>
  <si>
    <t>108566 Q</t>
  </si>
  <si>
    <t>VAUTRIN HUBERT</t>
  </si>
  <si>
    <t>137954 Y</t>
  </si>
  <si>
    <t>VAUTRIN JEAN POL</t>
  </si>
  <si>
    <t>010139 Z</t>
  </si>
  <si>
    <t>VEBERT OLIVIER</t>
  </si>
  <si>
    <t>011887 F</t>
  </si>
  <si>
    <t>VELUT JULIEN</t>
  </si>
  <si>
    <t>014826 G</t>
  </si>
  <si>
    <t>VEN ROGER</t>
  </si>
  <si>
    <t>012012 A</t>
  </si>
  <si>
    <t>VENCHIARUTTI JEAN CHRISTOPHE</t>
  </si>
  <si>
    <t>015465 V</t>
  </si>
  <si>
    <t>VENOT GERARD</t>
  </si>
  <si>
    <t>140757 T</t>
  </si>
  <si>
    <t>VERES CHRISTINE</t>
  </si>
  <si>
    <t>150291 K</t>
  </si>
  <si>
    <t>VERGEOT CLAUDE</t>
  </si>
  <si>
    <t>014816 W</t>
  </si>
  <si>
    <t>VERONESE RICHARD</t>
  </si>
  <si>
    <t>176956 T</t>
  </si>
  <si>
    <t>VEUGELEN ANDRE</t>
  </si>
  <si>
    <t>010409 J</t>
  </si>
  <si>
    <t>VIAL ANDRE</t>
  </si>
  <si>
    <t>147311 W</t>
  </si>
  <si>
    <t>VIAL LAURENT</t>
  </si>
  <si>
    <t>114470 S</t>
  </si>
  <si>
    <t>VIDAL DANIEL</t>
  </si>
  <si>
    <t>160199 E</t>
  </si>
  <si>
    <t>VIER LOUIS</t>
  </si>
  <si>
    <t>011757 F</t>
  </si>
  <si>
    <t>VIGH BELA</t>
  </si>
  <si>
    <t>144117 Z</t>
  </si>
  <si>
    <t>VILLEMET SEBASTIEN</t>
  </si>
  <si>
    <t>145722 S</t>
  </si>
  <si>
    <t>VILLEMET TRISTAN</t>
  </si>
  <si>
    <t>102735 J</t>
  </si>
  <si>
    <t>VIOLA FLORENT</t>
  </si>
  <si>
    <t>015280 S</t>
  </si>
  <si>
    <t>VIOT CHRISTIAN</t>
  </si>
  <si>
    <t>152643 R</t>
  </si>
  <si>
    <t>VISNEUX PATRICK</t>
  </si>
  <si>
    <t>144663 Z</t>
  </si>
  <si>
    <t>VOEGELE RAYMOND</t>
  </si>
  <si>
    <t>015252 Q</t>
  </si>
  <si>
    <t>VOINIER CHRISTOPHE</t>
  </si>
  <si>
    <t>160420 V</t>
  </si>
  <si>
    <t>VOIRIN LOUIS</t>
  </si>
  <si>
    <t>014988 M</t>
  </si>
  <si>
    <t>VOLTZ DANIEL</t>
  </si>
  <si>
    <t>169610 J</t>
  </si>
  <si>
    <t>VOUAUX JEAN</t>
  </si>
  <si>
    <t>125761 Z</t>
  </si>
  <si>
    <t>VOUTON REMY</t>
  </si>
  <si>
    <t>123027 V</t>
  </si>
  <si>
    <t>VOYAT PHILIPPE</t>
  </si>
  <si>
    <t>014990 O</t>
  </si>
  <si>
    <t>VUILLEMARD PIERRE</t>
  </si>
  <si>
    <t>176055 P</t>
  </si>
  <si>
    <t>VUONG HUNG</t>
  </si>
  <si>
    <t>112370 Y</t>
  </si>
  <si>
    <t>WAGNER BERNARD</t>
  </si>
  <si>
    <t>171768 E</t>
  </si>
  <si>
    <t>WAGNER SEBASTIEN</t>
  </si>
  <si>
    <t>010365 R</t>
  </si>
  <si>
    <t>WAHL THIERRY</t>
  </si>
  <si>
    <t>106608 I</t>
  </si>
  <si>
    <t>WALTER ERIC</t>
  </si>
  <si>
    <t>172425 T</t>
  </si>
  <si>
    <t>WALTER THEOPHANE</t>
  </si>
  <si>
    <t>010312 Q</t>
  </si>
  <si>
    <t>WASSILIEN MICHEL</t>
  </si>
  <si>
    <t>125102 Q</t>
  </si>
  <si>
    <t>WATHIER YANNICK</t>
  </si>
  <si>
    <t>010447 V</t>
  </si>
  <si>
    <t>WEBER WOLFGANG</t>
  </si>
  <si>
    <t>010131 R</t>
  </si>
  <si>
    <t>WEHRLEN HANS</t>
  </si>
  <si>
    <t>115804 A</t>
  </si>
  <si>
    <t>WEINGART MARC</t>
  </si>
  <si>
    <t>010111 X</t>
  </si>
  <si>
    <t>WERNERT DANIEL</t>
  </si>
  <si>
    <t>128647 Z</t>
  </si>
  <si>
    <t>WERSINGER LOUIS</t>
  </si>
  <si>
    <t>101985 N</t>
  </si>
  <si>
    <t>WIDMANN REMY</t>
  </si>
  <si>
    <t>147720 Q</t>
  </si>
  <si>
    <t>WILHELM DOMINIQUE</t>
  </si>
  <si>
    <t>010096 I</t>
  </si>
  <si>
    <t>WILL ROLAND</t>
  </si>
  <si>
    <t>010406 G</t>
  </si>
  <si>
    <t>WINTERHALTER YVES</t>
  </si>
  <si>
    <t>010144 E</t>
  </si>
  <si>
    <t>WITTMANN MICHEL</t>
  </si>
  <si>
    <t>142274 C</t>
  </si>
  <si>
    <t>WITTMANN PHILIPPE</t>
  </si>
  <si>
    <t>010017 H</t>
  </si>
  <si>
    <t>WITZ CLAUDE</t>
  </si>
  <si>
    <t>010207 P</t>
  </si>
  <si>
    <t>WOLFF MICHEL</t>
  </si>
  <si>
    <t>010072 K</t>
  </si>
  <si>
    <t>WOLFF PAUL</t>
  </si>
  <si>
    <t>147066 E</t>
  </si>
  <si>
    <t>WURTZ JEAN MARC</t>
  </si>
  <si>
    <t>011754 C</t>
  </si>
  <si>
    <t>WUS MICHEL</t>
  </si>
  <si>
    <t>136938 W</t>
  </si>
  <si>
    <t>ZACCARIA GIOVANNI</t>
  </si>
  <si>
    <t>010411 L</t>
  </si>
  <si>
    <t>ZAEGEL LAURENT</t>
  </si>
  <si>
    <t>015323 J</t>
  </si>
  <si>
    <t>ZAHNER FRANCK</t>
  </si>
  <si>
    <t>010353 F</t>
  </si>
  <si>
    <t>ZAJKOWSKI YANECK</t>
  </si>
  <si>
    <t>136237 X</t>
  </si>
  <si>
    <t>ZALLARIA PHILIPPE</t>
  </si>
  <si>
    <t>128864 I</t>
  </si>
  <si>
    <t>ZANIN DENIS</t>
  </si>
  <si>
    <t>012115 Z</t>
  </si>
  <si>
    <t>ZAWORSKI FRANCIS</t>
  </si>
  <si>
    <t>139797 V</t>
  </si>
  <si>
    <t>ZECCHIN BRUNO</t>
  </si>
  <si>
    <t>105384 G</t>
  </si>
  <si>
    <t>ZELLER RENE</t>
  </si>
  <si>
    <t>010431 F</t>
  </si>
  <si>
    <t>ZENNER JEAN ROBERT</t>
  </si>
  <si>
    <t>010026 Q</t>
  </si>
  <si>
    <t>ZICHE CHARLES</t>
  </si>
  <si>
    <t>162120 S</t>
  </si>
  <si>
    <t>ZIEGELMEYER CECILE</t>
  </si>
  <si>
    <t>010363 P</t>
  </si>
  <si>
    <t>ZILLIG PIERRE</t>
  </si>
  <si>
    <t>177289 F</t>
  </si>
  <si>
    <t>ZIMMERLIN MICHEL</t>
  </si>
  <si>
    <t xml:space="preserve">R3 </t>
  </si>
  <si>
    <t xml:space="preserve">R1 </t>
  </si>
  <si>
    <t xml:space="preserve">R4 </t>
  </si>
  <si>
    <t xml:space="preserve">N2 </t>
  </si>
  <si>
    <t xml:space="preserve">R2 </t>
  </si>
  <si>
    <t xml:space="preserve">N3 </t>
  </si>
  <si>
    <t xml:space="preserve">N1 </t>
  </si>
  <si>
    <t>57</t>
  </si>
  <si>
    <t>Etoile</t>
  </si>
  <si>
    <t>014760 S</t>
  </si>
  <si>
    <t>ANSELIN JOEL</t>
  </si>
  <si>
    <t>142927 F</t>
  </si>
  <si>
    <t>ARIKLIGIL MUSTAFA</t>
  </si>
  <si>
    <t>129739 Z</t>
  </si>
  <si>
    <t>BALDINI MICHEL</t>
  </si>
  <si>
    <t>010243 Z</t>
  </si>
  <si>
    <t>BAUMANN REMY</t>
  </si>
  <si>
    <t>182445 K</t>
  </si>
  <si>
    <t>BENINI HERVE</t>
  </si>
  <si>
    <t>011763 L</t>
  </si>
  <si>
    <t>BENJAMIN ERIC</t>
  </si>
  <si>
    <t>012099 J</t>
  </si>
  <si>
    <t>BENSUSSAN ROGER</t>
  </si>
  <si>
    <t>100009 N</t>
  </si>
  <si>
    <t>BOBEE GREGORY</t>
  </si>
  <si>
    <t>129738 Y</t>
  </si>
  <si>
    <t>BOUTILLE ALAIN</t>
  </si>
  <si>
    <t>010319 X</t>
  </si>
  <si>
    <t>BURKARDT ANDRE</t>
  </si>
  <si>
    <t>014847 B</t>
  </si>
  <si>
    <t>CIESLINSKI MICHEL</t>
  </si>
  <si>
    <t>015532 K</t>
  </si>
  <si>
    <t>CLEMENT BENOIT</t>
  </si>
  <si>
    <t>014737 V</t>
  </si>
  <si>
    <t>CORDEL PHILIPPE</t>
  </si>
  <si>
    <t>145975 L</t>
  </si>
  <si>
    <t>DELCHAMBRE SEBASTIEN</t>
  </si>
  <si>
    <t>011157 D</t>
  </si>
  <si>
    <t>DOMINGUEZ CYRILLE</t>
  </si>
  <si>
    <t>010314 S</t>
  </si>
  <si>
    <t>FRANOUX ANDRE</t>
  </si>
  <si>
    <t>011816 M</t>
  </si>
  <si>
    <t>FRANTZ JEAN LUC</t>
  </si>
  <si>
    <t>117082 E</t>
  </si>
  <si>
    <t>GEOFFROY GUY</t>
  </si>
  <si>
    <t>015049 V</t>
  </si>
  <si>
    <t>GUIDAT STEPHANE</t>
  </si>
  <si>
    <t>157173 Q</t>
  </si>
  <si>
    <t>HARROIS GINETTE</t>
  </si>
  <si>
    <t>101982 K</t>
  </si>
  <si>
    <t>HERNANDEZ HUGO</t>
  </si>
  <si>
    <t>010181 P</t>
  </si>
  <si>
    <t>HOFFER PASCAL</t>
  </si>
  <si>
    <t>010039 D</t>
  </si>
  <si>
    <t>LEIPP DIDIER</t>
  </si>
  <si>
    <t>111713 R</t>
  </si>
  <si>
    <t>LHEUREUX FRANCOIS</t>
  </si>
  <si>
    <t>010104 Q</t>
  </si>
  <si>
    <t>LIENHARD ANDRE</t>
  </si>
  <si>
    <t>019318 A</t>
  </si>
  <si>
    <t>LINDER CHRISTOPHE</t>
  </si>
  <si>
    <t>014830 K</t>
  </si>
  <si>
    <t>MAINE DANIEL</t>
  </si>
  <si>
    <t>015413 V</t>
  </si>
  <si>
    <t>MANGIN ANTOINE</t>
  </si>
  <si>
    <t>010090 C</t>
  </si>
  <si>
    <t>MENGUS DANIEL</t>
  </si>
  <si>
    <t>106920 I</t>
  </si>
  <si>
    <t>MEYER FRANCIS</t>
  </si>
  <si>
    <t>014769 B</t>
  </si>
  <si>
    <t>MOSHIRPUR MASSOUD</t>
  </si>
  <si>
    <t>107122 C</t>
  </si>
  <si>
    <t>MOULARD ANDRE</t>
  </si>
  <si>
    <t>11002 – ASSOCIATION SAULXURONNE DE BILLARD</t>
  </si>
  <si>
    <t>154661 K</t>
  </si>
  <si>
    <t>NOIRE ANDRE</t>
  </si>
  <si>
    <t>11108 – MATTAINCOURT BILLARD CLUB</t>
  </si>
  <si>
    <t>011739 N</t>
  </si>
  <si>
    <t>PETRISOT CLAUDE</t>
  </si>
  <si>
    <t>015051 X</t>
  </si>
  <si>
    <t>POTHIER CHRISTOPHE</t>
  </si>
  <si>
    <t>122463 D</t>
  </si>
  <si>
    <t>QUIRI DANIEL</t>
  </si>
  <si>
    <t>011775 X</t>
  </si>
  <si>
    <t>RAVILLION DANIEL</t>
  </si>
  <si>
    <t>010094 G</t>
  </si>
  <si>
    <t>RIGAULT JEAN LOU</t>
  </si>
  <si>
    <t>132168 K</t>
  </si>
  <si>
    <t>RIQUEL JEAN JACQUES</t>
  </si>
  <si>
    <t>011861 F</t>
  </si>
  <si>
    <t>ROUSSEAUX OLIVIER</t>
  </si>
  <si>
    <t>010234 Q</t>
  </si>
  <si>
    <t>SCHILLINGER JACKY</t>
  </si>
  <si>
    <t>010063 B</t>
  </si>
  <si>
    <t>SCHOELZCHEN FRANCIS</t>
  </si>
  <si>
    <t>014219 X</t>
  </si>
  <si>
    <t>TAVOSANIS ANDRE</t>
  </si>
  <si>
    <t>150716 X</t>
  </si>
  <si>
    <t>TROYA DOUBLON ANDRES</t>
  </si>
  <si>
    <t>015026 Y</t>
  </si>
  <si>
    <t>WEBER LAURENT</t>
  </si>
  <si>
    <t>153277 F</t>
  </si>
  <si>
    <t>ABEL VERONIQUE</t>
  </si>
  <si>
    <t>010113 Z</t>
  </si>
  <si>
    <t>ABINAL JEAN LUC</t>
  </si>
  <si>
    <t>N2</t>
  </si>
  <si>
    <t>123491 R</t>
  </si>
  <si>
    <t>ALIX PASCAL</t>
  </si>
  <si>
    <t>106588 O</t>
  </si>
  <si>
    <t>AMAR THIERRY</t>
  </si>
  <si>
    <t>115380 S</t>
  </si>
  <si>
    <t>ANIKINOW ALEC</t>
  </si>
  <si>
    <t>015162 E</t>
  </si>
  <si>
    <t>BANAS LAURENT</t>
  </si>
  <si>
    <t>123348 E</t>
  </si>
  <si>
    <t>BEAUDOIN DOMINIQUE</t>
  </si>
  <si>
    <t>141221 P</t>
  </si>
  <si>
    <t>BESSON THOMAS</t>
  </si>
  <si>
    <t>156746 B</t>
  </si>
  <si>
    <t>BEURAUD CHRISTIAN</t>
  </si>
  <si>
    <t>012035 X</t>
  </si>
  <si>
    <t>BIESBROUCK PHILIPPE</t>
  </si>
  <si>
    <t>015520 Y</t>
  </si>
  <si>
    <t>BINE BERNARD</t>
  </si>
  <si>
    <t>015237 B</t>
  </si>
  <si>
    <t>BISZKO LEON</t>
  </si>
  <si>
    <t>010490 M</t>
  </si>
  <si>
    <t>BLANCHE FRANCIS</t>
  </si>
  <si>
    <t>106018 Q</t>
  </si>
  <si>
    <t>BLONDET GILLES</t>
  </si>
  <si>
    <t>134490 S</t>
  </si>
  <si>
    <t>BOEHM YANNICK</t>
  </si>
  <si>
    <t>014955 F</t>
  </si>
  <si>
    <t>BOQUET JEAN PIERRE</t>
  </si>
  <si>
    <t>010182 Q</t>
  </si>
  <si>
    <t>BORDE GERARD</t>
  </si>
  <si>
    <t>123041 J</t>
  </si>
  <si>
    <t>BORNEQUE FABRICE</t>
  </si>
  <si>
    <t>131397 T</t>
  </si>
  <si>
    <t>BOUILLIN MICHEL</t>
  </si>
  <si>
    <t>163455 T</t>
  </si>
  <si>
    <t>BOVY JEAN MARIE</t>
  </si>
  <si>
    <t>010464 M</t>
  </si>
  <si>
    <t>CARLESSO DOMINIQUE</t>
  </si>
  <si>
    <t>015136 E</t>
  </si>
  <si>
    <t>CARREAU MICHAEL</t>
  </si>
  <si>
    <t>010179 N</t>
  </si>
  <si>
    <t>CASTRO PEDRO</t>
  </si>
  <si>
    <t>011781 D</t>
  </si>
  <si>
    <t>CATENNE GEORGES</t>
  </si>
  <si>
    <t>015066 M</t>
  </si>
  <si>
    <t>CHARPENTIER JACQUES</t>
  </si>
  <si>
    <t>011769 R</t>
  </si>
  <si>
    <t>CHICHE JEAN LUC</t>
  </si>
  <si>
    <t>123007 B</t>
  </si>
  <si>
    <t>CHRIST ALEXIS</t>
  </si>
  <si>
    <t>124209 H</t>
  </si>
  <si>
    <t>CHRIST LIONEL</t>
  </si>
  <si>
    <t>165999 J</t>
  </si>
  <si>
    <t>CIFTCI ORHAN</t>
  </si>
  <si>
    <t>014864 S</t>
  </si>
  <si>
    <t>CLEMENT JEAN</t>
  </si>
  <si>
    <t>010414 O</t>
  </si>
  <si>
    <t>COSSENET DAVID</t>
  </si>
  <si>
    <t>014866 U</t>
  </si>
  <si>
    <t>COURRIER CHRISTIAN</t>
  </si>
  <si>
    <t>023163 X</t>
  </si>
  <si>
    <t>DA SILVA MANUEL</t>
  </si>
  <si>
    <t>015282 U</t>
  </si>
  <si>
    <t>DAUVE ALAIN</t>
  </si>
  <si>
    <t>019915 Z</t>
  </si>
  <si>
    <t>DAVID NICOLAS</t>
  </si>
  <si>
    <t>120523 N</t>
  </si>
  <si>
    <t>DENIS PATRICK</t>
  </si>
  <si>
    <t>015418 A</t>
  </si>
  <si>
    <t>DIDIER CHRISTIAN</t>
  </si>
  <si>
    <t>139791 P</t>
  </si>
  <si>
    <t>DURUPT MARTIAL</t>
  </si>
  <si>
    <t>014764 W</t>
  </si>
  <si>
    <t>ECK BERTRAND</t>
  </si>
  <si>
    <t>010084 W</t>
  </si>
  <si>
    <t>EYCHENNE BERNARD</t>
  </si>
  <si>
    <t>104597 Z</t>
  </si>
  <si>
    <t>FATH CLAUDE</t>
  </si>
  <si>
    <t>010003 T</t>
  </si>
  <si>
    <t>FELTZ MICHEL</t>
  </si>
  <si>
    <t xml:space="preserve">Masters </t>
  </si>
  <si>
    <t>011825 V</t>
  </si>
  <si>
    <t>GOBIN ANDRE</t>
  </si>
  <si>
    <t>157525 Y</t>
  </si>
  <si>
    <t>GORGUN MESUT</t>
  </si>
  <si>
    <t>167129 M</t>
  </si>
  <si>
    <t>GRUNENBERGER OLIVIER</t>
  </si>
  <si>
    <t>015269 H</t>
  </si>
  <si>
    <t>GUERREIRO JEREMY</t>
  </si>
  <si>
    <t>147976 T</t>
  </si>
  <si>
    <t>GUILLAUME DANIEL</t>
  </si>
  <si>
    <t>010035 Z</t>
  </si>
  <si>
    <t>GULLY ANDRE</t>
  </si>
  <si>
    <t>102769 R</t>
  </si>
  <si>
    <t>HABCHI RABAH</t>
  </si>
  <si>
    <t>102079 D</t>
  </si>
  <si>
    <t>HABY CLAUDE</t>
  </si>
  <si>
    <t>015161 D</t>
  </si>
  <si>
    <t>HANSER JEAN MARIE</t>
  </si>
  <si>
    <t>122442 I</t>
  </si>
  <si>
    <t>HARTHONG ALAIN</t>
  </si>
  <si>
    <t>015287 Z</t>
  </si>
  <si>
    <t>HENNEQUIN NICOLAS</t>
  </si>
  <si>
    <t>015499 D</t>
  </si>
  <si>
    <t>HENRION CHRISTIAN</t>
  </si>
  <si>
    <t>128807 D</t>
  </si>
  <si>
    <t>HERMAL MATHIEU</t>
  </si>
  <si>
    <t>012329 F</t>
  </si>
  <si>
    <t>HERVELIN GABRIEL</t>
  </si>
  <si>
    <t>010308 M</t>
  </si>
  <si>
    <t>HOERTH JEAN CLAUDE</t>
  </si>
  <si>
    <t>010369 V</t>
  </si>
  <si>
    <t>HUMMEL GERARD</t>
  </si>
  <si>
    <t>137315 J</t>
  </si>
  <si>
    <t>INANC SAHIN</t>
  </si>
  <si>
    <t>014749 H</t>
  </si>
  <si>
    <t>JEZIORNY FELIX</t>
  </si>
  <si>
    <t>102878 W</t>
  </si>
  <si>
    <t>KACAR NECATI</t>
  </si>
  <si>
    <t>122017 Z</t>
  </si>
  <si>
    <t>KALB NICOLAS</t>
  </si>
  <si>
    <t>122018 A</t>
  </si>
  <si>
    <t>KALB THIERRY</t>
  </si>
  <si>
    <t>122439 F</t>
  </si>
  <si>
    <t>KELNER CLAUDE</t>
  </si>
  <si>
    <t>124911 H</t>
  </si>
  <si>
    <t>KOCH MAXIMILIEN</t>
  </si>
  <si>
    <t>141880 Y</t>
  </si>
  <si>
    <t>KOHLER FLORIAN</t>
  </si>
  <si>
    <t>139873 T</t>
  </si>
  <si>
    <t>KREMER ERIC</t>
  </si>
  <si>
    <t>015658 G</t>
  </si>
  <si>
    <t>KRONER JANNY</t>
  </si>
  <si>
    <t>112378 G</t>
  </si>
  <si>
    <t>KUM GURSAD</t>
  </si>
  <si>
    <t>010088 A</t>
  </si>
  <si>
    <t>LAGRENE ROBERT</t>
  </si>
  <si>
    <t>124194 S</t>
  </si>
  <si>
    <t>LANTZ JEAN LOUIS</t>
  </si>
  <si>
    <t>120532 W</t>
  </si>
  <si>
    <t>LECERF GUY</t>
  </si>
  <si>
    <t>120966 O</t>
  </si>
  <si>
    <t>LEFEVRE JEREMY</t>
  </si>
  <si>
    <t>014869 X</t>
  </si>
  <si>
    <t>LEMONT SYLVAIN</t>
  </si>
  <si>
    <t>135805 H</t>
  </si>
  <si>
    <t>LEON JORDAN</t>
  </si>
  <si>
    <t>121287 X</t>
  </si>
  <si>
    <t>MAIER ANDRE</t>
  </si>
  <si>
    <t>015452 I</t>
  </si>
  <si>
    <t>MAILLARD FRANCOIS</t>
  </si>
  <si>
    <t>120951 Z</t>
  </si>
  <si>
    <t>MARTIN MAXIME</t>
  </si>
  <si>
    <t>011931 X</t>
  </si>
  <si>
    <t>MARTINEZ JACKY</t>
  </si>
  <si>
    <t>010460 I</t>
  </si>
  <si>
    <t>MEIER ROBERT</t>
  </si>
  <si>
    <t>014755 N</t>
  </si>
  <si>
    <t>MENEGUZZI RAYMOND</t>
  </si>
  <si>
    <t>015253 R</t>
  </si>
  <si>
    <t>MENET JEAN LUC</t>
  </si>
  <si>
    <t>132224 O</t>
  </si>
  <si>
    <t>MOREL THIERRY</t>
  </si>
  <si>
    <t>184751 R</t>
  </si>
  <si>
    <t>NENIN ROBERT</t>
  </si>
  <si>
    <t>012120 E</t>
  </si>
  <si>
    <t>NUNES JOAQUIM</t>
  </si>
  <si>
    <t>181237 X</t>
  </si>
  <si>
    <t>OLIVEIRA PASCAL</t>
  </si>
  <si>
    <t>015354 O</t>
  </si>
  <si>
    <t>OSWALD RAYMOND</t>
  </si>
  <si>
    <t>015455 L</t>
  </si>
  <si>
    <t>PACARY JEAN</t>
  </si>
  <si>
    <t>136227 N</t>
  </si>
  <si>
    <t>PADOU JEROME</t>
  </si>
  <si>
    <t>011902 U</t>
  </si>
  <si>
    <t>PAPOIN JEAN RENE</t>
  </si>
  <si>
    <t>010213 V</t>
  </si>
  <si>
    <t>PERCHET REMY</t>
  </si>
  <si>
    <t>011731 F</t>
  </si>
  <si>
    <t>PERLO GERARD</t>
  </si>
  <si>
    <t>175743 A</t>
  </si>
  <si>
    <t>PERRIN BENOIT</t>
  </si>
  <si>
    <t>010107 T</t>
  </si>
  <si>
    <t>PETTON DANIEL</t>
  </si>
  <si>
    <t>146497 N</t>
  </si>
  <si>
    <t>PFEIFFER GERARD</t>
  </si>
  <si>
    <t>010068 G</t>
  </si>
  <si>
    <t>PFLEGER ROGER</t>
  </si>
  <si>
    <t>015080 A</t>
  </si>
  <si>
    <t>PRETRE MARCEL</t>
  </si>
  <si>
    <t>015412 U</t>
  </si>
  <si>
    <t>PRUDHOMME PIERRE</t>
  </si>
  <si>
    <t>154279 V</t>
  </si>
  <si>
    <t>RICHARD MAXIME</t>
  </si>
  <si>
    <t>010053 R</t>
  </si>
  <si>
    <t>RIEGEL HENRI</t>
  </si>
  <si>
    <t>014772 E</t>
  </si>
  <si>
    <t>RIVET JACQUES</t>
  </si>
  <si>
    <t>144660 W</t>
  </si>
  <si>
    <t>ROCHER FREDERIC</t>
  </si>
  <si>
    <t>010326 E</t>
  </si>
  <si>
    <t>ROTH ANDRE</t>
  </si>
  <si>
    <t>014788 U</t>
  </si>
  <si>
    <t>RUSPELER ALAIN</t>
  </si>
  <si>
    <t>010231 N</t>
  </si>
  <si>
    <t>SAX FERNAND</t>
  </si>
  <si>
    <t>010260 Q</t>
  </si>
  <si>
    <t>SCHILLINGER STEPHANE</t>
  </si>
  <si>
    <t>128666 S</t>
  </si>
  <si>
    <t>SCHMITT ALAIN</t>
  </si>
  <si>
    <t>010307 L</t>
  </si>
  <si>
    <t>SCHMITT PATRICE</t>
  </si>
  <si>
    <t>015120 O</t>
  </si>
  <si>
    <t>SCHMITT YVON</t>
  </si>
  <si>
    <t>015113 H</t>
  </si>
  <si>
    <t>SELLEN OLIVIER</t>
  </si>
  <si>
    <t>144656 S</t>
  </si>
  <si>
    <t>SIEFFERT XAVIER</t>
  </si>
  <si>
    <t>010015 F</t>
  </si>
  <si>
    <t>SIFFERMANN CEDRIC</t>
  </si>
  <si>
    <t>014967 R</t>
  </si>
  <si>
    <t>SIMON MICHEL</t>
  </si>
  <si>
    <t>010242 Y</t>
  </si>
  <si>
    <t>SO JI YOUNG</t>
  </si>
  <si>
    <t>015073 T</t>
  </si>
  <si>
    <t>STANICK MICHEL</t>
  </si>
  <si>
    <t>162448 Z</t>
  </si>
  <si>
    <t>STEFFEN BENOIT</t>
  </si>
  <si>
    <t>123003 X</t>
  </si>
  <si>
    <t>STOLIC DRAGISA</t>
  </si>
  <si>
    <t>154538 B</t>
  </si>
  <si>
    <t>STORNAIUOLO FRANCESCO</t>
  </si>
  <si>
    <t>147948 N</t>
  </si>
  <si>
    <t>THIERRY MICHAEL</t>
  </si>
  <si>
    <t>129649 N</t>
  </si>
  <si>
    <t>THIRIET NICOLAS</t>
  </si>
  <si>
    <t>015035 H</t>
  </si>
  <si>
    <t>THOUVENIN CLAUDE</t>
  </si>
  <si>
    <t>014825 F</t>
  </si>
  <si>
    <t>THUILLIER CHARLES</t>
  </si>
  <si>
    <t>162632 Z</t>
  </si>
  <si>
    <t>TRITZ HERVE</t>
  </si>
  <si>
    <t>010461 J</t>
  </si>
  <si>
    <t>ULRICH FRANCOIS</t>
  </si>
  <si>
    <t>101997 Z</t>
  </si>
  <si>
    <t>ULRICH LAURENT</t>
  </si>
  <si>
    <t>145125 T</t>
  </si>
  <si>
    <t>UZUN BARIS</t>
  </si>
  <si>
    <t>015454 K</t>
  </si>
  <si>
    <t>VAILLANT CLAUDE</t>
  </si>
  <si>
    <t>010334 M</t>
  </si>
  <si>
    <t>VIAUX JEAN MARIE</t>
  </si>
  <si>
    <t>166427 Z</t>
  </si>
  <si>
    <t>VILLEGER MICHEL</t>
  </si>
  <si>
    <t>010336 O</t>
  </si>
  <si>
    <t>VINOT JEAN CLAUDE</t>
  </si>
  <si>
    <t>173524 N</t>
  </si>
  <si>
    <t>VOI CARMELO</t>
  </si>
  <si>
    <t>142424 W</t>
  </si>
  <si>
    <t>WARLOT MARTIAL</t>
  </si>
  <si>
    <t>015697 T</t>
  </si>
  <si>
    <t>WEBER BERNARD</t>
  </si>
  <si>
    <t>102031 H</t>
  </si>
  <si>
    <t>WERSINGER FRANCOIS</t>
  </si>
  <si>
    <t>123488 O</t>
  </si>
  <si>
    <t>WEYMANN JEAN PHILIPPE</t>
  </si>
  <si>
    <t>138786 Y</t>
  </si>
  <si>
    <t>WEYNANS CHRISTOPHER</t>
  </si>
  <si>
    <t>121179 T</t>
  </si>
  <si>
    <t>WILLMANN SOLOFO</t>
  </si>
  <si>
    <t>150569 M</t>
  </si>
  <si>
    <t>YILMAZ SALIH</t>
  </si>
  <si>
    <t>136812 A</t>
  </si>
  <si>
    <t>ZUNIC FRANCOIS</t>
  </si>
  <si>
    <t>184196 N</t>
  </si>
  <si>
    <t>BENATTI GIOVANNI</t>
  </si>
  <si>
    <t>181442 V</t>
  </si>
  <si>
    <t>BINET LUCIE</t>
  </si>
  <si>
    <t>182545 T</t>
  </si>
  <si>
    <t>BORGNIET LAURENT MATTHEO</t>
  </si>
  <si>
    <t>118939 P</t>
  </si>
  <si>
    <t>BRAVETTI DENIS</t>
  </si>
  <si>
    <t>176957 V</t>
  </si>
  <si>
    <t>DEHLINGER JEAN MARIE</t>
  </si>
  <si>
    <t>167168 E</t>
  </si>
  <si>
    <t>DEVILLERS PIERSON ADRIEL</t>
  </si>
  <si>
    <t>182010 M</t>
  </si>
  <si>
    <t>DOUCET NATHAN</t>
  </si>
  <si>
    <t>181934 E</t>
  </si>
  <si>
    <t>GALTIER GILLES</t>
  </si>
  <si>
    <t>111932 C</t>
  </si>
  <si>
    <t>GAUTHIER PHILIPPE</t>
  </si>
  <si>
    <t>125108 W</t>
  </si>
  <si>
    <t>GUTIERREZ MATHIEU</t>
  </si>
  <si>
    <t>010208 Q</t>
  </si>
  <si>
    <t>HEILMANN NOEL</t>
  </si>
  <si>
    <t>181358 D</t>
  </si>
  <si>
    <t>HOFFART ANDRE</t>
  </si>
  <si>
    <t>186128 N</t>
  </si>
  <si>
    <t>HUMBERT PIERRE MARIE</t>
  </si>
  <si>
    <t>181928 Y</t>
  </si>
  <si>
    <t>KAUFFMANN MAEL</t>
  </si>
  <si>
    <t>015096 Q</t>
  </si>
  <si>
    <t>KLEIN CHRISTOPHE</t>
  </si>
  <si>
    <t>177683 J</t>
  </si>
  <si>
    <t>KRETZ JULES</t>
  </si>
  <si>
    <t>176392 F</t>
  </si>
  <si>
    <t>LEIBER OCEANE</t>
  </si>
  <si>
    <t>182891 V</t>
  </si>
  <si>
    <t>MAQUIN PATRICK</t>
  </si>
  <si>
    <t>186749 N</t>
  </si>
  <si>
    <t>MULLER STEPHAN</t>
  </si>
  <si>
    <t>152535 Z</t>
  </si>
  <si>
    <t>NEU RAYMOND</t>
  </si>
  <si>
    <t>184126 M</t>
  </si>
  <si>
    <t>REMY DOCKTER STEPHANE</t>
  </si>
  <si>
    <t>188056 J</t>
  </si>
  <si>
    <t>RIBO JULIEN</t>
  </si>
  <si>
    <t>176393 G</t>
  </si>
  <si>
    <t>ROBINET ANAE</t>
  </si>
  <si>
    <t>181229 N</t>
  </si>
  <si>
    <t>ROTARIS DAVID</t>
  </si>
  <si>
    <t>174361 Y</t>
  </si>
  <si>
    <t>ROUZET BERTRAND</t>
  </si>
  <si>
    <t>168121 Q</t>
  </si>
  <si>
    <t>SCHMALTZ JULES</t>
  </si>
  <si>
    <t>189102 W</t>
  </si>
  <si>
    <t>SELLIER FREDERIC</t>
  </si>
  <si>
    <t>179542 E</t>
  </si>
  <si>
    <t>SLAETS JEAN PAUL</t>
  </si>
  <si>
    <t>178628 L</t>
  </si>
  <si>
    <t>SPIELMANN ALEXANDRE</t>
  </si>
  <si>
    <t>160303 S</t>
  </si>
  <si>
    <t>DURUPT TINO</t>
  </si>
  <si>
    <t>011801 X</t>
  </si>
  <si>
    <t>GRAVET GERARD</t>
  </si>
  <si>
    <t>181482 N</t>
  </si>
  <si>
    <t>LEGAZPI RUBEN</t>
  </si>
  <si>
    <t>177574 Q</t>
  </si>
  <si>
    <t>NENIN OLIVIER</t>
  </si>
  <si>
    <t>176009 P</t>
  </si>
  <si>
    <t>NGUYEN THAI</t>
  </si>
  <si>
    <t>189379 X</t>
  </si>
  <si>
    <t>PARDO CARDENAS JOSE DAVID</t>
  </si>
  <si>
    <t>131603 R</t>
  </si>
  <si>
    <t>STIRMEL CLAUDE</t>
  </si>
  <si>
    <t>120527 R</t>
  </si>
  <si>
    <t>ARAB KARIM</t>
  </si>
  <si>
    <t>176831 H</t>
  </si>
  <si>
    <t>FROHNHOFER DOUBLON GEORGES</t>
  </si>
  <si>
    <t>186603 E</t>
  </si>
  <si>
    <t>HUMBERT BRUNO</t>
  </si>
  <si>
    <t>015494 Y</t>
  </si>
  <si>
    <t>KOLBERT REMY</t>
  </si>
  <si>
    <t>Colonne1</t>
  </si>
  <si>
    <t>N° Club</t>
  </si>
  <si>
    <t>Rank</t>
  </si>
  <si>
    <t>Saison3B</t>
  </si>
  <si>
    <t>X CA</t>
  </si>
  <si>
    <t>Moy 2,80 CA</t>
  </si>
  <si>
    <t>Moy 3,10 CA</t>
  </si>
  <si>
    <t>Saison CA</t>
  </si>
  <si>
    <t>Cat 3B</t>
  </si>
  <si>
    <t>X 3B</t>
  </si>
  <si>
    <t>Moy 2,80 3B</t>
  </si>
  <si>
    <t>Moy 3,10 3B</t>
  </si>
  <si>
    <t>3 BANDES</t>
  </si>
  <si>
    <t>CADRE</t>
  </si>
  <si>
    <t>BANDE</t>
  </si>
  <si>
    <t>LIBRE</t>
  </si>
  <si>
    <t>Cat CA</t>
  </si>
  <si>
    <t>X LI</t>
  </si>
  <si>
    <t>Moy 2,80 LI</t>
  </si>
  <si>
    <t>Moy 3,10 LI</t>
  </si>
  <si>
    <t>Saison LI</t>
  </si>
  <si>
    <t>X BA</t>
  </si>
  <si>
    <t>Moy 2,80 BA</t>
  </si>
  <si>
    <t>Moy 3,10 BA</t>
  </si>
  <si>
    <t>Saison BA</t>
  </si>
  <si>
    <t>Cat BA</t>
  </si>
  <si>
    <t>Cat LI</t>
  </si>
  <si>
    <t>Colonne2</t>
  </si>
  <si>
    <t>Colonne3</t>
  </si>
  <si>
    <t>Colonne4</t>
  </si>
  <si>
    <t>Colonne5</t>
  </si>
  <si>
    <t>Colonne6</t>
  </si>
  <si>
    <t>Colonne7</t>
  </si>
  <si>
    <t>Colonne8</t>
  </si>
  <si>
    <t>Colonne9</t>
  </si>
  <si>
    <t>Colonne10</t>
  </si>
  <si>
    <t>Colonne11</t>
  </si>
  <si>
    <t>016800 E</t>
  </si>
  <si>
    <t>BURY JEREMY</t>
  </si>
  <si>
    <t>112173 J</t>
  </si>
  <si>
    <t>SOUMAGNE PIERRE</t>
  </si>
  <si>
    <t>140494 Q</t>
  </si>
  <si>
    <t>MARECHAL GWENDAL</t>
  </si>
  <si>
    <t>016979 B</t>
  </si>
  <si>
    <t>DEVOGELAERE MIKAEL</t>
  </si>
  <si>
    <t>118767 Z</t>
  </si>
  <si>
    <t>MELNYTSCHENKO CEDRIC</t>
  </si>
  <si>
    <t>144153 J</t>
  </si>
  <si>
    <t>PANAIA MAXIME</t>
  </si>
  <si>
    <t>126321 N</t>
  </si>
  <si>
    <t>TACHOIRE ADRIEN</t>
  </si>
  <si>
    <t>011146 S</t>
  </si>
  <si>
    <t>BARBEILLON JEROME</t>
  </si>
  <si>
    <t>144214 S</t>
  </si>
  <si>
    <t>DURIEZ NATHAN</t>
  </si>
  <si>
    <t>135223 X</t>
  </si>
  <si>
    <t>KUNT VAHIT</t>
  </si>
  <si>
    <t>014040 A</t>
  </si>
  <si>
    <t>REVERCHON JEAN</t>
  </si>
  <si>
    <t>153783 F</t>
  </si>
  <si>
    <t>REFASSI BADREDDINE</t>
  </si>
  <si>
    <t>102149 V</t>
  </si>
  <si>
    <t>BOINGNERES MARC</t>
  </si>
  <si>
    <t>016744 A</t>
  </si>
  <si>
    <t>ROELANTS FREDERIC</t>
  </si>
  <si>
    <t>115351 P</t>
  </si>
  <si>
    <t>VASSEUR KEVIN</t>
  </si>
  <si>
    <t>113739 P</t>
  </si>
  <si>
    <t>PERROTIN KEVIN</t>
  </si>
  <si>
    <t>011437 X</t>
  </si>
  <si>
    <t>DUBERNET LEO</t>
  </si>
  <si>
    <t>125457 H</t>
  </si>
  <si>
    <t>ZOPPI CEDRIC</t>
  </si>
  <si>
    <t>124245 R</t>
  </si>
  <si>
    <t>ROUAUD ALEXIS</t>
  </si>
  <si>
    <t>014007 T</t>
  </si>
  <si>
    <t>PUIGVERT FABRICE</t>
  </si>
  <si>
    <t>159577 D</t>
  </si>
  <si>
    <t>ECHEVERRY MARIN HECTOR</t>
  </si>
  <si>
    <t>020568 C</t>
  </si>
  <si>
    <t>JONARD OLIVIER</t>
  </si>
  <si>
    <t>010928 I</t>
  </si>
  <si>
    <t>LE DEVENTEC GREGORY</t>
  </si>
  <si>
    <t>012838 U</t>
  </si>
  <si>
    <t>CONNESSON FRANCIS</t>
  </si>
  <si>
    <t>010969 X</t>
  </si>
  <si>
    <t>ROUX JEAN CHRISTOPHE</t>
  </si>
  <si>
    <t>022693 V</t>
  </si>
  <si>
    <t>BAUCHET OLIVIER</t>
  </si>
  <si>
    <t>014107 P</t>
  </si>
  <si>
    <t>ROXO THIERRY</t>
  </si>
  <si>
    <t>011169 P</t>
  </si>
  <si>
    <t>BAUDOIN BERNARD</t>
  </si>
  <si>
    <t>102148 U</t>
  </si>
  <si>
    <t>BITALIS RICHARD</t>
  </si>
  <si>
    <t>112833 T</t>
  </si>
  <si>
    <t>GAUCHER JULIEN</t>
  </si>
  <si>
    <t>121406 M</t>
  </si>
  <si>
    <t>BUYLE STANY</t>
  </si>
  <si>
    <t>015585 L</t>
  </si>
  <si>
    <t>DORARD STEVE</t>
  </si>
  <si>
    <t>022607 N</t>
  </si>
  <si>
    <t>DE MARCHI THIERRY</t>
  </si>
  <si>
    <t>014736 U</t>
  </si>
  <si>
    <t>CLAUSSE XAVIER</t>
  </si>
  <si>
    <t>147163 K</t>
  </si>
  <si>
    <t>DURIEZ TANGUI</t>
  </si>
  <si>
    <t>019535 J</t>
  </si>
  <si>
    <t>LELIEVRE VINCENT</t>
  </si>
  <si>
    <t>018378 W</t>
  </si>
  <si>
    <t>JUSTICE JACKY</t>
  </si>
  <si>
    <t>132515 T</t>
  </si>
  <si>
    <t>VO DANG HUY</t>
  </si>
  <si>
    <t>018786 O</t>
  </si>
  <si>
    <t>CHEVREAU ANTHONY</t>
  </si>
  <si>
    <t>176389 C</t>
  </si>
  <si>
    <t>SADULLAH DEMIRHAN DEMIR</t>
  </si>
  <si>
    <t>013514 U</t>
  </si>
  <si>
    <t>LE ROY XAVIER</t>
  </si>
  <si>
    <t>012495 P</t>
  </si>
  <si>
    <t>BARRAS GEOFFROY</t>
  </si>
  <si>
    <t>142049 L</t>
  </si>
  <si>
    <t>MARCU QUENTIN</t>
  </si>
  <si>
    <t>013107 D</t>
  </si>
  <si>
    <t>FELLOUS HERVE</t>
  </si>
  <si>
    <t>105326 A</t>
  </si>
  <si>
    <t>BROUSSES ERIC</t>
  </si>
  <si>
    <t>012125 J</t>
  </si>
  <si>
    <t>CAMBERLIN FABIEN</t>
  </si>
  <si>
    <t>020567 B</t>
  </si>
  <si>
    <t>JONARD HERVE</t>
  </si>
  <si>
    <t>110383 N</t>
  </si>
  <si>
    <t>ICELLI BURAK</t>
  </si>
  <si>
    <t>017896 I</t>
  </si>
  <si>
    <t>CHESNEL MATHIEU</t>
  </si>
  <si>
    <t>119658 G</t>
  </si>
  <si>
    <t>LECULEUR THIERRY</t>
  </si>
  <si>
    <t>143716 O</t>
  </si>
  <si>
    <t>LE COAT THOMAS</t>
  </si>
  <si>
    <t>145531 J</t>
  </si>
  <si>
    <t>VITSE MARC</t>
  </si>
  <si>
    <t>137311 F</t>
  </si>
  <si>
    <t>BEGHIN JULIEN</t>
  </si>
  <si>
    <t>127631 X</t>
  </si>
  <si>
    <t>TROMAS ERIC</t>
  </si>
  <si>
    <t>013355 R</t>
  </si>
  <si>
    <t>HINGANT MATTHIEU</t>
  </si>
  <si>
    <t>017113 F</t>
  </si>
  <si>
    <t>GALERNE JEROME</t>
  </si>
  <si>
    <t>011648 A</t>
  </si>
  <si>
    <t>LACAZE PIERRE JEAN</t>
  </si>
  <si>
    <t>022775 Z</t>
  </si>
  <si>
    <t>MEDJADBA AHMED</t>
  </si>
  <si>
    <t>013085 H</t>
  </si>
  <si>
    <t>FACQUET VINCENT</t>
  </si>
  <si>
    <t>149731 B</t>
  </si>
  <si>
    <t>JANVIER DOMINIQUE</t>
  </si>
  <si>
    <t>022903 X</t>
  </si>
  <si>
    <t>PICHENAUD ERIC</t>
  </si>
  <si>
    <t>137114 Q</t>
  </si>
  <si>
    <t>ESPADA THIBAUT</t>
  </si>
  <si>
    <t>020559 T</t>
  </si>
  <si>
    <t>CALLENS VALERY</t>
  </si>
  <si>
    <t>013743 P</t>
  </si>
  <si>
    <t>MILLER JEAN LUC</t>
  </si>
  <si>
    <t>172478 B</t>
  </si>
  <si>
    <t>SARDINA SALVATORE</t>
  </si>
  <si>
    <t>124477 P</t>
  </si>
  <si>
    <t>BEGHIN FREDERIC</t>
  </si>
  <si>
    <t>153791 P</t>
  </si>
  <si>
    <t>DURMAZ SERKAN</t>
  </si>
  <si>
    <t>142308 K</t>
  </si>
  <si>
    <t>DERRADJI SAMIR</t>
  </si>
  <si>
    <t>022223 T</t>
  </si>
  <si>
    <t>MACQUET PATRICK</t>
  </si>
  <si>
    <t>013893 J</t>
  </si>
  <si>
    <t>PELLUCHON FABRICE</t>
  </si>
  <si>
    <t>011208 C</t>
  </si>
  <si>
    <t>DORE MICHEL</t>
  </si>
  <si>
    <t>124530 Q</t>
  </si>
  <si>
    <t>BENESTEAU JEAN MICHEL</t>
  </si>
  <si>
    <t>117912 C</t>
  </si>
  <si>
    <t>ANTOINE KEVIN</t>
  </si>
  <si>
    <t>015992 C</t>
  </si>
  <si>
    <t>DUPLOMB GUY</t>
  </si>
  <si>
    <t>118423 T</t>
  </si>
  <si>
    <t>MAILLE ALEXANDRE</t>
  </si>
  <si>
    <t>011509 R</t>
  </si>
  <si>
    <t>SANCHO JEAN</t>
  </si>
  <si>
    <t>138685 B</t>
  </si>
  <si>
    <t>FERRERE ANDRE</t>
  </si>
  <si>
    <t>014321 V</t>
  </si>
  <si>
    <t>VICARI MARC</t>
  </si>
  <si>
    <t>018333 D</t>
  </si>
  <si>
    <t>MA KIM THO</t>
  </si>
  <si>
    <t>107365 L</t>
  </si>
  <si>
    <t>PAPILLON FREDERIC</t>
  </si>
  <si>
    <t>021819 F</t>
  </si>
  <si>
    <t>ANGUE PATRICK</t>
  </si>
  <si>
    <t>118392 O</t>
  </si>
  <si>
    <t>VEROVE GREGORY</t>
  </si>
  <si>
    <t>133123 D</t>
  </si>
  <si>
    <t>LEMATRE ALEXIS</t>
  </si>
  <si>
    <t>152003 W</t>
  </si>
  <si>
    <t>UNTURK ALPAY</t>
  </si>
  <si>
    <t>012557 Z</t>
  </si>
  <si>
    <t>BERNARD PATRICE</t>
  </si>
  <si>
    <t>146517 H</t>
  </si>
  <si>
    <t>CHENAY REMI</t>
  </si>
  <si>
    <t>020537 X</t>
  </si>
  <si>
    <t>COLLARD BRUNO</t>
  </si>
  <si>
    <t>173449 G</t>
  </si>
  <si>
    <t>CUECUECHA PATINO VICTOR ALEJANDRO</t>
  </si>
  <si>
    <t>126073 Z</t>
  </si>
  <si>
    <t>ROUBY GUILLAUME</t>
  </si>
  <si>
    <t>023189 X</t>
  </si>
  <si>
    <t>JESUS CARLOS</t>
  </si>
  <si>
    <t>129468 O</t>
  </si>
  <si>
    <t>DIMPRE MICKAEL</t>
  </si>
  <si>
    <t>147888 Y</t>
  </si>
  <si>
    <t>BONNET CHRISTOPHE</t>
  </si>
  <si>
    <t>125441 R</t>
  </si>
  <si>
    <t>GALLAIS DAVID</t>
  </si>
  <si>
    <t>012311 N</t>
  </si>
  <si>
    <t>LALLEMAND CHRISTOPHE</t>
  </si>
  <si>
    <t>013216 I</t>
  </si>
  <si>
    <t>GEIST FLORENT</t>
  </si>
  <si>
    <t>012385 J</t>
  </si>
  <si>
    <t>ABDALCANNY ALI</t>
  </si>
  <si>
    <t>108140 G</t>
  </si>
  <si>
    <t>BARTKOWIAK STEVE</t>
  </si>
  <si>
    <t>022061 N</t>
  </si>
  <si>
    <t>FAIVRE D ARCIER PATRICK</t>
  </si>
  <si>
    <t>010669 J</t>
  </si>
  <si>
    <t>GUIHEUX DENIS</t>
  </si>
  <si>
    <t>147287 V</t>
  </si>
  <si>
    <t>LARTIGUE JEAN MICHEL</t>
  </si>
  <si>
    <t>105404 A</t>
  </si>
  <si>
    <t>PINARD PATRICE</t>
  </si>
  <si>
    <t>120201 D</t>
  </si>
  <si>
    <t>JACQUEMOND OLIVIER</t>
  </si>
  <si>
    <t>013750 W</t>
  </si>
  <si>
    <t>MIOSSEC CYRIL</t>
  </si>
  <si>
    <t>152696 Z</t>
  </si>
  <si>
    <t>PIRONATO VALENTIN</t>
  </si>
  <si>
    <t>119908 W</t>
  </si>
  <si>
    <t>QUENEY DAMIEN</t>
  </si>
  <si>
    <t>186005 E</t>
  </si>
  <si>
    <t>DENNEULIN FREDERIC</t>
  </si>
  <si>
    <t>017260 W</t>
  </si>
  <si>
    <t>PRZYBYLSKI THOMAS</t>
  </si>
  <si>
    <t>137050 E</t>
  </si>
  <si>
    <t>HILAIRE JIMMY</t>
  </si>
  <si>
    <t>123226 M</t>
  </si>
  <si>
    <t>KILANI LUCAS</t>
  </si>
  <si>
    <t>145673 V</t>
  </si>
  <si>
    <t>COHEN DAVID</t>
  </si>
  <si>
    <t>019802 Q</t>
  </si>
  <si>
    <t>LEFRANC EMMANUEL</t>
  </si>
  <si>
    <t>022091 R</t>
  </si>
  <si>
    <t>GALLUCCI STEPHANE</t>
  </si>
  <si>
    <t>139549 H</t>
  </si>
  <si>
    <t>LEROY WILFRID</t>
  </si>
  <si>
    <t>022210 G</t>
  </si>
  <si>
    <t>LIENS FREDERIC</t>
  </si>
  <si>
    <t>011597 B</t>
  </si>
  <si>
    <t>BRAUD EMMANUEL</t>
  </si>
  <si>
    <t>012707 T</t>
  </si>
  <si>
    <t>CAHON JEAN CLAUDE</t>
  </si>
  <si>
    <t>148558 B</t>
  </si>
  <si>
    <t>LEGENDRE NATHAN</t>
  </si>
  <si>
    <t>103877 H</t>
  </si>
  <si>
    <t>PINTUREAU BENOIT</t>
  </si>
  <si>
    <t>145972 I</t>
  </si>
  <si>
    <t>REY STEPHANE</t>
  </si>
  <si>
    <t>016853 F</t>
  </si>
  <si>
    <t>FLORENT JEAN FRANCOIS</t>
  </si>
  <si>
    <t>140070 I</t>
  </si>
  <si>
    <t>ALDERBONN YOHANN</t>
  </si>
  <si>
    <t>020642 Y</t>
  </si>
  <si>
    <t>LADERRIERE SYLVAIN</t>
  </si>
  <si>
    <t>013358 U</t>
  </si>
  <si>
    <t>HOCQUET FRANCK</t>
  </si>
  <si>
    <t>134771 N</t>
  </si>
  <si>
    <t>VASSEUR CEDRIC</t>
  </si>
  <si>
    <t>144779 L</t>
  </si>
  <si>
    <t>PELOUIN JEAN FRANCOIS</t>
  </si>
  <si>
    <t>101151 L</t>
  </si>
  <si>
    <t>DELSOL PHILIPPE</t>
  </si>
  <si>
    <t>131886 O</t>
  </si>
  <si>
    <t>FONTAINE YANN</t>
  </si>
  <si>
    <t>013811 F</t>
  </si>
  <si>
    <t>MURILLO GUILLERMO</t>
  </si>
  <si>
    <t>021666 I</t>
  </si>
  <si>
    <t>MAUDET CHRISTOPHE</t>
  </si>
  <si>
    <t>020520 G</t>
  </si>
  <si>
    <t>VANDENHEEDE FRANCK</t>
  </si>
  <si>
    <t>020532 S</t>
  </si>
  <si>
    <t>ZARCONE SYLVAIN</t>
  </si>
  <si>
    <t>020818 S</t>
  </si>
  <si>
    <t>SOYEZ REYNALD</t>
  </si>
  <si>
    <t>103581 X</t>
  </si>
  <si>
    <t>MASSERAN PHILIPPE</t>
  </si>
  <si>
    <t>021554 A</t>
  </si>
  <si>
    <t>BASCANS PHILIPPE</t>
  </si>
  <si>
    <t>016085 R</t>
  </si>
  <si>
    <t>BAUP PASCAL</t>
  </si>
  <si>
    <t>013924 O</t>
  </si>
  <si>
    <t>PHAM THAO</t>
  </si>
  <si>
    <t>014951 B</t>
  </si>
  <si>
    <t>PERRIN NICOLAS</t>
  </si>
  <si>
    <t>022544 C</t>
  </si>
  <si>
    <t>GRAU MICHEL</t>
  </si>
  <si>
    <t>105843 X</t>
  </si>
  <si>
    <t>TREAL DAVID</t>
  </si>
  <si>
    <t>023440 O</t>
  </si>
  <si>
    <t>DELCROS SEBASTIEN</t>
  </si>
  <si>
    <t>112316 W</t>
  </si>
  <si>
    <t>PIGNATEL FLORENT</t>
  </si>
  <si>
    <t>129335 L</t>
  </si>
  <si>
    <t>ESCHENBRENNER DONOVAN</t>
  </si>
  <si>
    <t>174588 V</t>
  </si>
  <si>
    <t>HOEGHOLM MORTEN</t>
  </si>
  <si>
    <t>013152 W</t>
  </si>
  <si>
    <t>FOURNIER HERVE</t>
  </si>
  <si>
    <t>011502 K</t>
  </si>
  <si>
    <t>PINTUREAU MATHIAS</t>
  </si>
  <si>
    <t>125437 N</t>
  </si>
  <si>
    <t>KOCU MASSIS</t>
  </si>
  <si>
    <t>014243 V</t>
  </si>
  <si>
    <t>THONG PHANH OLIVIER</t>
  </si>
  <si>
    <t>014828 I</t>
  </si>
  <si>
    <t>DAUPHIN MICHEL</t>
  </si>
  <si>
    <t>144634 W</t>
  </si>
  <si>
    <t>STEIN ANDREAS</t>
  </si>
  <si>
    <t>022003 H</t>
  </si>
  <si>
    <t>DAMON OLIVIER</t>
  </si>
  <si>
    <t>013527 H</t>
  </si>
  <si>
    <t>022332 Y</t>
  </si>
  <si>
    <t>PINNA ALAIN</t>
  </si>
  <si>
    <t>016280 E</t>
  </si>
  <si>
    <t>DESVIGNES CEDRIC</t>
  </si>
  <si>
    <t>020212 K</t>
  </si>
  <si>
    <t>BELLO FRANCOIS</t>
  </si>
  <si>
    <t>012789 X</t>
  </si>
  <si>
    <t>CHEKLI ALAIN</t>
  </si>
  <si>
    <t>014400 W</t>
  </si>
  <si>
    <t>BAYONAS ANTONIO</t>
  </si>
  <si>
    <t>017131 X</t>
  </si>
  <si>
    <t>ANSEL PHILIPPE</t>
  </si>
  <si>
    <t>013896 M</t>
  </si>
  <si>
    <t>PEREIRA CHARLES</t>
  </si>
  <si>
    <t>109917 P</t>
  </si>
  <si>
    <t>BARBANNEAU FREDERIC</t>
  </si>
  <si>
    <t>014911 N</t>
  </si>
  <si>
    <t>BANZET MICHEL</t>
  </si>
  <si>
    <t>105373 V</t>
  </si>
  <si>
    <t>LEDUCQ MORGAN</t>
  </si>
  <si>
    <t>142208 O</t>
  </si>
  <si>
    <t>ITTAH SAMUEL</t>
  </si>
  <si>
    <t>179514 Z</t>
  </si>
  <si>
    <t>EDERY ANDRE</t>
  </si>
  <si>
    <t>174088 B</t>
  </si>
  <si>
    <t>COUPADE JULES</t>
  </si>
  <si>
    <t>115987 B</t>
  </si>
  <si>
    <t>MARZIALE GEOFFREY</t>
  </si>
  <si>
    <t>012912 Q</t>
  </si>
  <si>
    <t>DE QUEIROS JOSE</t>
  </si>
  <si>
    <t>145640 O</t>
  </si>
  <si>
    <t>MOTTON CHRISTOPHE</t>
  </si>
  <si>
    <t>121568 S</t>
  </si>
  <si>
    <t>ROHMER GUILLAUME</t>
  </si>
  <si>
    <t>142827 J</t>
  </si>
  <si>
    <t>OPRYSZEK HUGO</t>
  </si>
  <si>
    <t>010444 S</t>
  </si>
  <si>
    <t>FERREIRA PAULO</t>
  </si>
  <si>
    <t>014652 O</t>
  </si>
  <si>
    <t>PANIS BASTIEN</t>
  </si>
  <si>
    <t>130654 E</t>
  </si>
  <si>
    <t>KAYA TUGRUL</t>
  </si>
  <si>
    <t>022391 F</t>
  </si>
  <si>
    <t>SANTIAGO JEAN JOSEPH</t>
  </si>
  <si>
    <t>020691 V</t>
  </si>
  <si>
    <t>LAROCHE FABIEN</t>
  </si>
  <si>
    <t>017754 W</t>
  </si>
  <si>
    <t>BATAILLE VINCENT</t>
  </si>
  <si>
    <t>170855 M</t>
  </si>
  <si>
    <t>ANDREEV ALEXANDRE</t>
  </si>
  <si>
    <t>111619 B</t>
  </si>
  <si>
    <t>PARIOT LAURENT</t>
  </si>
  <si>
    <t>013581 J</t>
  </si>
  <si>
    <t>LEROY WILLIAM</t>
  </si>
  <si>
    <t>100598 E</t>
  </si>
  <si>
    <t>BESSE THIERRY</t>
  </si>
  <si>
    <t>013058 G</t>
  </si>
  <si>
    <t>DUVERNOY CHRISTOPHE</t>
  </si>
  <si>
    <t>137989 H</t>
  </si>
  <si>
    <t>JANVIER STEPHANE</t>
  </si>
  <si>
    <t>019852 O</t>
  </si>
  <si>
    <t>BOUREL LOIC</t>
  </si>
  <si>
    <t>138433 J</t>
  </si>
  <si>
    <t>DUPRAT BRUNO</t>
  </si>
  <si>
    <t>020638 U</t>
  </si>
  <si>
    <t>JONARD FREDERIC</t>
  </si>
  <si>
    <t>018202 C</t>
  </si>
  <si>
    <t>SWITALA JOEL</t>
  </si>
  <si>
    <t>011710 K</t>
  </si>
  <si>
    <t>BARTHELEMY ERIC</t>
  </si>
  <si>
    <t>013384 U</t>
  </si>
  <si>
    <t>ISAAC RICHARD</t>
  </si>
  <si>
    <t>142318 U</t>
  </si>
  <si>
    <t>MARIN ANTHONY</t>
  </si>
  <si>
    <t>014137 T</t>
  </si>
  <si>
    <t>SARDA OLIVIER</t>
  </si>
  <si>
    <t>157837 M</t>
  </si>
  <si>
    <t>MOUSSIT JACQUES</t>
  </si>
  <si>
    <t>011508 Q</t>
  </si>
  <si>
    <t>GINIBRE MARC</t>
  </si>
  <si>
    <t>125854 O</t>
  </si>
  <si>
    <t>DANG JEAN LUC</t>
  </si>
  <si>
    <t>114585 D</t>
  </si>
  <si>
    <t>MATHIAS GERARD</t>
  </si>
  <si>
    <t>105772 E</t>
  </si>
  <si>
    <t>CLEMENT GILDAS</t>
  </si>
  <si>
    <t>011051 B</t>
  </si>
  <si>
    <t>PACE MICHEL</t>
  </si>
  <si>
    <t>134021 R</t>
  </si>
  <si>
    <t>MAILLARD JESSY</t>
  </si>
  <si>
    <t>102981 V</t>
  </si>
  <si>
    <t>GRISELIN PHILIPPE</t>
  </si>
  <si>
    <t>146621 H</t>
  </si>
  <si>
    <t>PELLERITO PIETRO</t>
  </si>
  <si>
    <t>015847 N</t>
  </si>
  <si>
    <t>SIMON DENIS</t>
  </si>
  <si>
    <t>100239 J</t>
  </si>
  <si>
    <t>DELAGE MICHEL</t>
  </si>
  <si>
    <t>100020 Y</t>
  </si>
  <si>
    <t>FERNANDEZ NICOLAS</t>
  </si>
  <si>
    <t>125925 H</t>
  </si>
  <si>
    <t>GELLER MARC</t>
  </si>
  <si>
    <t>019737 D</t>
  </si>
  <si>
    <t>PAQUEREAU FABIEN</t>
  </si>
  <si>
    <t>120680 O</t>
  </si>
  <si>
    <t>MASSON ERIC</t>
  </si>
  <si>
    <t>013852 U</t>
  </si>
  <si>
    <t>OPSOMER SEBASTIEN</t>
  </si>
  <si>
    <t>118031 R</t>
  </si>
  <si>
    <t>LE HUAN CUA TRAN</t>
  </si>
  <si>
    <t>159078 L</t>
  </si>
  <si>
    <t>LOPEZ JOSE</t>
  </si>
  <si>
    <t>136925 J</t>
  </si>
  <si>
    <t>PARANT CAMILLE</t>
  </si>
  <si>
    <t>134967 B</t>
  </si>
  <si>
    <t>PALASSE CARL</t>
  </si>
  <si>
    <t>132983 T</t>
  </si>
  <si>
    <t>DELAHAYE THIERRY</t>
  </si>
  <si>
    <t>015050 W</t>
  </si>
  <si>
    <t>GARONNAT DANIEL</t>
  </si>
  <si>
    <t>011334 Y</t>
  </si>
  <si>
    <t>REGAGNON FRANCIS</t>
  </si>
  <si>
    <t>187563 Y</t>
  </si>
  <si>
    <t>UNVER BURHAN</t>
  </si>
  <si>
    <t>016459 B</t>
  </si>
  <si>
    <t>PERROUX DENIS</t>
  </si>
  <si>
    <t>160639 H</t>
  </si>
  <si>
    <t>WATBLED QUENTIN</t>
  </si>
  <si>
    <t>122848 Y</t>
  </si>
  <si>
    <t>VASSEUR YANNICK</t>
  </si>
  <si>
    <t>019855 R</t>
  </si>
  <si>
    <t>BOUVIER ALAIN</t>
  </si>
  <si>
    <t>020689 T</t>
  </si>
  <si>
    <t>LOPES SYLVAIN</t>
  </si>
  <si>
    <t>142772 G</t>
  </si>
  <si>
    <t>LEDUC ROMAIN</t>
  </si>
  <si>
    <t>109702 I</t>
  </si>
  <si>
    <t>CARRE SIEGFRIED</t>
  </si>
  <si>
    <t>112177 N</t>
  </si>
  <si>
    <t>VASSEUR GERALD</t>
  </si>
  <si>
    <t>151978 T</t>
  </si>
  <si>
    <t>BERNARD LUDOVIC</t>
  </si>
  <si>
    <t>138344 Y</t>
  </si>
  <si>
    <t>FOULON JEREMY</t>
  </si>
  <si>
    <t>148965 T</t>
  </si>
  <si>
    <t>VURAL HASAN</t>
  </si>
  <si>
    <t>115075 Z</t>
  </si>
  <si>
    <t>BETIN JUDICAEL</t>
  </si>
  <si>
    <t>016834 M</t>
  </si>
  <si>
    <t>ZELAZNY DAVID</t>
  </si>
  <si>
    <t>018516 E</t>
  </si>
  <si>
    <t>AUBRUN LAURENT</t>
  </si>
  <si>
    <t>107520 K</t>
  </si>
  <si>
    <t>DAVID GILLES</t>
  </si>
  <si>
    <t>016566 E</t>
  </si>
  <si>
    <t>DJOUBRI BRAHIM</t>
  </si>
  <si>
    <t>132590 Q</t>
  </si>
  <si>
    <t>ABASCAL ROMUALD</t>
  </si>
  <si>
    <t>012169 B</t>
  </si>
  <si>
    <t>MASSARDIER JEAN PIERRE</t>
  </si>
  <si>
    <t>021967 X</t>
  </si>
  <si>
    <t>CHARBIT JEAN MARC</t>
  </si>
  <si>
    <t>020068 W</t>
  </si>
  <si>
    <t>GUIBERT PHILIPPE</t>
  </si>
  <si>
    <t>011035 L</t>
  </si>
  <si>
    <t>BLEU CHRISTIAN</t>
  </si>
  <si>
    <t>107918 S</t>
  </si>
  <si>
    <t>CHERON CHRISTIAN</t>
  </si>
  <si>
    <t>137996 O</t>
  </si>
  <si>
    <t>BLANC ARNAUD</t>
  </si>
  <si>
    <t>122547 J</t>
  </si>
  <si>
    <t>MANDEREAU QUENTIN</t>
  </si>
  <si>
    <t>121452 G</t>
  </si>
  <si>
    <t>DEBUYSER FRANCOIS</t>
  </si>
  <si>
    <t>020249 V</t>
  </si>
  <si>
    <t>MARIN FRANCISCO</t>
  </si>
  <si>
    <t>021839 Z</t>
  </si>
  <si>
    <t>AZOULAY ALAIN</t>
  </si>
  <si>
    <t>148652 D</t>
  </si>
  <si>
    <t>AMBROSIONI CHRISTOPHE</t>
  </si>
  <si>
    <t>122549 L</t>
  </si>
  <si>
    <t>MAUCLERC NICOLAS</t>
  </si>
  <si>
    <t>017572 W</t>
  </si>
  <si>
    <t>ROBERGE BRUNO</t>
  </si>
  <si>
    <t>013662 M</t>
  </si>
  <si>
    <t>MARIAGE CHRISTIAN</t>
  </si>
  <si>
    <t>013781 B</t>
  </si>
  <si>
    <t>MOREL PIERRE YVES</t>
  </si>
  <si>
    <t>016878 E</t>
  </si>
  <si>
    <t>DECLUNDER MAGALI</t>
  </si>
  <si>
    <t>018168 U</t>
  </si>
  <si>
    <t>PAQUET JEAN CLAUDE</t>
  </si>
  <si>
    <t>011268 K</t>
  </si>
  <si>
    <t>BERTHEREAU ALAIN</t>
  </si>
  <si>
    <t>017653 Z</t>
  </si>
  <si>
    <t>GUYADER GAEL</t>
  </si>
  <si>
    <t>127738 A</t>
  </si>
  <si>
    <t>BERNARD LAURENT</t>
  </si>
  <si>
    <t>137441 F</t>
  </si>
  <si>
    <t>DE WINNE ALAIN</t>
  </si>
  <si>
    <t>016537 B</t>
  </si>
  <si>
    <t>LEBACQ BERNARD</t>
  </si>
  <si>
    <t>020501 N</t>
  </si>
  <si>
    <t>OLIVEIRA JOSE</t>
  </si>
  <si>
    <t>016840 S</t>
  </si>
  <si>
    <t>MUYL STEPHANE</t>
  </si>
  <si>
    <t>121408 O</t>
  </si>
  <si>
    <t>DEVOS JACKIE</t>
  </si>
  <si>
    <t>123794 I</t>
  </si>
  <si>
    <t>MONNEYRAC KEVIN</t>
  </si>
  <si>
    <t>166404 Z</t>
  </si>
  <si>
    <t>THIAUDIERE NOA</t>
  </si>
  <si>
    <t>013079 B</t>
  </si>
  <si>
    <t>EUSEBIO CRISTINO</t>
  </si>
  <si>
    <t>010727 P</t>
  </si>
  <si>
    <t>LE BOT JEROME</t>
  </si>
  <si>
    <t>019933 R</t>
  </si>
  <si>
    <t>GAVLAK HERVE</t>
  </si>
  <si>
    <t>011016 S</t>
  </si>
  <si>
    <t>SANCHEZ CHRISTIAN</t>
  </si>
  <si>
    <t>162803 K</t>
  </si>
  <si>
    <t>KEBE MAMADOU</t>
  </si>
  <si>
    <t>016833 L</t>
  </si>
  <si>
    <t>BALLET ARNAUD</t>
  </si>
  <si>
    <t>125124 M</t>
  </si>
  <si>
    <t>PECOURT JEAN CHRISTOPHE</t>
  </si>
  <si>
    <t>018292 O</t>
  </si>
  <si>
    <t>RIBIERE JEAN LUC</t>
  </si>
  <si>
    <t>013794 O</t>
  </si>
  <si>
    <t>MOTREFF PIERRE</t>
  </si>
  <si>
    <t>106344 E</t>
  </si>
  <si>
    <t>LAOUR JEREMY</t>
  </si>
  <si>
    <t>022612 S</t>
  </si>
  <si>
    <t>FAVARO PIERRE</t>
  </si>
  <si>
    <t>020219 R</t>
  </si>
  <si>
    <t>BALLIAU JOHANN</t>
  </si>
  <si>
    <t>017571 V</t>
  </si>
  <si>
    <t>BARBIER JEAN LUC</t>
  </si>
  <si>
    <t>022562 U</t>
  </si>
  <si>
    <t>VILLEROUX PHILIPPE</t>
  </si>
  <si>
    <t>187078 W</t>
  </si>
  <si>
    <t>THOMAS ALAIN</t>
  </si>
  <si>
    <t>148051 A</t>
  </si>
  <si>
    <t>VIERA MAIA ARLINDO</t>
  </si>
  <si>
    <t>016604 Q</t>
  </si>
  <si>
    <t>DESMETTRE BRUNO</t>
  </si>
  <si>
    <t>020817 R</t>
  </si>
  <si>
    <t>SOYEZ FLORIAN</t>
  </si>
  <si>
    <t>109210 K</t>
  </si>
  <si>
    <t>LATAPIE PATRICK</t>
  </si>
  <si>
    <t>103412 K</t>
  </si>
  <si>
    <t>ASHITATE SATOSHI</t>
  </si>
  <si>
    <t>011980 U</t>
  </si>
  <si>
    <t>MOLEY PATRICK</t>
  </si>
  <si>
    <t>112719 J</t>
  </si>
  <si>
    <t>DELBEY JULIEN</t>
  </si>
  <si>
    <t>147989 H</t>
  </si>
  <si>
    <t>DENIAU GILLES</t>
  </si>
  <si>
    <t>133840 S</t>
  </si>
  <si>
    <t>CAROFF NICOLAS</t>
  </si>
  <si>
    <t>107572 K</t>
  </si>
  <si>
    <t>ORDRONNEAU PATRICE</t>
  </si>
  <si>
    <t>104946 K</t>
  </si>
  <si>
    <t>LUPIS JEAN MICHEL</t>
  </si>
  <si>
    <t>157983 W</t>
  </si>
  <si>
    <t>DAHY ANDRE</t>
  </si>
  <si>
    <t>016967 P</t>
  </si>
  <si>
    <t>SAUVAGE DOMINIQUE</t>
  </si>
  <si>
    <t>011551 H</t>
  </si>
  <si>
    <t>VALDES DIDIER</t>
  </si>
  <si>
    <t>119954 Q</t>
  </si>
  <si>
    <t>BILLORE DIDIER</t>
  </si>
  <si>
    <t>019284 S</t>
  </si>
  <si>
    <t>SENE LUDOVIC</t>
  </si>
  <si>
    <t>120045 D</t>
  </si>
  <si>
    <t>SEDANO JEREMY</t>
  </si>
  <si>
    <t>021000 S</t>
  </si>
  <si>
    <t>RECOUPE DENIS</t>
  </si>
  <si>
    <t>118300 A</t>
  </si>
  <si>
    <t>DEFENTE BRUNO</t>
  </si>
  <si>
    <t>131071 F</t>
  </si>
  <si>
    <t>BELLENS ANTOINE</t>
  </si>
  <si>
    <t>014149 F</t>
  </si>
  <si>
    <t>SCIORTINO STEPHANE</t>
  </si>
  <si>
    <t>013178 W</t>
  </si>
  <si>
    <t>GALLAND GREGORY</t>
  </si>
  <si>
    <t>130239 F</t>
  </si>
  <si>
    <t>GAYSSET CLAUDE</t>
  </si>
  <si>
    <t>021481 F</t>
  </si>
  <si>
    <t>GHERSENZON ALEXANDRE</t>
  </si>
  <si>
    <t>139644 Y</t>
  </si>
  <si>
    <t>PORTIER ALEXANDRE</t>
  </si>
  <si>
    <t>147632 V</t>
  </si>
  <si>
    <t>BOUILLE GUENAEL</t>
  </si>
  <si>
    <t>147195 V</t>
  </si>
  <si>
    <t>LACOSTE BRUNO</t>
  </si>
  <si>
    <t>017109 B</t>
  </si>
  <si>
    <t>REYNAERT PIERRE</t>
  </si>
  <si>
    <t>140113 Z</t>
  </si>
  <si>
    <t>DE HAAN PATRICK</t>
  </si>
  <si>
    <t>117872 O</t>
  </si>
  <si>
    <t>WARLET JEAN CLAUDE</t>
  </si>
  <si>
    <t>023132 S</t>
  </si>
  <si>
    <t>SI HASSEN NAJIB</t>
  </si>
  <si>
    <t>020658 O</t>
  </si>
  <si>
    <t>DESNEUX BOUTOUX GILLES</t>
  </si>
  <si>
    <t>179844 H</t>
  </si>
  <si>
    <t>VANLAUWE STEPHAN</t>
  </si>
  <si>
    <t>022682 K</t>
  </si>
  <si>
    <t>LACOMBE HERVE</t>
  </si>
  <si>
    <t>143863 F</t>
  </si>
  <si>
    <t>HA PHILIPPE</t>
  </si>
  <si>
    <t>106022 U</t>
  </si>
  <si>
    <t>FAERBER BENOIT</t>
  </si>
  <si>
    <t>112174 K</t>
  </si>
  <si>
    <t>SOUMAGNE SYLVAIN</t>
  </si>
  <si>
    <t>011607 L</t>
  </si>
  <si>
    <t>VILLATTES JOEL</t>
  </si>
  <si>
    <t>017257 T</t>
  </si>
  <si>
    <t>VERHAGHE DOMINIQUE</t>
  </si>
  <si>
    <t>130363 Z</t>
  </si>
  <si>
    <t>MEUNIER ARNAUD</t>
  </si>
  <si>
    <t>172086 A</t>
  </si>
  <si>
    <t>HUGUET PATRICK</t>
  </si>
  <si>
    <t>013495 B</t>
  </si>
  <si>
    <t>LAVOCAT DUBUIS ALAIN</t>
  </si>
  <si>
    <t>020827 B</t>
  </si>
  <si>
    <t>ELIARD CEDRIC</t>
  </si>
  <si>
    <t>135996 Q</t>
  </si>
  <si>
    <t>RAUX LEO</t>
  </si>
  <si>
    <t>135962 I</t>
  </si>
  <si>
    <t>GUERIN XAVIER</t>
  </si>
  <si>
    <t>011174 U</t>
  </si>
  <si>
    <t>CONAN CARL</t>
  </si>
  <si>
    <t>018977 X</t>
  </si>
  <si>
    <t>FOURRE CEDRIC</t>
  </si>
  <si>
    <t>014384 G</t>
  </si>
  <si>
    <t>GARCIA ANTOINE</t>
  </si>
  <si>
    <t>156114 P</t>
  </si>
  <si>
    <t>CALISTRI LIONEL</t>
  </si>
  <si>
    <t>022499 J</t>
  </si>
  <si>
    <t>REMY ROBERT</t>
  </si>
  <si>
    <t>022039 R</t>
  </si>
  <si>
    <t>DOS SANTOS FRANCIS</t>
  </si>
  <si>
    <t>013273 N</t>
  </si>
  <si>
    <t>GOURION PHILIPPE</t>
  </si>
  <si>
    <t>168724 W</t>
  </si>
  <si>
    <t>DAVID OLIVIER</t>
  </si>
  <si>
    <t>022653 H</t>
  </si>
  <si>
    <t>GRANZOTTO BERNARD</t>
  </si>
  <si>
    <t>016966 O</t>
  </si>
  <si>
    <t>GRADELLE FRANCIS</t>
  </si>
  <si>
    <t>151593 A</t>
  </si>
  <si>
    <t>BRAULT OLIVIER</t>
  </si>
  <si>
    <t>023198 G</t>
  </si>
  <si>
    <t>MILLET JEAN FRANCOIS</t>
  </si>
  <si>
    <t>019482 I</t>
  </si>
  <si>
    <t>BUET HERVE</t>
  </si>
  <si>
    <t>164041 F</t>
  </si>
  <si>
    <t>LEROY PIERRICK</t>
  </si>
  <si>
    <t>018223 X</t>
  </si>
  <si>
    <t>VASSEUR STEPHANE</t>
  </si>
  <si>
    <t>021955 L</t>
  </si>
  <si>
    <t>CATONI LAURENT</t>
  </si>
  <si>
    <t>101139 Z</t>
  </si>
  <si>
    <t>FONTAINE DANY</t>
  </si>
  <si>
    <t>106287 Z</t>
  </si>
  <si>
    <t>ABAD YANNICK</t>
  </si>
  <si>
    <t>107656 Q</t>
  </si>
  <si>
    <t>MARLARD LEOPOLD</t>
  </si>
  <si>
    <t>013240 G</t>
  </si>
  <si>
    <t>GILLET THIERRY</t>
  </si>
  <si>
    <t>014269 V</t>
  </si>
  <si>
    <t>TRICONNET CHRISTOPHE</t>
  </si>
  <si>
    <t>108854 S</t>
  </si>
  <si>
    <t>CHUZEVILLE GILLES</t>
  </si>
  <si>
    <t>014016 C</t>
  </si>
  <si>
    <t>RABILLON CHRISTIAN</t>
  </si>
  <si>
    <t>172275 F</t>
  </si>
  <si>
    <t>DAVID NOAH</t>
  </si>
  <si>
    <t>175621 S</t>
  </si>
  <si>
    <t>COUPE STEPHANE</t>
  </si>
  <si>
    <t>013907 X</t>
  </si>
  <si>
    <t>PERROT PASCAL</t>
  </si>
  <si>
    <t>020207 F</t>
  </si>
  <si>
    <t>MORALES LUIS</t>
  </si>
  <si>
    <t>018379 X</t>
  </si>
  <si>
    <t>BIDAULT DOMINIQUE</t>
  </si>
  <si>
    <t>114866 Y</t>
  </si>
  <si>
    <t>BERNARD YVES</t>
  </si>
  <si>
    <t>138317 X</t>
  </si>
  <si>
    <t>SOULIER DANIEL</t>
  </si>
  <si>
    <t>164715 N</t>
  </si>
  <si>
    <t>MADELENNE YANN</t>
  </si>
  <si>
    <t>022271 P</t>
  </si>
  <si>
    <t>MONNET JEAN CLAUDE</t>
  </si>
  <si>
    <t>155937 X</t>
  </si>
  <si>
    <t>GAILLARD PHILIPPE</t>
  </si>
  <si>
    <t>147079 T</t>
  </si>
  <si>
    <t>TOUTAIN ALAIN</t>
  </si>
  <si>
    <t>119751 V</t>
  </si>
  <si>
    <t>SABY FREDERIC</t>
  </si>
  <si>
    <t>018301 X</t>
  </si>
  <si>
    <t>DOUCET ARIEL</t>
  </si>
  <si>
    <t>140567 L</t>
  </si>
  <si>
    <t>AUBRY DOMINIQUE</t>
  </si>
  <si>
    <t>018245 T</t>
  </si>
  <si>
    <t>MARCHISSEAU STEPHANE</t>
  </si>
  <si>
    <t>167386 R</t>
  </si>
  <si>
    <t>PALACIOS DELIO</t>
  </si>
  <si>
    <t>022606 M</t>
  </si>
  <si>
    <t>DE MARCHI CHRISTIAN</t>
  </si>
  <si>
    <t>021332 M</t>
  </si>
  <si>
    <t>GAILDRAT HERVE</t>
  </si>
  <si>
    <t>118453 X</t>
  </si>
  <si>
    <t>GARRIGOS MICHEL</t>
  </si>
  <si>
    <t>012479 Z</t>
  </si>
  <si>
    <t>BALLESTEROS ALEXIS</t>
  </si>
  <si>
    <t>011233 B</t>
  </si>
  <si>
    <t>CLUSEL GUILLAUME</t>
  </si>
  <si>
    <t>148469 E</t>
  </si>
  <si>
    <t>COSTA FREITAS DOMINGOS</t>
  </si>
  <si>
    <t>016965 N</t>
  </si>
  <si>
    <t>LEDUCQ STEPHANE</t>
  </si>
  <si>
    <t>173622 V</t>
  </si>
  <si>
    <t>CHABASSIERE DOMINIQUE</t>
  </si>
  <si>
    <t>013210 C</t>
  </si>
  <si>
    <t>GAUTIER OLIVIER</t>
  </si>
  <si>
    <t>010600 S</t>
  </si>
  <si>
    <t>BERLIVET JOSEPH</t>
  </si>
  <si>
    <t>011827 X</t>
  </si>
  <si>
    <t>SOLER ERIC</t>
  </si>
  <si>
    <t>020562 W</t>
  </si>
  <si>
    <t>DARRAS DIDIER</t>
  </si>
  <si>
    <t>013557 L</t>
  </si>
  <si>
    <t>LEJEUNE EDDIE</t>
  </si>
  <si>
    <t>182274 Z</t>
  </si>
  <si>
    <t>DROT DAVID</t>
  </si>
  <si>
    <t>133085 R</t>
  </si>
  <si>
    <t>CARON ANTONY</t>
  </si>
  <si>
    <t>142586 C</t>
  </si>
  <si>
    <t>CUADRADO HECTOR</t>
  </si>
  <si>
    <t>021294 A</t>
  </si>
  <si>
    <t>DELAVEAU ALBAN</t>
  </si>
  <si>
    <t>132001 Z</t>
  </si>
  <si>
    <t>GUILBERT CYRIL</t>
  </si>
  <si>
    <t>012980 G</t>
  </si>
  <si>
    <t>DIALLO RICHARD</t>
  </si>
  <si>
    <t>013022 W</t>
  </si>
  <si>
    <t>DUBREUIL FRANCK</t>
  </si>
  <si>
    <t>159246 T</t>
  </si>
  <si>
    <t>DELMARRE SYLVAIN</t>
  </si>
  <si>
    <t>012172 E</t>
  </si>
  <si>
    <t>SCHREPF PASCAL</t>
  </si>
  <si>
    <t>011253 V</t>
  </si>
  <si>
    <t>MERCIER GERARD</t>
  </si>
  <si>
    <t>133104 K</t>
  </si>
  <si>
    <t>BLONDEEL FIRMIN</t>
  </si>
  <si>
    <t>152405 H</t>
  </si>
  <si>
    <t>LAILVAUX ERIC</t>
  </si>
  <si>
    <t>107663 X</t>
  </si>
  <si>
    <t>MONTADOR JESSY</t>
  </si>
  <si>
    <t>013749 V</t>
  </si>
  <si>
    <t>MIMPONTEL GERARD</t>
  </si>
  <si>
    <t>011699 Z</t>
  </si>
  <si>
    <t>HEBRARD LUDOVIC</t>
  </si>
  <si>
    <t>011171 R</t>
  </si>
  <si>
    <t>DESFARGES PHILIPPE</t>
  </si>
  <si>
    <t>019513 N</t>
  </si>
  <si>
    <t>BEUCHARD PHILIPPE</t>
  </si>
  <si>
    <t>010586 E</t>
  </si>
  <si>
    <t>FERREIRA JOSE</t>
  </si>
  <si>
    <t>015777 V</t>
  </si>
  <si>
    <t>ARMAND BRUNO</t>
  </si>
  <si>
    <t>135897 V</t>
  </si>
  <si>
    <t>CARRE CHRISTIAN</t>
  </si>
  <si>
    <t>129824 G</t>
  </si>
  <si>
    <t>DELALANDE CHRISTIAN</t>
  </si>
  <si>
    <t>020465 D</t>
  </si>
  <si>
    <t>ACHARD PATRICK</t>
  </si>
  <si>
    <t>022915 J</t>
  </si>
  <si>
    <t>GENIBRE ALAIN</t>
  </si>
  <si>
    <t>111241 N</t>
  </si>
  <si>
    <t>DREUX BRUNO</t>
  </si>
  <si>
    <t>017663 J</t>
  </si>
  <si>
    <t>BOURGUIGNON LUC</t>
  </si>
  <si>
    <t>019147 L</t>
  </si>
  <si>
    <t>LALANNE PATRICE</t>
  </si>
  <si>
    <t>114841 Z</t>
  </si>
  <si>
    <t>ALEXANIAN JOEL</t>
  </si>
  <si>
    <t>022881 B</t>
  </si>
  <si>
    <t>MONTINTIN JOSE</t>
  </si>
  <si>
    <t>159817 P</t>
  </si>
  <si>
    <t>CHAPUT JEAN CLAUDE</t>
  </si>
  <si>
    <t>022330 W</t>
  </si>
  <si>
    <t>PIELIN PASCAL</t>
  </si>
  <si>
    <t>017744 M</t>
  </si>
  <si>
    <t>MERCET HUGUES</t>
  </si>
  <si>
    <t>013001 B</t>
  </si>
  <si>
    <t>DONATI HERVE</t>
  </si>
  <si>
    <t>116782 Q</t>
  </si>
  <si>
    <t>GODIARD DIDIER</t>
  </si>
  <si>
    <t>101785 V</t>
  </si>
  <si>
    <t>FOUCAULT JEAN JACQUES</t>
  </si>
  <si>
    <t>017465 T</t>
  </si>
  <si>
    <t>BILLARD DAVID</t>
  </si>
  <si>
    <t>119524 C</t>
  </si>
  <si>
    <t>CHEVRIER PATRICK</t>
  </si>
  <si>
    <t>021805 R</t>
  </si>
  <si>
    <t>BREDIF BRUNO</t>
  </si>
  <si>
    <t>019169 H</t>
  </si>
  <si>
    <t>AUVRAY JEAN MICHEL</t>
  </si>
  <si>
    <t>153994 K</t>
  </si>
  <si>
    <t>LEGENDRE CHARLES</t>
  </si>
  <si>
    <t>100159 H</t>
  </si>
  <si>
    <t>RIBEIRO SERGIO</t>
  </si>
  <si>
    <t>018677 J</t>
  </si>
  <si>
    <t>HARDOUIN PHILIPPE</t>
  </si>
  <si>
    <t>019506 G</t>
  </si>
  <si>
    <t>GULDNER GEORGES</t>
  </si>
  <si>
    <t>121139 F</t>
  </si>
  <si>
    <t>LECOMTE DAVID</t>
  </si>
  <si>
    <t>124937 H</t>
  </si>
  <si>
    <t>DERNUET LUC</t>
  </si>
  <si>
    <t>122515 D</t>
  </si>
  <si>
    <t>CABARET DENIS</t>
  </si>
  <si>
    <t>022412 A</t>
  </si>
  <si>
    <t>SINANIAN JEAN PAUL</t>
  </si>
  <si>
    <t>169309 G</t>
  </si>
  <si>
    <t>MEYSSON PHILIPPE</t>
  </si>
  <si>
    <t>102241 J</t>
  </si>
  <si>
    <t>LAPUYADE THIERRY</t>
  </si>
  <si>
    <t>100222 S</t>
  </si>
  <si>
    <t>BORDELAIS LAURENT</t>
  </si>
  <si>
    <t>103904 I</t>
  </si>
  <si>
    <t>MALLET JEAN FRANCOIS</t>
  </si>
  <si>
    <t>022459 V</t>
  </si>
  <si>
    <t>VAUTRIN JEAN</t>
  </si>
  <si>
    <t>102190 K</t>
  </si>
  <si>
    <t>SARASAR LAURENT</t>
  </si>
  <si>
    <t>015748 S</t>
  </si>
  <si>
    <t>CABANES PHILIPPE</t>
  </si>
  <si>
    <t>144872 A</t>
  </si>
  <si>
    <t>BEAUCHER ALAIN</t>
  </si>
  <si>
    <t>016964 M</t>
  </si>
  <si>
    <t>BRIEZ PATRICK</t>
  </si>
  <si>
    <t>116278 G</t>
  </si>
  <si>
    <t>GAVALDA PIERRE</t>
  </si>
  <si>
    <t>012742 C</t>
  </si>
  <si>
    <t>CASSARD FABRICE</t>
  </si>
  <si>
    <t>101150 K</t>
  </si>
  <si>
    <t>DELSOL CLAUDE</t>
  </si>
  <si>
    <t>137837 L</t>
  </si>
  <si>
    <t>MOSTAFAVI SIAMAK</t>
  </si>
  <si>
    <t>101140 A</t>
  </si>
  <si>
    <t>HUBERT HERVE</t>
  </si>
  <si>
    <t>015056 C</t>
  </si>
  <si>
    <t>SIMONIN PATRICE</t>
  </si>
  <si>
    <t>109198 Y</t>
  </si>
  <si>
    <t>DENCHE FARID</t>
  </si>
  <si>
    <t>021402 E</t>
  </si>
  <si>
    <t>THIERY PHILIPPE</t>
  </si>
  <si>
    <t>014080 O</t>
  </si>
  <si>
    <t>RODRIGUES EDOUARD</t>
  </si>
  <si>
    <t>018210 K</t>
  </si>
  <si>
    <t>DENIZET GUILLAUME</t>
  </si>
  <si>
    <t>109063 T</t>
  </si>
  <si>
    <t>MUNOS JEAN</t>
  </si>
  <si>
    <t>123393 X</t>
  </si>
  <si>
    <t>BALLON XAVIER</t>
  </si>
  <si>
    <t>021393 V</t>
  </si>
  <si>
    <t>CAMILLERI ERIC</t>
  </si>
  <si>
    <t>022349 P</t>
  </si>
  <si>
    <t>POZNANSKI JEAN MICHEL</t>
  </si>
  <si>
    <t>020580 O</t>
  </si>
  <si>
    <t>WALLOIS ARNAUD</t>
  </si>
  <si>
    <t>012262 Q</t>
  </si>
  <si>
    <t>HATUEL FREDDY</t>
  </si>
  <si>
    <t>016921 V</t>
  </si>
  <si>
    <t>DJELOUAH GEOFFREY</t>
  </si>
  <si>
    <t>103019 H</t>
  </si>
  <si>
    <t>MONTADOR LUDOVIC</t>
  </si>
  <si>
    <t>131974 Y</t>
  </si>
  <si>
    <t>BARTHEROTE BRICE</t>
  </si>
  <si>
    <t>158349 T</t>
  </si>
  <si>
    <t>SARICAM SULEYMAN</t>
  </si>
  <si>
    <t>117712 K</t>
  </si>
  <si>
    <t>COURCOL FRANCOIS</t>
  </si>
  <si>
    <t>011218 M</t>
  </si>
  <si>
    <t>SCHUNCK FRANCOIS</t>
  </si>
  <si>
    <t>113957 Z</t>
  </si>
  <si>
    <t>HOLIVE MICHEL</t>
  </si>
  <si>
    <t>114814 Y</t>
  </si>
  <si>
    <t>BAILS JEAN LOUIS</t>
  </si>
  <si>
    <t>129325 B</t>
  </si>
  <si>
    <t>CLASTRES DAVID</t>
  </si>
  <si>
    <t>010901 H</t>
  </si>
  <si>
    <t>CALVAR JEAN JACQUES</t>
  </si>
  <si>
    <t>140121 H</t>
  </si>
  <si>
    <t>POTIER LAURENT</t>
  </si>
  <si>
    <t>133360 G</t>
  </si>
  <si>
    <t>PROUT VINCENT</t>
  </si>
  <si>
    <t>149533 L</t>
  </si>
  <si>
    <t>BAUDET JEAN MARIE</t>
  </si>
  <si>
    <t>148206 T</t>
  </si>
  <si>
    <t>CARETTE ADRIEN</t>
  </si>
  <si>
    <t>112300 G</t>
  </si>
  <si>
    <t>DORIZON ERIC</t>
  </si>
  <si>
    <t>013113 J</t>
  </si>
  <si>
    <t>FERRANDI FLORIAN</t>
  </si>
  <si>
    <t>111607 P</t>
  </si>
  <si>
    <t>GAILLARD CHRISTOPHE</t>
  </si>
  <si>
    <t>019522 W</t>
  </si>
  <si>
    <t>LE COENT JACKY</t>
  </si>
  <si>
    <t>016571 J</t>
  </si>
  <si>
    <t>LASVAUX JACKY</t>
  </si>
  <si>
    <t>016084 Q</t>
  </si>
  <si>
    <t>LANDE GERARD</t>
  </si>
  <si>
    <t>017052 W</t>
  </si>
  <si>
    <t>SAINT GEORGES CLAUDE</t>
  </si>
  <si>
    <t>010492 O</t>
  </si>
  <si>
    <t>BALLOUARD PHILIPPE</t>
  </si>
  <si>
    <t>016904 E</t>
  </si>
  <si>
    <t>HUBERT OLIVIER</t>
  </si>
  <si>
    <t>105372 U</t>
  </si>
  <si>
    <t>COUVREUR JEREMY</t>
  </si>
  <si>
    <t>011201 V</t>
  </si>
  <si>
    <t>DUPOUY DANIEL</t>
  </si>
  <si>
    <t>021821 H</t>
  </si>
  <si>
    <t>ANTONIN ALAIN</t>
  </si>
  <si>
    <t>116235 P</t>
  </si>
  <si>
    <t>PIEDEVACHE ALAIN</t>
  </si>
  <si>
    <t>145779 X</t>
  </si>
  <si>
    <t>BEGHIN BENJAMIN</t>
  </si>
  <si>
    <t>012893 X</t>
  </si>
  <si>
    <t>DARVILLE CHRISTOPHE</t>
  </si>
  <si>
    <t>169937 P</t>
  </si>
  <si>
    <t>SAAD GHASSAN</t>
  </si>
  <si>
    <t>147217 T</t>
  </si>
  <si>
    <t>BONNET JEAN MICHEL</t>
  </si>
  <si>
    <t>146970 A</t>
  </si>
  <si>
    <t>MARLET PATRICK</t>
  </si>
  <si>
    <t>011315 F</t>
  </si>
  <si>
    <t>URSA ERIC</t>
  </si>
  <si>
    <t>018159 L</t>
  </si>
  <si>
    <t>DETABLE PASCAL</t>
  </si>
  <si>
    <t>015815 H</t>
  </si>
  <si>
    <t>HELIN ALAIN</t>
  </si>
  <si>
    <t>158352 X</t>
  </si>
  <si>
    <t>FOURMOND JEAN LUC</t>
  </si>
  <si>
    <t>143591 T</t>
  </si>
  <si>
    <t>BRANSKI THIERRY</t>
  </si>
  <si>
    <t>108277 N</t>
  </si>
  <si>
    <t>DUCROS DOMINIQUE</t>
  </si>
  <si>
    <t>117582 K</t>
  </si>
  <si>
    <t>DUBUC MATHIEU</t>
  </si>
  <si>
    <t>023133 T</t>
  </si>
  <si>
    <t>BILLEBEAU DENIS</t>
  </si>
  <si>
    <t>127275 F</t>
  </si>
  <si>
    <t>FERNANDEZ MARC</t>
  </si>
  <si>
    <t>016794 Y</t>
  </si>
  <si>
    <t>VIGNERON REYNALD</t>
  </si>
  <si>
    <t>019461 N</t>
  </si>
  <si>
    <t>VERA GILLES</t>
  </si>
  <si>
    <t>016749 F</t>
  </si>
  <si>
    <t>PONCHANT GREGORY</t>
  </si>
  <si>
    <t>120639 Z</t>
  </si>
  <si>
    <t>HELLAL DENIS</t>
  </si>
  <si>
    <t>188446 H</t>
  </si>
  <si>
    <t>AKPINAR HAKAN</t>
  </si>
  <si>
    <t>020466 E</t>
  </si>
  <si>
    <t>BARDOU JACQUES</t>
  </si>
  <si>
    <t>169723 G</t>
  </si>
  <si>
    <t>NGUYEN TAN KIET</t>
  </si>
  <si>
    <t>020160 K</t>
  </si>
  <si>
    <t>DALIGAULT CHRISTIAN</t>
  </si>
  <si>
    <t>017169 J</t>
  </si>
  <si>
    <t>SNIATECKI PASCAL</t>
  </si>
  <si>
    <t>022284 C</t>
  </si>
  <si>
    <t>MUNOZ CHRISTIAN</t>
  </si>
  <si>
    <t>104949 N</t>
  </si>
  <si>
    <t>BARBEILLON PIERRE</t>
  </si>
  <si>
    <t>020751 D</t>
  </si>
  <si>
    <t>FERREIRA MANUEL</t>
  </si>
  <si>
    <t>177330 A</t>
  </si>
  <si>
    <t>DUBREUIL PATRICK</t>
  </si>
  <si>
    <t>144620 I</t>
  </si>
  <si>
    <t>GROSDEMANGE JULIEN</t>
  </si>
  <si>
    <t>100873 T</t>
  </si>
  <si>
    <t>FERRIOL DOMINIQUE</t>
  </si>
  <si>
    <t>013415 Z</t>
  </si>
  <si>
    <t>JOYEZ PATRICK</t>
  </si>
  <si>
    <t>012910 O</t>
  </si>
  <si>
    <t>DE LISLEFERME BERNARD</t>
  </si>
  <si>
    <t>013789 J</t>
  </si>
  <si>
    <t>MORMICHE MICHEL</t>
  </si>
  <si>
    <t>103648 M</t>
  </si>
  <si>
    <t>LAVRADOR JOSE</t>
  </si>
  <si>
    <t>130385 V</t>
  </si>
  <si>
    <t>BONNET JEAN LOUIS</t>
  </si>
  <si>
    <t>013325 N</t>
  </si>
  <si>
    <t>GUREWAN SURESH</t>
  </si>
  <si>
    <t>121136 C</t>
  </si>
  <si>
    <t>LECOMTE MICKAEL</t>
  </si>
  <si>
    <t>010959 N</t>
  </si>
  <si>
    <t>DESPREZ SERGE</t>
  </si>
  <si>
    <t>156337 G</t>
  </si>
  <si>
    <t>IACONO JOE</t>
  </si>
  <si>
    <t>149644 G</t>
  </si>
  <si>
    <t>GUIVARC H PATRICK</t>
  </si>
  <si>
    <t>017277 N</t>
  </si>
  <si>
    <t>MONNEYRAC SEBASTIEN</t>
  </si>
  <si>
    <t>105109 R</t>
  </si>
  <si>
    <t>RICHIERO RODOLPHE</t>
  </si>
  <si>
    <t>152841 G</t>
  </si>
  <si>
    <t>TORCHE SOPHIANE</t>
  </si>
  <si>
    <t>107037 V</t>
  </si>
  <si>
    <t>TURCAN FREDERIC</t>
  </si>
  <si>
    <t>160637 F</t>
  </si>
  <si>
    <t>LEBORGNE CORENTIN</t>
  </si>
  <si>
    <t>131650 M</t>
  </si>
  <si>
    <t>JUNCHAT KRISS</t>
  </si>
  <si>
    <t>011300 Q</t>
  </si>
  <si>
    <t>BERGOUGNOUX MICHEL</t>
  </si>
  <si>
    <t>022228 Y</t>
  </si>
  <si>
    <t>MALLOT MICHEL</t>
  </si>
  <si>
    <t>184485 C</t>
  </si>
  <si>
    <t>GRANAT CONRAD</t>
  </si>
  <si>
    <t>155967 E</t>
  </si>
  <si>
    <t>BERRUET JEAN PAUL</t>
  </si>
  <si>
    <t>138362 Q</t>
  </si>
  <si>
    <t>STIEVET GUY</t>
  </si>
  <si>
    <t>023167 B</t>
  </si>
  <si>
    <t>ALLONCLE ROGER</t>
  </si>
  <si>
    <t>022372 M</t>
  </si>
  <si>
    <t>RIGNOLS PHILIPPE</t>
  </si>
  <si>
    <t>017049 T</t>
  </si>
  <si>
    <t>LECLERCQ ALAIN</t>
  </si>
  <si>
    <t>016746 C</t>
  </si>
  <si>
    <t>BETRANCOURT PASCAL</t>
  </si>
  <si>
    <t>109136 O</t>
  </si>
  <si>
    <t>RAEPSAET STEPHANE</t>
  </si>
  <si>
    <t>110544 S</t>
  </si>
  <si>
    <t>GROLLET FABIEN</t>
  </si>
  <si>
    <t>111800 A</t>
  </si>
  <si>
    <t>LOUIS JEROME</t>
  </si>
  <si>
    <t>114394 U</t>
  </si>
  <si>
    <t>DE OLIVEIRA RODRIGUES ARMENIO</t>
  </si>
  <si>
    <t>119970 G</t>
  </si>
  <si>
    <t>DELATTRE HERVE</t>
  </si>
  <si>
    <t>126632 M</t>
  </si>
  <si>
    <t>COURTIN LUC</t>
  </si>
  <si>
    <t>013111 H</t>
  </si>
  <si>
    <t>110992 Y</t>
  </si>
  <si>
    <t>ARGIS MICKAEL</t>
  </si>
  <si>
    <t>010657 X</t>
  </si>
  <si>
    <t>MICHELOTTI FRANCESCO</t>
  </si>
  <si>
    <t>179674 Y</t>
  </si>
  <si>
    <t>SIGUENZA VINCENT</t>
  </si>
  <si>
    <t>017602 A</t>
  </si>
  <si>
    <t>SORTAIS CLAUDE</t>
  </si>
  <si>
    <t>112218 C</t>
  </si>
  <si>
    <t>CAILLET STEPHANE</t>
  </si>
  <si>
    <t>021458 I</t>
  </si>
  <si>
    <t>MOREAU HUBERT</t>
  </si>
  <si>
    <t>155845 X</t>
  </si>
  <si>
    <t>ENON NICOLAS</t>
  </si>
  <si>
    <t>107425 T</t>
  </si>
  <si>
    <t>BLANDIN PATRICK</t>
  </si>
  <si>
    <t>018351 V</t>
  </si>
  <si>
    <t>VERLEY NICOLAS</t>
  </si>
  <si>
    <t>100599 F</t>
  </si>
  <si>
    <t>VARACHE ALBAN</t>
  </si>
  <si>
    <t>015878 S</t>
  </si>
  <si>
    <t>JARDIN GERARD</t>
  </si>
  <si>
    <t>148774 L</t>
  </si>
  <si>
    <t>RUZZENE MARIO</t>
  </si>
  <si>
    <t>018272 U</t>
  </si>
  <si>
    <t>PICHON CHRISTIAN</t>
  </si>
  <si>
    <t>145409 R</t>
  </si>
  <si>
    <t>NOURRIGAT CHRISTIAN</t>
  </si>
  <si>
    <t>012567 J</t>
  </si>
  <si>
    <t>BERTHOMIER JACQUES</t>
  </si>
  <si>
    <t>019857 T</t>
  </si>
  <si>
    <t>ROUSSEAU JORIS</t>
  </si>
  <si>
    <t>014373 V</t>
  </si>
  <si>
    <t>URANGA JOSE LUIS</t>
  </si>
  <si>
    <t>151415 G</t>
  </si>
  <si>
    <t>PAILLARD BERTRAND</t>
  </si>
  <si>
    <t>016962 K</t>
  </si>
  <si>
    <t>GUILBERT PASCAL</t>
  </si>
  <si>
    <t>145195 L</t>
  </si>
  <si>
    <t>DURIEZ FREDERIC</t>
  </si>
  <si>
    <t>103243 X</t>
  </si>
  <si>
    <t>BARDET CHRISTOPHE</t>
  </si>
  <si>
    <t>010711 Z</t>
  </si>
  <si>
    <t>TREAL JEAN</t>
  </si>
  <si>
    <t>152497 H</t>
  </si>
  <si>
    <t>LEMAIRE PHILIPPE</t>
  </si>
  <si>
    <t>012438 K</t>
  </si>
  <si>
    <t>ANDRE LUC</t>
  </si>
  <si>
    <t>016572 K</t>
  </si>
  <si>
    <t>MALET PIERRE</t>
  </si>
  <si>
    <t>143987 Z</t>
  </si>
  <si>
    <t>DIEU JEAN CHARLES</t>
  </si>
  <si>
    <t>132616 Q</t>
  </si>
  <si>
    <t>DUCHENE GUY</t>
  </si>
  <si>
    <t>151434 C</t>
  </si>
  <si>
    <t>HINGRAND TONY</t>
  </si>
  <si>
    <t>140924 E</t>
  </si>
  <si>
    <t>BESSIERE JEAN PAUL</t>
  </si>
  <si>
    <t>130701 Z</t>
  </si>
  <si>
    <t>CARRION JEAN PHILIPPE</t>
  </si>
  <si>
    <t>010672 M</t>
  </si>
  <si>
    <t>MICHELET CHRISTOPHE</t>
  </si>
  <si>
    <t>103011 Z</t>
  </si>
  <si>
    <t>MASTALERZ PASCAL</t>
  </si>
  <si>
    <t>132351 L</t>
  </si>
  <si>
    <t>N GUYEN NGA</t>
  </si>
  <si>
    <t>130000 A</t>
  </si>
  <si>
    <t>DE AMORIM MANUEL</t>
  </si>
  <si>
    <t>116400 Y</t>
  </si>
  <si>
    <t>ACEDO PATRICK</t>
  </si>
  <si>
    <t>132935 X</t>
  </si>
  <si>
    <t>DECHAMPS JULIE</t>
  </si>
  <si>
    <t>109732 M</t>
  </si>
  <si>
    <t>LE DEVENTEC FLORENT</t>
  </si>
  <si>
    <t>104530 K</t>
  </si>
  <si>
    <t>MARCHANDISE EMMANUEL</t>
  </si>
  <si>
    <t>173508 W</t>
  </si>
  <si>
    <t>LABOURGADE PATRICK</t>
  </si>
  <si>
    <t>011706 G</t>
  </si>
  <si>
    <t>HEBRARD SEBASTIEN</t>
  </si>
  <si>
    <t>020724 C</t>
  </si>
  <si>
    <t>VERGER ANDRE</t>
  </si>
  <si>
    <t>124478 Q</t>
  </si>
  <si>
    <t>BRAZY MANUEL</t>
  </si>
  <si>
    <t>170679 W</t>
  </si>
  <si>
    <t>VIGREUX CHRISTIAN</t>
  </si>
  <si>
    <t>112541 N</t>
  </si>
  <si>
    <t>MASSON THIBAUT</t>
  </si>
  <si>
    <t>023184 S</t>
  </si>
  <si>
    <t>BALLIGAND SERGE</t>
  </si>
  <si>
    <t>021450 A</t>
  </si>
  <si>
    <t>MARZAT FREDERIC</t>
  </si>
  <si>
    <t>010542 M</t>
  </si>
  <si>
    <t>L ELCHAT JEAN JACQUES</t>
  </si>
  <si>
    <t>176591 X</t>
  </si>
  <si>
    <t>GOMEZ GABRIEL</t>
  </si>
  <si>
    <t>156400 A</t>
  </si>
  <si>
    <t>NUNEZ ALAIN</t>
  </si>
  <si>
    <t>130353 P</t>
  </si>
  <si>
    <t>NGUYEN THUA DANH</t>
  </si>
  <si>
    <t>111558 S</t>
  </si>
  <si>
    <t>PERRINEL PASCAL</t>
  </si>
  <si>
    <t>148023 V</t>
  </si>
  <si>
    <t>AUFFRET MARCEL</t>
  </si>
  <si>
    <t>018946 S</t>
  </si>
  <si>
    <t>CHESNEAU CHRISTOPHE</t>
  </si>
  <si>
    <t>186991 B</t>
  </si>
  <si>
    <t>DURANGO LOPES JAMES</t>
  </si>
  <si>
    <t>169748 J</t>
  </si>
  <si>
    <t>BEN TOLILA ANDRE</t>
  </si>
  <si>
    <t>021708 Y</t>
  </si>
  <si>
    <t>CHARRIER RONALD</t>
  </si>
  <si>
    <t>137351 T</t>
  </si>
  <si>
    <t>ARGENTIN JEAN LUC</t>
  </si>
  <si>
    <t>011940 G</t>
  </si>
  <si>
    <t>ORBAN MARCEL</t>
  </si>
  <si>
    <t>012875 F</t>
  </si>
  <si>
    <t>CUCUROU MAX</t>
  </si>
  <si>
    <t>019354 K</t>
  </si>
  <si>
    <t>SAUVAGE JEAN CLAUDE</t>
  </si>
  <si>
    <t>020682 M</t>
  </si>
  <si>
    <t>ELIARD YVON</t>
  </si>
  <si>
    <t>019722 O</t>
  </si>
  <si>
    <t>HERAULT FABRICE</t>
  </si>
  <si>
    <t>186397 F</t>
  </si>
  <si>
    <t>AKYOL SERKAN</t>
  </si>
  <si>
    <t>125660 C</t>
  </si>
  <si>
    <t>CLANET BENOIT</t>
  </si>
  <si>
    <t>160032 Y</t>
  </si>
  <si>
    <t>TEA ERIC</t>
  </si>
  <si>
    <t>163768 J</t>
  </si>
  <si>
    <t>BERNARD FRANCIS</t>
  </si>
  <si>
    <t>117218 K</t>
  </si>
  <si>
    <t>FERRATON MICHEL</t>
  </si>
  <si>
    <t>138033 Z</t>
  </si>
  <si>
    <t>GREGOIRE REGIS</t>
  </si>
  <si>
    <t>168288 X</t>
  </si>
  <si>
    <t>LANNURIEN THIERRY</t>
  </si>
  <si>
    <t>013420 E</t>
  </si>
  <si>
    <t>JULLIEN EMMANUEL</t>
  </si>
  <si>
    <t>012928 G</t>
  </si>
  <si>
    <t>DELBORT BRUNO</t>
  </si>
  <si>
    <t>134911 X</t>
  </si>
  <si>
    <t>HAIS LAURENT</t>
  </si>
  <si>
    <t>118688 Y</t>
  </si>
  <si>
    <t>FRANCO HENRY</t>
  </si>
  <si>
    <t>134929 P</t>
  </si>
  <si>
    <t>DUBOIS THIERRY</t>
  </si>
  <si>
    <t>137459 X</t>
  </si>
  <si>
    <t>BETTEFORT MICKAEL</t>
  </si>
  <si>
    <t>132592 S</t>
  </si>
  <si>
    <t>RICHARD ALAIN</t>
  </si>
  <si>
    <t>152532 W</t>
  </si>
  <si>
    <t>FRANCHET RICHARD</t>
  </si>
  <si>
    <t>116460 G</t>
  </si>
  <si>
    <t>RICHARD JEROME</t>
  </si>
  <si>
    <t>016073 F</t>
  </si>
  <si>
    <t>BERTHOLON GERARD</t>
  </si>
  <si>
    <t>019649 T</t>
  </si>
  <si>
    <t>AGU GWENAEL</t>
  </si>
  <si>
    <t>163799 S</t>
  </si>
  <si>
    <t>DELOFFRE THIERRY</t>
  </si>
  <si>
    <t>187850 K</t>
  </si>
  <si>
    <t>BODDAERT ALEXANDRE</t>
  </si>
  <si>
    <t>142602 S</t>
  </si>
  <si>
    <t>DALLERY THIERRY</t>
  </si>
  <si>
    <t>020811 L</t>
  </si>
  <si>
    <t>LEROY ALEX</t>
  </si>
  <si>
    <t>107706 O</t>
  </si>
  <si>
    <t>CLUZEL JACQUES</t>
  </si>
  <si>
    <t>104165 J</t>
  </si>
  <si>
    <t>JAFFRAY THIERRY</t>
  </si>
  <si>
    <t>159937 V</t>
  </si>
  <si>
    <t>CLAVET RICHARD</t>
  </si>
  <si>
    <t>119571 X</t>
  </si>
  <si>
    <t>MIRANDA LUIS</t>
  </si>
  <si>
    <t>020598 G</t>
  </si>
  <si>
    <t>DIEUDONNE JEROME</t>
  </si>
  <si>
    <t>170070 J</t>
  </si>
  <si>
    <t>DE AMICIS GIUSEPPE</t>
  </si>
  <si>
    <t>012460 G</t>
  </si>
  <si>
    <t>AUXIETRE MICHEL</t>
  </si>
  <si>
    <t>162663 H</t>
  </si>
  <si>
    <t>PARDE MATHIS</t>
  </si>
  <si>
    <t>155854 G</t>
  </si>
  <si>
    <t>ALALOF PHILIPPE</t>
  </si>
  <si>
    <t>147406 Z</t>
  </si>
  <si>
    <t>RENAULD RICHARD</t>
  </si>
  <si>
    <t>117728 A</t>
  </si>
  <si>
    <t>010953 H</t>
  </si>
  <si>
    <t>DURAND PASCAL</t>
  </si>
  <si>
    <t>111453 R</t>
  </si>
  <si>
    <t>DAL SANTO NICOLAS</t>
  </si>
  <si>
    <t>155965 C</t>
  </si>
  <si>
    <t>COUDERT JEAN MICHEL</t>
  </si>
  <si>
    <t>138180 Q</t>
  </si>
  <si>
    <t>MONNERET MARC</t>
  </si>
  <si>
    <t>141804 A</t>
  </si>
  <si>
    <t>BOULART CHARLES</t>
  </si>
  <si>
    <t>182807 D</t>
  </si>
  <si>
    <t>NAVARRO FABIEN</t>
  </si>
  <si>
    <t>105375 X</t>
  </si>
  <si>
    <t>BRAZY FRANCOIS</t>
  </si>
  <si>
    <t>100516 A</t>
  </si>
  <si>
    <t>PETITON YANN</t>
  </si>
  <si>
    <t>132646 U</t>
  </si>
  <si>
    <t>CHATELET ALAIN</t>
  </si>
  <si>
    <t>152818 G</t>
  </si>
  <si>
    <t>MACHURON JEAN PIERRE</t>
  </si>
  <si>
    <t>140629 V</t>
  </si>
  <si>
    <t>CABOURG SERGE</t>
  </si>
  <si>
    <t>014533 Z</t>
  </si>
  <si>
    <t>PRADES FREDERIC</t>
  </si>
  <si>
    <t>104955 T</t>
  </si>
  <si>
    <t>SOULAT DOMINIQUE</t>
  </si>
  <si>
    <t>177085 J</t>
  </si>
  <si>
    <t>DIAB MICHEL</t>
  </si>
  <si>
    <t>014206 K</t>
  </si>
  <si>
    <t>TAIEB ALAIN</t>
  </si>
  <si>
    <t>168882 S</t>
  </si>
  <si>
    <t>WEILL DENIS</t>
  </si>
  <si>
    <t>020867 P</t>
  </si>
  <si>
    <t>CRAMPON FREDDY</t>
  </si>
  <si>
    <t>140661 B</t>
  </si>
  <si>
    <t>PAYS JACQUES</t>
  </si>
  <si>
    <t>013244 K</t>
  </si>
  <si>
    <t>GIMENES JEAN MANUEL</t>
  </si>
  <si>
    <t>017210 Y</t>
  </si>
  <si>
    <t>DAVID PASCAL</t>
  </si>
  <si>
    <t>016484 A</t>
  </si>
  <si>
    <t>MERLE MICHEL</t>
  </si>
  <si>
    <t>120479 V</t>
  </si>
  <si>
    <t>BOUGRAT OLIVIER</t>
  </si>
  <si>
    <t>012736 W</t>
  </si>
  <si>
    <t>CARRIERE ETIENNE</t>
  </si>
  <si>
    <t>017236 Y</t>
  </si>
  <si>
    <t>LEBECQ JEAN PIERRE</t>
  </si>
  <si>
    <t>012180 M</t>
  </si>
  <si>
    <t>MATHEZ HUBERT</t>
  </si>
  <si>
    <t>129454 A</t>
  </si>
  <si>
    <t>CAUX PATRICK</t>
  </si>
  <si>
    <t>013403 N</t>
  </si>
  <si>
    <t>JOSSELIN WILLIAM</t>
  </si>
  <si>
    <t>018819 V</t>
  </si>
  <si>
    <t>FOUQUET ALAIN</t>
  </si>
  <si>
    <t>012585 B</t>
  </si>
  <si>
    <t>BIENNE GUILLAUME</t>
  </si>
  <si>
    <t>102277 T</t>
  </si>
  <si>
    <t>TOST NICOLAS</t>
  </si>
  <si>
    <t>013234 A</t>
  </si>
  <si>
    <t>GIGUET GILLES</t>
  </si>
  <si>
    <t>112600 U</t>
  </si>
  <si>
    <t>LIVEBARDON SONIA</t>
  </si>
  <si>
    <t>012031 T</t>
  </si>
  <si>
    <t>HALLIER MELANIE</t>
  </si>
  <si>
    <t>016710 S</t>
  </si>
  <si>
    <t>HORNAIN DENIS</t>
  </si>
  <si>
    <t>016502 S</t>
  </si>
  <si>
    <t>REDOUTEZ ERIC</t>
  </si>
  <si>
    <t>017731 Z</t>
  </si>
  <si>
    <t>LOURSEL ALAIN</t>
  </si>
  <si>
    <t>019011 F</t>
  </si>
  <si>
    <t>FERRIERE FRANCIS</t>
  </si>
  <si>
    <t>020690 U</t>
  </si>
  <si>
    <t>POTIER DAVID</t>
  </si>
  <si>
    <t>016525 P</t>
  </si>
  <si>
    <t>HOTTE JEAN LOUIS</t>
  </si>
  <si>
    <t>119557 J</t>
  </si>
  <si>
    <t>STADNICKI ADAM</t>
  </si>
  <si>
    <t>113564 W</t>
  </si>
  <si>
    <t>GOSSELIN OLIVIER</t>
  </si>
  <si>
    <t>018959 F</t>
  </si>
  <si>
    <t>RIBIS RAPHAEL</t>
  </si>
  <si>
    <t>119537 P</t>
  </si>
  <si>
    <t>RIVIERE CLAUDE</t>
  </si>
  <si>
    <t>110145 J</t>
  </si>
  <si>
    <t>DE ALMEIDA CARLOS</t>
  </si>
  <si>
    <t>140297 B</t>
  </si>
  <si>
    <t>DOS SANTOS VASCO</t>
  </si>
  <si>
    <t>101815 Z</t>
  </si>
  <si>
    <t>SERVANT DENIS</t>
  </si>
  <si>
    <t>013217 J</t>
  </si>
  <si>
    <t>GEIST FRANCOIS</t>
  </si>
  <si>
    <t>015760 E</t>
  </si>
  <si>
    <t>GALLO MICHEL</t>
  </si>
  <si>
    <t>170516 T</t>
  </si>
  <si>
    <t>ROBERT ALAIN</t>
  </si>
  <si>
    <t>166357 Y</t>
  </si>
  <si>
    <t>DA COSTA NELSON</t>
  </si>
  <si>
    <t>130372 I</t>
  </si>
  <si>
    <t>DUMANS HERVE</t>
  </si>
  <si>
    <t>106902 Q</t>
  </si>
  <si>
    <t>ABEAUZIT JACQUES</t>
  </si>
  <si>
    <t>010203 L</t>
  </si>
  <si>
    <t>SIMON GERARD</t>
  </si>
  <si>
    <t>147132 B</t>
  </si>
  <si>
    <t>SERAYET FREDERIC</t>
  </si>
  <si>
    <t>021595 P</t>
  </si>
  <si>
    <t>BEULQUE SCHAUB RENAUD</t>
  </si>
  <si>
    <t>112816 C</t>
  </si>
  <si>
    <t>CHATELON DANIEL</t>
  </si>
  <si>
    <t>150219 G</t>
  </si>
  <si>
    <t>DELACOTTE BRIEUC</t>
  </si>
  <si>
    <t>013549 D</t>
  </si>
  <si>
    <t>LEGRAND DENIS</t>
  </si>
  <si>
    <t>184866 R</t>
  </si>
  <si>
    <t>PETIT GUY</t>
  </si>
  <si>
    <t>138537 J</t>
  </si>
  <si>
    <t>FORNEL CHRISTOPHE</t>
  </si>
  <si>
    <t>109708 O</t>
  </si>
  <si>
    <t>MUNOS VINCENT</t>
  </si>
  <si>
    <t>147340 C</t>
  </si>
  <si>
    <t>HILARI GEORGES</t>
  </si>
  <si>
    <t>017476 E</t>
  </si>
  <si>
    <t>DE TOFFOLI JEAN ANTOINE</t>
  </si>
  <si>
    <t>101518 O</t>
  </si>
  <si>
    <t>ROUGON ROBERT</t>
  </si>
  <si>
    <t>020812 M</t>
  </si>
  <si>
    <t>LAMBEAU PIERRE LOUIS</t>
  </si>
  <si>
    <t>017536 M</t>
  </si>
  <si>
    <t>GUIGNON ERIC</t>
  </si>
  <si>
    <t>116755 P</t>
  </si>
  <si>
    <t>KOENIG JEAN</t>
  </si>
  <si>
    <t>129497 R</t>
  </si>
  <si>
    <t>CLEMENT GERARD</t>
  </si>
  <si>
    <t>014364 M</t>
  </si>
  <si>
    <t>ZURAWIECKI ANDRE</t>
  </si>
  <si>
    <t>156823 K</t>
  </si>
  <si>
    <t>COUPLET VALENTIN</t>
  </si>
  <si>
    <t>156038 G</t>
  </si>
  <si>
    <t>BAEYE FREDERIC</t>
  </si>
  <si>
    <t>147739 L</t>
  </si>
  <si>
    <t>GERLES PHILIPPE</t>
  </si>
  <si>
    <t>110381 L</t>
  </si>
  <si>
    <t>GRANGER PASCAL</t>
  </si>
  <si>
    <t>012137 V</t>
  </si>
  <si>
    <t>FAISANT RAYMOND</t>
  </si>
  <si>
    <t>019809 X</t>
  </si>
  <si>
    <t>BELLANGER PHILIPPE</t>
  </si>
  <si>
    <t>013407 R</t>
  </si>
  <si>
    <t>JOUBI XAVIER</t>
  </si>
  <si>
    <t>017482 K</t>
  </si>
  <si>
    <t>DAVOINE BRUNO</t>
  </si>
  <si>
    <t>175685 M</t>
  </si>
  <si>
    <t>CHAUVIN DANIEL</t>
  </si>
  <si>
    <t>021449 Z</t>
  </si>
  <si>
    <t>LAFON JEAN CLAUDE</t>
  </si>
  <si>
    <t>156368 Q</t>
  </si>
  <si>
    <t>TASSET JEROME</t>
  </si>
  <si>
    <t>147357 W</t>
  </si>
  <si>
    <t>MARSAL JEAN CHARLES</t>
  </si>
  <si>
    <t>112748 M</t>
  </si>
  <si>
    <t>FONTAINE CHRISTIAN</t>
  </si>
  <si>
    <t>016472 O</t>
  </si>
  <si>
    <t>DELOMBRE FREDERIC</t>
  </si>
  <si>
    <t>141504 M</t>
  </si>
  <si>
    <t>LECOQ ARNAUD</t>
  </si>
  <si>
    <t>184031 J</t>
  </si>
  <si>
    <t>RODRIGUEZ JUAN JULIAN</t>
  </si>
  <si>
    <t>131112 U</t>
  </si>
  <si>
    <t>DELOR PATRICK</t>
  </si>
  <si>
    <t>013343 F</t>
  </si>
  <si>
    <t>HEMERET DOMINIQUE</t>
  </si>
  <si>
    <t>022383 X</t>
  </si>
  <si>
    <t>AUBERT ROUECHE ERIC</t>
  </si>
  <si>
    <t>150128 H</t>
  </si>
  <si>
    <t>CARSON STEPHEN</t>
  </si>
  <si>
    <t>143586 O</t>
  </si>
  <si>
    <t>WALLISER DIDIER</t>
  </si>
  <si>
    <t>016777 H</t>
  </si>
  <si>
    <t>LEVEQUE DANIEL</t>
  </si>
  <si>
    <t>156543 F</t>
  </si>
  <si>
    <t>FERNANDES ALVES FRANCISCO</t>
  </si>
  <si>
    <t>018340 K</t>
  </si>
  <si>
    <t>POTHIER BERNARD</t>
  </si>
  <si>
    <t>138538 K</t>
  </si>
  <si>
    <t>CARREGUES PATRICK</t>
  </si>
  <si>
    <t>167847 S</t>
  </si>
  <si>
    <t>MEUNIER FRANCK</t>
  </si>
  <si>
    <t>108022 S</t>
  </si>
  <si>
    <t>GONZALEZ JOSE</t>
  </si>
  <si>
    <t>137339 H</t>
  </si>
  <si>
    <t>BEZARD GEORGES</t>
  </si>
  <si>
    <t>011465 Z</t>
  </si>
  <si>
    <t>LATEYRON DIDIER</t>
  </si>
  <si>
    <t>109519 H</t>
  </si>
  <si>
    <t>PEREZ JEROME</t>
  </si>
  <si>
    <t>022878 Y</t>
  </si>
  <si>
    <t>ISIDORE DANIEL</t>
  </si>
  <si>
    <t>147562 T</t>
  </si>
  <si>
    <t>BURTILLET CHRISTIAN</t>
  </si>
  <si>
    <t>126236 G</t>
  </si>
  <si>
    <t>VINCENT DANIEL</t>
  </si>
  <si>
    <t>132698 U</t>
  </si>
  <si>
    <t>MALEK PATRICK</t>
  </si>
  <si>
    <t>137385 B</t>
  </si>
  <si>
    <t>SIMON CLAUDE</t>
  </si>
  <si>
    <t>185055 X</t>
  </si>
  <si>
    <t>FASTENAEKELS PHILIPPE</t>
  </si>
  <si>
    <t>120484 A</t>
  </si>
  <si>
    <t>ROUILLON JEAN LUC</t>
  </si>
  <si>
    <t>148807 X</t>
  </si>
  <si>
    <t>GOLSE ERIC</t>
  </si>
  <si>
    <t>178674 L</t>
  </si>
  <si>
    <t>DOAN PHI LONG</t>
  </si>
  <si>
    <t>012196 C</t>
  </si>
  <si>
    <t>PICARD ANDRE</t>
  </si>
  <si>
    <t>148015 L</t>
  </si>
  <si>
    <t>JAFFRE LAURENT</t>
  </si>
  <si>
    <t>104600 C</t>
  </si>
  <si>
    <t>SCHAFER CHRISTOPHE</t>
  </si>
  <si>
    <t>113227 X</t>
  </si>
  <si>
    <t>SCOMPARIN BENOIT</t>
  </si>
  <si>
    <t>176610 S</t>
  </si>
  <si>
    <t>DUBOIS FABRICE</t>
  </si>
  <si>
    <t>135133 L</t>
  </si>
  <si>
    <t>LALANDE SERGE</t>
  </si>
  <si>
    <t>010634 A</t>
  </si>
  <si>
    <t>CAJEAN PHILIPPE</t>
  </si>
  <si>
    <t>131833 N</t>
  </si>
  <si>
    <t>COURTOT LAURENT</t>
  </si>
  <si>
    <t>021911 T</t>
  </si>
  <si>
    <t>BOURDELLES LAURENT</t>
  </si>
  <si>
    <t>138060 A</t>
  </si>
  <si>
    <t>LE SAGE JEAN</t>
  </si>
  <si>
    <t>017153 T</t>
  </si>
  <si>
    <t>DEGARDIN BERNARD</t>
  </si>
  <si>
    <t>166450 Z</t>
  </si>
  <si>
    <t>FLORENT LOUIS</t>
  </si>
  <si>
    <t>134642 O</t>
  </si>
  <si>
    <t>DUPAS STEPHANE</t>
  </si>
  <si>
    <t>012173 F</t>
  </si>
  <si>
    <t>TONNAIRE GERARD</t>
  </si>
  <si>
    <t>019536 K</t>
  </si>
  <si>
    <t>LELIEVRE MICHEL</t>
  </si>
  <si>
    <t>104179 X</t>
  </si>
  <si>
    <t>MICHEL FREDERIC</t>
  </si>
  <si>
    <t>018599 J</t>
  </si>
  <si>
    <t>MUHCU KEMAL</t>
  </si>
  <si>
    <t>016044 C</t>
  </si>
  <si>
    <t>DIAZ JEAN LOUIS</t>
  </si>
  <si>
    <t>100179 B</t>
  </si>
  <si>
    <t>GOLEAU THIERRY</t>
  </si>
  <si>
    <t>163760 A</t>
  </si>
  <si>
    <t>VANCOILLIE CHRISTIAN</t>
  </si>
  <si>
    <t>152345 S</t>
  </si>
  <si>
    <t>BREPSON MARTIAL</t>
  </si>
  <si>
    <t>014404 A</t>
  </si>
  <si>
    <t>FERRER HENRI</t>
  </si>
  <si>
    <t>145514 S</t>
  </si>
  <si>
    <t>FRAPPA DIDIER</t>
  </si>
  <si>
    <t>138880 O</t>
  </si>
  <si>
    <t>DEPRETTO GEORGES</t>
  </si>
  <si>
    <t>017730 Y</t>
  </si>
  <si>
    <t>PONTHIEUX CHRISTIAN</t>
  </si>
  <si>
    <t>108126 S</t>
  </si>
  <si>
    <t>FRABOULET CHRISTIAN</t>
  </si>
  <si>
    <t>012782 Q</t>
  </si>
  <si>
    <t>CHASTAN GEORGES</t>
  </si>
  <si>
    <t>135925 X</t>
  </si>
  <si>
    <t>BRISSE THIERRY</t>
  </si>
  <si>
    <t>020493 F</t>
  </si>
  <si>
    <t>CASTANER GEORGES</t>
  </si>
  <si>
    <t>016522 M</t>
  </si>
  <si>
    <t>CAMPISANO ERIC</t>
  </si>
  <si>
    <t>165810 D</t>
  </si>
  <si>
    <t>KOOMEN PETRUS</t>
  </si>
  <si>
    <t>100114 O</t>
  </si>
  <si>
    <t>GREGOIRE JEHAN</t>
  </si>
  <si>
    <t>161257 E</t>
  </si>
  <si>
    <t>GASCON JEAN PASCAL</t>
  </si>
  <si>
    <t>018043 Z</t>
  </si>
  <si>
    <t>MAGNAN JEAN LUC</t>
  </si>
  <si>
    <t>155694 H</t>
  </si>
  <si>
    <t>SANTACANA PAUL</t>
  </si>
  <si>
    <t>100517 B</t>
  </si>
  <si>
    <t>PREVOST FLORENT</t>
  </si>
  <si>
    <t>021008 A</t>
  </si>
  <si>
    <t>DELAPORTE LAURENT</t>
  </si>
  <si>
    <t>155624 G</t>
  </si>
  <si>
    <t>ANTOINE DENIS</t>
  </si>
  <si>
    <t>126431 T</t>
  </si>
  <si>
    <t>LEMENAGER PHILIPPE</t>
  </si>
  <si>
    <t>013242 I</t>
  </si>
  <si>
    <t>GILLOT MARCEL</t>
  </si>
  <si>
    <t>127112 Y</t>
  </si>
  <si>
    <t>CHEREAU FLORIAN</t>
  </si>
  <si>
    <t>123139 D</t>
  </si>
  <si>
    <t>KELLMEREIT ERIK</t>
  </si>
  <si>
    <t>100448 K</t>
  </si>
  <si>
    <t>DESCHAMPS DIDIER</t>
  </si>
  <si>
    <t>144788 U</t>
  </si>
  <si>
    <t>ZOPPI AIME</t>
  </si>
  <si>
    <t>023168 C</t>
  </si>
  <si>
    <t>JESBAC FRANCK</t>
  </si>
  <si>
    <t>012179 L</t>
  </si>
  <si>
    <t>MARTELET PHILIPPE</t>
  </si>
  <si>
    <t>185882 W</t>
  </si>
  <si>
    <t>MOUILLAC JEAN MICHEL</t>
  </si>
  <si>
    <t>018525 N</t>
  </si>
  <si>
    <t>GENTY FRANCOIS</t>
  </si>
  <si>
    <t>012435 H</t>
  </si>
  <si>
    <t>ANDRADE GERARD</t>
  </si>
  <si>
    <t>017875 N</t>
  </si>
  <si>
    <t>LEFEVRE PHILIPPE</t>
  </si>
  <si>
    <t>142584 A</t>
  </si>
  <si>
    <t>CANET SYLVAIN</t>
  </si>
  <si>
    <t>109065 V</t>
  </si>
  <si>
    <t>JIMENEZ RICARDO</t>
  </si>
  <si>
    <t>016773 D</t>
  </si>
  <si>
    <t>FLAHAUT MICHEL</t>
  </si>
  <si>
    <t>145328 O</t>
  </si>
  <si>
    <t>BIRON GERARD</t>
  </si>
  <si>
    <t>017872 K</t>
  </si>
  <si>
    <t>INTROLIGATOR GILLES</t>
  </si>
  <si>
    <t>102285 B</t>
  </si>
  <si>
    <t>DUSSAULE PIERRE</t>
  </si>
  <si>
    <t>018355 Z</t>
  </si>
  <si>
    <t>PIHAN LUDOVIC</t>
  </si>
  <si>
    <t>021527 Z</t>
  </si>
  <si>
    <t>BARIL DIDIER</t>
  </si>
  <si>
    <t>012190 W</t>
  </si>
  <si>
    <t>BUGADA JEAN YVES</t>
  </si>
  <si>
    <t>137664 U</t>
  </si>
  <si>
    <t>TRIVELLIN STEPHANE</t>
  </si>
  <si>
    <t>014179 J</t>
  </si>
  <si>
    <t>SLIMANE RENE PIERRE</t>
  </si>
  <si>
    <t>016758 O</t>
  </si>
  <si>
    <t>DUQUESNOY JEAN CLAUDE</t>
  </si>
  <si>
    <t>105367 P</t>
  </si>
  <si>
    <t>BOUILLET ANTOINE</t>
  </si>
  <si>
    <t>112087 B</t>
  </si>
  <si>
    <t>COSTA DA ROCHA SABINO</t>
  </si>
  <si>
    <t>147809 M</t>
  </si>
  <si>
    <t>DELABARRE YVES</t>
  </si>
  <si>
    <t>163695 E</t>
  </si>
  <si>
    <t>ALRAN DIDIER</t>
  </si>
  <si>
    <t>168655 W</t>
  </si>
  <si>
    <t>DUFLOS DAVID</t>
  </si>
  <si>
    <t>169376 E</t>
  </si>
  <si>
    <t>DELILLE HERVE</t>
  </si>
  <si>
    <t>171473 J</t>
  </si>
  <si>
    <t>CORNIER JEAN CLAUDE</t>
  </si>
  <si>
    <t>020725 D</t>
  </si>
  <si>
    <t>JACQUES LIONEL</t>
  </si>
  <si>
    <t>118218 W</t>
  </si>
  <si>
    <t>VERGNES DANIEL</t>
  </si>
  <si>
    <t>013077 Z</t>
  </si>
  <si>
    <t>ESPINERA GERARD</t>
  </si>
  <si>
    <t>020886 I</t>
  </si>
  <si>
    <t>NAHIRNYJ NICOLAS</t>
  </si>
  <si>
    <t>123379 J</t>
  </si>
  <si>
    <t>DECHAMPS WILLIAM</t>
  </si>
  <si>
    <t>016530 U</t>
  </si>
  <si>
    <t>DESBLEUMORTIERS ANDRE</t>
  </si>
  <si>
    <t>020144 U</t>
  </si>
  <si>
    <t>LE GUERN JACK</t>
  </si>
  <si>
    <t>113015 T</t>
  </si>
  <si>
    <t>MOREAU NICOLAS</t>
  </si>
  <si>
    <t>113954 W</t>
  </si>
  <si>
    <t>PRIMAULT EMMANUEL</t>
  </si>
  <si>
    <t>176585 Q</t>
  </si>
  <si>
    <t>CAMBERLIN MAXENCE</t>
  </si>
  <si>
    <t>126674 C</t>
  </si>
  <si>
    <t>VEDOVATO PASCAL</t>
  </si>
  <si>
    <t>148884 F</t>
  </si>
  <si>
    <t>DINH QUANG VINH</t>
  </si>
  <si>
    <t>019608 E</t>
  </si>
  <si>
    <t>HELARD YANNICK</t>
  </si>
  <si>
    <t>014391 N</t>
  </si>
  <si>
    <t>SALLES LOUIS</t>
  </si>
  <si>
    <t>016558 W</t>
  </si>
  <si>
    <t>MORELLE GEORGES</t>
  </si>
  <si>
    <t>162902 S</t>
  </si>
  <si>
    <t>BOURGEOIS COME</t>
  </si>
  <si>
    <t>162414 M</t>
  </si>
  <si>
    <t>ARNOULD PATRICK</t>
  </si>
  <si>
    <t>162990 N</t>
  </si>
  <si>
    <t>PERNEL JEAN JACQUES</t>
  </si>
  <si>
    <t>109171 X</t>
  </si>
  <si>
    <t>FOSTIER PIERRE</t>
  </si>
  <si>
    <t>020790 Q</t>
  </si>
  <si>
    <t>STEINMANN SEBASTIEN</t>
  </si>
  <si>
    <t>176782 E</t>
  </si>
  <si>
    <t>GIRAUDIER THIERRY</t>
  </si>
  <si>
    <t>144621 J</t>
  </si>
  <si>
    <t>BAUCH JEAN FRANCOIS</t>
  </si>
  <si>
    <t>121233 V</t>
  </si>
  <si>
    <t>ARFA RIDHA</t>
  </si>
  <si>
    <t>110380 K</t>
  </si>
  <si>
    <t>CREDOT GERALD</t>
  </si>
  <si>
    <t>021003 V</t>
  </si>
  <si>
    <t>DELFORGE DANIEL</t>
  </si>
  <si>
    <t>136046 O</t>
  </si>
  <si>
    <t>DUMOND PIERRE</t>
  </si>
  <si>
    <t>176240 Q</t>
  </si>
  <si>
    <t>DELPEYROU NICOLAS</t>
  </si>
  <si>
    <t>015851 R</t>
  </si>
  <si>
    <t>MUZEAU PATRICK</t>
  </si>
  <si>
    <t>178629 M</t>
  </si>
  <si>
    <t>TORTOSA NARCISO</t>
  </si>
  <si>
    <t>010957 L</t>
  </si>
  <si>
    <t>CONTAMINE ALAIN</t>
  </si>
  <si>
    <t>169330 E</t>
  </si>
  <si>
    <t>POULAIN YANNICK</t>
  </si>
  <si>
    <t>019872 I</t>
  </si>
  <si>
    <t>LE THE HOANG</t>
  </si>
  <si>
    <t>147105 X</t>
  </si>
  <si>
    <t>LIMOUSIN ALEXANDRE</t>
  </si>
  <si>
    <t>177065 M</t>
  </si>
  <si>
    <t>MODAFFERI RENATO</t>
  </si>
  <si>
    <t>016416 K</t>
  </si>
  <si>
    <t>BAILLY CLAUDE</t>
  </si>
  <si>
    <t>158860 Z</t>
  </si>
  <si>
    <t>PEZARD GERARD</t>
  </si>
  <si>
    <t>164243 A</t>
  </si>
  <si>
    <t>LAMBARD MICHEL</t>
  </si>
  <si>
    <t>013780 A</t>
  </si>
  <si>
    <t>MOREL CHRISTINE</t>
  </si>
  <si>
    <t>154450 F</t>
  </si>
  <si>
    <t>LEE BYEONGHWAN</t>
  </si>
  <si>
    <t>144237 P</t>
  </si>
  <si>
    <t>RAYMOND BRUNO</t>
  </si>
  <si>
    <t>163708 T</t>
  </si>
  <si>
    <t>HENDRICKX PASCAL</t>
  </si>
  <si>
    <t>149667 G</t>
  </si>
  <si>
    <t>LEDUC GUY</t>
  </si>
  <si>
    <t>013335 X</t>
  </si>
  <si>
    <t>HANSEL GERARD</t>
  </si>
  <si>
    <t>131887 P</t>
  </si>
  <si>
    <t>LEPORQ FRANCOIS</t>
  </si>
  <si>
    <t>016577 P</t>
  </si>
  <si>
    <t>BOCQUET JEAN LUC</t>
  </si>
  <si>
    <t>187920 L</t>
  </si>
  <si>
    <t>FUNK MICHAEL</t>
  </si>
  <si>
    <t>157347 E</t>
  </si>
  <si>
    <t>PERICAUD ROLAND</t>
  </si>
  <si>
    <t>167764 C</t>
  </si>
  <si>
    <t>MALHERBE KENTIN</t>
  </si>
  <si>
    <t>183469 Y</t>
  </si>
  <si>
    <t>MONTOYA LUIS</t>
  </si>
  <si>
    <t>165298 X</t>
  </si>
  <si>
    <t>BECKER AXEL</t>
  </si>
  <si>
    <t>016760 Q</t>
  </si>
  <si>
    <t>POIDEVIN DANY</t>
  </si>
  <si>
    <t>126437 Z</t>
  </si>
  <si>
    <t>YGON PATRICK</t>
  </si>
  <si>
    <t>169197 K</t>
  </si>
  <si>
    <t>DERRADJI SOFIANE</t>
  </si>
  <si>
    <t>013962 A</t>
  </si>
  <si>
    <t>POPEA IONEL</t>
  </si>
  <si>
    <t>012903 H</t>
  </si>
  <si>
    <t>DE AMARAL ALBERT</t>
  </si>
  <si>
    <t>143206 Y</t>
  </si>
  <si>
    <t>DELAHAYE ERIC</t>
  </si>
  <si>
    <t>140097 J</t>
  </si>
  <si>
    <t>JEANNOT THIERRY</t>
  </si>
  <si>
    <t>125938 U</t>
  </si>
  <si>
    <t>COSTE PHILIPPE</t>
  </si>
  <si>
    <t>123133 X</t>
  </si>
  <si>
    <t>JOUVENEAUX CLAUDE</t>
  </si>
  <si>
    <t>100556 O</t>
  </si>
  <si>
    <t>HORNECKER BENOIT</t>
  </si>
  <si>
    <t>173537 C</t>
  </si>
  <si>
    <t>ADNET JEAN CLAUDE</t>
  </si>
  <si>
    <t>013715 N</t>
  </si>
  <si>
    <t>MEHRAIK ARAM</t>
  </si>
  <si>
    <t>011138 K</t>
  </si>
  <si>
    <t>GAUTHIER CHRISTIAN</t>
  </si>
  <si>
    <t>012800 I</t>
  </si>
  <si>
    <t>CHOMICKI TONY</t>
  </si>
  <si>
    <t>020645 B</t>
  </si>
  <si>
    <t>GODIN JEAN PAUL</t>
  </si>
  <si>
    <t>157212 H</t>
  </si>
  <si>
    <t>BERNARD DE LA JARTE BENOIT</t>
  </si>
  <si>
    <t>135986 G</t>
  </si>
  <si>
    <t>FOULON ROBIN</t>
  </si>
  <si>
    <t>016995 R</t>
  </si>
  <si>
    <t>BECOURT ALAIN</t>
  </si>
  <si>
    <t>113110 K</t>
  </si>
  <si>
    <t>MONGELARD MARC</t>
  </si>
  <si>
    <t>172420 N</t>
  </si>
  <si>
    <t>TREF THOMAS</t>
  </si>
  <si>
    <t>127520 Q</t>
  </si>
  <si>
    <t>SCHOFFEN JEREMY</t>
  </si>
  <si>
    <t>103840 W</t>
  </si>
  <si>
    <t>JAN GAEL</t>
  </si>
  <si>
    <t>018216 Q</t>
  </si>
  <si>
    <t>MAZIER DOMINIQUE</t>
  </si>
  <si>
    <t>171278 X</t>
  </si>
  <si>
    <t>COELHO DANIEL</t>
  </si>
  <si>
    <t>120365 L</t>
  </si>
  <si>
    <t>GANCEL PHILIPPE</t>
  </si>
  <si>
    <t>132749 T</t>
  </si>
  <si>
    <t>PESET MICHEL</t>
  </si>
  <si>
    <t>021342 W</t>
  </si>
  <si>
    <t>GAY MICHEL</t>
  </si>
  <si>
    <t>013890 G</t>
  </si>
  <si>
    <t>PELLE LUC</t>
  </si>
  <si>
    <t>101241 X</t>
  </si>
  <si>
    <t>BROUTIER BERTRAND</t>
  </si>
  <si>
    <t>177524 L</t>
  </si>
  <si>
    <t>WILCHES MARIO</t>
  </si>
  <si>
    <t>020480 S</t>
  </si>
  <si>
    <t>LOPES XAVIER</t>
  </si>
  <si>
    <t>171740 Z</t>
  </si>
  <si>
    <t>COUTANT OLIVIER</t>
  </si>
  <si>
    <t>110942 A</t>
  </si>
  <si>
    <t>HOUDIN JEAN PAUL</t>
  </si>
  <si>
    <t>012768 C</t>
  </si>
  <si>
    <t>CHALIER OLIVIER</t>
  </si>
  <si>
    <t>105371 T</t>
  </si>
  <si>
    <t>COUVREUR MICHEL</t>
  </si>
  <si>
    <t>018493 H</t>
  </si>
  <si>
    <t>COOK LARRY</t>
  </si>
  <si>
    <t>124121 X</t>
  </si>
  <si>
    <t>GIRAUD JACQUES</t>
  </si>
  <si>
    <t>139536 U</t>
  </si>
  <si>
    <t>FREYSZ JEAN CLAUDE</t>
  </si>
  <si>
    <t>100436 Y</t>
  </si>
  <si>
    <t>DAUDET REGIS</t>
  </si>
  <si>
    <t>021606 A</t>
  </si>
  <si>
    <t>GUILBAUD DOMINIQUE</t>
  </si>
  <si>
    <t>016050 I</t>
  </si>
  <si>
    <t>LORON LOUIS</t>
  </si>
  <si>
    <t>012401 Z</t>
  </si>
  <si>
    <t>AIGUILLON PATRICK</t>
  </si>
  <si>
    <t>022266 K</t>
  </si>
  <si>
    <t>MOGLIA EMILE</t>
  </si>
  <si>
    <t>152672 Y</t>
  </si>
  <si>
    <t>DUMEIGE STEPHANE</t>
  </si>
  <si>
    <t>016075 H</t>
  </si>
  <si>
    <t>PETIT RENE</t>
  </si>
  <si>
    <t>157233 F</t>
  </si>
  <si>
    <t>COKAL RECEP</t>
  </si>
  <si>
    <t>123813 B</t>
  </si>
  <si>
    <t>CASTELAIN JEAN JACQUES</t>
  </si>
  <si>
    <t>139607 N</t>
  </si>
  <si>
    <t>PERTUISEL LUC</t>
  </si>
  <si>
    <t>016813 R</t>
  </si>
  <si>
    <t>ABUCKI PASCAL</t>
  </si>
  <si>
    <t>013711 J</t>
  </si>
  <si>
    <t>MAZURKIEWICZ BERNARD</t>
  </si>
  <si>
    <t>102510 S</t>
  </si>
  <si>
    <t>POILLY SERGE</t>
  </si>
  <si>
    <t>109528 Q</t>
  </si>
  <si>
    <t>DI CRESCENZO PIERRE</t>
  </si>
  <si>
    <t>121388 U</t>
  </si>
  <si>
    <t>FRAUNIE JEAN PIERRE</t>
  </si>
  <si>
    <t>013365 B</t>
  </si>
  <si>
    <t>HOUPLAIN MICHEL</t>
  </si>
  <si>
    <t>118456 A</t>
  </si>
  <si>
    <t>NADREAU STEPHANE</t>
  </si>
  <si>
    <t>173756 Q</t>
  </si>
  <si>
    <t>GAUTREAU JACKY</t>
  </si>
  <si>
    <t>147391 H</t>
  </si>
  <si>
    <t>ANDRIEU JACQUES</t>
  </si>
  <si>
    <t>020048 C</t>
  </si>
  <si>
    <t>RAMBAUD XAVIER</t>
  </si>
  <si>
    <t>120173 B</t>
  </si>
  <si>
    <t>MENANTEAU CHRISTIAN</t>
  </si>
  <si>
    <t>100518 C</t>
  </si>
  <si>
    <t>DELIGNY JEAN CLAUDE</t>
  </si>
  <si>
    <t>114150 K</t>
  </si>
  <si>
    <t>BRUYERE MICHEL</t>
  </si>
  <si>
    <t>104367 D</t>
  </si>
  <si>
    <t>PECH DAVY</t>
  </si>
  <si>
    <t>021918 A</t>
  </si>
  <si>
    <t>BREDAT RENE</t>
  </si>
  <si>
    <t>132972 I</t>
  </si>
  <si>
    <t>GENEVRIER GERARD</t>
  </si>
  <si>
    <t>022493 D</t>
  </si>
  <si>
    <t>GALABERT ROBERT</t>
  </si>
  <si>
    <t>126223 T</t>
  </si>
  <si>
    <t>LEBOUCHER PASCAL</t>
  </si>
  <si>
    <t>150497 J</t>
  </si>
  <si>
    <t>GOUVEIA VICTOR</t>
  </si>
  <si>
    <t>180575 C</t>
  </si>
  <si>
    <t>UGUR CENAB</t>
  </si>
  <si>
    <t>018765 T</t>
  </si>
  <si>
    <t>PARENT XAVIER</t>
  </si>
  <si>
    <t>149841 W</t>
  </si>
  <si>
    <t>BEAUFILS JEAN PATRICK</t>
  </si>
  <si>
    <t>145212 C</t>
  </si>
  <si>
    <t>RAULT BAUDOUIN</t>
  </si>
  <si>
    <t>114423 X</t>
  </si>
  <si>
    <t>LEDENTU DOMINIQUE</t>
  </si>
  <si>
    <t>122551 N</t>
  </si>
  <si>
    <t>LECONTE CHRISTOPHE</t>
  </si>
  <si>
    <t>119963 Z</t>
  </si>
  <si>
    <t>HENRY TONY</t>
  </si>
  <si>
    <t>183483 N</t>
  </si>
  <si>
    <t>GUYOMAR BRUNO</t>
  </si>
  <si>
    <t>016976 Y</t>
  </si>
  <si>
    <t>HUBERT FABRICE</t>
  </si>
  <si>
    <t>016903 D</t>
  </si>
  <si>
    <t>FALSE CLAUDE</t>
  </si>
  <si>
    <t>014318 S</t>
  </si>
  <si>
    <t>VETTENBURG DAVID</t>
  </si>
  <si>
    <t>184407 S</t>
  </si>
  <si>
    <t>CAILLIER MARC</t>
  </si>
  <si>
    <t>160597 M</t>
  </si>
  <si>
    <t>KUNST KOOS</t>
  </si>
  <si>
    <t>016616 C</t>
  </si>
  <si>
    <t>MISSIAEN JEAN LUC</t>
  </si>
  <si>
    <t>136392 W</t>
  </si>
  <si>
    <t>BROSSEAUD PHILIPPE</t>
  </si>
  <si>
    <t>162533 R</t>
  </si>
  <si>
    <t>HERVE DOMINIQUE</t>
  </si>
  <si>
    <t>107263 N</t>
  </si>
  <si>
    <t>NASICA PATRICK</t>
  </si>
  <si>
    <t>104154 Y</t>
  </si>
  <si>
    <t>FOUCRET STEPHANE</t>
  </si>
  <si>
    <t>107597 J</t>
  </si>
  <si>
    <t>HUBERT THOMAS</t>
  </si>
  <si>
    <t>151735 E</t>
  </si>
  <si>
    <t>RICURT JEAN LUC</t>
  </si>
  <si>
    <t>129742 C</t>
  </si>
  <si>
    <t>WENGORZEWSKI FRANCOIS</t>
  </si>
  <si>
    <t>133177 F</t>
  </si>
  <si>
    <t>BUREAU ROLAND</t>
  </si>
  <si>
    <t>139477 N</t>
  </si>
  <si>
    <t>GARNIER PATRICE</t>
  </si>
  <si>
    <t>132819 L</t>
  </si>
  <si>
    <t>BEUQUE EMMANUEL</t>
  </si>
  <si>
    <t>140473 V</t>
  </si>
  <si>
    <t>JUMELIN EMMANUEL</t>
  </si>
  <si>
    <t>119674 W</t>
  </si>
  <si>
    <t>VITALIEN PIERRE</t>
  </si>
  <si>
    <t>130362 Y</t>
  </si>
  <si>
    <t>GRANGER ARSENE</t>
  </si>
  <si>
    <t>020166 Q</t>
  </si>
  <si>
    <t>CHAILLOU RALPH</t>
  </si>
  <si>
    <t>156506 Q</t>
  </si>
  <si>
    <t>ZINANI PIERRE</t>
  </si>
  <si>
    <t>141715 P</t>
  </si>
  <si>
    <t>RAVEAU CLAUDE</t>
  </si>
  <si>
    <t>122092 W</t>
  </si>
  <si>
    <t>ROBERT PASCAL</t>
  </si>
  <si>
    <t>146924 A</t>
  </si>
  <si>
    <t>DECOTTE ROBERT</t>
  </si>
  <si>
    <t>137486 Y</t>
  </si>
  <si>
    <t>GUILLEMENT JEAN POL</t>
  </si>
  <si>
    <t>170931 V</t>
  </si>
  <si>
    <t>MEZY JEROME</t>
  </si>
  <si>
    <t>124853 B</t>
  </si>
  <si>
    <t>PASTOR VINCENT</t>
  </si>
  <si>
    <t>154485 T</t>
  </si>
  <si>
    <t>GESLIN CHRISTOPHE</t>
  </si>
  <si>
    <t>155170 N</t>
  </si>
  <si>
    <t>LLAMEDO MAXIMILIEN</t>
  </si>
  <si>
    <t>139082 I</t>
  </si>
  <si>
    <t>MOUTIERS PATRICK</t>
  </si>
  <si>
    <t>163348 C</t>
  </si>
  <si>
    <t>DE LOOSE FELIX</t>
  </si>
  <si>
    <t>125794 G</t>
  </si>
  <si>
    <t>GERARD MICKAEL</t>
  </si>
  <si>
    <t>173466 A</t>
  </si>
  <si>
    <t>LAPALU ROBERT</t>
  </si>
  <si>
    <t>133739 V</t>
  </si>
  <si>
    <t>COSTANTINI JEAN PAUL</t>
  </si>
  <si>
    <t>126010 O</t>
  </si>
  <si>
    <t>CHANTELOU CHRISTOPHE</t>
  </si>
  <si>
    <t>011304 U</t>
  </si>
  <si>
    <t>POEY STEPHANE</t>
  </si>
  <si>
    <t>020963 H</t>
  </si>
  <si>
    <t>GORET PATRICK</t>
  </si>
  <si>
    <t>105179 J</t>
  </si>
  <si>
    <t>LAMOLINAIRIE PHILIPPE</t>
  </si>
  <si>
    <t>114159 T</t>
  </si>
  <si>
    <t>TAFFIN EMMANUEL</t>
  </si>
  <si>
    <t>137613 V</t>
  </si>
  <si>
    <t>DARAKDJIAN CLAUDE</t>
  </si>
  <si>
    <t>020221 T</t>
  </si>
  <si>
    <t>SUTER HUGUETTE</t>
  </si>
  <si>
    <t>019359 P</t>
  </si>
  <si>
    <t>CHEVALLIER ARNAUD</t>
  </si>
  <si>
    <t>115961 B</t>
  </si>
  <si>
    <t>VERJUS ROLAND</t>
  </si>
  <si>
    <t>018456 W</t>
  </si>
  <si>
    <t>VERDIER GILLES</t>
  </si>
  <si>
    <t>169080 H</t>
  </si>
  <si>
    <t>QASSYM ABDELHADI</t>
  </si>
  <si>
    <t>164999 X</t>
  </si>
  <si>
    <t>POTEE LAURENT</t>
  </si>
  <si>
    <t>164983 E</t>
  </si>
  <si>
    <t>JOLY KENAN</t>
  </si>
  <si>
    <t>021367 V</t>
  </si>
  <si>
    <t>CEYSSET RICHARD</t>
  </si>
  <si>
    <t>013980 S</t>
  </si>
  <si>
    <t>POUCHET BRUNO</t>
  </si>
  <si>
    <t>169327 B</t>
  </si>
  <si>
    <t>OUMAZIZ MARC</t>
  </si>
  <si>
    <t>180133 X</t>
  </si>
  <si>
    <t>VAN GASSE THEO</t>
  </si>
  <si>
    <t>127825 J</t>
  </si>
  <si>
    <t>POUL RAYMOND</t>
  </si>
  <si>
    <t>152182 Q</t>
  </si>
  <si>
    <t>AUPETIT GERALD</t>
  </si>
  <si>
    <t>016763 T</t>
  </si>
  <si>
    <t>MAILLE BERNARD</t>
  </si>
  <si>
    <t>163133 T</t>
  </si>
  <si>
    <t>QUILIN JEAN JACQUES</t>
  </si>
  <si>
    <t>160926 V</t>
  </si>
  <si>
    <t>LE GOFF YANNICK</t>
  </si>
  <si>
    <t>019642 M</t>
  </si>
  <si>
    <t>PIVETEAU JOEL</t>
  </si>
  <si>
    <t>138705 V</t>
  </si>
  <si>
    <t>D ANGELO ALBERTO</t>
  </si>
  <si>
    <t>180098 J</t>
  </si>
  <si>
    <t>RAYE JOEL</t>
  </si>
  <si>
    <t>185931 Z</t>
  </si>
  <si>
    <t>BOUGHELLAM MUSTAPHA</t>
  </si>
  <si>
    <t>022590 W</t>
  </si>
  <si>
    <t>LIS DANIEL</t>
  </si>
  <si>
    <t>153661 Y</t>
  </si>
  <si>
    <t>PICHENAUD VALENTIN</t>
  </si>
  <si>
    <t>123293 B</t>
  </si>
  <si>
    <t>BAROUX CHRISTOPHE</t>
  </si>
  <si>
    <t>020952 W</t>
  </si>
  <si>
    <t>BOUVIGNIES DIDIER</t>
  </si>
  <si>
    <t>172502 C</t>
  </si>
  <si>
    <t>MARCIENNE JEAN BAPTISTE</t>
  </si>
  <si>
    <t>013425 J</t>
  </si>
  <si>
    <t>KALENSKY DIDIER</t>
  </si>
  <si>
    <t>185959 E</t>
  </si>
  <si>
    <t>COGNARD PATRICK</t>
  </si>
  <si>
    <t>014337 L</t>
  </si>
  <si>
    <t>VINGUEDASSALOM ERIC</t>
  </si>
  <si>
    <t>017650 W</t>
  </si>
  <si>
    <t>VARACHE SERGE</t>
  </si>
  <si>
    <t>143848 Q</t>
  </si>
  <si>
    <t>RUCHE MICHEL</t>
  </si>
  <si>
    <t>147434 E</t>
  </si>
  <si>
    <t>MARCHAL THIERRY</t>
  </si>
  <si>
    <t>181920 P</t>
  </si>
  <si>
    <t>GOAILLARD JEAN MARC</t>
  </si>
  <si>
    <t>132841 H</t>
  </si>
  <si>
    <t>PRAT GUY</t>
  </si>
  <si>
    <t>165940 V</t>
  </si>
  <si>
    <t>BERCHET MOGUET NICOLAS</t>
  </si>
  <si>
    <t>168719 Q</t>
  </si>
  <si>
    <t>THANH VU</t>
  </si>
  <si>
    <t>163024 A</t>
  </si>
  <si>
    <t>ROUBY GUY</t>
  </si>
  <si>
    <t>155710 A</t>
  </si>
  <si>
    <t>BASSINO JEAN PIERRE</t>
  </si>
  <si>
    <t>147437 H</t>
  </si>
  <si>
    <t>DIDELET CLAUDE</t>
  </si>
  <si>
    <t>014031 R</t>
  </si>
  <si>
    <t>REIG ERIC</t>
  </si>
  <si>
    <t>016693 B</t>
  </si>
  <si>
    <t>BOUCHART CHRISTOPHE</t>
  </si>
  <si>
    <t>143533 N</t>
  </si>
  <si>
    <t>GONZALEZ BORIS</t>
  </si>
  <si>
    <t>183967 P</t>
  </si>
  <si>
    <t>FROMONT ALAIN</t>
  </si>
  <si>
    <t>014464 I</t>
  </si>
  <si>
    <t>BERNON ALAIN</t>
  </si>
  <si>
    <t>013233 Z</t>
  </si>
  <si>
    <t>GIGUET FABRICE</t>
  </si>
  <si>
    <t>123203 P</t>
  </si>
  <si>
    <t>HORVATH EMMANUEL</t>
  </si>
  <si>
    <t>017081 Z</t>
  </si>
  <si>
    <t>GAJDZINSKI BERNARD</t>
  </si>
  <si>
    <t>018343 N</t>
  </si>
  <si>
    <t>VAUTELIN FRANCIS</t>
  </si>
  <si>
    <t>152973 A</t>
  </si>
  <si>
    <t>TEIXEIRA ARTHUR</t>
  </si>
  <si>
    <t>149147 R</t>
  </si>
  <si>
    <t>LENOIR ROMARIC</t>
  </si>
  <si>
    <t>100535 T</t>
  </si>
  <si>
    <t>LEFEVRE CHRISTOPHE</t>
  </si>
  <si>
    <t>021343 X</t>
  </si>
  <si>
    <t>OLAZABAL MARC</t>
  </si>
  <si>
    <t>156656 D</t>
  </si>
  <si>
    <t>NOLLAND BERNARD</t>
  </si>
  <si>
    <t>014202 G</t>
  </si>
  <si>
    <t>TABURET PASCAL</t>
  </si>
  <si>
    <t>010553 X</t>
  </si>
  <si>
    <t>JANNIER MAURICE</t>
  </si>
  <si>
    <t>147808 L</t>
  </si>
  <si>
    <t>LANGLOIS ALAIN</t>
  </si>
  <si>
    <t>115842 M</t>
  </si>
  <si>
    <t>REVIGNAS ALEXANDRE</t>
  </si>
  <si>
    <t>140424 Y</t>
  </si>
  <si>
    <t>GOLDMANN THIERRY</t>
  </si>
  <si>
    <t>017658 E</t>
  </si>
  <si>
    <t>BRULARD DANIEL</t>
  </si>
  <si>
    <t>020497 J</t>
  </si>
  <si>
    <t>HERTOUX DIDIER</t>
  </si>
  <si>
    <t>012793 B</t>
  </si>
  <si>
    <t>CHESNAIS CHRISTOPHE</t>
  </si>
  <si>
    <t>168643 H</t>
  </si>
  <si>
    <t>GHILARDI MICHEL</t>
  </si>
  <si>
    <t>017084 C</t>
  </si>
  <si>
    <t>CARLI PATRICK</t>
  </si>
  <si>
    <t>019526 A</t>
  </si>
  <si>
    <t>BLIN DIDIER</t>
  </si>
  <si>
    <t>102980 U</t>
  </si>
  <si>
    <t>BRAZY ALAIN</t>
  </si>
  <si>
    <t>156728 G</t>
  </si>
  <si>
    <t>SAYD TAHIRI LEROUX MUSTAPHA</t>
  </si>
  <si>
    <t>015996 G</t>
  </si>
  <si>
    <t>BAVUSO FRANCOIS</t>
  </si>
  <si>
    <t>018965 L</t>
  </si>
  <si>
    <t>DELL OLIO ANTONIO</t>
  </si>
  <si>
    <t>186004 D</t>
  </si>
  <si>
    <t>CHIOSSONE OLIVIER</t>
  </si>
  <si>
    <t>164136 J</t>
  </si>
  <si>
    <t>DENIZE FRANCOIS</t>
  </si>
  <si>
    <t>127530 A</t>
  </si>
  <si>
    <t>LEBEAU REMI</t>
  </si>
  <si>
    <t>104115 L</t>
  </si>
  <si>
    <t>GERONIMI THIERRY</t>
  </si>
  <si>
    <t>123297 F</t>
  </si>
  <si>
    <t>TETART ERIC</t>
  </si>
  <si>
    <t>142514 I</t>
  </si>
  <si>
    <t>NGUYEN JEAN CLAUDE</t>
  </si>
  <si>
    <t>020698 C</t>
  </si>
  <si>
    <t>MERCIER GUY</t>
  </si>
  <si>
    <t>014096 E</t>
  </si>
  <si>
    <t>ROUFFET ALAIN</t>
  </si>
  <si>
    <t>126368 I</t>
  </si>
  <si>
    <t>BONNIOL ALAIN</t>
  </si>
  <si>
    <t>148762 Y</t>
  </si>
  <si>
    <t>VITSE FREDERIC</t>
  </si>
  <si>
    <t>018345 P</t>
  </si>
  <si>
    <t>CHABOCHE DENIS</t>
  </si>
  <si>
    <t>016146 A</t>
  </si>
  <si>
    <t>MERCIER SYLVAIN</t>
  </si>
  <si>
    <t>112484 I</t>
  </si>
  <si>
    <t>BROC AIME</t>
  </si>
  <si>
    <t>166368 K</t>
  </si>
  <si>
    <t>FERRIOL PATRICE</t>
  </si>
  <si>
    <t>022941 J</t>
  </si>
  <si>
    <t>DAYDE LOUIS</t>
  </si>
  <si>
    <t>021960 Q</t>
  </si>
  <si>
    <t>CHAIX JOEL</t>
  </si>
  <si>
    <t>113887 H</t>
  </si>
  <si>
    <t>JACQUES DIDIER</t>
  </si>
  <si>
    <t>010991 T</t>
  </si>
  <si>
    <t>PICANDET RENE</t>
  </si>
  <si>
    <t>019639 J</t>
  </si>
  <si>
    <t>AUBRY JEAN CHARLES</t>
  </si>
  <si>
    <t>131975 Z</t>
  </si>
  <si>
    <t>LEMEUNIER PATRICE</t>
  </si>
  <si>
    <t>156306 Y</t>
  </si>
  <si>
    <t>WARIN YANNICK</t>
  </si>
  <si>
    <t>135752 G</t>
  </si>
  <si>
    <t>LE MOULEC JOHNNY</t>
  </si>
  <si>
    <t>129455 B</t>
  </si>
  <si>
    <t>BLANGEZ DANIEL</t>
  </si>
  <si>
    <t>019839 B</t>
  </si>
  <si>
    <t>LARGEAUD JEAN BERNARD</t>
  </si>
  <si>
    <t>186477 S</t>
  </si>
  <si>
    <t>BRETONNIERE OLIVIER</t>
  </si>
  <si>
    <t>105302 C</t>
  </si>
  <si>
    <t>LACOMBE MICHEL</t>
  </si>
  <si>
    <t>173013 H</t>
  </si>
  <si>
    <t>CARLIER PIERRE</t>
  </si>
  <si>
    <t>019304 M</t>
  </si>
  <si>
    <t>GAY ETIENNE</t>
  </si>
  <si>
    <t>162766 V</t>
  </si>
  <si>
    <t>CADET PATRICE</t>
  </si>
  <si>
    <t>020921 R</t>
  </si>
  <si>
    <t>VANSUYT PASCAL</t>
  </si>
  <si>
    <t>011309 Z</t>
  </si>
  <si>
    <t>WEYDERT HUGUES</t>
  </si>
  <si>
    <t>174068 E</t>
  </si>
  <si>
    <t>TILLIETTE MICHEL</t>
  </si>
  <si>
    <t>165308 H</t>
  </si>
  <si>
    <t>URDIALES ANDRE</t>
  </si>
  <si>
    <t>162936 E</t>
  </si>
  <si>
    <t>LOISON SYLVERE</t>
  </si>
  <si>
    <t>114979 H</t>
  </si>
  <si>
    <t>LANVIN JEAN LUC</t>
  </si>
  <si>
    <t>147242 W</t>
  </si>
  <si>
    <t>DESPREZ JEAN PIERRE</t>
  </si>
  <si>
    <t>152971 Y</t>
  </si>
  <si>
    <t>MAYET JEAN FRANCOIS</t>
  </si>
  <si>
    <t>169762 Z</t>
  </si>
  <si>
    <t>GAGEY CHRISTOPHE</t>
  </si>
  <si>
    <t>145636 K</t>
  </si>
  <si>
    <t>PERRET OLIVIER</t>
  </si>
  <si>
    <t>112797 J</t>
  </si>
  <si>
    <t>LOUHET GILLES</t>
  </si>
  <si>
    <t>104194 M</t>
  </si>
  <si>
    <t>NOSSEIN PHILIPPE</t>
  </si>
  <si>
    <t>105352 A</t>
  </si>
  <si>
    <t>ROY JEAN JACQUES</t>
  </si>
  <si>
    <t>146122 C</t>
  </si>
  <si>
    <t>MAUNOURY LAURENT</t>
  </si>
  <si>
    <t>149360 Y</t>
  </si>
  <si>
    <t>RICHARD JEAN JACQUES</t>
  </si>
  <si>
    <t>019977 J</t>
  </si>
  <si>
    <t>VERA DENIS</t>
  </si>
  <si>
    <t>110697 P</t>
  </si>
  <si>
    <t>SOARES ALFREDO</t>
  </si>
  <si>
    <t>016918 S</t>
  </si>
  <si>
    <t>FERMAUT JEAN MARIE</t>
  </si>
  <si>
    <t>020897 T</t>
  </si>
  <si>
    <t>BRULE MATTHIEU</t>
  </si>
  <si>
    <t>168652 S</t>
  </si>
  <si>
    <t>RESSEGUIER NICOLAS</t>
  </si>
  <si>
    <t>151258 L</t>
  </si>
  <si>
    <t>VACHER SEBASTIEN</t>
  </si>
  <si>
    <t>021944 A</t>
  </si>
  <si>
    <t>CAO HUU TUOI</t>
  </si>
  <si>
    <t>154333 D</t>
  </si>
  <si>
    <t>HENTGES CHARLES</t>
  </si>
  <si>
    <t>106430 M</t>
  </si>
  <si>
    <t>MALHERBE BERTRAND</t>
  </si>
  <si>
    <t>018624 I</t>
  </si>
  <si>
    <t>CARVALHO CARLOS</t>
  </si>
  <si>
    <t>177622 S</t>
  </si>
  <si>
    <t>DUMOUCHEL ARNAUD</t>
  </si>
  <si>
    <t>150854 X</t>
  </si>
  <si>
    <t>DELABARRE MICHEL</t>
  </si>
  <si>
    <t>017043 N</t>
  </si>
  <si>
    <t>DUCONSEILLE MICHEL</t>
  </si>
  <si>
    <t>149865 X</t>
  </si>
  <si>
    <t>CHANNAUX PATRICK</t>
  </si>
  <si>
    <t>132612 M</t>
  </si>
  <si>
    <t>LEDUC ERIC</t>
  </si>
  <si>
    <t>128056 G</t>
  </si>
  <si>
    <t>VERLHAC GERARD</t>
  </si>
  <si>
    <t>138266 Y</t>
  </si>
  <si>
    <t>THONAT PHILIPPE</t>
  </si>
  <si>
    <t>126830 C</t>
  </si>
  <si>
    <t>HENNE ANDRE</t>
  </si>
  <si>
    <t>103662 A</t>
  </si>
  <si>
    <t>RIPAMONTI FLORINDO</t>
  </si>
  <si>
    <t>180600 E</t>
  </si>
  <si>
    <t>JOLY DIDIER</t>
  </si>
  <si>
    <t>141604 I</t>
  </si>
  <si>
    <t>GOSGNACH DANIEL</t>
  </si>
  <si>
    <t>123557 F</t>
  </si>
  <si>
    <t>HAMELA YVES</t>
  </si>
  <si>
    <t>178914 X</t>
  </si>
  <si>
    <t>NORMAND FRANCK</t>
  </si>
  <si>
    <t>108138 E</t>
  </si>
  <si>
    <t>LEHBIL AIDA</t>
  </si>
  <si>
    <t>106859 Z</t>
  </si>
  <si>
    <t>ROUSSEL CLAUDE</t>
  </si>
  <si>
    <t>147057 V</t>
  </si>
  <si>
    <t>LEFEVRE YANNICK</t>
  </si>
  <si>
    <t>108424 E</t>
  </si>
  <si>
    <t>LOSCHI FRANCIS</t>
  </si>
  <si>
    <t>162872 K</t>
  </si>
  <si>
    <t>RIFFET ALAIN</t>
  </si>
  <si>
    <t>155241 Q</t>
  </si>
  <si>
    <t>PLANCHARD ANDRE</t>
  </si>
  <si>
    <t>012185 R</t>
  </si>
  <si>
    <t>VALERY JOSE</t>
  </si>
  <si>
    <t>156798 H</t>
  </si>
  <si>
    <t>DAVAILLON JEAN MARC</t>
  </si>
  <si>
    <t>163467 G</t>
  </si>
  <si>
    <t>ELEOUET DANIEL</t>
  </si>
  <si>
    <t>011336 A</t>
  </si>
  <si>
    <t>CORGNAC CHRISTIAN</t>
  </si>
  <si>
    <t>176321 D</t>
  </si>
  <si>
    <t>BECUE HYLAN</t>
  </si>
  <si>
    <t>018953 Z</t>
  </si>
  <si>
    <t>VECHTE MICHEL</t>
  </si>
  <si>
    <t>018683 P</t>
  </si>
  <si>
    <t>CECCHY MAURICE</t>
  </si>
  <si>
    <t>019450 C</t>
  </si>
  <si>
    <t>DERIEN JACQUES</t>
  </si>
  <si>
    <t>173568 L</t>
  </si>
  <si>
    <t>MORALES MANUEL</t>
  </si>
  <si>
    <t>176959 X</t>
  </si>
  <si>
    <t>DUFFIET JEAN PAUL</t>
  </si>
  <si>
    <t>173847 P</t>
  </si>
  <si>
    <t>ORGEBIN PATRICE</t>
  </si>
  <si>
    <t>149391 G</t>
  </si>
  <si>
    <t>MAURON BERNARD</t>
  </si>
  <si>
    <t>020890 M</t>
  </si>
  <si>
    <t>DEMAIE ERIC</t>
  </si>
  <si>
    <t>163247 S</t>
  </si>
  <si>
    <t>MOREAU FRANCK</t>
  </si>
  <si>
    <t>012244 Y</t>
  </si>
  <si>
    <t>BIDEAUX PASCAL</t>
  </si>
  <si>
    <t>019454 G</t>
  </si>
  <si>
    <t>PLOQUIN BERNARD</t>
  </si>
  <si>
    <t>158186 R</t>
  </si>
  <si>
    <t>CLARET GEORGES</t>
  </si>
  <si>
    <t>019449 B</t>
  </si>
  <si>
    <t>DENIAUD PHILIPPE</t>
  </si>
  <si>
    <t>157645 D</t>
  </si>
  <si>
    <t>MARCHAIS ALAIN</t>
  </si>
  <si>
    <t>150057 F</t>
  </si>
  <si>
    <t>ERBIBOU CHARLES</t>
  </si>
  <si>
    <t>125811 X</t>
  </si>
  <si>
    <t>DURAND JEREMY</t>
  </si>
  <si>
    <t>181811 W</t>
  </si>
  <si>
    <t>MARTIN JEAN PHILIPPE</t>
  </si>
  <si>
    <t>149659 Y</t>
  </si>
  <si>
    <t>COUTURE DENIS</t>
  </si>
  <si>
    <t>117742 O</t>
  </si>
  <si>
    <t>CARON CHRISTIAN</t>
  </si>
  <si>
    <t>150019 P</t>
  </si>
  <si>
    <t>BOUE ALAIN</t>
  </si>
  <si>
    <t>018547 J</t>
  </si>
  <si>
    <t>ADAMY JEAN LUC</t>
  </si>
  <si>
    <t>013613 P</t>
  </si>
  <si>
    <t>LORGE THIERRY</t>
  </si>
  <si>
    <t>154063 K</t>
  </si>
  <si>
    <t>CAGNIONCLE GEORGES</t>
  </si>
  <si>
    <t>124892 O</t>
  </si>
  <si>
    <t>CHAMPAGNE JEAN PIERRE</t>
  </si>
  <si>
    <t>183294 H</t>
  </si>
  <si>
    <t>LAVALLEE DOMINIQUE</t>
  </si>
  <si>
    <t>159596 Z</t>
  </si>
  <si>
    <t>AELVOET THIERRY</t>
  </si>
  <si>
    <t>014637 Z</t>
  </si>
  <si>
    <t>DEZON LUCIEN</t>
  </si>
  <si>
    <t>170491 R</t>
  </si>
  <si>
    <t>TESTU ADAM</t>
  </si>
  <si>
    <t>157852 D</t>
  </si>
  <si>
    <t>GODARD PASCAL</t>
  </si>
  <si>
    <t>166245 B</t>
  </si>
  <si>
    <t>HONG PHI BANG</t>
  </si>
  <si>
    <t>120177 F</t>
  </si>
  <si>
    <t>BALLON MICHEL</t>
  </si>
  <si>
    <t>181310 B</t>
  </si>
  <si>
    <t>MARECHAL DOMINGO</t>
  </si>
  <si>
    <t>121543 T</t>
  </si>
  <si>
    <t>SCHREIBER ROBERT</t>
  </si>
  <si>
    <t>021009 B</t>
  </si>
  <si>
    <t>DUHAMEL EDDY</t>
  </si>
  <si>
    <t>153767 N</t>
  </si>
  <si>
    <t>COLELLA PATRICK</t>
  </si>
  <si>
    <t>016157 L</t>
  </si>
  <si>
    <t>MASSON JOEL</t>
  </si>
  <si>
    <t>102553 J</t>
  </si>
  <si>
    <t>PERPETTE ALAIN</t>
  </si>
  <si>
    <t>018980 A</t>
  </si>
  <si>
    <t>BORDAS CHRISTOPHE</t>
  </si>
  <si>
    <t>130328 Q</t>
  </si>
  <si>
    <t>LEBACQ MARCO</t>
  </si>
  <si>
    <t>018620 E</t>
  </si>
  <si>
    <t>TERRACHE JEAN CLAUDE</t>
  </si>
  <si>
    <t>127349 B</t>
  </si>
  <si>
    <t>MANNONI DAVID</t>
  </si>
  <si>
    <t>112606 A</t>
  </si>
  <si>
    <t>COMMAILLE HERVE</t>
  </si>
  <si>
    <t>165011 K</t>
  </si>
  <si>
    <t>ROUET REMY</t>
  </si>
  <si>
    <t>177118 V</t>
  </si>
  <si>
    <t>MARESCOT PAUL</t>
  </si>
  <si>
    <t>015886 A</t>
  </si>
  <si>
    <t>AMMETER RAYMOND</t>
  </si>
  <si>
    <t>129501 V</t>
  </si>
  <si>
    <t>POUDEROUX DAVID</t>
  </si>
  <si>
    <t>100065 R</t>
  </si>
  <si>
    <t>GOGUET ERIC</t>
  </si>
  <si>
    <t>014473 R</t>
  </si>
  <si>
    <t>PARRA CLAUDE</t>
  </si>
  <si>
    <t>149815 S</t>
  </si>
  <si>
    <t>POUTIER DIDIER</t>
  </si>
  <si>
    <t>015351 L</t>
  </si>
  <si>
    <t>PREVOST BERNARD</t>
  </si>
  <si>
    <t>109312 I</t>
  </si>
  <si>
    <t>BONNIN LUDOVIC</t>
  </si>
  <si>
    <t>018926 Y</t>
  </si>
  <si>
    <t>COUTANT FRANCOIS</t>
  </si>
  <si>
    <t>169663 R</t>
  </si>
  <si>
    <t>BESLAY GILLES</t>
  </si>
  <si>
    <t>020498 K</t>
  </si>
  <si>
    <t>LEFEBVRE MOISE</t>
  </si>
  <si>
    <t>135893 R</t>
  </si>
  <si>
    <t>LEGUEUX CHRISTIAN</t>
  </si>
  <si>
    <t>011026 C</t>
  </si>
  <si>
    <t>DIDIER JEAN PAUL</t>
  </si>
  <si>
    <t>125424 A</t>
  </si>
  <si>
    <t>NOTARIANNI ANGELO</t>
  </si>
  <si>
    <t>132299 L</t>
  </si>
  <si>
    <t>CROIZER RENE</t>
  </si>
  <si>
    <t>182950 J</t>
  </si>
  <si>
    <t>HENOCH CHRISTOPHE</t>
  </si>
  <si>
    <t>153748 S</t>
  </si>
  <si>
    <t>BOLCAIN FRANCOIS XAVIER</t>
  </si>
  <si>
    <t>113978 U</t>
  </si>
  <si>
    <t>REVAULT CYRIL</t>
  </si>
  <si>
    <t>111359 B</t>
  </si>
  <si>
    <t>MARTELLONI GUY</t>
  </si>
  <si>
    <t>160016 F</t>
  </si>
  <si>
    <t>CHUNG HOAN TOAN</t>
  </si>
  <si>
    <t>170827 G</t>
  </si>
  <si>
    <t>MAULIEN AXEL</t>
  </si>
  <si>
    <t>146362 I</t>
  </si>
  <si>
    <t>BEUVELET JEAN MARIE</t>
  </si>
  <si>
    <t>137043 X</t>
  </si>
  <si>
    <t>RENAUD JEAN MARC</t>
  </si>
  <si>
    <t>126641 V</t>
  </si>
  <si>
    <t>DELACHAUME CARL</t>
  </si>
  <si>
    <t>150906 D</t>
  </si>
  <si>
    <t>SZWIMER PHILIPPE</t>
  </si>
  <si>
    <t>145088 I</t>
  </si>
  <si>
    <t>MUNGUIA BRUNO</t>
  </si>
  <si>
    <t>016708 Q</t>
  </si>
  <si>
    <t>ESPALIEU JEAN FRANCOIS</t>
  </si>
  <si>
    <t>017637 J</t>
  </si>
  <si>
    <t>HENRY SERGE</t>
  </si>
  <si>
    <t>123875 L</t>
  </si>
  <si>
    <t>FERON JEAN</t>
  </si>
  <si>
    <t>130358 U</t>
  </si>
  <si>
    <t>GUILLEMIN MARC</t>
  </si>
  <si>
    <t>184288 N</t>
  </si>
  <si>
    <t>YVOZ ALAIN</t>
  </si>
  <si>
    <t>131196 A</t>
  </si>
  <si>
    <t>DAMASCENE GALPIN RAYMOND</t>
  </si>
  <si>
    <t>154178 K</t>
  </si>
  <si>
    <t>PONCE FREDERIC</t>
  </si>
  <si>
    <t>147413 G</t>
  </si>
  <si>
    <t>VERFAILLIE DAMIEN</t>
  </si>
  <si>
    <t>012312 O</t>
  </si>
  <si>
    <t>BIDEAUX JOEL</t>
  </si>
  <si>
    <t>142617 H</t>
  </si>
  <si>
    <t>CHAMPEIL NICOLAS</t>
  </si>
  <si>
    <t>170920 H</t>
  </si>
  <si>
    <t>ANDRIA FABRIZIO</t>
  </si>
  <si>
    <t>177484 S</t>
  </si>
  <si>
    <t>LEBEAU DIDIER</t>
  </si>
  <si>
    <t>148233 Y</t>
  </si>
  <si>
    <t>GAYET FRANCOIS</t>
  </si>
  <si>
    <t>137490 C</t>
  </si>
  <si>
    <t>MOURAD ABDALLAH</t>
  </si>
  <si>
    <t>020555 P</t>
  </si>
  <si>
    <t>RICHARD PIERRE</t>
  </si>
  <si>
    <t>143115 L</t>
  </si>
  <si>
    <t>MARTIN RENE</t>
  </si>
  <si>
    <t>163106 P</t>
  </si>
  <si>
    <t>DE MALEZIEU THIERRY</t>
  </si>
  <si>
    <t>100483 T</t>
  </si>
  <si>
    <t>DROUET CHRISTOPHE</t>
  </si>
  <si>
    <t>016716 Y</t>
  </si>
  <si>
    <t>LEBRUN FRANCOIS</t>
  </si>
  <si>
    <t>021401 D</t>
  </si>
  <si>
    <t>MOREAU PHILIPPE</t>
  </si>
  <si>
    <t>125428 E</t>
  </si>
  <si>
    <t>GRENINGER PATRICK</t>
  </si>
  <si>
    <t>012424 W</t>
  </si>
  <si>
    <t>ALPHONSE PASCAL</t>
  </si>
  <si>
    <t>167059 L</t>
  </si>
  <si>
    <t>PASQUON YANNICK</t>
  </si>
  <si>
    <t>161012 N</t>
  </si>
  <si>
    <t>LE JEUNE ALAIN</t>
  </si>
  <si>
    <t>181201 H</t>
  </si>
  <si>
    <t>GAUFRETEAU RODOLPHE</t>
  </si>
  <si>
    <t>130848 Q</t>
  </si>
  <si>
    <t>FOURMENT PHILIPPE</t>
  </si>
  <si>
    <t>126797 V</t>
  </si>
  <si>
    <t>BARD PHILIPPE</t>
  </si>
  <si>
    <t>016992 O</t>
  </si>
  <si>
    <t>UNTURK SANDRINE</t>
  </si>
  <si>
    <t>176319 B</t>
  </si>
  <si>
    <t>DRUYER PIERRE</t>
  </si>
  <si>
    <t>125793 F</t>
  </si>
  <si>
    <t>SAUVE OLIVIER</t>
  </si>
  <si>
    <t>109133 L</t>
  </si>
  <si>
    <t>FREVILLE GERARD</t>
  </si>
  <si>
    <t>147640 D</t>
  </si>
  <si>
    <t>BAZIN GAUVAIN</t>
  </si>
  <si>
    <t>137816 Q</t>
  </si>
  <si>
    <t>MAZE JEAN PIERRE</t>
  </si>
  <si>
    <t>122658 Q</t>
  </si>
  <si>
    <t>FERRO PHILIPPE</t>
  </si>
  <si>
    <t>144722 G</t>
  </si>
  <si>
    <t>DONGUY ERIK</t>
  </si>
  <si>
    <t>152604 Z</t>
  </si>
  <si>
    <t>METAIS ALBAN</t>
  </si>
  <si>
    <t>014216 U</t>
  </si>
  <si>
    <t>TATIN PATRICK</t>
  </si>
  <si>
    <t>166430 C</t>
  </si>
  <si>
    <t>KUSZPA PATRICK</t>
  </si>
  <si>
    <t>169431 P</t>
  </si>
  <si>
    <t>BALAY GILLES</t>
  </si>
  <si>
    <t>163095 C</t>
  </si>
  <si>
    <t>DRONIOU HERVE</t>
  </si>
  <si>
    <t>121379 L</t>
  </si>
  <si>
    <t>LEFORT PIERRE</t>
  </si>
  <si>
    <t>122625 J</t>
  </si>
  <si>
    <t>ROBERT JEAN YVES</t>
  </si>
  <si>
    <t>147142 M</t>
  </si>
  <si>
    <t>SAUVAGET CHARLES</t>
  </si>
  <si>
    <t>159833 G</t>
  </si>
  <si>
    <t>VANDEPUTTE LAURENT</t>
  </si>
  <si>
    <t>167324 Z</t>
  </si>
  <si>
    <t>BROSSEAU THOMAS</t>
  </si>
  <si>
    <t>013901 R</t>
  </si>
  <si>
    <t>PERIER ALAIN</t>
  </si>
  <si>
    <t>113891 L</t>
  </si>
  <si>
    <t>VANGHELUWE GEORGES</t>
  </si>
  <si>
    <t>160572 K</t>
  </si>
  <si>
    <t>BUGAUT MARC</t>
  </si>
  <si>
    <t>017603 B</t>
  </si>
  <si>
    <t>DURUPT GEORGES</t>
  </si>
  <si>
    <t>011340 E</t>
  </si>
  <si>
    <t>NOVESI JEAN MICHEL</t>
  </si>
  <si>
    <t>021582 C</t>
  </si>
  <si>
    <t>SERRAULT PASCAL</t>
  </si>
  <si>
    <t>152083 H</t>
  </si>
  <si>
    <t>POISSON MARC</t>
  </si>
  <si>
    <t>105400 W</t>
  </si>
  <si>
    <t>JOBIC DANIEL</t>
  </si>
  <si>
    <t>121289 Z</t>
  </si>
  <si>
    <t>LE MAZURIER JOSE</t>
  </si>
  <si>
    <t>019693 L</t>
  </si>
  <si>
    <t>LAURENT THIERRY</t>
  </si>
  <si>
    <t>133080 M</t>
  </si>
  <si>
    <t>POIRIER OLIVIER</t>
  </si>
  <si>
    <t>134455 J</t>
  </si>
  <si>
    <t>BOLAND NOEL</t>
  </si>
  <si>
    <t>168408 C</t>
  </si>
  <si>
    <t>LEBARBIER JEAN MARC</t>
  </si>
  <si>
    <t>166175 A</t>
  </si>
  <si>
    <t>RONSAIN JEAN JACQUES</t>
  </si>
  <si>
    <t>121434 O</t>
  </si>
  <si>
    <t>THIEULLET STEPHANE</t>
  </si>
  <si>
    <t>157535 J</t>
  </si>
  <si>
    <t>PIBOURDIN ERIC</t>
  </si>
  <si>
    <t>103127 L</t>
  </si>
  <si>
    <t>DI GIOIA SERGE</t>
  </si>
  <si>
    <t>141673 Z</t>
  </si>
  <si>
    <t>PELLAT FRANCIS</t>
  </si>
  <si>
    <t>164134 G</t>
  </si>
  <si>
    <t>POUGES CLAUDE</t>
  </si>
  <si>
    <t>117483 P</t>
  </si>
  <si>
    <t>AUCLAIR HENRI</t>
  </si>
  <si>
    <t>142363 N</t>
  </si>
  <si>
    <t>DONABEDIAN DANIEL</t>
  </si>
  <si>
    <t>128694 U</t>
  </si>
  <si>
    <t>CHIQUET JEAN PIERRE</t>
  </si>
  <si>
    <t>181427 D</t>
  </si>
  <si>
    <t>FAUVEAU PATRICE</t>
  </si>
  <si>
    <t>136205 R</t>
  </si>
  <si>
    <t>RANC ALAIN</t>
  </si>
  <si>
    <t>021555 B</t>
  </si>
  <si>
    <t>SORLUT FRANCIS</t>
  </si>
  <si>
    <t>145427 J</t>
  </si>
  <si>
    <t>LANGERAERT ALAIN</t>
  </si>
  <si>
    <t>143676 A</t>
  </si>
  <si>
    <t>CRESPIN MICHEL</t>
  </si>
  <si>
    <t>018169 V</t>
  </si>
  <si>
    <t>ROUVER SERGE</t>
  </si>
  <si>
    <t>150400 D</t>
  </si>
  <si>
    <t>PACZESNY FABRICE</t>
  </si>
  <si>
    <t>152815 D</t>
  </si>
  <si>
    <t>BERTHIER JEAN YVES</t>
  </si>
  <si>
    <t>178285 N</t>
  </si>
  <si>
    <t>DAVY JULIEN</t>
  </si>
  <si>
    <t>149792 S</t>
  </si>
  <si>
    <t>GUILLAUMIE ALAIN</t>
  </si>
  <si>
    <t>157921 D</t>
  </si>
  <si>
    <t>GONCALVES LINO</t>
  </si>
  <si>
    <t>165969 B</t>
  </si>
  <si>
    <t>PETITGRAND CLAUDE</t>
  </si>
  <si>
    <t>154263 C</t>
  </si>
  <si>
    <t>DONAT PIERRE</t>
  </si>
  <si>
    <t>020831 F</t>
  </si>
  <si>
    <t>BOURGOGNE CLAUDE</t>
  </si>
  <si>
    <t>180116 D</t>
  </si>
  <si>
    <t>SALAS NADIR</t>
  </si>
  <si>
    <t>145198 O</t>
  </si>
  <si>
    <t>MANGIN THIERRY</t>
  </si>
  <si>
    <t>145284 W</t>
  </si>
  <si>
    <t>BRULFERT ALAIN</t>
  </si>
  <si>
    <t>119933 V</t>
  </si>
  <si>
    <t>HERREMAN SERGE</t>
  </si>
  <si>
    <t>144785 R</t>
  </si>
  <si>
    <t>CAILLAUD DANIEL</t>
  </si>
  <si>
    <t>157184 C</t>
  </si>
  <si>
    <t>GUILLERMO RENE</t>
  </si>
  <si>
    <t>186994 E</t>
  </si>
  <si>
    <t>LAURIER VINCENT</t>
  </si>
  <si>
    <t>169536 D</t>
  </si>
  <si>
    <t>MENDEL GILLES</t>
  </si>
  <si>
    <t>137004 K</t>
  </si>
  <si>
    <t>HEURTAULT JACKY</t>
  </si>
  <si>
    <t>166605 S</t>
  </si>
  <si>
    <t>JERICHENSOHN JACKY</t>
  </si>
  <si>
    <t>126260 E</t>
  </si>
  <si>
    <t>BOUTAUD JEAN PIERRE</t>
  </si>
  <si>
    <t>166938 E</t>
  </si>
  <si>
    <t>BUGEL BROCHARD GABRIEL</t>
  </si>
  <si>
    <t>161428 Q</t>
  </si>
  <si>
    <t>TESTU BRUNO</t>
  </si>
  <si>
    <t>170812 Q</t>
  </si>
  <si>
    <t>TALBOT REGIS</t>
  </si>
  <si>
    <t>022268 M</t>
  </si>
  <si>
    <t>MOLAND PHILIPPE</t>
  </si>
  <si>
    <t>170697 Q</t>
  </si>
  <si>
    <t>PORA JEAN PAUL</t>
  </si>
  <si>
    <t>019017 L</t>
  </si>
  <si>
    <t>HELARY THIERRY</t>
  </si>
  <si>
    <t>124077 F</t>
  </si>
  <si>
    <t>DESSARD PIERRICK</t>
  </si>
  <si>
    <t>130016 Q</t>
  </si>
  <si>
    <t>FUSTER PEDRO</t>
  </si>
  <si>
    <t>119656 E</t>
  </si>
  <si>
    <t>VAN DE POEL FRANCOIS</t>
  </si>
  <si>
    <t>154493 C</t>
  </si>
  <si>
    <t>PORLIER MICHEL</t>
  </si>
  <si>
    <t>129144 C</t>
  </si>
  <si>
    <t>LE CAER THIERRY</t>
  </si>
  <si>
    <t>101011 B</t>
  </si>
  <si>
    <t>SIMON ROBERT</t>
  </si>
  <si>
    <t>156727 F</t>
  </si>
  <si>
    <t>SENIZERGUES DIDIER</t>
  </si>
  <si>
    <t>132134 C</t>
  </si>
  <si>
    <t>LEPLUS NICOLAS</t>
  </si>
  <si>
    <t>146711 T</t>
  </si>
  <si>
    <t>GRELLEPOIS ROLAND</t>
  </si>
  <si>
    <t>149742 N</t>
  </si>
  <si>
    <t>COURTILLAT PASCAL</t>
  </si>
  <si>
    <t>012453 Z</t>
  </si>
  <si>
    <t>ATALAY GUVEN</t>
  </si>
  <si>
    <t>163527 X</t>
  </si>
  <si>
    <t>LESMAYOUX ERIC</t>
  </si>
  <si>
    <t>133178 G</t>
  </si>
  <si>
    <t>COCHEREAU YANNICK</t>
  </si>
  <si>
    <t>118661 X</t>
  </si>
  <si>
    <t>GIBARROUX CHRISTOPHE</t>
  </si>
  <si>
    <t>147975 S</t>
  </si>
  <si>
    <t>GRAFF CHRISTIAN</t>
  </si>
  <si>
    <t>161025 C</t>
  </si>
  <si>
    <t>GUERIN PHILIPPE</t>
  </si>
  <si>
    <t>147619 F</t>
  </si>
  <si>
    <t>GOLDBACH ERIC</t>
  </si>
  <si>
    <t>177151 F</t>
  </si>
  <si>
    <t>CUNIN MICKAEL</t>
  </si>
  <si>
    <t>011654 G</t>
  </si>
  <si>
    <t>GENERAUD HERVE</t>
  </si>
  <si>
    <t>155686 Z</t>
  </si>
  <si>
    <t>DESTABLE PATRICK</t>
  </si>
  <si>
    <t>123884 U</t>
  </si>
  <si>
    <t>MARIETTE LUC</t>
  </si>
  <si>
    <t>164847 G</t>
  </si>
  <si>
    <t>FERRON JEAN MARC</t>
  </si>
  <si>
    <t>169256 Z</t>
  </si>
  <si>
    <t>FEIGNE JEAN LUC</t>
  </si>
  <si>
    <t>174123 P</t>
  </si>
  <si>
    <t>CHARRIER GILLES</t>
  </si>
  <si>
    <t>175172 E</t>
  </si>
  <si>
    <t>DUVAL THIERRY</t>
  </si>
  <si>
    <t>124485 X</t>
  </si>
  <si>
    <t>SELLIER FABRICE</t>
  </si>
  <si>
    <t>186198 P</t>
  </si>
  <si>
    <t>BROSSET VINCENT</t>
  </si>
  <si>
    <t>018679 L</t>
  </si>
  <si>
    <t>POT JEAN CLAUDE</t>
  </si>
  <si>
    <t>114669 J</t>
  </si>
  <si>
    <t>PINCON MICHEL</t>
  </si>
  <si>
    <t>127188 W</t>
  </si>
  <si>
    <t>GAILLARD JEAN CLAUDE</t>
  </si>
  <si>
    <t>144727 L</t>
  </si>
  <si>
    <t>BARTHONNET DIDIER</t>
  </si>
  <si>
    <t>134953 N</t>
  </si>
  <si>
    <t>ETIENNE AUGUSTIN MICHEL</t>
  </si>
  <si>
    <t>162602 R</t>
  </si>
  <si>
    <t>REUX DIDIER</t>
  </si>
  <si>
    <t>126988 E</t>
  </si>
  <si>
    <t>MOSSINO MARC</t>
  </si>
  <si>
    <t>017763 F</t>
  </si>
  <si>
    <t>LEBOURGEOIS PHILIPPE</t>
  </si>
  <si>
    <t>021535 H</t>
  </si>
  <si>
    <t>BERTHEAS SERGE</t>
  </si>
  <si>
    <t>018682 O</t>
  </si>
  <si>
    <t>PAGNON NORBERT</t>
  </si>
  <si>
    <t>163779 W</t>
  </si>
  <si>
    <t>HEY LAURENT</t>
  </si>
  <si>
    <t>137074 C</t>
  </si>
  <si>
    <t>TURCI FABRICE</t>
  </si>
  <si>
    <t>105095 D</t>
  </si>
  <si>
    <t>GOUDEAU ROGER</t>
  </si>
  <si>
    <t>163598 Z</t>
  </si>
  <si>
    <t>REICHSTADT ERIC</t>
  </si>
  <si>
    <t>175929 C</t>
  </si>
  <si>
    <t>BOUVY MARC</t>
  </si>
  <si>
    <t>131368 Q</t>
  </si>
  <si>
    <t>MARNEAU PATRICK</t>
  </si>
  <si>
    <t>135683 P</t>
  </si>
  <si>
    <t>SEIGNEURIN PATRICK</t>
  </si>
  <si>
    <t>177058 E</t>
  </si>
  <si>
    <t>BIDEAUX CYRIL</t>
  </si>
  <si>
    <t>156736 Q</t>
  </si>
  <si>
    <t>MOTTEAU LAURENT</t>
  </si>
  <si>
    <t>117485 R</t>
  </si>
  <si>
    <t>ROUQUETTE MICHEL</t>
  </si>
  <si>
    <t>147723 T</t>
  </si>
  <si>
    <t>VANDENHOLE CHRISTOPHE</t>
  </si>
  <si>
    <t>106773 R</t>
  </si>
  <si>
    <t>BAUDOIN MICHAEL</t>
  </si>
  <si>
    <t>137990 I</t>
  </si>
  <si>
    <t>POIRISSE PHILIPPE</t>
  </si>
  <si>
    <t>018366 K</t>
  </si>
  <si>
    <t>BEN ABDALLAH ALI JEAN</t>
  </si>
  <si>
    <t>179264 C</t>
  </si>
  <si>
    <t>AKEL SAMIR</t>
  </si>
  <si>
    <t>142790 Y</t>
  </si>
  <si>
    <t>MOURGUES CHRISTIAN</t>
  </si>
  <si>
    <t>166693 N</t>
  </si>
  <si>
    <t>CHARPENTIER JEAN MICHEL</t>
  </si>
  <si>
    <t>013598 A</t>
  </si>
  <si>
    <t>LIEVIN BERNARD</t>
  </si>
  <si>
    <t>181199 F</t>
  </si>
  <si>
    <t>LANDERECTHE PASCAL</t>
  </si>
  <si>
    <t>172035 V</t>
  </si>
  <si>
    <t>MONTAGNON YVES</t>
  </si>
  <si>
    <t>131624 M</t>
  </si>
  <si>
    <t>FERNANDEZ JOACHIM</t>
  </si>
  <si>
    <t>123235 V</t>
  </si>
  <si>
    <t>RAMIREZ GARCIA RAMON</t>
  </si>
  <si>
    <t>126890 K</t>
  </si>
  <si>
    <t>DURAND PATRICK</t>
  </si>
  <si>
    <t>021377 F</t>
  </si>
  <si>
    <t>BLAIS PASCAL</t>
  </si>
  <si>
    <t>127143 D</t>
  </si>
  <si>
    <t>ROQUIGNY REMY</t>
  </si>
  <si>
    <t>169253 W</t>
  </si>
  <si>
    <t>FOUQUET EMMANUEL</t>
  </si>
  <si>
    <t>169193 F</t>
  </si>
  <si>
    <t>GASCARD CHARLY</t>
  </si>
  <si>
    <t>148048 X</t>
  </si>
  <si>
    <t>BEGHIN NICOLAS</t>
  </si>
  <si>
    <t>145970 G</t>
  </si>
  <si>
    <t>SCHMITT MIKAEL</t>
  </si>
  <si>
    <t>015888 C</t>
  </si>
  <si>
    <t>COEURET JACQUES</t>
  </si>
  <si>
    <t>130042 Q</t>
  </si>
  <si>
    <t>BERGOGNE CHRISTIAN</t>
  </si>
  <si>
    <t>113071 X</t>
  </si>
  <si>
    <t>STERLE FRANCOIS</t>
  </si>
  <si>
    <t>022357 X</t>
  </si>
  <si>
    <t>RAMOND JEAN MARC</t>
  </si>
  <si>
    <t>142463 J</t>
  </si>
  <si>
    <t>BERTRAND PATRICK</t>
  </si>
  <si>
    <t>165039 Q</t>
  </si>
  <si>
    <t>SUEUR PASCAL</t>
  </si>
  <si>
    <t>106399 H</t>
  </si>
  <si>
    <t>CAILLAT ALBERT</t>
  </si>
  <si>
    <t>129498 S</t>
  </si>
  <si>
    <t>MATHIEU CLAUDE</t>
  </si>
  <si>
    <t>016480 W</t>
  </si>
  <si>
    <t>TOME ERIC</t>
  </si>
  <si>
    <t>143826 U</t>
  </si>
  <si>
    <t>MANCY PIERRE</t>
  </si>
  <si>
    <t>015732 C</t>
  </si>
  <si>
    <t>LACROIX DANIEL</t>
  </si>
  <si>
    <t>104279 T</t>
  </si>
  <si>
    <t>DUPUY MICHEL</t>
  </si>
  <si>
    <t>100066 S</t>
  </si>
  <si>
    <t>HAYS CHRISTIAN</t>
  </si>
  <si>
    <t>135538 A</t>
  </si>
  <si>
    <t>BASELGA PASCAL</t>
  </si>
  <si>
    <t>160020 K</t>
  </si>
  <si>
    <t>BOURSEREAU JEAN FRANCOIS</t>
  </si>
  <si>
    <t>017386 S</t>
  </si>
  <si>
    <t>NEIRYNCK VINCENT</t>
  </si>
  <si>
    <t>183754 H</t>
  </si>
  <si>
    <t>NGUYEN PAUL</t>
  </si>
  <si>
    <t>176568 X</t>
  </si>
  <si>
    <t>BAPTISTE THIERRY</t>
  </si>
  <si>
    <t>012336 M</t>
  </si>
  <si>
    <t>MICHELI RENZO</t>
  </si>
  <si>
    <t>118421 R</t>
  </si>
  <si>
    <t>JEAMMET FRANCIS</t>
  </si>
  <si>
    <t>116585 B</t>
  </si>
  <si>
    <t>COCHEZ PASCAL</t>
  </si>
  <si>
    <t>145160 C</t>
  </si>
  <si>
    <t>LEGUEUX MARC</t>
  </si>
  <si>
    <t>020258 E</t>
  </si>
  <si>
    <t>OLLIVIER DANIEL</t>
  </si>
  <si>
    <t>153928 N</t>
  </si>
  <si>
    <t>MALHERBE GILLES</t>
  </si>
  <si>
    <t>162924 R</t>
  </si>
  <si>
    <t>LELIEVRE DIDIER</t>
  </si>
  <si>
    <t>018005 N</t>
  </si>
  <si>
    <t>VIGNE PIERRE</t>
  </si>
  <si>
    <t>019528 C</t>
  </si>
  <si>
    <t>MERINIS SERGE</t>
  </si>
  <si>
    <t>145631 F</t>
  </si>
  <si>
    <t>PERRET RICHARD</t>
  </si>
  <si>
    <t>172581 N</t>
  </si>
  <si>
    <t>FOUQUET JEAN LUC</t>
  </si>
  <si>
    <t>019069 L</t>
  </si>
  <si>
    <t>HONNET CLAUDE</t>
  </si>
  <si>
    <t>155512 K</t>
  </si>
  <si>
    <t>POISSON JOEL</t>
  </si>
  <si>
    <t>140640 G</t>
  </si>
  <si>
    <t>CAMPOS LUIS</t>
  </si>
  <si>
    <t>013168 M</t>
  </si>
  <si>
    <t>FYNN PATRICK</t>
  </si>
  <si>
    <t>022347 N</t>
  </si>
  <si>
    <t>POUJOL JEAN PAUL</t>
  </si>
  <si>
    <t>122456 W</t>
  </si>
  <si>
    <t>CHARBAUT CLAUDE</t>
  </si>
  <si>
    <t>175234 X</t>
  </si>
  <si>
    <t>MANGIN RICHARD</t>
  </si>
  <si>
    <t>169363 Q</t>
  </si>
  <si>
    <t>MARTIN LAURENT</t>
  </si>
  <si>
    <t>012723 J</t>
  </si>
  <si>
    <t>CANUEL CHRISTOPHE</t>
  </si>
  <si>
    <t>159583 K</t>
  </si>
  <si>
    <t>PALLE HERMANN</t>
  </si>
  <si>
    <t>181294 J</t>
  </si>
  <si>
    <t>FATOUS HAROLD</t>
  </si>
  <si>
    <t>146981 M</t>
  </si>
  <si>
    <t>CHOPINEAU BERNARD</t>
  </si>
  <si>
    <t>019113 D</t>
  </si>
  <si>
    <t>CRUVEILLER DOMINIQUE</t>
  </si>
  <si>
    <t>126868 O</t>
  </si>
  <si>
    <t>BATS STEPHANE</t>
  </si>
  <si>
    <t>018258 G</t>
  </si>
  <si>
    <t>KOS PHILIPPE</t>
  </si>
  <si>
    <t>172797 Y</t>
  </si>
  <si>
    <t>DUBUT STEPHANE</t>
  </si>
  <si>
    <t>140374 A</t>
  </si>
  <si>
    <t>FOURRIER JEAN PAUL</t>
  </si>
  <si>
    <t>015957 T</t>
  </si>
  <si>
    <t>LAURENT JEAN LUC</t>
  </si>
  <si>
    <t>126919 N</t>
  </si>
  <si>
    <t>MUSSARD PATRICE</t>
  </si>
  <si>
    <t>016757 N</t>
  </si>
  <si>
    <t>DESSAINT ALAIN</t>
  </si>
  <si>
    <t>132960 W</t>
  </si>
  <si>
    <t>BARRAUD PIERRE</t>
  </si>
  <si>
    <t>169655 H</t>
  </si>
  <si>
    <t>CORMIER PATRICK</t>
  </si>
  <si>
    <t>106036 I</t>
  </si>
  <si>
    <t>MABILLE PHILIPPE</t>
  </si>
  <si>
    <t>143677 B</t>
  </si>
  <si>
    <t>DELACOTE JEAN FRANCOIS</t>
  </si>
  <si>
    <t>018739 T</t>
  </si>
  <si>
    <t>LAUNAY JACQUES</t>
  </si>
  <si>
    <t>145968 E</t>
  </si>
  <si>
    <t>FAURE PASCAL</t>
  </si>
  <si>
    <t>178385 X</t>
  </si>
  <si>
    <t>COATRIEUX PHILIPPE</t>
  </si>
  <si>
    <t>017262 Y</t>
  </si>
  <si>
    <t>TURLOTTE OLIVIER</t>
  </si>
  <si>
    <t>136391 V</t>
  </si>
  <si>
    <t>DOURTHE PIERRE</t>
  </si>
  <si>
    <t>163368 Z</t>
  </si>
  <si>
    <t>PAPIN JEAN CHRISTOPHE</t>
  </si>
  <si>
    <t>104112 I</t>
  </si>
  <si>
    <t>DEVILLEBICHOT JEAN CLAUDE</t>
  </si>
  <si>
    <t>124758 K</t>
  </si>
  <si>
    <t>JOURDAIN ROGER</t>
  </si>
  <si>
    <t>146001 L</t>
  </si>
  <si>
    <t>PEAN JEAN PAUL</t>
  </si>
  <si>
    <t>170058 W</t>
  </si>
  <si>
    <t>CERIGO MARTIAL</t>
  </si>
  <si>
    <t>184903 G</t>
  </si>
  <si>
    <t>TRAN KIM DANIEL</t>
  </si>
  <si>
    <t>172662 B</t>
  </si>
  <si>
    <t>LAINE DANIEL</t>
  </si>
  <si>
    <t>133118 Y</t>
  </si>
  <si>
    <t>VERCRUYSSE MICHEL</t>
  </si>
  <si>
    <t>173812 B</t>
  </si>
  <si>
    <t>ROGE EDDY</t>
  </si>
  <si>
    <t>022894 O</t>
  </si>
  <si>
    <t>CLEMENT MICHEL</t>
  </si>
  <si>
    <t>177567 H</t>
  </si>
  <si>
    <t>SIGNOUR HERVE</t>
  </si>
  <si>
    <t>138376 E</t>
  </si>
  <si>
    <t>BRIOIT ROGER</t>
  </si>
  <si>
    <t>129054 Q</t>
  </si>
  <si>
    <t>LORTHIOIR JEAN LUC</t>
  </si>
  <si>
    <t>140675 P</t>
  </si>
  <si>
    <t>LACHURIE JEAN PIERRE</t>
  </si>
  <si>
    <t>016020 E</t>
  </si>
  <si>
    <t>FAIDIT SERGE</t>
  </si>
  <si>
    <t>145207 X</t>
  </si>
  <si>
    <t>TRIPLET FREDY</t>
  </si>
  <si>
    <t>172328 N</t>
  </si>
  <si>
    <t>JUCQUOIS PAUL</t>
  </si>
  <si>
    <t>133043 B</t>
  </si>
  <si>
    <t>FAUQUEMBERGUE RENAUD</t>
  </si>
  <si>
    <t>017709 D</t>
  </si>
  <si>
    <t>COCY GILLES</t>
  </si>
  <si>
    <t>119305 R</t>
  </si>
  <si>
    <t>DUBOIS GABY</t>
  </si>
  <si>
    <t>148204 R</t>
  </si>
  <si>
    <t>AUBERT ROUECHE LYDIA</t>
  </si>
  <si>
    <t>014138 U</t>
  </si>
  <si>
    <t>SARRALDE LOUIS</t>
  </si>
  <si>
    <t>161211 E</t>
  </si>
  <si>
    <t>LIET MICHEL</t>
  </si>
  <si>
    <t>115877 V</t>
  </si>
  <si>
    <t>EDELIN FLORENCE</t>
  </si>
  <si>
    <t>112866 A</t>
  </si>
  <si>
    <t>BREDA YVES</t>
  </si>
  <si>
    <t>143351 N</t>
  </si>
  <si>
    <t>ARNAUD GUY</t>
  </si>
  <si>
    <t>012774 I</t>
  </si>
  <si>
    <t>CHAMPY PHILIPPE</t>
  </si>
  <si>
    <t>141495 D</t>
  </si>
  <si>
    <t>BOETSCH SEBASTIEN</t>
  </si>
  <si>
    <t>134285 V</t>
  </si>
  <si>
    <t>LONGEREY CHRISTELLE</t>
  </si>
  <si>
    <t>143290 E</t>
  </si>
  <si>
    <t>GRASSIN MICHEL</t>
  </si>
  <si>
    <t>164710 H</t>
  </si>
  <si>
    <t>BOMBRAULT DOMINIQUE</t>
  </si>
  <si>
    <t>171622 W</t>
  </si>
  <si>
    <t>WEHRLE JEAN</t>
  </si>
  <si>
    <t>153995 L</t>
  </si>
  <si>
    <t>FLEURY GERARD</t>
  </si>
  <si>
    <t>156100 Z</t>
  </si>
  <si>
    <t>BODELIN RUDY</t>
  </si>
  <si>
    <t>185731 G</t>
  </si>
  <si>
    <t>PAQUET MICKAEL</t>
  </si>
  <si>
    <t>153554 G</t>
  </si>
  <si>
    <t>BALESTRI MAURICE</t>
  </si>
  <si>
    <t>144559 Z</t>
  </si>
  <si>
    <t>VIDEUX CLAUDE</t>
  </si>
  <si>
    <t>177233 V</t>
  </si>
  <si>
    <t>DEDON RICHARD</t>
  </si>
  <si>
    <t>165118 B</t>
  </si>
  <si>
    <t>PILAVDJIAN JACQUES</t>
  </si>
  <si>
    <t>153675 N</t>
  </si>
  <si>
    <t>ABELA JEAN LOUIS</t>
  </si>
  <si>
    <t>016219 V</t>
  </si>
  <si>
    <t>BLONDOT YVES</t>
  </si>
  <si>
    <t>133458 A</t>
  </si>
  <si>
    <t>LHEUREUX RICHARD</t>
  </si>
  <si>
    <t>147395 M</t>
  </si>
  <si>
    <t>NAUD ERIC</t>
  </si>
  <si>
    <t>141788 K</t>
  </si>
  <si>
    <t>N GUYEN VAN DUC MAX</t>
  </si>
  <si>
    <t>106804 W</t>
  </si>
  <si>
    <t>DALLEAU FRANCKY</t>
  </si>
  <si>
    <t>018741 V</t>
  </si>
  <si>
    <t>LUDGER CHRISTOPHE</t>
  </si>
  <si>
    <t>151313 W</t>
  </si>
  <si>
    <t>AIELLO SAUVEUR</t>
  </si>
  <si>
    <t>155925 J</t>
  </si>
  <si>
    <t>VAN AMERONGEN ROBERT</t>
  </si>
  <si>
    <t>121706 A</t>
  </si>
  <si>
    <t>NICOLLE JACQUES</t>
  </si>
  <si>
    <t>145189 F</t>
  </si>
  <si>
    <t>KAMINSKI FREDERIC</t>
  </si>
  <si>
    <t>156082 E</t>
  </si>
  <si>
    <t>MASSON YVAN</t>
  </si>
  <si>
    <t>130074 W</t>
  </si>
  <si>
    <t>MEJEAN JACQUES</t>
  </si>
  <si>
    <t>121224 M</t>
  </si>
  <si>
    <t>COMPERE PAUL</t>
  </si>
  <si>
    <t>011210 E</t>
  </si>
  <si>
    <t>JACOB URIEL</t>
  </si>
  <si>
    <t>016371 R</t>
  </si>
  <si>
    <t>RAMEAU JEAN PHILIPPE</t>
  </si>
  <si>
    <t>101729 R</t>
  </si>
  <si>
    <t>TOME JEAN LOUIS</t>
  </si>
  <si>
    <t>018553 P</t>
  </si>
  <si>
    <t>CRUVEILLER FRANCOIS</t>
  </si>
  <si>
    <t>017119 L</t>
  </si>
  <si>
    <t>DEGRAVE FRANCK</t>
  </si>
  <si>
    <t>157084 T</t>
  </si>
  <si>
    <t>DARRE CHRISTIAN</t>
  </si>
  <si>
    <t>137382 Y</t>
  </si>
  <si>
    <t>BAURECHE LOUIS</t>
  </si>
  <si>
    <t>139724 A</t>
  </si>
  <si>
    <t>BERNUS FLORENT</t>
  </si>
  <si>
    <t>136376 G</t>
  </si>
  <si>
    <t>ROUSSE CLAUDE</t>
  </si>
  <si>
    <t>141146 S</t>
  </si>
  <si>
    <t>LASNE CHRISTIAN</t>
  </si>
  <si>
    <t>183403 B</t>
  </si>
  <si>
    <t>BERDAH JEAN CLAUDE</t>
  </si>
  <si>
    <t>020712 Q</t>
  </si>
  <si>
    <t>HAINAUT FRANCOIS</t>
  </si>
  <si>
    <t>146976 G</t>
  </si>
  <si>
    <t>PORTE ERIC</t>
  </si>
  <si>
    <t>159179 W</t>
  </si>
  <si>
    <t>DELANOE DOMINIQUE</t>
  </si>
  <si>
    <t>149654 S</t>
  </si>
  <si>
    <t>THEATE PHILIPPE</t>
  </si>
  <si>
    <t>151437 F</t>
  </si>
  <si>
    <t>FAVIEN CHRISTIAN</t>
  </si>
  <si>
    <t>124468 G</t>
  </si>
  <si>
    <t>MONTADOR CHRISTOPHE</t>
  </si>
  <si>
    <t>159301 D</t>
  </si>
  <si>
    <t>RAFFY ALAIN</t>
  </si>
  <si>
    <t>013753 Z</t>
  </si>
  <si>
    <t>MIRLAUD MAURICE</t>
  </si>
  <si>
    <t>142782 Q</t>
  </si>
  <si>
    <t>HEMBERT ALAIN</t>
  </si>
  <si>
    <t>180290 S</t>
  </si>
  <si>
    <t>CABARET BERTRAND</t>
  </si>
  <si>
    <t>163048 B</t>
  </si>
  <si>
    <t>MOLLOY GERARD</t>
  </si>
  <si>
    <t>152819 H</t>
  </si>
  <si>
    <t>PERRAUD ROGER</t>
  </si>
  <si>
    <t>164837 W</t>
  </si>
  <si>
    <t>SOLLIER ETIENNE</t>
  </si>
  <si>
    <t>141514 W</t>
  </si>
  <si>
    <t>ZEUDE ALAIN</t>
  </si>
  <si>
    <t>162772 B</t>
  </si>
  <si>
    <t>SAUVAGE PIERRE</t>
  </si>
  <si>
    <t>135676 I</t>
  </si>
  <si>
    <t>THIBAULT BERNARD</t>
  </si>
  <si>
    <t>174066 C</t>
  </si>
  <si>
    <t>TRANCHAND PATRICE</t>
  </si>
  <si>
    <t>100053 F</t>
  </si>
  <si>
    <t>LEBRUN PATRICK</t>
  </si>
  <si>
    <t>146738 U</t>
  </si>
  <si>
    <t>HUGUET XAVIER</t>
  </si>
  <si>
    <t>022836 I</t>
  </si>
  <si>
    <t>DESDOIT YVES</t>
  </si>
  <si>
    <t>175301 V</t>
  </si>
  <si>
    <t>LANCEL PATRICK</t>
  </si>
  <si>
    <t>105327 B</t>
  </si>
  <si>
    <t>CAMBET MARC</t>
  </si>
  <si>
    <t>142843 Z</t>
  </si>
  <si>
    <t>CARRIE ALAIN</t>
  </si>
  <si>
    <t>178620 C</t>
  </si>
  <si>
    <t>RAKSZAWA GREGORY</t>
  </si>
  <si>
    <t>148333 G</t>
  </si>
  <si>
    <t>MA PHUOC BICH</t>
  </si>
  <si>
    <t>022643 X</t>
  </si>
  <si>
    <t>BAUER RAYMOND</t>
  </si>
  <si>
    <t>170041 C</t>
  </si>
  <si>
    <t>TESTU STEPHANE</t>
  </si>
  <si>
    <t>139169 R</t>
  </si>
  <si>
    <t>DEVAUX GILBERT</t>
  </si>
  <si>
    <t>171481 S</t>
  </si>
  <si>
    <t>DEBAUDRINGHIEN JEAN CLAUDE</t>
  </si>
  <si>
    <t>159869 W</t>
  </si>
  <si>
    <t>DUVAL LUDOVIC</t>
  </si>
  <si>
    <t>101826 K</t>
  </si>
  <si>
    <t>ARNAUDIN ROGER</t>
  </si>
  <si>
    <t>116197 D</t>
  </si>
  <si>
    <t>HEZARD HERVE</t>
  </si>
  <si>
    <t>020546 G</t>
  </si>
  <si>
    <t>LE PAPE JEAN FRANCOIS</t>
  </si>
  <si>
    <t>141874 S</t>
  </si>
  <si>
    <t>DIMACHKIE SAMER</t>
  </si>
  <si>
    <t>125945 B</t>
  </si>
  <si>
    <t>BERNAT JEAN PIERRE</t>
  </si>
  <si>
    <t>156542 E</t>
  </si>
  <si>
    <t>HACQUEMAND VINCENT</t>
  </si>
  <si>
    <t>151267 W</t>
  </si>
  <si>
    <t>HECQ ANTHONY</t>
  </si>
  <si>
    <t>153370 G</t>
  </si>
  <si>
    <t>POINTIN REGIS</t>
  </si>
  <si>
    <t>177094 T</t>
  </si>
  <si>
    <t>DESCHAMPS LUC</t>
  </si>
  <si>
    <t>100634 O</t>
  </si>
  <si>
    <t>BONDOUX JEAN FRANCOIS</t>
  </si>
  <si>
    <t>123108 Y</t>
  </si>
  <si>
    <t>FOURNIER ROLAND</t>
  </si>
  <si>
    <t>180137 B</t>
  </si>
  <si>
    <t>BOURRELLIS NICOLAS</t>
  </si>
  <si>
    <t>018157 J</t>
  </si>
  <si>
    <t>DARNOUX JEAN CLAUDE</t>
  </si>
  <si>
    <t>163976 K</t>
  </si>
  <si>
    <t>HENRIQUET MARC</t>
  </si>
  <si>
    <t>142861 R</t>
  </si>
  <si>
    <t>PORQUIER GERARD</t>
  </si>
  <si>
    <t>022982 Y</t>
  </si>
  <si>
    <t>VILLOUTREIX YVES</t>
  </si>
  <si>
    <t>137714 S</t>
  </si>
  <si>
    <t>GROS MARC</t>
  </si>
  <si>
    <t>138404 G</t>
  </si>
  <si>
    <t>LOREAU ERIC</t>
  </si>
  <si>
    <t>017273 J</t>
  </si>
  <si>
    <t>CABOCHE MARCEL</t>
  </si>
  <si>
    <t>144719 D</t>
  </si>
  <si>
    <t>POULAIN FREDERIC</t>
  </si>
  <si>
    <t>115304 U</t>
  </si>
  <si>
    <t>BAILLON JEAN</t>
  </si>
  <si>
    <t>131968 S</t>
  </si>
  <si>
    <t>RAIMOND NOEL</t>
  </si>
  <si>
    <t>111704 I</t>
  </si>
  <si>
    <t>MUS YVES</t>
  </si>
  <si>
    <t>166566 A</t>
  </si>
  <si>
    <t>FONTENIT DANIEL</t>
  </si>
  <si>
    <t>185826 K</t>
  </si>
  <si>
    <t>DUCROCQ KYLLIAN</t>
  </si>
  <si>
    <t>161561 K</t>
  </si>
  <si>
    <t>GARNAUD GILLES</t>
  </si>
  <si>
    <t>012186 S</t>
  </si>
  <si>
    <t>BENGUIGUI PAUL</t>
  </si>
  <si>
    <t>156346 R</t>
  </si>
  <si>
    <t>FESSIER DANIEL</t>
  </si>
  <si>
    <t>141399 L</t>
  </si>
  <si>
    <t>LENOIR ALAIN</t>
  </si>
  <si>
    <t>181337 F</t>
  </si>
  <si>
    <t>DUBUS JASON</t>
  </si>
  <si>
    <t>142728 O</t>
  </si>
  <si>
    <t>SIMON PHILIPPE</t>
  </si>
  <si>
    <t>180373 H</t>
  </si>
  <si>
    <t>LARRIEU THIERRY</t>
  </si>
  <si>
    <t>122105 J</t>
  </si>
  <si>
    <t>HOUBART MICHEL</t>
  </si>
  <si>
    <t>156946 T</t>
  </si>
  <si>
    <t>DECOUT CHRISTIAN</t>
  </si>
  <si>
    <t>145291 D</t>
  </si>
  <si>
    <t>LEFEBVRE YVES</t>
  </si>
  <si>
    <t>142787 V</t>
  </si>
  <si>
    <t>DESCHARLES DENIS</t>
  </si>
  <si>
    <t>158140 R</t>
  </si>
  <si>
    <t>ZANOTTI MICHEL</t>
  </si>
  <si>
    <t>018162 O</t>
  </si>
  <si>
    <t>LECLAND MICHEL</t>
  </si>
  <si>
    <t>181244 E</t>
  </si>
  <si>
    <t>JOLIVET JEAN</t>
  </si>
  <si>
    <t>180212 H</t>
  </si>
  <si>
    <t>KAPLAN ILHAN</t>
  </si>
  <si>
    <t>012827 J</t>
  </si>
  <si>
    <t>COHEN RICHARD</t>
  </si>
  <si>
    <t>164687 H</t>
  </si>
  <si>
    <t>HEREMANS HERMAN</t>
  </si>
  <si>
    <t>150694 Y</t>
  </si>
  <si>
    <t>JACQUIN JEAN</t>
  </si>
  <si>
    <t>179688 N</t>
  </si>
  <si>
    <t>LAVIGNE JEAN</t>
  </si>
  <si>
    <t>138704 U</t>
  </si>
  <si>
    <t>FAMCHON FREDERIC</t>
  </si>
  <si>
    <t>175174 G</t>
  </si>
  <si>
    <t>SALES THIERRY</t>
  </si>
  <si>
    <t>140021 L</t>
  </si>
  <si>
    <t>TRONIOU ALAIN</t>
  </si>
  <si>
    <t>172638 A</t>
  </si>
  <si>
    <t>GAUTIER CHARLES</t>
  </si>
  <si>
    <t>162700 Y</t>
  </si>
  <si>
    <t>BERTRAND ANDRE</t>
  </si>
  <si>
    <t>150422 C</t>
  </si>
  <si>
    <t>BONNEMAISON DENIS</t>
  </si>
  <si>
    <t>170231 J</t>
  </si>
  <si>
    <t>HUI BON HOA JEAN MARC</t>
  </si>
  <si>
    <t>159648 F</t>
  </si>
  <si>
    <t>FRECHET JULIEN</t>
  </si>
  <si>
    <t>155531 F</t>
  </si>
  <si>
    <t>AMOUROUX LUC</t>
  </si>
  <si>
    <t>175320 Q</t>
  </si>
  <si>
    <t>PINSOLLE DIDIER</t>
  </si>
  <si>
    <t>138061 B</t>
  </si>
  <si>
    <t>BELINGARD ERIC</t>
  </si>
  <si>
    <t>143036 K</t>
  </si>
  <si>
    <t>DOURNELLE JOEL</t>
  </si>
  <si>
    <t>110995 B</t>
  </si>
  <si>
    <t>MALAHIEUDE CLAUDE</t>
  </si>
  <si>
    <t>018323 T</t>
  </si>
  <si>
    <t>GUILLEMAN JACKY</t>
  </si>
  <si>
    <t>140633 Z</t>
  </si>
  <si>
    <t>VASSORT GERARD</t>
  </si>
  <si>
    <t>136813 B</t>
  </si>
  <si>
    <t>DEFARGES PATRICIA</t>
  </si>
  <si>
    <t>145499 D</t>
  </si>
  <si>
    <t>BOITIER GERARD</t>
  </si>
  <si>
    <t>183892 H</t>
  </si>
  <si>
    <t>DAHMANI MUSTAPHA</t>
  </si>
  <si>
    <t>172336 X</t>
  </si>
  <si>
    <t>TSCHUDIN PATRICK</t>
  </si>
  <si>
    <t>023191 Z</t>
  </si>
  <si>
    <t>DUCROT JEAN LOUIS</t>
  </si>
  <si>
    <t>168707 C</t>
  </si>
  <si>
    <t>DUMAS JEAN RENE</t>
  </si>
  <si>
    <t>140355 H</t>
  </si>
  <si>
    <t>COLAS ALAIN</t>
  </si>
  <si>
    <t>131988 M</t>
  </si>
  <si>
    <t>CHAMBON JEAN DENIS</t>
  </si>
  <si>
    <t>102140 M</t>
  </si>
  <si>
    <t>SOUSTRADE DANIEL</t>
  </si>
  <si>
    <t>152780 Q</t>
  </si>
  <si>
    <t>CARAVATI PASCAL</t>
  </si>
  <si>
    <t>172680 W</t>
  </si>
  <si>
    <t>MASSIAS GUY</t>
  </si>
  <si>
    <t>168826 G</t>
  </si>
  <si>
    <t>DUSSIN FLORIAN</t>
  </si>
  <si>
    <t>140544 O</t>
  </si>
  <si>
    <t>GROUT PHILIPPE</t>
  </si>
  <si>
    <t>185890 E</t>
  </si>
  <si>
    <t>DA CRUZ PEREIRA LUIS</t>
  </si>
  <si>
    <t>113119 T</t>
  </si>
  <si>
    <t>POUNAUD JAMES</t>
  </si>
  <si>
    <t>142862 S</t>
  </si>
  <si>
    <t>LE PLARD YVES</t>
  </si>
  <si>
    <t>176637 X</t>
  </si>
  <si>
    <t>AUSTRUY PATRICE</t>
  </si>
  <si>
    <t>116408 G</t>
  </si>
  <si>
    <t>LETHEULE CHRISTIAN</t>
  </si>
  <si>
    <t>012159 R</t>
  </si>
  <si>
    <t>LAUMOND YVES</t>
  </si>
  <si>
    <t>115633 L</t>
  </si>
  <si>
    <t>CRUZ LUIS</t>
  </si>
  <si>
    <t>123556 E</t>
  </si>
  <si>
    <t>SANCHEZ CLAUDE</t>
  </si>
  <si>
    <t>131986 K</t>
  </si>
  <si>
    <t>PELAZ ROGER</t>
  </si>
  <si>
    <t>151796 W</t>
  </si>
  <si>
    <t>SUARD LIONEL</t>
  </si>
  <si>
    <t>019046 O</t>
  </si>
  <si>
    <t>BOUTTIER LAURENT</t>
  </si>
  <si>
    <t>157949 J</t>
  </si>
  <si>
    <t>PARIS GILLES</t>
  </si>
  <si>
    <t>186195 L</t>
  </si>
  <si>
    <t>SAVI OLIVIER</t>
  </si>
  <si>
    <t>136009 D</t>
  </si>
  <si>
    <t>TRIPLET GILBERT</t>
  </si>
  <si>
    <t>140621 N</t>
  </si>
  <si>
    <t>LAVOT PIERRE</t>
  </si>
  <si>
    <t>023123 J</t>
  </si>
  <si>
    <t>DORLET JEAN</t>
  </si>
  <si>
    <t>177026 V</t>
  </si>
  <si>
    <t>DECARNE MARCEL</t>
  </si>
  <si>
    <t>175055 C</t>
  </si>
  <si>
    <t>FAUCHOIS PHILIPPE</t>
  </si>
  <si>
    <t>176965 D</t>
  </si>
  <si>
    <t>IBRAHIM KHALIL</t>
  </si>
  <si>
    <t>158668 Q</t>
  </si>
  <si>
    <t>LAMARRE REGIS</t>
  </si>
  <si>
    <t>163137 Y</t>
  </si>
  <si>
    <t>LEGRAND FRANCK</t>
  </si>
  <si>
    <t>112303 J</t>
  </si>
  <si>
    <t>GOUIN JEAN FRANCOIS</t>
  </si>
  <si>
    <t>168411 F</t>
  </si>
  <si>
    <t>TEKIN DAVID</t>
  </si>
  <si>
    <t>146418 M</t>
  </si>
  <si>
    <t>BOUTON GERARD</t>
  </si>
  <si>
    <t>170915 C</t>
  </si>
  <si>
    <t>TOUCHAIS JEAN YVES</t>
  </si>
  <si>
    <t>013137 H</t>
  </si>
  <si>
    <t>FONGARNAND DIDIER</t>
  </si>
  <si>
    <t>121090 I</t>
  </si>
  <si>
    <t>LAGENESTE SERGE</t>
  </si>
  <si>
    <t>161259 G</t>
  </si>
  <si>
    <t>VILLEMANDY GARCIA</t>
  </si>
  <si>
    <t>012935 N</t>
  </si>
  <si>
    <t>DELMAS BERNARD</t>
  </si>
  <si>
    <t>155859 M</t>
  </si>
  <si>
    <t>VILDART PASCAL</t>
  </si>
  <si>
    <t>177198 G</t>
  </si>
  <si>
    <t>RUGET DANIEL</t>
  </si>
  <si>
    <t>180334 Q</t>
  </si>
  <si>
    <t>BETTONI GILLES</t>
  </si>
  <si>
    <t>151719 M</t>
  </si>
  <si>
    <t>LALOT GERARD</t>
  </si>
  <si>
    <t>177837 B</t>
  </si>
  <si>
    <t>RENAULT FREDERIC</t>
  </si>
  <si>
    <t>015725 V</t>
  </si>
  <si>
    <t>ARGOUD ALAIN</t>
  </si>
  <si>
    <t>178631 P</t>
  </si>
  <si>
    <t>JACQUEMOND SYLVAIN</t>
  </si>
  <si>
    <t>149859 Q</t>
  </si>
  <si>
    <t>AYRAULT PIERRE</t>
  </si>
  <si>
    <t>145370 E</t>
  </si>
  <si>
    <t>GRIOT GILBERT</t>
  </si>
  <si>
    <t>179009 A</t>
  </si>
  <si>
    <t>BUFFET THOMAS</t>
  </si>
  <si>
    <t>152807 V</t>
  </si>
  <si>
    <t>HIPPOLYTE PATRICK</t>
  </si>
  <si>
    <t>144165 V</t>
  </si>
  <si>
    <t>ROLLAND ALAIN</t>
  </si>
  <si>
    <t>012594 K</t>
  </si>
  <si>
    <t>BILLIARD ALAIN</t>
  </si>
  <si>
    <t>140851 J</t>
  </si>
  <si>
    <t>LE GUIER BERNARD</t>
  </si>
  <si>
    <t>021617 L</t>
  </si>
  <si>
    <t>166221 A</t>
  </si>
  <si>
    <t>SUDORRUSLAN JEAN MICHEL</t>
  </si>
  <si>
    <t>127340 S</t>
  </si>
  <si>
    <t>CHARBONNIER PHILIPPE</t>
  </si>
  <si>
    <t>101798 I</t>
  </si>
  <si>
    <t>BOISSONNET GUY</t>
  </si>
  <si>
    <t>162925 S</t>
  </si>
  <si>
    <t>LOUIS MICHEL</t>
  </si>
  <si>
    <t>168347 L</t>
  </si>
  <si>
    <t>BERRIER FRANCOIS</t>
  </si>
  <si>
    <t>135067 X</t>
  </si>
  <si>
    <t>BOURRE DANY</t>
  </si>
  <si>
    <t>011240 I</t>
  </si>
  <si>
    <t>GEGOUE GILBERT</t>
  </si>
  <si>
    <t>140859 R</t>
  </si>
  <si>
    <t>DEBULY PHILIPPE</t>
  </si>
  <si>
    <t>169261 E</t>
  </si>
  <si>
    <t>DUFFAU DOMINIQUE</t>
  </si>
  <si>
    <t>141023 Z</t>
  </si>
  <si>
    <t>BOURDRY FREDERIC</t>
  </si>
  <si>
    <t>111500 M</t>
  </si>
  <si>
    <t>DAJEAN SERGE</t>
  </si>
  <si>
    <t>155214 L</t>
  </si>
  <si>
    <t>LAMARQUE YVES</t>
  </si>
  <si>
    <t>170945 K</t>
  </si>
  <si>
    <t>DRAKE JOSE</t>
  </si>
  <si>
    <t>171108 M</t>
  </si>
  <si>
    <t>WELSCH REMY</t>
  </si>
  <si>
    <t>023138 Y</t>
  </si>
  <si>
    <t>LAUCHER DANIEL</t>
  </si>
  <si>
    <t>135993 N</t>
  </si>
  <si>
    <t>RAUX JEAN LOUIS</t>
  </si>
  <si>
    <t>178340 Y</t>
  </si>
  <si>
    <t>RIVIER JEAN MICHEL</t>
  </si>
  <si>
    <t>176998 P</t>
  </si>
  <si>
    <t>PIARD ALAIN</t>
  </si>
  <si>
    <t>164088 G</t>
  </si>
  <si>
    <t>PRUVOST PATRICK</t>
  </si>
  <si>
    <t>159106 R</t>
  </si>
  <si>
    <t>VAULOUP MICHEL</t>
  </si>
  <si>
    <t>108010 G</t>
  </si>
  <si>
    <t>POIRIER DOMINIQUE</t>
  </si>
  <si>
    <t>173967 V</t>
  </si>
  <si>
    <t>DELTOUR DAMIEN</t>
  </si>
  <si>
    <t>176042 A</t>
  </si>
  <si>
    <t>DESCAMPS HERVE</t>
  </si>
  <si>
    <t>021050 Q</t>
  </si>
  <si>
    <t>GUIF GERARD</t>
  </si>
  <si>
    <t>156665 N</t>
  </si>
  <si>
    <t>THINEY JEAN CLAUDE</t>
  </si>
  <si>
    <t>116465 L</t>
  </si>
  <si>
    <t>BOUTILLY JEAN MARC</t>
  </si>
  <si>
    <t>141084 I</t>
  </si>
  <si>
    <t>VONNER ALAIN</t>
  </si>
  <si>
    <t>157068 B</t>
  </si>
  <si>
    <t>LAURENT PATRICK</t>
  </si>
  <si>
    <t>166778 F</t>
  </si>
  <si>
    <t>FRANCHET CLAUDE</t>
  </si>
  <si>
    <t>180481 A</t>
  </si>
  <si>
    <t>MICHAUT PASCAL</t>
  </si>
  <si>
    <t>173452 K</t>
  </si>
  <si>
    <t>VIAUD MICHEL</t>
  </si>
  <si>
    <t>185590 D</t>
  </si>
  <si>
    <t>LAMY PATRICK</t>
  </si>
  <si>
    <t>147880 P</t>
  </si>
  <si>
    <t>SAMMUT JEAN CLAUDE</t>
  </si>
  <si>
    <t>157444 K</t>
  </si>
  <si>
    <t>FOUASSIER XAVIER</t>
  </si>
  <si>
    <t>178698 M</t>
  </si>
  <si>
    <t>HAJJAMI HAMID</t>
  </si>
  <si>
    <t>167184 X</t>
  </si>
  <si>
    <t>LEROY GILLES</t>
  </si>
  <si>
    <t>181315 G</t>
  </si>
  <si>
    <t>GOBERT MARC</t>
  </si>
  <si>
    <t>179183 P</t>
  </si>
  <si>
    <t>PETIT PHILIPPE</t>
  </si>
  <si>
    <t>164784 N</t>
  </si>
  <si>
    <t>MADELENNE DIDIER</t>
  </si>
  <si>
    <t>166476 C</t>
  </si>
  <si>
    <t>RICHEZ XAVIER</t>
  </si>
  <si>
    <t>133907 H</t>
  </si>
  <si>
    <t>TARDY JEAN CLAUDE</t>
  </si>
  <si>
    <t>127740 C</t>
  </si>
  <si>
    <t>MOURGUES MARC</t>
  </si>
  <si>
    <t>154179 L</t>
  </si>
  <si>
    <t>LEMONIER THIERY</t>
  </si>
  <si>
    <t>154009 B</t>
  </si>
  <si>
    <t>DELAFOSSE GILLES</t>
  </si>
  <si>
    <t>155971 J</t>
  </si>
  <si>
    <t>PHILIPPE DANIEL</t>
  </si>
  <si>
    <t>159238 K</t>
  </si>
  <si>
    <t>BENIER PATRICK</t>
  </si>
  <si>
    <t>164061 C</t>
  </si>
  <si>
    <t>BARBE BARRAILH DANIEL</t>
  </si>
  <si>
    <t>172629 Q</t>
  </si>
  <si>
    <t>EDO PASCAL</t>
  </si>
  <si>
    <t>177316 K</t>
  </si>
  <si>
    <t>POISSONNIER PHILIPPE</t>
  </si>
  <si>
    <t>130039 N</t>
  </si>
  <si>
    <t>LESIMPLE BERNARD</t>
  </si>
  <si>
    <t>177689 Q</t>
  </si>
  <si>
    <t>LAMACHE JEAN LUC</t>
  </si>
  <si>
    <t>157125 N</t>
  </si>
  <si>
    <t>STEC ROLAND</t>
  </si>
  <si>
    <t>018041 X</t>
  </si>
  <si>
    <t>IPPOLITO PASCAL</t>
  </si>
  <si>
    <t>156608 B</t>
  </si>
  <si>
    <t>DUFAUR JEAN MICHEL</t>
  </si>
  <si>
    <t>106111 F</t>
  </si>
  <si>
    <t>NOBIS THIERRY</t>
  </si>
  <si>
    <t>178362 X</t>
  </si>
  <si>
    <t>DELVART DOMINIQUE</t>
  </si>
  <si>
    <t>013026 A</t>
  </si>
  <si>
    <t>DUCOURTHIAL FRANCIS</t>
  </si>
  <si>
    <t>100972 O</t>
  </si>
  <si>
    <t>BRUYAS ANTOINE</t>
  </si>
  <si>
    <t>145469 Z</t>
  </si>
  <si>
    <t>JEAN BAPTISTE ALAIN</t>
  </si>
  <si>
    <t>152579 X</t>
  </si>
  <si>
    <t>GERVAIS PHILIPPE</t>
  </si>
  <si>
    <t>124244 Q</t>
  </si>
  <si>
    <t>LECAT CHRISTIAN</t>
  </si>
  <si>
    <t>160101 Y</t>
  </si>
  <si>
    <t>IDIER STEPHANE</t>
  </si>
  <si>
    <t>128964 E</t>
  </si>
  <si>
    <t>VALENTE CARLOS</t>
  </si>
  <si>
    <t>162821 E</t>
  </si>
  <si>
    <t>DOTAL BERNARD</t>
  </si>
  <si>
    <t>177843 H</t>
  </si>
  <si>
    <t>TRANCART PIERRE</t>
  </si>
  <si>
    <t>175134 N</t>
  </si>
  <si>
    <t>JEAN PATRICK</t>
  </si>
  <si>
    <t>175240 D</t>
  </si>
  <si>
    <t>DESCHAMPS PHILIPPE</t>
  </si>
  <si>
    <t>014348 W</t>
  </si>
  <si>
    <t>WEBER THIERRY</t>
  </si>
  <si>
    <t>120146 A</t>
  </si>
  <si>
    <t>ALEXANDRE MICHEL</t>
  </si>
  <si>
    <t>183606 X</t>
  </si>
  <si>
    <t>FONTENY SEBASTIEN</t>
  </si>
  <si>
    <t>129316 S</t>
  </si>
  <si>
    <t>GOUBERT CHRISTOPHE</t>
  </si>
  <si>
    <t>174496 V</t>
  </si>
  <si>
    <t>PAVAGEAU ALAIN</t>
  </si>
  <si>
    <t>145804 W</t>
  </si>
  <si>
    <t>DUBUC PATRICE</t>
  </si>
  <si>
    <t>166153 B</t>
  </si>
  <si>
    <t>MARTIN JEAN MICHEL</t>
  </si>
  <si>
    <t>164840 Z</t>
  </si>
  <si>
    <t>DUCATHE PHILIPPE</t>
  </si>
  <si>
    <t>014347 V</t>
  </si>
  <si>
    <t>WEBER LIONEL</t>
  </si>
  <si>
    <t>180272 Y</t>
  </si>
  <si>
    <t>ARNOUX LAURENT</t>
  </si>
  <si>
    <t>185939 H</t>
  </si>
  <si>
    <t>DEVOS STEPHANE</t>
  </si>
  <si>
    <t>113286 E</t>
  </si>
  <si>
    <t>COPPIER TED</t>
  </si>
  <si>
    <t>162089 J</t>
  </si>
  <si>
    <t>LE PAGE CESAIRE</t>
  </si>
  <si>
    <t>183358 C</t>
  </si>
  <si>
    <t>SALOME JACQUES</t>
  </si>
  <si>
    <t>129402 A</t>
  </si>
  <si>
    <t>DELEGLISE THIERRY</t>
  </si>
  <si>
    <t>170318 D</t>
  </si>
  <si>
    <t>MASSARD PATRICK</t>
  </si>
  <si>
    <t>164248 F</t>
  </si>
  <si>
    <t>LEPRETRE BERNARD</t>
  </si>
  <si>
    <t>165020 V</t>
  </si>
  <si>
    <t>MAUJEAN THIERRY</t>
  </si>
  <si>
    <t>102579 J</t>
  </si>
  <si>
    <t>LECLERCQ JEAN MARCEL</t>
  </si>
  <si>
    <t>017721 P</t>
  </si>
  <si>
    <t>RUEDA RENE</t>
  </si>
  <si>
    <t>140292 W</t>
  </si>
  <si>
    <t>DUBAIL CHRISTIAN</t>
  </si>
  <si>
    <t>169522 N</t>
  </si>
  <si>
    <t>AJALBERT ALAIN</t>
  </si>
  <si>
    <t>159163 D</t>
  </si>
  <si>
    <t>FLAHAUT GHISLAIN</t>
  </si>
  <si>
    <t>022170 S</t>
  </si>
  <si>
    <t>JULIEN HUGUES</t>
  </si>
  <si>
    <t>134132 Y</t>
  </si>
  <si>
    <t>MAIRESSE CHRISTIAN</t>
  </si>
  <si>
    <t>175472 F</t>
  </si>
  <si>
    <t>MAGNIER ETIENNE</t>
  </si>
  <si>
    <t>017083 B</t>
  </si>
  <si>
    <t>CROQUELOIS JEAN JACQUES</t>
  </si>
  <si>
    <t>150567 K</t>
  </si>
  <si>
    <t>LAUMON PHILIPPE</t>
  </si>
  <si>
    <t>151151 V</t>
  </si>
  <si>
    <t>VERON PATRICK</t>
  </si>
  <si>
    <t>151652 P</t>
  </si>
  <si>
    <t>SATTLER YVES MARIE</t>
  </si>
  <si>
    <t>010829 N</t>
  </si>
  <si>
    <t>GESLIN MATHIEU</t>
  </si>
  <si>
    <t>112736 A</t>
  </si>
  <si>
    <t>RENOU MARC</t>
  </si>
  <si>
    <t>138381 J</t>
  </si>
  <si>
    <t>MOREL PATRICE</t>
  </si>
  <si>
    <t>156244 F</t>
  </si>
  <si>
    <t>BRIOIT BERNARD</t>
  </si>
  <si>
    <t>154289 F</t>
  </si>
  <si>
    <t>THENOT MAX</t>
  </si>
  <si>
    <t>139428 Q</t>
  </si>
  <si>
    <t>REMY HENRI</t>
  </si>
  <si>
    <t>183798 F</t>
  </si>
  <si>
    <t>LEROY GERARD</t>
  </si>
  <si>
    <t>164444 T</t>
  </si>
  <si>
    <t>RICHARD DOMINIQUE</t>
  </si>
  <si>
    <t>119696 S</t>
  </si>
  <si>
    <t>REVALOR MICHEL</t>
  </si>
  <si>
    <t>162777 G</t>
  </si>
  <si>
    <t>STYCZEN PIERRE</t>
  </si>
  <si>
    <t>142243 X</t>
  </si>
  <si>
    <t>LE CORRE MICHEL</t>
  </si>
  <si>
    <t>142762 W</t>
  </si>
  <si>
    <t>HANSSENS PIERRE</t>
  </si>
  <si>
    <t>185891 F</t>
  </si>
  <si>
    <t>VARODI SILVIU</t>
  </si>
  <si>
    <t>157772 R</t>
  </si>
  <si>
    <t>CAVITTE JEAN PIERRE</t>
  </si>
  <si>
    <t>149410 C</t>
  </si>
  <si>
    <t>LETREUILLE PAUL</t>
  </si>
  <si>
    <t>149597 F</t>
  </si>
  <si>
    <t>CARIOU JEAN FRANCOIS</t>
  </si>
  <si>
    <t>166147 V</t>
  </si>
  <si>
    <t>LABADIE JOEL</t>
  </si>
  <si>
    <t>151573 D</t>
  </si>
  <si>
    <t>BERARD MICHEL</t>
  </si>
  <si>
    <t>153353 N</t>
  </si>
  <si>
    <t>BAHEUX CORENTIN</t>
  </si>
  <si>
    <t>016202 E</t>
  </si>
  <si>
    <t>ROBERTON PIERRE</t>
  </si>
  <si>
    <t>013996 I</t>
  </si>
  <si>
    <t>PRIGENT PIERRE</t>
  </si>
  <si>
    <t>150326 Y</t>
  </si>
  <si>
    <t>DA SILVA GASPAR</t>
  </si>
  <si>
    <t>174604 M</t>
  </si>
  <si>
    <t>JUBERT PATRICK</t>
  </si>
  <si>
    <t>161559 H</t>
  </si>
  <si>
    <t>DOURGES CHRISTIAN</t>
  </si>
  <si>
    <t>145967 D</t>
  </si>
  <si>
    <t>CLEMENT PATRICK</t>
  </si>
  <si>
    <t>156116 R</t>
  </si>
  <si>
    <t>BECU REGIS</t>
  </si>
  <si>
    <t>120252 C</t>
  </si>
  <si>
    <t>IQUI JEAN FRANCK</t>
  </si>
  <si>
    <t>149068 F</t>
  </si>
  <si>
    <t>GENIEUX PHILIPPE</t>
  </si>
  <si>
    <t>015816 I</t>
  </si>
  <si>
    <t>MEUNIER MARC</t>
  </si>
  <si>
    <t>117749 V</t>
  </si>
  <si>
    <t>CARTIERE ANDRE</t>
  </si>
  <si>
    <t>174303 K</t>
  </si>
  <si>
    <t>LE GORREC JEAN</t>
  </si>
  <si>
    <t>126911 F</t>
  </si>
  <si>
    <t>RIGNOLS DIDIER</t>
  </si>
  <si>
    <t>118473 R</t>
  </si>
  <si>
    <t>CARRY DAVID</t>
  </si>
  <si>
    <t>174473 V</t>
  </si>
  <si>
    <t>HAMELIN JEAN PIERRE</t>
  </si>
  <si>
    <t>159215 K</t>
  </si>
  <si>
    <t>COUPLET SEBASTIEN</t>
  </si>
  <si>
    <t>181784 R</t>
  </si>
  <si>
    <t>DALLEAU VINCENT</t>
  </si>
  <si>
    <t>018978 Y</t>
  </si>
  <si>
    <t>MOTTET CHRISTOPHE</t>
  </si>
  <si>
    <t>173884 E</t>
  </si>
  <si>
    <t>MOINET MICHEL</t>
  </si>
  <si>
    <t>147566 Y</t>
  </si>
  <si>
    <t>LIBERT LOUIS PIERRE</t>
  </si>
  <si>
    <t>139382 W</t>
  </si>
  <si>
    <t>GEOFFROY BERTRAND</t>
  </si>
  <si>
    <t>163908 L</t>
  </si>
  <si>
    <t>SIGNAT JOEL</t>
  </si>
  <si>
    <t>159202 W</t>
  </si>
  <si>
    <t>BIARD ANDRE</t>
  </si>
  <si>
    <t>145206 W</t>
  </si>
  <si>
    <t>TRIPLET EDDIE</t>
  </si>
  <si>
    <t>153309 Q</t>
  </si>
  <si>
    <t>MARY JEAN CLAUDE</t>
  </si>
  <si>
    <t>136220 G</t>
  </si>
  <si>
    <t>LABOUREAU VERONIQUE</t>
  </si>
  <si>
    <t>183251 L</t>
  </si>
  <si>
    <t>COUTAREL BERNARD</t>
  </si>
  <si>
    <t>147068 G</t>
  </si>
  <si>
    <t>DAVID JACQUES</t>
  </si>
  <si>
    <t>182330 K</t>
  </si>
  <si>
    <t>CAICEDO HENRI</t>
  </si>
  <si>
    <t>130600 C</t>
  </si>
  <si>
    <t>SEGUIER MATHIEU</t>
  </si>
  <si>
    <t>142893 X</t>
  </si>
  <si>
    <t>RENAUD JACK</t>
  </si>
  <si>
    <t>163310 L</t>
  </si>
  <si>
    <t>WINKEL MICHEL</t>
  </si>
  <si>
    <t>016550 O</t>
  </si>
  <si>
    <t>DUHAMEL LUC</t>
  </si>
  <si>
    <t>165891 R</t>
  </si>
  <si>
    <t>BOZON ROBERT</t>
  </si>
  <si>
    <t>152502 N</t>
  </si>
  <si>
    <t>CHANTRELLE ERIC</t>
  </si>
  <si>
    <t>176350 K</t>
  </si>
  <si>
    <t>LETELLIER ALAIN</t>
  </si>
  <si>
    <t>165970 C</t>
  </si>
  <si>
    <t>LECLERC MARC</t>
  </si>
  <si>
    <t>022692 U</t>
  </si>
  <si>
    <t>AMILHASTRE ROGER</t>
  </si>
  <si>
    <t>153733 B</t>
  </si>
  <si>
    <t>OLARI ALEXANDRE</t>
  </si>
  <si>
    <t>182813 K</t>
  </si>
  <si>
    <t>CARDOT PIERRE</t>
  </si>
  <si>
    <t>130773 T</t>
  </si>
  <si>
    <t>PEREZ CHRISTIAN</t>
  </si>
  <si>
    <t>168691 K</t>
  </si>
  <si>
    <t>FREGER XAVIER</t>
  </si>
  <si>
    <t>186993 D</t>
  </si>
  <si>
    <t>GUILLOU HERVE</t>
  </si>
  <si>
    <t>153288 S</t>
  </si>
  <si>
    <t>SERNA FRANCOIS</t>
  </si>
  <si>
    <t>154571 M</t>
  </si>
  <si>
    <t>VUILLAUME JEAN CLAUDE</t>
  </si>
  <si>
    <t>181386 J</t>
  </si>
  <si>
    <t>SANDER FRANK</t>
  </si>
  <si>
    <t>145886 A</t>
  </si>
  <si>
    <t>CHEVALIER JEAN CLAUDE</t>
  </si>
  <si>
    <t>181803 M</t>
  </si>
  <si>
    <t>DEBEURME ARNAUD</t>
  </si>
  <si>
    <t>162519 B</t>
  </si>
  <si>
    <t>LEPINAUX DOMINIQUE</t>
  </si>
  <si>
    <t>147622 J</t>
  </si>
  <si>
    <t>ESTABLIER PIERRE</t>
  </si>
  <si>
    <t>163284 H</t>
  </si>
  <si>
    <t>BARBE FRANCOISE</t>
  </si>
  <si>
    <t>023004 U</t>
  </si>
  <si>
    <t>GRANDIDIER JEAN LOUIS</t>
  </si>
  <si>
    <t>143109 F</t>
  </si>
  <si>
    <t>CLEMENT YANNICK</t>
  </si>
  <si>
    <t>160651 W</t>
  </si>
  <si>
    <t>KOSCIANSKI MARC</t>
  </si>
  <si>
    <t>145086 G</t>
  </si>
  <si>
    <t>MENOT GUY</t>
  </si>
  <si>
    <t>174228 D</t>
  </si>
  <si>
    <t>BESNARD PHILIPPE</t>
  </si>
  <si>
    <t>181936 G</t>
  </si>
  <si>
    <t>LE SAUSSE LUC</t>
  </si>
  <si>
    <t>153596 C</t>
  </si>
  <si>
    <t>IDASIAK EUGENE</t>
  </si>
  <si>
    <t>167091 W</t>
  </si>
  <si>
    <t>VILLAUME DANIEL</t>
  </si>
  <si>
    <t>147043 E</t>
  </si>
  <si>
    <t>PROUHET HUGUES</t>
  </si>
  <si>
    <t>169614 N</t>
  </si>
  <si>
    <t>LE GUEN LAURENT</t>
  </si>
  <si>
    <t>162559 V</t>
  </si>
  <si>
    <t>LEBORGNE HERVE</t>
  </si>
  <si>
    <t>181029 W</t>
  </si>
  <si>
    <t>MET PAUL</t>
  </si>
  <si>
    <t>166529 K</t>
  </si>
  <si>
    <t>PEYRIBAILLON PHILIPPE</t>
  </si>
  <si>
    <t>140084 W</t>
  </si>
  <si>
    <t>THEVARD CLAUDE</t>
  </si>
  <si>
    <t>168817 X</t>
  </si>
  <si>
    <t>DENZEN LELAIDIER DOLCHE</t>
  </si>
  <si>
    <t>146375 V</t>
  </si>
  <si>
    <t>LISI ROGER</t>
  </si>
  <si>
    <t>104986 Y</t>
  </si>
  <si>
    <t>PARIOT ROBERT</t>
  </si>
  <si>
    <t>153079 Q</t>
  </si>
  <si>
    <t>VIDAL ALEXANDRE</t>
  </si>
  <si>
    <t>017689 J</t>
  </si>
  <si>
    <t>BAUDER GILBERT</t>
  </si>
  <si>
    <t>155655 Q</t>
  </si>
  <si>
    <t>MINET LIONEL</t>
  </si>
  <si>
    <t>116194 A</t>
  </si>
  <si>
    <t>GOULLIER DANIEL</t>
  </si>
  <si>
    <t>012505 Z</t>
  </si>
  <si>
    <t>TREMBLAY PASCALE</t>
  </si>
  <si>
    <t>168981 A</t>
  </si>
  <si>
    <t>DELALANDRE FRANCOIS</t>
  </si>
  <si>
    <t>103568 K</t>
  </si>
  <si>
    <t>BASSOUL JEAN MARIE</t>
  </si>
  <si>
    <t>106658 G</t>
  </si>
  <si>
    <t>PERRAULT VINCENT</t>
  </si>
  <si>
    <t>174348 J</t>
  </si>
  <si>
    <t>DOUSSET RENE</t>
  </si>
  <si>
    <t>147393 K</t>
  </si>
  <si>
    <t>DARDELET DANIEL</t>
  </si>
  <si>
    <t>180599 D</t>
  </si>
  <si>
    <t>BALDACCI VALDIMY</t>
  </si>
  <si>
    <t>140213 V</t>
  </si>
  <si>
    <t>MINGOT MICHEL</t>
  </si>
  <si>
    <t>020145 V</t>
  </si>
  <si>
    <t>AUFFRET YVON</t>
  </si>
  <si>
    <t>163351 F</t>
  </si>
  <si>
    <t>CHANEL CHANTAL</t>
  </si>
  <si>
    <t>153163 G</t>
  </si>
  <si>
    <t>VALVERDE JEAN YVES</t>
  </si>
  <si>
    <t>156034 C</t>
  </si>
  <si>
    <t>ROQUES DIDIER</t>
  </si>
  <si>
    <t>179836 Z</t>
  </si>
  <si>
    <t>MICHEL GERARD</t>
  </si>
  <si>
    <t>166293 D</t>
  </si>
  <si>
    <t>BOIREAU MICHEL</t>
  </si>
  <si>
    <t>171353 D</t>
  </si>
  <si>
    <t>BOURQUIN FREDERIC</t>
  </si>
  <si>
    <t>141486 U</t>
  </si>
  <si>
    <t>DUCHEMIN DIDIER</t>
  </si>
  <si>
    <t>111050 E</t>
  </si>
  <si>
    <t>RICHAUD BRIGITTE</t>
  </si>
  <si>
    <t>019308 Q</t>
  </si>
  <si>
    <t>TOUCHOTTE DIDIER</t>
  </si>
  <si>
    <t>019055 X</t>
  </si>
  <si>
    <t>SEGRET BERTRAND</t>
  </si>
  <si>
    <t>179136 N</t>
  </si>
  <si>
    <t>JAMET PIERRE</t>
  </si>
  <si>
    <t>151583 P</t>
  </si>
  <si>
    <t>RAFFI JEAN PAUL</t>
  </si>
  <si>
    <t>179744 Z</t>
  </si>
  <si>
    <t>BLANC SANTELLI ERIC</t>
  </si>
  <si>
    <t>159754 W</t>
  </si>
  <si>
    <t>LE MEUT FRANCOIS</t>
  </si>
  <si>
    <t>151456 B</t>
  </si>
  <si>
    <t>MOUSSIER PATRICK</t>
  </si>
  <si>
    <t>011087 L</t>
  </si>
  <si>
    <t>BOURGEONNIER ERIC</t>
  </si>
  <si>
    <t>159169 K</t>
  </si>
  <si>
    <t>SZWAREK GEORGES</t>
  </si>
  <si>
    <t>179563 C</t>
  </si>
  <si>
    <t>DUBOIS BRUNO</t>
  </si>
  <si>
    <t>156338 H</t>
  </si>
  <si>
    <t>NICOLAS JEAN BERNARD</t>
  </si>
  <si>
    <t>146419 N</t>
  </si>
  <si>
    <t>PONZI BRUNO</t>
  </si>
  <si>
    <t>173587 G</t>
  </si>
  <si>
    <t>CARTIER RONAN</t>
  </si>
  <si>
    <t>160760 P</t>
  </si>
  <si>
    <t>DECHAMPS ENGUERRAND</t>
  </si>
  <si>
    <t>169262 F</t>
  </si>
  <si>
    <t>BERNARD DELPHINE</t>
  </si>
  <si>
    <t>117586 O</t>
  </si>
  <si>
    <t>LAURIN JACQUES</t>
  </si>
  <si>
    <t>176839 R</t>
  </si>
  <si>
    <t>STOLL MAGALI</t>
  </si>
  <si>
    <t>168407 B</t>
  </si>
  <si>
    <t>LEBARBIER CATHERINE</t>
  </si>
  <si>
    <t>178436 C</t>
  </si>
  <si>
    <t>GICQUIAUD ANTOINE</t>
  </si>
  <si>
    <t>150880 A</t>
  </si>
  <si>
    <t>BATUT GUY</t>
  </si>
  <si>
    <t>152469 C</t>
  </si>
  <si>
    <t>BERTAUCHE MICHEL</t>
  </si>
  <si>
    <t>180479 Y</t>
  </si>
  <si>
    <t>PREVOT REMI</t>
  </si>
  <si>
    <t>177959 J</t>
  </si>
  <si>
    <t>ROUSSELIN DANIEL</t>
  </si>
  <si>
    <t>187031 V</t>
  </si>
  <si>
    <t>CHEURF SELIMANE</t>
  </si>
  <si>
    <t>174256 J</t>
  </si>
  <si>
    <t>BOULAIRE PATRICK</t>
  </si>
  <si>
    <t>021258 Q</t>
  </si>
  <si>
    <t>MOREAUX BERNARD</t>
  </si>
  <si>
    <t>162561 X</t>
  </si>
  <si>
    <t>LEBORGNE BENJAMIN</t>
  </si>
  <si>
    <t>163096 D</t>
  </si>
  <si>
    <t>LE HO ALAIN</t>
  </si>
  <si>
    <t>163529 Z</t>
  </si>
  <si>
    <t>PARIS OLIVIER</t>
  </si>
  <si>
    <t>165843 P</t>
  </si>
  <si>
    <t>MAGNIER PIERRE</t>
  </si>
  <si>
    <t>181316 H</t>
  </si>
  <si>
    <t>PORTET PATRICK</t>
  </si>
  <si>
    <t>172339 A</t>
  </si>
  <si>
    <t>VANDENABEELE PHILIPPE</t>
  </si>
  <si>
    <t>167290 M</t>
  </si>
  <si>
    <t>FROMEYER CORINNE</t>
  </si>
  <si>
    <t>147624 L</t>
  </si>
  <si>
    <t>MOREELS BERNARD</t>
  </si>
  <si>
    <t>156567 G</t>
  </si>
  <si>
    <t>BOGDANOVIC VLADAN</t>
  </si>
  <si>
    <t>146714 W</t>
  </si>
  <si>
    <t>DOUX ISABELLE</t>
  </si>
  <si>
    <t>179207 Q</t>
  </si>
  <si>
    <t>PIGNON FREDERIC</t>
  </si>
  <si>
    <t>177111 M</t>
  </si>
  <si>
    <t>RICARD SERGE</t>
  </si>
  <si>
    <t>129879 J</t>
  </si>
  <si>
    <t>COUTAREL YVES</t>
  </si>
  <si>
    <t>148806 W</t>
  </si>
  <si>
    <t>181128 D</t>
  </si>
  <si>
    <t>CHEF THIERRY</t>
  </si>
  <si>
    <t>155166 J</t>
  </si>
  <si>
    <t>QUERCY ERIC</t>
  </si>
  <si>
    <t>112871 F</t>
  </si>
  <si>
    <t>SAUVAGE VERONIQUE</t>
  </si>
  <si>
    <t>149663 C</t>
  </si>
  <si>
    <t>DESGROUAS CATHERINE</t>
  </si>
  <si>
    <t>148066 R</t>
  </si>
  <si>
    <t>EYMARD BIANCHI FERRARI CELINE</t>
  </si>
  <si>
    <t>172340 B</t>
  </si>
  <si>
    <t>RING DANIEL</t>
  </si>
  <si>
    <t>147147 S</t>
  </si>
  <si>
    <t>MAUCHAUFFE PATRICK</t>
  </si>
  <si>
    <t>147796 Y</t>
  </si>
  <si>
    <t>MALASSIGNE ELFEGE</t>
  </si>
  <si>
    <t>187853 N</t>
  </si>
  <si>
    <t>MATTE LAURENT</t>
  </si>
  <si>
    <t>115843 N</t>
  </si>
  <si>
    <t>DUVAL JEAN HENRI</t>
  </si>
  <si>
    <t>169613 M</t>
  </si>
  <si>
    <t>RIHANI ANDRE</t>
  </si>
  <si>
    <t>163345 Z</t>
  </si>
  <si>
    <t>GIRARDON ROLAND</t>
  </si>
  <si>
    <t>100973 P</t>
  </si>
  <si>
    <t>BETTES JEAN LOUIS</t>
  </si>
  <si>
    <t>155240 P</t>
  </si>
  <si>
    <t>PLANCHARD LAETITIA</t>
  </si>
  <si>
    <t>135928 A</t>
  </si>
  <si>
    <t>MORLIN GUY</t>
  </si>
  <si>
    <t>101166 A</t>
  </si>
  <si>
    <t>PLASSIER PHILIPPE</t>
  </si>
  <si>
    <t>Mise a jour</t>
  </si>
  <si>
    <t>S</t>
  </si>
  <si>
    <t>moins de 21 ans, nés après le :</t>
  </si>
  <si>
    <t>J</t>
  </si>
  <si>
    <t>monté</t>
  </si>
  <si>
    <t>Nouveau joueur</t>
  </si>
  <si>
    <t>moins de 17 ans, nés après le :</t>
  </si>
  <si>
    <t>C</t>
  </si>
  <si>
    <t>descente</t>
  </si>
  <si>
    <t>Perte étoile</t>
  </si>
  <si>
    <t>V</t>
  </si>
  <si>
    <t>Classification MOSELLE</t>
  </si>
  <si>
    <t>N°</t>
  </si>
  <si>
    <t>Dates de</t>
  </si>
  <si>
    <t>S
J C</t>
  </si>
  <si>
    <t>PARTIE LIBRE</t>
  </si>
  <si>
    <t>CADRE (47/2-42/2)</t>
  </si>
  <si>
    <t>5 QUILLES</t>
  </si>
  <si>
    <t>9 QUILLES</t>
  </si>
  <si>
    <t>BIATHLON</t>
  </si>
  <si>
    <t>2025/2026</t>
  </si>
  <si>
    <t>CD</t>
  </si>
  <si>
    <t>Naissance</t>
  </si>
  <si>
    <t>Licence</t>
  </si>
  <si>
    <t>Cat</t>
  </si>
  <si>
    <t>*</t>
  </si>
  <si>
    <t>Moy</t>
  </si>
  <si>
    <t>Date</t>
  </si>
  <si>
    <t>Nom  Prénom</t>
  </si>
  <si>
    <t>club</t>
  </si>
  <si>
    <t>dep</t>
  </si>
  <si>
    <t>naissance</t>
  </si>
  <si>
    <t>licence</t>
  </si>
  <si>
    <t>Colonne12</t>
  </si>
  <si>
    <t>Colonne13</t>
  </si>
  <si>
    <t>Colonne14</t>
  </si>
  <si>
    <t>Colonne15</t>
  </si>
  <si>
    <t>Colonne16</t>
  </si>
  <si>
    <t>Colonne17</t>
  </si>
  <si>
    <t>Colonne18</t>
  </si>
  <si>
    <t>Colonne19</t>
  </si>
  <si>
    <t>Colonne20</t>
  </si>
  <si>
    <t>Colonne21</t>
  </si>
  <si>
    <t>Colonne22</t>
  </si>
  <si>
    <t>Colonne23</t>
  </si>
  <si>
    <t>Colonne24</t>
  </si>
  <si>
    <t>Colonne25</t>
  </si>
  <si>
    <t>Colonne26</t>
  </si>
  <si>
    <t>Colonne27</t>
  </si>
  <si>
    <t>Colonne28</t>
  </si>
  <si>
    <t>Colonne29</t>
  </si>
  <si>
    <t>Colonne30</t>
  </si>
  <si>
    <t>Colonne31</t>
  </si>
  <si>
    <t>Colonne32</t>
  </si>
  <si>
    <t>Colonne33</t>
  </si>
  <si>
    <t>Colonne34</t>
  </si>
  <si>
    <t>Colonne35</t>
  </si>
  <si>
    <t>Colonne312</t>
  </si>
  <si>
    <t>Colonne323</t>
  </si>
  <si>
    <t>Colonne334</t>
  </si>
  <si>
    <t>Colonne345</t>
  </si>
  <si>
    <t>Colonne3122</t>
  </si>
  <si>
    <t>Colonne3233</t>
  </si>
  <si>
    <t>Colonne3344</t>
  </si>
  <si>
    <t>Col4</t>
  </si>
  <si>
    <t>ANSELIN Joël</t>
  </si>
  <si>
    <t>BEDNAREK Jean Michel</t>
  </si>
  <si>
    <t>BELLINI Jacques</t>
  </si>
  <si>
    <t>BONFILS Alain</t>
  </si>
  <si>
    <t>BONNEFOY Joel</t>
  </si>
  <si>
    <t>BORNEQUE Fabrice</t>
  </si>
  <si>
    <t>BORRACCINO Michel</t>
  </si>
  <si>
    <t>BOURY Bernard</t>
  </si>
  <si>
    <t>BUCHHEIT Bernard</t>
  </si>
  <si>
    <t>CADEL Jacques</t>
  </si>
  <si>
    <t>CALISKAN Mehmet</t>
  </si>
  <si>
    <t>CAMPOLI Jean Louis</t>
  </si>
  <si>
    <t>CAQUET Michel</t>
  </si>
  <si>
    <t>CASTELLS Henri</t>
  </si>
  <si>
    <t>CATTIN Gilles</t>
  </si>
  <si>
    <t>CHIODIN Bernard</t>
  </si>
  <si>
    <t>CHUIMER Françis</t>
  </si>
  <si>
    <t>COLOMBO Alain</t>
  </si>
  <si>
    <t>CORDEL Philippe</t>
  </si>
  <si>
    <t>CRIVELOTTO Julien</t>
  </si>
  <si>
    <t>DAL CORTIVO Paul</t>
  </si>
  <si>
    <t>DALLA TORRE Gérard</t>
  </si>
  <si>
    <t>DE VREESE Pierre</t>
  </si>
  <si>
    <t>DEFLORAINE Daphne</t>
  </si>
  <si>
    <t>DEHLINGER Jean Marie</t>
  </si>
  <si>
    <t>DERRUAU Claude</t>
  </si>
  <si>
    <t>DI LEO François</t>
  </si>
  <si>
    <t>102783 P</t>
  </si>
  <si>
    <t>ECKMANN Charles</t>
  </si>
  <si>
    <t>FANK François</t>
  </si>
  <si>
    <t>FEDERICI Jean</t>
  </si>
  <si>
    <t>FRANCK Matthieu</t>
  </si>
  <si>
    <t>FRANCK Pascal</t>
  </si>
  <si>
    <t>GABRIELE PIERSON Martin</t>
  </si>
  <si>
    <t>182572  Y</t>
  </si>
  <si>
    <t>4B</t>
  </si>
  <si>
    <t>GEORGES Bertrand</t>
  </si>
  <si>
    <t>GEORGES Marcel</t>
  </si>
  <si>
    <t>GOBILLOT Anthony</t>
  </si>
  <si>
    <t>GOMEZ José</t>
  </si>
  <si>
    <t>GORGE Gabriel</t>
  </si>
  <si>
    <t>179381  E</t>
  </si>
  <si>
    <t>GOUVERNEL Pierre</t>
  </si>
  <si>
    <t>HABCHI Rabah</t>
  </si>
  <si>
    <t>HAMMEN Michaël</t>
  </si>
  <si>
    <t>HANSER Jean-Marie</t>
  </si>
  <si>
    <t>HERMAL Mathieu</t>
  </si>
  <si>
    <t>HEROLT Daniel</t>
  </si>
  <si>
    <t>HOEFFEL Pierre</t>
  </si>
  <si>
    <t>HOFFART Andre</t>
  </si>
  <si>
    <t>HUPPERT Philippe</t>
  </si>
  <si>
    <t>174249  B</t>
  </si>
  <si>
    <t>ILTIS François</t>
  </si>
  <si>
    <t>INFANTINO Benedetto</t>
  </si>
  <si>
    <t>IPPOLITO Serge</t>
  </si>
  <si>
    <t>JACQUET Patrick</t>
  </si>
  <si>
    <t>KARCHER Andre</t>
  </si>
  <si>
    <t>KLEIN Christophe</t>
  </si>
  <si>
    <t>KRETZ Jules</t>
  </si>
  <si>
    <t>LANNERS Nathan</t>
  </si>
  <si>
    <t>168026  M</t>
  </si>
  <si>
    <t>LARGNIER Nathan</t>
  </si>
  <si>
    <t>169604  C</t>
  </si>
  <si>
    <t>LAVAINE Fabien</t>
  </si>
  <si>
    <t>LECLERC Philippe</t>
  </si>
  <si>
    <t>LEGRAND Robert</t>
  </si>
  <si>
    <t>LEICHTNAM Hugues</t>
  </si>
  <si>
    <t>LENA Daniel</t>
  </si>
  <si>
    <t>LUX Eyden</t>
  </si>
  <si>
    <t>181793  B</t>
  </si>
  <si>
    <t>MAINE Daniel</t>
  </si>
  <si>
    <t>MALVAREZ Jean</t>
  </si>
  <si>
    <t>MARCONI Dominique</t>
  </si>
  <si>
    <t>MARTIN Benoit</t>
  </si>
  <si>
    <t>MESA José</t>
  </si>
  <si>
    <t>MINDE Benoît</t>
  </si>
  <si>
    <t>N GUYEN Van Minh</t>
  </si>
  <si>
    <t>NEU Raymond</t>
  </si>
  <si>
    <t>OSWALD Christian</t>
  </si>
  <si>
    <t>OSWALD Raymond</t>
  </si>
  <si>
    <t>OTT Serge</t>
  </si>
  <si>
    <t>PADOU Jérome</t>
  </si>
  <si>
    <t>PANCALDI Walter</t>
  </si>
  <si>
    <t>PARISOT Dominique</t>
  </si>
  <si>
    <t>PIAI Daniel</t>
  </si>
  <si>
    <t>PIERSON Marc</t>
  </si>
  <si>
    <t>POIROT Dominique</t>
  </si>
  <si>
    <t>POLEWCZYK Michel</t>
  </si>
  <si>
    <t>PONCET Françis</t>
  </si>
  <si>
    <t>RAULY Richard</t>
  </si>
  <si>
    <t>RAVAGLI François</t>
  </si>
  <si>
    <t>REIS Antoine</t>
  </si>
  <si>
    <t>REIS Fernand</t>
  </si>
  <si>
    <t>RODRIGUEZ José</t>
  </si>
  <si>
    <t>RONCK Denis</t>
  </si>
  <si>
    <t>ROSELLO Guy</t>
  </si>
  <si>
    <t>RUZZON Bruno</t>
  </si>
  <si>
    <t>SACRISTANI Albert</t>
  </si>
  <si>
    <t>SALET Wiliam</t>
  </si>
  <si>
    <t>SCALISI Alfio</t>
  </si>
  <si>
    <t>SCHERSCHEL Nicolas</t>
  </si>
  <si>
    <t>SCHMALTZ Jules</t>
  </si>
  <si>
    <t>SCHNEIDER Virgile</t>
  </si>
  <si>
    <t>SCHWARTZ Julien</t>
  </si>
  <si>
    <t>SCHWENKE Bernard</t>
  </si>
  <si>
    <t>SPAGNOLO Leandre</t>
  </si>
  <si>
    <t>180102 N</t>
  </si>
  <si>
    <t>SPEZIALE Salvatore</t>
  </si>
  <si>
    <t>SPIELMANN Alexandre</t>
  </si>
  <si>
    <t>SPRUNCK Laurent</t>
  </si>
  <si>
    <t>STAMM Jean</t>
  </si>
  <si>
    <t>STAUB Roland</t>
  </si>
  <si>
    <t>STORNAIUOLO Francesco</t>
  </si>
  <si>
    <t>TRITZ Herve</t>
  </si>
  <si>
    <t>UNTERSINGER Jean Philippe</t>
  </si>
  <si>
    <t>VADALA Gino</t>
  </si>
  <si>
    <t>VASCONCELOS Emmanuel</t>
  </si>
  <si>
    <t>VENOT Gerard</t>
  </si>
  <si>
    <t>VEUGELEN Andre</t>
  </si>
  <si>
    <t>VOI Carmelo</t>
  </si>
  <si>
    <t>VOINIER Christophe</t>
  </si>
  <si>
    <t>WALTER Theophane</t>
  </si>
  <si>
    <t>WEBER Laurent</t>
  </si>
  <si>
    <t>ZAHNER Franck</t>
  </si>
  <si>
    <t>M</t>
  </si>
  <si>
    <t>ZELLER Rene</t>
  </si>
  <si>
    <t>Dernière licence</t>
  </si>
  <si>
    <t>Vétérans, nés avant le :</t>
  </si>
  <si>
    <t>Joué 3 matchs derniére saison</t>
  </si>
  <si>
    <t>BOUR Philippe</t>
  </si>
  <si>
    <t>191144 Q</t>
  </si>
  <si>
    <t>EYNIUS Pascal</t>
  </si>
  <si>
    <t>190471 J</t>
  </si>
  <si>
    <t>LECESTRE Gerard</t>
  </si>
  <si>
    <t>MOCCAND Didier</t>
  </si>
  <si>
    <t>172731 B</t>
  </si>
  <si>
    <t>RAULET Jerome</t>
  </si>
  <si>
    <t>186767 H</t>
  </si>
  <si>
    <t>ROUSSEAUX Christian</t>
  </si>
  <si>
    <t>171932 H</t>
  </si>
  <si>
    <t>TRUDU Efisio</t>
  </si>
  <si>
    <t>142414 M</t>
  </si>
  <si>
    <t>dates pour la saison 
2026-2027</t>
  </si>
  <si>
    <t>VOYAT Philippe</t>
  </si>
  <si>
    <t>SPAGNOLO Luigi</t>
  </si>
  <si>
    <t>MIASIK Jean Francois</t>
  </si>
  <si>
    <t>CLASSIFICATION  MOSELLE   (01/09/2026) V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</si>
</sst>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0"/>
    <numFmt numFmtId="166" formatCode="0_ ;\-0\ "/>
    <numFmt numFmtId="167" formatCode="yyyy"/>
    <numFmt numFmtId="168" formatCode="000000"/>
    <numFmt numFmtId="169" formatCode="0.00_ ;\-0.00\ "/>
  </numFmts>
  <fonts count="2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 Black"/>
      <family val="2"/>
    </font>
    <font>
      <b/>
      <sz val="10"/>
      <name val="Arial Black"/>
      <family val="2"/>
    </font>
    <font>
      <sz val="11"/>
      <color theme="0" tint="-0.1499984740745262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b/>
      <sz val="10"/>
      <color indexed="10"/>
      <name val="Arial"/>
      <family val="2"/>
    </font>
    <font>
      <b/>
      <sz val="22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color rgb="FF00B05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8"/>
      <color theme="1"/>
      <name val="Arial"/>
      <family val="2"/>
    </font>
    <font>
      <u/>
      <sz val="8"/>
      <name val="Arial"/>
      <family val="2"/>
    </font>
    <font>
      <sz val="8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8"/>
      <name val="Arial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66FF"/>
        <bgColor indexed="64"/>
      </patternFill>
    </fill>
  </fills>
  <borders count="71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4" tint="0.39997558519241921"/>
      </bottom>
      <diagonal/>
    </border>
    <border>
      <left/>
      <right style="medium">
        <color indexed="64"/>
      </right>
      <top/>
      <bottom style="thin">
        <color theme="4" tint="0.3999755851924192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24994659260841701"/>
      </right>
      <top style="hair">
        <color indexed="64"/>
      </top>
      <bottom style="hair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indexed="64"/>
      </top>
      <bottom style="hair">
        <color indexed="64"/>
      </bottom>
      <diagonal/>
    </border>
    <border>
      <left/>
      <right style="hair">
        <color theme="0" tint="-0.24994659260841701"/>
      </right>
      <top style="hair">
        <color indexed="64"/>
      </top>
      <bottom style="hair">
        <color indexed="64"/>
      </bottom>
      <diagonal/>
    </border>
    <border>
      <left style="hair">
        <color theme="0" tint="-0.2499465926084170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theme="0" tint="-0.24994659260841701"/>
      </right>
      <top style="thin">
        <color indexed="64"/>
      </top>
      <bottom style="hair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indexed="64"/>
      </bottom>
      <diagonal/>
    </border>
    <border>
      <left style="hair">
        <color theme="0" tint="-0.2499465926084170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theme="0" tint="-0.24994659260841701"/>
      </right>
      <top style="hair">
        <color indexed="64"/>
      </top>
      <bottom/>
      <diagonal/>
    </border>
    <border>
      <left style="thin">
        <color indexed="64"/>
      </left>
      <right style="hair">
        <color theme="0" tint="-0.24994659260841701"/>
      </right>
      <top style="hair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indexed="64"/>
      </top>
      <bottom/>
      <diagonal/>
    </border>
    <border>
      <left style="hair">
        <color theme="0" tint="-0.24994659260841701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2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3" borderId="5" xfId="0" applyFont="1" applyFill="1" applyBorder="1" applyAlignment="1">
      <alignment horizontal="left"/>
    </xf>
    <xf numFmtId="0" fontId="0" fillId="7" borderId="0" xfId="0" applyFill="1" applyAlignment="1">
      <alignment horizontal="center"/>
    </xf>
    <xf numFmtId="0" fontId="5" fillId="8" borderId="7" xfId="0" applyFont="1" applyFill="1" applyBorder="1" applyAlignment="1">
      <alignment vertical="center"/>
    </xf>
    <xf numFmtId="0" fontId="6" fillId="8" borderId="7" xfId="0" applyFont="1" applyFill="1" applyBorder="1" applyAlignment="1">
      <alignment horizontal="right" vertical="center"/>
    </xf>
    <xf numFmtId="0" fontId="9" fillId="0" borderId="16" xfId="0" applyFont="1" applyBorder="1" applyAlignment="1">
      <alignment horizontal="center"/>
    </xf>
    <xf numFmtId="0" fontId="10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1" fontId="13" fillId="0" borderId="1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" fontId="13" fillId="0" borderId="14" xfId="0" applyNumberFormat="1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/>
    </xf>
    <xf numFmtId="165" fontId="17" fillId="0" borderId="27" xfId="0" applyNumberFormat="1" applyFont="1" applyBorder="1" applyAlignment="1">
      <alignment horizontal="center"/>
    </xf>
    <xf numFmtId="165" fontId="17" fillId="0" borderId="28" xfId="0" applyNumberFormat="1" applyFont="1" applyBorder="1" applyAlignment="1">
      <alignment horizontal="center"/>
    </xf>
    <xf numFmtId="0" fontId="17" fillId="0" borderId="29" xfId="0" applyFont="1" applyBorder="1" applyAlignment="1">
      <alignment horizontal="center" vertical="center" shrinkToFit="1"/>
    </xf>
    <xf numFmtId="165" fontId="8" fillId="10" borderId="16" xfId="1" applyNumberFormat="1" applyFont="1" applyFill="1" applyBorder="1" applyAlignment="1" applyProtection="1">
      <alignment horizontal="center" vertical="center"/>
    </xf>
    <xf numFmtId="165" fontId="8" fillId="11" borderId="16" xfId="1" applyNumberFormat="1" applyFont="1" applyFill="1" applyBorder="1" applyAlignment="1" applyProtection="1">
      <alignment horizontal="center" vertical="center"/>
    </xf>
    <xf numFmtId="165" fontId="8" fillId="13" borderId="16" xfId="1" applyNumberFormat="1" applyFont="1" applyFill="1" applyBorder="1" applyAlignment="1" applyProtection="1">
      <alignment horizontal="center" vertical="center"/>
    </xf>
    <xf numFmtId="165" fontId="8" fillId="0" borderId="16" xfId="1" applyNumberFormat="1" applyFont="1" applyBorder="1" applyAlignment="1" applyProtection="1">
      <alignment horizontal="center" vertical="center"/>
    </xf>
    <xf numFmtId="0" fontId="17" fillId="0" borderId="11" xfId="0" applyFont="1" applyBorder="1" applyAlignment="1">
      <alignment horizontal="center"/>
    </xf>
    <xf numFmtId="165" fontId="17" fillId="0" borderId="32" xfId="0" applyNumberFormat="1" applyFont="1" applyBorder="1" applyAlignment="1">
      <alignment horizontal="center"/>
    </xf>
    <xf numFmtId="165" fontId="17" fillId="0" borderId="33" xfId="0" applyNumberFormat="1" applyFont="1" applyBorder="1" applyAlignment="1">
      <alignment horizontal="center"/>
    </xf>
    <xf numFmtId="0" fontId="17" fillId="0" borderId="34" xfId="0" applyFont="1" applyBorder="1" applyAlignment="1">
      <alignment horizontal="center" shrinkToFit="1"/>
    </xf>
    <xf numFmtId="165" fontId="8" fillId="10" borderId="14" xfId="1" applyNumberFormat="1" applyFont="1" applyFill="1" applyBorder="1" applyAlignment="1" applyProtection="1">
      <alignment horizontal="center" vertical="center"/>
    </xf>
    <xf numFmtId="165" fontId="8" fillId="11" borderId="14" xfId="1" applyNumberFormat="1" applyFont="1" applyFill="1" applyBorder="1" applyAlignment="1" applyProtection="1">
      <alignment horizontal="center" vertical="center"/>
    </xf>
    <xf numFmtId="165" fontId="8" fillId="13" borderId="14" xfId="1" applyNumberFormat="1" applyFont="1" applyFill="1" applyBorder="1" applyAlignment="1" applyProtection="1">
      <alignment horizontal="center" vertical="center"/>
    </xf>
    <xf numFmtId="165" fontId="8" fillId="0" borderId="14" xfId="1" applyNumberFormat="1" applyFont="1" applyBorder="1" applyAlignment="1" applyProtection="1">
      <alignment horizontal="center" vertical="center"/>
    </xf>
    <xf numFmtId="165" fontId="17" fillId="0" borderId="16" xfId="0" applyNumberFormat="1" applyFont="1" applyBorder="1" applyAlignment="1">
      <alignment horizontal="center"/>
    </xf>
    <xf numFmtId="0" fontId="17" fillId="0" borderId="16" xfId="0" applyFont="1" applyBorder="1" applyAlignment="1">
      <alignment horizontal="center" shrinkToFit="1"/>
    </xf>
    <xf numFmtId="0" fontId="17" fillId="0" borderId="16" xfId="1" applyNumberFormat="1" applyFont="1" applyBorder="1" applyAlignment="1" applyProtection="1">
      <alignment horizontal="center" vertical="center" shrinkToFit="1"/>
    </xf>
    <xf numFmtId="165" fontId="17" fillId="0" borderId="28" xfId="1" applyNumberFormat="1" applyFont="1" applyBorder="1" applyAlignment="1" applyProtection="1">
      <alignment horizontal="center" vertical="center"/>
    </xf>
    <xf numFmtId="165" fontId="17" fillId="0" borderId="16" xfId="1" applyNumberFormat="1" applyFont="1" applyBorder="1" applyAlignment="1" applyProtection="1">
      <alignment horizontal="center" vertical="center"/>
    </xf>
    <xf numFmtId="1" fontId="11" fillId="0" borderId="16" xfId="1" applyNumberFormat="1" applyFont="1" applyBorder="1" applyAlignment="1" applyProtection="1">
      <alignment horizontal="center" vertical="center"/>
    </xf>
    <xf numFmtId="165" fontId="11" fillId="0" borderId="16" xfId="1" applyNumberFormat="1" applyFont="1" applyBorder="1" applyAlignment="1" applyProtection="1">
      <alignment horizontal="center" vertical="center"/>
    </xf>
    <xf numFmtId="49" fontId="17" fillId="0" borderId="30" xfId="1" applyNumberFormat="1" applyFont="1" applyBorder="1" applyAlignment="1" applyProtection="1">
      <alignment horizontal="center" vertical="center"/>
    </xf>
    <xf numFmtId="1" fontId="17" fillId="0" borderId="16" xfId="1" applyNumberFormat="1" applyFont="1" applyBorder="1" applyAlignment="1" applyProtection="1">
      <alignment horizontal="center" vertical="center"/>
    </xf>
    <xf numFmtId="0" fontId="11" fillId="0" borderId="38" xfId="0" applyFont="1" applyBorder="1" applyAlignment="1">
      <alignment horizontal="center"/>
    </xf>
    <xf numFmtId="165" fontId="11" fillId="0" borderId="39" xfId="0" applyNumberFormat="1" applyFont="1" applyBorder="1" applyAlignment="1">
      <alignment horizontal="center"/>
    </xf>
    <xf numFmtId="0" fontId="11" fillId="0" borderId="39" xfId="0" applyFont="1" applyBorder="1" applyAlignment="1">
      <alignment horizontal="center" shrinkToFit="1"/>
    </xf>
    <xf numFmtId="0" fontId="11" fillId="0" borderId="39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1" fontId="17" fillId="0" borderId="40" xfId="1" applyNumberFormat="1" applyFont="1" applyFill="1" applyBorder="1" applyAlignment="1" applyProtection="1">
      <alignment horizontal="center"/>
    </xf>
    <xf numFmtId="1" fontId="17" fillId="0" borderId="39" xfId="1" applyNumberFormat="1" applyFont="1" applyFill="1" applyBorder="1" applyAlignment="1" applyProtection="1">
      <alignment horizontal="center"/>
    </xf>
    <xf numFmtId="1" fontId="11" fillId="0" borderId="39" xfId="1" applyNumberFormat="1" applyFont="1" applyFill="1" applyBorder="1" applyAlignment="1" applyProtection="1">
      <alignment horizontal="center"/>
    </xf>
    <xf numFmtId="166" fontId="17" fillId="0" borderId="39" xfId="1" applyNumberFormat="1" applyFont="1" applyFill="1" applyBorder="1" applyAlignment="1" applyProtection="1">
      <alignment horizontal="center"/>
    </xf>
    <xf numFmtId="166" fontId="8" fillId="0" borderId="39" xfId="1" applyNumberFormat="1" applyFont="1" applyFill="1" applyBorder="1" applyAlignment="1" applyProtection="1">
      <alignment horizontal="center"/>
    </xf>
    <xf numFmtId="165" fontId="11" fillId="0" borderId="39" xfId="1" applyNumberFormat="1" applyFont="1" applyFill="1" applyBorder="1" applyAlignment="1" applyProtection="1">
      <alignment horizontal="center"/>
    </xf>
    <xf numFmtId="1" fontId="8" fillId="0" borderId="39" xfId="1" applyNumberFormat="1" applyFont="1" applyFill="1" applyBorder="1" applyAlignment="1" applyProtection="1">
      <alignment horizontal="center"/>
    </xf>
    <xf numFmtId="49" fontId="10" fillId="0" borderId="41" xfId="0" applyNumberFormat="1" applyFont="1" applyBorder="1" applyAlignment="1">
      <alignment horizontal="center"/>
    </xf>
    <xf numFmtId="165" fontId="11" fillId="0" borderId="40" xfId="1" applyNumberFormat="1" applyFont="1" applyFill="1" applyBorder="1" applyAlignment="1" applyProtection="1">
      <alignment horizontal="center"/>
    </xf>
    <xf numFmtId="164" fontId="11" fillId="0" borderId="39" xfId="1" applyNumberFormat="1" applyFont="1" applyFill="1" applyBorder="1" applyAlignment="1" applyProtection="1">
      <alignment horizontal="center"/>
    </xf>
    <xf numFmtId="0" fontId="11" fillId="0" borderId="42" xfId="0" applyFont="1" applyBorder="1" applyAlignment="1">
      <alignment horizontal="center"/>
    </xf>
    <xf numFmtId="0" fontId="11" fillId="0" borderId="43" xfId="0" applyFont="1" applyBorder="1" applyAlignment="1">
      <alignment horizontal="center"/>
    </xf>
    <xf numFmtId="14" fontId="11" fillId="0" borderId="42" xfId="0" applyNumberFormat="1" applyFont="1" applyBorder="1" applyAlignment="1">
      <alignment horizontal="center" shrinkToFit="1"/>
    </xf>
    <xf numFmtId="167" fontId="11" fillId="0" borderId="43" xfId="0" applyNumberFormat="1" applyFont="1" applyBorder="1" applyAlignment="1">
      <alignment horizontal="center"/>
    </xf>
    <xf numFmtId="168" fontId="11" fillId="0" borderId="43" xfId="0" applyNumberFormat="1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1" fillId="0" borderId="45" xfId="0" applyFont="1" applyBorder="1" applyAlignment="1">
      <alignment horizontal="center"/>
    </xf>
    <xf numFmtId="0" fontId="11" fillId="0" borderId="46" xfId="0" applyFont="1" applyBorder="1" applyAlignment="1">
      <alignment horizontal="center"/>
    </xf>
    <xf numFmtId="2" fontId="11" fillId="0" borderId="46" xfId="1" applyNumberFormat="1" applyFont="1" applyFill="1" applyBorder="1" applyAlignment="1" applyProtection="1">
      <alignment horizontal="center"/>
    </xf>
    <xf numFmtId="1" fontId="11" fillId="0" borderId="46" xfId="1" applyNumberFormat="1" applyFont="1" applyFill="1" applyBorder="1" applyAlignment="1" applyProtection="1">
      <alignment horizontal="center"/>
    </xf>
    <xf numFmtId="1" fontId="11" fillId="0" borderId="47" xfId="1" applyNumberFormat="1" applyFont="1" applyFill="1" applyBorder="1" applyAlignment="1" applyProtection="1">
      <alignment horizontal="center"/>
    </xf>
    <xf numFmtId="2" fontId="11" fillId="0" borderId="46" xfId="0" applyNumberFormat="1" applyFont="1" applyBorder="1" applyAlignment="1">
      <alignment horizontal="center"/>
    </xf>
    <xf numFmtId="165" fontId="11" fillId="0" borderId="46" xfId="0" applyNumberFormat="1" applyFont="1" applyBorder="1" applyAlignment="1">
      <alignment horizontal="center"/>
    </xf>
    <xf numFmtId="165" fontId="11" fillId="0" borderId="47" xfId="0" applyNumberFormat="1" applyFont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" fontId="11" fillId="0" borderId="48" xfId="0" applyNumberFormat="1" applyFont="1" applyBorder="1" applyAlignment="1">
      <alignment horizontal="center"/>
    </xf>
    <xf numFmtId="165" fontId="11" fillId="0" borderId="45" xfId="0" applyNumberFormat="1" applyFont="1" applyBorder="1" applyAlignment="1">
      <alignment horizontal="center"/>
    </xf>
    <xf numFmtId="1" fontId="11" fillId="0" borderId="46" xfId="0" applyNumberFormat="1" applyFont="1" applyBorder="1" applyAlignment="1">
      <alignment horizontal="center"/>
    </xf>
    <xf numFmtId="0" fontId="11" fillId="0" borderId="52" xfId="0" applyFont="1" applyBorder="1" applyAlignment="1">
      <alignment horizontal="center"/>
    </xf>
    <xf numFmtId="169" fontId="11" fillId="0" borderId="45" xfId="1" applyNumberFormat="1" applyFont="1" applyFill="1" applyBorder="1" applyAlignment="1" applyProtection="1">
      <alignment horizontal="center"/>
    </xf>
    <xf numFmtId="169" fontId="11" fillId="0" borderId="45" xfId="0" applyNumberFormat="1" applyFont="1" applyBorder="1" applyAlignment="1">
      <alignment horizontal="center"/>
    </xf>
    <xf numFmtId="165" fontId="11" fillId="0" borderId="48" xfId="0" applyNumberFormat="1" applyFont="1" applyBorder="1" applyAlignment="1">
      <alignment horizontal="center"/>
    </xf>
    <xf numFmtId="168" fontId="11" fillId="0" borderId="52" xfId="0" applyNumberFormat="1" applyFont="1" applyBorder="1" applyAlignment="1">
      <alignment horizontal="center"/>
    </xf>
    <xf numFmtId="0" fontId="11" fillId="0" borderId="46" xfId="1" applyNumberFormat="1" applyFont="1" applyFill="1" applyBorder="1" applyAlignment="1" applyProtection="1">
      <alignment horizontal="center"/>
    </xf>
    <xf numFmtId="0" fontId="11" fillId="0" borderId="47" xfId="1" applyNumberFormat="1" applyFont="1" applyFill="1" applyBorder="1" applyAlignment="1" applyProtection="1">
      <alignment horizontal="center"/>
    </xf>
    <xf numFmtId="165" fontId="11" fillId="0" borderId="53" xfId="0" applyNumberFormat="1" applyFont="1" applyBorder="1" applyAlignment="1">
      <alignment horizontal="center"/>
    </xf>
    <xf numFmtId="165" fontId="11" fillId="0" borderId="54" xfId="0" applyNumberFormat="1" applyFont="1" applyBorder="1" applyAlignment="1">
      <alignment horizontal="center"/>
    </xf>
    <xf numFmtId="1" fontId="11" fillId="0" borderId="55" xfId="0" applyNumberFormat="1" applyFont="1" applyBorder="1" applyAlignment="1">
      <alignment horizontal="center"/>
    </xf>
    <xf numFmtId="164" fontId="11" fillId="0" borderId="55" xfId="0" applyNumberFormat="1" applyFont="1" applyBorder="1" applyAlignment="1">
      <alignment horizontal="center"/>
    </xf>
    <xf numFmtId="165" fontId="11" fillId="0" borderId="55" xfId="0" applyNumberFormat="1" applyFont="1" applyBorder="1" applyAlignment="1">
      <alignment horizontal="center"/>
    </xf>
    <xf numFmtId="0" fontId="11" fillId="0" borderId="47" xfId="0" applyFont="1" applyBorder="1" applyAlignment="1">
      <alignment horizontal="center"/>
    </xf>
    <xf numFmtId="0" fontId="20" fillId="0" borderId="43" xfId="0" applyFont="1" applyBorder="1" applyAlignment="1">
      <alignment horizontal="center"/>
    </xf>
    <xf numFmtId="169" fontId="11" fillId="4" borderId="45" xfId="0" applyNumberFormat="1" applyFont="1" applyFill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1" fillId="0" borderId="58" xfId="0" applyFont="1" applyBorder="1" applyAlignment="1">
      <alignment horizontal="center"/>
    </xf>
    <xf numFmtId="14" fontId="11" fillId="0" borderId="57" xfId="0" applyNumberFormat="1" applyFont="1" applyBorder="1" applyAlignment="1">
      <alignment horizontal="center" shrinkToFit="1"/>
    </xf>
    <xf numFmtId="0" fontId="11" fillId="0" borderId="55" xfId="0" applyFont="1" applyBorder="1" applyAlignment="1">
      <alignment horizontal="center"/>
    </xf>
    <xf numFmtId="2" fontId="11" fillId="0" borderId="55" xfId="1" applyNumberFormat="1" applyFont="1" applyFill="1" applyBorder="1" applyAlignment="1" applyProtection="1">
      <alignment horizontal="center"/>
    </xf>
    <xf numFmtId="1" fontId="11" fillId="0" borderId="55" xfId="1" applyNumberFormat="1" applyFont="1" applyFill="1" applyBorder="1" applyAlignment="1" applyProtection="1">
      <alignment horizontal="center"/>
    </xf>
    <xf numFmtId="1" fontId="11" fillId="0" borderId="53" xfId="1" applyNumberFormat="1" applyFont="1" applyFill="1" applyBorder="1" applyAlignment="1" applyProtection="1">
      <alignment horizontal="center"/>
    </xf>
    <xf numFmtId="169" fontId="11" fillId="0" borderId="54" xfId="0" applyNumberFormat="1" applyFont="1" applyBorder="1" applyAlignment="1">
      <alignment horizontal="center"/>
    </xf>
    <xf numFmtId="2" fontId="11" fillId="0" borderId="55" xfId="0" applyNumberFormat="1" applyFont="1" applyBorder="1" applyAlignment="1">
      <alignment horizontal="center"/>
    </xf>
    <xf numFmtId="0" fontId="11" fillId="0" borderId="54" xfId="0" applyFont="1" applyBorder="1" applyAlignment="1">
      <alignment horizontal="center"/>
    </xf>
    <xf numFmtId="1" fontId="11" fillId="0" borderId="56" xfId="0" applyNumberFormat="1" applyFont="1" applyBorder="1" applyAlignment="1">
      <alignment horizontal="center"/>
    </xf>
    <xf numFmtId="0" fontId="11" fillId="4" borderId="45" xfId="0" applyFont="1" applyFill="1" applyBorder="1" applyAlignment="1">
      <alignment horizontal="center"/>
    </xf>
    <xf numFmtId="0" fontId="19" fillId="0" borderId="42" xfId="0" applyFont="1" applyBorder="1" applyAlignment="1">
      <alignment horizontal="center"/>
    </xf>
    <xf numFmtId="14" fontId="21" fillId="0" borderId="42" xfId="0" applyNumberFormat="1" applyFont="1" applyBorder="1" applyAlignment="1">
      <alignment horizontal="center"/>
    </xf>
    <xf numFmtId="0" fontId="11" fillId="0" borderId="60" xfId="0" applyFont="1" applyBorder="1" applyAlignment="1">
      <alignment horizontal="center"/>
    </xf>
    <xf numFmtId="169" fontId="11" fillId="5" borderId="45" xfId="0" applyNumberFormat="1" applyFont="1" applyFill="1" applyBorder="1" applyAlignment="1">
      <alignment horizontal="center"/>
    </xf>
    <xf numFmtId="168" fontId="11" fillId="0" borderId="59" xfId="0" applyNumberFormat="1" applyFont="1" applyBorder="1" applyAlignment="1">
      <alignment horizontal="center"/>
    </xf>
    <xf numFmtId="0" fontId="19" fillId="0" borderId="61" xfId="0" applyFont="1" applyBorder="1" applyAlignment="1">
      <alignment horizontal="center"/>
    </xf>
    <xf numFmtId="0" fontId="11" fillId="0" borderId="55" xfId="1" applyNumberFormat="1" applyFont="1" applyFill="1" applyBorder="1" applyAlignment="1" applyProtection="1">
      <alignment horizontal="center"/>
    </xf>
    <xf numFmtId="0" fontId="11" fillId="0" borderId="53" xfId="1" applyNumberFormat="1" applyFont="1" applyFill="1" applyBorder="1" applyAlignment="1" applyProtection="1">
      <alignment horizontal="center"/>
    </xf>
    <xf numFmtId="168" fontId="11" fillId="0" borderId="58" xfId="0" applyNumberFormat="1" applyFont="1" applyBorder="1" applyAlignment="1">
      <alignment horizontal="center"/>
    </xf>
    <xf numFmtId="0" fontId="11" fillId="0" borderId="62" xfId="0" applyFont="1" applyBorder="1" applyAlignment="1">
      <alignment horizontal="center"/>
    </xf>
    <xf numFmtId="0" fontId="11" fillId="0" borderId="63" xfId="0" applyFont="1" applyBorder="1" applyAlignment="1">
      <alignment horizontal="center"/>
    </xf>
    <xf numFmtId="0" fontId="11" fillId="0" borderId="64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13" fillId="9" borderId="65" xfId="0" applyFont="1" applyFill="1" applyBorder="1" applyAlignment="1">
      <alignment horizontal="center" vertical="center"/>
    </xf>
    <xf numFmtId="0" fontId="15" fillId="9" borderId="66" xfId="0" applyFont="1" applyFill="1" applyBorder="1" applyAlignment="1">
      <alignment horizontal="center" vertical="center"/>
    </xf>
    <xf numFmtId="0" fontId="16" fillId="9" borderId="67" xfId="0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1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5" fontId="11" fillId="0" borderId="33" xfId="1" applyNumberFormat="1" applyFont="1" applyFill="1" applyBorder="1" applyAlignment="1" applyProtection="1">
      <alignment horizontal="center"/>
    </xf>
    <xf numFmtId="165" fontId="11" fillId="0" borderId="0" xfId="1" applyNumberFormat="1" applyFont="1" applyFill="1" applyBorder="1" applyAlignment="1" applyProtection="1">
      <alignment horizontal="center"/>
    </xf>
    <xf numFmtId="164" fontId="11" fillId="0" borderId="0" xfId="1" applyNumberFormat="1" applyFont="1" applyFill="1" applyBorder="1" applyAlignment="1" applyProtection="1">
      <alignment horizontal="center"/>
    </xf>
    <xf numFmtId="165" fontId="17" fillId="0" borderId="68" xfId="1" applyNumberFormat="1" applyFont="1" applyBorder="1" applyAlignment="1" applyProtection="1">
      <alignment horizontal="center" vertical="center"/>
    </xf>
    <xf numFmtId="165" fontId="17" fillId="0" borderId="69" xfId="1" applyNumberFormat="1" applyFont="1" applyBorder="1" applyAlignment="1" applyProtection="1">
      <alignment horizontal="center" vertical="center"/>
    </xf>
    <xf numFmtId="165" fontId="11" fillId="0" borderId="70" xfId="1" applyNumberFormat="1" applyFont="1" applyBorder="1" applyAlignment="1" applyProtection="1">
      <alignment horizontal="center" vertical="center"/>
    </xf>
    <xf numFmtId="169" fontId="11" fillId="0" borderId="54" xfId="1" applyNumberFormat="1" applyFont="1" applyFill="1" applyBorder="1" applyAlignment="1" applyProtection="1">
      <alignment horizontal="center"/>
    </xf>
    <xf numFmtId="0" fontId="11" fillId="0" borderId="46" xfId="0" applyFont="1" applyFill="1" applyBorder="1" applyAlignment="1">
      <alignment horizontal="center"/>
    </xf>
    <xf numFmtId="2" fontId="11" fillId="0" borderId="46" xfId="0" applyNumberFormat="1" applyFont="1" applyFill="1" applyBorder="1" applyAlignment="1">
      <alignment horizontal="center"/>
    </xf>
    <xf numFmtId="1" fontId="11" fillId="0" borderId="46" xfId="0" applyNumberFormat="1" applyFont="1" applyFill="1" applyBorder="1" applyAlignment="1">
      <alignment horizontal="center"/>
    </xf>
    <xf numFmtId="169" fontId="11" fillId="0" borderId="45" xfId="0" applyNumberFormat="1" applyFont="1" applyFill="1" applyBorder="1" applyAlignment="1">
      <alignment horizontal="center"/>
    </xf>
    <xf numFmtId="165" fontId="11" fillId="0" borderId="46" xfId="0" applyNumberFormat="1" applyFont="1" applyFill="1" applyBorder="1" applyAlignment="1">
      <alignment horizontal="center"/>
    </xf>
    <xf numFmtId="0" fontId="11" fillId="0" borderId="45" xfId="0" applyFont="1" applyFill="1" applyBorder="1" applyAlignment="1">
      <alignment horizontal="center"/>
    </xf>
    <xf numFmtId="164" fontId="11" fillId="0" borderId="46" xfId="0" applyNumberFormat="1" applyFont="1" applyFill="1" applyBorder="1" applyAlignment="1">
      <alignment horizontal="center"/>
    </xf>
    <xf numFmtId="1" fontId="11" fillId="0" borderId="48" xfId="0" applyNumberFormat="1" applyFont="1" applyFill="1" applyBorder="1" applyAlignment="1">
      <alignment horizontal="center"/>
    </xf>
    <xf numFmtId="165" fontId="11" fillId="0" borderId="45" xfId="0" applyNumberFormat="1" applyFont="1" applyFill="1" applyBorder="1" applyAlignment="1">
      <alignment horizontal="center"/>
    </xf>
    <xf numFmtId="165" fontId="11" fillId="0" borderId="54" xfId="0" applyNumberFormat="1" applyFont="1" applyFill="1" applyBorder="1" applyAlignment="1">
      <alignment horizontal="center"/>
    </xf>
    <xf numFmtId="1" fontId="11" fillId="0" borderId="55" xfId="0" applyNumberFormat="1" applyFont="1" applyFill="1" applyBorder="1" applyAlignment="1">
      <alignment horizontal="center"/>
    </xf>
    <xf numFmtId="164" fontId="11" fillId="0" borderId="55" xfId="0" applyNumberFormat="1" applyFont="1" applyFill="1" applyBorder="1" applyAlignment="1">
      <alignment horizontal="center"/>
    </xf>
    <xf numFmtId="165" fontId="11" fillId="0" borderId="55" xfId="0" applyNumberFormat="1" applyFont="1" applyFill="1" applyBorder="1" applyAlignment="1">
      <alignment horizontal="center"/>
    </xf>
    <xf numFmtId="0" fontId="11" fillId="0" borderId="55" xfId="0" applyFont="1" applyFill="1" applyBorder="1" applyAlignment="1">
      <alignment horizontal="center"/>
    </xf>
    <xf numFmtId="169" fontId="11" fillId="0" borderId="54" xfId="0" applyNumberFormat="1" applyFont="1" applyFill="1" applyBorder="1" applyAlignment="1">
      <alignment horizontal="center"/>
    </xf>
    <xf numFmtId="2" fontId="11" fillId="0" borderId="55" xfId="0" applyNumberFormat="1" applyFont="1" applyFill="1" applyBorder="1" applyAlignment="1">
      <alignment horizontal="center"/>
    </xf>
    <xf numFmtId="0" fontId="11" fillId="0" borderId="54" xfId="0" applyFont="1" applyFill="1" applyBorder="1" applyAlignment="1">
      <alignment horizontal="center"/>
    </xf>
    <xf numFmtId="1" fontId="11" fillId="0" borderId="56" xfId="0" applyNumberFormat="1" applyFont="1" applyFill="1" applyBorder="1" applyAlignment="1">
      <alignment horizontal="center"/>
    </xf>
    <xf numFmtId="165" fontId="11" fillId="0" borderId="47" xfId="0" applyNumberFormat="1" applyFont="1" applyFill="1" applyBorder="1" applyAlignment="1">
      <alignment horizontal="center"/>
    </xf>
    <xf numFmtId="1" fontId="11" fillId="0" borderId="47" xfId="0" applyNumberFormat="1" applyFont="1" applyFill="1" applyBorder="1" applyAlignment="1">
      <alignment horizontal="center"/>
    </xf>
    <xf numFmtId="0" fontId="11" fillId="0" borderId="47" xfId="0" applyFont="1" applyFill="1" applyBorder="1" applyAlignment="1">
      <alignment horizontal="center"/>
    </xf>
    <xf numFmtId="165" fontId="11" fillId="0" borderId="53" xfId="0" applyNumberFormat="1" applyFont="1" applyFill="1" applyBorder="1" applyAlignment="1">
      <alignment horizontal="center"/>
    </xf>
    <xf numFmtId="0" fontId="11" fillId="0" borderId="53" xfId="0" applyFont="1" applyFill="1" applyBorder="1" applyAlignment="1">
      <alignment horizontal="center"/>
    </xf>
    <xf numFmtId="0" fontId="19" fillId="0" borderId="45" xfId="0" applyFont="1" applyFill="1" applyBorder="1" applyAlignment="1">
      <alignment horizontal="center"/>
    </xf>
    <xf numFmtId="0" fontId="19" fillId="0" borderId="46" xfId="0" applyFont="1" applyFill="1" applyBorder="1" applyAlignment="1">
      <alignment horizontal="center"/>
    </xf>
    <xf numFmtId="2" fontId="19" fillId="0" borderId="46" xfId="0" applyNumberFormat="1" applyFont="1" applyFill="1" applyBorder="1" applyAlignment="1">
      <alignment horizontal="center"/>
    </xf>
    <xf numFmtId="0" fontId="19" fillId="0" borderId="47" xfId="0" applyFont="1" applyFill="1" applyBorder="1" applyAlignment="1">
      <alignment horizontal="center"/>
    </xf>
    <xf numFmtId="0" fontId="11" fillId="4" borderId="45" xfId="0" applyFont="1" applyFill="1" applyBorder="1" applyAlignment="1" applyProtection="1">
      <alignment horizontal="center"/>
    </xf>
    <xf numFmtId="165" fontId="11" fillId="0" borderId="49" xfId="0" applyNumberFormat="1" applyFont="1" applyFill="1" applyBorder="1" applyAlignment="1">
      <alignment horizontal="center"/>
    </xf>
    <xf numFmtId="165" fontId="11" fillId="0" borderId="50" xfId="0" applyNumberFormat="1" applyFont="1" applyFill="1" applyBorder="1" applyAlignment="1">
      <alignment horizontal="center"/>
    </xf>
    <xf numFmtId="164" fontId="11" fillId="0" borderId="50" xfId="0" applyNumberFormat="1" applyFont="1" applyFill="1" applyBorder="1" applyAlignment="1">
      <alignment horizontal="center"/>
    </xf>
    <xf numFmtId="165" fontId="11" fillId="0" borderId="51" xfId="0" applyNumberFormat="1" applyFont="1" applyFill="1" applyBorder="1" applyAlignment="1">
      <alignment horizontal="center"/>
    </xf>
    <xf numFmtId="165" fontId="11" fillId="0" borderId="48" xfId="0" applyNumberFormat="1" applyFont="1" applyFill="1" applyBorder="1" applyAlignment="1">
      <alignment horizontal="center"/>
    </xf>
    <xf numFmtId="165" fontId="11" fillId="0" borderId="56" xfId="0" applyNumberFormat="1" applyFont="1" applyFill="1" applyBorder="1" applyAlignment="1">
      <alignment horizontal="center"/>
    </xf>
    <xf numFmtId="165" fontId="22" fillId="0" borderId="45" xfId="0" applyNumberFormat="1" applyFont="1" applyFill="1" applyBorder="1" applyAlignment="1">
      <alignment horizontal="center"/>
    </xf>
    <xf numFmtId="0" fontId="11" fillId="0" borderId="42" xfId="0" applyFont="1" applyFill="1" applyBorder="1" applyAlignment="1" applyProtection="1">
      <alignment horizontal="center"/>
    </xf>
    <xf numFmtId="0" fontId="11" fillId="0" borderId="43" xfId="0" applyFont="1" applyFill="1" applyBorder="1" applyAlignment="1" applyProtection="1">
      <alignment horizontal="center"/>
    </xf>
    <xf numFmtId="14" fontId="11" fillId="0" borderId="42" xfId="0" applyNumberFormat="1" applyFont="1" applyFill="1" applyBorder="1" applyAlignment="1" applyProtection="1">
      <alignment horizontal="center" shrinkToFit="1"/>
    </xf>
    <xf numFmtId="167" fontId="11" fillId="0" borderId="43" xfId="0" applyNumberFormat="1" applyFont="1" applyFill="1" applyBorder="1" applyAlignment="1" applyProtection="1">
      <alignment horizontal="center"/>
    </xf>
    <xf numFmtId="168" fontId="11" fillId="0" borderId="43" xfId="0" applyNumberFormat="1" applyFont="1" applyFill="1" applyBorder="1" applyAlignment="1" applyProtection="1">
      <alignment horizontal="center"/>
    </xf>
    <xf numFmtId="0" fontId="19" fillId="0" borderId="44" xfId="0" applyNumberFormat="1" applyFont="1" applyFill="1" applyBorder="1" applyAlignment="1" applyProtection="1">
      <alignment horizontal="center"/>
    </xf>
    <xf numFmtId="0" fontId="11" fillId="0" borderId="45" xfId="0" applyFont="1" applyFill="1" applyBorder="1" applyAlignment="1" applyProtection="1">
      <alignment horizontal="center"/>
    </xf>
    <xf numFmtId="0" fontId="11" fillId="0" borderId="46" xfId="0" applyFont="1" applyFill="1" applyBorder="1" applyAlignment="1" applyProtection="1">
      <alignment horizontal="center"/>
    </xf>
    <xf numFmtId="169" fontId="11" fillId="0" borderId="45" xfId="0" applyNumberFormat="1" applyFont="1" applyFill="1" applyBorder="1" applyAlignment="1" applyProtection="1">
      <alignment horizontal="center"/>
    </xf>
    <xf numFmtId="165" fontId="11" fillId="0" borderId="46" xfId="1" applyNumberFormat="1" applyFont="1" applyFill="1" applyBorder="1" applyAlignment="1" applyProtection="1">
      <alignment horizontal="center"/>
    </xf>
    <xf numFmtId="164" fontId="11" fillId="0" borderId="46" xfId="1" applyNumberFormat="1" applyFont="1" applyFill="1" applyBorder="1" applyAlignment="1" applyProtection="1">
      <alignment horizontal="center"/>
    </xf>
    <xf numFmtId="1" fontId="11" fillId="0" borderId="48" xfId="0" applyNumberFormat="1" applyFont="1" applyFill="1" applyBorder="1" applyAlignment="1" applyProtection="1">
      <alignment horizontal="center"/>
    </xf>
    <xf numFmtId="2" fontId="11" fillId="0" borderId="46" xfId="0" applyNumberFormat="1" applyFont="1" applyFill="1" applyBorder="1" applyAlignment="1" applyProtection="1">
      <alignment horizontal="center"/>
    </xf>
    <xf numFmtId="165" fontId="11" fillId="0" borderId="46" xfId="0" applyNumberFormat="1" applyFont="1" applyFill="1" applyBorder="1" applyAlignment="1" applyProtection="1">
      <alignment horizontal="center"/>
    </xf>
    <xf numFmtId="165" fontId="11" fillId="0" borderId="45" xfId="0" applyNumberFormat="1" applyFont="1" applyFill="1" applyBorder="1" applyAlignment="1" applyProtection="1">
      <alignment horizontal="center"/>
    </xf>
    <xf numFmtId="1" fontId="11" fillId="0" borderId="46" xfId="0" applyNumberFormat="1" applyFont="1" applyFill="1" applyBorder="1" applyAlignment="1" applyProtection="1">
      <alignment horizontal="center"/>
    </xf>
    <xf numFmtId="164" fontId="11" fillId="0" borderId="46" xfId="0" applyNumberFormat="1" applyFont="1" applyFill="1" applyBorder="1" applyAlignment="1" applyProtection="1">
      <alignment horizontal="center"/>
    </xf>
    <xf numFmtId="165" fontId="11" fillId="0" borderId="48" xfId="0" applyNumberFormat="1" applyFont="1" applyFill="1" applyBorder="1" applyAlignment="1" applyProtection="1">
      <alignment horizontal="center"/>
    </xf>
    <xf numFmtId="14" fontId="11" fillId="0" borderId="42" xfId="0" applyNumberFormat="1" applyFont="1" applyBorder="1" applyAlignment="1">
      <alignment horizontal="center" wrapText="1"/>
    </xf>
    <xf numFmtId="14" fontId="11" fillId="0" borderId="43" xfId="0" applyNumberFormat="1" applyFont="1" applyBorder="1" applyAlignment="1">
      <alignment horizontal="center" shrinkToFit="1"/>
    </xf>
    <xf numFmtId="0" fontId="11" fillId="6" borderId="46" xfId="0" applyFont="1" applyFill="1" applyBorder="1" applyAlignment="1">
      <alignment horizontal="center"/>
    </xf>
    <xf numFmtId="0" fontId="11" fillId="4" borderId="46" xfId="0" applyFont="1" applyFill="1" applyBorder="1" applyAlignment="1" applyProtection="1">
      <alignment horizontal="center"/>
    </xf>
    <xf numFmtId="2" fontId="11" fillId="4" borderId="46" xfId="1" applyNumberFormat="1" applyFont="1" applyFill="1" applyBorder="1" applyAlignment="1" applyProtection="1">
      <alignment horizontal="center"/>
    </xf>
    <xf numFmtId="168" fontId="11" fillId="0" borderId="52" xfId="0" applyNumberFormat="1" applyFont="1" applyFill="1" applyBorder="1" applyAlignment="1" applyProtection="1">
      <alignment horizontal="center"/>
    </xf>
    <xf numFmtId="0" fontId="11" fillId="4" borderId="46" xfId="0" applyFont="1" applyFill="1" applyBorder="1" applyAlignment="1">
      <alignment horizontal="center"/>
    </xf>
    <xf numFmtId="169" fontId="11" fillId="5" borderId="45" xfId="1" applyNumberFormat="1" applyFont="1" applyFill="1" applyBorder="1" applyAlignment="1" applyProtection="1">
      <alignment horizontal="center"/>
    </xf>
    <xf numFmtId="2" fontId="11" fillId="4" borderId="46" xfId="0" applyNumberFormat="1" applyFont="1" applyFill="1" applyBorder="1" applyAlignment="1">
      <alignment horizontal="center"/>
    </xf>
    <xf numFmtId="0" fontId="11" fillId="5" borderId="45" xfId="0" applyFont="1" applyFill="1" applyBorder="1" applyAlignment="1">
      <alignment horizontal="center"/>
    </xf>
    <xf numFmtId="0" fontId="11" fillId="5" borderId="46" xfId="0" applyFont="1" applyFill="1" applyBorder="1" applyAlignment="1">
      <alignment horizontal="center"/>
    </xf>
    <xf numFmtId="0" fontId="5" fillId="8" borderId="6" xfId="0" applyFont="1" applyFill="1" applyBorder="1" applyAlignment="1">
      <alignment horizontal="center" vertical="center"/>
    </xf>
    <xf numFmtId="0" fontId="5" fillId="8" borderId="7" xfId="0" applyFont="1" applyFill="1" applyBorder="1" applyAlignment="1">
      <alignment horizontal="center" vertical="center"/>
    </xf>
    <xf numFmtId="14" fontId="6" fillId="8" borderId="7" xfId="0" applyNumberFormat="1" applyFont="1" applyFill="1" applyBorder="1" applyAlignment="1">
      <alignment horizontal="center" vertical="center"/>
    </xf>
    <xf numFmtId="0" fontId="6" fillId="8" borderId="7" xfId="0" applyFont="1" applyFill="1" applyBorder="1" applyAlignment="1">
      <alignment horizontal="center" vertical="center"/>
    </xf>
    <xf numFmtId="0" fontId="6" fillId="8" borderId="8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top"/>
    </xf>
    <xf numFmtId="0" fontId="7" fillId="0" borderId="15" xfId="0" applyFont="1" applyBorder="1" applyAlignment="1">
      <alignment horizontal="left" vertical="top"/>
    </xf>
    <xf numFmtId="0" fontId="8" fillId="9" borderId="13" xfId="0" applyFont="1" applyFill="1" applyBorder="1" applyAlignment="1">
      <alignment horizontal="center" vertical="center" wrapText="1"/>
    </xf>
    <xf numFmtId="0" fontId="8" fillId="9" borderId="14" xfId="0" applyFont="1" applyFill="1" applyBorder="1" applyAlignment="1">
      <alignment horizontal="center" vertical="center" wrapText="1"/>
    </xf>
    <xf numFmtId="0" fontId="8" fillId="9" borderId="15" xfId="0" applyFont="1" applyFill="1" applyBorder="1" applyAlignment="1">
      <alignment horizontal="center" vertical="center" wrapText="1"/>
    </xf>
    <xf numFmtId="14" fontId="8" fillId="9" borderId="17" xfId="0" applyNumberFormat="1" applyFont="1" applyFill="1" applyBorder="1" applyAlignment="1">
      <alignment horizontal="center" vertical="center"/>
    </xf>
    <xf numFmtId="14" fontId="8" fillId="9" borderId="18" xfId="0" applyNumberFormat="1" applyFont="1" applyFill="1" applyBorder="1" applyAlignment="1">
      <alignment horizontal="center" vertical="center"/>
    </xf>
    <xf numFmtId="14" fontId="8" fillId="9" borderId="19" xfId="0" applyNumberFormat="1" applyFont="1" applyFill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" fontId="12" fillId="5" borderId="6" xfId="0" applyNumberFormat="1" applyFont="1" applyFill="1" applyBorder="1" applyAlignment="1">
      <alignment horizontal="center"/>
    </xf>
    <xf numFmtId="1" fontId="12" fillId="5" borderId="7" xfId="0" applyNumberFormat="1" applyFont="1" applyFill="1" applyBorder="1" applyAlignment="1">
      <alignment horizontal="center"/>
    </xf>
    <xf numFmtId="1" fontId="12" fillId="5" borderId="8" xfId="0" applyNumberFormat="1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8" fillId="9" borderId="17" xfId="0" applyFont="1" applyFill="1" applyBorder="1" applyAlignment="1">
      <alignment horizontal="right" vertical="center"/>
    </xf>
    <xf numFmtId="0" fontId="8" fillId="9" borderId="19" xfId="0" applyFont="1" applyFill="1" applyBorder="1" applyAlignment="1">
      <alignment horizontal="right" vertical="center"/>
    </xf>
    <xf numFmtId="0" fontId="8" fillId="9" borderId="21" xfId="0" applyFont="1" applyFill="1" applyBorder="1" applyAlignment="1">
      <alignment horizontal="right" vertical="center"/>
    </xf>
    <xf numFmtId="0" fontId="8" fillId="9" borderId="23" xfId="0" applyFont="1" applyFill="1" applyBorder="1" applyAlignment="1">
      <alignment horizontal="right" vertical="center"/>
    </xf>
    <xf numFmtId="0" fontId="8" fillId="9" borderId="24" xfId="0" applyFont="1" applyFill="1" applyBorder="1" applyAlignment="1">
      <alignment horizontal="right" vertical="center"/>
    </xf>
    <xf numFmtId="0" fontId="8" fillId="9" borderId="25" xfId="0" applyFont="1" applyFill="1" applyBorder="1" applyAlignment="1">
      <alignment horizontal="right" vertical="center"/>
    </xf>
    <xf numFmtId="165" fontId="8" fillId="0" borderId="20" xfId="1" applyNumberFormat="1" applyFont="1" applyBorder="1" applyAlignment="1" applyProtection="1">
      <alignment horizontal="center" vertical="center"/>
    </xf>
    <xf numFmtId="165" fontId="8" fillId="0" borderId="16" xfId="1" applyNumberFormat="1" applyFont="1" applyBorder="1" applyAlignment="1" applyProtection="1">
      <alignment horizontal="center" vertical="center"/>
    </xf>
    <xf numFmtId="165" fontId="8" fillId="0" borderId="31" xfId="1" applyNumberFormat="1" applyFont="1" applyBorder="1" applyAlignment="1" applyProtection="1">
      <alignment horizontal="center" vertical="center"/>
    </xf>
    <xf numFmtId="165" fontId="8" fillId="0" borderId="13" xfId="1" applyNumberFormat="1" applyFont="1" applyBorder="1" applyAlignment="1" applyProtection="1">
      <alignment horizontal="center" vertical="center"/>
    </xf>
    <xf numFmtId="165" fontId="8" fillId="0" borderId="14" xfId="1" applyNumberFormat="1" applyFont="1" applyBorder="1" applyAlignment="1" applyProtection="1">
      <alignment horizontal="center" vertical="center"/>
    </xf>
    <xf numFmtId="165" fontId="8" fillId="0" borderId="15" xfId="1" applyNumberFormat="1" applyFont="1" applyBorder="1" applyAlignment="1" applyProtection="1">
      <alignment horizontal="center" vertical="center"/>
    </xf>
    <xf numFmtId="0" fontId="0" fillId="2" borderId="20" xfId="0" applyFill="1" applyBorder="1" applyAlignment="1">
      <alignment horizontal="center" wrapText="1"/>
    </xf>
    <xf numFmtId="0" fontId="0" fillId="2" borderId="16" xfId="0" applyFill="1" applyBorder="1" applyAlignment="1">
      <alignment horizontal="center" wrapText="1"/>
    </xf>
    <xf numFmtId="0" fontId="0" fillId="2" borderId="31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 wrapText="1"/>
    </xf>
    <xf numFmtId="14" fontId="8" fillId="9" borderId="21" xfId="0" applyNumberFormat="1" applyFont="1" applyFill="1" applyBorder="1" applyAlignment="1">
      <alignment horizontal="center" vertical="center"/>
    </xf>
    <xf numFmtId="14" fontId="8" fillId="9" borderId="22" xfId="0" applyNumberFormat="1" applyFont="1" applyFill="1" applyBorder="1" applyAlignment="1">
      <alignment horizontal="center" vertical="center"/>
    </xf>
    <xf numFmtId="14" fontId="8" fillId="9" borderId="23" xfId="0" applyNumberFormat="1" applyFont="1" applyFill="1" applyBorder="1" applyAlignment="1">
      <alignment horizontal="center" vertical="center"/>
    </xf>
    <xf numFmtId="1" fontId="12" fillId="7" borderId="13" xfId="0" applyNumberFormat="1" applyFont="1" applyFill="1" applyBorder="1" applyAlignment="1">
      <alignment horizontal="center"/>
    </xf>
    <xf numFmtId="1" fontId="12" fillId="7" borderId="14" xfId="0" applyNumberFormat="1" applyFont="1" applyFill="1" applyBorder="1" applyAlignment="1">
      <alignment horizontal="center"/>
    </xf>
    <xf numFmtId="1" fontId="12" fillId="7" borderId="15" xfId="0" applyNumberFormat="1" applyFont="1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14" fontId="8" fillId="9" borderId="24" xfId="0" applyNumberFormat="1" applyFont="1" applyFill="1" applyBorder="1" applyAlignment="1">
      <alignment horizontal="center" vertical="center"/>
    </xf>
    <xf numFmtId="14" fontId="8" fillId="9" borderId="26" xfId="0" applyNumberFormat="1" applyFont="1" applyFill="1" applyBorder="1" applyAlignment="1">
      <alignment horizontal="center" vertical="center"/>
    </xf>
    <xf numFmtId="14" fontId="8" fillId="9" borderId="25" xfId="0" applyNumberFormat="1" applyFont="1" applyFill="1" applyBorder="1" applyAlignment="1">
      <alignment horizontal="center" vertical="center"/>
    </xf>
    <xf numFmtId="0" fontId="18" fillId="9" borderId="29" xfId="0" applyFont="1" applyFill="1" applyBorder="1" applyAlignment="1">
      <alignment horizontal="center" vertical="center" wrapText="1"/>
    </xf>
    <xf numFmtId="0" fontId="18" fillId="9" borderId="35" xfId="0" applyFont="1" applyFill="1" applyBorder="1" applyAlignment="1">
      <alignment horizontal="center" vertical="center" wrapText="1"/>
    </xf>
    <xf numFmtId="0" fontId="17" fillId="0" borderId="2" xfId="1" applyNumberFormat="1" applyFont="1" applyBorder="1" applyAlignment="1" applyProtection="1">
      <alignment horizontal="center" vertical="center" wrapText="1" shrinkToFit="1"/>
    </xf>
    <xf numFmtId="0" fontId="17" fillId="0" borderId="4" xfId="1" applyNumberFormat="1" applyFont="1" applyBorder="1" applyAlignment="1" applyProtection="1">
      <alignment horizontal="center" vertical="center" wrapText="1" shrinkToFit="1"/>
    </xf>
    <xf numFmtId="165" fontId="8" fillId="10" borderId="16" xfId="1" applyNumberFormat="1" applyFont="1" applyFill="1" applyBorder="1" applyAlignment="1" applyProtection="1">
      <alignment horizontal="center" vertical="center"/>
    </xf>
    <xf numFmtId="165" fontId="8" fillId="10" borderId="14" xfId="1" applyNumberFormat="1" applyFont="1" applyFill="1" applyBorder="1" applyAlignment="1" applyProtection="1">
      <alignment horizontal="center" vertical="center"/>
    </xf>
    <xf numFmtId="165" fontId="8" fillId="11" borderId="28" xfId="1" applyNumberFormat="1" applyFont="1" applyFill="1" applyBorder="1" applyAlignment="1" applyProtection="1">
      <alignment horizontal="center" vertical="center"/>
    </xf>
    <xf numFmtId="165" fontId="8" fillId="11" borderId="16" xfId="1" applyNumberFormat="1" applyFont="1" applyFill="1" applyBorder="1" applyAlignment="1" applyProtection="1">
      <alignment horizontal="center" vertical="center"/>
    </xf>
    <xf numFmtId="165" fontId="8" fillId="11" borderId="36" xfId="1" applyNumberFormat="1" applyFont="1" applyFill="1" applyBorder="1" applyAlignment="1" applyProtection="1">
      <alignment horizontal="center" vertical="center"/>
    </xf>
    <xf numFmtId="165" fontId="8" fillId="11" borderId="14" xfId="1" applyNumberFormat="1" applyFont="1" applyFill="1" applyBorder="1" applyAlignment="1" applyProtection="1">
      <alignment horizontal="center" vertical="center"/>
    </xf>
    <xf numFmtId="165" fontId="8" fillId="12" borderId="28" xfId="1" applyNumberFormat="1" applyFont="1" applyFill="1" applyBorder="1" applyAlignment="1" applyProtection="1">
      <alignment horizontal="center" vertical="center"/>
    </xf>
    <xf numFmtId="165" fontId="8" fillId="12" borderId="16" xfId="1" applyNumberFormat="1" applyFont="1" applyFill="1" applyBorder="1" applyAlignment="1" applyProtection="1">
      <alignment horizontal="center" vertical="center"/>
    </xf>
    <xf numFmtId="165" fontId="8" fillId="12" borderId="30" xfId="1" applyNumberFormat="1" applyFont="1" applyFill="1" applyBorder="1" applyAlignment="1" applyProtection="1">
      <alignment horizontal="center" vertical="center"/>
    </xf>
    <xf numFmtId="165" fontId="8" fillId="12" borderId="36" xfId="1" applyNumberFormat="1" applyFont="1" applyFill="1" applyBorder="1" applyAlignment="1" applyProtection="1">
      <alignment horizontal="center" vertical="center"/>
    </xf>
    <xf numFmtId="165" fontId="8" fillId="12" borderId="14" xfId="1" applyNumberFormat="1" applyFont="1" applyFill="1" applyBorder="1" applyAlignment="1" applyProtection="1">
      <alignment horizontal="center" vertical="center"/>
    </xf>
    <xf numFmtId="165" fontId="8" fillId="12" borderId="37" xfId="1" applyNumberFormat="1" applyFont="1" applyFill="1" applyBorder="1" applyAlignment="1" applyProtection="1">
      <alignment horizontal="center" vertical="center"/>
    </xf>
    <xf numFmtId="165" fontId="8" fillId="13" borderId="28" xfId="1" applyNumberFormat="1" applyFont="1" applyFill="1" applyBorder="1" applyAlignment="1" applyProtection="1">
      <alignment horizontal="center" vertical="center"/>
    </xf>
    <xf numFmtId="165" fontId="8" fillId="13" borderId="16" xfId="1" applyNumberFormat="1" applyFont="1" applyFill="1" applyBorder="1" applyAlignment="1" applyProtection="1">
      <alignment horizontal="center" vertical="center"/>
    </xf>
    <xf numFmtId="165" fontId="8" fillId="13" borderId="36" xfId="1" applyNumberFormat="1" applyFont="1" applyFill="1" applyBorder="1" applyAlignment="1" applyProtection="1">
      <alignment horizontal="center" vertical="center"/>
    </xf>
    <xf numFmtId="165" fontId="8" fillId="13" borderId="14" xfId="1" applyNumberFormat="1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3" fillId="0" borderId="42" xfId="0" applyFont="1" applyFill="1" applyBorder="1" applyAlignment="1" applyProtection="1">
      <alignment horizontal="center"/>
    </xf>
    <xf numFmtId="0" fontId="23" fillId="0" borderId="43" xfId="0" applyFont="1" applyFill="1" applyBorder="1" applyAlignment="1" applyProtection="1">
      <alignment horizontal="center"/>
    </xf>
    <xf numFmtId="14" fontId="23" fillId="0" borderId="42" xfId="0" applyNumberFormat="1" applyFont="1" applyFill="1" applyBorder="1" applyAlignment="1" applyProtection="1">
      <alignment horizontal="center" shrinkToFit="1"/>
    </xf>
    <xf numFmtId="167" fontId="23" fillId="0" borderId="43" xfId="0" applyNumberFormat="1" applyFont="1" applyFill="1" applyBorder="1" applyAlignment="1" applyProtection="1">
      <alignment horizontal="center"/>
    </xf>
    <xf numFmtId="0" fontId="23" fillId="0" borderId="45" xfId="0" applyFont="1" applyFill="1" applyBorder="1" applyAlignment="1" applyProtection="1">
      <alignment horizontal="center"/>
    </xf>
    <xf numFmtId="0" fontId="23" fillId="0" borderId="46" xfId="0" applyFont="1" applyFill="1" applyBorder="1" applyAlignment="1" applyProtection="1">
      <alignment horizontal="center"/>
    </xf>
    <xf numFmtId="2" fontId="23" fillId="0" borderId="46" xfId="1" applyNumberFormat="1" applyFont="1" applyFill="1" applyBorder="1" applyAlignment="1" applyProtection="1">
      <alignment horizontal="center"/>
    </xf>
    <xf numFmtId="1" fontId="23" fillId="0" borderId="46" xfId="1" applyNumberFormat="1" applyFont="1" applyFill="1" applyBorder="1" applyAlignment="1" applyProtection="1">
      <alignment horizontal="center"/>
    </xf>
    <xf numFmtId="169" fontId="23" fillId="0" borderId="45" xfId="0" applyNumberFormat="1" applyFont="1" applyFill="1" applyBorder="1" applyAlignment="1" applyProtection="1">
      <alignment horizontal="center"/>
    </xf>
    <xf numFmtId="2" fontId="23" fillId="0" borderId="46" xfId="0" applyNumberFormat="1" applyFont="1" applyFill="1" applyBorder="1" applyAlignment="1" applyProtection="1">
      <alignment horizontal="center"/>
    </xf>
    <xf numFmtId="165" fontId="23" fillId="0" borderId="46" xfId="0" applyNumberFormat="1" applyFont="1" applyFill="1" applyBorder="1" applyAlignment="1" applyProtection="1">
      <alignment horizontal="center"/>
    </xf>
    <xf numFmtId="164" fontId="23" fillId="0" borderId="46" xfId="0" applyNumberFormat="1" applyFont="1" applyFill="1" applyBorder="1" applyAlignment="1" applyProtection="1">
      <alignment horizontal="center"/>
    </xf>
    <xf numFmtId="1" fontId="23" fillId="0" borderId="48" xfId="0" applyNumberFormat="1" applyFont="1" applyFill="1" applyBorder="1" applyAlignment="1" applyProtection="1">
      <alignment horizontal="center"/>
    </xf>
    <xf numFmtId="165" fontId="23" fillId="0" borderId="45" xfId="0" applyNumberFormat="1" applyFont="1" applyFill="1" applyBorder="1" applyAlignment="1" applyProtection="1">
      <alignment horizontal="center"/>
    </xf>
    <xf numFmtId="1" fontId="23" fillId="0" borderId="46" xfId="0" applyNumberFormat="1" applyFont="1" applyFill="1" applyBorder="1" applyAlignment="1" applyProtection="1">
      <alignment horizontal="center"/>
    </xf>
    <xf numFmtId="165" fontId="23" fillId="0" borderId="48" xfId="0" applyNumberFormat="1" applyFont="1" applyFill="1" applyBorder="1" applyAlignment="1" applyProtection="1">
      <alignment horizontal="center"/>
    </xf>
    <xf numFmtId="0" fontId="11" fillId="0" borderId="57" xfId="0" applyFont="1" applyFill="1" applyBorder="1" applyAlignment="1" applyProtection="1">
      <alignment horizontal="center"/>
    </xf>
    <xf numFmtId="0" fontId="11" fillId="0" borderId="58" xfId="0" applyFont="1" applyFill="1" applyBorder="1" applyAlignment="1" applyProtection="1">
      <alignment horizontal="center"/>
    </xf>
    <xf numFmtId="14" fontId="11" fillId="0" borderId="57" xfId="0" applyNumberFormat="1" applyFont="1" applyFill="1" applyBorder="1" applyAlignment="1" applyProtection="1">
      <alignment horizontal="center" shrinkToFit="1"/>
    </xf>
    <xf numFmtId="168" fontId="23" fillId="0" borderId="52" xfId="0" applyNumberFormat="1" applyFont="1" applyFill="1" applyBorder="1" applyAlignment="1" applyProtection="1">
      <alignment horizontal="center"/>
    </xf>
    <xf numFmtId="168" fontId="11" fillId="0" borderId="58" xfId="0" applyNumberFormat="1" applyFont="1" applyFill="1" applyBorder="1" applyAlignment="1" applyProtection="1">
      <alignment horizontal="center"/>
    </xf>
    <xf numFmtId="0" fontId="19" fillId="0" borderId="61" xfId="0" applyNumberFormat="1" applyFont="1" applyFill="1" applyBorder="1" applyAlignment="1" applyProtection="1">
      <alignment horizontal="center"/>
    </xf>
    <xf numFmtId="0" fontId="11" fillId="0" borderId="54" xfId="0" applyFont="1" applyFill="1" applyBorder="1" applyAlignment="1" applyProtection="1">
      <alignment horizontal="center"/>
    </xf>
    <xf numFmtId="0" fontId="11" fillId="0" borderId="55" xfId="0" applyFont="1" applyFill="1" applyBorder="1" applyAlignment="1" applyProtection="1">
      <alignment horizontal="center"/>
    </xf>
    <xf numFmtId="169" fontId="11" fillId="0" borderId="54" xfId="0" applyNumberFormat="1" applyFont="1" applyFill="1" applyBorder="1" applyAlignment="1" applyProtection="1">
      <alignment horizontal="center"/>
    </xf>
    <xf numFmtId="165" fontId="11" fillId="0" borderId="55" xfId="1" applyNumberFormat="1" applyFont="1" applyFill="1" applyBorder="1" applyAlignment="1" applyProtection="1">
      <alignment horizontal="center"/>
    </xf>
    <xf numFmtId="0" fontId="11" fillId="4" borderId="54" xfId="0" applyFont="1" applyFill="1" applyBorder="1" applyAlignment="1" applyProtection="1">
      <alignment horizontal="center"/>
    </xf>
    <xf numFmtId="0" fontId="11" fillId="4" borderId="55" xfId="0" applyFont="1" applyFill="1" applyBorder="1" applyAlignment="1" applyProtection="1">
      <alignment horizontal="center"/>
    </xf>
    <xf numFmtId="164" fontId="11" fillId="4" borderId="55" xfId="1" applyNumberFormat="1" applyFont="1" applyFill="1" applyBorder="1" applyAlignment="1" applyProtection="1">
      <alignment horizontal="center"/>
    </xf>
    <xf numFmtId="1" fontId="11" fillId="0" borderId="56" xfId="0" applyNumberFormat="1" applyFont="1" applyFill="1" applyBorder="1" applyAlignment="1" applyProtection="1">
      <alignment horizontal="center"/>
    </xf>
    <xf numFmtId="2" fontId="11" fillId="0" borderId="55" xfId="0" applyNumberFormat="1" applyFont="1" applyFill="1" applyBorder="1" applyAlignment="1" applyProtection="1">
      <alignment horizontal="center"/>
    </xf>
    <xf numFmtId="165" fontId="11" fillId="0" borderId="55" xfId="0" applyNumberFormat="1" applyFont="1" applyFill="1" applyBorder="1" applyAlignment="1" applyProtection="1">
      <alignment horizontal="center"/>
    </xf>
    <xf numFmtId="165" fontId="11" fillId="0" borderId="54" xfId="0" applyNumberFormat="1" applyFont="1" applyFill="1" applyBorder="1" applyAlignment="1" applyProtection="1">
      <alignment horizontal="center"/>
    </xf>
    <xf numFmtId="1" fontId="11" fillId="0" borderId="55" xfId="0" applyNumberFormat="1" applyFont="1" applyFill="1" applyBorder="1" applyAlignment="1" applyProtection="1">
      <alignment horizontal="center"/>
    </xf>
    <xf numFmtId="164" fontId="11" fillId="0" borderId="55" xfId="0" applyNumberFormat="1" applyFont="1" applyFill="1" applyBorder="1" applyAlignment="1" applyProtection="1">
      <alignment horizontal="center"/>
    </xf>
  </cellXfs>
  <cellStyles count="2">
    <cellStyle name="Milliers" xfId="1" builtinId="3"/>
    <cellStyle name="Normal" xfId="0" builtinId="0"/>
  </cellStyles>
  <dxfs count="118">
    <dxf>
      <fill>
        <patternFill>
          <bgColor rgb="FFFFFF00"/>
        </patternFill>
      </fill>
    </dxf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</border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left style="thin">
          <color theme="4" tint="0.39997558519241921"/>
        </left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theme="0" tint="-0.24994659260841701"/>
        </left>
        <right style="thin">
          <color indexed="64"/>
        </right>
        <vertical style="hair">
          <color theme="0" tint="-0.24994659260841701"/>
        </vertic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vertical style="hair">
          <color theme="0" tint="-0.24994659260841701"/>
        </vertic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vertical style="hair">
          <color theme="0" tint="-0.24994659260841701"/>
        </vertic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hair">
          <color theme="0" tint="-0.24994659260841701"/>
        </right>
        <vertical style="hair">
          <color theme="0" tint="-0.24994659260841701"/>
        </vertic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4" formatCode="0.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0"/>
      <alignment horizontal="center" vertical="bottom" textRotation="0" wrapText="0" indent="0" justifyLastLine="0" shrinkToFit="0" readingOrder="0"/>
      <border diagonalUp="0" diagonalDown="0">
        <left/>
        <right style="hair">
          <color theme="0" tint="-0.24994659260841701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0"/>
      <alignment horizontal="center" vertical="bottom" textRotation="0" wrapText="0" indent="0" justifyLastLine="0" shrinkToFit="0" readingOrder="0"/>
      <border diagonalUp="0" diagonalDown="0">
        <left/>
        <right style="hair">
          <color theme="0" tint="-0.24994659260841701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4" formatCode="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65" formatCode="00"/>
      <alignment horizontal="center" vertical="bottom" textRotation="0" wrapText="0" indent="0" justifyLastLine="0" shrinkToFit="0" readingOrder="0"/>
      <border diagonalUp="0" diagonalDown="0">
        <left/>
        <right style="hair">
          <color theme="0" tint="-0.24994659260841701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5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9" formatCode="0.00_ ;\-0.00\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theme="0" tint="-0.24994659260841701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hair">
          <color theme="0" tint="-0.24994659260841701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hair">
          <color theme="0" tint="-0.24994659260841701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8" formatCode="0000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67" formatCode="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1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hair">
          <color indexed="64"/>
        </top>
        <bottom style="hair">
          <color indexed="64"/>
        </bottom>
      </border>
      <protection locked="1" hidden="0"/>
    </dxf>
    <dxf>
      <border outline="0"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</dxfs>
  <tableStyles count="0" defaultTableStyle="TableStyleMedium2" defaultPivotStyle="PivotStyleLight16"/>
  <colors>
    <mruColors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5B8589D-684C-4885-91C3-A16713B905E8}" name="TableauClassif20259" displayName="TableauClassif20259" ref="A9:AN140" totalsRowShown="0" dataDxfId="117" tableBorderDxfId="116">
  <autoFilter ref="A9:AN140" xr:uid="{A5B8589D-684C-4885-91C3-A16713B905E8}"/>
  <sortState xmlns:xlrd2="http://schemas.microsoft.com/office/spreadsheetml/2017/richdata2" ref="A10:AN140">
    <sortCondition ref="A9:A140"/>
  </sortState>
  <tableColumns count="40">
    <tableColumn id="1" xr3:uid="{55D75119-0A2D-4CB8-8499-17449C1914FC}" name="Nom  Prénom" dataDxfId="115"/>
    <tableColumn id="2" xr3:uid="{AEE268CB-DAF5-4F8C-A5C0-CE9DF1569F45}" name="club" dataDxfId="114"/>
    <tableColumn id="3" xr3:uid="{93D8997F-6BB0-46CA-956B-9E3CC3DFB9BA}" name="dep" dataDxfId="113"/>
    <tableColumn id="4" xr3:uid="{56FCBFE1-CF6D-4DAA-808B-A844524D8E9B}" name="naissance" dataDxfId="112"/>
    <tableColumn id="5" xr3:uid="{A50538C7-9EB6-479F-B168-E0D49C949E93}" name="Colonne4" dataDxfId="111">
      <calculatedColumnFormula>IF(D10="","",IF(D10&lt;$C$5,$F$5,IF(D10&gt;$C$4,$F$4,IF(D10&gt;$C$3,$F$3,$F$2))))</calculatedColumnFormula>
    </tableColumn>
    <tableColumn id="6" xr3:uid="{5FF8C943-5B06-4B0E-822E-0CAED4250B5E}" name="licence" dataDxfId="110"/>
    <tableColumn id="7" xr3:uid="{7FD6CABA-B958-4CA9-A236-DAD034393081}" name="Saison" dataDxfId="109"/>
    <tableColumn id="12" xr3:uid="{84D94EA6-07DA-4754-8935-531CD36F1308}" name="Colonne11" dataDxfId="108"/>
    <tableColumn id="13" xr3:uid="{A296143A-552B-41AF-8FF3-FA7CE8036DC6}" name="Colonne12" dataDxfId="107"/>
    <tableColumn id="14" xr3:uid="{AABB0766-0C81-4A78-8098-C98AA6854046}" name="Colonne13" dataDxfId="106" dataCellStyle="Milliers"/>
    <tableColumn id="15" xr3:uid="{33C833AA-D103-4AB0-A99F-2AAC8990040A}" name="Colonne14" dataDxfId="105" dataCellStyle="Milliers"/>
    <tableColumn id="16" xr3:uid="{4C456D95-A4E5-49EE-B466-8019D2634489}" name="Colonne15" dataDxfId="104" dataCellStyle="Milliers"/>
    <tableColumn id="17" xr3:uid="{2DCC7CF1-47BE-4923-B064-32BF0852B982}" name="Colonne16" dataDxfId="103"/>
    <tableColumn id="18" xr3:uid="{965B5620-81B9-4E14-A7F7-991845228054}" name="Colonne17" dataDxfId="102"/>
    <tableColumn id="19" xr3:uid="{EAFC8BF6-1D9C-4976-8F3E-AC6746EA9D87}" name="Colonne18" dataDxfId="101"/>
    <tableColumn id="20" xr3:uid="{62F1F059-3A64-4834-94FC-2899105EBFA1}" name="Colonne19" dataDxfId="100"/>
    <tableColumn id="21" xr3:uid="{C4B18B3A-CF67-4C88-A626-6F55D8755313}" name="Colonne20" dataDxfId="99"/>
    <tableColumn id="22" xr3:uid="{887572A5-FB76-4378-9AAD-08F76F333135}" name="Colonne21" dataDxfId="98"/>
    <tableColumn id="23" xr3:uid="{CAF55618-94D8-4367-82FF-4F7D709E97B5}" name="Colonne22" dataDxfId="97"/>
    <tableColumn id="24" xr3:uid="{4DFDC034-F651-4B29-9411-FC93BF77B778}" name="Colonne23" dataDxfId="96"/>
    <tableColumn id="25" xr3:uid="{9D057173-53F2-4396-BB9D-E752060596F3}" name="Colonne24" dataDxfId="95"/>
    <tableColumn id="26" xr3:uid="{A757C134-4579-4B58-A578-8CB63C47A9A3}" name="Colonne25" dataDxfId="94"/>
    <tableColumn id="27" xr3:uid="{D444B127-31D5-45DD-97B4-8B4C88730E1E}" name="Colonne26" dataDxfId="93"/>
    <tableColumn id="28" xr3:uid="{B21C4B90-82D8-4B5A-B34A-E24C6A689DC3}" name="Colonne27" dataDxfId="92"/>
    <tableColumn id="29" xr3:uid="{2214F0F0-0C3C-4EC2-867A-6AB5A78EF70A}" name="Colonne28" dataDxfId="91"/>
    <tableColumn id="30" xr3:uid="{8F4818D4-E537-49FA-B11C-BC51F627032F}" name="Colonne29" dataDxfId="90"/>
    <tableColumn id="31" xr3:uid="{F368FB16-976A-4A44-9A4B-F2763DA6FC58}" name="Colonne30" dataDxfId="89"/>
    <tableColumn id="32" xr3:uid="{848ABDD5-570E-44B8-8FD1-D91B55A44F5A}" name="Colonne31" dataDxfId="88"/>
    <tableColumn id="33" xr3:uid="{83744135-CF05-48E6-86F1-156042F891A6}" name="Colonne32" dataDxfId="87"/>
    <tableColumn id="34" xr3:uid="{D0CE94E6-AA70-44CF-9FDE-55E06B017EE2}" name="Colonne33" dataDxfId="86"/>
    <tableColumn id="35" xr3:uid="{D8EEEF98-B1B5-4E10-B3AC-FF49BB04699B}" name="Colonne34" dataDxfId="85"/>
    <tableColumn id="36" xr3:uid="{2CD76D17-F787-4604-909B-3771C4D0BBAB}" name="Colonne35" dataDxfId="84"/>
    <tableColumn id="37" xr3:uid="{36CB1626-8810-4745-864A-7809967D5EE2}" name="Colonne312" dataDxfId="83"/>
    <tableColumn id="38" xr3:uid="{6BAD0C4F-2844-4FE5-B018-3C446D84B275}" name="Colonne323" dataDxfId="82"/>
    <tableColumn id="39" xr3:uid="{29478600-42E6-45CC-9A40-16DBE05315D9}" name="Colonne334" dataDxfId="81"/>
    <tableColumn id="40" xr3:uid="{C75BE6CF-72F7-4D71-B771-C40EB2DF579F}" name="Colonne345" dataDxfId="80"/>
    <tableColumn id="43" xr3:uid="{92D3C848-AE1C-455F-9859-AAC122BF4B80}" name="Colonne3122" dataDxfId="79"/>
    <tableColumn id="44" xr3:uid="{C809F305-DA7F-41C6-9F39-4D7A9E39321F}" name="Colonne3233" dataDxfId="78"/>
    <tableColumn id="45" xr3:uid="{DBE87FD2-6462-49DD-A819-C65277463AEB}" name="Colonne3344" dataDxfId="77"/>
    <tableColumn id="46" xr3:uid="{33913CA3-0427-40CE-85A1-B18D1F5620E3}" name="Col4" dataDxfId="7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1A95FD2-526B-4589-A264-8C6CA795E26A}" name="TableauLibre" displayName="TableauLibre" ref="A1:I1214" totalsRowShown="0" headerRowDxfId="75" dataDxfId="74">
  <autoFilter ref="A1:I1214" xr:uid="{41A95FD2-526B-4589-A264-8C6CA795E26A}"/>
  <sortState xmlns:xlrd2="http://schemas.microsoft.com/office/spreadsheetml/2017/richdata2" ref="A2:I1214">
    <sortCondition ref="B1:B1214"/>
  </sortState>
  <tableColumns count="9">
    <tableColumn id="1" xr3:uid="{40B7A104-A7DB-4175-8845-15E920F1EE2A}" name="Numéro" dataDxfId="73"/>
    <tableColumn id="2" xr3:uid="{6FBF4778-380D-4A1E-90A3-0B1457FE013E}" name="Joueur" dataDxfId="72"/>
    <tableColumn id="3" xr3:uid="{4D942807-D1A4-4CA9-A880-FFFF1DDBF802}" name="Catégorie" dataDxfId="71"/>
    <tableColumn id="4" xr3:uid="{F1193F2B-F05F-4C85-87A2-FF97AFDB330D}" name="Etoile" dataDxfId="70"/>
    <tableColumn id="5" xr3:uid="{3CEB768E-D502-4DA8-9133-0478B2383676}" name="Moyenne 2m80" dataDxfId="69"/>
    <tableColumn id="6" xr3:uid="{560B703E-F943-4C09-9F70-9DBD0A558474}" name="Moyenne 3m10" dataDxfId="68"/>
    <tableColumn id="7" xr3:uid="{65E4BCA7-4A16-4A13-942A-FA4EE04E53CB}" name="Saison" dataDxfId="67"/>
    <tableColumn id="8" xr3:uid="{7CC0E18D-05CC-4226-B54A-C60E244F9157}" name="Club" dataDxfId="66"/>
    <tableColumn id="9" xr3:uid="{5637613F-8FE0-47E2-9020-5EE500EC5FCA}" name="57" dataDxfId="65">
      <calculatedColumnFormula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7DC67E-0C6A-476C-AD4A-7E6F0FB27C98}" name="TableauBande" displayName="TableauBande" ref="A1:I617" totalsRowShown="0" headerRowDxfId="64" dataDxfId="63">
  <autoFilter ref="A1:I617" xr:uid="{9F7DC67E-0C6A-476C-AD4A-7E6F0FB27C98}"/>
  <sortState xmlns:xlrd2="http://schemas.microsoft.com/office/spreadsheetml/2017/richdata2" ref="A2:I617">
    <sortCondition ref="B1:B617"/>
  </sortState>
  <tableColumns count="9">
    <tableColumn id="1" xr3:uid="{402ED76E-8DA0-493E-AC61-CDDB03D5BB8D}" name="Numéro" dataDxfId="62"/>
    <tableColumn id="2" xr3:uid="{C74ECB01-73A7-475A-AB76-F54BA81B2341}" name="Joueur" dataDxfId="61"/>
    <tableColumn id="3" xr3:uid="{9C112068-E233-47A8-8033-C9B502E80DC4}" name="Catégorie" dataDxfId="60"/>
    <tableColumn id="4" xr3:uid="{0DB55CDC-F12F-458A-9C1E-014B0067D95E}" name="Etoile" dataDxfId="59"/>
    <tableColumn id="5" xr3:uid="{916EFCB0-946D-48E5-A490-86825281CC08}" name="Moyenne 2m80" dataDxfId="58"/>
    <tableColumn id="6" xr3:uid="{D171F7A6-FCE6-41B6-8385-5A6F92B71AE5}" name="Moyenne 3m10" dataDxfId="57"/>
    <tableColumn id="7" xr3:uid="{4B457D57-6FAB-4E5D-A9FE-A90CF003A0A0}" name="Saison" dataDxfId="56"/>
    <tableColumn id="8" xr3:uid="{A953B11A-FC1F-4736-8B07-FE9A436FAC85}" name="Club" dataDxfId="55"/>
    <tableColumn id="9" xr3:uid="{6ABFE3A8-4160-4615-99DF-5F277B0AA1CF}" name="57" dataDxfId="54">
      <calculatedColumnFormula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081703-AAB8-4896-9958-B4246E346E65}" name="Tableau3Bandes" displayName="Tableau3Bandes" ref="A1:I782" totalsRowShown="0" headerRowDxfId="53" dataDxfId="52">
  <autoFilter ref="A1:I782" xr:uid="{74081703-AAB8-4896-9958-B4246E346E65}"/>
  <tableColumns count="9">
    <tableColumn id="1" xr3:uid="{D86F6222-CC89-4C50-B2E9-EB49388D768D}" name="Numéro" dataDxfId="51"/>
    <tableColumn id="2" xr3:uid="{1B2D6FA7-BFF8-47A0-96BF-C59422038D0B}" name="Joueur" dataDxfId="50"/>
    <tableColumn id="3" xr3:uid="{4D55FFBA-D3FB-43EF-9322-78A85F204FA3}" name="Catégorie" dataDxfId="49"/>
    <tableColumn id="4" xr3:uid="{522D70E7-892C-42A0-BA67-C9DCB91A9421}" name="Etoile" dataDxfId="48"/>
    <tableColumn id="5" xr3:uid="{15A23FCC-057A-4100-B384-092A831B9399}" name="Moyenne 2m80" dataDxfId="47"/>
    <tableColumn id="6" xr3:uid="{CD0FCF53-A3F9-4816-99BB-91BE8F142A4D}" name="Moyenne 3m10" dataDxfId="46"/>
    <tableColumn id="7" xr3:uid="{50CEDBC2-8338-44BE-A9BA-BFE73290843A}" name="Saison" dataDxfId="45"/>
    <tableColumn id="8" xr3:uid="{60201C7B-C89E-4067-8FFD-6272644C1B67}" name="Club" dataDxfId="44"/>
    <tableColumn id="9" xr3:uid="{C888E6E9-E0A7-4792-8A7A-68021B0EF6A4}" name="57" dataDxfId="43">
      <calculatedColumnFormula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2BEEAE-E2F5-4E7A-B4C5-EF5061408FF0}" name="TableauCadre" displayName="TableauCadre" ref="A1:I341" totalsRowShown="0" headerRowDxfId="42" dataDxfId="41">
  <autoFilter ref="A1:I341" xr:uid="{B52BEEAE-E2F5-4E7A-B4C5-EF5061408FF0}"/>
  <tableColumns count="9">
    <tableColumn id="1" xr3:uid="{27373227-9B35-4AEF-81B0-861F5404B25B}" name="Numéro" dataDxfId="40"/>
    <tableColumn id="2" xr3:uid="{2DC9BC45-E898-49C7-934C-B0B89031871C}" name="Joueur" dataDxfId="39"/>
    <tableColumn id="3" xr3:uid="{F7E21323-0DB3-4907-B5CE-236F8E8EBEDF}" name="Catégorie" dataDxfId="38"/>
    <tableColumn id="4" xr3:uid="{FD666AF8-4091-46B9-A081-54E8F49B62C1}" name="Colonne1" dataDxfId="37"/>
    <tableColumn id="5" xr3:uid="{22D88673-A226-48BA-B4E7-0A17D2A9A283}" name="Moyenne 2m80" dataDxfId="36"/>
    <tableColumn id="6" xr3:uid="{C21E16D1-9D05-4A75-B8B3-B05B60F68FC3}" name="Moyenne 3m10" dataDxfId="35"/>
    <tableColumn id="7" xr3:uid="{48DDEB3F-3FE9-47FE-9548-FD1BB4A303C1}" name="Saison" dataDxfId="34"/>
    <tableColumn id="8" xr3:uid="{747E2753-40DE-42A7-85CD-4ED26737B720}" name="Club" dataDxfId="33"/>
    <tableColumn id="9" xr3:uid="{FBE258FC-7007-4EB3-8845-0D8707C36E5D}" name="57" dataDxfId="32">
      <calculatedColumnFormula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2881C7F-A846-499D-B317-5226DD52E72F}" name="TableauClass2025" displayName="TableauClass2025" ref="B1:K2188" totalsRowShown="0">
  <autoFilter ref="B1:K2188" xr:uid="{E2881C7F-A846-499D-B317-5226DD52E72F}"/>
  <tableColumns count="10">
    <tableColumn id="2" xr3:uid="{8C38AE8A-4F61-41C7-9C82-51A02CE121FE}" name="Colonne2"/>
    <tableColumn id="3" xr3:uid="{7F6CD7CE-B313-4E87-95B8-619A65453A52}" name="Colonne3"/>
    <tableColumn id="4" xr3:uid="{30311905-3D31-4D2C-B8C0-DF89B4D40DBA}" name="Colonne4"/>
    <tableColumn id="5" xr3:uid="{9A66123F-F0C7-4F4F-BE76-B1695FE36AD7}" name="Colonne5"/>
    <tableColumn id="6" xr3:uid="{22B0A2D2-FBB5-41A8-A947-E143B8199C69}" name="Colonne6"/>
    <tableColumn id="7" xr3:uid="{05B81F3D-237A-4920-8C09-4211A103494C}" name="Colonne7"/>
    <tableColumn id="8" xr3:uid="{C95EC027-270F-48D9-868A-04F76CE6C815}" name="Colonne8"/>
    <tableColumn id="9" xr3:uid="{AF727F34-6EE5-4741-A4B1-FD57744FAA8C}" name="Colonne9"/>
    <tableColumn id="10" xr3:uid="{78241F96-813A-483F-99EB-3D03FF3E09AA}" name="Colonne10"/>
    <tableColumn id="11" xr3:uid="{87C8995C-DFB6-4C4F-A21A-6F44ED4B5156}" name="Colonne1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18B31E2-8440-4BDA-A4EB-8863052FE09E}" name="Tableau5" displayName="Tableau5" ref="A3:X1412" totalsRowShown="0" headerRowDxfId="31" dataDxfId="30" tableBorderDxfId="29">
  <autoFilter ref="A3:X1412" xr:uid="{C18B31E2-8440-4BDA-A4EB-8863052FE09E}">
    <filterColumn colId="2">
      <filters>
        <filter val="11001 – BILLARD CLUB ALGRANGE"/>
        <filter val="11003 – BILLARD CLUB BAN SAINT MARTIN"/>
        <filter val="11005 – E.S. HAGONDANGE"/>
        <filter val="11006 – BC SARREGUEMINES WELFERDING"/>
        <filter val="11007 – BILLARD CLUB KNUTANGE"/>
        <filter val="11013 – BILLARD CLUB METZ"/>
        <filter val="11017 – BILLARD CLUB MOYEUVRE"/>
        <filter val="11021 – A.J.B. THIONVILLE"/>
        <filter val="11033 – BILLARD CLUB AUDUN VILLERUPT"/>
        <filter val="11035 – C.B. SARREGUEMINES"/>
        <filter val="11037 – C.B. PETITE ROSSELLE"/>
        <filter val="11062 – CERCLE DE BILLARD FRANCAIS ST AVOLD"/>
        <filter val="11066 – BILLARD CLUB GANDRANGE"/>
        <filter val="11067 – BILLARD CLUB FLORANGE"/>
        <filter val="11072 – AMICALE BILLARD DE MAGNY"/>
        <filter val="11074 – COURCELLES SUR NIED"/>
      </filters>
    </filterColumn>
  </autoFilter>
  <sortState xmlns:xlrd2="http://schemas.microsoft.com/office/spreadsheetml/2017/richdata2" ref="A11:X1412">
    <sortCondition ref="B3:B1412"/>
  </sortState>
  <tableColumns count="24">
    <tableColumn id="1" xr3:uid="{C7FEB460-E050-4FFC-8952-3C09183A6028}" name="Numéro" dataDxfId="28">
      <calculatedColumnFormula>IF(double!T1=0,"",double!T1)</calculatedColumnFormula>
    </tableColumn>
    <tableColumn id="2" xr3:uid="{0F76AF4E-2AB3-4724-A595-517FA5AFC85B}" name="Joueur" dataDxfId="27">
      <calculatedColumnFormula>IF(Tableau5[[#This Row],[Numéro]]="","",double!U1)</calculatedColumnFormula>
    </tableColumn>
    <tableColumn id="3" xr3:uid="{54394349-B856-4D78-BBD4-D4947015E73C}" name="N° Club" dataDxfId="26">
      <calculatedColumnFormula>double!V1</calculatedColumnFormula>
    </tableColumn>
    <tableColumn id="4" xr3:uid="{C7A86F58-8845-4FC4-AC35-DEE33C5FAAFF}" name="Cat LI" dataDxfId="25">
      <calculatedColumnFormula>IFERROR(VLOOKUP(Tableau5[[#This Row],[Numéro]],TableauLibre[],3,0),"")</calculatedColumnFormula>
    </tableColumn>
    <tableColumn id="5" xr3:uid="{0413D14B-FD25-40BE-8EAE-ACFD6D1B89F8}" name="X LI" dataDxfId="24">
      <calculatedColumnFormula>IFERROR(VLOOKUP(Tableau5[[#This Row],[Numéro]],TableauLibre[],4,0),"")</calculatedColumnFormula>
    </tableColumn>
    <tableColumn id="6" xr3:uid="{0475C1ED-0987-4D55-AB4D-A078AF6EF021}" name="Moy 2,80 LI" dataDxfId="23">
      <calculatedColumnFormula>IFERROR(VLOOKUP(Tableau5[[#This Row],[Numéro]],TableauLibre[],5,0),"")</calculatedColumnFormula>
    </tableColumn>
    <tableColumn id="7" xr3:uid="{2526B386-3C87-4A49-B90A-6CE20C19792A}" name="Moy 3,10 LI" dataDxfId="22">
      <calculatedColumnFormula>IFERROR(VLOOKUP(Tableau5[[#This Row],[Numéro]],TableauLibre[],6,0),"")</calculatedColumnFormula>
    </tableColumn>
    <tableColumn id="8" xr3:uid="{C8C5B4B6-A3FE-43FA-8A3B-25A18956F147}" name="Saison LI" dataDxfId="21">
      <calculatedColumnFormula>IFERROR(VLOOKUP(Tableau5[[#This Row],[Numéro]],TableauLibre[],7,0),"")</calculatedColumnFormula>
    </tableColumn>
    <tableColumn id="9" xr3:uid="{4F269CDB-5FC4-43B0-8388-500192B7D449}" name="Cat BA" dataDxfId="20">
      <calculatedColumnFormula>IFERROR(VLOOKUP(Tableau5[[#This Row],[Numéro]],TableauBande[],3,0),"")</calculatedColumnFormula>
    </tableColumn>
    <tableColumn id="10" xr3:uid="{DD7F7D7D-2499-4082-A5B1-2F36AF8ED381}" name="X BA" dataDxfId="19">
      <calculatedColumnFormula>IFERROR(VLOOKUP(Tableau5[[#This Row],[Numéro]],TableauBande[],4,0),"")</calculatedColumnFormula>
    </tableColumn>
    <tableColumn id="11" xr3:uid="{A3AD6D8F-F98F-4F57-A819-5E5A54984351}" name="Moy 2,80 BA" dataDxfId="18">
      <calculatedColumnFormula>IFERROR(VLOOKUP(Tableau5[[#This Row],[Numéro]],TableauBande[],5,0),"")</calculatedColumnFormula>
    </tableColumn>
    <tableColumn id="12" xr3:uid="{69225BEA-5AE1-4B4B-A4E5-90EAC41C7503}" name="Moy 3,10 BA" dataDxfId="17">
      <calculatedColumnFormula>IFERROR(VLOOKUP(Tableau5[[#This Row],[Numéro]],TableauBande[],6,0),"")</calculatedColumnFormula>
    </tableColumn>
    <tableColumn id="13" xr3:uid="{11100534-1C25-4B97-B6DD-A85C15A6CE07}" name="Saison BA" dataDxfId="16">
      <calculatedColumnFormula>IFERROR(VLOOKUP(Tableau5[[#This Row],[Numéro]],TableauBande[],7,0),"")</calculatedColumnFormula>
    </tableColumn>
    <tableColumn id="14" xr3:uid="{36E5FF0A-7C39-4A7E-BCDA-A7D1383DDDBB}" name="Cat 3B" dataDxfId="15">
      <calculatedColumnFormula>IFERROR(VLOOKUP(Tableau5[[#This Row],[Numéro]],Tableau3Bandes[],3,0),"")</calculatedColumnFormula>
    </tableColumn>
    <tableColumn id="15" xr3:uid="{16784E20-448A-43C0-A09A-5A64BA91603A}" name="X 3B" dataDxfId="14">
      <calculatedColumnFormula>IFERROR(VLOOKUP(Tableau5[[#This Row],[Numéro]],Tableau3Bandes[],4,0),"")</calculatedColumnFormula>
    </tableColumn>
    <tableColumn id="16" xr3:uid="{E972395F-1B4C-4DA5-899E-8621045DA6F4}" name="Moy 2,80 3B" dataDxfId="13">
      <calculatedColumnFormula>IFERROR(VLOOKUP(Tableau5[[#This Row],[Numéro]],Tableau3Bandes[],5,0),"")</calculatedColumnFormula>
    </tableColumn>
    <tableColumn id="17" xr3:uid="{B712B939-BD87-49B1-8E3F-E3D3008B37A6}" name="Moy 3,10 3B" dataDxfId="12">
      <calculatedColumnFormula>IFERROR(VLOOKUP(Tableau5[[#This Row],[Numéro]],Tableau3Bandes[],6,0),"")</calculatedColumnFormula>
    </tableColumn>
    <tableColumn id="18" xr3:uid="{98F7F808-3B59-49F5-92AC-BE25FD7F5AB0}" name="Saison3B" dataDxfId="11">
      <calculatedColumnFormula>IFERROR(VLOOKUP(Tableau5[[#This Row],[Numéro]],Tableau3Bandes[],7,0),"")</calculatedColumnFormula>
    </tableColumn>
    <tableColumn id="19" xr3:uid="{1ECE1D59-91D3-4473-BE57-02F92677D176}" name="Rank" dataDxfId="10">
      <calculatedColumnFormula>IFERROR(VLOOKUP(Tableau5[[#This Row],[Numéro]],TableauClass2025[],3,0),"")</calculatedColumnFormula>
    </tableColumn>
    <tableColumn id="20" xr3:uid="{81130D56-0709-453F-9042-AEF63303EA63}" name="Cat CA" dataDxfId="9">
      <calculatedColumnFormula>IFERROR(VLOOKUP(Tableau5[[#This Row],[Numéro]],TableauCadre[],3,0),"")</calculatedColumnFormula>
    </tableColumn>
    <tableColumn id="21" xr3:uid="{8BC1F82F-3313-4D32-B037-1C9E271FC45E}" name="X CA" dataDxfId="8">
      <calculatedColumnFormula>IFERROR(VLOOKUP(Tableau5[[#This Row],[Numéro]],TableauCadre[],4,0),"")</calculatedColumnFormula>
    </tableColumn>
    <tableColumn id="22" xr3:uid="{0F9543E3-E3B0-46AC-B210-BF1A64275E71}" name="Moy 2,80 CA" dataDxfId="7">
      <calculatedColumnFormula>IFERROR(VLOOKUP(Tableau5[[#This Row],[Numéro]],TableauCadre[],5,0),"")</calculatedColumnFormula>
    </tableColumn>
    <tableColumn id="23" xr3:uid="{FA5DB964-7053-4E72-8620-C465A69560CA}" name="Moy 3,10 CA" dataDxfId="6">
      <calculatedColumnFormula>IFERROR(VLOOKUP(Tableau5[[#This Row],[Numéro]],TableauCadre[],6,0),"")</calculatedColumnFormula>
    </tableColumn>
    <tableColumn id="24" xr3:uid="{50C8BA68-304B-41AB-ABB5-DFD6BCF54F1B}" name="Saison CA" dataDxfId="5">
      <calculatedColumnFormula>IFERROR(VLOOKUP(Tableau5[[#This Row],[Numéro]],TableauCadre[],7,0),"")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2691-41DB-4704-B41B-F6B205C04C67}">
  <dimension ref="A1:AP140"/>
  <sheetViews>
    <sheetView showGridLines="0" tabSelected="1" zoomScaleNormal="100" workbookViewId="0">
      <pane ySplit="9" topLeftCell="A43" activePane="bottomLeft" state="frozen"/>
      <selection pane="bottomLeft" activeCell="AI2" sqref="AI2"/>
    </sheetView>
  </sheetViews>
  <sheetFormatPr baseColWidth="10" defaultRowHeight="15" x14ac:dyDescent="0.25"/>
  <cols>
    <col min="1" max="1" width="25.85546875" style="1" customWidth="1"/>
    <col min="2" max="2" width="4.140625" style="1" customWidth="1"/>
    <col min="3" max="3" width="3.85546875" style="1" customWidth="1"/>
    <col min="4" max="4" width="9.28515625" style="1" customWidth="1"/>
    <col min="5" max="5" width="3.28515625" style="1" customWidth="1"/>
    <col min="6" max="6" width="8" style="1" customWidth="1"/>
    <col min="7" max="7" width="7.7109375" style="1" customWidth="1"/>
    <col min="8" max="9" width="4.28515625" style="1" customWidth="1"/>
    <col min="10" max="10" width="5" style="1" customWidth="1"/>
    <col min="11" max="11" width="4.28515625" style="141" customWidth="1"/>
    <col min="12" max="12" width="4.28515625" style="141" hidden="1" customWidth="1"/>
    <col min="13" max="14" width="4.28515625" style="1" customWidth="1"/>
    <col min="15" max="15" width="5" style="1" customWidth="1"/>
    <col min="16" max="16" width="4.28515625" style="1" customWidth="1"/>
    <col min="17" max="17" width="4.28515625" style="1" hidden="1" customWidth="1"/>
    <col min="18" max="18" width="4.28515625" style="1" customWidth="1" collapsed="1"/>
    <col min="19" max="19" width="4.28515625" style="1" customWidth="1"/>
    <col min="20" max="20" width="5" style="1" customWidth="1"/>
    <col min="21" max="21" width="4.28515625" style="1" customWidth="1"/>
    <col min="22" max="22" width="4.28515625" style="142" customWidth="1"/>
    <col min="23" max="24" width="4.28515625" style="1" customWidth="1"/>
    <col min="25" max="25" width="5" style="1" customWidth="1"/>
    <col min="26" max="26" width="4.28515625" style="1" customWidth="1"/>
    <col min="27" max="27" width="4.28515625" style="1" hidden="1" customWidth="1"/>
    <col min="28" max="28" width="4.28515625" style="1" customWidth="1"/>
    <col min="29" max="29" width="4.28515625" style="141" customWidth="1"/>
    <col min="30" max="30" width="5" style="1" customWidth="1"/>
    <col min="31" max="31" width="4.28515625" style="1" customWidth="1"/>
    <col min="32" max="32" width="4.28515625" style="1" hidden="1" customWidth="1"/>
    <col min="33" max="34" width="4.28515625" style="1" customWidth="1"/>
    <col min="35" max="35" width="5" style="1" customWidth="1"/>
    <col min="36" max="36" width="4.28515625" style="1" customWidth="1"/>
    <col min="37" max="40" width="4.5703125" style="1" customWidth="1"/>
  </cols>
  <sheetData>
    <row r="1" spans="1:40" ht="27.75" thickBot="1" x14ac:dyDescent="0.3">
      <c r="A1" s="221" t="s">
        <v>6899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2"/>
      <c r="W1" s="222"/>
      <c r="X1" s="222"/>
      <c r="Y1" s="222"/>
      <c r="Z1" s="222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5" t="s">
        <v>6688</v>
      </c>
      <c r="AL1" s="223">
        <v>46264</v>
      </c>
      <c r="AM1" s="224"/>
      <c r="AN1" s="225"/>
    </row>
    <row r="2" spans="1:40" ht="41.25" customHeight="1" thickBot="1" x14ac:dyDescent="0.3">
      <c r="A2" s="226">
        <v>2025</v>
      </c>
      <c r="B2" s="227"/>
      <c r="C2" s="228" t="s">
        <v>6895</v>
      </c>
      <c r="D2" s="229"/>
      <c r="E2" s="230"/>
      <c r="F2" s="36" t="s">
        <v>6689</v>
      </c>
      <c r="H2" s="37"/>
      <c r="I2" s="37"/>
      <c r="K2" s="38"/>
      <c r="L2" s="38"/>
      <c r="N2" s="37"/>
      <c r="P2" s="37"/>
      <c r="Q2" s="37"/>
      <c r="R2" s="37"/>
      <c r="S2" s="37"/>
      <c r="U2" s="39"/>
      <c r="V2" s="40"/>
      <c r="AC2" s="38"/>
      <c r="AH2" s="37"/>
    </row>
    <row r="3" spans="1:40" ht="17.25" customHeight="1" thickBot="1" x14ac:dyDescent="0.3">
      <c r="A3" s="245" t="s">
        <v>6690</v>
      </c>
      <c r="B3" s="246"/>
      <c r="C3" s="231">
        <v>38596</v>
      </c>
      <c r="D3" s="232"/>
      <c r="E3" s="233"/>
      <c r="F3" s="143" t="s">
        <v>6691</v>
      </c>
      <c r="H3" s="149"/>
      <c r="I3" s="149"/>
      <c r="J3" s="149"/>
      <c r="K3" s="148"/>
      <c r="L3" s="41"/>
      <c r="M3" s="234">
        <f>SUBTOTAL(3,A10:A441)</f>
        <v>128</v>
      </c>
      <c r="N3" s="235"/>
      <c r="O3" s="235"/>
      <c r="P3" s="236"/>
      <c r="Q3" s="42"/>
      <c r="R3" s="37"/>
      <c r="S3" s="37"/>
      <c r="T3" s="240" t="s">
        <v>6692</v>
      </c>
      <c r="U3" s="241"/>
      <c r="V3" s="241"/>
      <c r="W3" s="241"/>
      <c r="X3" s="242"/>
      <c r="Y3" s="243" t="s">
        <v>6693</v>
      </c>
      <c r="Z3" s="243"/>
      <c r="AA3" s="243"/>
      <c r="AB3" s="243"/>
      <c r="AC3" s="244"/>
      <c r="AD3" s="257" t="s">
        <v>6881</v>
      </c>
      <c r="AE3" s="258"/>
      <c r="AF3" s="258"/>
      <c r="AG3" s="258"/>
      <c r="AH3" s="259"/>
      <c r="AI3"/>
      <c r="AJ3"/>
      <c r="AK3"/>
      <c r="AL3"/>
    </row>
    <row r="4" spans="1:40" ht="17.25" customHeight="1" thickBot="1" x14ac:dyDescent="0.3">
      <c r="A4" s="247" t="s">
        <v>6694</v>
      </c>
      <c r="B4" s="248"/>
      <c r="C4" s="263">
        <v>40057</v>
      </c>
      <c r="D4" s="264"/>
      <c r="E4" s="265"/>
      <c r="F4" s="144" t="s">
        <v>6695</v>
      </c>
      <c r="H4" s="149"/>
      <c r="I4" s="149"/>
      <c r="J4" s="149"/>
      <c r="K4" s="148"/>
      <c r="L4" s="43"/>
      <c r="M4" s="237"/>
      <c r="N4" s="238"/>
      <c r="O4" s="238"/>
      <c r="P4" s="239"/>
      <c r="Q4" s="42"/>
      <c r="R4" s="37"/>
      <c r="S4" s="37"/>
      <c r="T4" s="266" t="s">
        <v>6696</v>
      </c>
      <c r="U4" s="267"/>
      <c r="V4" s="267"/>
      <c r="W4" s="267"/>
      <c r="X4" s="268"/>
      <c r="Y4" s="269" t="s">
        <v>6697</v>
      </c>
      <c r="Z4" s="269"/>
      <c r="AA4" s="269"/>
      <c r="AB4" s="269"/>
      <c r="AC4" s="270"/>
      <c r="AD4" s="260"/>
      <c r="AE4" s="261"/>
      <c r="AF4" s="261"/>
      <c r="AG4" s="261"/>
      <c r="AH4" s="262"/>
      <c r="AI4"/>
      <c r="AJ4"/>
      <c r="AK4"/>
      <c r="AL4"/>
    </row>
    <row r="5" spans="1:40" ht="17.25" customHeight="1" thickBot="1" x14ac:dyDescent="0.3">
      <c r="A5" s="249" t="s">
        <v>6880</v>
      </c>
      <c r="B5" s="250"/>
      <c r="C5" s="271">
        <v>26177</v>
      </c>
      <c r="D5" s="272"/>
      <c r="E5" s="273"/>
      <c r="F5" s="145" t="s">
        <v>6698</v>
      </c>
      <c r="H5" s="37"/>
      <c r="I5" s="37"/>
      <c r="K5" s="38"/>
      <c r="L5" s="38"/>
      <c r="N5" s="37"/>
      <c r="P5" s="37"/>
      <c r="Q5" s="37"/>
      <c r="R5" s="37"/>
      <c r="S5" s="37"/>
      <c r="U5" s="39"/>
      <c r="V5" s="40"/>
      <c r="AC5" s="38"/>
      <c r="AH5" s="37"/>
    </row>
    <row r="6" spans="1:40" ht="15" customHeight="1" x14ac:dyDescent="0.25">
      <c r="A6" s="44" t="s">
        <v>6699</v>
      </c>
      <c r="B6" s="45" t="s">
        <v>6700</v>
      </c>
      <c r="C6" s="46" t="s">
        <v>6700</v>
      </c>
      <c r="D6" s="47" t="s">
        <v>6701</v>
      </c>
      <c r="E6" s="274" t="s">
        <v>6702</v>
      </c>
      <c r="F6" s="146" t="s">
        <v>6700</v>
      </c>
      <c r="G6" s="276" t="s">
        <v>6879</v>
      </c>
      <c r="H6" s="278" t="s">
        <v>6703</v>
      </c>
      <c r="I6" s="278"/>
      <c r="J6" s="278"/>
      <c r="K6" s="278"/>
      <c r="L6" s="48"/>
      <c r="M6" s="280" t="s">
        <v>2926</v>
      </c>
      <c r="N6" s="281"/>
      <c r="O6" s="281"/>
      <c r="P6" s="281"/>
      <c r="Q6" s="49"/>
      <c r="R6" s="284" t="s">
        <v>2924</v>
      </c>
      <c r="S6" s="285"/>
      <c r="T6" s="285"/>
      <c r="U6" s="285"/>
      <c r="V6" s="286"/>
      <c r="W6" s="290" t="s">
        <v>6704</v>
      </c>
      <c r="X6" s="291"/>
      <c r="Y6" s="291"/>
      <c r="Z6" s="291"/>
      <c r="AA6" s="50"/>
      <c r="AB6" s="251" t="s">
        <v>6705</v>
      </c>
      <c r="AC6" s="252"/>
      <c r="AD6" s="252"/>
      <c r="AE6" s="252"/>
      <c r="AF6" s="51"/>
      <c r="AG6" s="251" t="s">
        <v>6706</v>
      </c>
      <c r="AH6" s="252"/>
      <c r="AI6" s="252"/>
      <c r="AJ6" s="252"/>
      <c r="AK6" s="251" t="s">
        <v>6707</v>
      </c>
      <c r="AL6" s="252"/>
      <c r="AM6" s="252"/>
      <c r="AN6" s="253"/>
    </row>
    <row r="7" spans="1:40" ht="15.75" thickBot="1" x14ac:dyDescent="0.3">
      <c r="A7" s="52" t="s">
        <v>6708</v>
      </c>
      <c r="B7" s="53" t="s">
        <v>6</v>
      </c>
      <c r="C7" s="54" t="s">
        <v>6709</v>
      </c>
      <c r="D7" s="55" t="s">
        <v>6710</v>
      </c>
      <c r="E7" s="275"/>
      <c r="F7" s="147" t="s">
        <v>6711</v>
      </c>
      <c r="G7" s="277"/>
      <c r="H7" s="279"/>
      <c r="I7" s="279"/>
      <c r="J7" s="279"/>
      <c r="K7" s="279"/>
      <c r="L7" s="56"/>
      <c r="M7" s="282"/>
      <c r="N7" s="283"/>
      <c r="O7" s="283"/>
      <c r="P7" s="283"/>
      <c r="Q7" s="57"/>
      <c r="R7" s="287"/>
      <c r="S7" s="288"/>
      <c r="T7" s="288"/>
      <c r="U7" s="288"/>
      <c r="V7" s="289"/>
      <c r="W7" s="292"/>
      <c r="X7" s="293"/>
      <c r="Y7" s="293"/>
      <c r="Z7" s="293"/>
      <c r="AA7" s="58"/>
      <c r="AB7" s="254"/>
      <c r="AC7" s="255"/>
      <c r="AD7" s="255"/>
      <c r="AE7" s="255"/>
      <c r="AF7" s="59"/>
      <c r="AG7" s="254"/>
      <c r="AH7" s="255"/>
      <c r="AI7" s="255"/>
      <c r="AJ7" s="255"/>
      <c r="AK7" s="254"/>
      <c r="AL7" s="255"/>
      <c r="AM7" s="255"/>
      <c r="AN7" s="256"/>
    </row>
    <row r="8" spans="1:40" x14ac:dyDescent="0.25">
      <c r="A8" s="44"/>
      <c r="B8" s="60"/>
      <c r="C8" s="60"/>
      <c r="D8" s="61"/>
      <c r="E8" s="62"/>
      <c r="F8" s="62"/>
      <c r="G8" s="62"/>
      <c r="H8" s="63" t="s">
        <v>6712</v>
      </c>
      <c r="I8" s="64" t="s">
        <v>6713</v>
      </c>
      <c r="J8" s="64" t="s">
        <v>6714</v>
      </c>
      <c r="K8" s="65" t="s">
        <v>6715</v>
      </c>
      <c r="L8" s="65"/>
      <c r="M8" s="64" t="s">
        <v>6712</v>
      </c>
      <c r="N8" s="64" t="s">
        <v>6713</v>
      </c>
      <c r="O8" s="64" t="s">
        <v>6714</v>
      </c>
      <c r="P8" s="66" t="s">
        <v>6715</v>
      </c>
      <c r="Q8" s="66"/>
      <c r="R8" s="63" t="s">
        <v>6712</v>
      </c>
      <c r="S8" s="64" t="s">
        <v>6713</v>
      </c>
      <c r="T8" s="64" t="s">
        <v>6714</v>
      </c>
      <c r="U8" s="66" t="s">
        <v>6715</v>
      </c>
      <c r="V8" s="67" t="s">
        <v>2914</v>
      </c>
      <c r="W8" s="64" t="s">
        <v>6712</v>
      </c>
      <c r="X8" s="64" t="s">
        <v>6713</v>
      </c>
      <c r="Y8" s="64" t="s">
        <v>6714</v>
      </c>
      <c r="Z8" s="66" t="s">
        <v>6715</v>
      </c>
      <c r="AA8" s="66"/>
      <c r="AB8" s="63" t="s">
        <v>6712</v>
      </c>
      <c r="AC8" s="68" t="s">
        <v>6713</v>
      </c>
      <c r="AD8" s="64" t="s">
        <v>6714</v>
      </c>
      <c r="AE8" s="66" t="s">
        <v>6715</v>
      </c>
      <c r="AF8" s="66"/>
      <c r="AG8" s="63" t="s">
        <v>6712</v>
      </c>
      <c r="AH8" s="64" t="s">
        <v>6713</v>
      </c>
      <c r="AI8" s="64" t="s">
        <v>6714</v>
      </c>
      <c r="AJ8" s="66" t="s">
        <v>6715</v>
      </c>
      <c r="AK8" s="153" t="s">
        <v>6712</v>
      </c>
      <c r="AL8" s="154" t="s">
        <v>6713</v>
      </c>
      <c r="AM8" s="154" t="s">
        <v>6714</v>
      </c>
      <c r="AN8" s="155" t="s">
        <v>6715</v>
      </c>
    </row>
    <row r="9" spans="1:40" x14ac:dyDescent="0.25">
      <c r="A9" s="69" t="s">
        <v>6716</v>
      </c>
      <c r="B9" s="70" t="s">
        <v>6717</v>
      </c>
      <c r="C9" s="70" t="s">
        <v>6718</v>
      </c>
      <c r="D9" s="71" t="s">
        <v>6719</v>
      </c>
      <c r="E9" s="72" t="s">
        <v>2941</v>
      </c>
      <c r="F9" s="72" t="s">
        <v>6720</v>
      </c>
      <c r="G9" s="73" t="s">
        <v>5</v>
      </c>
      <c r="H9" s="74" t="s">
        <v>2948</v>
      </c>
      <c r="I9" s="75" t="s">
        <v>6721</v>
      </c>
      <c r="J9" s="75" t="s">
        <v>6722</v>
      </c>
      <c r="K9" s="76" t="s">
        <v>6723</v>
      </c>
      <c r="L9" s="76" t="s">
        <v>6724</v>
      </c>
      <c r="M9" s="77" t="s">
        <v>6725</v>
      </c>
      <c r="N9" s="78" t="s">
        <v>6726</v>
      </c>
      <c r="O9" s="77" t="s">
        <v>6727</v>
      </c>
      <c r="P9" s="79" t="s">
        <v>6728</v>
      </c>
      <c r="Q9" s="79" t="s">
        <v>6729</v>
      </c>
      <c r="R9" s="74" t="s">
        <v>6730</v>
      </c>
      <c r="S9" s="80" t="s">
        <v>6731</v>
      </c>
      <c r="T9" s="75" t="s">
        <v>6732</v>
      </c>
      <c r="U9" s="79" t="s">
        <v>6733</v>
      </c>
      <c r="V9" s="81" t="s">
        <v>6734</v>
      </c>
      <c r="W9" s="75" t="s">
        <v>6735</v>
      </c>
      <c r="X9" s="75" t="s">
        <v>6736</v>
      </c>
      <c r="Y9" s="75" t="s">
        <v>6737</v>
      </c>
      <c r="Z9" s="79" t="s">
        <v>6738</v>
      </c>
      <c r="AA9" s="79" t="s">
        <v>6739</v>
      </c>
      <c r="AB9" s="82" t="s">
        <v>6740</v>
      </c>
      <c r="AC9" s="76" t="s">
        <v>6741</v>
      </c>
      <c r="AD9" s="83" t="s">
        <v>6742</v>
      </c>
      <c r="AE9" s="79" t="s">
        <v>6743</v>
      </c>
      <c r="AF9" s="79" t="s">
        <v>6744</v>
      </c>
      <c r="AG9" s="82" t="s">
        <v>6745</v>
      </c>
      <c r="AH9" s="79" t="s">
        <v>6746</v>
      </c>
      <c r="AI9" s="83" t="s">
        <v>6747</v>
      </c>
      <c r="AJ9" s="79" t="s">
        <v>6748</v>
      </c>
      <c r="AK9" s="150" t="s">
        <v>6749</v>
      </c>
      <c r="AL9" s="151" t="s">
        <v>6750</v>
      </c>
      <c r="AM9" s="152" t="s">
        <v>6751</v>
      </c>
      <c r="AN9" s="151" t="s">
        <v>6752</v>
      </c>
    </row>
    <row r="10" spans="1:40" x14ac:dyDescent="0.25">
      <c r="A10" s="84" t="s">
        <v>6753</v>
      </c>
      <c r="B10" s="85">
        <v>3</v>
      </c>
      <c r="C10" s="85">
        <v>57</v>
      </c>
      <c r="D10" s="86">
        <v>18966</v>
      </c>
      <c r="E10" s="87" t="str">
        <f>IF(D10="","",IF(D10&lt;$C$5,$F$5,IF(D10&gt;$C$4,$F$4,IF(D10&gt;$C$3,$F$3,$F$2))))</f>
        <v>V</v>
      </c>
      <c r="F10" s="88" t="s">
        <v>2460</v>
      </c>
      <c r="G10" s="89">
        <v>26</v>
      </c>
      <c r="H10" s="162"/>
      <c r="I10" s="157"/>
      <c r="J10" s="92"/>
      <c r="K10" s="93"/>
      <c r="L10" s="94"/>
      <c r="M10" s="160" t="s">
        <v>2556</v>
      </c>
      <c r="N10" s="212">
        <v>0</v>
      </c>
      <c r="O10" s="158">
        <v>1.65</v>
      </c>
      <c r="P10" s="161">
        <v>26</v>
      </c>
      <c r="Q10" s="175"/>
      <c r="R10" s="162" t="s">
        <v>2556</v>
      </c>
      <c r="S10" s="157">
        <v>1</v>
      </c>
      <c r="T10" s="163">
        <v>0.56299999999999994</v>
      </c>
      <c r="U10" s="161">
        <v>26</v>
      </c>
      <c r="V10" s="164"/>
      <c r="W10" s="162"/>
      <c r="X10" s="157"/>
      <c r="Y10" s="158"/>
      <c r="Z10" s="161"/>
      <c r="AA10" s="175"/>
      <c r="AB10" s="165" t="s">
        <v>118</v>
      </c>
      <c r="AC10" s="159">
        <v>1</v>
      </c>
      <c r="AD10" s="163">
        <v>1.022</v>
      </c>
      <c r="AE10" s="161">
        <v>15</v>
      </c>
      <c r="AF10" s="175"/>
      <c r="AG10" s="165"/>
      <c r="AH10" s="161"/>
      <c r="AI10" s="163"/>
      <c r="AJ10" s="161"/>
      <c r="AK10" s="185"/>
      <c r="AL10" s="186"/>
      <c r="AM10" s="187"/>
      <c r="AN10" s="188"/>
    </row>
    <row r="11" spans="1:40" x14ac:dyDescent="0.25">
      <c r="A11" s="84" t="s">
        <v>6754</v>
      </c>
      <c r="B11" s="85">
        <v>67</v>
      </c>
      <c r="C11" s="85">
        <v>57</v>
      </c>
      <c r="D11" s="86">
        <v>22544</v>
      </c>
      <c r="E11" s="87" t="str">
        <f>IF(D11="","",IF(D11&lt;$C$5,$F$5,IF(D11&gt;$C$4,$F$4,IF(D11&gt;$C$3,$F$3,$F$2))))</f>
        <v>V</v>
      </c>
      <c r="F11" s="102" t="s">
        <v>179</v>
      </c>
      <c r="G11" s="89">
        <v>24</v>
      </c>
      <c r="H11" s="103" t="s">
        <v>47</v>
      </c>
      <c r="I11" s="157">
        <v>1</v>
      </c>
      <c r="J11" s="158">
        <v>1.6</v>
      </c>
      <c r="K11" s="159">
        <v>24</v>
      </c>
      <c r="L11" s="176"/>
      <c r="M11" s="160" t="s">
        <v>19</v>
      </c>
      <c r="N11" s="157">
        <v>1</v>
      </c>
      <c r="O11" s="158">
        <v>1.2</v>
      </c>
      <c r="P11" s="161">
        <v>24</v>
      </c>
      <c r="Q11" s="175"/>
      <c r="R11" s="162"/>
      <c r="S11" s="157"/>
      <c r="T11" s="163"/>
      <c r="U11" s="161"/>
      <c r="V11" s="164"/>
      <c r="W11" s="162"/>
      <c r="X11" s="157"/>
      <c r="Y11" s="158"/>
      <c r="Z11" s="161"/>
      <c r="AA11" s="175"/>
      <c r="AB11" s="165" t="s">
        <v>118</v>
      </c>
      <c r="AC11" s="159">
        <v>1</v>
      </c>
      <c r="AD11" s="163">
        <v>1.046</v>
      </c>
      <c r="AE11" s="161">
        <v>24</v>
      </c>
      <c r="AF11" s="175"/>
      <c r="AG11" s="165" t="s">
        <v>118</v>
      </c>
      <c r="AH11" s="161"/>
      <c r="AI11" s="163">
        <v>1.012</v>
      </c>
      <c r="AJ11" s="161">
        <v>24</v>
      </c>
      <c r="AK11" s="165"/>
      <c r="AL11" s="161"/>
      <c r="AM11" s="163"/>
      <c r="AN11" s="189"/>
    </row>
    <row r="12" spans="1:40" x14ac:dyDescent="0.25">
      <c r="A12" s="84" t="s">
        <v>6755</v>
      </c>
      <c r="B12" s="85">
        <v>5</v>
      </c>
      <c r="C12" s="85">
        <v>57</v>
      </c>
      <c r="D12" s="86">
        <v>18107</v>
      </c>
      <c r="E12" s="87" t="str">
        <f>IF(D12="","",IF(D12&lt;$C$5,$F$5,IF(D12&gt;$C$4,$F$4,IF(D12&gt;$C$3,$F$3,$F$2))))</f>
        <v>V</v>
      </c>
      <c r="F12" s="102" t="s">
        <v>196</v>
      </c>
      <c r="G12" s="89">
        <v>26</v>
      </c>
      <c r="H12" s="103" t="s">
        <v>19</v>
      </c>
      <c r="I12" s="157">
        <v>1</v>
      </c>
      <c r="J12" s="158">
        <v>5.17</v>
      </c>
      <c r="K12" s="159">
        <v>26</v>
      </c>
      <c r="L12" s="176"/>
      <c r="M12" s="160" t="s">
        <v>19</v>
      </c>
      <c r="N12" s="157">
        <v>1</v>
      </c>
      <c r="O12" s="158">
        <v>1.57</v>
      </c>
      <c r="P12" s="161">
        <v>26</v>
      </c>
      <c r="Q12" s="175"/>
      <c r="R12" s="162" t="s">
        <v>66</v>
      </c>
      <c r="S12" s="157">
        <v>1</v>
      </c>
      <c r="T12" s="163">
        <v>0.46700000000000003</v>
      </c>
      <c r="U12" s="161">
        <v>26</v>
      </c>
      <c r="V12" s="164"/>
      <c r="W12" s="162" t="s">
        <v>19</v>
      </c>
      <c r="X12" s="157">
        <v>1</v>
      </c>
      <c r="Y12" s="158">
        <v>3.71</v>
      </c>
      <c r="Z12" s="161">
        <v>26</v>
      </c>
      <c r="AA12" s="175"/>
      <c r="AB12" s="165"/>
      <c r="AC12" s="159"/>
      <c r="AD12" s="163"/>
      <c r="AE12" s="161"/>
      <c r="AF12" s="175"/>
      <c r="AG12" s="165"/>
      <c r="AH12" s="161"/>
      <c r="AI12" s="163"/>
      <c r="AJ12" s="161"/>
      <c r="AK12" s="165"/>
      <c r="AL12" s="161"/>
      <c r="AM12" s="163"/>
      <c r="AN12" s="189"/>
    </row>
    <row r="13" spans="1:40" x14ac:dyDescent="0.25">
      <c r="A13" s="84" t="s">
        <v>247</v>
      </c>
      <c r="B13" s="85">
        <v>72</v>
      </c>
      <c r="C13" s="85">
        <v>57</v>
      </c>
      <c r="D13" s="86">
        <v>19993</v>
      </c>
      <c r="E13" s="87" t="str">
        <f>IF(D13="","",IF(D13&lt;$C$5,$F$5,IF(D13&gt;$C$4,$F$4,IF(D13&gt;$C$3,$F$3,$F$2))))</f>
        <v>V</v>
      </c>
      <c r="F13" s="106" t="s">
        <v>246</v>
      </c>
      <c r="G13" s="89">
        <v>26</v>
      </c>
      <c r="H13" s="162" t="s">
        <v>47</v>
      </c>
      <c r="I13" s="157">
        <v>1</v>
      </c>
      <c r="J13" s="92">
        <v>1.3</v>
      </c>
      <c r="K13" s="93">
        <v>26</v>
      </c>
      <c r="L13" s="94"/>
      <c r="M13" s="160" t="s">
        <v>34</v>
      </c>
      <c r="N13" s="157">
        <v>1</v>
      </c>
      <c r="O13" s="158">
        <v>1.02</v>
      </c>
      <c r="P13" s="157">
        <v>22</v>
      </c>
      <c r="Q13" s="177"/>
      <c r="R13" s="162"/>
      <c r="S13" s="157"/>
      <c r="T13" s="163"/>
      <c r="U13" s="161"/>
      <c r="V13" s="164"/>
      <c r="W13" s="162"/>
      <c r="X13" s="157"/>
      <c r="Y13" s="158"/>
      <c r="Z13" s="161"/>
      <c r="AA13" s="178"/>
      <c r="AB13" s="166"/>
      <c r="AC13" s="167"/>
      <c r="AD13" s="168"/>
      <c r="AE13" s="169"/>
      <c r="AF13" s="178"/>
      <c r="AG13" s="166"/>
      <c r="AH13" s="169"/>
      <c r="AI13" s="168"/>
      <c r="AJ13" s="169"/>
      <c r="AK13" s="166"/>
      <c r="AL13" s="169"/>
      <c r="AM13" s="168"/>
      <c r="AN13" s="190"/>
    </row>
    <row r="14" spans="1:40" x14ac:dyDescent="0.25">
      <c r="A14" s="84" t="s">
        <v>6756</v>
      </c>
      <c r="B14" s="85">
        <v>13</v>
      </c>
      <c r="C14" s="85">
        <v>57</v>
      </c>
      <c r="D14" s="86">
        <v>17566</v>
      </c>
      <c r="E14" s="87" t="str">
        <f>IF(D14="","",IF(D14&lt;$C$5,$F$5,IF(D14&gt;$C$4,$F$4,IF(D14&gt;$C$3,$F$3,$F$2))))</f>
        <v>V</v>
      </c>
      <c r="F14" s="102" t="s">
        <v>282</v>
      </c>
      <c r="G14" s="89">
        <v>25</v>
      </c>
      <c r="H14" s="103" t="s">
        <v>12</v>
      </c>
      <c r="I14" s="157">
        <v>1</v>
      </c>
      <c r="J14" s="158">
        <v>1.1499999999999999</v>
      </c>
      <c r="K14" s="159">
        <v>20</v>
      </c>
      <c r="L14" s="176"/>
      <c r="M14" s="160"/>
      <c r="N14" s="157"/>
      <c r="O14" s="158"/>
      <c r="P14" s="161"/>
      <c r="Q14" s="175"/>
      <c r="R14" s="162"/>
      <c r="S14" s="157"/>
      <c r="T14" s="163"/>
      <c r="U14" s="161"/>
      <c r="V14" s="164"/>
      <c r="W14" s="162"/>
      <c r="X14" s="157"/>
      <c r="Y14" s="158"/>
      <c r="Z14" s="161"/>
      <c r="AA14" s="175"/>
      <c r="AB14" s="165"/>
      <c r="AC14" s="159"/>
      <c r="AD14" s="163"/>
      <c r="AE14" s="161"/>
      <c r="AF14" s="175"/>
      <c r="AG14" s="165"/>
      <c r="AH14" s="161"/>
      <c r="AI14" s="163"/>
      <c r="AJ14" s="161"/>
      <c r="AK14" s="165"/>
      <c r="AL14" s="161"/>
      <c r="AM14" s="163"/>
      <c r="AN14" s="189"/>
    </row>
    <row r="15" spans="1:40" x14ac:dyDescent="0.25">
      <c r="A15" s="84" t="s">
        <v>6757</v>
      </c>
      <c r="B15" s="85">
        <v>35</v>
      </c>
      <c r="C15" s="85">
        <v>57</v>
      </c>
      <c r="D15" s="86">
        <v>19068</v>
      </c>
      <c r="E15" s="87" t="str">
        <f>IF(D15="","",IF(D15&lt;$C$5,$F$5,IF(D15&gt;$C$4,$F$4,IF(D15&gt;$C$3,$F$3,$F$2))))</f>
        <v>V</v>
      </c>
      <c r="F15" s="102" t="s">
        <v>287</v>
      </c>
      <c r="G15" s="89">
        <v>26</v>
      </c>
      <c r="H15" s="103" t="s">
        <v>66</v>
      </c>
      <c r="I15" s="212">
        <v>0</v>
      </c>
      <c r="J15" s="158">
        <v>4.97</v>
      </c>
      <c r="K15" s="159">
        <v>26</v>
      </c>
      <c r="L15" s="176"/>
      <c r="M15" s="160"/>
      <c r="N15" s="157"/>
      <c r="O15" s="158"/>
      <c r="P15" s="161"/>
      <c r="Q15" s="175"/>
      <c r="R15" s="162"/>
      <c r="S15" s="157"/>
      <c r="T15" s="163"/>
      <c r="U15" s="161"/>
      <c r="V15" s="164"/>
      <c r="W15" s="162" t="s">
        <v>19</v>
      </c>
      <c r="X15" s="157">
        <v>1</v>
      </c>
      <c r="Y15" s="158">
        <v>4.0599999999999996</v>
      </c>
      <c r="Z15" s="161">
        <v>25</v>
      </c>
      <c r="AA15" s="178"/>
      <c r="AB15" s="166"/>
      <c r="AC15" s="159"/>
      <c r="AD15" s="163"/>
      <c r="AE15" s="161"/>
      <c r="AF15" s="175"/>
      <c r="AG15" s="165"/>
      <c r="AH15" s="161"/>
      <c r="AI15" s="163"/>
      <c r="AJ15" s="161"/>
      <c r="AK15" s="165"/>
      <c r="AL15" s="161"/>
      <c r="AM15" s="163"/>
      <c r="AN15" s="189"/>
    </row>
    <row r="16" spans="1:40" x14ac:dyDescent="0.25">
      <c r="A16" s="84" t="s">
        <v>6758</v>
      </c>
      <c r="B16" s="85">
        <v>67</v>
      </c>
      <c r="C16" s="85">
        <v>57</v>
      </c>
      <c r="D16" s="86">
        <v>24711</v>
      </c>
      <c r="E16" s="87" t="str">
        <f>IF(D16="","",IF(D16&lt;$C$5,$F$5,IF(D16&gt;$C$4,$F$4,IF(D16&gt;$C$3,$F$3,$F$2))))</f>
        <v>V</v>
      </c>
      <c r="F16" s="102" t="s">
        <v>2587</v>
      </c>
      <c r="G16" s="89">
        <v>26</v>
      </c>
      <c r="H16" s="162"/>
      <c r="I16" s="157"/>
      <c r="J16" s="92"/>
      <c r="K16" s="93"/>
      <c r="L16" s="94"/>
      <c r="M16" s="160"/>
      <c r="N16" s="157"/>
      <c r="O16" s="158"/>
      <c r="P16" s="161"/>
      <c r="Q16" s="175"/>
      <c r="R16" s="219" t="s">
        <v>19</v>
      </c>
      <c r="S16" s="157">
        <v>1</v>
      </c>
      <c r="T16" s="163">
        <v>0.28799999999999998</v>
      </c>
      <c r="U16" s="161">
        <v>26</v>
      </c>
      <c r="V16" s="164"/>
      <c r="W16" s="162"/>
      <c r="X16" s="157"/>
      <c r="Y16" s="158"/>
      <c r="Z16" s="161"/>
      <c r="AA16" s="175"/>
      <c r="AB16" s="165" t="s">
        <v>118</v>
      </c>
      <c r="AC16" s="159">
        <v>1</v>
      </c>
      <c r="AD16" s="163">
        <v>0.97699999999999998</v>
      </c>
      <c r="AE16" s="161">
        <v>26</v>
      </c>
      <c r="AF16" s="175"/>
      <c r="AG16" s="165" t="s">
        <v>118</v>
      </c>
      <c r="AH16" s="161"/>
      <c r="AI16" s="163">
        <v>0.93100000000000005</v>
      </c>
      <c r="AJ16" s="161">
        <v>26</v>
      </c>
      <c r="AK16" s="165" t="s">
        <v>118</v>
      </c>
      <c r="AL16" s="161"/>
      <c r="AM16" s="163">
        <v>1.181</v>
      </c>
      <c r="AN16" s="189">
        <v>26</v>
      </c>
    </row>
    <row r="17" spans="1:40" x14ac:dyDescent="0.25">
      <c r="A17" s="84" t="s">
        <v>6759</v>
      </c>
      <c r="B17" s="85">
        <v>13</v>
      </c>
      <c r="C17" s="85">
        <v>57</v>
      </c>
      <c r="D17" s="86">
        <v>19170</v>
      </c>
      <c r="E17" s="87" t="str">
        <f>IF(D17="","",IF(D17&lt;$C$5,$F$5,IF(D17&gt;$C$4,$F$4,IF(D17&gt;$C$3,$F$3,$F$2))))</f>
        <v>V</v>
      </c>
      <c r="F17" s="102" t="s">
        <v>296</v>
      </c>
      <c r="G17" s="89">
        <v>26</v>
      </c>
      <c r="H17" s="103" t="s">
        <v>34</v>
      </c>
      <c r="I17" s="157">
        <v>1</v>
      </c>
      <c r="J17" s="158">
        <v>2.6</v>
      </c>
      <c r="K17" s="159">
        <v>26</v>
      </c>
      <c r="L17" s="176"/>
      <c r="M17" s="160"/>
      <c r="N17" s="157"/>
      <c r="O17" s="158"/>
      <c r="P17" s="161"/>
      <c r="Q17" s="175"/>
      <c r="R17" s="162" t="s">
        <v>19</v>
      </c>
      <c r="S17" s="157">
        <v>1</v>
      </c>
      <c r="T17" s="163">
        <v>0.34399999999999997</v>
      </c>
      <c r="U17" s="157">
        <v>26</v>
      </c>
      <c r="V17" s="164"/>
      <c r="W17" s="162" t="s">
        <v>19</v>
      </c>
      <c r="X17" s="157">
        <v>1</v>
      </c>
      <c r="Y17" s="158">
        <v>2.4</v>
      </c>
      <c r="Z17" s="157">
        <v>23</v>
      </c>
      <c r="AA17" s="177"/>
      <c r="AB17" s="165"/>
      <c r="AC17" s="159"/>
      <c r="AD17" s="163"/>
      <c r="AE17" s="161"/>
      <c r="AF17" s="175"/>
      <c r="AG17" s="165"/>
      <c r="AH17" s="161"/>
      <c r="AI17" s="163"/>
      <c r="AJ17" s="161"/>
      <c r="AK17" s="165"/>
      <c r="AL17" s="161"/>
      <c r="AM17" s="163"/>
      <c r="AN17" s="189"/>
    </row>
    <row r="18" spans="1:40" x14ac:dyDescent="0.25">
      <c r="A18" s="84" t="s">
        <v>6882</v>
      </c>
      <c r="B18" s="85">
        <v>13</v>
      </c>
      <c r="C18" s="85">
        <v>57</v>
      </c>
      <c r="D18" s="86">
        <v>22014</v>
      </c>
      <c r="E18" s="195" t="str">
        <f>IF(D18="","",IF(D18&lt;$C$5,$F$5,IF(D18&gt;$C$4,$F$4,IF(D18&gt;$C$3,$F$3,$F$2))))</f>
        <v>V</v>
      </c>
      <c r="F18" s="106" t="s">
        <v>6883</v>
      </c>
      <c r="G18" s="89">
        <v>26</v>
      </c>
      <c r="H18" s="128" t="s">
        <v>12</v>
      </c>
      <c r="I18" s="216">
        <v>1</v>
      </c>
      <c r="J18" s="214">
        <v>0.68</v>
      </c>
      <c r="K18" s="107">
        <v>26</v>
      </c>
      <c r="L18" s="108"/>
      <c r="M18" s="90"/>
      <c r="N18" s="91"/>
      <c r="O18" s="92"/>
      <c r="P18" s="107"/>
      <c r="Q18" s="114"/>
      <c r="R18" s="90"/>
      <c r="S18" s="91"/>
      <c r="T18" s="92"/>
      <c r="U18" s="107"/>
      <c r="V18" s="99"/>
      <c r="W18" s="90"/>
      <c r="X18" s="91"/>
      <c r="Y18" s="95"/>
      <c r="Z18" s="96"/>
      <c r="AA18" s="97"/>
      <c r="AB18" s="100"/>
      <c r="AC18" s="101"/>
      <c r="AD18" s="98"/>
      <c r="AE18" s="96"/>
      <c r="AF18" s="97"/>
      <c r="AG18" s="100"/>
      <c r="AH18" s="96"/>
      <c r="AI18" s="98"/>
      <c r="AJ18" s="96"/>
      <c r="AK18" s="100"/>
      <c r="AL18" s="96"/>
      <c r="AM18" s="98"/>
      <c r="AN18" s="105"/>
    </row>
    <row r="19" spans="1:40" x14ac:dyDescent="0.25">
      <c r="A19" s="84" t="s">
        <v>6760</v>
      </c>
      <c r="B19" s="85">
        <v>3</v>
      </c>
      <c r="C19" s="85">
        <v>57</v>
      </c>
      <c r="D19" s="86">
        <v>17077</v>
      </c>
      <c r="E19" s="87" t="str">
        <f>IF(D19="","",IF(D19&lt;$C$5,$F$5,IF(D19&gt;$C$4,$F$4,IF(D19&gt;$C$3,$F$3,$F$2))))</f>
        <v>V</v>
      </c>
      <c r="F19" s="106" t="s">
        <v>323</v>
      </c>
      <c r="G19" s="89">
        <v>25</v>
      </c>
      <c r="H19" s="162" t="s">
        <v>47</v>
      </c>
      <c r="I19" s="157">
        <v>1</v>
      </c>
      <c r="J19" s="92">
        <v>2.1800000000000002</v>
      </c>
      <c r="K19" s="93">
        <v>18</v>
      </c>
      <c r="L19" s="94"/>
      <c r="M19" s="160" t="s">
        <v>34</v>
      </c>
      <c r="N19" s="157">
        <v>1</v>
      </c>
      <c r="O19" s="158">
        <v>1.03</v>
      </c>
      <c r="P19" s="161">
        <v>18</v>
      </c>
      <c r="Q19" s="175"/>
      <c r="R19" s="162"/>
      <c r="S19" s="157"/>
      <c r="T19" s="163"/>
      <c r="U19" s="161"/>
      <c r="V19" s="164"/>
      <c r="W19" s="162" t="s">
        <v>19</v>
      </c>
      <c r="X19" s="157">
        <v>1</v>
      </c>
      <c r="Y19" s="158">
        <v>1.23</v>
      </c>
      <c r="Z19" s="161">
        <v>20</v>
      </c>
      <c r="AA19" s="175"/>
      <c r="AB19" s="165"/>
      <c r="AC19" s="159"/>
      <c r="AD19" s="163"/>
      <c r="AE19" s="161"/>
      <c r="AF19" s="175"/>
      <c r="AG19" s="165"/>
      <c r="AH19" s="161"/>
      <c r="AI19" s="163"/>
      <c r="AJ19" s="161"/>
      <c r="AK19" s="165"/>
      <c r="AL19" s="161"/>
      <c r="AM19" s="163"/>
      <c r="AN19" s="189"/>
    </row>
    <row r="20" spans="1:40" x14ac:dyDescent="0.25">
      <c r="A20" s="84" t="s">
        <v>326</v>
      </c>
      <c r="B20" s="85">
        <v>72</v>
      </c>
      <c r="C20" s="85">
        <v>57</v>
      </c>
      <c r="D20" s="86">
        <v>40471</v>
      </c>
      <c r="E20" s="87" t="str">
        <f>IF(D20="","",IF(D20&lt;$C$5,$F$5,IF(D20&gt;$C$4,$F$4,IF(D20&gt;$C$3,$F$3,$F$2))))</f>
        <v>C</v>
      </c>
      <c r="F20" s="106" t="s">
        <v>325</v>
      </c>
      <c r="G20" s="89">
        <v>26</v>
      </c>
      <c r="H20" s="162" t="s">
        <v>12</v>
      </c>
      <c r="I20" s="157">
        <v>1</v>
      </c>
      <c r="J20" s="92">
        <v>0.92</v>
      </c>
      <c r="K20" s="93">
        <v>26</v>
      </c>
      <c r="L20" s="94"/>
      <c r="M20" s="160"/>
      <c r="N20" s="157"/>
      <c r="O20" s="158"/>
      <c r="P20" s="161"/>
      <c r="Q20" s="175"/>
      <c r="R20" s="162"/>
      <c r="S20" s="157"/>
      <c r="T20" s="163"/>
      <c r="U20" s="161"/>
      <c r="V20" s="164"/>
      <c r="W20" s="162"/>
      <c r="X20" s="157"/>
      <c r="Y20" s="158"/>
      <c r="Z20" s="161"/>
      <c r="AA20" s="175"/>
      <c r="AB20" s="165"/>
      <c r="AC20" s="159"/>
      <c r="AD20" s="163"/>
      <c r="AE20" s="161"/>
      <c r="AF20" s="175"/>
      <c r="AG20" s="165"/>
      <c r="AH20" s="161"/>
      <c r="AI20" s="163"/>
      <c r="AJ20" s="161"/>
      <c r="AK20" s="165"/>
      <c r="AL20" s="161"/>
      <c r="AM20" s="163"/>
      <c r="AN20" s="189"/>
    </row>
    <row r="21" spans="1:40" x14ac:dyDescent="0.25">
      <c r="A21" s="84" t="s">
        <v>6761</v>
      </c>
      <c r="B21" s="85">
        <v>66</v>
      </c>
      <c r="C21" s="85">
        <v>57</v>
      </c>
      <c r="D21" s="86">
        <v>13063</v>
      </c>
      <c r="E21" s="87" t="str">
        <f>IF(D21="","",IF(D21&lt;$C$5,$F$5,IF(D21&gt;$C$4,$F$4,IF(D21&gt;$C$3,$F$3,$F$2))))</f>
        <v>V</v>
      </c>
      <c r="F21" s="102" t="s">
        <v>359</v>
      </c>
      <c r="G21" s="89">
        <v>24</v>
      </c>
      <c r="H21" s="103" t="s">
        <v>12</v>
      </c>
      <c r="I21" s="157">
        <v>1</v>
      </c>
      <c r="J21" s="92">
        <v>0.94</v>
      </c>
      <c r="K21" s="107">
        <v>20</v>
      </c>
      <c r="L21" s="108"/>
      <c r="M21" s="160"/>
      <c r="N21" s="157"/>
      <c r="O21" s="158"/>
      <c r="P21" s="161"/>
      <c r="Q21" s="175"/>
      <c r="R21" s="162"/>
      <c r="S21" s="157"/>
      <c r="T21" s="163"/>
      <c r="U21" s="161"/>
      <c r="V21" s="164"/>
      <c r="W21" s="162"/>
      <c r="X21" s="157"/>
      <c r="Y21" s="158"/>
      <c r="Z21" s="161"/>
      <c r="AA21" s="175"/>
      <c r="AB21" s="165"/>
      <c r="AC21" s="159"/>
      <c r="AD21" s="163"/>
      <c r="AE21" s="161"/>
      <c r="AF21" s="175"/>
      <c r="AG21" s="165"/>
      <c r="AH21" s="161"/>
      <c r="AI21" s="163"/>
      <c r="AJ21" s="161"/>
      <c r="AK21" s="165"/>
      <c r="AL21" s="161"/>
      <c r="AM21" s="163"/>
      <c r="AN21" s="189"/>
    </row>
    <row r="22" spans="1:40" x14ac:dyDescent="0.25">
      <c r="A22" s="84" t="s">
        <v>6762</v>
      </c>
      <c r="B22" s="85">
        <v>7</v>
      </c>
      <c r="C22" s="85">
        <v>57</v>
      </c>
      <c r="D22" s="86">
        <v>19040</v>
      </c>
      <c r="E22" s="87" t="str">
        <f>IF(D22="","",IF(D22&lt;$C$5,$F$5,IF(D22&gt;$C$4,$F$4,IF(D22&gt;$C$3,$F$3,$F$2))))</f>
        <v>V</v>
      </c>
      <c r="F22" s="102" t="s">
        <v>372</v>
      </c>
      <c r="G22" s="89">
        <v>25</v>
      </c>
      <c r="H22" s="103" t="s">
        <v>12</v>
      </c>
      <c r="I22" s="157">
        <v>1</v>
      </c>
      <c r="J22" s="92">
        <v>0.61</v>
      </c>
      <c r="K22" s="107">
        <v>22</v>
      </c>
      <c r="L22" s="108"/>
      <c r="M22" s="160"/>
      <c r="N22" s="157"/>
      <c r="O22" s="158"/>
      <c r="P22" s="161"/>
      <c r="Q22" s="175"/>
      <c r="R22" s="162"/>
      <c r="S22" s="157"/>
      <c r="T22" s="163"/>
      <c r="U22" s="161"/>
      <c r="V22" s="164"/>
      <c r="W22" s="162"/>
      <c r="X22" s="157"/>
      <c r="Y22" s="158"/>
      <c r="Z22" s="161"/>
      <c r="AA22" s="175"/>
      <c r="AB22" s="165"/>
      <c r="AC22" s="159"/>
      <c r="AD22" s="163"/>
      <c r="AE22" s="161"/>
      <c r="AF22" s="175"/>
      <c r="AG22" s="165"/>
      <c r="AH22" s="161"/>
      <c r="AI22" s="163"/>
      <c r="AJ22" s="161"/>
      <c r="AK22" s="165"/>
      <c r="AL22" s="161"/>
      <c r="AM22" s="163"/>
      <c r="AN22" s="189"/>
    </row>
    <row r="23" spans="1:40" x14ac:dyDescent="0.25">
      <c r="A23" s="84" t="s">
        <v>6763</v>
      </c>
      <c r="B23" s="115">
        <v>5</v>
      </c>
      <c r="C23" s="85">
        <v>57</v>
      </c>
      <c r="D23" s="86">
        <v>27876</v>
      </c>
      <c r="E23" s="87" t="str">
        <f>IF(D23="","",IF(D23&lt;$C$5,$F$5,IF(D23&gt;$C$4,$F$4,IF(D23&gt;$C$3,$F$3,$F$2))))</f>
        <v>S</v>
      </c>
      <c r="F23" s="102" t="s">
        <v>378</v>
      </c>
      <c r="G23" s="89">
        <v>26</v>
      </c>
      <c r="H23" s="103" t="s">
        <v>47</v>
      </c>
      <c r="I23" s="157">
        <v>1</v>
      </c>
      <c r="J23" s="92">
        <v>1.61</v>
      </c>
      <c r="K23" s="107">
        <v>8</v>
      </c>
      <c r="L23" s="108"/>
      <c r="M23" s="160" t="s">
        <v>19</v>
      </c>
      <c r="N23" s="157">
        <v>1</v>
      </c>
      <c r="O23" s="158">
        <v>1.59</v>
      </c>
      <c r="P23" s="161">
        <v>25</v>
      </c>
      <c r="Q23" s="175"/>
      <c r="R23" s="162" t="s">
        <v>2556</v>
      </c>
      <c r="S23" s="157">
        <v>1</v>
      </c>
      <c r="T23" s="163">
        <v>0.54700000000000004</v>
      </c>
      <c r="U23" s="161">
        <v>26</v>
      </c>
      <c r="V23" s="164"/>
      <c r="W23" s="162"/>
      <c r="X23" s="157"/>
      <c r="Y23" s="158"/>
      <c r="Z23" s="161"/>
      <c r="AA23" s="175"/>
      <c r="AB23" s="165"/>
      <c r="AC23" s="159"/>
      <c r="AD23" s="163"/>
      <c r="AE23" s="161"/>
      <c r="AF23" s="175"/>
      <c r="AG23" s="165"/>
      <c r="AH23" s="161"/>
      <c r="AI23" s="163"/>
      <c r="AJ23" s="161"/>
      <c r="AK23" s="165"/>
      <c r="AL23" s="161"/>
      <c r="AM23" s="163"/>
      <c r="AN23" s="189"/>
    </row>
    <row r="24" spans="1:40" x14ac:dyDescent="0.25">
      <c r="A24" s="84" t="s">
        <v>6764</v>
      </c>
      <c r="B24" s="115">
        <v>5</v>
      </c>
      <c r="C24" s="85">
        <v>57</v>
      </c>
      <c r="D24" s="86">
        <v>20700</v>
      </c>
      <c r="E24" s="87" t="str">
        <f>IF(D24="","",IF(D24&lt;$C$5,$F$5,IF(D24&gt;$C$4,$F$4,IF(D24&gt;$C$3,$F$3,$F$2))))</f>
        <v>V</v>
      </c>
      <c r="F24" s="102" t="s">
        <v>380</v>
      </c>
      <c r="G24" s="89">
        <v>26</v>
      </c>
      <c r="H24" s="103" t="s">
        <v>19</v>
      </c>
      <c r="I24" s="212">
        <v>0</v>
      </c>
      <c r="J24" s="158">
        <v>3.98</v>
      </c>
      <c r="K24" s="159">
        <v>26</v>
      </c>
      <c r="L24" s="176"/>
      <c r="M24" s="160" t="s">
        <v>19</v>
      </c>
      <c r="N24" s="157">
        <v>1</v>
      </c>
      <c r="O24" s="158">
        <v>1.23</v>
      </c>
      <c r="P24" s="161">
        <v>26</v>
      </c>
      <c r="Q24" s="175"/>
      <c r="R24" s="219" t="s">
        <v>66</v>
      </c>
      <c r="S24" s="157">
        <v>1</v>
      </c>
      <c r="T24" s="163">
        <v>0.42</v>
      </c>
      <c r="U24" s="161">
        <v>26</v>
      </c>
      <c r="V24" s="164"/>
      <c r="W24" s="162" t="s">
        <v>19</v>
      </c>
      <c r="X24" s="157">
        <v>1</v>
      </c>
      <c r="Y24" s="158">
        <v>3.98</v>
      </c>
      <c r="Z24" s="157">
        <v>23</v>
      </c>
      <c r="AA24" s="177"/>
      <c r="AB24" s="165"/>
      <c r="AC24" s="159"/>
      <c r="AD24" s="163"/>
      <c r="AE24" s="161"/>
      <c r="AF24" s="175"/>
      <c r="AG24" s="165"/>
      <c r="AH24" s="161"/>
      <c r="AI24" s="163"/>
      <c r="AJ24" s="161"/>
      <c r="AK24" s="165"/>
      <c r="AL24" s="161"/>
      <c r="AM24" s="163"/>
      <c r="AN24" s="189"/>
    </row>
    <row r="25" spans="1:40" x14ac:dyDescent="0.25">
      <c r="A25" s="84" t="s">
        <v>6765</v>
      </c>
      <c r="B25" s="85">
        <v>74</v>
      </c>
      <c r="C25" s="85">
        <v>57</v>
      </c>
      <c r="D25" s="86">
        <v>18444</v>
      </c>
      <c r="E25" s="87" t="str">
        <f>IF(D25="","",IF(D25&lt;$C$5,$F$5,IF(D25&gt;$C$4,$F$4,IF(D25&gt;$C$3,$F$3,$F$2))))</f>
        <v>V</v>
      </c>
      <c r="F25" s="102" t="s">
        <v>386</v>
      </c>
      <c r="G25" s="89">
        <v>26</v>
      </c>
      <c r="H25" s="103" t="s">
        <v>47</v>
      </c>
      <c r="I25" s="157">
        <v>1</v>
      </c>
      <c r="J25" s="158">
        <v>1.26</v>
      </c>
      <c r="K25" s="159">
        <v>26</v>
      </c>
      <c r="L25" s="176"/>
      <c r="M25" s="160"/>
      <c r="N25" s="157"/>
      <c r="O25" s="158"/>
      <c r="P25" s="157"/>
      <c r="Q25" s="177"/>
      <c r="R25" s="162" t="s">
        <v>34</v>
      </c>
      <c r="S25" s="157">
        <v>1</v>
      </c>
      <c r="T25" s="163">
        <v>0.10299999999999999</v>
      </c>
      <c r="U25" s="157">
        <v>22</v>
      </c>
      <c r="V25" s="164"/>
      <c r="W25" s="162"/>
      <c r="X25" s="157"/>
      <c r="Y25" s="158"/>
      <c r="Z25" s="161"/>
      <c r="AA25" s="178"/>
      <c r="AB25" s="166"/>
      <c r="AC25" s="167"/>
      <c r="AD25" s="168"/>
      <c r="AE25" s="169"/>
      <c r="AF25" s="178"/>
      <c r="AG25" s="166"/>
      <c r="AH25" s="169"/>
      <c r="AI25" s="168"/>
      <c r="AJ25" s="169"/>
      <c r="AK25" s="166"/>
      <c r="AL25" s="169"/>
      <c r="AM25" s="168"/>
      <c r="AN25" s="190"/>
    </row>
    <row r="26" spans="1:40" x14ac:dyDescent="0.25">
      <c r="A26" s="84" t="s">
        <v>6766</v>
      </c>
      <c r="B26" s="85">
        <v>62</v>
      </c>
      <c r="C26" s="85">
        <v>57</v>
      </c>
      <c r="D26" s="86">
        <v>12540</v>
      </c>
      <c r="E26" s="87" t="str">
        <f>IF(D26="","",IF(D26&lt;$C$5,$F$5,IF(D26&gt;$C$4,$F$4,IF(D26&gt;$C$3,$F$3,$F$2))))</f>
        <v>V</v>
      </c>
      <c r="F26" s="102" t="s">
        <v>403</v>
      </c>
      <c r="G26" s="89">
        <v>25</v>
      </c>
      <c r="H26" s="103" t="s">
        <v>47</v>
      </c>
      <c r="I26" s="157">
        <v>1</v>
      </c>
      <c r="J26" s="158">
        <v>1.73</v>
      </c>
      <c r="K26" s="157">
        <v>20</v>
      </c>
      <c r="L26" s="177"/>
      <c r="M26" s="160" t="s">
        <v>34</v>
      </c>
      <c r="N26" s="157">
        <v>1</v>
      </c>
      <c r="O26" s="158">
        <v>1.03</v>
      </c>
      <c r="P26" s="157">
        <v>11</v>
      </c>
      <c r="Q26" s="177"/>
      <c r="R26" s="162" t="s">
        <v>19</v>
      </c>
      <c r="S26" s="157">
        <v>1</v>
      </c>
      <c r="T26" s="163">
        <v>0.28499999999999998</v>
      </c>
      <c r="U26" s="157">
        <v>8</v>
      </c>
      <c r="V26" s="164"/>
      <c r="W26" s="162"/>
      <c r="X26" s="157"/>
      <c r="Y26" s="158"/>
      <c r="Z26" s="161"/>
      <c r="AA26" s="175"/>
      <c r="AB26" s="165"/>
      <c r="AC26" s="159"/>
      <c r="AD26" s="163"/>
      <c r="AE26" s="161"/>
      <c r="AF26" s="175"/>
      <c r="AG26" s="165"/>
      <c r="AH26" s="161"/>
      <c r="AI26" s="163"/>
      <c r="AJ26" s="161"/>
      <c r="AK26" s="165"/>
      <c r="AL26" s="161"/>
      <c r="AM26" s="163"/>
      <c r="AN26" s="189"/>
    </row>
    <row r="27" spans="1:40" x14ac:dyDescent="0.25">
      <c r="A27" s="84" t="s">
        <v>6767</v>
      </c>
      <c r="B27" s="85">
        <v>13</v>
      </c>
      <c r="C27" s="85">
        <v>57</v>
      </c>
      <c r="D27" s="86">
        <v>23064</v>
      </c>
      <c r="E27" s="87" t="str">
        <f>IF(D27="","",IF(D27&lt;$C$5,$F$5,IF(D27&gt;$C$4,$F$4,IF(D27&gt;$C$3,$F$3,$F$2))))</f>
        <v>V</v>
      </c>
      <c r="F27" s="106" t="s">
        <v>405</v>
      </c>
      <c r="G27" s="89">
        <v>26</v>
      </c>
      <c r="H27" s="162" t="s">
        <v>47</v>
      </c>
      <c r="I27" s="157">
        <v>1</v>
      </c>
      <c r="J27" s="92">
        <v>2.2000000000000002</v>
      </c>
      <c r="K27" s="93">
        <v>26</v>
      </c>
      <c r="L27" s="94"/>
      <c r="M27" s="160" t="s">
        <v>19</v>
      </c>
      <c r="N27" s="157">
        <v>1</v>
      </c>
      <c r="O27" s="158">
        <v>1.1399999999999999</v>
      </c>
      <c r="P27" s="161">
        <v>15</v>
      </c>
      <c r="Q27" s="175"/>
      <c r="R27" s="162"/>
      <c r="S27" s="157"/>
      <c r="T27" s="163"/>
      <c r="U27" s="161"/>
      <c r="V27" s="164"/>
      <c r="W27" s="162"/>
      <c r="X27" s="157"/>
      <c r="Y27" s="158"/>
      <c r="Z27" s="161"/>
      <c r="AA27" s="175"/>
      <c r="AB27" s="165"/>
      <c r="AC27" s="159"/>
      <c r="AD27" s="163"/>
      <c r="AE27" s="161"/>
      <c r="AF27" s="175"/>
      <c r="AG27" s="165"/>
      <c r="AH27" s="161"/>
      <c r="AI27" s="163"/>
      <c r="AJ27" s="161"/>
      <c r="AK27" s="165"/>
      <c r="AL27" s="161"/>
      <c r="AM27" s="163"/>
      <c r="AN27" s="189"/>
    </row>
    <row r="28" spans="1:40" x14ac:dyDescent="0.25">
      <c r="A28" s="84" t="s">
        <v>6768</v>
      </c>
      <c r="B28" s="85">
        <v>13</v>
      </c>
      <c r="C28" s="85">
        <v>57</v>
      </c>
      <c r="D28" s="86">
        <v>20706</v>
      </c>
      <c r="E28" s="87" t="str">
        <f>IF(D28="","",IF(D28&lt;$C$5,$F$5,IF(D28&gt;$C$4,$F$4,IF(D28&gt;$C$3,$F$3,$F$2))))</f>
        <v>V</v>
      </c>
      <c r="F28" s="102" t="s">
        <v>421</v>
      </c>
      <c r="G28" s="89">
        <v>26</v>
      </c>
      <c r="H28" s="103" t="s">
        <v>47</v>
      </c>
      <c r="I28" s="212">
        <v>0</v>
      </c>
      <c r="J28" s="92">
        <v>1.18</v>
      </c>
      <c r="K28" s="157">
        <v>26</v>
      </c>
      <c r="L28" s="177"/>
      <c r="M28" s="160"/>
      <c r="N28" s="157"/>
      <c r="O28" s="158"/>
      <c r="P28" s="161"/>
      <c r="Q28" s="175"/>
      <c r="R28" s="162" t="s">
        <v>34</v>
      </c>
      <c r="S28" s="157">
        <v>1</v>
      </c>
      <c r="T28" s="163">
        <v>0.20599999999999999</v>
      </c>
      <c r="U28" s="157">
        <v>22</v>
      </c>
      <c r="V28" s="164"/>
      <c r="W28" s="162"/>
      <c r="X28" s="157"/>
      <c r="Y28" s="158"/>
      <c r="Z28" s="161"/>
      <c r="AA28" s="175"/>
      <c r="AB28" s="165"/>
      <c r="AC28" s="159"/>
      <c r="AD28" s="163"/>
      <c r="AE28" s="161"/>
      <c r="AF28" s="175"/>
      <c r="AG28" s="165"/>
      <c r="AH28" s="161"/>
      <c r="AI28" s="163"/>
      <c r="AJ28" s="161"/>
      <c r="AK28" s="165"/>
      <c r="AL28" s="161"/>
      <c r="AM28" s="163"/>
      <c r="AN28" s="189"/>
    </row>
    <row r="29" spans="1:40" x14ac:dyDescent="0.25">
      <c r="A29" s="84" t="s">
        <v>6769</v>
      </c>
      <c r="B29" s="85">
        <v>72</v>
      </c>
      <c r="C29" s="85">
        <v>57</v>
      </c>
      <c r="D29" s="86">
        <v>20123</v>
      </c>
      <c r="E29" s="87" t="str">
        <f>IF(D29="","",IF(D29&lt;$C$5,$F$5,IF(D29&gt;$C$4,$F$4,IF(D29&gt;$C$3,$F$3,$F$2))))</f>
        <v>V</v>
      </c>
      <c r="F29" s="102" t="s">
        <v>432</v>
      </c>
      <c r="G29" s="89">
        <v>26</v>
      </c>
      <c r="H29" s="103" t="s">
        <v>12</v>
      </c>
      <c r="I29" s="157">
        <v>1</v>
      </c>
      <c r="J29" s="92">
        <v>0.61</v>
      </c>
      <c r="K29" s="93">
        <v>26</v>
      </c>
      <c r="L29" s="94"/>
      <c r="M29" s="160"/>
      <c r="N29" s="157"/>
      <c r="O29" s="158"/>
      <c r="P29" s="161"/>
      <c r="Q29" s="175"/>
      <c r="R29" s="162"/>
      <c r="S29" s="157"/>
      <c r="T29" s="163"/>
      <c r="U29" s="161"/>
      <c r="V29" s="164"/>
      <c r="W29" s="162"/>
      <c r="X29" s="157"/>
      <c r="Y29" s="158"/>
      <c r="Z29" s="161"/>
      <c r="AA29" s="175"/>
      <c r="AB29" s="165"/>
      <c r="AC29" s="159"/>
      <c r="AD29" s="163"/>
      <c r="AE29" s="161"/>
      <c r="AF29" s="175"/>
      <c r="AG29" s="165"/>
      <c r="AH29" s="161"/>
      <c r="AI29" s="163"/>
      <c r="AJ29" s="161"/>
      <c r="AK29" s="165"/>
      <c r="AL29" s="161"/>
      <c r="AM29" s="163"/>
      <c r="AN29" s="189"/>
    </row>
    <row r="30" spans="1:40" x14ac:dyDescent="0.25">
      <c r="A30" s="84" t="s">
        <v>6770</v>
      </c>
      <c r="B30" s="85">
        <v>33</v>
      </c>
      <c r="C30" s="85">
        <v>57</v>
      </c>
      <c r="D30" s="86">
        <v>18645</v>
      </c>
      <c r="E30" s="87" t="str">
        <f>IF(D30="","",IF(D30&lt;$C$5,$F$5,IF(D30&gt;$C$4,$F$4,IF(D30&gt;$C$3,$F$3,$F$2))))</f>
        <v>V</v>
      </c>
      <c r="F30" s="106" t="s">
        <v>474</v>
      </c>
      <c r="G30" s="89">
        <v>26</v>
      </c>
      <c r="H30" s="162" t="s">
        <v>47</v>
      </c>
      <c r="I30" s="157">
        <v>1</v>
      </c>
      <c r="J30" s="92">
        <v>1.79</v>
      </c>
      <c r="K30" s="93">
        <v>25</v>
      </c>
      <c r="L30" s="94"/>
      <c r="M30" s="160" t="s">
        <v>19</v>
      </c>
      <c r="N30" s="157">
        <v>1</v>
      </c>
      <c r="O30" s="158">
        <v>1.36</v>
      </c>
      <c r="P30" s="157">
        <v>11</v>
      </c>
      <c r="Q30" s="177"/>
      <c r="R30" s="162" t="s">
        <v>19</v>
      </c>
      <c r="S30" s="157">
        <v>1</v>
      </c>
      <c r="T30" s="163">
        <v>0.34799999999999998</v>
      </c>
      <c r="U30" s="161">
        <v>26</v>
      </c>
      <c r="V30" s="164"/>
      <c r="W30" s="162"/>
      <c r="X30" s="157"/>
      <c r="Y30" s="158"/>
      <c r="Z30" s="161"/>
      <c r="AA30" s="175"/>
      <c r="AB30" s="165"/>
      <c r="AC30" s="159"/>
      <c r="AD30" s="163"/>
      <c r="AE30" s="161"/>
      <c r="AF30" s="175"/>
      <c r="AG30" s="165"/>
      <c r="AH30" s="161"/>
      <c r="AI30" s="163"/>
      <c r="AJ30" s="161"/>
      <c r="AK30" s="165"/>
      <c r="AL30" s="161"/>
      <c r="AM30" s="163"/>
      <c r="AN30" s="189"/>
    </row>
    <row r="31" spans="1:40" x14ac:dyDescent="0.25">
      <c r="A31" s="84" t="s">
        <v>6771</v>
      </c>
      <c r="B31" s="85">
        <v>5</v>
      </c>
      <c r="C31" s="85">
        <v>57</v>
      </c>
      <c r="D31" s="86">
        <v>21457</v>
      </c>
      <c r="E31" s="87" t="str">
        <f>IF(D31="","",IF(D31&lt;$C$5,$F$5,IF(D31&gt;$C$4,$F$4,IF(D31&gt;$C$3,$F$3,$F$2))))</f>
        <v>V</v>
      </c>
      <c r="F31" s="102" t="s">
        <v>2484</v>
      </c>
      <c r="G31" s="89">
        <v>26</v>
      </c>
      <c r="H31" s="162"/>
      <c r="I31" s="157"/>
      <c r="J31" s="92"/>
      <c r="K31" s="93"/>
      <c r="L31" s="94"/>
      <c r="M31" s="160" t="s">
        <v>2556</v>
      </c>
      <c r="N31" s="157">
        <v>1</v>
      </c>
      <c r="O31" s="158">
        <v>1.34</v>
      </c>
      <c r="P31" s="157">
        <v>12</v>
      </c>
      <c r="Q31" s="177"/>
      <c r="R31" s="162" t="s">
        <v>66</v>
      </c>
      <c r="S31" s="157">
        <v>1</v>
      </c>
      <c r="T31" s="163">
        <v>0.51600000000000001</v>
      </c>
      <c r="U31" s="161">
        <v>26</v>
      </c>
      <c r="V31" s="164"/>
      <c r="W31" s="162" t="s">
        <v>66</v>
      </c>
      <c r="X31" s="157">
        <v>1</v>
      </c>
      <c r="Y31" s="158">
        <v>6.93</v>
      </c>
      <c r="Z31" s="157">
        <v>9</v>
      </c>
      <c r="AA31" s="177"/>
      <c r="AB31" s="165" t="s">
        <v>118</v>
      </c>
      <c r="AC31" s="159">
        <v>1</v>
      </c>
      <c r="AD31" s="163">
        <v>1.2350000000000001</v>
      </c>
      <c r="AE31" s="161">
        <v>1</v>
      </c>
      <c r="AF31" s="175"/>
      <c r="AG31" s="165"/>
      <c r="AH31" s="161"/>
      <c r="AI31" s="163"/>
      <c r="AJ31" s="161"/>
      <c r="AK31" s="165"/>
      <c r="AL31" s="161"/>
      <c r="AM31" s="163"/>
      <c r="AN31" s="189"/>
    </row>
    <row r="32" spans="1:40" x14ac:dyDescent="0.25">
      <c r="A32" s="84" t="s">
        <v>6772</v>
      </c>
      <c r="B32" s="85">
        <v>35</v>
      </c>
      <c r="C32" s="85">
        <v>57</v>
      </c>
      <c r="D32" s="86">
        <v>36917</v>
      </c>
      <c r="E32" s="87" t="str">
        <f>IF(D32="","",IF(D32&lt;$C$5,$F$5,IF(D32&gt;$C$4,$F$4,IF(D32&gt;$C$3,$F$3,$F$2))))</f>
        <v>S</v>
      </c>
      <c r="F32" s="88" t="s">
        <v>508</v>
      </c>
      <c r="G32" s="89">
        <v>25</v>
      </c>
      <c r="H32" s="103" t="s">
        <v>12</v>
      </c>
      <c r="I32" s="157">
        <v>1</v>
      </c>
      <c r="J32" s="92">
        <v>1.06</v>
      </c>
      <c r="K32" s="107">
        <v>23</v>
      </c>
      <c r="L32" s="108"/>
      <c r="M32" s="160"/>
      <c r="N32" s="157"/>
      <c r="O32" s="158"/>
      <c r="P32" s="161"/>
      <c r="Q32" s="175"/>
      <c r="R32" s="162"/>
      <c r="S32" s="157"/>
      <c r="T32" s="163"/>
      <c r="U32" s="161"/>
      <c r="V32" s="164"/>
      <c r="W32" s="162"/>
      <c r="X32" s="157"/>
      <c r="Y32" s="158"/>
      <c r="Z32" s="161"/>
      <c r="AA32" s="175"/>
      <c r="AB32" s="165"/>
      <c r="AC32" s="159"/>
      <c r="AD32" s="163"/>
      <c r="AE32" s="161"/>
      <c r="AF32" s="175"/>
      <c r="AG32" s="165"/>
      <c r="AH32" s="161"/>
      <c r="AI32" s="163"/>
      <c r="AJ32" s="161"/>
      <c r="AK32" s="165"/>
      <c r="AL32" s="161"/>
      <c r="AM32" s="163"/>
      <c r="AN32" s="189"/>
    </row>
    <row r="33" spans="1:40" x14ac:dyDescent="0.25">
      <c r="A33" s="84" t="s">
        <v>6773</v>
      </c>
      <c r="B33" s="85">
        <v>67</v>
      </c>
      <c r="C33" s="85">
        <v>57</v>
      </c>
      <c r="D33" s="86">
        <v>21926</v>
      </c>
      <c r="E33" s="87" t="str">
        <f>IF(D33="","",IF(D33&lt;$C$5,$F$5,IF(D33&gt;$C$4,$F$4,IF(D33&gt;$C$3,$F$3,$F$2))))</f>
        <v>V</v>
      </c>
      <c r="F33" s="102" t="s">
        <v>530</v>
      </c>
      <c r="G33" s="89">
        <v>26</v>
      </c>
      <c r="H33" s="162" t="s">
        <v>47</v>
      </c>
      <c r="I33" s="157">
        <v>1</v>
      </c>
      <c r="J33" s="92">
        <v>2.21</v>
      </c>
      <c r="K33" s="93">
        <v>19</v>
      </c>
      <c r="L33" s="94"/>
      <c r="M33" s="160" t="s">
        <v>19</v>
      </c>
      <c r="N33" s="157">
        <v>1</v>
      </c>
      <c r="O33" s="158">
        <v>1.22</v>
      </c>
      <c r="P33" s="161">
        <v>26</v>
      </c>
      <c r="Q33" s="175"/>
      <c r="R33" s="162"/>
      <c r="S33" s="157"/>
      <c r="T33" s="163"/>
      <c r="U33" s="161"/>
      <c r="V33" s="164"/>
      <c r="W33" s="162" t="s">
        <v>19</v>
      </c>
      <c r="X33" s="157">
        <v>1</v>
      </c>
      <c r="Y33" s="158">
        <v>1.68</v>
      </c>
      <c r="Z33" s="161">
        <v>24</v>
      </c>
      <c r="AA33" s="175"/>
      <c r="AB33" s="165"/>
      <c r="AC33" s="159"/>
      <c r="AD33" s="163"/>
      <c r="AE33" s="161"/>
      <c r="AF33" s="175"/>
      <c r="AG33" s="165"/>
      <c r="AH33" s="161"/>
      <c r="AI33" s="163"/>
      <c r="AJ33" s="161"/>
      <c r="AK33" s="165" t="s">
        <v>118</v>
      </c>
      <c r="AL33" s="161"/>
      <c r="AM33" s="163">
        <v>0.73699999999999999</v>
      </c>
      <c r="AN33" s="189">
        <v>25</v>
      </c>
    </row>
    <row r="34" spans="1:40" x14ac:dyDescent="0.25">
      <c r="A34" s="84" t="s">
        <v>6774</v>
      </c>
      <c r="B34" s="85"/>
      <c r="C34" s="85">
        <v>57</v>
      </c>
      <c r="D34" s="86">
        <v>20340</v>
      </c>
      <c r="E34" s="87" t="str">
        <f>IF(D34="","",IF(D34&lt;$C$5,$F$5,IF(D34&gt;$C$4,$F$4,IF(D34&gt;$C$3,$F$3,$F$2))))</f>
        <v>V</v>
      </c>
      <c r="F34" s="102" t="s">
        <v>532</v>
      </c>
      <c r="G34" s="89">
        <v>25</v>
      </c>
      <c r="H34" s="162" t="s">
        <v>47</v>
      </c>
      <c r="I34" s="157">
        <v>1</v>
      </c>
      <c r="J34" s="92">
        <v>1.8</v>
      </c>
      <c r="K34" s="107">
        <v>25</v>
      </c>
      <c r="L34" s="108"/>
      <c r="M34" s="160" t="s">
        <v>34</v>
      </c>
      <c r="N34" s="157">
        <v>1</v>
      </c>
      <c r="O34" s="158">
        <v>0.72</v>
      </c>
      <c r="P34" s="161">
        <v>25</v>
      </c>
      <c r="Q34" s="175"/>
      <c r="R34" s="162"/>
      <c r="S34" s="157"/>
      <c r="T34" s="163"/>
      <c r="U34" s="161"/>
      <c r="V34" s="164"/>
      <c r="W34" s="162" t="s">
        <v>19</v>
      </c>
      <c r="X34" s="157">
        <v>1</v>
      </c>
      <c r="Y34" s="158">
        <v>1.1200000000000001</v>
      </c>
      <c r="Z34" s="161">
        <v>24</v>
      </c>
      <c r="AA34" s="175"/>
      <c r="AB34" s="165"/>
      <c r="AC34" s="159"/>
      <c r="AD34" s="163"/>
      <c r="AE34" s="161"/>
      <c r="AF34" s="175"/>
      <c r="AG34" s="165"/>
      <c r="AH34" s="161"/>
      <c r="AI34" s="163"/>
      <c r="AJ34" s="161"/>
      <c r="AK34" s="165"/>
      <c r="AL34" s="161"/>
      <c r="AM34" s="163"/>
      <c r="AN34" s="189"/>
    </row>
    <row r="35" spans="1:40" x14ac:dyDescent="0.25">
      <c r="A35" s="84" t="s">
        <v>6775</v>
      </c>
      <c r="B35" s="85">
        <v>72</v>
      </c>
      <c r="C35" s="85">
        <v>57</v>
      </c>
      <c r="D35" s="86">
        <v>15420</v>
      </c>
      <c r="E35" s="87" t="str">
        <f>IF(D35="","",IF(D35&lt;$C$5,$F$5,IF(D35&gt;$C$4,$F$4,IF(D35&gt;$C$3,$F$3,$F$2))))</f>
        <v>V</v>
      </c>
      <c r="F35" s="84" t="s">
        <v>551</v>
      </c>
      <c r="G35" s="89">
        <v>26</v>
      </c>
      <c r="H35" s="103" t="s">
        <v>47</v>
      </c>
      <c r="I35" s="157">
        <v>1</v>
      </c>
      <c r="J35" s="92">
        <v>1.48</v>
      </c>
      <c r="K35" s="93">
        <v>26</v>
      </c>
      <c r="L35" s="94"/>
      <c r="M35" s="160" t="s">
        <v>34</v>
      </c>
      <c r="N35" s="157">
        <v>1</v>
      </c>
      <c r="O35" s="158">
        <v>0.91</v>
      </c>
      <c r="P35" s="161">
        <v>24</v>
      </c>
      <c r="Q35" s="175"/>
      <c r="R35" s="162"/>
      <c r="S35" s="157"/>
      <c r="T35" s="163"/>
      <c r="U35" s="161"/>
      <c r="V35" s="164"/>
      <c r="W35" s="162"/>
      <c r="X35" s="157"/>
      <c r="Y35" s="158"/>
      <c r="Z35" s="161"/>
      <c r="AA35" s="175"/>
      <c r="AB35" s="165"/>
      <c r="AC35" s="159"/>
      <c r="AD35" s="163"/>
      <c r="AE35" s="161"/>
      <c r="AF35" s="175"/>
      <c r="AG35" s="165"/>
      <c r="AH35" s="161"/>
      <c r="AI35" s="163"/>
      <c r="AJ35" s="161"/>
      <c r="AK35" s="165"/>
      <c r="AL35" s="161"/>
      <c r="AM35" s="163"/>
      <c r="AN35" s="189"/>
    </row>
    <row r="36" spans="1:40" x14ac:dyDescent="0.25">
      <c r="A36" s="84" t="s">
        <v>6776</v>
      </c>
      <c r="B36" s="85">
        <v>3</v>
      </c>
      <c r="C36" s="85">
        <v>57</v>
      </c>
      <c r="D36" s="86">
        <v>38027</v>
      </c>
      <c r="E36" s="87" t="str">
        <f>IF(D36="","",IF(D36&lt;$C$5,$F$5,IF(D36&gt;$C$4,$F$4,IF(D36&gt;$C$3,$F$3,$F$2))))</f>
        <v>S</v>
      </c>
      <c r="F36" s="88" t="s">
        <v>559</v>
      </c>
      <c r="G36" s="89">
        <v>26</v>
      </c>
      <c r="H36" s="162" t="s">
        <v>47</v>
      </c>
      <c r="I36" s="157">
        <v>1</v>
      </c>
      <c r="J36" s="92">
        <v>1.33</v>
      </c>
      <c r="K36" s="93">
        <v>26</v>
      </c>
      <c r="L36" s="94"/>
      <c r="M36" s="160"/>
      <c r="N36" s="157"/>
      <c r="O36" s="158"/>
      <c r="P36" s="161"/>
      <c r="Q36" s="175"/>
      <c r="R36" s="162"/>
      <c r="S36" s="157"/>
      <c r="T36" s="163"/>
      <c r="U36" s="161"/>
      <c r="V36" s="164"/>
      <c r="W36" s="162"/>
      <c r="X36" s="157"/>
      <c r="Y36" s="158"/>
      <c r="Z36" s="161"/>
      <c r="AA36" s="175"/>
      <c r="AB36" s="165"/>
      <c r="AC36" s="159"/>
      <c r="AD36" s="163"/>
      <c r="AE36" s="161"/>
      <c r="AF36" s="175"/>
      <c r="AG36" s="165"/>
      <c r="AH36" s="161"/>
      <c r="AI36" s="163"/>
      <c r="AJ36" s="161"/>
      <c r="AK36" s="165"/>
      <c r="AL36" s="161"/>
      <c r="AM36" s="163"/>
      <c r="AN36" s="189"/>
    </row>
    <row r="37" spans="1:40" x14ac:dyDescent="0.25">
      <c r="A37" s="84" t="s">
        <v>6777</v>
      </c>
      <c r="B37" s="85">
        <v>62</v>
      </c>
      <c r="C37" s="85">
        <v>57</v>
      </c>
      <c r="D37" s="86">
        <v>19143</v>
      </c>
      <c r="E37" s="87" t="str">
        <f>IF(D37="","",IF(D37&lt;$C$5,$F$5,IF(D37&gt;$C$4,$F$4,IF(D37&gt;$C$3,$F$3,$F$2))))</f>
        <v>V</v>
      </c>
      <c r="F37" s="106" t="s">
        <v>2840</v>
      </c>
      <c r="G37" s="89">
        <v>25</v>
      </c>
      <c r="H37" s="162" t="s">
        <v>12</v>
      </c>
      <c r="I37" s="157">
        <v>1</v>
      </c>
      <c r="J37" s="92">
        <v>0.61</v>
      </c>
      <c r="K37" s="93">
        <v>25</v>
      </c>
      <c r="L37" s="94"/>
      <c r="M37" s="160"/>
      <c r="N37" s="157"/>
      <c r="O37" s="158"/>
      <c r="P37" s="161"/>
      <c r="Q37" s="175"/>
      <c r="R37" s="162"/>
      <c r="S37" s="157"/>
      <c r="T37" s="163"/>
      <c r="U37" s="161"/>
      <c r="V37" s="164"/>
      <c r="W37" s="162"/>
      <c r="X37" s="157"/>
      <c r="Y37" s="158"/>
      <c r="Z37" s="161"/>
      <c r="AA37" s="175"/>
      <c r="AB37" s="165"/>
      <c r="AC37" s="159"/>
      <c r="AD37" s="163"/>
      <c r="AE37" s="161"/>
      <c r="AF37" s="175"/>
      <c r="AG37" s="165"/>
      <c r="AH37" s="161"/>
      <c r="AI37" s="163"/>
      <c r="AJ37" s="161"/>
      <c r="AK37" s="165"/>
      <c r="AL37" s="161"/>
      <c r="AM37" s="163"/>
      <c r="AN37" s="189"/>
    </row>
    <row r="38" spans="1:40" x14ac:dyDescent="0.25">
      <c r="A38" s="84" t="s">
        <v>6778</v>
      </c>
      <c r="B38" s="85">
        <v>74</v>
      </c>
      <c r="C38" s="85">
        <v>57</v>
      </c>
      <c r="D38" s="86">
        <v>14961</v>
      </c>
      <c r="E38" s="87" t="str">
        <f>IF(D38="","",IF(D38&lt;$C$5,$F$5,IF(D38&gt;$C$4,$F$4,IF(D38&gt;$C$3,$F$3,$F$2))))</f>
        <v>V</v>
      </c>
      <c r="F38" s="106" t="s">
        <v>595</v>
      </c>
      <c r="G38" s="89">
        <v>26</v>
      </c>
      <c r="H38" s="162" t="s">
        <v>47</v>
      </c>
      <c r="I38" s="212">
        <v>0</v>
      </c>
      <c r="J38" s="92">
        <v>1.08</v>
      </c>
      <c r="K38" s="93">
        <v>26</v>
      </c>
      <c r="L38" s="94"/>
      <c r="M38" s="160"/>
      <c r="N38" s="157"/>
      <c r="O38" s="158"/>
      <c r="P38" s="161"/>
      <c r="Q38" s="175"/>
      <c r="R38" s="162"/>
      <c r="S38" s="157"/>
      <c r="T38" s="163"/>
      <c r="U38" s="161"/>
      <c r="V38" s="164"/>
      <c r="W38" s="162"/>
      <c r="X38" s="157"/>
      <c r="Y38" s="158"/>
      <c r="Z38" s="161"/>
      <c r="AA38" s="175"/>
      <c r="AB38" s="165"/>
      <c r="AC38" s="159"/>
      <c r="AD38" s="163"/>
      <c r="AE38" s="161"/>
      <c r="AF38" s="175"/>
      <c r="AG38" s="165"/>
      <c r="AH38" s="161"/>
      <c r="AI38" s="163"/>
      <c r="AJ38" s="161"/>
      <c r="AK38" s="165"/>
      <c r="AL38" s="161"/>
      <c r="AM38" s="163"/>
      <c r="AN38" s="189"/>
    </row>
    <row r="39" spans="1:40" x14ac:dyDescent="0.25">
      <c r="A39" s="129" t="s">
        <v>6779</v>
      </c>
      <c r="B39" s="85">
        <v>67</v>
      </c>
      <c r="C39" s="85">
        <v>57</v>
      </c>
      <c r="D39" s="86">
        <v>24948</v>
      </c>
      <c r="E39" s="87" t="str">
        <f>IF(D39="","",IF(D39&lt;$C$5,$F$5,IF(D39&gt;$C$4,$F$4,IF(D39&gt;$C$3,$F$3,$F$2))))</f>
        <v>V</v>
      </c>
      <c r="F39" s="106" t="s">
        <v>6780</v>
      </c>
      <c r="G39" s="89">
        <v>26</v>
      </c>
      <c r="H39" s="103" t="s">
        <v>47</v>
      </c>
      <c r="I39" s="157">
        <v>1</v>
      </c>
      <c r="J39" s="92">
        <v>1.27</v>
      </c>
      <c r="K39" s="93">
        <v>24</v>
      </c>
      <c r="L39" s="94"/>
      <c r="M39" s="160"/>
      <c r="N39" s="157"/>
      <c r="O39" s="158"/>
      <c r="P39" s="161"/>
      <c r="Q39" s="175"/>
      <c r="R39" s="162" t="s">
        <v>19</v>
      </c>
      <c r="S39" s="157">
        <v>1</v>
      </c>
      <c r="T39" s="163">
        <v>0.25</v>
      </c>
      <c r="U39" s="157">
        <v>14</v>
      </c>
      <c r="V39" s="164"/>
      <c r="W39" s="162" t="s">
        <v>19</v>
      </c>
      <c r="X39" s="157">
        <v>1</v>
      </c>
      <c r="Y39" s="158">
        <v>1.08</v>
      </c>
      <c r="Z39" s="161">
        <v>24</v>
      </c>
      <c r="AA39" s="175"/>
      <c r="AB39" s="165" t="s">
        <v>118</v>
      </c>
      <c r="AC39" s="159">
        <v>1</v>
      </c>
      <c r="AD39" s="163">
        <v>0.89400000000000002</v>
      </c>
      <c r="AE39" s="161">
        <v>26</v>
      </c>
      <c r="AF39" s="175"/>
      <c r="AG39" s="165" t="s">
        <v>118</v>
      </c>
      <c r="AH39" s="161"/>
      <c r="AI39" s="163">
        <v>0.76200000000000001</v>
      </c>
      <c r="AJ39" s="161">
        <v>25</v>
      </c>
      <c r="AK39" s="165" t="s">
        <v>118</v>
      </c>
      <c r="AL39" s="161"/>
      <c r="AM39" s="163">
        <v>0.93700000000000006</v>
      </c>
      <c r="AN39" s="189">
        <v>26</v>
      </c>
    </row>
    <row r="40" spans="1:40" x14ac:dyDescent="0.25">
      <c r="A40" s="84" t="s">
        <v>6781</v>
      </c>
      <c r="B40" s="85">
        <v>74</v>
      </c>
      <c r="C40" s="85">
        <v>57</v>
      </c>
      <c r="D40" s="86">
        <v>15961</v>
      </c>
      <c r="E40" s="87" t="str">
        <f>IF(D40="","",IF(D40&lt;$C$5,$F$5,IF(D40&gt;$C$4,$F$4,IF(D40&gt;$C$3,$F$3,$F$2))))</f>
        <v>V</v>
      </c>
      <c r="F40" s="102" t="s">
        <v>721</v>
      </c>
      <c r="G40" s="89">
        <v>26</v>
      </c>
      <c r="H40" s="162" t="s">
        <v>12</v>
      </c>
      <c r="I40" s="157">
        <v>1</v>
      </c>
      <c r="J40" s="92">
        <v>0.78</v>
      </c>
      <c r="K40" s="93">
        <v>26</v>
      </c>
      <c r="L40" s="94"/>
      <c r="M40" s="160" t="s">
        <v>34</v>
      </c>
      <c r="N40" s="157">
        <v>1</v>
      </c>
      <c r="O40" s="158">
        <v>0.76</v>
      </c>
      <c r="P40" s="161">
        <v>22</v>
      </c>
      <c r="Q40" s="175"/>
      <c r="R40" s="162"/>
      <c r="S40" s="157"/>
      <c r="T40" s="163"/>
      <c r="U40" s="161"/>
      <c r="V40" s="164"/>
      <c r="W40" s="162"/>
      <c r="X40" s="157"/>
      <c r="Y40" s="158"/>
      <c r="Z40" s="161"/>
      <c r="AA40" s="175"/>
      <c r="AB40" s="165"/>
      <c r="AC40" s="159"/>
      <c r="AD40" s="163"/>
      <c r="AE40" s="161"/>
      <c r="AF40" s="175"/>
      <c r="AG40" s="165"/>
      <c r="AH40" s="161"/>
      <c r="AI40" s="163"/>
      <c r="AJ40" s="161"/>
      <c r="AK40" s="165"/>
      <c r="AL40" s="161"/>
      <c r="AM40" s="163"/>
      <c r="AN40" s="189"/>
    </row>
    <row r="41" spans="1:40" x14ac:dyDescent="0.25">
      <c r="A41" s="192" t="s">
        <v>6884</v>
      </c>
      <c r="B41" s="193">
        <v>37</v>
      </c>
      <c r="C41" s="193">
        <v>57</v>
      </c>
      <c r="D41" s="194">
        <v>21262</v>
      </c>
      <c r="E41" s="195" t="str">
        <f>IF(D41="","",IF(D41&lt;$C$5,$F$5,IF(D41&gt;$C$4,$F$4,IF(D41&gt;$C$3,$F$3,$F$2))))</f>
        <v>V</v>
      </c>
      <c r="F41" s="215" t="s">
        <v>6885</v>
      </c>
      <c r="G41" s="197">
        <v>26</v>
      </c>
      <c r="H41" s="184" t="s">
        <v>47</v>
      </c>
      <c r="I41" s="213">
        <v>1</v>
      </c>
      <c r="J41" s="214">
        <v>1.42</v>
      </c>
      <c r="K41" s="93">
        <v>26</v>
      </c>
      <c r="L41" s="94"/>
      <c r="M41" s="200"/>
      <c r="N41" s="199"/>
      <c r="O41" s="92"/>
      <c r="P41" s="201"/>
      <c r="Q41" s="97"/>
      <c r="R41" s="198"/>
      <c r="S41" s="199"/>
      <c r="T41" s="202"/>
      <c r="U41" s="201"/>
      <c r="V41" s="203"/>
      <c r="W41" s="198"/>
      <c r="X41" s="199"/>
      <c r="Y41" s="204"/>
      <c r="Z41" s="205"/>
      <c r="AA41" s="97"/>
      <c r="AB41" s="206"/>
      <c r="AC41" s="207"/>
      <c r="AD41" s="208"/>
      <c r="AE41" s="205"/>
      <c r="AF41" s="97"/>
      <c r="AG41" s="206"/>
      <c r="AH41" s="205"/>
      <c r="AI41" s="208"/>
      <c r="AJ41" s="205"/>
      <c r="AK41" s="206"/>
      <c r="AL41" s="205"/>
      <c r="AM41" s="208"/>
      <c r="AN41" s="209"/>
    </row>
    <row r="42" spans="1:40" x14ac:dyDescent="0.25">
      <c r="A42" s="84" t="s">
        <v>6782</v>
      </c>
      <c r="B42" s="85">
        <v>33</v>
      </c>
      <c r="C42" s="85">
        <v>57</v>
      </c>
      <c r="D42" s="86">
        <v>17567</v>
      </c>
      <c r="E42" s="87" t="str">
        <f>IF(D42="","",IF(D42&lt;$C$5,$F$5,IF(D42&gt;$C$4,$F$4,IF(D42&gt;$C$3,$F$3,$F$2))))</f>
        <v>V</v>
      </c>
      <c r="F42" s="106" t="s">
        <v>760</v>
      </c>
      <c r="G42" s="89">
        <v>25</v>
      </c>
      <c r="H42" s="162" t="s">
        <v>47</v>
      </c>
      <c r="I42" s="157">
        <v>1</v>
      </c>
      <c r="J42" s="92">
        <v>1.4</v>
      </c>
      <c r="K42" s="93">
        <v>25</v>
      </c>
      <c r="L42" s="94"/>
      <c r="M42" s="160"/>
      <c r="N42" s="157"/>
      <c r="O42" s="158"/>
      <c r="P42" s="161"/>
      <c r="Q42" s="175"/>
      <c r="R42" s="162" t="s">
        <v>34</v>
      </c>
      <c r="S42" s="157">
        <v>1</v>
      </c>
      <c r="T42" s="163">
        <v>0.127</v>
      </c>
      <c r="U42" s="161">
        <v>25</v>
      </c>
      <c r="V42" s="164"/>
      <c r="W42" s="162"/>
      <c r="X42" s="157"/>
      <c r="Y42" s="158"/>
      <c r="Z42" s="161"/>
      <c r="AA42" s="175"/>
      <c r="AB42" s="165"/>
      <c r="AC42" s="159"/>
      <c r="AD42" s="163"/>
      <c r="AE42" s="161"/>
      <c r="AF42" s="175"/>
      <c r="AG42" s="165"/>
      <c r="AH42" s="161"/>
      <c r="AI42" s="163"/>
      <c r="AJ42" s="161"/>
      <c r="AK42" s="165"/>
      <c r="AL42" s="161"/>
      <c r="AM42" s="163"/>
      <c r="AN42" s="189"/>
    </row>
    <row r="43" spans="1:40" x14ac:dyDescent="0.25">
      <c r="A43" s="84" t="s">
        <v>6783</v>
      </c>
      <c r="B43" s="85">
        <v>3</v>
      </c>
      <c r="C43" s="85">
        <v>57</v>
      </c>
      <c r="D43" s="86">
        <v>20706</v>
      </c>
      <c r="E43" s="87" t="str">
        <f>IF(D43="","",IF(D43&lt;$C$5,$F$5,IF(D43&gt;$C$4,$F$4,IF(D43&gt;$C$3,$F$3,$F$2))))</f>
        <v>V</v>
      </c>
      <c r="F43" s="106" t="s">
        <v>764</v>
      </c>
      <c r="G43" s="89">
        <v>26</v>
      </c>
      <c r="H43" s="162" t="s">
        <v>47</v>
      </c>
      <c r="I43" s="157">
        <v>1</v>
      </c>
      <c r="J43" s="92">
        <v>1.56</v>
      </c>
      <c r="K43" s="107">
        <v>26</v>
      </c>
      <c r="L43" s="108"/>
      <c r="M43" s="160" t="s">
        <v>34</v>
      </c>
      <c r="N43" s="157">
        <v>1</v>
      </c>
      <c r="O43" s="158">
        <v>0.9</v>
      </c>
      <c r="P43" s="161">
        <v>26</v>
      </c>
      <c r="Q43" s="175"/>
      <c r="R43" s="162" t="s">
        <v>19</v>
      </c>
      <c r="S43" s="157">
        <v>1</v>
      </c>
      <c r="T43" s="163">
        <v>0.29899999999999999</v>
      </c>
      <c r="U43" s="161">
        <v>26</v>
      </c>
      <c r="V43" s="164"/>
      <c r="W43" s="162" t="s">
        <v>19</v>
      </c>
      <c r="X43" s="157">
        <v>1</v>
      </c>
      <c r="Y43" s="158">
        <v>2</v>
      </c>
      <c r="Z43" s="157">
        <v>11</v>
      </c>
      <c r="AA43" s="177"/>
      <c r="AB43" s="165" t="s">
        <v>118</v>
      </c>
      <c r="AC43" s="159">
        <v>1</v>
      </c>
      <c r="AD43" s="163">
        <v>0.93500000000000005</v>
      </c>
      <c r="AE43" s="161">
        <v>13</v>
      </c>
      <c r="AF43" s="175"/>
      <c r="AG43" s="165"/>
      <c r="AH43" s="161"/>
      <c r="AI43" s="163"/>
      <c r="AJ43" s="161"/>
      <c r="AK43" s="165"/>
      <c r="AL43" s="161"/>
      <c r="AM43" s="163"/>
      <c r="AN43" s="189"/>
    </row>
    <row r="44" spans="1:40" x14ac:dyDescent="0.25">
      <c r="A44" s="84" t="s">
        <v>6784</v>
      </c>
      <c r="B44" s="85">
        <v>5</v>
      </c>
      <c r="C44" s="85">
        <v>57</v>
      </c>
      <c r="D44" s="86">
        <v>34224</v>
      </c>
      <c r="E44" s="87" t="str">
        <f>IF(D44="","",IF(D44&lt;$C$5,$F$5,IF(D44&gt;$C$4,$F$4,IF(D44&gt;$C$3,$F$3,$F$2))))</f>
        <v>S</v>
      </c>
      <c r="F44" s="106" t="s">
        <v>816</v>
      </c>
      <c r="G44" s="89">
        <v>26</v>
      </c>
      <c r="H44" s="103" t="s">
        <v>2556</v>
      </c>
      <c r="I44" s="157">
        <v>1</v>
      </c>
      <c r="J44" s="92">
        <v>13.63</v>
      </c>
      <c r="K44" s="107">
        <v>26</v>
      </c>
      <c r="L44" s="108"/>
      <c r="M44" s="160" t="s">
        <v>118</v>
      </c>
      <c r="N44" s="157">
        <v>1</v>
      </c>
      <c r="O44" s="158">
        <v>4.04</v>
      </c>
      <c r="P44" s="157">
        <v>26</v>
      </c>
      <c r="Q44" s="177"/>
      <c r="R44" s="162" t="s">
        <v>118</v>
      </c>
      <c r="S44" s="157">
        <v>1</v>
      </c>
      <c r="T44" s="163">
        <v>0.95699999999999996</v>
      </c>
      <c r="U44" s="161">
        <v>26</v>
      </c>
      <c r="V44" s="164"/>
      <c r="W44" s="162" t="s">
        <v>118</v>
      </c>
      <c r="X44" s="157">
        <v>1</v>
      </c>
      <c r="Y44" s="158">
        <v>10.26</v>
      </c>
      <c r="Z44" s="157">
        <v>15</v>
      </c>
      <c r="AA44" s="177"/>
      <c r="AB44" s="165" t="s">
        <v>118</v>
      </c>
      <c r="AC44" s="159">
        <v>1</v>
      </c>
      <c r="AD44" s="163">
        <v>1.099</v>
      </c>
      <c r="AE44" s="161">
        <v>20</v>
      </c>
      <c r="AF44" s="175"/>
      <c r="AG44" s="165"/>
      <c r="AH44" s="161"/>
      <c r="AI44" s="163"/>
      <c r="AJ44" s="161"/>
      <c r="AK44" s="165"/>
      <c r="AL44" s="161"/>
      <c r="AM44" s="163"/>
      <c r="AN44" s="189"/>
    </row>
    <row r="45" spans="1:40" x14ac:dyDescent="0.25">
      <c r="A45" s="84" t="s">
        <v>6785</v>
      </c>
      <c r="B45" s="85">
        <v>5</v>
      </c>
      <c r="C45" s="85">
        <v>57</v>
      </c>
      <c r="D45" s="86">
        <v>22824</v>
      </c>
      <c r="E45" s="87" t="str">
        <f>IF(D45="","",IF(D45&lt;$C$5,$F$5,IF(D45&gt;$C$4,$F$4,IF(D45&gt;$C$3,$F$3,$F$2))))</f>
        <v>V</v>
      </c>
      <c r="F45" s="88" t="s">
        <v>818</v>
      </c>
      <c r="G45" s="89">
        <v>26</v>
      </c>
      <c r="H45" s="162" t="s">
        <v>19</v>
      </c>
      <c r="I45" s="212">
        <v>0</v>
      </c>
      <c r="J45" s="92">
        <v>3.91</v>
      </c>
      <c r="K45" s="107">
        <v>26</v>
      </c>
      <c r="L45" s="108"/>
      <c r="M45" s="160" t="s">
        <v>66</v>
      </c>
      <c r="N45" s="157">
        <v>1</v>
      </c>
      <c r="O45" s="158">
        <v>2.11</v>
      </c>
      <c r="P45" s="161">
        <v>25</v>
      </c>
      <c r="Q45" s="175"/>
      <c r="R45" s="162" t="s">
        <v>2556</v>
      </c>
      <c r="S45" s="212">
        <v>0</v>
      </c>
      <c r="T45" s="163">
        <v>0.46200000000000002</v>
      </c>
      <c r="U45" s="161">
        <v>26</v>
      </c>
      <c r="V45" s="164"/>
      <c r="W45" s="162" t="s">
        <v>19</v>
      </c>
      <c r="X45" s="157">
        <v>1</v>
      </c>
      <c r="Y45" s="158">
        <v>3.65</v>
      </c>
      <c r="Z45" s="161">
        <v>26</v>
      </c>
      <c r="AA45" s="175"/>
      <c r="AB45" s="165"/>
      <c r="AC45" s="159"/>
      <c r="AD45" s="163"/>
      <c r="AE45" s="161"/>
      <c r="AF45" s="175"/>
      <c r="AG45" s="165"/>
      <c r="AH45" s="161"/>
      <c r="AI45" s="163"/>
      <c r="AJ45" s="161"/>
      <c r="AK45" s="165"/>
      <c r="AL45" s="161"/>
      <c r="AM45" s="163"/>
      <c r="AN45" s="189"/>
    </row>
    <row r="46" spans="1:40" x14ac:dyDescent="0.25">
      <c r="A46" s="84" t="s">
        <v>6786</v>
      </c>
      <c r="B46" s="85">
        <v>3</v>
      </c>
      <c r="C46" s="85">
        <v>57</v>
      </c>
      <c r="D46" s="86">
        <v>39772</v>
      </c>
      <c r="E46" s="87" t="str">
        <f>IF(D46="","",IF(D46&lt;$C$5,$F$5,IF(D46&gt;$C$4,$F$4,IF(D46&gt;$C$3,$F$3,$F$2))))</f>
        <v>J</v>
      </c>
      <c r="F46" s="106" t="s">
        <v>6787</v>
      </c>
      <c r="G46" s="89">
        <v>26</v>
      </c>
      <c r="H46" s="128" t="s">
        <v>12</v>
      </c>
      <c r="I46" s="216">
        <v>1</v>
      </c>
      <c r="J46" s="214">
        <v>0.64</v>
      </c>
      <c r="K46" s="93">
        <v>26</v>
      </c>
      <c r="L46" s="94"/>
      <c r="M46" s="160"/>
      <c r="N46" s="157"/>
      <c r="O46" s="158"/>
      <c r="P46" s="161"/>
      <c r="Q46" s="175"/>
      <c r="R46" s="162"/>
      <c r="S46" s="157"/>
      <c r="T46" s="163"/>
      <c r="U46" s="161"/>
      <c r="V46" s="164"/>
      <c r="W46" s="162"/>
      <c r="X46" s="157"/>
      <c r="Y46" s="158"/>
      <c r="Z46" s="161"/>
      <c r="AA46" s="175"/>
      <c r="AB46" s="165"/>
      <c r="AC46" s="159"/>
      <c r="AD46" s="163"/>
      <c r="AE46" s="161"/>
      <c r="AF46" s="175"/>
      <c r="AG46" s="165"/>
      <c r="AH46" s="161"/>
      <c r="AI46" s="163"/>
      <c r="AJ46" s="161"/>
      <c r="AK46" s="165"/>
      <c r="AL46" s="161"/>
      <c r="AM46" s="163"/>
      <c r="AN46" s="189"/>
    </row>
    <row r="47" spans="1:40" x14ac:dyDescent="0.25">
      <c r="A47" s="84" t="s">
        <v>6789</v>
      </c>
      <c r="B47" s="85">
        <v>5</v>
      </c>
      <c r="C47" s="85">
        <v>57</v>
      </c>
      <c r="D47" s="86">
        <v>22038</v>
      </c>
      <c r="E47" s="87" t="str">
        <f>IF(D47="","",IF(D47&lt;$C$5,$F$5,IF(D47&gt;$C$4,$F$4,IF(D47&gt;$C$3,$F$3,$F$2))))</f>
        <v>V</v>
      </c>
      <c r="F47" s="106" t="s">
        <v>892</v>
      </c>
      <c r="G47" s="89">
        <v>26</v>
      </c>
      <c r="H47" s="162" t="s">
        <v>12</v>
      </c>
      <c r="I47" s="157">
        <v>1</v>
      </c>
      <c r="J47" s="92">
        <v>0.76</v>
      </c>
      <c r="K47" s="107">
        <v>26</v>
      </c>
      <c r="L47" s="108"/>
      <c r="M47" s="160" t="s">
        <v>34</v>
      </c>
      <c r="N47" s="157">
        <v>1</v>
      </c>
      <c r="O47" s="158">
        <v>0.47</v>
      </c>
      <c r="P47" s="161">
        <v>26</v>
      </c>
      <c r="Q47" s="175"/>
      <c r="R47" s="162" t="s">
        <v>34</v>
      </c>
      <c r="S47" s="157">
        <v>1</v>
      </c>
      <c r="T47" s="163">
        <v>0.17299999999999999</v>
      </c>
      <c r="U47" s="161">
        <v>26</v>
      </c>
      <c r="V47" s="164"/>
      <c r="W47" s="162" t="s">
        <v>19</v>
      </c>
      <c r="X47" s="157">
        <v>1</v>
      </c>
      <c r="Y47" s="158">
        <v>0.54</v>
      </c>
      <c r="Z47" s="161">
        <v>25</v>
      </c>
      <c r="AA47" s="175"/>
      <c r="AB47" s="165" t="s">
        <v>19</v>
      </c>
      <c r="AC47" s="159">
        <v>1</v>
      </c>
      <c r="AD47" s="163">
        <v>0.82</v>
      </c>
      <c r="AE47" s="161">
        <v>15</v>
      </c>
      <c r="AF47" s="175"/>
      <c r="AG47" s="165"/>
      <c r="AH47" s="161"/>
      <c r="AI47" s="163"/>
      <c r="AJ47" s="161"/>
      <c r="AK47" s="165"/>
      <c r="AL47" s="161"/>
      <c r="AM47" s="163"/>
      <c r="AN47" s="189"/>
    </row>
    <row r="48" spans="1:40" x14ac:dyDescent="0.25">
      <c r="A48" s="84" t="s">
        <v>6790</v>
      </c>
      <c r="B48" s="85">
        <v>3</v>
      </c>
      <c r="C48" s="85">
        <v>57</v>
      </c>
      <c r="D48" s="86">
        <v>17913</v>
      </c>
      <c r="E48" s="87" t="str">
        <f>IF(D48="","",IF(D48&lt;$C$5,$F$5,IF(D48&gt;$C$4,$F$4,IF(D48&gt;$C$3,$F$3,$F$2))))</f>
        <v>V</v>
      </c>
      <c r="F48" s="88" t="s">
        <v>894</v>
      </c>
      <c r="G48" s="89">
        <v>26</v>
      </c>
      <c r="H48" s="162" t="s">
        <v>47</v>
      </c>
      <c r="I48" s="157">
        <v>1</v>
      </c>
      <c r="J48" s="92">
        <v>1.63</v>
      </c>
      <c r="K48" s="107">
        <v>26</v>
      </c>
      <c r="L48" s="108"/>
      <c r="M48" s="160" t="s">
        <v>34</v>
      </c>
      <c r="N48" s="157">
        <v>1</v>
      </c>
      <c r="O48" s="158">
        <v>0.91</v>
      </c>
      <c r="P48" s="161">
        <v>23</v>
      </c>
      <c r="Q48" s="175"/>
      <c r="R48" s="162" t="s">
        <v>34</v>
      </c>
      <c r="S48" s="157">
        <v>1</v>
      </c>
      <c r="T48" s="163">
        <v>0.218</v>
      </c>
      <c r="U48" s="161">
        <v>26</v>
      </c>
      <c r="V48" s="164"/>
      <c r="W48" s="162" t="s">
        <v>19</v>
      </c>
      <c r="X48" s="157">
        <v>1</v>
      </c>
      <c r="Y48" s="158">
        <v>2.9</v>
      </c>
      <c r="Z48" s="157">
        <v>19</v>
      </c>
      <c r="AA48" s="177"/>
      <c r="AB48" s="165"/>
      <c r="AC48" s="159"/>
      <c r="AD48" s="163"/>
      <c r="AE48" s="161"/>
      <c r="AF48" s="175"/>
      <c r="AG48" s="165"/>
      <c r="AH48" s="161"/>
      <c r="AI48" s="163"/>
      <c r="AJ48" s="161"/>
      <c r="AK48" s="165"/>
      <c r="AL48" s="161"/>
      <c r="AM48" s="163"/>
      <c r="AN48" s="189"/>
    </row>
    <row r="49" spans="1:42" x14ac:dyDescent="0.25">
      <c r="A49" s="84" t="s">
        <v>6791</v>
      </c>
      <c r="B49" s="85">
        <v>35</v>
      </c>
      <c r="C49" s="85">
        <v>57</v>
      </c>
      <c r="D49" s="86">
        <v>31142</v>
      </c>
      <c r="E49" s="87" t="str">
        <f>IF(D49="","",IF(D49&lt;$C$5,$F$5,IF(D49&gt;$C$4,$F$4,IF(D49&gt;$C$3,$F$3,$F$2))))</f>
        <v>S</v>
      </c>
      <c r="F49" s="106" t="s">
        <v>920</v>
      </c>
      <c r="G49" s="89">
        <v>25</v>
      </c>
      <c r="H49" s="162" t="s">
        <v>34</v>
      </c>
      <c r="I49" s="157">
        <v>1</v>
      </c>
      <c r="J49" s="92">
        <v>2.54</v>
      </c>
      <c r="K49" s="107">
        <v>8</v>
      </c>
      <c r="L49" s="108"/>
      <c r="M49" s="160" t="s">
        <v>19</v>
      </c>
      <c r="N49" s="157">
        <v>1</v>
      </c>
      <c r="O49" s="158">
        <v>1.36</v>
      </c>
      <c r="P49" s="161">
        <v>25</v>
      </c>
      <c r="Q49" s="175"/>
      <c r="R49" s="162" t="s">
        <v>19</v>
      </c>
      <c r="S49" s="157">
        <v>1</v>
      </c>
      <c r="T49" s="163">
        <v>0.35199999999999998</v>
      </c>
      <c r="U49" s="161">
        <v>25</v>
      </c>
      <c r="V49" s="164"/>
      <c r="W49" s="162"/>
      <c r="X49" s="157"/>
      <c r="Y49" s="158"/>
      <c r="Z49" s="161"/>
      <c r="AA49" s="175"/>
      <c r="AB49" s="165"/>
      <c r="AC49" s="159"/>
      <c r="AD49" s="163"/>
      <c r="AE49" s="161"/>
      <c r="AF49" s="175"/>
      <c r="AG49" s="165"/>
      <c r="AH49" s="161"/>
      <c r="AI49" s="163"/>
      <c r="AJ49" s="161"/>
      <c r="AK49" s="165"/>
      <c r="AL49" s="161"/>
      <c r="AM49" s="163"/>
      <c r="AN49" s="189"/>
    </row>
    <row r="50" spans="1:42" x14ac:dyDescent="0.25">
      <c r="A50" s="84" t="s">
        <v>6792</v>
      </c>
      <c r="B50" s="85">
        <v>5</v>
      </c>
      <c r="C50" s="85">
        <v>57</v>
      </c>
      <c r="D50" s="86">
        <v>19979</v>
      </c>
      <c r="E50" s="87" t="str">
        <f>IF(D50="","",IF(D50&lt;$C$5,$F$5,IF(D50&gt;$C$4,$F$4,IF(D50&gt;$C$3,$F$3,$F$2))))</f>
        <v>V</v>
      </c>
      <c r="F50" s="102" t="s">
        <v>936</v>
      </c>
      <c r="G50" s="89">
        <v>26</v>
      </c>
      <c r="H50" s="103" t="s">
        <v>47</v>
      </c>
      <c r="I50" s="157">
        <v>1</v>
      </c>
      <c r="J50" s="92">
        <v>1.35</v>
      </c>
      <c r="K50" s="107">
        <v>25</v>
      </c>
      <c r="L50" s="108"/>
      <c r="M50" s="160" t="s">
        <v>34</v>
      </c>
      <c r="N50" s="157">
        <v>1</v>
      </c>
      <c r="O50" s="158">
        <v>0.79</v>
      </c>
      <c r="P50" s="161">
        <v>25</v>
      </c>
      <c r="Q50" s="175"/>
      <c r="R50" s="162" t="s">
        <v>19</v>
      </c>
      <c r="S50" s="157">
        <v>1</v>
      </c>
      <c r="T50" s="163">
        <v>0.307</v>
      </c>
      <c r="U50" s="161">
        <v>26</v>
      </c>
      <c r="V50" s="164"/>
      <c r="W50" s="162"/>
      <c r="X50" s="157"/>
      <c r="Y50" s="158"/>
      <c r="Z50" s="161"/>
      <c r="AA50" s="175"/>
      <c r="AB50" s="165"/>
      <c r="AC50" s="159"/>
      <c r="AD50" s="163"/>
      <c r="AE50" s="161"/>
      <c r="AF50" s="175"/>
      <c r="AG50" s="165"/>
      <c r="AH50" s="161"/>
      <c r="AI50" s="163"/>
      <c r="AJ50" s="161"/>
      <c r="AK50" s="165"/>
      <c r="AL50" s="161"/>
      <c r="AM50" s="163"/>
      <c r="AN50" s="189"/>
    </row>
    <row r="51" spans="1:42" x14ac:dyDescent="0.25">
      <c r="A51" s="84" t="s">
        <v>6793</v>
      </c>
      <c r="B51" s="85">
        <v>3</v>
      </c>
      <c r="C51" s="85">
        <v>57</v>
      </c>
      <c r="D51" s="86">
        <v>41801</v>
      </c>
      <c r="E51" s="87" t="str">
        <f>IF(D51="","",IF(D51&lt;$C$5,$F$5,IF(D51&gt;$C$4,$F$4,IF(D51&gt;$C$3,$F$3,$F$2))))</f>
        <v>C</v>
      </c>
      <c r="F51" s="88" t="s">
        <v>6794</v>
      </c>
      <c r="G51" s="89">
        <v>25</v>
      </c>
      <c r="H51" s="103" t="s">
        <v>6788</v>
      </c>
      <c r="I51" s="157"/>
      <c r="J51" s="92">
        <v>0.48</v>
      </c>
      <c r="K51" s="93">
        <v>25</v>
      </c>
      <c r="L51" s="94"/>
      <c r="M51" s="160"/>
      <c r="N51" s="157"/>
      <c r="O51" s="158"/>
      <c r="P51" s="161"/>
      <c r="Q51" s="175"/>
      <c r="R51" s="162"/>
      <c r="S51" s="157"/>
      <c r="T51" s="163"/>
      <c r="U51" s="161"/>
      <c r="V51" s="164"/>
      <c r="W51" s="162"/>
      <c r="X51" s="157"/>
      <c r="Y51" s="158"/>
      <c r="Z51" s="161"/>
      <c r="AA51" s="175"/>
      <c r="AB51" s="165"/>
      <c r="AC51" s="159"/>
      <c r="AD51" s="163"/>
      <c r="AE51" s="161"/>
      <c r="AF51" s="175"/>
      <c r="AG51" s="165"/>
      <c r="AH51" s="161"/>
      <c r="AI51" s="163"/>
      <c r="AJ51" s="161"/>
      <c r="AK51" s="165"/>
      <c r="AL51" s="161"/>
      <c r="AM51" s="163"/>
      <c r="AN51" s="189"/>
    </row>
    <row r="52" spans="1:42" x14ac:dyDescent="0.25">
      <c r="A52" s="129" t="s">
        <v>6795</v>
      </c>
      <c r="B52" s="85">
        <v>67</v>
      </c>
      <c r="C52" s="85">
        <v>57</v>
      </c>
      <c r="D52" s="86">
        <v>16092</v>
      </c>
      <c r="E52" s="87" t="str">
        <f>IF(D52="","",IF(D52&lt;$C$5,$F$5,IF(D52&gt;$C$4,$F$4,IF(D52&gt;$C$3,$F$3,$F$2))))</f>
        <v>V</v>
      </c>
      <c r="F52" s="88" t="s">
        <v>952</v>
      </c>
      <c r="G52" s="89">
        <v>26</v>
      </c>
      <c r="H52" s="103" t="s">
        <v>34</v>
      </c>
      <c r="I52" s="157">
        <v>1</v>
      </c>
      <c r="J52" s="92">
        <v>3.15</v>
      </c>
      <c r="K52" s="93">
        <v>26</v>
      </c>
      <c r="L52" s="94"/>
      <c r="M52" s="160" t="s">
        <v>34</v>
      </c>
      <c r="N52" s="157">
        <v>1</v>
      </c>
      <c r="O52" s="158">
        <v>1.02</v>
      </c>
      <c r="P52" s="157">
        <v>24</v>
      </c>
      <c r="Q52" s="177"/>
      <c r="R52" s="162" t="s">
        <v>66</v>
      </c>
      <c r="S52" s="157">
        <v>1</v>
      </c>
      <c r="T52" s="163">
        <v>0.437</v>
      </c>
      <c r="U52" s="161">
        <v>13</v>
      </c>
      <c r="V52" s="164"/>
      <c r="W52" s="162" t="s">
        <v>19</v>
      </c>
      <c r="X52" s="157">
        <v>1</v>
      </c>
      <c r="Y52" s="158">
        <v>3.19</v>
      </c>
      <c r="Z52" s="161">
        <v>26</v>
      </c>
      <c r="AA52" s="175"/>
      <c r="AB52" s="165"/>
      <c r="AC52" s="159"/>
      <c r="AD52" s="163"/>
      <c r="AE52" s="161"/>
      <c r="AF52" s="175"/>
      <c r="AG52" s="165"/>
      <c r="AH52" s="161"/>
      <c r="AI52" s="163"/>
      <c r="AJ52" s="161"/>
      <c r="AK52" s="165"/>
      <c r="AL52" s="161"/>
      <c r="AM52" s="163"/>
      <c r="AN52" s="189"/>
    </row>
    <row r="53" spans="1:42" x14ac:dyDescent="0.25">
      <c r="A53" s="84" t="s">
        <v>6796</v>
      </c>
      <c r="B53" s="85">
        <v>5</v>
      </c>
      <c r="C53" s="85">
        <v>57</v>
      </c>
      <c r="D53" s="86">
        <v>20707</v>
      </c>
      <c r="E53" s="87" t="str">
        <f>IF(D53="","",IF(D53&lt;$C$5,$F$5,IF(D53&gt;$C$4,$F$4,IF(D53&gt;$C$3,$F$3,$F$2))))</f>
        <v>V</v>
      </c>
      <c r="F53" s="88" t="s">
        <v>2650</v>
      </c>
      <c r="G53" s="89">
        <v>26</v>
      </c>
      <c r="H53" s="103"/>
      <c r="I53" s="157"/>
      <c r="J53" s="92"/>
      <c r="K53" s="93"/>
      <c r="L53" s="94"/>
      <c r="M53" s="160"/>
      <c r="N53" s="157"/>
      <c r="O53" s="158"/>
      <c r="P53" s="161"/>
      <c r="Q53" s="175"/>
      <c r="R53" s="162" t="s">
        <v>66</v>
      </c>
      <c r="S53" s="157">
        <v>1</v>
      </c>
      <c r="T53" s="163">
        <v>0.48499999999999999</v>
      </c>
      <c r="U53" s="161">
        <v>26</v>
      </c>
      <c r="V53" s="164"/>
      <c r="W53" s="162"/>
      <c r="X53" s="157"/>
      <c r="Y53" s="158"/>
      <c r="Z53" s="161"/>
      <c r="AA53" s="175"/>
      <c r="AB53" s="165"/>
      <c r="AC53" s="159"/>
      <c r="AD53" s="163"/>
      <c r="AE53" s="161"/>
      <c r="AF53" s="175"/>
      <c r="AG53" s="165"/>
      <c r="AH53" s="161"/>
      <c r="AI53" s="163"/>
      <c r="AJ53" s="161"/>
      <c r="AK53" s="165"/>
      <c r="AL53" s="161"/>
      <c r="AM53" s="163"/>
      <c r="AN53" s="189"/>
    </row>
    <row r="54" spans="1:42" x14ac:dyDescent="0.25">
      <c r="A54" s="131" t="s">
        <v>6797</v>
      </c>
      <c r="B54" s="85">
        <v>67</v>
      </c>
      <c r="C54" s="85">
        <v>57</v>
      </c>
      <c r="D54" s="86">
        <v>29747</v>
      </c>
      <c r="E54" s="87" t="str">
        <f>IF(D54="","",IF(D54&lt;$C$5,$F$5,IF(D54&gt;$C$4,$F$4,IF(D54&gt;$C$3,$F$3,$F$2))))</f>
        <v>S</v>
      </c>
      <c r="F54" s="106" t="s">
        <v>1028</v>
      </c>
      <c r="G54" s="89">
        <v>26</v>
      </c>
      <c r="H54" s="162" t="s">
        <v>2556</v>
      </c>
      <c r="I54" s="157">
        <v>1</v>
      </c>
      <c r="J54" s="92">
        <v>14.37</v>
      </c>
      <c r="K54" s="107">
        <v>22</v>
      </c>
      <c r="L54" s="108"/>
      <c r="M54" s="160"/>
      <c r="N54" s="157"/>
      <c r="O54" s="158"/>
      <c r="P54" s="161"/>
      <c r="Q54" s="175"/>
      <c r="R54" s="162" t="s">
        <v>2556</v>
      </c>
      <c r="S54" s="157">
        <v>1</v>
      </c>
      <c r="T54" s="163">
        <v>0.64300000000000002</v>
      </c>
      <c r="U54" s="157">
        <v>17</v>
      </c>
      <c r="V54" s="164"/>
      <c r="W54" s="162"/>
      <c r="X54" s="157"/>
      <c r="Y54" s="158"/>
      <c r="Z54" s="161"/>
      <c r="AA54" s="175"/>
      <c r="AB54" s="165"/>
      <c r="AC54" s="159"/>
      <c r="AD54" s="163"/>
      <c r="AE54" s="161"/>
      <c r="AF54" s="175"/>
      <c r="AG54" s="165"/>
      <c r="AH54" s="161"/>
      <c r="AI54" s="163"/>
      <c r="AJ54" s="161"/>
      <c r="AK54" s="165"/>
      <c r="AL54" s="161"/>
      <c r="AM54" s="163"/>
      <c r="AN54" s="189"/>
    </row>
    <row r="55" spans="1:42" x14ac:dyDescent="0.25">
      <c r="A55" s="84" t="s">
        <v>6798</v>
      </c>
      <c r="B55" s="85">
        <v>13</v>
      </c>
      <c r="C55" s="85">
        <v>57</v>
      </c>
      <c r="D55" s="86">
        <v>11888</v>
      </c>
      <c r="E55" s="87" t="str">
        <f>IF(D55="","",IF(D55&lt;$C$5,$F$5,IF(D55&gt;$C$4,$F$4,IF(D55&gt;$C$3,$F$3,$F$2))))</f>
        <v>V</v>
      </c>
      <c r="F55" s="106" t="s">
        <v>2654</v>
      </c>
      <c r="G55" s="89">
        <v>25</v>
      </c>
      <c r="H55" s="162"/>
      <c r="I55" s="157"/>
      <c r="J55" s="92"/>
      <c r="K55" s="93"/>
      <c r="L55" s="94"/>
      <c r="M55" s="160"/>
      <c r="N55" s="157"/>
      <c r="O55" s="158"/>
      <c r="P55" s="161"/>
      <c r="Q55" s="175"/>
      <c r="R55" s="162" t="s">
        <v>66</v>
      </c>
      <c r="S55" s="157">
        <v>1</v>
      </c>
      <c r="T55" s="163">
        <v>0.438</v>
      </c>
      <c r="U55" s="157">
        <v>22</v>
      </c>
      <c r="V55" s="164"/>
      <c r="W55" s="162"/>
      <c r="X55" s="157"/>
      <c r="Y55" s="158"/>
      <c r="Z55" s="161"/>
      <c r="AA55" s="175"/>
      <c r="AB55" s="165"/>
      <c r="AC55" s="159"/>
      <c r="AD55" s="163"/>
      <c r="AE55" s="161"/>
      <c r="AF55" s="175"/>
      <c r="AG55" s="165"/>
      <c r="AH55" s="161"/>
      <c r="AI55" s="163"/>
      <c r="AJ55" s="161"/>
      <c r="AK55" s="165"/>
      <c r="AL55" s="161"/>
      <c r="AM55" s="163"/>
      <c r="AN55" s="189"/>
    </row>
    <row r="56" spans="1:42" x14ac:dyDescent="0.25">
      <c r="A56" s="84" t="s">
        <v>6799</v>
      </c>
      <c r="B56" s="85">
        <v>35</v>
      </c>
      <c r="C56" s="85">
        <v>57</v>
      </c>
      <c r="D56" s="86">
        <v>31015</v>
      </c>
      <c r="E56" s="87" t="str">
        <f>IF(D56="","",IF(D56&lt;$C$5,$F$5,IF(D56&gt;$C$4,$F$4,IF(D56&gt;$C$3,$F$3,$F$2))))</f>
        <v>S</v>
      </c>
      <c r="F56" s="106" t="s">
        <v>2662</v>
      </c>
      <c r="G56" s="89">
        <v>24</v>
      </c>
      <c r="H56" s="162"/>
      <c r="I56" s="157"/>
      <c r="J56" s="92"/>
      <c r="K56" s="93"/>
      <c r="L56" s="94"/>
      <c r="M56" s="160"/>
      <c r="N56" s="157"/>
      <c r="O56" s="158"/>
      <c r="P56" s="161"/>
      <c r="Q56" s="175"/>
      <c r="R56" s="162" t="s">
        <v>19</v>
      </c>
      <c r="S56" s="157">
        <v>1</v>
      </c>
      <c r="T56" s="163">
        <v>0.32400000000000001</v>
      </c>
      <c r="U56" s="157">
        <v>23</v>
      </c>
      <c r="V56" s="164"/>
      <c r="W56" s="162"/>
      <c r="X56" s="157"/>
      <c r="Y56" s="158"/>
      <c r="Z56" s="161"/>
      <c r="AA56" s="175"/>
      <c r="AB56" s="165"/>
      <c r="AC56" s="159"/>
      <c r="AD56" s="163"/>
      <c r="AE56" s="161"/>
      <c r="AF56" s="175"/>
      <c r="AG56" s="165"/>
      <c r="AH56" s="161"/>
      <c r="AI56" s="163"/>
      <c r="AJ56" s="161"/>
      <c r="AK56" s="165"/>
      <c r="AL56" s="161"/>
      <c r="AM56" s="163"/>
      <c r="AN56" s="189"/>
      <c r="AP56">
        <v>0</v>
      </c>
    </row>
    <row r="57" spans="1:42" x14ac:dyDescent="0.25">
      <c r="A57" s="84" t="s">
        <v>6800</v>
      </c>
      <c r="B57" s="85">
        <v>21</v>
      </c>
      <c r="C57" s="85">
        <v>57</v>
      </c>
      <c r="D57" s="86">
        <v>27631</v>
      </c>
      <c r="E57" s="87" t="str">
        <f>IF(D57="","",IF(D57&lt;$C$5,$F$5,IF(D57&gt;$C$4,$F$4,IF(D57&gt;$C$3,$F$3,$F$2))))</f>
        <v>S</v>
      </c>
      <c r="F57" s="106" t="s">
        <v>1070</v>
      </c>
      <c r="G57" s="89">
        <v>26</v>
      </c>
      <c r="H57" s="162" t="s">
        <v>47</v>
      </c>
      <c r="I57" s="157">
        <v>1</v>
      </c>
      <c r="J57" s="92">
        <v>1.88</v>
      </c>
      <c r="K57" s="93">
        <v>24</v>
      </c>
      <c r="L57" s="94"/>
      <c r="M57" s="160" t="s">
        <v>34</v>
      </c>
      <c r="N57" s="157">
        <v>1</v>
      </c>
      <c r="O57" s="158">
        <v>0.72</v>
      </c>
      <c r="P57" s="157">
        <v>20</v>
      </c>
      <c r="Q57" s="177"/>
      <c r="R57" s="162"/>
      <c r="S57" s="157"/>
      <c r="T57" s="163"/>
      <c r="U57" s="161"/>
      <c r="V57" s="164"/>
      <c r="W57" s="162"/>
      <c r="X57" s="157"/>
      <c r="Y57" s="158"/>
      <c r="Z57" s="161"/>
      <c r="AA57" s="175"/>
      <c r="AB57" s="165"/>
      <c r="AC57" s="159"/>
      <c r="AD57" s="163"/>
      <c r="AE57" s="161"/>
      <c r="AF57" s="175"/>
      <c r="AG57" s="165"/>
      <c r="AH57" s="161"/>
      <c r="AI57" s="163"/>
      <c r="AJ57" s="161"/>
      <c r="AK57" s="165"/>
      <c r="AL57" s="161"/>
      <c r="AM57" s="163"/>
      <c r="AN57" s="189"/>
    </row>
    <row r="58" spans="1:42" x14ac:dyDescent="0.25">
      <c r="A58" s="129" t="s">
        <v>6801</v>
      </c>
      <c r="B58" s="85">
        <v>62</v>
      </c>
      <c r="C58" s="85">
        <v>57</v>
      </c>
      <c r="D58" s="130">
        <v>19510</v>
      </c>
      <c r="E58" s="87" t="str">
        <f>IF(D58="","",IF(D58&lt;$C$5,$F$5,IF(D58&gt;$C$4,$F$4,IF(D58&gt;$C$3,$F$3,$F$2))))</f>
        <v>V</v>
      </c>
      <c r="F58" s="106" t="s">
        <v>1098</v>
      </c>
      <c r="G58" s="89">
        <v>26</v>
      </c>
      <c r="H58" s="103" t="s">
        <v>34</v>
      </c>
      <c r="I58" s="157">
        <v>1</v>
      </c>
      <c r="J58" s="92">
        <v>2.61</v>
      </c>
      <c r="K58" s="93">
        <v>26</v>
      </c>
      <c r="L58" s="94"/>
      <c r="M58" s="160" t="s">
        <v>34</v>
      </c>
      <c r="N58" s="157">
        <v>1</v>
      </c>
      <c r="O58" s="158">
        <v>0.87</v>
      </c>
      <c r="P58" s="157">
        <v>22</v>
      </c>
      <c r="Q58" s="177"/>
      <c r="R58" s="162" t="s">
        <v>34</v>
      </c>
      <c r="S58" s="157">
        <v>1</v>
      </c>
      <c r="T58" s="163">
        <v>0.219</v>
      </c>
      <c r="U58" s="157">
        <v>23</v>
      </c>
      <c r="V58" s="164"/>
      <c r="W58" s="162"/>
      <c r="X58" s="157"/>
      <c r="Y58" s="158"/>
      <c r="Z58" s="161"/>
      <c r="AA58" s="175"/>
      <c r="AB58" s="165"/>
      <c r="AC58" s="159"/>
      <c r="AD58" s="163"/>
      <c r="AE58" s="161"/>
      <c r="AF58" s="175"/>
      <c r="AG58" s="165"/>
      <c r="AH58" s="161"/>
      <c r="AI58" s="163"/>
      <c r="AJ58" s="161"/>
      <c r="AK58" s="165"/>
      <c r="AL58" s="161"/>
      <c r="AM58" s="163"/>
      <c r="AN58" s="189"/>
    </row>
    <row r="59" spans="1:42" x14ac:dyDescent="0.25">
      <c r="A59" s="84" t="s">
        <v>6802</v>
      </c>
      <c r="B59" s="85">
        <v>62</v>
      </c>
      <c r="C59" s="85">
        <v>57</v>
      </c>
      <c r="D59" s="86">
        <v>19425</v>
      </c>
      <c r="E59" s="87" t="str">
        <f>IF(D59="","",IF(D59&lt;$C$5,$F$5,IF(D59&gt;$C$4,$F$4,IF(D59&gt;$C$3,$F$3,$F$2))))</f>
        <v>V</v>
      </c>
      <c r="F59" s="88" t="s">
        <v>2854</v>
      </c>
      <c r="G59" s="89">
        <v>25</v>
      </c>
      <c r="H59" s="162" t="s">
        <v>12</v>
      </c>
      <c r="I59" s="157">
        <v>1</v>
      </c>
      <c r="J59" s="92">
        <v>0.55000000000000004</v>
      </c>
      <c r="K59" s="93">
        <v>25</v>
      </c>
      <c r="L59" s="94"/>
      <c r="M59" s="160"/>
      <c r="N59" s="157"/>
      <c r="O59" s="158"/>
      <c r="P59" s="161"/>
      <c r="Q59" s="175"/>
      <c r="R59" s="162"/>
      <c r="S59" s="157"/>
      <c r="T59" s="163"/>
      <c r="U59" s="161"/>
      <c r="V59" s="164"/>
      <c r="W59" s="162"/>
      <c r="X59" s="157"/>
      <c r="Y59" s="158"/>
      <c r="Z59" s="161"/>
      <c r="AA59" s="175"/>
      <c r="AB59" s="165"/>
      <c r="AC59" s="159"/>
      <c r="AD59" s="163"/>
      <c r="AE59" s="161"/>
      <c r="AF59" s="175"/>
      <c r="AG59" s="165"/>
      <c r="AH59" s="161"/>
      <c r="AI59" s="163"/>
      <c r="AJ59" s="161"/>
      <c r="AK59" s="165"/>
      <c r="AL59" s="161"/>
      <c r="AM59" s="163"/>
      <c r="AN59" s="189"/>
    </row>
    <row r="60" spans="1:42" x14ac:dyDescent="0.25">
      <c r="A60" s="84" t="s">
        <v>6803</v>
      </c>
      <c r="B60" s="85">
        <v>13</v>
      </c>
      <c r="C60" s="85">
        <v>57</v>
      </c>
      <c r="D60" s="86">
        <v>20520</v>
      </c>
      <c r="E60" s="87" t="str">
        <f>IF(D60="","",IF(D60&lt;$C$5,$F$5,IF(D60&gt;$C$4,$F$4,IF(D60&gt;$C$3,$F$3,$F$2))))</f>
        <v>V</v>
      </c>
      <c r="F60" s="106" t="s">
        <v>6804</v>
      </c>
      <c r="G60" s="89">
        <v>25</v>
      </c>
      <c r="H60" s="103" t="s">
        <v>12</v>
      </c>
      <c r="I60" s="157">
        <v>1</v>
      </c>
      <c r="J60" s="92">
        <v>0.52</v>
      </c>
      <c r="K60" s="93">
        <v>24</v>
      </c>
      <c r="L60" s="94"/>
      <c r="M60" s="160"/>
      <c r="N60" s="157"/>
      <c r="O60" s="158"/>
      <c r="P60" s="161"/>
      <c r="Q60" s="175"/>
      <c r="R60" s="162"/>
      <c r="S60" s="157"/>
      <c r="T60" s="163"/>
      <c r="U60" s="161"/>
      <c r="V60" s="164"/>
      <c r="W60" s="162"/>
      <c r="X60" s="157"/>
      <c r="Y60" s="158"/>
      <c r="Z60" s="161"/>
      <c r="AA60" s="175"/>
      <c r="AB60" s="165"/>
      <c r="AC60" s="159"/>
      <c r="AD60" s="163"/>
      <c r="AE60" s="161"/>
      <c r="AF60" s="175"/>
      <c r="AG60" s="165"/>
      <c r="AH60" s="161"/>
      <c r="AI60" s="163"/>
      <c r="AJ60" s="161"/>
      <c r="AK60" s="165"/>
      <c r="AL60" s="161"/>
      <c r="AM60" s="163"/>
      <c r="AN60" s="189"/>
    </row>
    <row r="61" spans="1:42" x14ac:dyDescent="0.25">
      <c r="A61" s="84" t="s">
        <v>6805</v>
      </c>
      <c r="B61" s="85">
        <v>5</v>
      </c>
      <c r="C61" s="85">
        <v>57</v>
      </c>
      <c r="D61" s="86">
        <v>20811</v>
      </c>
      <c r="E61" s="87" t="str">
        <f>IF(D61="","",IF(D61&lt;$C$5,$F$5,IF(D61&gt;$C$4,$F$4,IF(D61&gt;$C$3,$F$3,$F$2))))</f>
        <v>V</v>
      </c>
      <c r="F61" s="106" t="s">
        <v>1147</v>
      </c>
      <c r="G61" s="89">
        <v>26</v>
      </c>
      <c r="H61" s="162" t="s">
        <v>47</v>
      </c>
      <c r="I61" s="157">
        <v>1</v>
      </c>
      <c r="J61" s="92">
        <v>2.0299999999999998</v>
      </c>
      <c r="K61" s="107">
        <v>16</v>
      </c>
      <c r="L61" s="108"/>
      <c r="M61" s="160"/>
      <c r="N61" s="157"/>
      <c r="O61" s="158"/>
      <c r="P61" s="161"/>
      <c r="Q61" s="175"/>
      <c r="R61" s="162" t="s">
        <v>66</v>
      </c>
      <c r="S61" s="212">
        <v>0</v>
      </c>
      <c r="T61" s="163">
        <v>0.38600000000000001</v>
      </c>
      <c r="U61" s="157">
        <v>26</v>
      </c>
      <c r="V61" s="164"/>
      <c r="W61" s="162"/>
      <c r="X61" s="157"/>
      <c r="Y61" s="158"/>
      <c r="Z61" s="161"/>
      <c r="AA61" s="175"/>
      <c r="AB61" s="165"/>
      <c r="AC61" s="159"/>
      <c r="AD61" s="163"/>
      <c r="AE61" s="161"/>
      <c r="AF61" s="175"/>
      <c r="AG61" s="165"/>
      <c r="AH61" s="161"/>
      <c r="AI61" s="163"/>
      <c r="AJ61" s="161"/>
      <c r="AK61" s="165"/>
      <c r="AL61" s="161"/>
      <c r="AM61" s="163"/>
      <c r="AN61" s="189"/>
    </row>
    <row r="62" spans="1:42" x14ac:dyDescent="0.25">
      <c r="A62" s="84" t="s">
        <v>6806</v>
      </c>
      <c r="B62" s="85">
        <v>37</v>
      </c>
      <c r="C62" s="85">
        <v>57</v>
      </c>
      <c r="D62" s="86">
        <v>23681</v>
      </c>
      <c r="E62" s="87" t="str">
        <f>IF(D62="","",IF(D62&lt;$C$5,$F$5,IF(D62&gt;$C$4,$F$4,IF(D62&gt;$C$3,$F$3,$F$2))))</f>
        <v>V</v>
      </c>
      <c r="F62" s="106" t="s">
        <v>1149</v>
      </c>
      <c r="G62" s="89">
        <v>26</v>
      </c>
      <c r="H62" s="162" t="s">
        <v>2556</v>
      </c>
      <c r="I62" s="157">
        <v>1</v>
      </c>
      <c r="J62" s="92">
        <v>7.82</v>
      </c>
      <c r="K62" s="107">
        <v>25</v>
      </c>
      <c r="L62" s="108"/>
      <c r="M62" s="160" t="s">
        <v>19</v>
      </c>
      <c r="N62" s="157">
        <v>1</v>
      </c>
      <c r="O62" s="158">
        <v>1.36</v>
      </c>
      <c r="P62" s="161">
        <v>26</v>
      </c>
      <c r="Q62" s="175"/>
      <c r="R62" s="162" t="s">
        <v>66</v>
      </c>
      <c r="S62" s="212">
        <v>0</v>
      </c>
      <c r="T62" s="163">
        <v>0.39</v>
      </c>
      <c r="U62" s="161">
        <v>26</v>
      </c>
      <c r="V62" s="164"/>
      <c r="W62" s="162" t="s">
        <v>66</v>
      </c>
      <c r="X62" s="212">
        <v>0</v>
      </c>
      <c r="Y62" s="158">
        <v>3.5</v>
      </c>
      <c r="Z62" s="157">
        <v>26</v>
      </c>
      <c r="AA62" s="177"/>
      <c r="AB62" s="165"/>
      <c r="AC62" s="159"/>
      <c r="AD62" s="163"/>
      <c r="AE62" s="161"/>
      <c r="AF62" s="175"/>
      <c r="AG62" s="165"/>
      <c r="AH62" s="161"/>
      <c r="AI62" s="163"/>
      <c r="AJ62" s="161"/>
      <c r="AK62" s="165"/>
      <c r="AL62" s="161"/>
      <c r="AM62" s="163"/>
      <c r="AN62" s="189"/>
    </row>
    <row r="63" spans="1:42" x14ac:dyDescent="0.25">
      <c r="A63" s="84" t="s">
        <v>6807</v>
      </c>
      <c r="B63" s="85">
        <v>37</v>
      </c>
      <c r="C63" s="85">
        <v>57</v>
      </c>
      <c r="D63" s="86">
        <v>20382</v>
      </c>
      <c r="E63" s="87" t="str">
        <f>IF(D63="","",IF(D63&lt;$C$5,$F$5,IF(D63&gt;$C$4,$F$4,IF(D63&gt;$C$3,$F$3,$F$2))))</f>
        <v>V</v>
      </c>
      <c r="F63" s="106" t="s">
        <v>1152</v>
      </c>
      <c r="G63" s="89">
        <v>26</v>
      </c>
      <c r="H63" s="103" t="s">
        <v>2556</v>
      </c>
      <c r="I63" s="157">
        <v>1</v>
      </c>
      <c r="J63" s="92">
        <v>8.35</v>
      </c>
      <c r="K63" s="93">
        <v>25</v>
      </c>
      <c r="L63" s="94"/>
      <c r="M63" s="132" t="s">
        <v>2556</v>
      </c>
      <c r="N63" s="157">
        <v>1</v>
      </c>
      <c r="O63" s="158">
        <v>2.36</v>
      </c>
      <c r="P63" s="157">
        <v>26</v>
      </c>
      <c r="Q63" s="177"/>
      <c r="R63" s="162"/>
      <c r="S63" s="157"/>
      <c r="T63" s="163"/>
      <c r="U63" s="161"/>
      <c r="V63" s="164"/>
      <c r="W63" s="162" t="s">
        <v>66</v>
      </c>
      <c r="X63" s="157">
        <v>1</v>
      </c>
      <c r="Y63" s="158">
        <v>5.23</v>
      </c>
      <c r="Z63" s="157">
        <v>26</v>
      </c>
      <c r="AA63" s="177"/>
      <c r="AB63" s="165"/>
      <c r="AC63" s="159"/>
      <c r="AD63" s="163"/>
      <c r="AE63" s="161"/>
      <c r="AF63" s="175"/>
      <c r="AG63" s="165"/>
      <c r="AH63" s="161"/>
      <c r="AI63" s="163"/>
      <c r="AJ63" s="161"/>
      <c r="AK63" s="165"/>
      <c r="AL63" s="161"/>
      <c r="AM63" s="163"/>
      <c r="AN63" s="189"/>
    </row>
    <row r="64" spans="1:42" x14ac:dyDescent="0.25">
      <c r="A64" s="84" t="s">
        <v>6808</v>
      </c>
      <c r="B64" s="85">
        <v>74</v>
      </c>
      <c r="C64" s="85">
        <v>57</v>
      </c>
      <c r="D64" s="86">
        <v>17171</v>
      </c>
      <c r="E64" s="87" t="str">
        <f>IF(D64="","",IF(D64&lt;$C$5,$F$5,IF(D64&gt;$C$4,$F$4,IF(D64&gt;$C$3,$F$3,$F$2))))</f>
        <v>V</v>
      </c>
      <c r="F64" s="106" t="s">
        <v>1170</v>
      </c>
      <c r="G64" s="89">
        <v>26</v>
      </c>
      <c r="H64" s="162" t="s">
        <v>12</v>
      </c>
      <c r="I64" s="157">
        <v>1</v>
      </c>
      <c r="J64" s="92">
        <v>0.63</v>
      </c>
      <c r="K64" s="107">
        <v>26</v>
      </c>
      <c r="L64" s="108"/>
      <c r="M64" s="160" t="s">
        <v>34</v>
      </c>
      <c r="N64" s="157">
        <v>1</v>
      </c>
      <c r="O64" s="158">
        <v>0.37</v>
      </c>
      <c r="P64" s="157">
        <v>23</v>
      </c>
      <c r="Q64" s="177"/>
      <c r="R64" s="162"/>
      <c r="S64" s="157"/>
      <c r="T64" s="163"/>
      <c r="U64" s="161"/>
      <c r="V64" s="164"/>
      <c r="W64" s="162"/>
      <c r="X64" s="157"/>
      <c r="Y64" s="158"/>
      <c r="Z64" s="161"/>
      <c r="AA64" s="175"/>
      <c r="AB64" s="165"/>
      <c r="AC64" s="159"/>
      <c r="AD64" s="163"/>
      <c r="AE64" s="161"/>
      <c r="AF64" s="175"/>
      <c r="AG64" s="165"/>
      <c r="AH64" s="161"/>
      <c r="AI64" s="163"/>
      <c r="AJ64" s="161"/>
      <c r="AK64" s="165"/>
      <c r="AL64" s="161"/>
      <c r="AM64" s="163"/>
      <c r="AN64" s="189"/>
    </row>
    <row r="65" spans="1:40" x14ac:dyDescent="0.25">
      <c r="A65" s="84" t="s">
        <v>6809</v>
      </c>
      <c r="B65" s="85">
        <v>62</v>
      </c>
      <c r="C65" s="85">
        <v>57</v>
      </c>
      <c r="D65" s="86">
        <v>11979</v>
      </c>
      <c r="E65" s="87" t="str">
        <f>IF(D65="","",IF(D65&lt;$C$5,$F$5,IF(D65&gt;$C$4,$F$4,IF(D65&gt;$C$3,$F$3,$F$2))))</f>
        <v>V</v>
      </c>
      <c r="F65" s="106" t="s">
        <v>1242</v>
      </c>
      <c r="G65" s="89">
        <v>24</v>
      </c>
      <c r="H65" s="162" t="s">
        <v>34</v>
      </c>
      <c r="I65" s="157">
        <v>1</v>
      </c>
      <c r="J65" s="92">
        <v>3.18</v>
      </c>
      <c r="K65" s="107">
        <v>20</v>
      </c>
      <c r="L65" s="108"/>
      <c r="M65" s="160" t="s">
        <v>19</v>
      </c>
      <c r="N65" s="157">
        <v>1</v>
      </c>
      <c r="O65" s="158">
        <v>1.47</v>
      </c>
      <c r="P65" s="157">
        <v>20</v>
      </c>
      <c r="Q65" s="177"/>
      <c r="R65" s="162" t="s">
        <v>19</v>
      </c>
      <c r="S65" s="157">
        <v>1</v>
      </c>
      <c r="T65" s="163">
        <v>0.33300000000000002</v>
      </c>
      <c r="U65" s="157">
        <v>16</v>
      </c>
      <c r="V65" s="164"/>
      <c r="W65" s="162" t="s">
        <v>19</v>
      </c>
      <c r="X65" s="157">
        <v>1</v>
      </c>
      <c r="Y65" s="158">
        <v>2.71</v>
      </c>
      <c r="Z65" s="157">
        <v>20</v>
      </c>
      <c r="AA65" s="177"/>
      <c r="AB65" s="165"/>
      <c r="AC65" s="159"/>
      <c r="AD65" s="163"/>
      <c r="AE65" s="161"/>
      <c r="AF65" s="175"/>
      <c r="AG65" s="165"/>
      <c r="AH65" s="161"/>
      <c r="AI65" s="163"/>
      <c r="AJ65" s="161"/>
      <c r="AK65" s="165"/>
      <c r="AL65" s="161"/>
      <c r="AM65" s="163"/>
      <c r="AN65" s="189"/>
    </row>
    <row r="66" spans="1:40" x14ac:dyDescent="0.25">
      <c r="A66" s="131" t="s">
        <v>6810</v>
      </c>
      <c r="B66" s="85">
        <v>62</v>
      </c>
      <c r="C66" s="85">
        <v>57</v>
      </c>
      <c r="D66" s="86">
        <v>26606</v>
      </c>
      <c r="E66" s="87" t="str">
        <f>IF(D66="","",IF(D66&lt;$C$5,$F$5,IF(D66&gt;$C$4,$F$4,IF(D66&gt;$C$3,$F$3,$F$2))))</f>
        <v>S</v>
      </c>
      <c r="F66" s="106" t="s">
        <v>2860</v>
      </c>
      <c r="G66" s="89">
        <v>26</v>
      </c>
      <c r="H66" s="162" t="s">
        <v>2556</v>
      </c>
      <c r="I66" s="157">
        <v>1</v>
      </c>
      <c r="J66" s="92">
        <v>7.32</v>
      </c>
      <c r="K66" s="93">
        <v>25</v>
      </c>
      <c r="L66" s="94"/>
      <c r="M66" s="160"/>
      <c r="N66" s="157"/>
      <c r="O66" s="158"/>
      <c r="P66" s="161"/>
      <c r="Q66" s="175"/>
      <c r="R66" s="162" t="s">
        <v>66</v>
      </c>
      <c r="S66" s="157">
        <v>1</v>
      </c>
      <c r="T66" s="163">
        <v>0.40500000000000003</v>
      </c>
      <c r="U66" s="161">
        <v>25</v>
      </c>
      <c r="V66" s="164"/>
      <c r="W66" s="219" t="s">
        <v>66</v>
      </c>
      <c r="X66" s="157">
        <v>1</v>
      </c>
      <c r="Y66" s="158">
        <v>5.3</v>
      </c>
      <c r="Z66" s="161">
        <v>26</v>
      </c>
      <c r="AA66" s="175"/>
      <c r="AB66" s="165"/>
      <c r="AC66" s="159"/>
      <c r="AD66" s="163"/>
      <c r="AE66" s="161"/>
      <c r="AF66" s="175"/>
      <c r="AG66" s="165"/>
      <c r="AH66" s="161"/>
      <c r="AI66" s="163"/>
      <c r="AJ66" s="161"/>
      <c r="AK66" s="165"/>
      <c r="AL66" s="161"/>
      <c r="AM66" s="163"/>
      <c r="AN66" s="189"/>
    </row>
    <row r="67" spans="1:40" x14ac:dyDescent="0.25">
      <c r="A67" s="84" t="s">
        <v>6811</v>
      </c>
      <c r="B67" s="85">
        <v>5</v>
      </c>
      <c r="C67" s="85">
        <v>57</v>
      </c>
      <c r="D67" s="86">
        <v>40872</v>
      </c>
      <c r="E67" s="87" t="str">
        <f>IF(D67="","",IF(D67&lt;$C$5,$F$5,IF(D67&gt;$C$4,$F$4,IF(D67&gt;$C$3,$F$3,$F$2))))</f>
        <v>C</v>
      </c>
      <c r="F67" s="106" t="s">
        <v>2862</v>
      </c>
      <c r="G67" s="89">
        <v>26</v>
      </c>
      <c r="H67" s="103" t="s">
        <v>12</v>
      </c>
      <c r="I67" s="157">
        <v>1</v>
      </c>
      <c r="J67" s="92">
        <v>0.42</v>
      </c>
      <c r="K67" s="107">
        <v>26</v>
      </c>
      <c r="L67" s="108"/>
      <c r="M67" s="160"/>
      <c r="N67" s="157"/>
      <c r="O67" s="158"/>
      <c r="P67" s="161"/>
      <c r="Q67" s="175"/>
      <c r="R67" s="162"/>
      <c r="S67" s="157"/>
      <c r="T67" s="163"/>
      <c r="U67" s="161"/>
      <c r="V67" s="164"/>
      <c r="W67" s="162"/>
      <c r="X67" s="157"/>
      <c r="Y67" s="158"/>
      <c r="Z67" s="161"/>
      <c r="AA67" s="175"/>
      <c r="AB67" s="165"/>
      <c r="AC67" s="159"/>
      <c r="AD67" s="163"/>
      <c r="AE67" s="161"/>
      <c r="AF67" s="175"/>
      <c r="AG67" s="165"/>
      <c r="AH67" s="161"/>
      <c r="AI67" s="163"/>
      <c r="AJ67" s="161"/>
      <c r="AK67" s="165"/>
      <c r="AL67" s="161"/>
      <c r="AM67" s="163"/>
      <c r="AN67" s="189"/>
    </row>
    <row r="68" spans="1:40" x14ac:dyDescent="0.25">
      <c r="A68" s="84" t="s">
        <v>6812</v>
      </c>
      <c r="B68" s="85">
        <v>5</v>
      </c>
      <c r="C68" s="85">
        <v>57</v>
      </c>
      <c r="D68" s="86">
        <v>39633</v>
      </c>
      <c r="E68" s="87" t="str">
        <f>IF(D68="","",IF(D68&lt;$C$5,$F$5,IF(D68&gt;$C$4,$F$4,IF(D68&gt;$C$3,$F$3,$F$2))))</f>
        <v>J</v>
      </c>
      <c r="F68" s="106" t="s">
        <v>6813</v>
      </c>
      <c r="G68" s="89">
        <v>24</v>
      </c>
      <c r="H68" s="103" t="s">
        <v>12</v>
      </c>
      <c r="I68" s="157">
        <v>1</v>
      </c>
      <c r="J68" s="92">
        <v>0.83</v>
      </c>
      <c r="K68" s="107">
        <v>24</v>
      </c>
      <c r="L68" s="108"/>
      <c r="M68" s="160"/>
      <c r="N68" s="157"/>
      <c r="O68" s="158"/>
      <c r="P68" s="161"/>
      <c r="Q68" s="175"/>
      <c r="R68" s="162"/>
      <c r="S68" s="157"/>
      <c r="T68" s="163"/>
      <c r="U68" s="161"/>
      <c r="V68" s="164"/>
      <c r="W68" s="162"/>
      <c r="X68" s="157"/>
      <c r="Y68" s="158"/>
      <c r="Z68" s="161"/>
      <c r="AA68" s="175"/>
      <c r="AB68" s="165"/>
      <c r="AC68" s="159"/>
      <c r="AD68" s="163"/>
      <c r="AE68" s="161"/>
      <c r="AF68" s="175"/>
      <c r="AG68" s="165"/>
      <c r="AH68" s="161"/>
      <c r="AI68" s="163"/>
      <c r="AJ68" s="161"/>
      <c r="AK68" s="165"/>
      <c r="AL68" s="161"/>
      <c r="AM68" s="163"/>
      <c r="AN68" s="189"/>
    </row>
    <row r="69" spans="1:40" x14ac:dyDescent="0.25">
      <c r="A69" s="84" t="s">
        <v>6814</v>
      </c>
      <c r="B69" s="85">
        <v>5</v>
      </c>
      <c r="C69" s="85">
        <v>57</v>
      </c>
      <c r="D69" s="86">
        <v>40909</v>
      </c>
      <c r="E69" s="87" t="str">
        <f>IF(D69="","",IF(D69&lt;$C$5,$F$5,IF(D69&gt;$C$4,$F$4,IF(D69&gt;$C$3,$F$3,$F$2))))</f>
        <v>C</v>
      </c>
      <c r="F69" s="106" t="s">
        <v>6815</v>
      </c>
      <c r="G69" s="89">
        <v>25</v>
      </c>
      <c r="H69" s="103" t="s">
        <v>12</v>
      </c>
      <c r="I69" s="157">
        <v>1</v>
      </c>
      <c r="J69" s="92">
        <v>0.32</v>
      </c>
      <c r="K69" s="107">
        <v>25</v>
      </c>
      <c r="L69" s="108"/>
      <c r="M69" s="160"/>
      <c r="N69" s="157"/>
      <c r="O69" s="158"/>
      <c r="P69" s="161"/>
      <c r="Q69" s="175"/>
      <c r="R69" s="162"/>
      <c r="S69" s="157"/>
      <c r="T69" s="163"/>
      <c r="U69" s="161"/>
      <c r="V69" s="164"/>
      <c r="W69" s="162"/>
      <c r="X69" s="157"/>
      <c r="Y69" s="158"/>
      <c r="Z69" s="161"/>
      <c r="AA69" s="175"/>
      <c r="AB69" s="165"/>
      <c r="AC69" s="159"/>
      <c r="AD69" s="163"/>
      <c r="AE69" s="161"/>
      <c r="AF69" s="175"/>
      <c r="AG69" s="165"/>
      <c r="AH69" s="161"/>
      <c r="AI69" s="163"/>
      <c r="AJ69" s="161"/>
      <c r="AK69" s="165"/>
      <c r="AL69" s="161"/>
      <c r="AM69" s="163"/>
      <c r="AN69" s="189"/>
    </row>
    <row r="70" spans="1:40" x14ac:dyDescent="0.25">
      <c r="A70" s="84" t="s">
        <v>6816</v>
      </c>
      <c r="B70" s="85">
        <v>5</v>
      </c>
      <c r="C70" s="85">
        <v>57</v>
      </c>
      <c r="D70" s="86">
        <v>19952</v>
      </c>
      <c r="E70" s="87" t="str">
        <f>IF(D70="","",IF(D70&lt;$C$5,$F$5,IF(D70&gt;$C$4,$F$4,IF(D70&gt;$C$3,$F$3,$F$2))))</f>
        <v>V</v>
      </c>
      <c r="F70" s="88" t="s">
        <v>1359</v>
      </c>
      <c r="G70" s="89">
        <v>24</v>
      </c>
      <c r="H70" s="103" t="s">
        <v>12</v>
      </c>
      <c r="I70" s="157">
        <v>1</v>
      </c>
      <c r="J70" s="92">
        <v>0.74</v>
      </c>
      <c r="K70" s="107">
        <v>20</v>
      </c>
      <c r="L70" s="108"/>
      <c r="M70" s="160"/>
      <c r="N70" s="157"/>
      <c r="O70" s="158"/>
      <c r="P70" s="161"/>
      <c r="Q70" s="175"/>
      <c r="R70" s="162" t="s">
        <v>34</v>
      </c>
      <c r="S70" s="157">
        <v>1</v>
      </c>
      <c r="T70" s="163">
        <v>0.185</v>
      </c>
      <c r="U70" s="157">
        <v>20</v>
      </c>
      <c r="V70" s="164"/>
      <c r="W70" s="162"/>
      <c r="X70" s="157"/>
      <c r="Y70" s="158"/>
      <c r="Z70" s="161"/>
      <c r="AA70" s="175"/>
      <c r="AB70" s="165" t="s">
        <v>118</v>
      </c>
      <c r="AC70" s="159">
        <v>1</v>
      </c>
      <c r="AD70" s="163">
        <v>1.1759999999999999</v>
      </c>
      <c r="AE70" s="161">
        <v>20</v>
      </c>
      <c r="AF70" s="175"/>
      <c r="AG70" s="165"/>
      <c r="AH70" s="161"/>
      <c r="AI70" s="163"/>
      <c r="AJ70" s="161"/>
      <c r="AK70" s="165"/>
      <c r="AL70" s="161"/>
      <c r="AM70" s="163"/>
      <c r="AN70" s="189"/>
    </row>
    <row r="71" spans="1:40" x14ac:dyDescent="0.25">
      <c r="A71" s="192" t="s">
        <v>6886</v>
      </c>
      <c r="B71" s="193">
        <v>13</v>
      </c>
      <c r="C71" s="193">
        <v>57</v>
      </c>
      <c r="D71" s="194">
        <v>18165</v>
      </c>
      <c r="E71" s="195" t="str">
        <f>IF(D71="","",IF(D71&lt;$C$5,$F$5,IF(D71&gt;$C$4,$F$4,IF(D71&gt;$C$3,$F$3,$F$2))))</f>
        <v>V</v>
      </c>
      <c r="F71" s="215" t="s">
        <v>1373</v>
      </c>
      <c r="G71" s="197">
        <v>26</v>
      </c>
      <c r="H71" s="198" t="s">
        <v>12</v>
      </c>
      <c r="I71" s="199">
        <v>1</v>
      </c>
      <c r="J71" s="92">
        <v>0.49</v>
      </c>
      <c r="K71" s="93">
        <v>26</v>
      </c>
      <c r="L71" s="94"/>
      <c r="M71" s="200"/>
      <c r="N71" s="199"/>
      <c r="O71" s="92"/>
      <c r="P71" s="201"/>
      <c r="Q71" s="97"/>
      <c r="R71" s="198"/>
      <c r="S71" s="199"/>
      <c r="T71" s="202"/>
      <c r="U71" s="201"/>
      <c r="V71" s="203"/>
      <c r="W71" s="198"/>
      <c r="X71" s="199"/>
      <c r="Y71" s="204"/>
      <c r="Z71" s="205"/>
      <c r="AA71" s="97"/>
      <c r="AB71" s="206"/>
      <c r="AC71" s="207"/>
      <c r="AD71" s="208"/>
      <c r="AE71" s="205"/>
      <c r="AF71" s="97"/>
      <c r="AG71" s="206"/>
      <c r="AH71" s="205"/>
      <c r="AI71" s="208"/>
      <c r="AJ71" s="205"/>
      <c r="AK71" s="206"/>
      <c r="AL71" s="205"/>
      <c r="AM71" s="208"/>
      <c r="AN71" s="209"/>
    </row>
    <row r="72" spans="1:40" x14ac:dyDescent="0.25">
      <c r="A72" s="84" t="s">
        <v>6817</v>
      </c>
      <c r="B72" s="85">
        <v>5</v>
      </c>
      <c r="C72" s="85">
        <v>57</v>
      </c>
      <c r="D72" s="86">
        <v>22572</v>
      </c>
      <c r="E72" s="87" t="str">
        <f>IF(D72="","",IF(D72&lt;$C$5,$F$5,IF(D72&gt;$C$4,$F$4,IF(D72&gt;$C$3,$F$3,$F$2))))</f>
        <v>V</v>
      </c>
      <c r="F72" s="106" t="s">
        <v>1375</v>
      </c>
      <c r="G72" s="89">
        <v>26</v>
      </c>
      <c r="H72" s="162" t="s">
        <v>19</v>
      </c>
      <c r="I72" s="157">
        <v>1</v>
      </c>
      <c r="J72" s="92">
        <v>5.63</v>
      </c>
      <c r="K72" s="107">
        <v>26</v>
      </c>
      <c r="L72" s="108"/>
      <c r="M72" s="132" t="s">
        <v>66</v>
      </c>
      <c r="N72" s="157">
        <v>1</v>
      </c>
      <c r="O72" s="158">
        <v>1.97</v>
      </c>
      <c r="P72" s="157">
        <v>26</v>
      </c>
      <c r="Q72" s="177"/>
      <c r="R72" s="162" t="s">
        <v>19</v>
      </c>
      <c r="S72" s="157">
        <v>1</v>
      </c>
      <c r="T72" s="163">
        <v>0.26900000000000002</v>
      </c>
      <c r="U72" s="157">
        <v>26</v>
      </c>
      <c r="V72" s="164"/>
      <c r="W72" s="162" t="s">
        <v>66</v>
      </c>
      <c r="X72" s="157">
        <v>1</v>
      </c>
      <c r="Y72" s="158">
        <v>5.01</v>
      </c>
      <c r="Z72" s="157">
        <v>26</v>
      </c>
      <c r="AA72" s="177"/>
      <c r="AB72" s="165" t="s">
        <v>19</v>
      </c>
      <c r="AC72" s="159">
        <v>1</v>
      </c>
      <c r="AD72" s="163">
        <v>0.55800000000000005</v>
      </c>
      <c r="AE72" s="161">
        <v>19</v>
      </c>
      <c r="AF72" s="175"/>
      <c r="AG72" s="165"/>
      <c r="AH72" s="161"/>
      <c r="AI72" s="163"/>
      <c r="AJ72" s="161"/>
      <c r="AK72" s="165"/>
      <c r="AL72" s="161"/>
      <c r="AM72" s="163"/>
      <c r="AN72" s="189"/>
    </row>
    <row r="73" spans="1:40" x14ac:dyDescent="0.25">
      <c r="A73" s="84" t="s">
        <v>6818</v>
      </c>
      <c r="B73" s="85">
        <v>67</v>
      </c>
      <c r="C73" s="85">
        <v>57</v>
      </c>
      <c r="D73" s="86">
        <v>15593</v>
      </c>
      <c r="E73" s="87" t="str">
        <f>IF(D73="","",IF(D73&lt;$C$5,$F$5,IF(D73&gt;$C$4,$F$4,IF(D73&gt;$C$3,$F$3,$F$2))))</f>
        <v>V</v>
      </c>
      <c r="F73" s="102" t="s">
        <v>1409</v>
      </c>
      <c r="G73" s="89">
        <v>26</v>
      </c>
      <c r="H73" s="103" t="s">
        <v>34</v>
      </c>
      <c r="I73" s="157">
        <v>1</v>
      </c>
      <c r="J73" s="92">
        <v>2.69</v>
      </c>
      <c r="K73" s="107">
        <v>26</v>
      </c>
      <c r="L73" s="108"/>
      <c r="M73" s="160" t="s">
        <v>19</v>
      </c>
      <c r="N73" s="157">
        <v>1</v>
      </c>
      <c r="O73" s="158">
        <v>1.31</v>
      </c>
      <c r="P73" s="157">
        <v>25</v>
      </c>
      <c r="Q73" s="177"/>
      <c r="R73" s="162" t="s">
        <v>19</v>
      </c>
      <c r="S73" s="157">
        <v>1</v>
      </c>
      <c r="T73" s="163">
        <v>0.32900000000000001</v>
      </c>
      <c r="U73" s="157">
        <v>15</v>
      </c>
      <c r="V73" s="164"/>
      <c r="W73" s="162" t="s">
        <v>19</v>
      </c>
      <c r="X73" s="157">
        <v>1</v>
      </c>
      <c r="Y73" s="158">
        <v>2.17</v>
      </c>
      <c r="Z73" s="157">
        <v>26</v>
      </c>
      <c r="AA73" s="177"/>
      <c r="AB73" s="165" t="s">
        <v>19</v>
      </c>
      <c r="AC73" s="159">
        <v>1</v>
      </c>
      <c r="AD73" s="163">
        <v>0.51</v>
      </c>
      <c r="AE73" s="161">
        <v>19</v>
      </c>
      <c r="AF73" s="175"/>
      <c r="AG73" s="165"/>
      <c r="AH73" s="161"/>
      <c r="AI73" s="163"/>
      <c r="AJ73" s="161"/>
      <c r="AK73" s="165"/>
      <c r="AL73" s="161"/>
      <c r="AM73" s="163"/>
      <c r="AN73" s="189"/>
    </row>
    <row r="74" spans="1:40" x14ac:dyDescent="0.25">
      <c r="A74" s="84" t="s">
        <v>6819</v>
      </c>
      <c r="B74" s="85">
        <v>35</v>
      </c>
      <c r="C74" s="85">
        <v>57</v>
      </c>
      <c r="D74" s="86">
        <v>22211</v>
      </c>
      <c r="E74" s="87" t="str">
        <f>IF(D74="","",IF(D74&lt;$C$5,$F$5,IF(D74&gt;$C$4,$F$4,IF(D74&gt;$C$3,$F$3,$F$2))))</f>
        <v>V</v>
      </c>
      <c r="F74" s="88" t="s">
        <v>1417</v>
      </c>
      <c r="G74" s="89">
        <v>26</v>
      </c>
      <c r="H74" s="103" t="s">
        <v>47</v>
      </c>
      <c r="I74" s="157">
        <v>1</v>
      </c>
      <c r="J74" s="92">
        <v>1.41</v>
      </c>
      <c r="K74" s="107">
        <v>26</v>
      </c>
      <c r="L74" s="108"/>
      <c r="M74" s="160" t="s">
        <v>34</v>
      </c>
      <c r="N74" s="157">
        <v>1</v>
      </c>
      <c r="O74" s="158">
        <v>0.75</v>
      </c>
      <c r="P74" s="157">
        <v>26</v>
      </c>
      <c r="Q74" s="177"/>
      <c r="R74" s="162"/>
      <c r="S74" s="157"/>
      <c r="T74" s="163"/>
      <c r="U74" s="161"/>
      <c r="V74" s="164"/>
      <c r="W74" s="162"/>
      <c r="X74" s="157"/>
      <c r="Y74" s="158"/>
      <c r="Z74" s="161"/>
      <c r="AA74" s="175"/>
      <c r="AB74" s="165"/>
      <c r="AC74" s="159"/>
      <c r="AD74" s="163"/>
      <c r="AE74" s="161"/>
      <c r="AF74" s="175"/>
      <c r="AG74" s="165"/>
      <c r="AH74" s="161"/>
      <c r="AI74" s="163"/>
      <c r="AJ74" s="161"/>
      <c r="AK74" s="165"/>
      <c r="AL74" s="161"/>
      <c r="AM74" s="163"/>
      <c r="AN74" s="189"/>
    </row>
    <row r="75" spans="1:40" x14ac:dyDescent="0.25">
      <c r="A75" s="84" t="s">
        <v>6820</v>
      </c>
      <c r="B75" s="85">
        <v>67</v>
      </c>
      <c r="C75" s="85">
        <v>57</v>
      </c>
      <c r="D75" s="86">
        <v>25727</v>
      </c>
      <c r="E75" s="87" t="str">
        <f>IF(D75="","",IF(D75&lt;$C$5,$F$5,IF(D75&gt;$C$4,$F$4,IF(D75&gt;$C$3,$F$3,$F$2))))</f>
        <v>V</v>
      </c>
      <c r="F75" s="106" t="s">
        <v>1423</v>
      </c>
      <c r="G75" s="89">
        <v>26</v>
      </c>
      <c r="H75" s="103" t="s">
        <v>34</v>
      </c>
      <c r="I75" s="157">
        <v>1</v>
      </c>
      <c r="J75" s="92">
        <v>2.44</v>
      </c>
      <c r="K75" s="107">
        <v>26</v>
      </c>
      <c r="L75" s="108"/>
      <c r="M75" s="160" t="s">
        <v>19</v>
      </c>
      <c r="N75" s="157">
        <v>1</v>
      </c>
      <c r="O75" s="158">
        <v>1.35</v>
      </c>
      <c r="P75" s="157">
        <v>16</v>
      </c>
      <c r="Q75" s="177"/>
      <c r="R75" s="162" t="s">
        <v>19</v>
      </c>
      <c r="S75" s="157">
        <v>1</v>
      </c>
      <c r="T75" s="163">
        <v>0.33400000000000002</v>
      </c>
      <c r="U75" s="157">
        <v>24</v>
      </c>
      <c r="V75" s="164"/>
      <c r="W75" s="162" t="s">
        <v>19</v>
      </c>
      <c r="X75" s="157">
        <v>1</v>
      </c>
      <c r="Y75" s="158">
        <v>2.2599999999999998</v>
      </c>
      <c r="Z75" s="157">
        <v>26</v>
      </c>
      <c r="AA75" s="177"/>
      <c r="AB75" s="165"/>
      <c r="AC75" s="159"/>
      <c r="AD75" s="163"/>
      <c r="AE75" s="161"/>
      <c r="AF75" s="175"/>
      <c r="AG75" s="165"/>
      <c r="AH75" s="161"/>
      <c r="AI75" s="163"/>
      <c r="AJ75" s="161"/>
      <c r="AK75" s="165"/>
      <c r="AL75" s="161"/>
      <c r="AM75" s="163"/>
      <c r="AN75" s="189"/>
    </row>
    <row r="76" spans="1:40" x14ac:dyDescent="0.25">
      <c r="A76" s="84" t="s">
        <v>6821</v>
      </c>
      <c r="B76" s="85">
        <v>5</v>
      </c>
      <c r="C76" s="85">
        <v>57</v>
      </c>
      <c r="D76" s="86">
        <v>41922</v>
      </c>
      <c r="E76" s="87" t="str">
        <f>IF(D76="","",IF(D76&lt;$C$5,$F$5,IF(D76&gt;$C$4,$F$4,IF(D76&gt;$C$3,$F$3,$F$2))))</f>
        <v>C</v>
      </c>
      <c r="F76" s="106" t="s">
        <v>6822</v>
      </c>
      <c r="G76" s="89">
        <v>25</v>
      </c>
      <c r="H76" s="162" t="s">
        <v>6788</v>
      </c>
      <c r="I76" s="157"/>
      <c r="J76" s="92">
        <v>1</v>
      </c>
      <c r="K76" s="107">
        <v>25</v>
      </c>
      <c r="L76" s="108"/>
      <c r="M76" s="160"/>
      <c r="N76" s="157"/>
      <c r="O76" s="158"/>
      <c r="P76" s="161"/>
      <c r="Q76" s="175"/>
      <c r="R76" s="162"/>
      <c r="S76" s="157"/>
      <c r="T76" s="163"/>
      <c r="U76" s="161"/>
      <c r="V76" s="164"/>
      <c r="W76" s="162"/>
      <c r="X76" s="157"/>
      <c r="Y76" s="158"/>
      <c r="Z76" s="161"/>
      <c r="AA76" s="175"/>
      <c r="AB76" s="165"/>
      <c r="AC76" s="159"/>
      <c r="AD76" s="163"/>
      <c r="AE76" s="161"/>
      <c r="AF76" s="175"/>
      <c r="AG76" s="165"/>
      <c r="AH76" s="161"/>
      <c r="AI76" s="163"/>
      <c r="AJ76" s="161"/>
      <c r="AK76" s="165"/>
      <c r="AL76" s="161"/>
      <c r="AM76" s="163"/>
      <c r="AN76" s="189"/>
    </row>
    <row r="77" spans="1:40" x14ac:dyDescent="0.25">
      <c r="A77" s="84" t="s">
        <v>6823</v>
      </c>
      <c r="B77" s="85">
        <v>5</v>
      </c>
      <c r="C77" s="85">
        <v>57</v>
      </c>
      <c r="D77" s="211">
        <v>19056</v>
      </c>
      <c r="E77" s="87" t="str">
        <f>IF(D77="","",IF(D77&lt;$C$5,$F$5,IF(D77&gt;$C$4,$F$4,IF(D77&gt;$C$3,$F$3,$F$2))))</f>
        <v>V</v>
      </c>
      <c r="F77" s="106" t="s">
        <v>2512</v>
      </c>
      <c r="G77" s="89">
        <v>26</v>
      </c>
      <c r="H77" s="162"/>
      <c r="I77" s="157"/>
      <c r="J77" s="92"/>
      <c r="K77" s="93"/>
      <c r="L77" s="94"/>
      <c r="M77" s="160" t="s">
        <v>2556</v>
      </c>
      <c r="N77" s="157">
        <v>1</v>
      </c>
      <c r="O77" s="158">
        <v>2.58</v>
      </c>
      <c r="P77" s="157">
        <v>15</v>
      </c>
      <c r="Q77" s="177"/>
      <c r="R77" s="162" t="s">
        <v>118</v>
      </c>
      <c r="S77" s="157">
        <v>1</v>
      </c>
      <c r="T77" s="163">
        <v>0.70099999999999996</v>
      </c>
      <c r="U77" s="157">
        <v>22</v>
      </c>
      <c r="V77" s="164"/>
      <c r="W77" s="162"/>
      <c r="X77" s="157"/>
      <c r="Y77" s="158"/>
      <c r="Z77" s="161"/>
      <c r="AA77" s="175"/>
      <c r="AB77" s="165"/>
      <c r="AC77" s="159"/>
      <c r="AD77" s="163"/>
      <c r="AE77" s="161"/>
      <c r="AF77" s="175"/>
      <c r="AG77" s="165"/>
      <c r="AH77" s="161"/>
      <c r="AI77" s="163"/>
      <c r="AJ77" s="161"/>
      <c r="AK77" s="165"/>
      <c r="AL77" s="161"/>
      <c r="AM77" s="163"/>
      <c r="AN77" s="189"/>
    </row>
    <row r="78" spans="1:40" x14ac:dyDescent="0.25">
      <c r="A78" s="84" t="s">
        <v>6824</v>
      </c>
      <c r="B78" s="85">
        <v>5</v>
      </c>
      <c r="C78" s="85">
        <v>57</v>
      </c>
      <c r="D78" s="86">
        <v>19314</v>
      </c>
      <c r="E78" s="87" t="str">
        <f>IF(D78="","",IF(D78&lt;$C$5,$F$5,IF(D78&gt;$C$4,$F$4,IF(D78&gt;$C$3,$F$3,$F$2))))</f>
        <v>V</v>
      </c>
      <c r="F78" s="106" t="s">
        <v>1517</v>
      </c>
      <c r="G78" s="89">
        <v>26</v>
      </c>
      <c r="H78" s="103" t="s">
        <v>34</v>
      </c>
      <c r="I78" s="157">
        <v>1</v>
      </c>
      <c r="J78" s="92">
        <v>3.56</v>
      </c>
      <c r="K78" s="107">
        <v>26</v>
      </c>
      <c r="L78" s="108"/>
      <c r="M78" s="160" t="s">
        <v>19</v>
      </c>
      <c r="N78" s="157">
        <v>1</v>
      </c>
      <c r="O78" s="158">
        <v>1.21</v>
      </c>
      <c r="P78" s="157">
        <v>25</v>
      </c>
      <c r="Q78" s="177"/>
      <c r="R78" s="162" t="s">
        <v>19</v>
      </c>
      <c r="S78" s="157">
        <v>1</v>
      </c>
      <c r="T78" s="163">
        <v>0.33300000000000002</v>
      </c>
      <c r="U78" s="157">
        <v>26</v>
      </c>
      <c r="V78" s="164"/>
      <c r="W78" s="162" t="s">
        <v>19</v>
      </c>
      <c r="X78" s="157">
        <v>1</v>
      </c>
      <c r="Y78" s="158">
        <v>2.35</v>
      </c>
      <c r="Z78" s="157">
        <v>26</v>
      </c>
      <c r="AA78" s="177"/>
      <c r="AB78" s="165"/>
      <c r="AC78" s="159"/>
      <c r="AD78" s="163"/>
      <c r="AE78" s="161"/>
      <c r="AF78" s="175"/>
      <c r="AG78" s="165"/>
      <c r="AH78" s="161"/>
      <c r="AI78" s="163"/>
      <c r="AJ78" s="161"/>
      <c r="AK78" s="165"/>
      <c r="AL78" s="161"/>
      <c r="AM78" s="163"/>
      <c r="AN78" s="189"/>
    </row>
    <row r="79" spans="1:40" x14ac:dyDescent="0.25">
      <c r="A79" s="117" t="s">
        <v>6825</v>
      </c>
      <c r="B79" s="118">
        <v>13</v>
      </c>
      <c r="C79" s="118">
        <v>57</v>
      </c>
      <c r="D79" s="119">
        <v>23037</v>
      </c>
      <c r="E79" s="87" t="str">
        <f>IF(D79="","",IF(D79&lt;$C$5,$F$5,IF(D79&gt;$C$4,$F$4,IF(D79&gt;$C$3,$F$3,$F$2))))</f>
        <v>V</v>
      </c>
      <c r="F79" s="133" t="s">
        <v>1535</v>
      </c>
      <c r="G79" s="134">
        <v>26</v>
      </c>
      <c r="H79" s="173" t="s">
        <v>34</v>
      </c>
      <c r="I79" s="170">
        <v>1</v>
      </c>
      <c r="J79" s="121">
        <v>2.82</v>
      </c>
      <c r="K79" s="135">
        <v>26</v>
      </c>
      <c r="L79" s="136"/>
      <c r="M79" s="171" t="s">
        <v>19</v>
      </c>
      <c r="N79" s="157">
        <v>1</v>
      </c>
      <c r="O79" s="172">
        <v>1.5</v>
      </c>
      <c r="P79" s="170">
        <v>26</v>
      </c>
      <c r="Q79" s="179"/>
      <c r="R79" s="173" t="s">
        <v>19</v>
      </c>
      <c r="S79" s="170">
        <v>1</v>
      </c>
      <c r="T79" s="168">
        <v>0.38300000000000001</v>
      </c>
      <c r="U79" s="170">
        <v>26</v>
      </c>
      <c r="V79" s="174"/>
      <c r="W79" s="173" t="s">
        <v>19</v>
      </c>
      <c r="X79" s="170">
        <v>1</v>
      </c>
      <c r="Y79" s="172">
        <v>3.4</v>
      </c>
      <c r="Z79" s="170">
        <v>26</v>
      </c>
      <c r="AA79" s="179"/>
      <c r="AB79" s="166"/>
      <c r="AC79" s="167"/>
      <c r="AD79" s="168"/>
      <c r="AE79" s="169"/>
      <c r="AF79" s="178"/>
      <c r="AG79" s="166"/>
      <c r="AH79" s="169"/>
      <c r="AI79" s="168"/>
      <c r="AJ79" s="169"/>
      <c r="AK79" s="166"/>
      <c r="AL79" s="169"/>
      <c r="AM79" s="168"/>
      <c r="AN79" s="190"/>
    </row>
    <row r="80" spans="1:40" x14ac:dyDescent="0.25">
      <c r="A80" s="84" t="s">
        <v>6826</v>
      </c>
      <c r="B80" s="85">
        <v>67</v>
      </c>
      <c r="C80" s="85">
        <v>57</v>
      </c>
      <c r="D80" s="86">
        <v>31869</v>
      </c>
      <c r="E80" s="87" t="str">
        <f>IF(D80="","",IF(D80&lt;$C$5,$F$5,IF(D80&gt;$C$4,$F$4,IF(D80&gt;$C$3,$F$3,$F$2))))</f>
        <v>S</v>
      </c>
      <c r="F80" s="106" t="s">
        <v>1547</v>
      </c>
      <c r="G80" s="89">
        <v>26</v>
      </c>
      <c r="H80" s="162" t="s">
        <v>19</v>
      </c>
      <c r="I80" s="157">
        <v>1</v>
      </c>
      <c r="J80" s="92">
        <v>4.25</v>
      </c>
      <c r="K80" s="93">
        <v>26</v>
      </c>
      <c r="L80" s="94"/>
      <c r="M80" s="160"/>
      <c r="N80" s="157"/>
      <c r="O80" s="158"/>
      <c r="P80" s="161"/>
      <c r="Q80" s="175"/>
      <c r="R80" s="162" t="s">
        <v>66</v>
      </c>
      <c r="S80" s="157">
        <v>1</v>
      </c>
      <c r="T80" s="163">
        <v>0.46300000000000002</v>
      </c>
      <c r="U80" s="161">
        <v>10</v>
      </c>
      <c r="V80" s="164"/>
      <c r="W80" s="162" t="s">
        <v>19</v>
      </c>
      <c r="X80" s="157">
        <v>1</v>
      </c>
      <c r="Y80" s="158">
        <v>2.82</v>
      </c>
      <c r="Z80" s="161">
        <v>10</v>
      </c>
      <c r="AA80" s="175"/>
      <c r="AB80" s="165"/>
      <c r="AC80" s="159"/>
      <c r="AD80" s="163"/>
      <c r="AE80" s="161"/>
      <c r="AF80" s="175"/>
      <c r="AG80" s="165"/>
      <c r="AH80" s="161"/>
      <c r="AI80" s="163"/>
      <c r="AJ80" s="161"/>
      <c r="AK80" s="165"/>
      <c r="AL80" s="161"/>
      <c r="AM80" s="163"/>
      <c r="AN80" s="189"/>
    </row>
    <row r="81" spans="1:40" x14ac:dyDescent="0.25">
      <c r="A81" s="84" t="s">
        <v>6827</v>
      </c>
      <c r="B81" s="85">
        <v>13</v>
      </c>
      <c r="C81" s="85">
        <v>57</v>
      </c>
      <c r="D81" s="86">
        <v>19416</v>
      </c>
      <c r="E81" s="87" t="str">
        <f>IF(D81="","",IF(D81&lt;$C$5,$F$5,IF(D81&gt;$C$4,$F$4,IF(D81&gt;$C$3,$F$3,$F$2))))</f>
        <v>V</v>
      </c>
      <c r="F81" s="106" t="s">
        <v>1611</v>
      </c>
      <c r="G81" s="89">
        <v>26</v>
      </c>
      <c r="H81" s="162" t="s">
        <v>34</v>
      </c>
      <c r="I81" s="157">
        <v>1</v>
      </c>
      <c r="J81" s="92">
        <v>3.2</v>
      </c>
      <c r="K81" s="107">
        <v>26</v>
      </c>
      <c r="L81" s="108"/>
      <c r="M81" s="160" t="s">
        <v>66</v>
      </c>
      <c r="N81" s="212">
        <v>0</v>
      </c>
      <c r="O81" s="158">
        <v>1.65</v>
      </c>
      <c r="P81" s="157">
        <v>26</v>
      </c>
      <c r="Q81" s="177"/>
      <c r="R81" s="219" t="s">
        <v>66</v>
      </c>
      <c r="S81" s="157">
        <v>1</v>
      </c>
      <c r="T81" s="163">
        <v>0.42499999999999999</v>
      </c>
      <c r="U81" s="157">
        <v>26</v>
      </c>
      <c r="V81" s="164"/>
      <c r="W81" s="162" t="s">
        <v>19</v>
      </c>
      <c r="X81" s="157">
        <v>1</v>
      </c>
      <c r="Y81" s="158">
        <v>3.82</v>
      </c>
      <c r="Z81" s="157">
        <v>26</v>
      </c>
      <c r="AA81" s="177"/>
      <c r="AB81" s="165"/>
      <c r="AC81" s="159"/>
      <c r="AD81" s="163"/>
      <c r="AE81" s="161"/>
      <c r="AF81" s="175"/>
      <c r="AG81" s="165"/>
      <c r="AH81" s="161"/>
      <c r="AI81" s="163"/>
      <c r="AJ81" s="161"/>
      <c r="AK81" s="165"/>
      <c r="AL81" s="161"/>
      <c r="AM81" s="163"/>
      <c r="AN81" s="189"/>
    </row>
    <row r="82" spans="1:40" x14ac:dyDescent="0.25">
      <c r="A82" s="297" t="s">
        <v>6898</v>
      </c>
      <c r="B82" s="298"/>
      <c r="C82" s="298">
        <v>57</v>
      </c>
      <c r="D82" s="299"/>
      <c r="E82" s="300" t="str">
        <f>IF(D82="","",IF(D82&lt;$C$5,$F$5,IF(D82&gt;$C$4,$F$4,IF(D82&gt;$C$3,$F$3,$F$2))))</f>
        <v/>
      </c>
      <c r="F82" s="316" t="s">
        <v>1634</v>
      </c>
      <c r="G82" s="197">
        <v>26</v>
      </c>
      <c r="H82" s="301" t="s">
        <v>2556</v>
      </c>
      <c r="I82" s="302"/>
      <c r="J82" s="303">
        <v>6.52</v>
      </c>
      <c r="K82" s="304"/>
      <c r="L82" s="94"/>
      <c r="M82" s="305" t="s">
        <v>2556</v>
      </c>
      <c r="N82" s="302"/>
      <c r="O82" s="306">
        <v>2.13</v>
      </c>
      <c r="P82" s="307"/>
      <c r="Q82" s="175"/>
      <c r="R82" s="301" t="s">
        <v>66</v>
      </c>
      <c r="S82" s="302"/>
      <c r="T82" s="308">
        <v>0.375</v>
      </c>
      <c r="U82" s="307"/>
      <c r="V82" s="309"/>
      <c r="W82" s="301" t="s">
        <v>2556</v>
      </c>
      <c r="X82" s="302"/>
      <c r="Y82" s="306">
        <v>5.26</v>
      </c>
      <c r="Z82" s="307"/>
      <c r="AA82" s="175"/>
      <c r="AB82" s="310"/>
      <c r="AC82" s="311"/>
      <c r="AD82" s="308"/>
      <c r="AE82" s="307"/>
      <c r="AF82" s="175"/>
      <c r="AG82" s="206"/>
      <c r="AH82" s="205"/>
      <c r="AI82" s="208"/>
      <c r="AJ82" s="205"/>
      <c r="AK82" s="310"/>
      <c r="AL82" s="307"/>
      <c r="AM82" s="308"/>
      <c r="AN82" s="312"/>
    </row>
    <row r="83" spans="1:40" x14ac:dyDescent="0.25">
      <c r="A83" s="84" t="s">
        <v>6828</v>
      </c>
      <c r="B83" s="85">
        <v>5</v>
      </c>
      <c r="C83" s="85">
        <v>57</v>
      </c>
      <c r="D83" s="86">
        <v>23672</v>
      </c>
      <c r="E83" s="87" t="str">
        <f>IF(D83="","",IF(D83&lt;$C$5,$F$5,IF(D83&gt;$C$4,$F$4,IF(D83&gt;$C$3,$F$3,$F$2))))</f>
        <v>V</v>
      </c>
      <c r="F83" s="106" t="s">
        <v>1661</v>
      </c>
      <c r="G83" s="89">
        <v>26</v>
      </c>
      <c r="H83" s="162" t="s">
        <v>34</v>
      </c>
      <c r="I83" s="212">
        <v>0</v>
      </c>
      <c r="J83" s="92">
        <v>2.19</v>
      </c>
      <c r="K83" s="107">
        <v>26</v>
      </c>
      <c r="L83" s="108"/>
      <c r="M83" s="160" t="s">
        <v>19</v>
      </c>
      <c r="N83" s="157">
        <v>1</v>
      </c>
      <c r="O83" s="158">
        <v>1.38</v>
      </c>
      <c r="P83" s="157">
        <v>20</v>
      </c>
      <c r="Q83" s="177"/>
      <c r="R83" s="162" t="s">
        <v>66</v>
      </c>
      <c r="S83" s="157">
        <v>1</v>
      </c>
      <c r="T83" s="163">
        <v>0.48699999999999999</v>
      </c>
      <c r="U83" s="157">
        <v>26</v>
      </c>
      <c r="V83" s="164"/>
      <c r="W83" s="162"/>
      <c r="X83" s="157"/>
      <c r="Y83" s="158"/>
      <c r="Z83" s="157"/>
      <c r="AA83" s="177"/>
      <c r="AB83" s="165" t="s">
        <v>19</v>
      </c>
      <c r="AC83" s="159">
        <v>1</v>
      </c>
      <c r="AD83" s="163">
        <v>0.75900000000000001</v>
      </c>
      <c r="AE83" s="161">
        <v>15</v>
      </c>
      <c r="AF83" s="175"/>
      <c r="AG83" s="165"/>
      <c r="AH83" s="161"/>
      <c r="AI83" s="163"/>
      <c r="AJ83" s="161"/>
      <c r="AK83" s="165"/>
      <c r="AL83" s="161"/>
      <c r="AM83" s="163"/>
      <c r="AN83" s="189"/>
    </row>
    <row r="84" spans="1:40" x14ac:dyDescent="0.25">
      <c r="A84" s="192" t="s">
        <v>6887</v>
      </c>
      <c r="B84" s="193">
        <v>72</v>
      </c>
      <c r="C84" s="193">
        <v>57</v>
      </c>
      <c r="D84" s="194">
        <v>24581</v>
      </c>
      <c r="E84" s="195" t="str">
        <f>IF(D84="","",IF(D84&lt;$C$5,$F$5,IF(D84&gt;$C$4,$F$4,IF(D84&gt;$C$3,$F$3,$F$2))))</f>
        <v>V</v>
      </c>
      <c r="F84" s="215" t="s">
        <v>6888</v>
      </c>
      <c r="G84" s="197">
        <v>26</v>
      </c>
      <c r="H84" s="184" t="s">
        <v>12</v>
      </c>
      <c r="I84" s="213">
        <v>1</v>
      </c>
      <c r="J84" s="214">
        <v>1.1599999999999999</v>
      </c>
      <c r="K84" s="93">
        <v>26</v>
      </c>
      <c r="L84" s="94"/>
      <c r="M84" s="200"/>
      <c r="N84" s="199"/>
      <c r="O84" s="92"/>
      <c r="P84" s="201"/>
      <c r="Q84" s="97"/>
      <c r="R84" s="198"/>
      <c r="S84" s="199"/>
      <c r="T84" s="202"/>
      <c r="U84" s="201"/>
      <c r="V84" s="203"/>
      <c r="W84" s="198"/>
      <c r="X84" s="199"/>
      <c r="Y84" s="204"/>
      <c r="Z84" s="205"/>
      <c r="AA84" s="97"/>
      <c r="AB84" s="206"/>
      <c r="AC84" s="207"/>
      <c r="AD84" s="208"/>
      <c r="AE84" s="205"/>
      <c r="AF84" s="97"/>
      <c r="AG84" s="206"/>
      <c r="AH84" s="205"/>
      <c r="AI84" s="208"/>
      <c r="AJ84" s="205"/>
      <c r="AK84" s="206"/>
      <c r="AL84" s="205"/>
      <c r="AM84" s="208"/>
      <c r="AN84" s="209"/>
    </row>
    <row r="85" spans="1:40" x14ac:dyDescent="0.25">
      <c r="A85" s="84" t="s">
        <v>6829</v>
      </c>
      <c r="B85" s="85">
        <v>62</v>
      </c>
      <c r="C85" s="85">
        <v>57</v>
      </c>
      <c r="D85" s="86">
        <v>22375</v>
      </c>
      <c r="E85" s="87" t="str">
        <f>IF(D85="","",IF(D85&lt;$C$5,$F$5,IF(D85&gt;$C$4,$F$4,IF(D85&gt;$C$3,$F$3,$F$2))))</f>
        <v>V</v>
      </c>
      <c r="F85" s="106" t="s">
        <v>1728</v>
      </c>
      <c r="G85" s="89">
        <v>25</v>
      </c>
      <c r="H85" s="162" t="s">
        <v>34</v>
      </c>
      <c r="I85" s="157">
        <v>1</v>
      </c>
      <c r="J85" s="92">
        <v>3.19</v>
      </c>
      <c r="K85" s="107">
        <v>23</v>
      </c>
      <c r="L85" s="108"/>
      <c r="M85" s="160"/>
      <c r="N85" s="157"/>
      <c r="O85" s="158"/>
      <c r="P85" s="161"/>
      <c r="Q85" s="175"/>
      <c r="R85" s="162"/>
      <c r="S85" s="157"/>
      <c r="T85" s="163"/>
      <c r="U85" s="161"/>
      <c r="V85" s="164"/>
      <c r="W85" s="162"/>
      <c r="X85" s="157"/>
      <c r="Y85" s="158"/>
      <c r="Z85" s="161"/>
      <c r="AA85" s="175"/>
      <c r="AB85" s="165"/>
      <c r="AC85" s="159"/>
      <c r="AD85" s="163"/>
      <c r="AE85" s="161"/>
      <c r="AF85" s="175"/>
      <c r="AG85" s="165"/>
      <c r="AH85" s="161"/>
      <c r="AI85" s="163"/>
      <c r="AJ85" s="161"/>
      <c r="AK85" s="165"/>
      <c r="AL85" s="161"/>
      <c r="AM85" s="163"/>
      <c r="AN85" s="189"/>
    </row>
    <row r="86" spans="1:40" x14ac:dyDescent="0.25">
      <c r="A86" s="84" t="s">
        <v>6830</v>
      </c>
      <c r="B86" s="85">
        <v>35</v>
      </c>
      <c r="C86" s="85">
        <v>57</v>
      </c>
      <c r="D86" s="86">
        <v>19130</v>
      </c>
      <c r="E86" s="87" t="str">
        <f>IF(D86="","",IF(D86&lt;$C$5,$F$5,IF(D86&gt;$C$4,$F$4,IF(D86&gt;$C$3,$F$3,$F$2))))</f>
        <v>V</v>
      </c>
      <c r="F86" s="106" t="s">
        <v>2870</v>
      </c>
      <c r="G86" s="89">
        <v>26</v>
      </c>
      <c r="H86" s="162" t="s">
        <v>47</v>
      </c>
      <c r="I86" s="157">
        <v>1</v>
      </c>
      <c r="J86" s="92">
        <v>1.93</v>
      </c>
      <c r="K86" s="93">
        <v>26</v>
      </c>
      <c r="L86" s="94"/>
      <c r="M86" s="160"/>
      <c r="N86" s="157"/>
      <c r="O86" s="158"/>
      <c r="P86" s="161"/>
      <c r="Q86" s="175"/>
      <c r="R86" s="162" t="s">
        <v>66</v>
      </c>
      <c r="S86" s="212">
        <v>0</v>
      </c>
      <c r="T86" s="163">
        <v>0.39200000000000002</v>
      </c>
      <c r="U86" s="161">
        <v>26</v>
      </c>
      <c r="V86" s="164"/>
      <c r="W86" s="162"/>
      <c r="X86" s="157"/>
      <c r="Y86" s="158"/>
      <c r="Z86" s="161"/>
      <c r="AA86" s="175"/>
      <c r="AB86" s="165"/>
      <c r="AC86" s="159"/>
      <c r="AD86" s="163"/>
      <c r="AE86" s="161"/>
      <c r="AF86" s="175"/>
      <c r="AG86" s="165"/>
      <c r="AH86" s="161"/>
      <c r="AI86" s="163"/>
      <c r="AJ86" s="161"/>
      <c r="AK86" s="165"/>
      <c r="AL86" s="161"/>
      <c r="AM86" s="163"/>
      <c r="AN86" s="189"/>
    </row>
    <row r="87" spans="1:40" x14ac:dyDescent="0.25">
      <c r="A87" s="84" t="s">
        <v>6831</v>
      </c>
      <c r="B87" s="85">
        <v>35</v>
      </c>
      <c r="C87" s="85">
        <v>57</v>
      </c>
      <c r="D87" s="86">
        <v>22960</v>
      </c>
      <c r="E87" s="87" t="str">
        <f>IF(D87="","",IF(D87&lt;$C$5,$F$5,IF(D87&gt;$C$4,$F$4,IF(D87&gt;$C$3,$F$3,$F$2))))</f>
        <v>V</v>
      </c>
      <c r="F87" s="106" t="s">
        <v>1778</v>
      </c>
      <c r="G87" s="89">
        <v>26</v>
      </c>
      <c r="H87" s="103" t="s">
        <v>66</v>
      </c>
      <c r="I87" s="157">
        <v>1</v>
      </c>
      <c r="J87" s="92">
        <v>7.16</v>
      </c>
      <c r="K87" s="107">
        <v>26</v>
      </c>
      <c r="L87" s="108"/>
      <c r="M87" s="160" t="s">
        <v>66</v>
      </c>
      <c r="N87" s="157">
        <v>1</v>
      </c>
      <c r="O87" s="158">
        <v>1.81</v>
      </c>
      <c r="P87" s="157">
        <v>12</v>
      </c>
      <c r="Q87" s="177"/>
      <c r="R87" s="162" t="s">
        <v>66</v>
      </c>
      <c r="S87" s="157">
        <v>1</v>
      </c>
      <c r="T87" s="163">
        <v>0.41399999999999998</v>
      </c>
      <c r="U87" s="157">
        <v>23</v>
      </c>
      <c r="V87" s="164"/>
      <c r="W87" s="162" t="s">
        <v>66</v>
      </c>
      <c r="X87" s="157">
        <v>1</v>
      </c>
      <c r="Y87" s="158">
        <v>5.96</v>
      </c>
      <c r="Z87" s="157">
        <v>26</v>
      </c>
      <c r="AA87" s="177"/>
      <c r="AB87" s="165"/>
      <c r="AC87" s="159"/>
      <c r="AD87" s="163"/>
      <c r="AE87" s="161"/>
      <c r="AF87" s="175"/>
      <c r="AG87" s="165"/>
      <c r="AH87" s="161"/>
      <c r="AI87" s="163"/>
      <c r="AJ87" s="161"/>
      <c r="AK87" s="165"/>
      <c r="AL87" s="161"/>
      <c r="AM87" s="163"/>
      <c r="AN87" s="189"/>
    </row>
    <row r="88" spans="1:40" x14ac:dyDescent="0.25">
      <c r="A88" s="84" t="s">
        <v>6832</v>
      </c>
      <c r="B88" s="85">
        <v>35</v>
      </c>
      <c r="C88" s="85">
        <v>57</v>
      </c>
      <c r="D88" s="86">
        <v>19838</v>
      </c>
      <c r="E88" s="87" t="str">
        <f>IF(D88="","",IF(D88&lt;$C$5,$F$5,IF(D88&gt;$C$4,$F$4,IF(D88&gt;$C$3,$F$3,$F$2))))</f>
        <v>V</v>
      </c>
      <c r="F88" s="106" t="s">
        <v>2726</v>
      </c>
      <c r="G88" s="89">
        <v>26</v>
      </c>
      <c r="H88" s="162"/>
      <c r="I88" s="157"/>
      <c r="J88" s="92"/>
      <c r="K88" s="93"/>
      <c r="L88" s="94"/>
      <c r="M88" s="160"/>
      <c r="N88" s="157"/>
      <c r="O88" s="158"/>
      <c r="P88" s="161"/>
      <c r="Q88" s="175"/>
      <c r="R88" s="162" t="s">
        <v>66</v>
      </c>
      <c r="S88" s="157">
        <v>1</v>
      </c>
      <c r="T88" s="163">
        <v>0.43</v>
      </c>
      <c r="U88" s="157">
        <v>25</v>
      </c>
      <c r="V88" s="164"/>
      <c r="W88" s="162"/>
      <c r="X88" s="157"/>
      <c r="Y88" s="158"/>
      <c r="Z88" s="161"/>
      <c r="AA88" s="175"/>
      <c r="AB88" s="165"/>
      <c r="AC88" s="159"/>
      <c r="AD88" s="163"/>
      <c r="AE88" s="161"/>
      <c r="AF88" s="175"/>
      <c r="AG88" s="165"/>
      <c r="AH88" s="161"/>
      <c r="AI88" s="163"/>
      <c r="AJ88" s="161"/>
      <c r="AK88" s="165"/>
      <c r="AL88" s="161"/>
      <c r="AM88" s="163"/>
      <c r="AN88" s="189"/>
    </row>
    <row r="89" spans="1:40" x14ac:dyDescent="0.25">
      <c r="A89" s="84" t="s">
        <v>6833</v>
      </c>
      <c r="B89" s="85">
        <v>5</v>
      </c>
      <c r="C89" s="85">
        <v>57</v>
      </c>
      <c r="D89" s="86">
        <v>21577</v>
      </c>
      <c r="E89" s="87" t="str">
        <f>IF(D89="","",IF(D89&lt;$C$5,$F$5,IF(D89&gt;$C$4,$F$4,IF(D89&gt;$C$3,$F$3,$F$2))))</f>
        <v>V</v>
      </c>
      <c r="F89" s="106" t="s">
        <v>1782</v>
      </c>
      <c r="G89" s="89">
        <v>26</v>
      </c>
      <c r="H89" s="162" t="s">
        <v>118</v>
      </c>
      <c r="I89" s="157">
        <v>1</v>
      </c>
      <c r="J89" s="92">
        <v>19.7</v>
      </c>
      <c r="K89" s="107">
        <v>10</v>
      </c>
      <c r="L89" s="108"/>
      <c r="M89" s="160" t="s">
        <v>2556</v>
      </c>
      <c r="N89" s="157">
        <v>1</v>
      </c>
      <c r="O89" s="158">
        <v>3.23</v>
      </c>
      <c r="P89" s="157">
        <v>10</v>
      </c>
      <c r="Q89" s="177"/>
      <c r="R89" s="162" t="s">
        <v>66</v>
      </c>
      <c r="S89" s="157">
        <v>1</v>
      </c>
      <c r="T89" s="163">
        <v>0.54400000000000004</v>
      </c>
      <c r="U89" s="157">
        <v>11</v>
      </c>
      <c r="V89" s="164"/>
      <c r="W89" s="162" t="s">
        <v>118</v>
      </c>
      <c r="X89" s="212">
        <v>0</v>
      </c>
      <c r="Y89" s="158">
        <v>5.37</v>
      </c>
      <c r="Z89" s="157">
        <v>26</v>
      </c>
      <c r="AA89" s="177"/>
      <c r="AB89" s="165"/>
      <c r="AC89" s="159"/>
      <c r="AD89" s="163"/>
      <c r="AE89" s="161"/>
      <c r="AF89" s="175"/>
      <c r="AG89" s="165"/>
      <c r="AH89" s="161"/>
      <c r="AI89" s="163"/>
      <c r="AJ89" s="161"/>
      <c r="AK89" s="165"/>
      <c r="AL89" s="161"/>
      <c r="AM89" s="163"/>
      <c r="AN89" s="189"/>
    </row>
    <row r="90" spans="1:40" x14ac:dyDescent="0.25">
      <c r="A90" s="84" t="s">
        <v>6834</v>
      </c>
      <c r="B90" s="85">
        <v>3</v>
      </c>
      <c r="C90" s="85">
        <v>57</v>
      </c>
      <c r="D90" s="210">
        <v>33364</v>
      </c>
      <c r="E90" s="87" t="str">
        <f>IF(D90="","",IF(D90&lt;$C$5,$F$5,IF(D90&gt;$C$4,$F$4,IF(D90&gt;$C$3,$F$3,$F$2))))</f>
        <v>S</v>
      </c>
      <c r="F90" s="102" t="s">
        <v>2730</v>
      </c>
      <c r="G90" s="89">
        <v>26</v>
      </c>
      <c r="H90" s="162"/>
      <c r="I90" s="157"/>
      <c r="J90" s="92"/>
      <c r="K90" s="93"/>
      <c r="L90" s="94"/>
      <c r="M90" s="160"/>
      <c r="N90" s="157"/>
      <c r="O90" s="158"/>
      <c r="P90" s="161"/>
      <c r="Q90" s="175"/>
      <c r="R90" s="162" t="s">
        <v>2556</v>
      </c>
      <c r="S90" s="157">
        <v>1</v>
      </c>
      <c r="T90" s="163">
        <v>0.60599999999999998</v>
      </c>
      <c r="U90" s="157">
        <v>26</v>
      </c>
      <c r="V90" s="164"/>
      <c r="W90" s="162"/>
      <c r="X90" s="157"/>
      <c r="Y90" s="158"/>
      <c r="Z90" s="161"/>
      <c r="AA90" s="175"/>
      <c r="AB90" s="165" t="s">
        <v>118</v>
      </c>
      <c r="AC90" s="159">
        <v>1</v>
      </c>
      <c r="AD90" s="163">
        <v>1.4970000000000001</v>
      </c>
      <c r="AE90" s="161">
        <v>15</v>
      </c>
      <c r="AF90" s="175"/>
      <c r="AG90" s="165"/>
      <c r="AH90" s="161"/>
      <c r="AI90" s="163"/>
      <c r="AJ90" s="161"/>
      <c r="AK90" s="165"/>
      <c r="AL90" s="161"/>
      <c r="AM90" s="163"/>
      <c r="AN90" s="189"/>
    </row>
    <row r="91" spans="1:40" x14ac:dyDescent="0.25">
      <c r="A91" s="84" t="s">
        <v>6835</v>
      </c>
      <c r="B91" s="85">
        <v>5</v>
      </c>
      <c r="C91" s="85">
        <v>57</v>
      </c>
      <c r="D91" s="86">
        <v>22210</v>
      </c>
      <c r="E91" s="87" t="str">
        <f>IF(D91="","",IF(D91&lt;$C$5,$F$5,IF(D91&gt;$C$4,$F$4,IF(D91&gt;$C$3,$F$3,$F$2))))</f>
        <v>V</v>
      </c>
      <c r="F91" s="106" t="s">
        <v>1794</v>
      </c>
      <c r="G91" s="89">
        <v>26</v>
      </c>
      <c r="H91" s="162" t="s">
        <v>2556</v>
      </c>
      <c r="I91" s="157">
        <v>1</v>
      </c>
      <c r="J91" s="92">
        <v>7.57</v>
      </c>
      <c r="K91" s="107">
        <v>26</v>
      </c>
      <c r="L91" s="108"/>
      <c r="M91" s="160" t="s">
        <v>2556</v>
      </c>
      <c r="N91" s="157">
        <v>1</v>
      </c>
      <c r="O91" s="158">
        <v>2.4</v>
      </c>
      <c r="P91" s="157">
        <v>26</v>
      </c>
      <c r="Q91" s="177"/>
      <c r="R91" s="162" t="s">
        <v>66</v>
      </c>
      <c r="S91" s="157">
        <v>1</v>
      </c>
      <c r="T91" s="163">
        <v>0.45900000000000002</v>
      </c>
      <c r="U91" s="157">
        <v>26</v>
      </c>
      <c r="V91" s="164"/>
      <c r="W91" s="162" t="s">
        <v>66</v>
      </c>
      <c r="X91" s="157">
        <v>1</v>
      </c>
      <c r="Y91" s="158">
        <v>6.55</v>
      </c>
      <c r="Z91" s="157">
        <v>26</v>
      </c>
      <c r="AA91" s="177"/>
      <c r="AB91" s="165"/>
      <c r="AC91" s="159"/>
      <c r="AD91" s="163"/>
      <c r="AE91" s="161"/>
      <c r="AF91" s="175"/>
      <c r="AG91" s="165"/>
      <c r="AH91" s="161"/>
      <c r="AI91" s="163"/>
      <c r="AJ91" s="161"/>
      <c r="AK91" s="165"/>
      <c r="AL91" s="161"/>
      <c r="AM91" s="163"/>
      <c r="AN91" s="189"/>
    </row>
    <row r="92" spans="1:40" x14ac:dyDescent="0.25">
      <c r="A92" s="84" t="s">
        <v>6836</v>
      </c>
      <c r="B92" s="85">
        <v>62</v>
      </c>
      <c r="C92" s="85">
        <v>57</v>
      </c>
      <c r="D92" s="86">
        <v>19273</v>
      </c>
      <c r="E92" s="87" t="str">
        <f>IF(D92="","",IF(D92&lt;$C$5,$F$5,IF(D92&gt;$C$4,$F$4,IF(D92&gt;$C$3,$F$3,$F$2))))</f>
        <v>V</v>
      </c>
      <c r="F92" s="88" t="s">
        <v>1800</v>
      </c>
      <c r="G92" s="89">
        <v>26</v>
      </c>
      <c r="H92" s="162" t="s">
        <v>47</v>
      </c>
      <c r="I92" s="157">
        <v>1</v>
      </c>
      <c r="J92" s="92">
        <v>1.95</v>
      </c>
      <c r="K92" s="107">
        <v>26</v>
      </c>
      <c r="L92" s="108"/>
      <c r="M92" s="160" t="s">
        <v>19</v>
      </c>
      <c r="N92" s="157">
        <v>1</v>
      </c>
      <c r="O92" s="158">
        <v>1.26</v>
      </c>
      <c r="P92" s="157">
        <v>25</v>
      </c>
      <c r="Q92" s="177"/>
      <c r="R92" s="162" t="s">
        <v>34</v>
      </c>
      <c r="S92" s="157">
        <v>1</v>
      </c>
      <c r="T92" s="163">
        <v>0.189</v>
      </c>
      <c r="U92" s="157">
        <v>22</v>
      </c>
      <c r="V92" s="164"/>
      <c r="W92" s="162" t="s">
        <v>19</v>
      </c>
      <c r="X92" s="157">
        <v>1</v>
      </c>
      <c r="Y92" s="158">
        <v>1.82</v>
      </c>
      <c r="Z92" s="157">
        <v>25</v>
      </c>
      <c r="AA92" s="177"/>
      <c r="AB92" s="165"/>
      <c r="AC92" s="159"/>
      <c r="AD92" s="163"/>
      <c r="AE92" s="161"/>
      <c r="AF92" s="175"/>
      <c r="AG92" s="165"/>
      <c r="AH92" s="161"/>
      <c r="AI92" s="163"/>
      <c r="AJ92" s="161"/>
      <c r="AK92" s="165"/>
      <c r="AL92" s="161"/>
      <c r="AM92" s="163"/>
      <c r="AN92" s="189"/>
    </row>
    <row r="93" spans="1:40" x14ac:dyDescent="0.25">
      <c r="A93" s="84" t="s">
        <v>6837</v>
      </c>
      <c r="B93" s="85">
        <v>3</v>
      </c>
      <c r="C93" s="85">
        <v>57</v>
      </c>
      <c r="D93" s="86">
        <v>21128</v>
      </c>
      <c r="E93" s="87" t="str">
        <f>IF(D93="","",IF(D93&lt;$C$5,$F$5,IF(D93&gt;$C$4,$F$4,IF(D93&gt;$C$3,$F$3,$F$2))))</f>
        <v>V</v>
      </c>
      <c r="F93" s="106" t="s">
        <v>1851</v>
      </c>
      <c r="G93" s="89">
        <v>25</v>
      </c>
      <c r="H93" s="103" t="s">
        <v>47</v>
      </c>
      <c r="I93" s="157">
        <v>1</v>
      </c>
      <c r="J93" s="92">
        <v>1.25</v>
      </c>
      <c r="K93" s="107">
        <v>19</v>
      </c>
      <c r="L93" s="108"/>
      <c r="M93" s="160"/>
      <c r="N93" s="157"/>
      <c r="O93" s="158"/>
      <c r="P93" s="161"/>
      <c r="Q93" s="175"/>
      <c r="R93" s="162"/>
      <c r="S93" s="157"/>
      <c r="T93" s="163"/>
      <c r="U93" s="161"/>
      <c r="V93" s="164"/>
      <c r="W93" s="162"/>
      <c r="X93" s="157"/>
      <c r="Y93" s="158"/>
      <c r="Z93" s="161"/>
      <c r="AA93" s="175"/>
      <c r="AB93" s="165" t="s">
        <v>118</v>
      </c>
      <c r="AC93" s="159">
        <v>1</v>
      </c>
      <c r="AD93" s="163">
        <v>1.1259999999999999</v>
      </c>
      <c r="AE93" s="161">
        <v>13</v>
      </c>
      <c r="AF93" s="175"/>
      <c r="AG93" s="165"/>
      <c r="AH93" s="161"/>
      <c r="AI93" s="163"/>
      <c r="AJ93" s="161"/>
      <c r="AK93" s="165"/>
      <c r="AL93" s="161"/>
      <c r="AM93" s="163"/>
      <c r="AN93" s="189"/>
    </row>
    <row r="94" spans="1:40" x14ac:dyDescent="0.25">
      <c r="A94" s="84" t="s">
        <v>6838</v>
      </c>
      <c r="B94" s="85">
        <v>3</v>
      </c>
      <c r="C94" s="85">
        <v>57</v>
      </c>
      <c r="D94" s="86">
        <v>23284</v>
      </c>
      <c r="E94" s="87" t="str">
        <f>IF(D94="","",IF(D94&lt;$C$5,$F$5,IF(D94&gt;$C$4,$F$4,IF(D94&gt;$C$3,$F$3,$F$2))))</f>
        <v>V</v>
      </c>
      <c r="F94" s="106" t="s">
        <v>1865</v>
      </c>
      <c r="G94" s="89">
        <v>26</v>
      </c>
      <c r="H94" s="162" t="s">
        <v>2556</v>
      </c>
      <c r="I94" s="157">
        <v>1</v>
      </c>
      <c r="J94" s="92">
        <v>10.77</v>
      </c>
      <c r="K94" s="107">
        <v>19</v>
      </c>
      <c r="L94" s="108"/>
      <c r="M94" s="160"/>
      <c r="N94" s="157"/>
      <c r="O94" s="158"/>
      <c r="P94" s="161"/>
      <c r="Q94" s="175"/>
      <c r="R94" s="162"/>
      <c r="S94" s="157"/>
      <c r="T94" s="163"/>
      <c r="U94" s="161"/>
      <c r="V94" s="164"/>
      <c r="W94" s="162" t="s">
        <v>2556</v>
      </c>
      <c r="X94" s="212">
        <v>0</v>
      </c>
      <c r="Y94" s="158">
        <v>4.7300000000000004</v>
      </c>
      <c r="Z94" s="157">
        <v>26</v>
      </c>
      <c r="AA94" s="177"/>
      <c r="AB94" s="165"/>
      <c r="AC94" s="159"/>
      <c r="AD94" s="163"/>
      <c r="AE94" s="161"/>
      <c r="AF94" s="175"/>
      <c r="AG94" s="165"/>
      <c r="AH94" s="161"/>
      <c r="AI94" s="163"/>
      <c r="AJ94" s="161"/>
      <c r="AK94" s="165"/>
      <c r="AL94" s="161"/>
      <c r="AM94" s="163"/>
      <c r="AN94" s="189"/>
    </row>
    <row r="95" spans="1:40" x14ac:dyDescent="0.25">
      <c r="A95" s="84" t="s">
        <v>6839</v>
      </c>
      <c r="B95" s="85">
        <v>5</v>
      </c>
      <c r="C95" s="85">
        <v>57</v>
      </c>
      <c r="D95" s="86">
        <v>23742</v>
      </c>
      <c r="E95" s="87" t="str">
        <f>IF(D95="","",IF(D95&lt;$C$5,$F$5,IF(D95&gt;$C$4,$F$4,IF(D95&gt;$C$3,$F$3,$F$2))))</f>
        <v>V</v>
      </c>
      <c r="F95" s="106" t="s">
        <v>1893</v>
      </c>
      <c r="G95" s="89">
        <v>26</v>
      </c>
      <c r="H95" s="162" t="s">
        <v>47</v>
      </c>
      <c r="I95" s="157">
        <v>1</v>
      </c>
      <c r="J95" s="92">
        <v>1.89</v>
      </c>
      <c r="K95" s="107">
        <v>26</v>
      </c>
      <c r="L95" s="108"/>
      <c r="M95" s="160" t="s">
        <v>19</v>
      </c>
      <c r="N95" s="157">
        <v>1</v>
      </c>
      <c r="O95" s="158">
        <v>1.38</v>
      </c>
      <c r="P95" s="157">
        <v>26</v>
      </c>
      <c r="Q95" s="177"/>
      <c r="R95" s="162" t="s">
        <v>66</v>
      </c>
      <c r="S95" s="157">
        <v>1</v>
      </c>
      <c r="T95" s="163">
        <v>0.436</v>
      </c>
      <c r="U95" s="157">
        <v>26</v>
      </c>
      <c r="V95" s="164"/>
      <c r="W95" s="162" t="s">
        <v>19</v>
      </c>
      <c r="X95" s="157">
        <v>1</v>
      </c>
      <c r="Y95" s="158">
        <v>2.09</v>
      </c>
      <c r="Z95" s="157">
        <v>25</v>
      </c>
      <c r="AA95" s="177"/>
      <c r="AB95" s="165" t="s">
        <v>118</v>
      </c>
      <c r="AC95" s="159">
        <v>1</v>
      </c>
      <c r="AD95" s="163">
        <v>1.177</v>
      </c>
      <c r="AE95" s="161">
        <v>26</v>
      </c>
      <c r="AF95" s="175"/>
      <c r="AG95" s="165" t="s">
        <v>118</v>
      </c>
      <c r="AH95" s="161"/>
      <c r="AI95" s="163">
        <v>0.76100000000000001</v>
      </c>
      <c r="AJ95" s="161">
        <v>26</v>
      </c>
      <c r="AK95" s="165" t="s">
        <v>118</v>
      </c>
      <c r="AL95" s="161"/>
      <c r="AM95" s="163">
        <v>1.532</v>
      </c>
      <c r="AN95" s="189">
        <v>25</v>
      </c>
    </row>
    <row r="96" spans="1:40" x14ac:dyDescent="0.25">
      <c r="A96" s="84" t="s">
        <v>6840</v>
      </c>
      <c r="B96" s="85">
        <v>5</v>
      </c>
      <c r="C96" s="85">
        <v>57</v>
      </c>
      <c r="D96" s="86">
        <v>16027</v>
      </c>
      <c r="E96" s="87" t="str">
        <f>IF(D96="","",IF(D96&lt;$C$5,$F$5,IF(D96&gt;$C$4,$F$4,IF(D96&gt;$C$3,$F$3,$F$2))))</f>
        <v>V</v>
      </c>
      <c r="F96" s="106" t="s">
        <v>1899</v>
      </c>
      <c r="G96" s="89">
        <v>26</v>
      </c>
      <c r="H96" s="162" t="s">
        <v>19</v>
      </c>
      <c r="I96" s="157">
        <v>1</v>
      </c>
      <c r="J96" s="92">
        <v>4.54</v>
      </c>
      <c r="K96" s="107">
        <v>26</v>
      </c>
      <c r="L96" s="108"/>
      <c r="M96" s="160" t="s">
        <v>66</v>
      </c>
      <c r="N96" s="157">
        <v>1</v>
      </c>
      <c r="O96" s="158">
        <v>2.2200000000000002</v>
      </c>
      <c r="P96" s="157">
        <v>18</v>
      </c>
      <c r="Q96" s="177"/>
      <c r="R96" s="162" t="s">
        <v>66</v>
      </c>
      <c r="S96" s="157">
        <v>1</v>
      </c>
      <c r="T96" s="163">
        <v>0.47699999999999998</v>
      </c>
      <c r="U96" s="157">
        <v>26</v>
      </c>
      <c r="V96" s="164"/>
      <c r="W96" s="162" t="s">
        <v>66</v>
      </c>
      <c r="X96" s="157">
        <v>1</v>
      </c>
      <c r="Y96" s="158">
        <v>5.59</v>
      </c>
      <c r="Z96" s="157">
        <v>23</v>
      </c>
      <c r="AA96" s="177"/>
      <c r="AB96" s="165"/>
      <c r="AC96" s="159"/>
      <c r="AD96" s="163"/>
      <c r="AE96" s="161"/>
      <c r="AF96" s="175"/>
      <c r="AG96" s="165"/>
      <c r="AH96" s="161"/>
      <c r="AI96" s="163"/>
      <c r="AJ96" s="161"/>
      <c r="AK96" s="165"/>
      <c r="AL96" s="161"/>
      <c r="AM96" s="163"/>
      <c r="AN96" s="189"/>
    </row>
    <row r="97" spans="1:40" x14ac:dyDescent="0.25">
      <c r="A97" s="84" t="s">
        <v>6841</v>
      </c>
      <c r="B97" s="85">
        <v>3</v>
      </c>
      <c r="C97" s="85">
        <v>57</v>
      </c>
      <c r="D97" s="86">
        <v>25444</v>
      </c>
      <c r="E97" s="87" t="str">
        <f>IF(D97="","",IF(D97&lt;$C$5,$F$5,IF(D97&gt;$C$4,$F$4,IF(D97&gt;$C$3,$F$3,$F$2))))</f>
        <v>V</v>
      </c>
      <c r="F97" s="88" t="s">
        <v>1903</v>
      </c>
      <c r="G97" s="89">
        <v>26</v>
      </c>
      <c r="H97" s="162" t="s">
        <v>66</v>
      </c>
      <c r="I97" s="157">
        <v>1</v>
      </c>
      <c r="J97" s="92">
        <v>6.72</v>
      </c>
      <c r="K97" s="107">
        <v>26</v>
      </c>
      <c r="L97" s="108"/>
      <c r="M97" s="160" t="s">
        <v>66</v>
      </c>
      <c r="N97" s="157">
        <v>1</v>
      </c>
      <c r="O97" s="158">
        <v>1.95</v>
      </c>
      <c r="P97" s="157">
        <v>26</v>
      </c>
      <c r="Q97" s="177"/>
      <c r="R97" s="162" t="s">
        <v>66</v>
      </c>
      <c r="S97" s="157">
        <v>1</v>
      </c>
      <c r="T97" s="163">
        <v>0.41299999999999998</v>
      </c>
      <c r="U97" s="157">
        <v>23</v>
      </c>
      <c r="V97" s="164"/>
      <c r="W97" s="162" t="s">
        <v>66</v>
      </c>
      <c r="X97" s="157">
        <v>1</v>
      </c>
      <c r="Y97" s="158">
        <v>5.37</v>
      </c>
      <c r="Z97" s="157">
        <v>26</v>
      </c>
      <c r="AA97" s="177"/>
      <c r="AB97" s="165"/>
      <c r="AC97" s="159"/>
      <c r="AD97" s="163"/>
      <c r="AE97" s="161"/>
      <c r="AF97" s="175"/>
      <c r="AG97" s="165"/>
      <c r="AH97" s="161"/>
      <c r="AI97" s="163"/>
      <c r="AJ97" s="161"/>
      <c r="AK97" s="165"/>
      <c r="AL97" s="161"/>
      <c r="AM97" s="163"/>
      <c r="AN97" s="189"/>
    </row>
    <row r="98" spans="1:40" x14ac:dyDescent="0.25">
      <c r="A98" s="192" t="s">
        <v>6889</v>
      </c>
      <c r="B98" s="193">
        <v>72</v>
      </c>
      <c r="C98" s="193">
        <v>57</v>
      </c>
      <c r="D98" s="194">
        <v>23104</v>
      </c>
      <c r="E98" s="195" t="str">
        <f>IF(D98="","",IF(D98&lt;$C$5,$F$5,IF(D98&gt;$C$4,$F$4,IF(D98&gt;$C$3,$F$3,$F$2))))</f>
        <v>V</v>
      </c>
      <c r="F98" s="196" t="s">
        <v>6890</v>
      </c>
      <c r="G98" s="197">
        <v>26</v>
      </c>
      <c r="H98" s="184" t="s">
        <v>12</v>
      </c>
      <c r="I98" s="213">
        <v>1</v>
      </c>
      <c r="J98" s="214">
        <v>0.98</v>
      </c>
      <c r="K98" s="93">
        <v>26</v>
      </c>
      <c r="L98" s="94"/>
      <c r="M98" s="200"/>
      <c r="N98" s="199"/>
      <c r="O98" s="92"/>
      <c r="P98" s="201"/>
      <c r="Q98" s="97"/>
      <c r="R98" s="198"/>
      <c r="S98" s="199"/>
      <c r="T98" s="202"/>
      <c r="U98" s="201"/>
      <c r="V98" s="203"/>
      <c r="W98" s="198"/>
      <c r="X98" s="199"/>
      <c r="Y98" s="204"/>
      <c r="Z98" s="205"/>
      <c r="AA98" s="97"/>
      <c r="AB98" s="206"/>
      <c r="AC98" s="207"/>
      <c r="AD98" s="208"/>
      <c r="AE98" s="205"/>
      <c r="AF98" s="97"/>
      <c r="AG98" s="206"/>
      <c r="AH98" s="205"/>
      <c r="AI98" s="208"/>
      <c r="AJ98" s="205"/>
      <c r="AK98" s="206"/>
      <c r="AL98" s="205"/>
      <c r="AM98" s="208"/>
      <c r="AN98" s="209"/>
    </row>
    <row r="99" spans="1:40" x14ac:dyDescent="0.25">
      <c r="A99" s="84" t="s">
        <v>6842</v>
      </c>
      <c r="B99" s="85">
        <v>62</v>
      </c>
      <c r="C99" s="85">
        <v>57</v>
      </c>
      <c r="D99" s="86">
        <v>17120</v>
      </c>
      <c r="E99" s="87" t="str">
        <f>IF(D99="","",IF(D99&lt;$C$5,$F$5,IF(D99&gt;$C$4,$F$4,IF(D99&gt;$C$3,$F$3,$F$2))))</f>
        <v>V</v>
      </c>
      <c r="F99" s="106" t="s">
        <v>1952</v>
      </c>
      <c r="G99" s="89">
        <v>25</v>
      </c>
      <c r="H99" s="162" t="s">
        <v>12</v>
      </c>
      <c r="I99" s="157">
        <v>1</v>
      </c>
      <c r="J99" s="92">
        <v>0.96</v>
      </c>
      <c r="K99" s="107">
        <v>24</v>
      </c>
      <c r="L99" s="108"/>
      <c r="M99" s="160"/>
      <c r="N99" s="157"/>
      <c r="O99" s="158"/>
      <c r="P99" s="161"/>
      <c r="Q99" s="175"/>
      <c r="R99" s="162"/>
      <c r="S99" s="157"/>
      <c r="T99" s="163"/>
      <c r="U99" s="161"/>
      <c r="V99" s="164"/>
      <c r="W99" s="162"/>
      <c r="X99" s="157"/>
      <c r="Y99" s="158"/>
      <c r="Z99" s="161"/>
      <c r="AA99" s="175"/>
      <c r="AB99" s="165"/>
      <c r="AC99" s="159"/>
      <c r="AD99" s="163"/>
      <c r="AE99" s="161"/>
      <c r="AF99" s="175"/>
      <c r="AG99" s="165"/>
      <c r="AH99" s="161"/>
      <c r="AI99" s="163"/>
      <c r="AJ99" s="161"/>
      <c r="AK99" s="165"/>
      <c r="AL99" s="161"/>
      <c r="AM99" s="163"/>
      <c r="AN99" s="189"/>
    </row>
    <row r="100" spans="1:40" x14ac:dyDescent="0.25">
      <c r="A100" s="84" t="s">
        <v>6843</v>
      </c>
      <c r="B100" s="85">
        <v>5</v>
      </c>
      <c r="C100" s="85">
        <v>57</v>
      </c>
      <c r="D100" s="86">
        <v>30659</v>
      </c>
      <c r="E100" s="87" t="str">
        <f>IF(D100="","",IF(D100&lt;$C$5,$F$5,IF(D100&gt;$C$4,$F$4,IF(D100&gt;$C$3,$F$3,$F$2))))</f>
        <v>S</v>
      </c>
      <c r="F100" s="88" t="s">
        <v>1954</v>
      </c>
      <c r="G100" s="89">
        <v>24</v>
      </c>
      <c r="H100" s="162" t="s">
        <v>19</v>
      </c>
      <c r="I100" s="157">
        <v>1</v>
      </c>
      <c r="J100" s="92">
        <v>4.42</v>
      </c>
      <c r="K100" s="107">
        <v>24</v>
      </c>
      <c r="L100" s="108"/>
      <c r="M100" s="160" t="s">
        <v>19</v>
      </c>
      <c r="N100" s="157">
        <v>1</v>
      </c>
      <c r="O100" s="158">
        <v>1.38</v>
      </c>
      <c r="P100" s="157">
        <v>24</v>
      </c>
      <c r="Q100" s="177"/>
      <c r="R100" s="162" t="s">
        <v>66</v>
      </c>
      <c r="S100" s="157">
        <v>1</v>
      </c>
      <c r="T100" s="163">
        <v>0.47599999999999998</v>
      </c>
      <c r="U100" s="157">
        <v>22</v>
      </c>
      <c r="V100" s="164"/>
      <c r="W100" s="162" t="s">
        <v>19</v>
      </c>
      <c r="X100" s="157">
        <v>1</v>
      </c>
      <c r="Y100" s="158">
        <v>3.13</v>
      </c>
      <c r="Z100" s="157">
        <v>24</v>
      </c>
      <c r="AA100" s="177"/>
      <c r="AB100" s="165"/>
      <c r="AC100" s="159"/>
      <c r="AD100" s="163"/>
      <c r="AE100" s="161"/>
      <c r="AF100" s="175"/>
      <c r="AG100" s="165"/>
      <c r="AH100" s="161"/>
      <c r="AI100" s="163"/>
      <c r="AJ100" s="161"/>
      <c r="AK100" s="165"/>
      <c r="AL100" s="161"/>
      <c r="AM100" s="163"/>
      <c r="AN100" s="189"/>
    </row>
    <row r="101" spans="1:40" x14ac:dyDescent="0.25">
      <c r="A101" s="84" t="s">
        <v>6844</v>
      </c>
      <c r="B101" s="85">
        <v>13</v>
      </c>
      <c r="C101" s="85">
        <v>57</v>
      </c>
      <c r="D101" s="86">
        <v>18346</v>
      </c>
      <c r="E101" s="87" t="str">
        <f>IF(D101="","",IF(D101&lt;$C$5,$F$5,IF(D101&gt;$C$4,$F$4,IF(D101&gt;$C$3,$F$3,$F$2))))</f>
        <v>V</v>
      </c>
      <c r="F101" s="88" t="s">
        <v>1966</v>
      </c>
      <c r="G101" s="89">
        <v>26</v>
      </c>
      <c r="H101" s="162" t="s">
        <v>47</v>
      </c>
      <c r="I101" s="157">
        <v>1</v>
      </c>
      <c r="J101" s="92">
        <v>1.34</v>
      </c>
      <c r="K101" s="107">
        <v>26</v>
      </c>
      <c r="L101" s="108"/>
      <c r="M101" s="160" t="s">
        <v>34</v>
      </c>
      <c r="N101" s="157">
        <v>1</v>
      </c>
      <c r="O101" s="158">
        <v>0.93</v>
      </c>
      <c r="P101" s="157">
        <v>22</v>
      </c>
      <c r="Q101" s="177"/>
      <c r="R101" s="162"/>
      <c r="S101" s="157"/>
      <c r="T101" s="163"/>
      <c r="U101" s="161"/>
      <c r="V101" s="164"/>
      <c r="W101" s="162"/>
      <c r="X101" s="157"/>
      <c r="Y101" s="158"/>
      <c r="Z101" s="161"/>
      <c r="AA101" s="175"/>
      <c r="AB101" s="165"/>
      <c r="AC101" s="159"/>
      <c r="AD101" s="163"/>
      <c r="AE101" s="161"/>
      <c r="AF101" s="175"/>
      <c r="AG101" s="165"/>
      <c r="AH101" s="161"/>
      <c r="AI101" s="163"/>
      <c r="AJ101" s="161"/>
      <c r="AK101" s="165"/>
      <c r="AL101" s="161"/>
      <c r="AM101" s="163"/>
      <c r="AN101" s="189"/>
    </row>
    <row r="102" spans="1:40" x14ac:dyDescent="0.25">
      <c r="A102" s="84" t="s">
        <v>6845</v>
      </c>
      <c r="B102" s="85">
        <v>13</v>
      </c>
      <c r="C102" s="85">
        <v>57</v>
      </c>
      <c r="D102" s="86">
        <v>17062</v>
      </c>
      <c r="E102" s="87" t="str">
        <f>IF(D102="","",IF(D102&lt;$C$5,$F$5,IF(D102&gt;$C$4,$F$4,IF(D102&gt;$C$3,$F$3,$F$2))))</f>
        <v>V</v>
      </c>
      <c r="F102" s="106" t="s">
        <v>1968</v>
      </c>
      <c r="G102" s="89">
        <v>26</v>
      </c>
      <c r="H102" s="162" t="s">
        <v>34</v>
      </c>
      <c r="I102" s="157">
        <v>1</v>
      </c>
      <c r="J102" s="92">
        <v>2.54</v>
      </c>
      <c r="K102" s="107">
        <v>24</v>
      </c>
      <c r="L102" s="108"/>
      <c r="M102" s="160" t="s">
        <v>19</v>
      </c>
      <c r="N102" s="157">
        <v>1</v>
      </c>
      <c r="O102" s="158">
        <v>1.57</v>
      </c>
      <c r="P102" s="157">
        <v>25</v>
      </c>
      <c r="Q102" s="177"/>
      <c r="R102" s="162" t="s">
        <v>66</v>
      </c>
      <c r="S102" s="157">
        <v>1</v>
      </c>
      <c r="T102" s="163">
        <v>0.443</v>
      </c>
      <c r="U102" s="157">
        <v>26</v>
      </c>
      <c r="V102" s="164"/>
      <c r="W102" s="162"/>
      <c r="X102" s="157"/>
      <c r="Y102" s="158"/>
      <c r="Z102" s="161"/>
      <c r="AA102" s="175"/>
      <c r="AB102" s="165"/>
      <c r="AC102" s="159"/>
      <c r="AD102" s="163"/>
      <c r="AE102" s="161"/>
      <c r="AF102" s="175"/>
      <c r="AG102" s="165"/>
      <c r="AH102" s="161"/>
      <c r="AI102" s="163"/>
      <c r="AJ102" s="161"/>
      <c r="AK102" s="165"/>
      <c r="AL102" s="161"/>
      <c r="AM102" s="163"/>
      <c r="AN102" s="189"/>
    </row>
    <row r="103" spans="1:40" x14ac:dyDescent="0.25">
      <c r="A103" s="84" t="s">
        <v>6846</v>
      </c>
      <c r="B103" s="85">
        <v>5</v>
      </c>
      <c r="C103" s="85">
        <v>57</v>
      </c>
      <c r="D103" s="86">
        <v>21977</v>
      </c>
      <c r="E103" s="87" t="str">
        <f>IF(D103="","",IF(D103&lt;$C$5,$F$5,IF(D103&gt;$C$4,$F$4,IF(D103&gt;$C$3,$F$3,$F$2))))</f>
        <v>V</v>
      </c>
      <c r="F103" s="102" t="s">
        <v>2018</v>
      </c>
      <c r="G103" s="89">
        <v>26</v>
      </c>
      <c r="H103" s="103" t="s">
        <v>34</v>
      </c>
      <c r="I103" s="157">
        <v>1</v>
      </c>
      <c r="J103" s="92">
        <v>2.86</v>
      </c>
      <c r="K103" s="107">
        <v>12</v>
      </c>
      <c r="L103" s="108"/>
      <c r="M103" s="160" t="s">
        <v>19</v>
      </c>
      <c r="N103" s="157">
        <v>1</v>
      </c>
      <c r="O103" s="158">
        <v>1.26</v>
      </c>
      <c r="P103" s="157">
        <v>9</v>
      </c>
      <c r="Q103" s="177"/>
      <c r="R103" s="162" t="s">
        <v>66</v>
      </c>
      <c r="S103" s="157">
        <v>1</v>
      </c>
      <c r="T103" s="163">
        <v>0.53700000000000003</v>
      </c>
      <c r="U103" s="157">
        <v>26</v>
      </c>
      <c r="V103" s="164"/>
      <c r="W103" s="162"/>
      <c r="X103" s="157"/>
      <c r="Y103" s="158"/>
      <c r="Z103" s="161"/>
      <c r="AA103" s="175"/>
      <c r="AB103" s="165" t="s">
        <v>118</v>
      </c>
      <c r="AC103" s="159">
        <v>1</v>
      </c>
      <c r="AD103" s="163">
        <v>0.93700000000000006</v>
      </c>
      <c r="AE103" s="161">
        <v>17</v>
      </c>
      <c r="AF103" s="175"/>
      <c r="AG103" s="165"/>
      <c r="AH103" s="161"/>
      <c r="AI103" s="163"/>
      <c r="AJ103" s="161"/>
      <c r="AK103" s="165"/>
      <c r="AL103" s="161"/>
      <c r="AM103" s="163"/>
      <c r="AN103" s="189"/>
    </row>
    <row r="104" spans="1:40" x14ac:dyDescent="0.25">
      <c r="A104" s="84" t="s">
        <v>6847</v>
      </c>
      <c r="B104" s="85">
        <v>62</v>
      </c>
      <c r="C104" s="85">
        <v>57</v>
      </c>
      <c r="D104" s="86">
        <v>20124</v>
      </c>
      <c r="E104" s="87" t="str">
        <f>IF(D104="","",IF(D104&lt;$C$5,$F$5,IF(D104&gt;$C$4,$F$4,IF(D104&gt;$C$3,$F$3,$F$2))))</f>
        <v>V</v>
      </c>
      <c r="F104" s="106" t="s">
        <v>2024</v>
      </c>
      <c r="G104" s="89">
        <v>26</v>
      </c>
      <c r="H104" s="162" t="s">
        <v>34</v>
      </c>
      <c r="I104" s="157">
        <v>1</v>
      </c>
      <c r="J104" s="92">
        <v>2.7</v>
      </c>
      <c r="K104" s="107">
        <v>26</v>
      </c>
      <c r="L104" s="108"/>
      <c r="M104" s="160"/>
      <c r="N104" s="157"/>
      <c r="O104" s="158"/>
      <c r="P104" s="161"/>
      <c r="Q104" s="175"/>
      <c r="R104" s="162"/>
      <c r="S104" s="157"/>
      <c r="T104" s="163"/>
      <c r="U104" s="161"/>
      <c r="V104" s="164"/>
      <c r="W104" s="162"/>
      <c r="X104" s="157"/>
      <c r="Y104" s="158"/>
      <c r="Z104" s="161"/>
      <c r="AA104" s="175"/>
      <c r="AB104" s="165"/>
      <c r="AC104" s="159"/>
      <c r="AD104" s="163"/>
      <c r="AE104" s="161"/>
      <c r="AF104" s="175"/>
      <c r="AG104" s="165"/>
      <c r="AH104" s="161"/>
      <c r="AI104" s="163"/>
      <c r="AJ104" s="161"/>
      <c r="AK104" s="165"/>
      <c r="AL104" s="161"/>
      <c r="AM104" s="163"/>
      <c r="AN104" s="189"/>
    </row>
    <row r="105" spans="1:40" x14ac:dyDescent="0.25">
      <c r="A105" s="84" t="s">
        <v>6848</v>
      </c>
      <c r="B105" s="85">
        <v>66</v>
      </c>
      <c r="C105" s="85">
        <v>57</v>
      </c>
      <c r="D105" s="86">
        <v>17642</v>
      </c>
      <c r="E105" s="87" t="str">
        <f>IF(D105="","",IF(D105&lt;$C$5,$F$5,IF(D105&gt;$C$4,$F$4,IF(D105&gt;$C$3,$F$3,$F$2))))</f>
        <v>V</v>
      </c>
      <c r="F105" s="106" t="s">
        <v>2032</v>
      </c>
      <c r="G105" s="89">
        <v>24</v>
      </c>
      <c r="H105" s="162" t="s">
        <v>12</v>
      </c>
      <c r="I105" s="157">
        <v>1</v>
      </c>
      <c r="J105" s="92">
        <v>0.6</v>
      </c>
      <c r="K105" s="107">
        <v>22</v>
      </c>
      <c r="L105" s="108"/>
      <c r="M105" s="160"/>
      <c r="N105" s="157"/>
      <c r="O105" s="158"/>
      <c r="P105" s="161"/>
      <c r="Q105" s="175"/>
      <c r="R105" s="162"/>
      <c r="S105" s="157"/>
      <c r="T105" s="163"/>
      <c r="U105" s="161"/>
      <c r="V105" s="164"/>
      <c r="W105" s="162"/>
      <c r="X105" s="157"/>
      <c r="Y105" s="158"/>
      <c r="Z105" s="161"/>
      <c r="AA105" s="175"/>
      <c r="AB105" s="165"/>
      <c r="AC105" s="159"/>
      <c r="AD105" s="163"/>
      <c r="AE105" s="161"/>
      <c r="AF105" s="175"/>
      <c r="AG105" s="165"/>
      <c r="AH105" s="161"/>
      <c r="AI105" s="163"/>
      <c r="AJ105" s="161"/>
      <c r="AK105" s="165"/>
      <c r="AL105" s="161"/>
      <c r="AM105" s="163"/>
      <c r="AN105" s="189"/>
    </row>
    <row r="106" spans="1:40" x14ac:dyDescent="0.25">
      <c r="A106" s="192" t="s">
        <v>6891</v>
      </c>
      <c r="B106" s="193">
        <v>35</v>
      </c>
      <c r="C106" s="193">
        <v>57</v>
      </c>
      <c r="D106" s="194">
        <v>19783</v>
      </c>
      <c r="E106" s="195" t="str">
        <f>IF(D106="","",IF(D106&lt;$C$5,$F$5,IF(D106&gt;$C$4,$F$4,IF(D106&gt;$C$3,$F$3,$F$2))))</f>
        <v>V</v>
      </c>
      <c r="F106" s="215" t="s">
        <v>6892</v>
      </c>
      <c r="G106" s="197">
        <v>26</v>
      </c>
      <c r="H106" s="184" t="s">
        <v>12</v>
      </c>
      <c r="I106" s="213">
        <v>1</v>
      </c>
      <c r="J106" s="214">
        <v>0.76</v>
      </c>
      <c r="K106" s="93">
        <v>26</v>
      </c>
      <c r="L106" s="94"/>
      <c r="M106" s="200"/>
      <c r="N106" s="199"/>
      <c r="O106" s="92"/>
      <c r="P106" s="201"/>
      <c r="Q106" s="97"/>
      <c r="R106" s="198"/>
      <c r="S106" s="199"/>
      <c r="T106" s="202"/>
      <c r="U106" s="201"/>
      <c r="V106" s="203"/>
      <c r="W106" s="198"/>
      <c r="X106" s="199"/>
      <c r="Y106" s="204"/>
      <c r="Z106" s="205"/>
      <c r="AA106" s="97"/>
      <c r="AB106" s="206"/>
      <c r="AC106" s="207"/>
      <c r="AD106" s="208"/>
      <c r="AE106" s="205"/>
      <c r="AF106" s="97"/>
      <c r="AG106" s="206"/>
      <c r="AH106" s="205"/>
      <c r="AI106" s="208"/>
      <c r="AJ106" s="205"/>
      <c r="AK106" s="206"/>
      <c r="AL106" s="205"/>
      <c r="AM106" s="208"/>
      <c r="AN106" s="209"/>
    </row>
    <row r="107" spans="1:40" x14ac:dyDescent="0.25">
      <c r="A107" s="84" t="s">
        <v>6849</v>
      </c>
      <c r="B107" s="85">
        <v>7</v>
      </c>
      <c r="C107" s="85">
        <v>57</v>
      </c>
      <c r="D107" s="86">
        <v>15454</v>
      </c>
      <c r="E107" s="87" t="str">
        <f>IF(D107="","",IF(D107&lt;$C$5,$F$5,IF(D107&gt;$C$4,$F$4,IF(D107&gt;$C$3,$F$3,$F$2))))</f>
        <v>V</v>
      </c>
      <c r="F107" s="106" t="s">
        <v>2057</v>
      </c>
      <c r="G107" s="89">
        <v>26</v>
      </c>
      <c r="H107" s="162" t="s">
        <v>34</v>
      </c>
      <c r="I107" s="157">
        <v>1</v>
      </c>
      <c r="J107" s="92">
        <v>2.4</v>
      </c>
      <c r="K107" s="107">
        <v>25</v>
      </c>
      <c r="L107" s="108"/>
      <c r="M107" s="160" t="s">
        <v>19</v>
      </c>
      <c r="N107" s="157">
        <v>1</v>
      </c>
      <c r="O107" s="158">
        <v>1.24</v>
      </c>
      <c r="P107" s="157">
        <v>26</v>
      </c>
      <c r="Q107" s="177"/>
      <c r="R107" s="162" t="s">
        <v>19</v>
      </c>
      <c r="S107" s="157">
        <v>1</v>
      </c>
      <c r="T107" s="163">
        <v>0.33300000000000002</v>
      </c>
      <c r="U107" s="157">
        <v>25</v>
      </c>
      <c r="V107" s="164"/>
      <c r="W107" s="162" t="s">
        <v>19</v>
      </c>
      <c r="X107" s="157">
        <v>1</v>
      </c>
      <c r="Y107" s="158">
        <v>2.13</v>
      </c>
      <c r="Z107" s="157">
        <v>26</v>
      </c>
      <c r="AA107" s="177"/>
      <c r="AB107" s="165"/>
      <c r="AC107" s="159"/>
      <c r="AD107" s="163"/>
      <c r="AE107" s="161"/>
      <c r="AF107" s="175"/>
      <c r="AG107" s="165"/>
      <c r="AH107" s="161"/>
      <c r="AI107" s="163"/>
      <c r="AJ107" s="161"/>
      <c r="AK107" s="165"/>
      <c r="AL107" s="161"/>
      <c r="AM107" s="163"/>
      <c r="AN107" s="189"/>
    </row>
    <row r="108" spans="1:40" x14ac:dyDescent="0.25">
      <c r="A108" s="84" t="s">
        <v>6850</v>
      </c>
      <c r="B108" s="85">
        <v>72</v>
      </c>
      <c r="C108" s="85">
        <v>57</v>
      </c>
      <c r="D108" s="86">
        <v>20505</v>
      </c>
      <c r="E108" s="87" t="str">
        <f>IF(D108="","",IF(D108&lt;$C$5,$F$5,IF(D108&gt;$C$4,$F$4,IF(D108&gt;$C$3,$F$3,$F$2))))</f>
        <v>V</v>
      </c>
      <c r="F108" s="106" t="s">
        <v>2063</v>
      </c>
      <c r="G108" s="89">
        <v>26</v>
      </c>
      <c r="H108" s="162" t="s">
        <v>47</v>
      </c>
      <c r="I108" s="157">
        <v>1</v>
      </c>
      <c r="J108" s="92">
        <v>2</v>
      </c>
      <c r="K108" s="107">
        <v>26</v>
      </c>
      <c r="L108" s="108"/>
      <c r="M108" s="160" t="s">
        <v>19</v>
      </c>
      <c r="N108" s="157">
        <v>1</v>
      </c>
      <c r="O108" s="158">
        <v>1.24</v>
      </c>
      <c r="P108" s="157">
        <v>17</v>
      </c>
      <c r="Q108" s="177"/>
      <c r="R108" s="162" t="s">
        <v>34</v>
      </c>
      <c r="S108" s="157">
        <v>1</v>
      </c>
      <c r="T108" s="163">
        <v>0.22700000000000001</v>
      </c>
      <c r="U108" s="157">
        <v>24</v>
      </c>
      <c r="V108" s="164"/>
      <c r="W108" s="162"/>
      <c r="X108" s="157"/>
      <c r="Y108" s="158"/>
      <c r="Z108" s="161"/>
      <c r="AA108" s="175"/>
      <c r="AB108" s="165"/>
      <c r="AC108" s="159"/>
      <c r="AD108" s="163"/>
      <c r="AE108" s="161"/>
      <c r="AF108" s="175"/>
      <c r="AG108" s="165"/>
      <c r="AH108" s="161"/>
      <c r="AI108" s="163"/>
      <c r="AJ108" s="161"/>
      <c r="AK108" s="165"/>
      <c r="AL108" s="161"/>
      <c r="AM108" s="163"/>
      <c r="AN108" s="189"/>
    </row>
    <row r="109" spans="1:40" x14ac:dyDescent="0.25">
      <c r="A109" s="84" t="s">
        <v>6851</v>
      </c>
      <c r="B109" s="85">
        <v>72</v>
      </c>
      <c r="C109" s="85">
        <v>57</v>
      </c>
      <c r="D109" s="86">
        <v>31863</v>
      </c>
      <c r="E109" s="87" t="str">
        <f>IF(D109="","",IF(D109&lt;$C$5,$F$5,IF(D109&gt;$C$4,$F$4,IF(D109&gt;$C$3,$F$3,$F$2))))</f>
        <v>S</v>
      </c>
      <c r="F109" s="106" t="s">
        <v>2071</v>
      </c>
      <c r="G109" s="89">
        <v>26</v>
      </c>
      <c r="H109" s="219" t="s">
        <v>19</v>
      </c>
      <c r="I109" s="157">
        <v>1</v>
      </c>
      <c r="J109" s="92">
        <v>4.08</v>
      </c>
      <c r="K109" s="107">
        <v>26</v>
      </c>
      <c r="L109" s="108"/>
      <c r="M109" s="160" t="s">
        <v>19</v>
      </c>
      <c r="N109" s="157">
        <v>1</v>
      </c>
      <c r="O109" s="158">
        <v>1.31</v>
      </c>
      <c r="P109" s="157">
        <v>24</v>
      </c>
      <c r="Q109" s="177"/>
      <c r="R109" s="162" t="s">
        <v>19</v>
      </c>
      <c r="S109" s="157">
        <v>1</v>
      </c>
      <c r="T109" s="163">
        <v>0.375</v>
      </c>
      <c r="U109" s="157">
        <v>12</v>
      </c>
      <c r="V109" s="164"/>
      <c r="W109" s="162" t="s">
        <v>19</v>
      </c>
      <c r="X109" s="157">
        <v>1</v>
      </c>
      <c r="Y109" s="158">
        <v>3.36</v>
      </c>
      <c r="Z109" s="161">
        <v>25</v>
      </c>
      <c r="AA109" s="175"/>
      <c r="AB109" s="165"/>
      <c r="AC109" s="159"/>
      <c r="AD109" s="163"/>
      <c r="AE109" s="161"/>
      <c r="AF109" s="175"/>
      <c r="AG109" s="165"/>
      <c r="AH109" s="161"/>
      <c r="AI109" s="163"/>
      <c r="AJ109" s="161"/>
      <c r="AK109" s="165"/>
      <c r="AL109" s="161"/>
      <c r="AM109" s="163"/>
      <c r="AN109" s="189"/>
    </row>
    <row r="110" spans="1:40" x14ac:dyDescent="0.25">
      <c r="A110" s="131" t="s">
        <v>6852</v>
      </c>
      <c r="B110" s="85">
        <v>13</v>
      </c>
      <c r="C110" s="85">
        <v>57</v>
      </c>
      <c r="D110" s="86">
        <v>14737</v>
      </c>
      <c r="E110" s="87" t="str">
        <f>IF(D110="","",IF(D110&lt;$C$5,$F$5,IF(D110&gt;$C$4,$F$4,IF(D110&gt;$C$3,$F$3,$F$2))))</f>
        <v>V</v>
      </c>
      <c r="F110" s="102" t="s">
        <v>2091</v>
      </c>
      <c r="G110" s="89">
        <v>26</v>
      </c>
      <c r="H110" s="103" t="s">
        <v>47</v>
      </c>
      <c r="I110" s="157">
        <v>1</v>
      </c>
      <c r="J110" s="92">
        <v>1.73</v>
      </c>
      <c r="K110" s="107">
        <v>26</v>
      </c>
      <c r="L110" s="108"/>
      <c r="M110" s="160" t="s">
        <v>34</v>
      </c>
      <c r="N110" s="157">
        <v>1</v>
      </c>
      <c r="O110" s="158">
        <v>1.04</v>
      </c>
      <c r="P110" s="157">
        <v>19</v>
      </c>
      <c r="Q110" s="177"/>
      <c r="R110" s="162"/>
      <c r="S110" s="157"/>
      <c r="T110" s="163"/>
      <c r="U110" s="161"/>
      <c r="V110" s="164"/>
      <c r="W110" s="162" t="s">
        <v>19</v>
      </c>
      <c r="X110" s="157">
        <v>1</v>
      </c>
      <c r="Y110" s="158">
        <v>3.56</v>
      </c>
      <c r="Z110" s="157">
        <v>9</v>
      </c>
      <c r="AA110" s="177"/>
      <c r="AB110" s="165"/>
      <c r="AC110" s="159"/>
      <c r="AD110" s="163"/>
      <c r="AE110" s="161"/>
      <c r="AF110" s="175"/>
      <c r="AG110" s="165"/>
      <c r="AH110" s="161"/>
      <c r="AI110" s="163"/>
      <c r="AJ110" s="161"/>
      <c r="AK110" s="165"/>
      <c r="AL110" s="161"/>
      <c r="AM110" s="163"/>
      <c r="AN110" s="189"/>
    </row>
    <row r="111" spans="1:40" x14ac:dyDescent="0.25">
      <c r="A111" s="129" t="s">
        <v>6853</v>
      </c>
      <c r="B111" s="85">
        <v>5</v>
      </c>
      <c r="C111" s="85">
        <v>57</v>
      </c>
      <c r="D111" s="130">
        <v>28762</v>
      </c>
      <c r="E111" s="87" t="str">
        <f>IF(D111="","",IF(D111&lt;$C$5,$F$5,IF(D111&gt;$C$4,$F$4,IF(D111&gt;$C$3,$F$3,$F$2))))</f>
        <v>S</v>
      </c>
      <c r="F111" s="106" t="s">
        <v>2103</v>
      </c>
      <c r="G111" s="89">
        <v>26</v>
      </c>
      <c r="H111" s="217" t="s">
        <v>2556</v>
      </c>
      <c r="I111" s="157">
        <v>1</v>
      </c>
      <c r="J111" s="92">
        <v>15.29</v>
      </c>
      <c r="K111" s="107">
        <v>26</v>
      </c>
      <c r="L111" s="108"/>
      <c r="M111" s="160" t="s">
        <v>2556</v>
      </c>
      <c r="N111" s="157">
        <v>1</v>
      </c>
      <c r="O111" s="158">
        <v>2.38</v>
      </c>
      <c r="P111" s="157">
        <v>26</v>
      </c>
      <c r="Q111" s="177"/>
      <c r="R111" s="162" t="s">
        <v>2556</v>
      </c>
      <c r="S111" s="157">
        <v>1</v>
      </c>
      <c r="T111" s="163">
        <v>0.54700000000000004</v>
      </c>
      <c r="U111" s="157">
        <v>25</v>
      </c>
      <c r="V111" s="164"/>
      <c r="W111" s="162" t="s">
        <v>2556</v>
      </c>
      <c r="X111" s="157">
        <v>1</v>
      </c>
      <c r="Y111" s="158">
        <v>6.34</v>
      </c>
      <c r="Z111" s="157">
        <v>24</v>
      </c>
      <c r="AA111" s="177"/>
      <c r="AB111" s="165"/>
      <c r="AC111" s="159"/>
      <c r="AD111" s="163"/>
      <c r="AE111" s="161"/>
      <c r="AF111" s="175"/>
      <c r="AG111" s="165"/>
      <c r="AH111" s="161"/>
      <c r="AI111" s="163"/>
      <c r="AJ111" s="161"/>
      <c r="AK111" s="165"/>
      <c r="AL111" s="161"/>
      <c r="AM111" s="163"/>
      <c r="AN111" s="189"/>
    </row>
    <row r="112" spans="1:40" x14ac:dyDescent="0.25">
      <c r="A112" s="84" t="s">
        <v>6854</v>
      </c>
      <c r="B112" s="85">
        <v>5</v>
      </c>
      <c r="C112" s="85">
        <v>57</v>
      </c>
      <c r="D112" s="86">
        <v>39710</v>
      </c>
      <c r="E112" s="87" t="str">
        <f>IF(D112="","",IF(D112&lt;$C$5,$F$5,IF(D112&gt;$C$4,$F$4,IF(D112&gt;$C$3,$F$3,$F$2))))</f>
        <v>J</v>
      </c>
      <c r="F112" s="106" t="s">
        <v>2882</v>
      </c>
      <c r="G112" s="89">
        <v>25</v>
      </c>
      <c r="H112" s="103" t="s">
        <v>12</v>
      </c>
      <c r="I112" s="157">
        <v>1</v>
      </c>
      <c r="J112" s="92">
        <v>0.57999999999999996</v>
      </c>
      <c r="K112" s="107">
        <v>25</v>
      </c>
      <c r="L112" s="108"/>
      <c r="M112" s="160"/>
      <c r="N112" s="157"/>
      <c r="O112" s="158"/>
      <c r="P112" s="161"/>
      <c r="Q112" s="175"/>
      <c r="R112" s="162"/>
      <c r="S112" s="157"/>
      <c r="T112" s="163"/>
      <c r="U112" s="161"/>
      <c r="V112" s="164"/>
      <c r="W112" s="162"/>
      <c r="X112" s="157"/>
      <c r="Y112" s="158"/>
      <c r="Z112" s="161"/>
      <c r="AA112" s="175"/>
      <c r="AB112" s="165"/>
      <c r="AC112" s="159"/>
      <c r="AD112" s="163"/>
      <c r="AE112" s="161"/>
      <c r="AF112" s="175"/>
      <c r="AG112" s="165"/>
      <c r="AH112" s="161"/>
      <c r="AI112" s="163"/>
      <c r="AJ112" s="161"/>
      <c r="AK112" s="165"/>
      <c r="AL112" s="161"/>
      <c r="AM112" s="163"/>
      <c r="AN112" s="189"/>
    </row>
    <row r="113" spans="1:40" x14ac:dyDescent="0.25">
      <c r="A113" s="84" t="s">
        <v>6855</v>
      </c>
      <c r="B113" s="85">
        <v>3</v>
      </c>
      <c r="C113" s="85">
        <v>57</v>
      </c>
      <c r="D113" s="86">
        <v>29836</v>
      </c>
      <c r="E113" s="87" t="str">
        <f>IF(D113="","",IF(D113&lt;$C$5,$F$5,IF(D113&gt;$C$4,$F$4,IF(D113&gt;$C$3,$F$3,$F$2))))</f>
        <v>S</v>
      </c>
      <c r="F113" s="106" t="s">
        <v>2125</v>
      </c>
      <c r="G113" s="89">
        <v>26</v>
      </c>
      <c r="H113" s="162" t="s">
        <v>47</v>
      </c>
      <c r="I113" s="157">
        <v>1</v>
      </c>
      <c r="J113" s="92">
        <v>1.35</v>
      </c>
      <c r="K113" s="107">
        <v>18</v>
      </c>
      <c r="L113" s="108"/>
      <c r="M113" s="160"/>
      <c r="N113" s="157"/>
      <c r="O113" s="158"/>
      <c r="P113" s="161"/>
      <c r="Q113" s="175"/>
      <c r="R113" s="162" t="s">
        <v>19</v>
      </c>
      <c r="S113" s="157">
        <v>1</v>
      </c>
      <c r="T113" s="163">
        <v>0.315</v>
      </c>
      <c r="U113" s="157">
        <v>26</v>
      </c>
      <c r="V113" s="164"/>
      <c r="W113" s="162"/>
      <c r="X113" s="157"/>
      <c r="Y113" s="158"/>
      <c r="Z113" s="161"/>
      <c r="AA113" s="175"/>
      <c r="AB113" s="165" t="s">
        <v>19</v>
      </c>
      <c r="AC113" s="159">
        <v>0</v>
      </c>
      <c r="AD113" s="163">
        <v>0.80800000000000005</v>
      </c>
      <c r="AE113" s="161">
        <v>26</v>
      </c>
      <c r="AF113" s="175"/>
      <c r="AG113" s="165" t="s">
        <v>118</v>
      </c>
      <c r="AH113" s="161"/>
      <c r="AI113" s="163">
        <v>1.0580000000000001</v>
      </c>
      <c r="AJ113" s="161">
        <v>26</v>
      </c>
      <c r="AK113" s="165"/>
      <c r="AL113" s="161"/>
      <c r="AM113" s="163"/>
      <c r="AN113" s="189"/>
    </row>
    <row r="114" spans="1:40" x14ac:dyDescent="0.25">
      <c r="A114" s="84" t="s">
        <v>6856</v>
      </c>
      <c r="B114" s="85">
        <v>67</v>
      </c>
      <c r="C114" s="85">
        <v>57</v>
      </c>
      <c r="D114" s="86">
        <v>31400</v>
      </c>
      <c r="E114" s="87" t="str">
        <f>IF(D114="","",IF(D114&lt;$C$5,$F$5,IF(D114&gt;$C$4,$F$4,IF(D114&gt;$C$3,$F$3,$F$2))))</f>
        <v>S</v>
      </c>
      <c r="F114" s="106" t="s">
        <v>2133</v>
      </c>
      <c r="G114" s="89">
        <v>26</v>
      </c>
      <c r="H114" s="162" t="s">
        <v>19</v>
      </c>
      <c r="I114" s="157">
        <v>1</v>
      </c>
      <c r="J114" s="92">
        <v>4.54</v>
      </c>
      <c r="K114" s="107">
        <v>26</v>
      </c>
      <c r="L114" s="108"/>
      <c r="M114" s="160"/>
      <c r="N114" s="157"/>
      <c r="O114" s="158"/>
      <c r="P114" s="161"/>
      <c r="Q114" s="175"/>
      <c r="R114" s="162"/>
      <c r="S114" s="157"/>
      <c r="T114" s="163"/>
      <c r="U114" s="161"/>
      <c r="V114" s="164"/>
      <c r="W114" s="162" t="s">
        <v>19</v>
      </c>
      <c r="X114" s="157">
        <v>1</v>
      </c>
      <c r="Y114" s="158">
        <v>3.3</v>
      </c>
      <c r="Z114" s="157">
        <v>26</v>
      </c>
      <c r="AA114" s="177"/>
      <c r="AB114" s="165"/>
      <c r="AC114" s="159"/>
      <c r="AD114" s="163"/>
      <c r="AE114" s="161"/>
      <c r="AF114" s="175"/>
      <c r="AG114" s="165"/>
      <c r="AH114" s="161"/>
      <c r="AI114" s="163"/>
      <c r="AJ114" s="161"/>
      <c r="AK114" s="165"/>
      <c r="AL114" s="161"/>
      <c r="AM114" s="163"/>
      <c r="AN114" s="189"/>
    </row>
    <row r="115" spans="1:40" x14ac:dyDescent="0.25">
      <c r="A115" s="84" t="s">
        <v>6857</v>
      </c>
      <c r="B115" s="85">
        <v>74</v>
      </c>
      <c r="C115" s="85">
        <v>57</v>
      </c>
      <c r="D115" s="86">
        <v>16144</v>
      </c>
      <c r="E115" s="87" t="str">
        <f>IF(D115="","",IF(D115&lt;$C$5,$F$5,IF(D115&gt;$C$4,$F$4,IF(D115&gt;$C$3,$F$3,$F$2))))</f>
        <v>V</v>
      </c>
      <c r="F115" s="88" t="s">
        <v>2137</v>
      </c>
      <c r="G115" s="89">
        <v>26</v>
      </c>
      <c r="H115" s="162" t="s">
        <v>47</v>
      </c>
      <c r="I115" s="157">
        <v>1</v>
      </c>
      <c r="J115" s="92">
        <v>1.5</v>
      </c>
      <c r="K115" s="107">
        <v>26</v>
      </c>
      <c r="L115" s="108"/>
      <c r="M115" s="160"/>
      <c r="N115" s="157"/>
      <c r="O115" s="158"/>
      <c r="P115" s="161"/>
      <c r="Q115" s="175"/>
      <c r="R115" s="162" t="s">
        <v>34</v>
      </c>
      <c r="S115" s="157">
        <v>1</v>
      </c>
      <c r="T115" s="163">
        <v>0.20599999999999999</v>
      </c>
      <c r="U115" s="157">
        <v>24</v>
      </c>
      <c r="V115" s="164"/>
      <c r="W115" s="162"/>
      <c r="X115" s="157"/>
      <c r="Y115" s="158"/>
      <c r="Z115" s="161"/>
      <c r="AA115" s="175"/>
      <c r="AB115" s="165"/>
      <c r="AC115" s="159"/>
      <c r="AD115" s="163"/>
      <c r="AE115" s="161"/>
      <c r="AF115" s="175"/>
      <c r="AG115" s="165"/>
      <c r="AH115" s="161"/>
      <c r="AI115" s="163"/>
      <c r="AJ115" s="161"/>
      <c r="AK115" s="165"/>
      <c r="AL115" s="161"/>
      <c r="AM115" s="163"/>
      <c r="AN115" s="189"/>
    </row>
    <row r="116" spans="1:40" x14ac:dyDescent="0.25">
      <c r="A116" s="84" t="s">
        <v>6858</v>
      </c>
      <c r="B116" s="85">
        <v>3</v>
      </c>
      <c r="C116" s="85">
        <v>57</v>
      </c>
      <c r="D116" s="86">
        <v>41988</v>
      </c>
      <c r="E116" s="87" t="str">
        <f>IF(D116="","",IF(D116&lt;$C$5,$F$5,IF(D116&gt;$C$4,$F$4,IF(D116&gt;$C$3,$F$3,$F$2))))</f>
        <v>C</v>
      </c>
      <c r="F116" s="106" t="s">
        <v>6859</v>
      </c>
      <c r="G116" s="89">
        <v>25</v>
      </c>
      <c r="H116" s="103" t="s">
        <v>6788</v>
      </c>
      <c r="I116" s="157"/>
      <c r="J116" s="92">
        <v>2.4900000000000002</v>
      </c>
      <c r="K116" s="107">
        <v>24</v>
      </c>
      <c r="L116" s="108"/>
      <c r="M116" s="160"/>
      <c r="N116" s="157"/>
      <c r="O116" s="158"/>
      <c r="P116" s="157"/>
      <c r="Q116" s="177"/>
      <c r="R116" s="162"/>
      <c r="S116" s="157"/>
      <c r="T116" s="163"/>
      <c r="U116" s="161"/>
      <c r="V116" s="164"/>
      <c r="W116" s="162"/>
      <c r="X116" s="157"/>
      <c r="Y116" s="158"/>
      <c r="Z116" s="161"/>
      <c r="AA116" s="175"/>
      <c r="AB116" s="165"/>
      <c r="AC116" s="159"/>
      <c r="AD116" s="163"/>
      <c r="AE116" s="161"/>
      <c r="AF116" s="175"/>
      <c r="AG116" s="165"/>
      <c r="AH116" s="161"/>
      <c r="AI116" s="163"/>
      <c r="AJ116" s="161"/>
      <c r="AK116" s="165"/>
      <c r="AL116" s="161"/>
      <c r="AM116" s="163"/>
      <c r="AN116" s="189"/>
    </row>
    <row r="117" spans="1:40" x14ac:dyDescent="0.25">
      <c r="A117" s="297" t="s">
        <v>6897</v>
      </c>
      <c r="B117" s="298">
        <v>3</v>
      </c>
      <c r="C117" s="298">
        <v>57</v>
      </c>
      <c r="D117" s="299">
        <v>25446</v>
      </c>
      <c r="E117" s="300" t="str">
        <f>IF(D117="","",IF(D117&lt;$C$5,$F$5,IF(D117&gt;$C$4,$F$4,IF(D117&gt;$C$3,$F$3,$F$2))))</f>
        <v>V</v>
      </c>
      <c r="F117" s="316" t="s">
        <v>2181</v>
      </c>
      <c r="G117" s="197">
        <v>26</v>
      </c>
      <c r="H117" s="301" t="s">
        <v>2556</v>
      </c>
      <c r="I117" s="302">
        <v>1</v>
      </c>
      <c r="J117" s="303">
        <v>8.9499999999999993</v>
      </c>
      <c r="K117" s="304">
        <v>26</v>
      </c>
      <c r="L117" s="94"/>
      <c r="M117" s="305" t="s">
        <v>66</v>
      </c>
      <c r="N117" s="302">
        <v>1</v>
      </c>
      <c r="O117" s="306">
        <v>1.91</v>
      </c>
      <c r="P117" s="307">
        <v>22</v>
      </c>
      <c r="Q117" s="175"/>
      <c r="R117" s="301" t="s">
        <v>66</v>
      </c>
      <c r="S117" s="302">
        <v>1</v>
      </c>
      <c r="T117" s="308">
        <v>0.40300000000000002</v>
      </c>
      <c r="U117" s="307">
        <v>13</v>
      </c>
      <c r="V117" s="309"/>
      <c r="W117" s="301" t="s">
        <v>2556</v>
      </c>
      <c r="X117" s="302">
        <v>1</v>
      </c>
      <c r="Y117" s="306">
        <v>6.55</v>
      </c>
      <c r="Z117" s="307">
        <v>26</v>
      </c>
      <c r="AA117" s="175"/>
      <c r="AB117" s="310"/>
      <c r="AC117" s="311"/>
      <c r="AD117" s="308"/>
      <c r="AE117" s="307"/>
      <c r="AF117" s="175"/>
      <c r="AG117" s="206"/>
      <c r="AH117" s="205"/>
      <c r="AI117" s="208"/>
      <c r="AJ117" s="205"/>
      <c r="AK117" s="310"/>
      <c r="AL117" s="307"/>
      <c r="AM117" s="308"/>
      <c r="AN117" s="312"/>
    </row>
    <row r="118" spans="1:40" x14ac:dyDescent="0.25">
      <c r="A118" s="84" t="s">
        <v>6860</v>
      </c>
      <c r="B118" s="85">
        <v>33</v>
      </c>
      <c r="C118" s="85">
        <v>57</v>
      </c>
      <c r="D118" s="86">
        <v>12941</v>
      </c>
      <c r="E118" s="87" t="str">
        <f>IF(D118="","",IF(D118&lt;$C$5,$F$5,IF(D118&gt;$C$4,$F$4,IF(D118&gt;$C$3,$F$3,$F$2))))</f>
        <v>V</v>
      </c>
      <c r="F118" s="88" t="s">
        <v>2183</v>
      </c>
      <c r="G118" s="89">
        <v>25</v>
      </c>
      <c r="H118" s="162" t="s">
        <v>34</v>
      </c>
      <c r="I118" s="157">
        <v>1</v>
      </c>
      <c r="J118" s="92">
        <v>3.76</v>
      </c>
      <c r="K118" s="107">
        <v>13</v>
      </c>
      <c r="L118" s="108"/>
      <c r="M118" s="160"/>
      <c r="N118" s="157"/>
      <c r="O118" s="158"/>
      <c r="P118" s="161"/>
      <c r="Q118" s="175"/>
      <c r="R118" s="162" t="s">
        <v>19</v>
      </c>
      <c r="S118" s="157">
        <v>1</v>
      </c>
      <c r="T118" s="163">
        <v>0.39</v>
      </c>
      <c r="U118" s="157">
        <v>24</v>
      </c>
      <c r="V118" s="164"/>
      <c r="W118" s="162"/>
      <c r="X118" s="157"/>
      <c r="Y118" s="158"/>
      <c r="Z118" s="161"/>
      <c r="AA118" s="175"/>
      <c r="AB118" s="165"/>
      <c r="AC118" s="159"/>
      <c r="AD118" s="163"/>
      <c r="AE118" s="161"/>
      <c r="AF118" s="175"/>
      <c r="AG118" s="165"/>
      <c r="AH118" s="161"/>
      <c r="AI118" s="163"/>
      <c r="AJ118" s="161"/>
      <c r="AK118" s="165"/>
      <c r="AL118" s="161"/>
      <c r="AM118" s="163"/>
      <c r="AN118" s="189"/>
    </row>
    <row r="119" spans="1:40" x14ac:dyDescent="0.25">
      <c r="A119" s="84" t="s">
        <v>6861</v>
      </c>
      <c r="B119" s="85">
        <v>5</v>
      </c>
      <c r="C119" s="85">
        <v>57</v>
      </c>
      <c r="D119" s="86">
        <v>40399</v>
      </c>
      <c r="E119" s="87" t="str">
        <f>IF(D119="","",IF(D119&lt;$C$5,$F$5,IF(D119&gt;$C$4,$F$4,IF(D119&gt;$C$3,$F$3,$F$2))))</f>
        <v>C</v>
      </c>
      <c r="F119" s="106" t="s">
        <v>2888</v>
      </c>
      <c r="G119" s="89">
        <v>26</v>
      </c>
      <c r="H119" s="162" t="s">
        <v>12</v>
      </c>
      <c r="I119" s="157">
        <v>1</v>
      </c>
      <c r="J119" s="92">
        <v>0.8</v>
      </c>
      <c r="K119" s="107">
        <v>25</v>
      </c>
      <c r="L119" s="108"/>
      <c r="M119" s="160"/>
      <c r="N119" s="157"/>
      <c r="O119" s="158"/>
      <c r="P119" s="161"/>
      <c r="Q119" s="175"/>
      <c r="R119" s="162"/>
      <c r="S119" s="157"/>
      <c r="T119" s="163"/>
      <c r="U119" s="161"/>
      <c r="V119" s="164"/>
      <c r="W119" s="162"/>
      <c r="X119" s="157"/>
      <c r="Y119" s="158"/>
      <c r="Z119" s="161"/>
      <c r="AA119" s="175"/>
      <c r="AB119" s="165"/>
      <c r="AC119" s="159"/>
      <c r="AD119" s="163"/>
      <c r="AE119" s="161"/>
      <c r="AF119" s="175"/>
      <c r="AG119" s="165"/>
      <c r="AH119" s="161"/>
      <c r="AI119" s="163"/>
      <c r="AJ119" s="161"/>
      <c r="AK119" s="165"/>
      <c r="AL119" s="161"/>
      <c r="AM119" s="163"/>
      <c r="AN119" s="189"/>
    </row>
    <row r="120" spans="1:40" x14ac:dyDescent="0.25">
      <c r="A120" s="84" t="s">
        <v>6862</v>
      </c>
      <c r="B120" s="85">
        <v>35</v>
      </c>
      <c r="C120" s="85">
        <v>57</v>
      </c>
      <c r="D120" s="86">
        <v>23586</v>
      </c>
      <c r="E120" s="87" t="str">
        <f>IF(D120="","",IF(D120&lt;$C$5,$F$5,IF(D120&gt;$C$4,$F$4,IF(D120&gt;$C$3,$F$3,$F$2))))</f>
        <v>V</v>
      </c>
      <c r="F120" s="106" t="s">
        <v>2187</v>
      </c>
      <c r="G120" s="89">
        <v>26</v>
      </c>
      <c r="H120" s="162" t="s">
        <v>12</v>
      </c>
      <c r="I120" s="157">
        <v>1</v>
      </c>
      <c r="J120" s="92">
        <v>0.78</v>
      </c>
      <c r="K120" s="107">
        <v>26</v>
      </c>
      <c r="L120" s="108"/>
      <c r="M120" s="160"/>
      <c r="N120" s="157"/>
      <c r="O120" s="158"/>
      <c r="P120" s="161"/>
      <c r="Q120" s="175"/>
      <c r="R120" s="162"/>
      <c r="S120" s="157"/>
      <c r="T120" s="163"/>
      <c r="U120" s="161"/>
      <c r="V120" s="164"/>
      <c r="W120" s="162"/>
      <c r="X120" s="157"/>
      <c r="Y120" s="158"/>
      <c r="Z120" s="161"/>
      <c r="AA120" s="175"/>
      <c r="AB120" s="165"/>
      <c r="AC120" s="159"/>
      <c r="AD120" s="163"/>
      <c r="AE120" s="161"/>
      <c r="AF120" s="175"/>
      <c r="AG120" s="165"/>
      <c r="AH120" s="161"/>
      <c r="AI120" s="163"/>
      <c r="AJ120" s="161"/>
      <c r="AK120" s="165"/>
      <c r="AL120" s="161"/>
      <c r="AM120" s="163"/>
      <c r="AN120" s="189"/>
    </row>
    <row r="121" spans="1:40" x14ac:dyDescent="0.25">
      <c r="A121" s="84" t="s">
        <v>6863</v>
      </c>
      <c r="B121" s="85">
        <v>13</v>
      </c>
      <c r="C121" s="85">
        <v>57</v>
      </c>
      <c r="D121" s="86">
        <v>13283</v>
      </c>
      <c r="E121" s="87" t="str">
        <f>IF(D121="","",IF(D121&lt;$C$5,$F$5,IF(D121&gt;$C$4,$F$4,IF(D121&gt;$C$3,$F$3,$F$2))))</f>
        <v>V</v>
      </c>
      <c r="F121" s="88" t="s">
        <v>2189</v>
      </c>
      <c r="G121" s="89">
        <v>26</v>
      </c>
      <c r="H121" s="162" t="s">
        <v>47</v>
      </c>
      <c r="I121" s="157">
        <v>1</v>
      </c>
      <c r="J121" s="92">
        <v>1.52</v>
      </c>
      <c r="K121" s="107">
        <v>25</v>
      </c>
      <c r="L121" s="108"/>
      <c r="M121" s="160"/>
      <c r="N121" s="157"/>
      <c r="O121" s="158"/>
      <c r="P121" s="161"/>
      <c r="Q121" s="175"/>
      <c r="R121" s="162" t="s">
        <v>34</v>
      </c>
      <c r="S121" s="157">
        <v>1</v>
      </c>
      <c r="T121" s="163">
        <v>0.18</v>
      </c>
      <c r="U121" s="157">
        <v>12</v>
      </c>
      <c r="V121" s="164"/>
      <c r="W121" s="162"/>
      <c r="X121" s="157"/>
      <c r="Y121" s="158"/>
      <c r="Z121" s="161"/>
      <c r="AA121" s="175"/>
      <c r="AB121" s="165"/>
      <c r="AC121" s="159"/>
      <c r="AD121" s="163"/>
      <c r="AE121" s="161"/>
      <c r="AF121" s="175"/>
      <c r="AG121" s="165"/>
      <c r="AH121" s="161"/>
      <c r="AI121" s="163"/>
      <c r="AJ121" s="161"/>
      <c r="AK121" s="165"/>
      <c r="AL121" s="161"/>
      <c r="AM121" s="163"/>
      <c r="AN121" s="189"/>
    </row>
    <row r="122" spans="1:40" x14ac:dyDescent="0.25">
      <c r="A122" s="129" t="s">
        <v>6864</v>
      </c>
      <c r="B122" s="85">
        <v>35</v>
      </c>
      <c r="C122" s="85">
        <v>57</v>
      </c>
      <c r="D122" s="130">
        <v>20666</v>
      </c>
      <c r="E122" s="87" t="str">
        <f>IF(D122="","",IF(D122&lt;$C$5,$F$5,IF(D122&gt;$C$4,$F$4,IF(D122&gt;$C$3,$F$3,$F$2))))</f>
        <v>V</v>
      </c>
      <c r="F122" s="88" t="s">
        <v>2191</v>
      </c>
      <c r="G122" s="89">
        <v>25</v>
      </c>
      <c r="H122" s="103" t="s">
        <v>34</v>
      </c>
      <c r="I122" s="157">
        <v>1</v>
      </c>
      <c r="J122" s="92">
        <v>1.87</v>
      </c>
      <c r="K122" s="107">
        <v>23</v>
      </c>
      <c r="L122" s="108"/>
      <c r="M122" s="160"/>
      <c r="N122" s="157"/>
      <c r="O122" s="158"/>
      <c r="P122" s="161"/>
      <c r="Q122" s="175"/>
      <c r="R122" s="162" t="s">
        <v>66</v>
      </c>
      <c r="S122" s="157">
        <v>1</v>
      </c>
      <c r="T122" s="163">
        <v>0.41</v>
      </c>
      <c r="U122" s="157">
        <v>10</v>
      </c>
      <c r="V122" s="164"/>
      <c r="W122" s="162"/>
      <c r="X122" s="157"/>
      <c r="Y122" s="158"/>
      <c r="Z122" s="161"/>
      <c r="AA122" s="175"/>
      <c r="AB122" s="165" t="s">
        <v>19</v>
      </c>
      <c r="AC122" s="159">
        <v>1</v>
      </c>
      <c r="AD122" s="163">
        <v>0.73899999999999999</v>
      </c>
      <c r="AE122" s="161">
        <v>5</v>
      </c>
      <c r="AF122" s="175"/>
      <c r="AG122" s="165"/>
      <c r="AH122" s="161"/>
      <c r="AI122" s="163"/>
      <c r="AJ122" s="161"/>
      <c r="AK122" s="165"/>
      <c r="AL122" s="161"/>
      <c r="AM122" s="163"/>
      <c r="AN122" s="189"/>
    </row>
    <row r="123" spans="1:40" x14ac:dyDescent="0.25">
      <c r="A123" s="84" t="s">
        <v>6865</v>
      </c>
      <c r="B123" s="85">
        <v>5</v>
      </c>
      <c r="C123" s="85">
        <v>57</v>
      </c>
      <c r="D123" s="86">
        <v>26950</v>
      </c>
      <c r="E123" s="87" t="str">
        <f>IF(D123="","",IF(D123&lt;$C$5,$F$5,IF(D123&gt;$C$4,$F$4,IF(D123&gt;$C$3,$F$3,$F$2))))</f>
        <v>S</v>
      </c>
      <c r="F123" s="88" t="s">
        <v>2788</v>
      </c>
      <c r="G123" s="89">
        <v>26</v>
      </c>
      <c r="H123" s="162"/>
      <c r="I123" s="157"/>
      <c r="J123" s="92"/>
      <c r="K123" s="93"/>
      <c r="L123" s="94"/>
      <c r="M123" s="160"/>
      <c r="N123" s="157"/>
      <c r="O123" s="158"/>
      <c r="P123" s="161"/>
      <c r="Q123" s="175"/>
      <c r="R123" s="162" t="s">
        <v>34</v>
      </c>
      <c r="S123" s="157">
        <v>1</v>
      </c>
      <c r="T123" s="163">
        <v>0.23</v>
      </c>
      <c r="U123" s="157">
        <v>20</v>
      </c>
      <c r="V123" s="164"/>
      <c r="W123" s="162"/>
      <c r="X123" s="157"/>
      <c r="Y123" s="158"/>
      <c r="Z123" s="161"/>
      <c r="AA123" s="175"/>
      <c r="AB123" s="165" t="s">
        <v>118</v>
      </c>
      <c r="AC123" s="159">
        <v>1</v>
      </c>
      <c r="AD123" s="163">
        <v>1.044</v>
      </c>
      <c r="AE123" s="161">
        <v>25</v>
      </c>
      <c r="AF123" s="175"/>
      <c r="AG123" s="165" t="s">
        <v>19</v>
      </c>
      <c r="AH123" s="161"/>
      <c r="AI123" s="163">
        <v>1.1990000000000001</v>
      </c>
      <c r="AJ123" s="161">
        <v>26</v>
      </c>
      <c r="AK123" s="165"/>
      <c r="AL123" s="161"/>
      <c r="AM123" s="163"/>
      <c r="AN123" s="189"/>
    </row>
    <row r="124" spans="1:40" x14ac:dyDescent="0.25">
      <c r="A124" s="84" t="s">
        <v>6866</v>
      </c>
      <c r="B124" s="85">
        <v>5</v>
      </c>
      <c r="C124" s="85">
        <v>57</v>
      </c>
      <c r="D124" s="86">
        <v>26745</v>
      </c>
      <c r="E124" s="87" t="str">
        <f>IF(D124="","",IF(D124&lt;$C$5,$F$5,IF(D124&gt;$C$4,$F$4,IF(D124&gt;$C$3,$F$3,$F$2))))</f>
        <v>S</v>
      </c>
      <c r="F124" s="88" t="s">
        <v>2798</v>
      </c>
      <c r="G124" s="89">
        <v>26</v>
      </c>
      <c r="H124" s="162"/>
      <c r="I124" s="157"/>
      <c r="J124" s="92"/>
      <c r="K124" s="93"/>
      <c r="L124" s="94"/>
      <c r="M124" s="160"/>
      <c r="N124" s="157"/>
      <c r="O124" s="158"/>
      <c r="P124" s="161"/>
      <c r="Q124" s="175"/>
      <c r="R124" s="162" t="s">
        <v>2556</v>
      </c>
      <c r="S124" s="157">
        <v>1</v>
      </c>
      <c r="T124" s="163">
        <v>0.56299999999999994</v>
      </c>
      <c r="U124" s="157">
        <v>26</v>
      </c>
      <c r="V124" s="164"/>
      <c r="W124" s="162"/>
      <c r="X124" s="157"/>
      <c r="Y124" s="158"/>
      <c r="Z124" s="161"/>
      <c r="AA124" s="175"/>
      <c r="AB124" s="165"/>
      <c r="AC124" s="159"/>
      <c r="AD124" s="163"/>
      <c r="AE124" s="161"/>
      <c r="AF124" s="175"/>
      <c r="AG124" s="165"/>
      <c r="AH124" s="161"/>
      <c r="AI124" s="163"/>
      <c r="AJ124" s="161"/>
      <c r="AK124" s="165"/>
      <c r="AL124" s="161"/>
      <c r="AM124" s="163"/>
      <c r="AN124" s="189"/>
    </row>
    <row r="125" spans="1:40" x14ac:dyDescent="0.25">
      <c r="A125" s="313" t="s">
        <v>6893</v>
      </c>
      <c r="B125" s="314">
        <v>35</v>
      </c>
      <c r="C125" s="314">
        <v>57</v>
      </c>
      <c r="D125" s="315">
        <v>16812</v>
      </c>
      <c r="E125" s="195" t="str">
        <f>IF(D125="","",IF(D125&lt;$C$5,$F$5,IF(D125&gt;$C$4,$F$4,IF(D125&gt;$C$3,$F$3,$F$2))))</f>
        <v>V</v>
      </c>
      <c r="F125" s="317" t="s">
        <v>6894</v>
      </c>
      <c r="G125" s="318">
        <v>26</v>
      </c>
      <c r="H125" s="319"/>
      <c r="I125" s="320"/>
      <c r="J125" s="121"/>
      <c r="K125" s="122"/>
      <c r="L125" s="123"/>
      <c r="M125" s="321"/>
      <c r="N125" s="320"/>
      <c r="O125" s="121"/>
      <c r="P125" s="322"/>
      <c r="Q125" s="109"/>
      <c r="R125" s="323" t="s">
        <v>66</v>
      </c>
      <c r="S125" s="324">
        <v>1</v>
      </c>
      <c r="T125" s="325">
        <v>0.41099999999999998</v>
      </c>
      <c r="U125" s="322">
        <v>26</v>
      </c>
      <c r="V125" s="326"/>
      <c r="W125" s="319"/>
      <c r="X125" s="320"/>
      <c r="Y125" s="327"/>
      <c r="Z125" s="328"/>
      <c r="AA125" s="109"/>
      <c r="AB125" s="329"/>
      <c r="AC125" s="330"/>
      <c r="AD125" s="331"/>
      <c r="AE125" s="328"/>
      <c r="AF125" s="109"/>
      <c r="AG125" s="329"/>
      <c r="AH125" s="328"/>
      <c r="AI125" s="331"/>
      <c r="AJ125" s="328"/>
      <c r="AK125" s="206"/>
      <c r="AL125" s="205"/>
      <c r="AM125" s="208"/>
      <c r="AN125" s="209"/>
    </row>
    <row r="126" spans="1:40" x14ac:dyDescent="0.25">
      <c r="A126" s="84" t="s">
        <v>6867</v>
      </c>
      <c r="B126" s="85">
        <v>72</v>
      </c>
      <c r="C126" s="85">
        <v>57</v>
      </c>
      <c r="D126" s="86">
        <v>25798</v>
      </c>
      <c r="E126" s="87" t="str">
        <f>IF(D126="","",IF(D126&lt;$C$5,$F$5,IF(D126&gt;$C$4,$F$4,IF(D126&gt;$C$3,$F$3,$F$2))))</f>
        <v>V</v>
      </c>
      <c r="F126" s="85" t="s">
        <v>2285</v>
      </c>
      <c r="G126" s="89">
        <v>26</v>
      </c>
      <c r="H126" s="180" t="s">
        <v>47</v>
      </c>
      <c r="I126" s="181">
        <v>1</v>
      </c>
      <c r="J126" s="182">
        <v>1.26</v>
      </c>
      <c r="K126" s="181">
        <v>26</v>
      </c>
      <c r="L126" s="183"/>
      <c r="M126" s="160"/>
      <c r="N126" s="157"/>
      <c r="O126" s="158"/>
      <c r="P126" s="161"/>
      <c r="Q126" s="175"/>
      <c r="R126" s="162"/>
      <c r="S126" s="157"/>
      <c r="T126" s="163"/>
      <c r="U126" s="161"/>
      <c r="V126" s="164"/>
      <c r="W126" s="162"/>
      <c r="X126" s="157"/>
      <c r="Y126" s="158"/>
      <c r="Z126" s="161"/>
      <c r="AA126" s="175"/>
      <c r="AB126" s="165"/>
      <c r="AC126" s="159"/>
      <c r="AD126" s="163"/>
      <c r="AE126" s="161"/>
      <c r="AF126" s="175"/>
      <c r="AG126" s="165"/>
      <c r="AH126" s="161"/>
      <c r="AI126" s="163"/>
      <c r="AJ126" s="161"/>
      <c r="AK126" s="165"/>
      <c r="AL126" s="161"/>
      <c r="AM126" s="163"/>
      <c r="AN126" s="189"/>
    </row>
    <row r="127" spans="1:40" x14ac:dyDescent="0.25">
      <c r="A127" s="117" t="s">
        <v>6868</v>
      </c>
      <c r="B127" s="118">
        <v>7</v>
      </c>
      <c r="C127" s="118">
        <v>57</v>
      </c>
      <c r="D127" s="119">
        <v>18894</v>
      </c>
      <c r="E127" s="87" t="str">
        <f>IF(D127="","",IF(D127&lt;$C$5,$F$5,IF(D127&gt;$C$4,$F$4,IF(D127&gt;$C$3,$F$3,$F$2))))</f>
        <v>V</v>
      </c>
      <c r="F127" s="137" t="s">
        <v>2295</v>
      </c>
      <c r="G127" s="134">
        <v>26</v>
      </c>
      <c r="H127" s="156" t="s">
        <v>34</v>
      </c>
      <c r="I127" s="170">
        <v>1</v>
      </c>
      <c r="J127" s="121">
        <v>2.82</v>
      </c>
      <c r="K127" s="135">
        <v>19</v>
      </c>
      <c r="L127" s="136"/>
      <c r="M127" s="171" t="s">
        <v>19</v>
      </c>
      <c r="N127" s="170">
        <v>1</v>
      </c>
      <c r="O127" s="172">
        <v>1.32</v>
      </c>
      <c r="P127" s="170">
        <v>26</v>
      </c>
      <c r="Q127" s="179"/>
      <c r="R127" s="173" t="s">
        <v>66</v>
      </c>
      <c r="S127" s="170">
        <v>1</v>
      </c>
      <c r="T127" s="168">
        <v>0.5</v>
      </c>
      <c r="U127" s="170">
        <v>26</v>
      </c>
      <c r="V127" s="174"/>
      <c r="W127" s="173" t="s">
        <v>19</v>
      </c>
      <c r="X127" s="170">
        <v>1</v>
      </c>
      <c r="Y127" s="172">
        <v>2.5099999999999998</v>
      </c>
      <c r="Z127" s="170">
        <v>26</v>
      </c>
      <c r="AA127" s="179"/>
      <c r="AB127" s="166" t="s">
        <v>19</v>
      </c>
      <c r="AC127" s="167">
        <v>1</v>
      </c>
      <c r="AD127" s="168">
        <v>0.81399999999999995</v>
      </c>
      <c r="AE127" s="169">
        <v>17</v>
      </c>
      <c r="AF127" s="178"/>
      <c r="AG127" s="166"/>
      <c r="AH127" s="169"/>
      <c r="AI127" s="168"/>
      <c r="AJ127" s="169"/>
      <c r="AK127" s="165"/>
      <c r="AL127" s="161"/>
      <c r="AM127" s="163"/>
      <c r="AN127" s="189"/>
    </row>
    <row r="128" spans="1:40" x14ac:dyDescent="0.25">
      <c r="A128" s="84" t="s">
        <v>6869</v>
      </c>
      <c r="B128" s="85">
        <v>13</v>
      </c>
      <c r="C128" s="85">
        <v>57</v>
      </c>
      <c r="D128" s="86">
        <v>25774</v>
      </c>
      <c r="E128" s="87" t="str">
        <f>IF(D128="","",IF(D128&lt;$C$5,$F$5,IF(D128&gt;$C$4,$F$4,IF(D128&gt;$C$3,$F$3,$F$2))))</f>
        <v>V</v>
      </c>
      <c r="F128" s="88" t="s">
        <v>2309</v>
      </c>
      <c r="G128" s="89">
        <v>26</v>
      </c>
      <c r="H128" s="103" t="s">
        <v>47</v>
      </c>
      <c r="I128" s="157">
        <v>1</v>
      </c>
      <c r="J128" s="92">
        <v>1.64</v>
      </c>
      <c r="K128" s="107">
        <v>26</v>
      </c>
      <c r="L128" s="108"/>
      <c r="M128" s="116" t="s">
        <v>34</v>
      </c>
      <c r="N128" s="216">
        <v>1</v>
      </c>
      <c r="O128" s="218">
        <v>1.03</v>
      </c>
      <c r="P128" s="161">
        <v>26</v>
      </c>
      <c r="Q128" s="175"/>
      <c r="R128" s="162"/>
      <c r="S128" s="157"/>
      <c r="T128" s="163"/>
      <c r="U128" s="161"/>
      <c r="V128" s="164"/>
      <c r="W128" s="162"/>
      <c r="X128" s="157"/>
      <c r="Y128" s="158"/>
      <c r="Z128" s="161"/>
      <c r="AA128" s="175"/>
      <c r="AB128" s="165"/>
      <c r="AC128" s="159"/>
      <c r="AD128" s="163"/>
      <c r="AE128" s="161"/>
      <c r="AF128" s="175"/>
      <c r="AG128" s="165"/>
      <c r="AH128" s="161"/>
      <c r="AI128" s="163"/>
      <c r="AJ128" s="161"/>
      <c r="AK128" s="165"/>
      <c r="AL128" s="161"/>
      <c r="AM128" s="163"/>
      <c r="AN128" s="189"/>
    </row>
    <row r="129" spans="1:40" x14ac:dyDescent="0.25">
      <c r="A129" s="84" t="s">
        <v>6870</v>
      </c>
      <c r="B129" s="85">
        <v>72</v>
      </c>
      <c r="C129" s="85">
        <v>57</v>
      </c>
      <c r="D129" s="86">
        <v>13347</v>
      </c>
      <c r="E129" s="87" t="str">
        <f>IF(D129="","",IF(D129&lt;$C$5,$F$5,IF(D129&gt;$C$4,$F$4,IF(D129&gt;$C$3,$F$3,$F$2))))</f>
        <v>V</v>
      </c>
      <c r="F129" s="88" t="s">
        <v>2329</v>
      </c>
      <c r="G129" s="89">
        <v>25</v>
      </c>
      <c r="H129" s="103" t="s">
        <v>12</v>
      </c>
      <c r="I129" s="157">
        <v>1</v>
      </c>
      <c r="J129" s="92">
        <v>1.03</v>
      </c>
      <c r="K129" s="107">
        <v>19</v>
      </c>
      <c r="L129" s="108"/>
      <c r="M129" s="160"/>
      <c r="N129" s="157"/>
      <c r="O129" s="158"/>
      <c r="P129" s="161"/>
      <c r="Q129" s="175"/>
      <c r="R129" s="162"/>
      <c r="S129" s="157"/>
      <c r="T129" s="163"/>
      <c r="U129" s="161"/>
      <c r="V129" s="164"/>
      <c r="W129" s="162"/>
      <c r="X129" s="157"/>
      <c r="Y129" s="158"/>
      <c r="Z129" s="161"/>
      <c r="AA129" s="175"/>
      <c r="AB129" s="165"/>
      <c r="AC129" s="159"/>
      <c r="AD129" s="163"/>
      <c r="AE129" s="161"/>
      <c r="AF129" s="175"/>
      <c r="AG129" s="165"/>
      <c r="AH129" s="161"/>
      <c r="AI129" s="163"/>
      <c r="AJ129" s="161"/>
      <c r="AK129" s="165"/>
      <c r="AL129" s="161"/>
      <c r="AM129" s="163"/>
      <c r="AN129" s="189"/>
    </row>
    <row r="130" spans="1:40" x14ac:dyDescent="0.25">
      <c r="A130" s="84" t="s">
        <v>6871</v>
      </c>
      <c r="B130" s="85">
        <v>62</v>
      </c>
      <c r="C130" s="85">
        <v>57</v>
      </c>
      <c r="D130" s="86">
        <v>18420</v>
      </c>
      <c r="E130" s="87" t="str">
        <f>IF(D130="","",IF(D130&lt;$C$5,$F$5,IF(D130&gt;$C$4,$F$4,IF(D130&gt;$C$3,$F$3,$F$2))))</f>
        <v>V</v>
      </c>
      <c r="F130" s="88" t="s">
        <v>2337</v>
      </c>
      <c r="G130" s="89">
        <v>26</v>
      </c>
      <c r="H130" s="162" t="s">
        <v>47</v>
      </c>
      <c r="I130" s="157">
        <v>1</v>
      </c>
      <c r="J130" s="92">
        <v>1.34</v>
      </c>
      <c r="K130" s="107">
        <v>25</v>
      </c>
      <c r="L130" s="108"/>
      <c r="M130" s="160" t="s">
        <v>34</v>
      </c>
      <c r="N130" s="157">
        <v>1</v>
      </c>
      <c r="O130" s="158">
        <v>0.67</v>
      </c>
      <c r="P130" s="157">
        <v>25</v>
      </c>
      <c r="Q130" s="177"/>
      <c r="R130" s="162" t="s">
        <v>34</v>
      </c>
      <c r="S130" s="157">
        <v>1</v>
      </c>
      <c r="T130" s="163">
        <v>0.18</v>
      </c>
      <c r="U130" s="157">
        <v>26</v>
      </c>
      <c r="V130" s="164"/>
      <c r="W130" s="162" t="s">
        <v>19</v>
      </c>
      <c r="X130" s="157">
        <v>1</v>
      </c>
      <c r="Y130" s="158">
        <v>1.1200000000000001</v>
      </c>
      <c r="Z130" s="161">
        <v>25</v>
      </c>
      <c r="AA130" s="175"/>
      <c r="AB130" s="165"/>
      <c r="AC130" s="159"/>
      <c r="AD130" s="163"/>
      <c r="AE130" s="161"/>
      <c r="AF130" s="175"/>
      <c r="AG130" s="165"/>
      <c r="AH130" s="161"/>
      <c r="AI130" s="163"/>
      <c r="AJ130" s="161"/>
      <c r="AK130" s="165"/>
      <c r="AL130" s="161"/>
      <c r="AM130" s="163"/>
      <c r="AN130" s="189"/>
    </row>
    <row r="131" spans="1:40" x14ac:dyDescent="0.25">
      <c r="A131" s="84" t="s">
        <v>6872</v>
      </c>
      <c r="B131" s="85">
        <v>5</v>
      </c>
      <c r="C131" s="85">
        <v>57</v>
      </c>
      <c r="D131" s="86">
        <v>33460</v>
      </c>
      <c r="E131" s="87" t="str">
        <f>IF(D131="","",IF(D131&lt;$C$5,$F$5,IF(D131&gt;$C$4,$F$4,IF(D131&gt;$C$3,$F$3,$F$2))))</f>
        <v>S</v>
      </c>
      <c r="F131" s="88" t="s">
        <v>2814</v>
      </c>
      <c r="G131" s="89">
        <v>26</v>
      </c>
      <c r="H131" s="162"/>
      <c r="I131" s="157"/>
      <c r="J131" s="92"/>
      <c r="K131" s="93"/>
      <c r="L131" s="94"/>
      <c r="M131" s="160"/>
      <c r="N131" s="157"/>
      <c r="O131" s="158"/>
      <c r="P131" s="161"/>
      <c r="Q131" s="175"/>
      <c r="R131" s="162" t="s">
        <v>34</v>
      </c>
      <c r="S131" s="157">
        <v>1</v>
      </c>
      <c r="T131" s="163">
        <v>0.17899999999999999</v>
      </c>
      <c r="U131" s="157">
        <v>24</v>
      </c>
      <c r="V131" s="164"/>
      <c r="W131" s="162"/>
      <c r="X131" s="157"/>
      <c r="Y131" s="158"/>
      <c r="Z131" s="161"/>
      <c r="AA131" s="175"/>
      <c r="AB131" s="165" t="s">
        <v>118</v>
      </c>
      <c r="AC131" s="159">
        <v>1</v>
      </c>
      <c r="AD131" s="163">
        <v>1.083</v>
      </c>
      <c r="AE131" s="161">
        <v>26</v>
      </c>
      <c r="AF131" s="175"/>
      <c r="AG131" s="165" t="s">
        <v>118</v>
      </c>
      <c r="AH131" s="161"/>
      <c r="AI131" s="163">
        <v>1.2070000000000001</v>
      </c>
      <c r="AJ131" s="161">
        <v>26</v>
      </c>
      <c r="AK131" s="165" t="s">
        <v>118</v>
      </c>
      <c r="AL131" s="161"/>
      <c r="AM131" s="163">
        <v>0.746</v>
      </c>
      <c r="AN131" s="189">
        <v>25</v>
      </c>
    </row>
    <row r="132" spans="1:40" x14ac:dyDescent="0.25">
      <c r="A132" s="84" t="s">
        <v>6873</v>
      </c>
      <c r="B132" s="85">
        <v>13</v>
      </c>
      <c r="C132" s="85">
        <v>57</v>
      </c>
      <c r="D132" s="86">
        <v>26731</v>
      </c>
      <c r="E132" s="87" t="str">
        <f>IF(D132="","",IF(D132&lt;$C$5,$F$5,IF(D132&gt;$C$4,$F$4,IF(D132&gt;$C$3,$F$3,$F$2))))</f>
        <v>S</v>
      </c>
      <c r="F132" s="85" t="s">
        <v>2361</v>
      </c>
      <c r="G132" s="89">
        <v>26</v>
      </c>
      <c r="H132" s="103" t="s">
        <v>47</v>
      </c>
      <c r="I132" s="157">
        <v>1</v>
      </c>
      <c r="J132" s="92">
        <v>1.79</v>
      </c>
      <c r="K132" s="107">
        <v>26</v>
      </c>
      <c r="L132" s="108"/>
      <c r="M132" s="160"/>
      <c r="N132" s="157"/>
      <c r="O132" s="158"/>
      <c r="P132" s="161"/>
      <c r="Q132" s="175"/>
      <c r="R132" s="162"/>
      <c r="S132" s="157"/>
      <c r="T132" s="163"/>
      <c r="U132" s="161"/>
      <c r="V132" s="164"/>
      <c r="W132" s="162"/>
      <c r="X132" s="157"/>
      <c r="Y132" s="158"/>
      <c r="Z132" s="161"/>
      <c r="AA132" s="175"/>
      <c r="AB132" s="191"/>
      <c r="AC132" s="159"/>
      <c r="AD132" s="163"/>
      <c r="AE132" s="161"/>
      <c r="AF132" s="175"/>
      <c r="AG132" s="191"/>
      <c r="AH132" s="161"/>
      <c r="AI132" s="163"/>
      <c r="AJ132" s="161"/>
      <c r="AK132" s="165"/>
      <c r="AL132" s="161"/>
      <c r="AM132" s="163"/>
      <c r="AN132" s="189"/>
    </row>
    <row r="133" spans="1:40" x14ac:dyDescent="0.25">
      <c r="A133" s="192" t="s">
        <v>6896</v>
      </c>
      <c r="B133" s="193">
        <v>13</v>
      </c>
      <c r="C133" s="193">
        <v>57</v>
      </c>
      <c r="D133" s="194"/>
      <c r="E133" s="195" t="str">
        <f>IF(D133="","",IF(D133&lt;$C$5,$F$5,IF(D133&gt;$C$4,$F$4,IF(D133&gt;$C$3,$F$3,$F$2))))</f>
        <v/>
      </c>
      <c r="F133" s="196" t="s">
        <v>2371</v>
      </c>
      <c r="G133" s="197">
        <v>26</v>
      </c>
      <c r="H133" s="198" t="s">
        <v>34</v>
      </c>
      <c r="I133" s="199">
        <v>1</v>
      </c>
      <c r="J133" s="92">
        <v>2.59</v>
      </c>
      <c r="K133" s="93">
        <v>26</v>
      </c>
      <c r="L133" s="94"/>
      <c r="M133" s="200"/>
      <c r="N133" s="199"/>
      <c r="O133" s="92"/>
      <c r="P133" s="201"/>
      <c r="Q133" s="97"/>
      <c r="R133" s="198"/>
      <c r="S133" s="199"/>
      <c r="T133" s="202"/>
      <c r="U133" s="201"/>
      <c r="V133" s="203"/>
      <c r="W133" s="198" t="s">
        <v>19</v>
      </c>
      <c r="X133" s="199">
        <v>1</v>
      </c>
      <c r="Y133" s="204">
        <v>2.6</v>
      </c>
      <c r="Z133" s="205">
        <v>26</v>
      </c>
      <c r="AA133" s="97"/>
      <c r="AB133" s="206"/>
      <c r="AC133" s="207"/>
      <c r="AD133" s="208"/>
      <c r="AE133" s="205"/>
      <c r="AF133" s="97"/>
      <c r="AG133" s="206"/>
      <c r="AH133" s="205"/>
      <c r="AI133" s="208"/>
      <c r="AJ133" s="205"/>
      <c r="AK133" s="206"/>
      <c r="AL133" s="205"/>
      <c r="AM133" s="208"/>
      <c r="AN133" s="209"/>
    </row>
    <row r="134" spans="1:40" x14ac:dyDescent="0.25">
      <c r="A134" s="84" t="s">
        <v>6874</v>
      </c>
      <c r="B134" s="85">
        <v>72</v>
      </c>
      <c r="C134" s="85">
        <v>57</v>
      </c>
      <c r="D134" s="86">
        <v>40160</v>
      </c>
      <c r="E134" s="87" t="str">
        <f>IF(D134="","",IF(D134&lt;$C$5,$F$5,IF(D134&gt;$C$4,$F$4,IF(D134&gt;$C$3,$F$3,$F$2))))</f>
        <v>C</v>
      </c>
      <c r="F134" s="88" t="s">
        <v>2385</v>
      </c>
      <c r="G134" s="89">
        <v>26</v>
      </c>
      <c r="H134" s="162" t="s">
        <v>12</v>
      </c>
      <c r="I134" s="157">
        <v>1</v>
      </c>
      <c r="J134" s="92">
        <v>0.51</v>
      </c>
      <c r="K134" s="107">
        <v>26</v>
      </c>
      <c r="L134" s="108"/>
      <c r="M134" s="160"/>
      <c r="N134" s="157"/>
      <c r="O134" s="158"/>
      <c r="P134" s="161"/>
      <c r="Q134" s="175"/>
      <c r="R134" s="162"/>
      <c r="S134" s="157"/>
      <c r="T134" s="163"/>
      <c r="U134" s="161"/>
      <c r="V134" s="164"/>
      <c r="W134" s="162"/>
      <c r="X134" s="157"/>
      <c r="Y134" s="158"/>
      <c r="Z134" s="161"/>
      <c r="AA134" s="175"/>
      <c r="AB134" s="165"/>
      <c r="AC134" s="159"/>
      <c r="AD134" s="163"/>
      <c r="AE134" s="161"/>
      <c r="AF134" s="175"/>
      <c r="AG134" s="165"/>
      <c r="AH134" s="161"/>
      <c r="AI134" s="163"/>
      <c r="AJ134" s="161"/>
      <c r="AK134" s="165"/>
      <c r="AL134" s="161"/>
      <c r="AM134" s="163"/>
      <c r="AN134" s="189"/>
    </row>
    <row r="135" spans="1:40" x14ac:dyDescent="0.25">
      <c r="A135" s="129" t="s">
        <v>6875</v>
      </c>
      <c r="B135" s="85">
        <v>5</v>
      </c>
      <c r="C135" s="85">
        <v>57</v>
      </c>
      <c r="D135" s="86">
        <v>25825</v>
      </c>
      <c r="E135" s="87" t="str">
        <f>IF(D135="","",IF(D135&lt;$C$5,$F$5,IF(D135&gt;$C$4,$F$4,IF(D135&gt;$C$3,$F$3,$F$2))))</f>
        <v>V</v>
      </c>
      <c r="F135" s="88" t="s">
        <v>2550</v>
      </c>
      <c r="G135" s="89">
        <v>26</v>
      </c>
      <c r="H135" s="103"/>
      <c r="I135" s="157"/>
      <c r="J135" s="92"/>
      <c r="K135" s="93"/>
      <c r="L135" s="94"/>
      <c r="M135" s="160" t="s">
        <v>2556</v>
      </c>
      <c r="N135" s="157">
        <v>1</v>
      </c>
      <c r="O135" s="158">
        <v>2.67</v>
      </c>
      <c r="P135" s="157">
        <v>14</v>
      </c>
      <c r="Q135" s="177"/>
      <c r="R135" s="162" t="s">
        <v>118</v>
      </c>
      <c r="S135" s="220">
        <v>0</v>
      </c>
      <c r="T135" s="163">
        <v>0.63200000000000001</v>
      </c>
      <c r="U135" s="157">
        <v>26</v>
      </c>
      <c r="V135" s="164"/>
      <c r="W135" s="162" t="s">
        <v>2556</v>
      </c>
      <c r="X135" s="157">
        <v>1</v>
      </c>
      <c r="Y135" s="158">
        <v>6.63</v>
      </c>
      <c r="Z135" s="157">
        <v>11</v>
      </c>
      <c r="AA135" s="177"/>
      <c r="AB135" s="165"/>
      <c r="AC135" s="159"/>
      <c r="AD135" s="163"/>
      <c r="AE135" s="161"/>
      <c r="AF135" s="175"/>
      <c r="AG135" s="165"/>
      <c r="AH135" s="161"/>
      <c r="AI135" s="163"/>
      <c r="AJ135" s="161"/>
      <c r="AK135" s="165"/>
      <c r="AL135" s="161"/>
      <c r="AM135" s="163"/>
      <c r="AN135" s="189"/>
    </row>
    <row r="136" spans="1:40" x14ac:dyDescent="0.25">
      <c r="A136" s="84" t="s">
        <v>6876</v>
      </c>
      <c r="B136" s="85">
        <v>67</v>
      </c>
      <c r="C136" s="85">
        <v>57</v>
      </c>
      <c r="D136" s="86">
        <v>24944</v>
      </c>
      <c r="E136" s="87" t="str">
        <f>IF(D136="","",IF(D136&lt;$C$5,$F$5,IF(D136&gt;$C$4,$F$4,IF(D136&gt;$C$3,$F$3,$F$2))))</f>
        <v>V</v>
      </c>
      <c r="F136" s="88" t="s">
        <v>2427</v>
      </c>
      <c r="G136" s="89">
        <v>26</v>
      </c>
      <c r="H136" s="103" t="s">
        <v>6877</v>
      </c>
      <c r="I136" s="157">
        <v>1</v>
      </c>
      <c r="J136" s="92">
        <v>45.16</v>
      </c>
      <c r="K136" s="107">
        <v>23</v>
      </c>
      <c r="L136" s="108"/>
      <c r="M136" s="103" t="s">
        <v>6877</v>
      </c>
      <c r="N136" s="157">
        <v>1</v>
      </c>
      <c r="O136" s="158">
        <v>5.37</v>
      </c>
      <c r="P136" s="157">
        <v>26</v>
      </c>
      <c r="Q136" s="177"/>
      <c r="R136" s="162" t="s">
        <v>2556</v>
      </c>
      <c r="S136" s="157">
        <v>1</v>
      </c>
      <c r="T136" s="163">
        <v>0.66500000000000004</v>
      </c>
      <c r="U136" s="157">
        <v>18</v>
      </c>
      <c r="V136" s="164"/>
      <c r="W136" s="103" t="s">
        <v>6877</v>
      </c>
      <c r="X136" s="157">
        <v>1</v>
      </c>
      <c r="Y136" s="158">
        <v>21.12</v>
      </c>
      <c r="Z136" s="157">
        <v>24</v>
      </c>
      <c r="AA136" s="177"/>
      <c r="AB136" s="165"/>
      <c r="AC136" s="159"/>
      <c r="AD136" s="163"/>
      <c r="AE136" s="161"/>
      <c r="AF136" s="175"/>
      <c r="AG136" s="165"/>
      <c r="AH136" s="161"/>
      <c r="AI136" s="163"/>
      <c r="AJ136" s="161"/>
      <c r="AK136" s="165"/>
      <c r="AL136" s="161"/>
      <c r="AM136" s="163"/>
      <c r="AN136" s="189"/>
    </row>
    <row r="137" spans="1:40" x14ac:dyDescent="0.25">
      <c r="A137" s="84" t="s">
        <v>6878</v>
      </c>
      <c r="B137" s="85">
        <v>67</v>
      </c>
      <c r="C137" s="85">
        <v>57</v>
      </c>
      <c r="D137" s="86">
        <v>17292</v>
      </c>
      <c r="E137" s="87" t="str">
        <f>IF(D137="","",IF(D137&lt;$C$5,$F$5,IF(D137&gt;$C$4,$F$4,IF(D137&gt;$C$3,$F$3,$F$2))))</f>
        <v>V</v>
      </c>
      <c r="F137" s="88" t="s">
        <v>2439</v>
      </c>
      <c r="G137" s="89">
        <v>25</v>
      </c>
      <c r="H137" s="162" t="s">
        <v>12</v>
      </c>
      <c r="I137" s="157">
        <v>1</v>
      </c>
      <c r="J137" s="92">
        <v>0.95</v>
      </c>
      <c r="K137" s="93">
        <v>18</v>
      </c>
      <c r="L137" s="94"/>
      <c r="M137" s="160"/>
      <c r="N137" s="157"/>
      <c r="O137" s="158"/>
      <c r="P137" s="161"/>
      <c r="Q137" s="175"/>
      <c r="R137" s="162"/>
      <c r="S137" s="157"/>
      <c r="T137" s="163"/>
      <c r="U137" s="161"/>
      <c r="V137" s="164"/>
      <c r="W137" s="162"/>
      <c r="X137" s="157"/>
      <c r="Y137" s="158"/>
      <c r="Z137" s="161"/>
      <c r="AA137" s="175"/>
      <c r="AB137" s="165" t="s">
        <v>19</v>
      </c>
      <c r="AC137" s="159">
        <v>1</v>
      </c>
      <c r="AD137" s="163">
        <v>0.73499999999999999</v>
      </c>
      <c r="AE137" s="161">
        <v>23</v>
      </c>
      <c r="AF137" s="175"/>
      <c r="AG137" s="165"/>
      <c r="AH137" s="161"/>
      <c r="AI137" s="163"/>
      <c r="AJ137" s="161"/>
      <c r="AK137" s="165"/>
      <c r="AL137" s="161"/>
      <c r="AM137" s="163"/>
      <c r="AN137" s="189"/>
    </row>
    <row r="138" spans="1:40" x14ac:dyDescent="0.25">
      <c r="A138" s="192"/>
      <c r="B138" s="193"/>
      <c r="C138" s="193"/>
      <c r="D138" s="194"/>
      <c r="E138" s="195" t="str">
        <f>IF(D138="","",IF(D138&lt;$C$5,$F$5,IF(D138&gt;$C$4,$F$4,IF(D138&gt;$C$3,$F$3,$F$2))))</f>
        <v/>
      </c>
      <c r="F138" s="196"/>
      <c r="G138" s="197"/>
      <c r="H138" s="198"/>
      <c r="I138" s="199"/>
      <c r="J138" s="92"/>
      <c r="K138" s="93"/>
      <c r="L138" s="94"/>
      <c r="M138" s="200"/>
      <c r="N138" s="199"/>
      <c r="O138" s="92"/>
      <c r="P138" s="201"/>
      <c r="Q138" s="97"/>
      <c r="R138" s="198"/>
      <c r="S138" s="199"/>
      <c r="T138" s="202"/>
      <c r="U138" s="201"/>
      <c r="V138" s="203"/>
      <c r="W138" s="198"/>
      <c r="X138" s="199"/>
      <c r="Y138" s="204"/>
      <c r="Z138" s="205"/>
      <c r="AA138" s="97"/>
      <c r="AB138" s="206"/>
      <c r="AC138" s="207"/>
      <c r="AD138" s="208"/>
      <c r="AE138" s="205"/>
      <c r="AF138" s="97"/>
      <c r="AG138" s="206"/>
      <c r="AH138" s="205"/>
      <c r="AI138" s="208"/>
      <c r="AJ138" s="205"/>
      <c r="AK138" s="206"/>
      <c r="AL138" s="205"/>
      <c r="AM138" s="208"/>
      <c r="AN138" s="209"/>
    </row>
    <row r="139" spans="1:40" x14ac:dyDescent="0.25">
      <c r="A139" s="84"/>
      <c r="B139" s="85"/>
      <c r="C139" s="85"/>
      <c r="D139" s="86"/>
      <c r="E139" s="87" t="str">
        <f>IF(D139="","",IF(D139&lt;$C$5,$F$5,IF(D139&gt;$C$4,$F$4,IF(D139&gt;$C$3,$F$3,$F$2))))</f>
        <v/>
      </c>
      <c r="F139" s="88"/>
      <c r="G139" s="89"/>
      <c r="H139" s="90"/>
      <c r="I139" s="91"/>
      <c r="J139" s="92"/>
      <c r="K139" s="93"/>
      <c r="L139" s="94"/>
      <c r="M139" s="104"/>
      <c r="N139" s="91"/>
      <c r="O139" s="95"/>
      <c r="P139" s="96"/>
      <c r="Q139" s="97"/>
      <c r="R139" s="90"/>
      <c r="S139" s="91"/>
      <c r="T139" s="98"/>
      <c r="U139" s="96"/>
      <c r="V139" s="99"/>
      <c r="W139" s="90"/>
      <c r="X139" s="91"/>
      <c r="Y139" s="95"/>
      <c r="Z139" s="96"/>
      <c r="AA139" s="97"/>
      <c r="AB139" s="100"/>
      <c r="AC139" s="101"/>
      <c r="AD139" s="98"/>
      <c r="AE139" s="96"/>
      <c r="AF139" s="97"/>
      <c r="AG139" s="100"/>
      <c r="AH139" s="96"/>
      <c r="AI139" s="98"/>
      <c r="AJ139" s="96"/>
      <c r="AK139" s="100"/>
      <c r="AL139" s="96"/>
      <c r="AM139" s="98"/>
      <c r="AN139" s="105"/>
    </row>
    <row r="140" spans="1:40" x14ac:dyDescent="0.25">
      <c r="A140" s="117"/>
      <c r="B140" s="118"/>
      <c r="C140" s="118"/>
      <c r="D140" s="119"/>
      <c r="E140" s="87" t="str">
        <f>IF(D140="","",IF(D140&lt;$C$5,$F$5,IF(D140&gt;$C$4,$F$4,IF(D140&gt;$C$3,$F$3,$F$2))))</f>
        <v/>
      </c>
      <c r="F140" s="137"/>
      <c r="G140" s="134"/>
      <c r="H140" s="126"/>
      <c r="I140" s="120"/>
      <c r="J140" s="121"/>
      <c r="K140" s="122"/>
      <c r="L140" s="123"/>
      <c r="M140" s="124"/>
      <c r="N140" s="120"/>
      <c r="O140" s="125"/>
      <c r="P140" s="113"/>
      <c r="Q140" s="109"/>
      <c r="R140" s="126"/>
      <c r="S140" s="120"/>
      <c r="T140" s="112"/>
      <c r="U140" s="113"/>
      <c r="V140" s="127"/>
      <c r="W140" s="126"/>
      <c r="X140" s="120"/>
      <c r="Y140" s="125"/>
      <c r="Z140" s="113"/>
      <c r="AA140" s="109"/>
      <c r="AB140" s="110"/>
      <c r="AC140" s="111"/>
      <c r="AD140" s="112"/>
      <c r="AE140" s="113"/>
      <c r="AF140" s="109"/>
      <c r="AG140" s="110"/>
      <c r="AH140" s="113"/>
      <c r="AI140" s="112"/>
      <c r="AJ140" s="113"/>
      <c r="AK140" s="138"/>
      <c r="AL140" s="139"/>
      <c r="AM140" s="139"/>
      <c r="AN140" s="140"/>
    </row>
  </sheetData>
  <mergeCells count="25">
    <mergeCell ref="A5:B5"/>
    <mergeCell ref="AK6:AN7"/>
    <mergeCell ref="AD3:AH4"/>
    <mergeCell ref="C4:E4"/>
    <mergeCell ref="T4:X4"/>
    <mergeCell ref="Y4:AC4"/>
    <mergeCell ref="C5:E5"/>
    <mergeCell ref="E6:E7"/>
    <mergeCell ref="G6:G7"/>
    <mergeCell ref="H6:K7"/>
    <mergeCell ref="M6:P7"/>
    <mergeCell ref="R6:V7"/>
    <mergeCell ref="W6:Z7"/>
    <mergeCell ref="AB6:AE7"/>
    <mergeCell ref="AG6:AJ7"/>
    <mergeCell ref="A1:Z1"/>
    <mergeCell ref="AL1:AN1"/>
    <mergeCell ref="A2:B2"/>
    <mergeCell ref="C2:E2"/>
    <mergeCell ref="C3:E3"/>
    <mergeCell ref="M3:P4"/>
    <mergeCell ref="T3:X3"/>
    <mergeCell ref="Y3:AC3"/>
    <mergeCell ref="A3:B3"/>
    <mergeCell ref="A4:B4"/>
  </mergeCells>
  <conditionalFormatting sqref="A10:A140">
    <cfRule type="duplicateValues" dxfId="4" priority="179"/>
  </conditionalFormatting>
  <conditionalFormatting sqref="A80:A120 A43:A78 A11:A41">
    <cfRule type="duplicateValues" dxfId="3" priority="169"/>
  </conditionalFormatting>
  <conditionalFormatting sqref="E10:E140">
    <cfRule type="cellIs" dxfId="2" priority="9" stopIfTrue="1" operator="equal">
      <formula>#REF!</formula>
    </cfRule>
    <cfRule type="cellIs" dxfId="1" priority="10" stopIfTrue="1" operator="equal">
      <formula>#REF!</formula>
    </cfRule>
  </conditionalFormatting>
  <conditionalFormatting sqref="K10:AN140">
    <cfRule type="cellIs" dxfId="0" priority="4" operator="equal">
      <formula>26</formula>
    </cfRule>
  </conditionalFormatting>
  <pageMargins left="0.7" right="0.7" top="0.75" bottom="0.75" header="0.3" footer="0.3"/>
  <pageSetup paperSize="9" scale="46" orientation="portrait" horizontalDpi="360" verticalDpi="36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780E-58ED-4608-8A5B-621DAB4F6013}">
  <dimension ref="A1:M1214"/>
  <sheetViews>
    <sheetView workbookViewId="0">
      <selection activeCell="I1" sqref="I1:M1048576"/>
    </sheetView>
  </sheetViews>
  <sheetFormatPr baseColWidth="10" defaultRowHeight="15" x14ac:dyDescent="0.25"/>
  <cols>
    <col min="1" max="1" width="10.5703125" style="1" bestFit="1" customWidth="1"/>
    <col min="2" max="2" width="30.7109375" style="1" bestFit="1" customWidth="1"/>
    <col min="3" max="3" width="7" style="1" customWidth="1"/>
    <col min="4" max="4" width="4.42578125" style="1" customWidth="1"/>
    <col min="5" max="5" width="7.28515625" style="1" customWidth="1"/>
    <col min="6" max="6" width="8.42578125" style="1" customWidth="1"/>
    <col min="7" max="7" width="8" style="1" customWidth="1"/>
    <col min="8" max="8" width="47" style="1" bestFit="1" customWidth="1"/>
    <col min="9" max="9" width="9.5703125" style="1" hidden="1" customWidth="1"/>
    <col min="10" max="12" width="0" style="1" hidden="1" customWidth="1"/>
    <col min="13" max="13" width="43.5703125" style="1" hidden="1" customWidth="1"/>
    <col min="14" max="16384" width="11.42578125" style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2459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2458</v>
      </c>
    </row>
    <row r="2" spans="1:13" x14ac:dyDescent="0.25">
      <c r="A2" s="1" t="s">
        <v>7</v>
      </c>
      <c r="B2" s="1" t="s">
        <v>8</v>
      </c>
      <c r="C2" s="1" t="s">
        <v>2451</v>
      </c>
      <c r="D2" s="1">
        <v>1</v>
      </c>
      <c r="E2" s="1">
        <v>1.22</v>
      </c>
      <c r="F2" s="1">
        <v>0.97</v>
      </c>
      <c r="G2" s="1">
        <v>2025</v>
      </c>
      <c r="H2" s="1" t="s">
        <v>9</v>
      </c>
      <c r="I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2" s="5" t="str">
        <f>'club moselle'!A1</f>
        <v>11001 – BILLARD CLUB ALGRANGE</v>
      </c>
    </row>
    <row r="3" spans="1:13" x14ac:dyDescent="0.25">
      <c r="A3" s="1" t="s">
        <v>10</v>
      </c>
      <c r="B3" s="1" t="s">
        <v>11</v>
      </c>
      <c r="C3" s="1" t="s">
        <v>12</v>
      </c>
      <c r="D3" s="1">
        <v>1</v>
      </c>
      <c r="E3" s="1">
        <v>0.23</v>
      </c>
      <c r="F3" s="1">
        <v>0.19</v>
      </c>
      <c r="G3" s="1">
        <v>2014</v>
      </c>
      <c r="H3" s="1" t="s">
        <v>13</v>
      </c>
      <c r="I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3" s="6" t="str">
        <f>'club moselle'!A2</f>
        <v>11003 – BILLARD CLUB BAN SAINT MARTIN</v>
      </c>
    </row>
    <row r="4" spans="1:13" x14ac:dyDescent="0.25">
      <c r="A4" s="1" t="s">
        <v>14</v>
      </c>
      <c r="B4" s="1" t="s">
        <v>15</v>
      </c>
      <c r="C4" s="1" t="s">
        <v>12</v>
      </c>
      <c r="D4" s="1">
        <v>1</v>
      </c>
      <c r="E4" s="1">
        <v>0.56999999999999995</v>
      </c>
      <c r="F4" s="1">
        <v>0.45</v>
      </c>
      <c r="G4" s="1">
        <v>2023</v>
      </c>
      <c r="H4" s="1" t="s">
        <v>16</v>
      </c>
      <c r="I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4" s="6" t="str">
        <f>'club moselle'!A3</f>
        <v>11005 – E.S. HAGONDANGE</v>
      </c>
    </row>
    <row r="5" spans="1:13" x14ac:dyDescent="0.25">
      <c r="A5" s="1" t="s">
        <v>17</v>
      </c>
      <c r="B5" s="1" t="s">
        <v>18</v>
      </c>
      <c r="C5" s="1" t="s">
        <v>19</v>
      </c>
      <c r="D5" s="1">
        <v>1</v>
      </c>
      <c r="E5" s="1">
        <v>5</v>
      </c>
      <c r="F5" s="1">
        <v>4</v>
      </c>
      <c r="G5" s="1">
        <v>2008</v>
      </c>
      <c r="H5" s="1" t="s">
        <v>20</v>
      </c>
      <c r="I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5" s="6" t="str">
        <f>'club moselle'!A4</f>
        <v>11006 – BC SARREGUEMINES WELFERDING</v>
      </c>
    </row>
    <row r="6" spans="1:13" x14ac:dyDescent="0.25">
      <c r="A6" s="1" t="s">
        <v>21</v>
      </c>
      <c r="B6" s="1" t="s">
        <v>22</v>
      </c>
      <c r="C6" s="1" t="s">
        <v>2455</v>
      </c>
      <c r="D6" s="1">
        <v>1</v>
      </c>
      <c r="E6" s="1">
        <v>3.62</v>
      </c>
      <c r="F6" s="1">
        <v>2.9</v>
      </c>
      <c r="G6" s="1">
        <v>2025</v>
      </c>
      <c r="H6" s="1" t="s">
        <v>9</v>
      </c>
      <c r="I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6" s="6" t="str">
        <f>'club moselle'!A5</f>
        <v>11007 – BILLARD CLUB KNUTANGE</v>
      </c>
    </row>
    <row r="7" spans="1:13" x14ac:dyDescent="0.25">
      <c r="A7" s="1" t="s">
        <v>23</v>
      </c>
      <c r="B7" s="1" t="s">
        <v>24</v>
      </c>
      <c r="C7" s="1" t="s">
        <v>19</v>
      </c>
      <c r="D7" s="1">
        <v>1</v>
      </c>
      <c r="E7" s="1">
        <v>4.05</v>
      </c>
      <c r="F7" s="1">
        <v>3.24</v>
      </c>
      <c r="G7" s="1">
        <v>2015</v>
      </c>
      <c r="H7" s="1" t="s">
        <v>25</v>
      </c>
      <c r="I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7" s="6" t="str">
        <f>'club moselle'!A6</f>
        <v>11013 – BILLARD CLUB METZ</v>
      </c>
    </row>
    <row r="8" spans="1:13" x14ac:dyDescent="0.25">
      <c r="A8" s="1" t="s">
        <v>29</v>
      </c>
      <c r="B8" s="1" t="s">
        <v>30</v>
      </c>
      <c r="C8" s="1" t="s">
        <v>12</v>
      </c>
      <c r="D8" s="1">
        <v>1</v>
      </c>
      <c r="E8" s="1">
        <v>0.69</v>
      </c>
      <c r="F8" s="1">
        <v>0.55000000000000004</v>
      </c>
      <c r="G8" s="1">
        <v>2018</v>
      </c>
      <c r="H8" s="1" t="s">
        <v>31</v>
      </c>
      <c r="I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8" s="6" t="str">
        <f>'club moselle'!A7</f>
        <v>11017 – BILLARD CLUB MOYEUVRE</v>
      </c>
    </row>
    <row r="9" spans="1:13" x14ac:dyDescent="0.25">
      <c r="A9" s="1" t="s">
        <v>26</v>
      </c>
      <c r="B9" s="1" t="s">
        <v>27</v>
      </c>
      <c r="C9" s="1" t="s">
        <v>19</v>
      </c>
      <c r="D9" s="1">
        <v>1</v>
      </c>
      <c r="E9" s="2">
        <v>4.93</v>
      </c>
      <c r="F9" s="2">
        <v>3.94</v>
      </c>
      <c r="G9" s="1">
        <v>2013</v>
      </c>
      <c r="H9" s="1" t="s">
        <v>28</v>
      </c>
      <c r="I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  <c r="M9" s="6" t="str">
        <f>'club moselle'!A8</f>
        <v>11021 – A.J.B. THIONVILLE</v>
      </c>
    </row>
    <row r="10" spans="1:13" x14ac:dyDescent="0.25">
      <c r="A10" s="1" t="s">
        <v>32</v>
      </c>
      <c r="B10" s="1" t="s">
        <v>33</v>
      </c>
      <c r="C10" s="1" t="s">
        <v>34</v>
      </c>
      <c r="D10" s="1">
        <v>1</v>
      </c>
      <c r="E10" s="1">
        <v>2.56</v>
      </c>
      <c r="F10" s="1">
        <v>2.0499999999999998</v>
      </c>
      <c r="G10" s="1">
        <v>2013</v>
      </c>
      <c r="H10" s="1" t="s">
        <v>35</v>
      </c>
      <c r="I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10" s="6" t="str">
        <f>'club moselle'!A9</f>
        <v>11033 – BILLARD CLUB AUDUN VILLERUPT</v>
      </c>
    </row>
    <row r="11" spans="1:13" x14ac:dyDescent="0.25">
      <c r="A11" s="1" t="s">
        <v>36</v>
      </c>
      <c r="B11" s="1" t="s">
        <v>37</v>
      </c>
      <c r="C11" s="1" t="s">
        <v>12</v>
      </c>
      <c r="D11" s="1">
        <v>1</v>
      </c>
      <c r="E11" s="2">
        <v>0.25</v>
      </c>
      <c r="F11" s="2">
        <v>0.2</v>
      </c>
      <c r="G11" s="1">
        <v>2014</v>
      </c>
      <c r="H11" s="1" t="s">
        <v>38</v>
      </c>
      <c r="I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  <c r="M11" s="6" t="str">
        <f>'club moselle'!A10</f>
        <v>11035 – C.B. SARREGUEMINES</v>
      </c>
    </row>
    <row r="12" spans="1:13" x14ac:dyDescent="0.25">
      <c r="A12" s="1" t="s">
        <v>39</v>
      </c>
      <c r="B12" s="1" t="s">
        <v>40</v>
      </c>
      <c r="C12" s="1" t="s">
        <v>12</v>
      </c>
      <c r="D12" s="1">
        <v>1</v>
      </c>
      <c r="E12" s="1">
        <v>1.01</v>
      </c>
      <c r="F12" s="1">
        <v>0.81</v>
      </c>
      <c r="G12" s="1">
        <v>2013</v>
      </c>
      <c r="H12" s="1" t="s">
        <v>41</v>
      </c>
      <c r="I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12" s="6" t="str">
        <f>'club moselle'!A11</f>
        <v>11037 – C.B. PETITE ROSSELLE</v>
      </c>
    </row>
    <row r="13" spans="1:13" x14ac:dyDescent="0.25">
      <c r="A13" s="1" t="s">
        <v>42</v>
      </c>
      <c r="B13" s="1" t="s">
        <v>43</v>
      </c>
      <c r="C13" s="1" t="s">
        <v>2451</v>
      </c>
      <c r="D13" s="1">
        <v>1</v>
      </c>
      <c r="E13" s="1">
        <v>2.19</v>
      </c>
      <c r="F13" s="1">
        <v>1.75</v>
      </c>
      <c r="G13" s="1">
        <v>2014</v>
      </c>
      <c r="H13" s="1" t="s">
        <v>44</v>
      </c>
      <c r="I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13" s="6" t="str">
        <f>'club moselle'!A12</f>
        <v>11062 – CERCLE DE BILLARD FRANCAIS ST AVOLD</v>
      </c>
    </row>
    <row r="14" spans="1:13" x14ac:dyDescent="0.25">
      <c r="A14" s="1" t="s">
        <v>45</v>
      </c>
      <c r="B14" s="1" t="s">
        <v>46</v>
      </c>
      <c r="C14" s="1" t="s">
        <v>2453</v>
      </c>
      <c r="D14" s="1">
        <v>1</v>
      </c>
      <c r="E14" s="1">
        <v>1</v>
      </c>
      <c r="F14" s="1">
        <v>0.8</v>
      </c>
      <c r="G14" s="1">
        <v>2016</v>
      </c>
      <c r="H14" s="1" t="s">
        <v>48</v>
      </c>
      <c r="I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14" s="6" t="str">
        <f>'club moselle'!A13</f>
        <v>11066 – BILLARD CLUB GANDRANGE</v>
      </c>
    </row>
    <row r="15" spans="1:13" x14ac:dyDescent="0.25">
      <c r="A15" s="1" t="s">
        <v>49</v>
      </c>
      <c r="B15" s="1" t="s">
        <v>50</v>
      </c>
      <c r="C15" s="1" t="s">
        <v>19</v>
      </c>
      <c r="D15" s="1">
        <v>1</v>
      </c>
      <c r="E15" s="2">
        <v>5.41</v>
      </c>
      <c r="F15" s="2">
        <v>4.32</v>
      </c>
      <c r="G15" s="1">
        <v>2020</v>
      </c>
      <c r="H15" s="1" t="s">
        <v>51</v>
      </c>
      <c r="I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  <c r="M15" s="6" t="str">
        <f>'club moselle'!A14</f>
        <v>11067 – BILLARD CLUB FLORANGE</v>
      </c>
    </row>
    <row r="16" spans="1:13" x14ac:dyDescent="0.25">
      <c r="A16" s="1" t="s">
        <v>52</v>
      </c>
      <c r="B16" s="1" t="s">
        <v>53</v>
      </c>
      <c r="C16" s="1" t="s">
        <v>12</v>
      </c>
      <c r="D16" s="1">
        <v>1</v>
      </c>
      <c r="E16" s="1">
        <v>0.74</v>
      </c>
      <c r="F16" s="1">
        <v>0.59</v>
      </c>
      <c r="G16" s="1">
        <v>2025</v>
      </c>
      <c r="H16" s="1" t="s">
        <v>54</v>
      </c>
      <c r="I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16" s="6" t="str">
        <f>'club moselle'!A15</f>
        <v>11072 – AMICALE BILLARD DE MAGNY</v>
      </c>
    </row>
    <row r="17" spans="1:13" ht="15.75" thickBot="1" x14ac:dyDescent="0.3">
      <c r="A17" s="1" t="s">
        <v>55</v>
      </c>
      <c r="B17" s="1" t="s">
        <v>56</v>
      </c>
      <c r="C17" s="1" t="s">
        <v>12</v>
      </c>
      <c r="D17" s="1">
        <v>1</v>
      </c>
      <c r="E17" s="1">
        <v>0.86</v>
      </c>
      <c r="F17" s="1">
        <v>0.69</v>
      </c>
      <c r="G17" s="1">
        <v>2018</v>
      </c>
      <c r="H17" s="1" t="s">
        <v>57</v>
      </c>
      <c r="I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  <c r="M17" s="7" t="str">
        <f>'club moselle'!A16</f>
        <v>11074 – COURCELLES SUR NIED</v>
      </c>
    </row>
    <row r="18" spans="1:13" x14ac:dyDescent="0.25">
      <c r="A18" s="1" t="s">
        <v>58</v>
      </c>
      <c r="B18" s="1" t="s">
        <v>59</v>
      </c>
      <c r="C18" s="1" t="s">
        <v>47</v>
      </c>
      <c r="D18" s="1">
        <v>1</v>
      </c>
      <c r="E18" s="1">
        <v>1.22</v>
      </c>
      <c r="F18" s="1">
        <v>0.97</v>
      </c>
      <c r="G18" s="1">
        <v>2025</v>
      </c>
      <c r="H18" s="1" t="s">
        <v>60</v>
      </c>
      <c r="I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" spans="1:13" x14ac:dyDescent="0.25">
      <c r="A19" s="1" t="s">
        <v>61</v>
      </c>
      <c r="B19" s="1" t="s">
        <v>62</v>
      </c>
      <c r="C19" s="1" t="s">
        <v>34</v>
      </c>
      <c r="D19" s="1">
        <v>1</v>
      </c>
      <c r="E19" s="1">
        <v>2.59</v>
      </c>
      <c r="F19" s="1">
        <v>2.0699999999999998</v>
      </c>
      <c r="G19" s="1">
        <v>2011</v>
      </c>
      <c r="H19" s="1" t="s">
        <v>63</v>
      </c>
      <c r="I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" spans="1:13" x14ac:dyDescent="0.25">
      <c r="A20" s="1" t="s">
        <v>64</v>
      </c>
      <c r="B20" s="1" t="s">
        <v>65</v>
      </c>
      <c r="C20" s="1" t="s">
        <v>2452</v>
      </c>
      <c r="D20" s="1">
        <v>1</v>
      </c>
      <c r="E20" s="1">
        <v>5.36</v>
      </c>
      <c r="F20" s="1">
        <v>4.28</v>
      </c>
      <c r="G20" s="1">
        <v>2018</v>
      </c>
      <c r="H20" s="1" t="s">
        <v>67</v>
      </c>
      <c r="I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" spans="1:13" x14ac:dyDescent="0.25">
      <c r="A21" s="1" t="s">
        <v>68</v>
      </c>
      <c r="B21" s="1" t="s">
        <v>69</v>
      </c>
      <c r="C21" s="1" t="s">
        <v>47</v>
      </c>
      <c r="D21" s="1">
        <v>1</v>
      </c>
      <c r="E21" s="1">
        <v>1.66</v>
      </c>
      <c r="F21" s="1">
        <v>1.33</v>
      </c>
      <c r="G21" s="1">
        <v>2018</v>
      </c>
      <c r="H21" s="1" t="s">
        <v>16</v>
      </c>
      <c r="I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" spans="1:13" x14ac:dyDescent="0.25">
      <c r="A22" s="1" t="s">
        <v>70</v>
      </c>
      <c r="B22" s="1" t="s">
        <v>71</v>
      </c>
      <c r="C22" s="1" t="s">
        <v>72</v>
      </c>
      <c r="D22" s="1">
        <v>1</v>
      </c>
      <c r="E22" s="1" t="s">
        <v>73</v>
      </c>
      <c r="F22" s="1">
        <v>31.57</v>
      </c>
      <c r="G22" s="1">
        <v>2023</v>
      </c>
      <c r="H22" s="1" t="s">
        <v>16</v>
      </c>
      <c r="I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3" spans="1:13" x14ac:dyDescent="0.25">
      <c r="A23" s="1" t="s">
        <v>74</v>
      </c>
      <c r="B23" s="1" t="s">
        <v>75</v>
      </c>
      <c r="C23" s="1" t="s">
        <v>34</v>
      </c>
      <c r="D23" s="1">
        <v>1</v>
      </c>
      <c r="E23" s="1">
        <v>2.89</v>
      </c>
      <c r="F23" s="1">
        <v>2.31</v>
      </c>
      <c r="G23" s="1">
        <v>2025</v>
      </c>
      <c r="H23" s="1" t="s">
        <v>16</v>
      </c>
      <c r="I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4" spans="1:13" x14ac:dyDescent="0.25">
      <c r="A24" s="1" t="s">
        <v>76</v>
      </c>
      <c r="B24" s="1" t="s">
        <v>77</v>
      </c>
      <c r="C24" s="1" t="s">
        <v>19</v>
      </c>
      <c r="D24" s="1">
        <v>1</v>
      </c>
      <c r="E24" s="1">
        <v>4.22</v>
      </c>
      <c r="F24" s="1">
        <v>3.37</v>
      </c>
      <c r="G24" s="1">
        <v>2008</v>
      </c>
      <c r="H24" s="1" t="s">
        <v>16</v>
      </c>
      <c r="I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5" spans="1:13" x14ac:dyDescent="0.25">
      <c r="A25" s="1" t="s">
        <v>78</v>
      </c>
      <c r="B25" s="1" t="s">
        <v>79</v>
      </c>
      <c r="C25" s="1" t="s">
        <v>12</v>
      </c>
      <c r="D25" s="1">
        <v>1</v>
      </c>
      <c r="E25" s="1">
        <v>0.81</v>
      </c>
      <c r="F25" s="1">
        <v>0.65</v>
      </c>
      <c r="G25" s="1">
        <v>2024</v>
      </c>
      <c r="H25" s="1" t="s">
        <v>16</v>
      </c>
      <c r="I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" spans="1:13" x14ac:dyDescent="0.25">
      <c r="A26" s="1" t="s">
        <v>80</v>
      </c>
      <c r="B26" s="1" t="s">
        <v>81</v>
      </c>
      <c r="C26" s="1" t="s">
        <v>12</v>
      </c>
      <c r="D26" s="1">
        <v>1</v>
      </c>
      <c r="E26" s="2">
        <v>0.8</v>
      </c>
      <c r="F26" s="2">
        <v>0.64</v>
      </c>
      <c r="G26" s="1">
        <v>2010</v>
      </c>
      <c r="H26" s="1" t="s">
        <v>82</v>
      </c>
      <c r="I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7" spans="1:13" x14ac:dyDescent="0.25">
      <c r="A27" s="1" t="s">
        <v>83</v>
      </c>
      <c r="B27" s="1" t="s">
        <v>84</v>
      </c>
      <c r="C27" s="1" t="s">
        <v>47</v>
      </c>
      <c r="D27" s="1">
        <v>1</v>
      </c>
      <c r="E27" s="1">
        <v>1.4</v>
      </c>
      <c r="F27" s="1">
        <v>1.1200000000000001</v>
      </c>
      <c r="G27" s="1">
        <v>2025</v>
      </c>
      <c r="H27" s="1" t="s">
        <v>85</v>
      </c>
      <c r="I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" spans="1:13" x14ac:dyDescent="0.25">
      <c r="A28" s="1" t="s">
        <v>86</v>
      </c>
      <c r="B28" s="1" t="s">
        <v>87</v>
      </c>
      <c r="C28" s="1" t="s">
        <v>2451</v>
      </c>
      <c r="D28" s="1">
        <v>1</v>
      </c>
      <c r="E28" s="1">
        <v>1.78</v>
      </c>
      <c r="F28" s="1">
        <v>1.43</v>
      </c>
      <c r="G28" s="1">
        <v>2015</v>
      </c>
      <c r="H28" s="1" t="s">
        <v>88</v>
      </c>
      <c r="I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" spans="1:13" x14ac:dyDescent="0.25">
      <c r="A29" s="1" t="s">
        <v>89</v>
      </c>
      <c r="B29" s="1" t="s">
        <v>90</v>
      </c>
      <c r="C29" s="1" t="s">
        <v>47</v>
      </c>
      <c r="D29" s="1">
        <v>1</v>
      </c>
      <c r="E29" s="1">
        <v>2.0099999999999998</v>
      </c>
      <c r="F29" s="1">
        <v>1.61</v>
      </c>
      <c r="G29" s="1">
        <v>2024</v>
      </c>
      <c r="H29" s="1" t="s">
        <v>63</v>
      </c>
      <c r="I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" spans="1:13" x14ac:dyDescent="0.25">
      <c r="A30" s="1" t="s">
        <v>91</v>
      </c>
      <c r="B30" s="1" t="s">
        <v>92</v>
      </c>
      <c r="C30" s="1" t="s">
        <v>47</v>
      </c>
      <c r="D30" s="1">
        <v>1</v>
      </c>
      <c r="E30" s="1">
        <v>1.84</v>
      </c>
      <c r="F30" s="1">
        <v>1.47</v>
      </c>
      <c r="G30" s="1">
        <v>2020</v>
      </c>
      <c r="H30" s="1" t="s">
        <v>93</v>
      </c>
      <c r="I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" spans="1:13" x14ac:dyDescent="0.25">
      <c r="A31" s="1" t="s">
        <v>94</v>
      </c>
      <c r="B31" s="1" t="s">
        <v>95</v>
      </c>
      <c r="C31" s="1" t="s">
        <v>34</v>
      </c>
      <c r="D31" s="1">
        <v>1</v>
      </c>
      <c r="E31" s="1">
        <v>3.51</v>
      </c>
      <c r="F31" s="1">
        <v>2.81</v>
      </c>
      <c r="G31" s="1">
        <v>2022</v>
      </c>
      <c r="H31" s="1" t="s">
        <v>54</v>
      </c>
      <c r="I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" spans="1:13" x14ac:dyDescent="0.25">
      <c r="A32" s="1" t="s">
        <v>96</v>
      </c>
      <c r="B32" s="1" t="s">
        <v>97</v>
      </c>
      <c r="C32" s="1" t="s">
        <v>34</v>
      </c>
      <c r="D32" s="1">
        <v>1</v>
      </c>
      <c r="E32" s="1">
        <v>2.93</v>
      </c>
      <c r="F32" s="1">
        <v>2.35</v>
      </c>
      <c r="G32" s="1">
        <v>2025</v>
      </c>
      <c r="H32" s="1" t="s">
        <v>98</v>
      </c>
      <c r="I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3" spans="1:9" x14ac:dyDescent="0.25">
      <c r="A33" s="1" t="s">
        <v>99</v>
      </c>
      <c r="B33" s="1" t="s">
        <v>100</v>
      </c>
      <c r="C33" s="1" t="s">
        <v>12</v>
      </c>
      <c r="D33" s="1">
        <v>1</v>
      </c>
      <c r="E33" s="1">
        <v>0.74</v>
      </c>
      <c r="F33" s="1">
        <v>0.59</v>
      </c>
      <c r="G33" s="1">
        <v>2025</v>
      </c>
      <c r="H33" s="1" t="s">
        <v>88</v>
      </c>
      <c r="I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" spans="1:9" x14ac:dyDescent="0.25">
      <c r="A34" s="1" t="s">
        <v>101</v>
      </c>
      <c r="B34" s="1" t="s">
        <v>102</v>
      </c>
      <c r="C34" s="1" t="s">
        <v>47</v>
      </c>
      <c r="D34" s="1">
        <v>1</v>
      </c>
      <c r="E34" s="1">
        <v>2.0099999999999998</v>
      </c>
      <c r="F34" s="1">
        <v>1.61</v>
      </c>
      <c r="G34" s="1">
        <v>2025</v>
      </c>
      <c r="H34" s="1" t="s">
        <v>13</v>
      </c>
      <c r="I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5" spans="1:9" x14ac:dyDescent="0.25">
      <c r="A35" s="1" t="s">
        <v>103</v>
      </c>
      <c r="B35" s="1" t="s">
        <v>104</v>
      </c>
      <c r="C35" s="1" t="s">
        <v>12</v>
      </c>
      <c r="D35" s="1">
        <v>1</v>
      </c>
      <c r="E35" s="1">
        <v>0.38</v>
      </c>
      <c r="F35" s="1">
        <v>0.31</v>
      </c>
      <c r="G35" s="1">
        <v>2018</v>
      </c>
      <c r="H35" s="1" t="s">
        <v>13</v>
      </c>
      <c r="I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" spans="1:9" x14ac:dyDescent="0.25">
      <c r="A36" s="1" t="s">
        <v>105</v>
      </c>
      <c r="B36" s="1" t="s">
        <v>106</v>
      </c>
      <c r="C36" s="1" t="s">
        <v>12</v>
      </c>
      <c r="D36" s="1">
        <v>1</v>
      </c>
      <c r="E36" s="1">
        <v>0.9</v>
      </c>
      <c r="F36" s="1">
        <v>0.72</v>
      </c>
      <c r="G36" s="1">
        <v>2017</v>
      </c>
      <c r="H36" s="1" t="s">
        <v>107</v>
      </c>
      <c r="I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" spans="1:9" x14ac:dyDescent="0.25">
      <c r="A37" s="1" t="s">
        <v>108</v>
      </c>
      <c r="B37" s="1" t="s">
        <v>109</v>
      </c>
      <c r="C37" s="1" t="s">
        <v>34</v>
      </c>
      <c r="D37" s="1">
        <v>1</v>
      </c>
      <c r="E37" s="1">
        <v>2.44</v>
      </c>
      <c r="F37" s="1">
        <v>1.95</v>
      </c>
      <c r="G37" s="1">
        <v>2014</v>
      </c>
      <c r="H37" s="1" t="s">
        <v>110</v>
      </c>
      <c r="I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" spans="1:9" x14ac:dyDescent="0.25">
      <c r="A38" s="1" t="s">
        <v>111</v>
      </c>
      <c r="B38" s="1" t="s">
        <v>112</v>
      </c>
      <c r="C38" s="1" t="s">
        <v>47</v>
      </c>
      <c r="D38" s="1">
        <v>1</v>
      </c>
      <c r="E38" s="1">
        <v>1.28</v>
      </c>
      <c r="F38" s="1">
        <v>1.02</v>
      </c>
      <c r="G38" s="1">
        <v>2016</v>
      </c>
      <c r="H38" s="1" t="s">
        <v>67</v>
      </c>
      <c r="I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" spans="1:9" x14ac:dyDescent="0.25">
      <c r="A39" s="1" t="s">
        <v>113</v>
      </c>
      <c r="B39" s="1" t="s">
        <v>114</v>
      </c>
      <c r="C39" s="1" t="s">
        <v>47</v>
      </c>
      <c r="D39" s="1">
        <v>1</v>
      </c>
      <c r="E39" s="1">
        <v>1.21</v>
      </c>
      <c r="F39" s="1">
        <v>0.96</v>
      </c>
      <c r="G39" s="1">
        <v>2016</v>
      </c>
      <c r="H39" s="1" t="s">
        <v>115</v>
      </c>
      <c r="I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" spans="1:9" x14ac:dyDescent="0.25">
      <c r="A40" s="1" t="s">
        <v>116</v>
      </c>
      <c r="B40" s="1" t="s">
        <v>117</v>
      </c>
      <c r="C40" s="1" t="s">
        <v>2454</v>
      </c>
      <c r="D40" s="1">
        <v>1</v>
      </c>
      <c r="E40" s="1" t="s">
        <v>73</v>
      </c>
      <c r="F40" s="1">
        <v>10.56</v>
      </c>
      <c r="G40" s="1">
        <v>2011</v>
      </c>
      <c r="H40" s="1" t="s">
        <v>25</v>
      </c>
      <c r="I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" spans="1:9" x14ac:dyDescent="0.25">
      <c r="A41" s="1" t="s">
        <v>119</v>
      </c>
      <c r="B41" s="1" t="s">
        <v>120</v>
      </c>
      <c r="C41" s="1" t="s">
        <v>2453</v>
      </c>
      <c r="D41" s="1">
        <v>1</v>
      </c>
      <c r="E41" s="1">
        <v>1.06</v>
      </c>
      <c r="F41" s="1">
        <v>0.84</v>
      </c>
      <c r="G41" s="1">
        <v>2024</v>
      </c>
      <c r="H41" s="1" t="s">
        <v>63</v>
      </c>
      <c r="I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" spans="1:9" x14ac:dyDescent="0.25">
      <c r="A42" s="1" t="s">
        <v>121</v>
      </c>
      <c r="B42" s="1" t="s">
        <v>122</v>
      </c>
      <c r="C42" s="1" t="s">
        <v>66</v>
      </c>
      <c r="D42" s="1">
        <v>1</v>
      </c>
      <c r="E42" s="1">
        <v>7.18</v>
      </c>
      <c r="F42" s="1">
        <v>5.74</v>
      </c>
      <c r="G42" s="1">
        <v>2025</v>
      </c>
      <c r="H42" s="1" t="s">
        <v>123</v>
      </c>
      <c r="I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" spans="1:9" x14ac:dyDescent="0.25">
      <c r="A43" s="1" t="s">
        <v>124</v>
      </c>
      <c r="B43" s="1" t="s">
        <v>125</v>
      </c>
      <c r="C43" s="1" t="s">
        <v>34</v>
      </c>
      <c r="D43" s="1">
        <v>1</v>
      </c>
      <c r="E43" s="1">
        <v>2.99</v>
      </c>
      <c r="F43" s="1">
        <v>2.39</v>
      </c>
      <c r="G43" s="1">
        <v>2025</v>
      </c>
      <c r="H43" s="1" t="s">
        <v>126</v>
      </c>
      <c r="I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4" spans="1:9" x14ac:dyDescent="0.25">
      <c r="A44" s="1" t="s">
        <v>127</v>
      </c>
      <c r="B44" s="1" t="s">
        <v>128</v>
      </c>
      <c r="C44" s="1" t="s">
        <v>12</v>
      </c>
      <c r="D44" s="1">
        <v>1</v>
      </c>
      <c r="E44" s="2">
        <v>0.64</v>
      </c>
      <c r="F44" s="2">
        <v>0.51</v>
      </c>
      <c r="G44" s="1">
        <v>2014</v>
      </c>
      <c r="H44" s="1" t="s">
        <v>38</v>
      </c>
      <c r="I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45" spans="1:9" x14ac:dyDescent="0.25">
      <c r="A45" s="1" t="s">
        <v>129</v>
      </c>
      <c r="B45" s="1" t="s">
        <v>130</v>
      </c>
      <c r="C45" s="1" t="s">
        <v>19</v>
      </c>
      <c r="D45" s="1">
        <v>1</v>
      </c>
      <c r="E45" s="1">
        <v>4.08</v>
      </c>
      <c r="F45" s="1">
        <v>3.26</v>
      </c>
      <c r="G45" s="1">
        <v>2025</v>
      </c>
      <c r="H45" s="1" t="s">
        <v>131</v>
      </c>
      <c r="I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" spans="1:9" x14ac:dyDescent="0.25">
      <c r="A46" s="1" t="s">
        <v>132</v>
      </c>
      <c r="B46" s="1" t="s">
        <v>133</v>
      </c>
      <c r="C46" s="1" t="s">
        <v>2453</v>
      </c>
      <c r="D46" s="1">
        <v>1</v>
      </c>
      <c r="E46" s="1">
        <v>1.1200000000000001</v>
      </c>
      <c r="F46" s="1">
        <v>0.9</v>
      </c>
      <c r="G46" s="1">
        <v>2012</v>
      </c>
      <c r="H46" s="1" t="s">
        <v>67</v>
      </c>
      <c r="I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" spans="1:9" x14ac:dyDescent="0.25">
      <c r="A47" s="1" t="s">
        <v>134</v>
      </c>
      <c r="B47" s="1" t="s">
        <v>135</v>
      </c>
      <c r="C47" s="1" t="s">
        <v>12</v>
      </c>
      <c r="D47" s="1">
        <v>1</v>
      </c>
      <c r="E47" s="1">
        <v>0.32</v>
      </c>
      <c r="F47" s="1">
        <v>0.25</v>
      </c>
      <c r="G47" s="1">
        <v>2019</v>
      </c>
      <c r="H47" s="1" t="s">
        <v>31</v>
      </c>
      <c r="I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" spans="1:9" x14ac:dyDescent="0.25">
      <c r="A48" s="1" t="s">
        <v>136</v>
      </c>
      <c r="B48" s="1" t="s">
        <v>137</v>
      </c>
      <c r="C48" s="1" t="s">
        <v>12</v>
      </c>
      <c r="D48" s="1">
        <v>1</v>
      </c>
      <c r="E48" s="1">
        <v>0.85</v>
      </c>
      <c r="F48" s="1">
        <v>0.68</v>
      </c>
      <c r="G48" s="1">
        <v>2025</v>
      </c>
      <c r="H48" s="1" t="s">
        <v>138</v>
      </c>
      <c r="I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" spans="1:9" x14ac:dyDescent="0.25">
      <c r="A49" s="1" t="s">
        <v>139</v>
      </c>
      <c r="B49" s="1" t="s">
        <v>140</v>
      </c>
      <c r="C49" s="1" t="s">
        <v>12</v>
      </c>
      <c r="D49" s="1">
        <v>1</v>
      </c>
      <c r="E49" s="1">
        <v>1.1499999999999999</v>
      </c>
      <c r="F49" s="1">
        <v>0.92</v>
      </c>
      <c r="G49" s="1">
        <v>2016</v>
      </c>
      <c r="H49" s="1" t="s">
        <v>57</v>
      </c>
      <c r="I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0" spans="1:9" x14ac:dyDescent="0.25">
      <c r="A50" s="1" t="s">
        <v>141</v>
      </c>
      <c r="B50" s="1" t="s">
        <v>142</v>
      </c>
      <c r="C50" s="1" t="s">
        <v>34</v>
      </c>
      <c r="D50" s="1">
        <v>1</v>
      </c>
      <c r="E50" s="1">
        <v>3</v>
      </c>
      <c r="F50" s="1">
        <v>2.4</v>
      </c>
      <c r="G50" s="1">
        <v>2010</v>
      </c>
      <c r="H50" s="1" t="s">
        <v>143</v>
      </c>
      <c r="I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" spans="1:9" x14ac:dyDescent="0.25">
      <c r="A51" s="1" t="s">
        <v>144</v>
      </c>
      <c r="B51" s="1" t="s">
        <v>145</v>
      </c>
      <c r="C51" s="1" t="s">
        <v>47</v>
      </c>
      <c r="D51" s="1">
        <v>1</v>
      </c>
      <c r="E51" s="2">
        <v>2.1800000000000002</v>
      </c>
      <c r="F51" s="2">
        <v>1.75</v>
      </c>
      <c r="G51" s="1">
        <v>2010</v>
      </c>
      <c r="H51" s="1" t="s">
        <v>82</v>
      </c>
      <c r="I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2" spans="1:9" x14ac:dyDescent="0.25">
      <c r="A52" s="1" t="s">
        <v>146</v>
      </c>
      <c r="B52" s="1" t="s">
        <v>147</v>
      </c>
      <c r="C52" s="1" t="s">
        <v>2453</v>
      </c>
      <c r="D52" s="1">
        <v>1</v>
      </c>
      <c r="E52" s="1">
        <v>1.19</v>
      </c>
      <c r="F52" s="1">
        <v>0.95</v>
      </c>
      <c r="G52" s="1">
        <v>2022</v>
      </c>
      <c r="H52" s="1" t="s">
        <v>148</v>
      </c>
      <c r="I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" spans="1:9" x14ac:dyDescent="0.25">
      <c r="A53" s="1" t="s">
        <v>149</v>
      </c>
      <c r="B53" s="1" t="s">
        <v>150</v>
      </c>
      <c r="C53" s="1" t="s">
        <v>12</v>
      </c>
      <c r="D53" s="1">
        <v>1</v>
      </c>
      <c r="E53" s="1">
        <v>1.02</v>
      </c>
      <c r="F53" s="1">
        <v>0.81</v>
      </c>
      <c r="G53" s="1">
        <v>2022</v>
      </c>
      <c r="H53" s="1" t="s">
        <v>151</v>
      </c>
      <c r="I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4" spans="1:9" x14ac:dyDescent="0.25">
      <c r="A54" s="1" t="s">
        <v>152</v>
      </c>
      <c r="B54" s="1" t="s">
        <v>153</v>
      </c>
      <c r="C54" s="1" t="s">
        <v>12</v>
      </c>
      <c r="D54" s="1">
        <v>1</v>
      </c>
      <c r="E54" s="1">
        <v>1.02</v>
      </c>
      <c r="F54" s="1">
        <v>0.82</v>
      </c>
      <c r="G54" s="1">
        <v>2020</v>
      </c>
      <c r="H54" s="1" t="s">
        <v>154</v>
      </c>
      <c r="I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5" spans="1:9" x14ac:dyDescent="0.25">
      <c r="A55" s="1" t="s">
        <v>155</v>
      </c>
      <c r="B55" s="1" t="s">
        <v>156</v>
      </c>
      <c r="C55" s="1" t="s">
        <v>19</v>
      </c>
      <c r="D55" s="1">
        <v>1</v>
      </c>
      <c r="E55" s="1">
        <v>4.58</v>
      </c>
      <c r="F55" s="1">
        <v>3.66</v>
      </c>
      <c r="G55" s="1">
        <v>2020</v>
      </c>
      <c r="H55" s="1" t="s">
        <v>151</v>
      </c>
      <c r="I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6" spans="1:9" x14ac:dyDescent="0.25">
      <c r="A56" s="1" t="s">
        <v>157</v>
      </c>
      <c r="B56" s="1" t="s">
        <v>158</v>
      </c>
      <c r="C56" s="1" t="s">
        <v>47</v>
      </c>
      <c r="D56" s="1">
        <v>1</v>
      </c>
      <c r="E56" s="1">
        <v>2.25</v>
      </c>
      <c r="F56" s="1">
        <v>1.8</v>
      </c>
      <c r="G56" s="1">
        <v>2024</v>
      </c>
      <c r="H56" s="1" t="s">
        <v>25</v>
      </c>
      <c r="I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" spans="1:9" x14ac:dyDescent="0.25">
      <c r="A57" s="1" t="s">
        <v>159</v>
      </c>
      <c r="B57" s="1" t="s">
        <v>160</v>
      </c>
      <c r="C57" s="1" t="s">
        <v>34</v>
      </c>
      <c r="D57" s="1">
        <v>1</v>
      </c>
      <c r="E57" s="1">
        <v>3.68</v>
      </c>
      <c r="F57" s="1">
        <v>2.94</v>
      </c>
      <c r="G57" s="1">
        <v>2025</v>
      </c>
      <c r="H57" s="1" t="s">
        <v>110</v>
      </c>
      <c r="I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" spans="1:9" x14ac:dyDescent="0.25">
      <c r="A58" s="1" t="s">
        <v>161</v>
      </c>
      <c r="B58" s="1" t="s">
        <v>162</v>
      </c>
      <c r="C58" s="1" t="s">
        <v>12</v>
      </c>
      <c r="D58" s="1">
        <v>1</v>
      </c>
      <c r="E58" s="1">
        <v>0.94</v>
      </c>
      <c r="F58" s="1">
        <v>0.75</v>
      </c>
      <c r="G58" s="1">
        <v>2009</v>
      </c>
      <c r="H58" s="1" t="s">
        <v>48</v>
      </c>
      <c r="I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9" spans="1:9" x14ac:dyDescent="0.25">
      <c r="A59" s="1" t="s">
        <v>163</v>
      </c>
      <c r="B59" s="1" t="s">
        <v>164</v>
      </c>
      <c r="C59" s="1" t="s">
        <v>34</v>
      </c>
      <c r="D59" s="1">
        <v>1</v>
      </c>
      <c r="E59" s="1">
        <v>2.67</v>
      </c>
      <c r="F59" s="1">
        <v>2.13</v>
      </c>
      <c r="G59" s="1">
        <v>2024</v>
      </c>
      <c r="H59" s="1" t="s">
        <v>60</v>
      </c>
      <c r="I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0" spans="1:9" x14ac:dyDescent="0.25">
      <c r="A60" s="1" t="s">
        <v>165</v>
      </c>
      <c r="B60" s="1" t="s">
        <v>166</v>
      </c>
      <c r="C60" s="1" t="s">
        <v>34</v>
      </c>
      <c r="D60" s="1">
        <v>1</v>
      </c>
      <c r="E60" s="1">
        <v>3.08</v>
      </c>
      <c r="F60" s="1">
        <v>2.46</v>
      </c>
      <c r="G60" s="1">
        <v>2011</v>
      </c>
      <c r="H60" s="1" t="s">
        <v>167</v>
      </c>
      <c r="I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1" spans="1:9" x14ac:dyDescent="0.25">
      <c r="A61" s="1" t="s">
        <v>168</v>
      </c>
      <c r="B61" s="1" t="s">
        <v>169</v>
      </c>
      <c r="C61" s="1" t="s">
        <v>47</v>
      </c>
      <c r="D61" s="1">
        <v>1</v>
      </c>
      <c r="E61" s="1">
        <v>1.43</v>
      </c>
      <c r="F61" s="1">
        <v>1.1399999999999999</v>
      </c>
      <c r="G61" s="1">
        <v>2013</v>
      </c>
      <c r="H61" s="1" t="s">
        <v>123</v>
      </c>
      <c r="I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" spans="1:9" x14ac:dyDescent="0.25">
      <c r="A62" s="1" t="s">
        <v>170</v>
      </c>
      <c r="B62" s="1" t="s">
        <v>171</v>
      </c>
      <c r="C62" s="1" t="s">
        <v>12</v>
      </c>
      <c r="D62" s="1">
        <v>1</v>
      </c>
      <c r="E62" s="1">
        <v>0.72</v>
      </c>
      <c r="F62" s="1">
        <v>0.57999999999999996</v>
      </c>
      <c r="G62" s="1">
        <v>2012</v>
      </c>
      <c r="H62" s="1" t="s">
        <v>20</v>
      </c>
      <c r="I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" spans="1:9" x14ac:dyDescent="0.25">
      <c r="A63" s="1" t="s">
        <v>172</v>
      </c>
      <c r="B63" s="1" t="s">
        <v>173</v>
      </c>
      <c r="C63" s="1" t="s">
        <v>2453</v>
      </c>
      <c r="D63" s="1">
        <v>1</v>
      </c>
      <c r="E63" s="1">
        <v>1.0900000000000001</v>
      </c>
      <c r="F63" s="1">
        <v>0.87</v>
      </c>
      <c r="G63" s="1">
        <v>2014</v>
      </c>
      <c r="H63" s="1" t="s">
        <v>110</v>
      </c>
      <c r="I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" spans="1:9" x14ac:dyDescent="0.25">
      <c r="A64" s="1" t="s">
        <v>174</v>
      </c>
      <c r="B64" s="1" t="s">
        <v>175</v>
      </c>
      <c r="C64" s="1" t="s">
        <v>47</v>
      </c>
      <c r="D64" s="1">
        <v>1</v>
      </c>
      <c r="E64" s="1">
        <v>1.97</v>
      </c>
      <c r="F64" s="1">
        <v>1.58</v>
      </c>
      <c r="G64" s="1">
        <v>2020</v>
      </c>
      <c r="H64" s="1" t="s">
        <v>176</v>
      </c>
      <c r="I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5" spans="1:9" x14ac:dyDescent="0.25">
      <c r="A65" s="1" t="s">
        <v>177</v>
      </c>
      <c r="B65" s="1" t="s">
        <v>178</v>
      </c>
      <c r="C65" s="1" t="s">
        <v>12</v>
      </c>
      <c r="D65" s="1">
        <v>1</v>
      </c>
      <c r="E65" s="1">
        <v>0.89</v>
      </c>
      <c r="F65" s="1">
        <v>0.71</v>
      </c>
      <c r="G65" s="1">
        <v>2009</v>
      </c>
      <c r="H65" s="1" t="s">
        <v>57</v>
      </c>
      <c r="I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" spans="1:9" x14ac:dyDescent="0.25">
      <c r="A66" s="1" t="s">
        <v>179</v>
      </c>
      <c r="B66" s="1" t="s">
        <v>180</v>
      </c>
      <c r="C66" s="1" t="s">
        <v>47</v>
      </c>
      <c r="D66" s="1">
        <v>1</v>
      </c>
      <c r="E66" s="2">
        <v>1.6</v>
      </c>
      <c r="F66" s="2">
        <v>1.28</v>
      </c>
      <c r="G66" s="1">
        <v>2024</v>
      </c>
      <c r="H66" s="1" t="s">
        <v>82</v>
      </c>
      <c r="I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7" spans="1:9" x14ac:dyDescent="0.25">
      <c r="A67" s="1" t="s">
        <v>181</v>
      </c>
      <c r="B67" s="1" t="s">
        <v>182</v>
      </c>
      <c r="C67" s="1" t="s">
        <v>34</v>
      </c>
      <c r="D67" s="1">
        <v>1</v>
      </c>
      <c r="E67" s="1">
        <v>3.07</v>
      </c>
      <c r="F67" s="1">
        <v>2.46</v>
      </c>
      <c r="G67" s="1">
        <v>2024</v>
      </c>
      <c r="H67" s="1" t="s">
        <v>13</v>
      </c>
      <c r="I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8" spans="1:9" x14ac:dyDescent="0.25">
      <c r="A68" s="1" t="s">
        <v>183</v>
      </c>
      <c r="B68" s="1" t="s">
        <v>184</v>
      </c>
      <c r="C68" s="1" t="s">
        <v>12</v>
      </c>
      <c r="D68" s="1">
        <v>1</v>
      </c>
      <c r="E68" s="1">
        <v>0.86</v>
      </c>
      <c r="F68" s="1">
        <v>0.69</v>
      </c>
      <c r="G68" s="1">
        <v>2025</v>
      </c>
      <c r="H68" s="1" t="s">
        <v>167</v>
      </c>
      <c r="I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9" spans="1:9" x14ac:dyDescent="0.25">
      <c r="A69" s="1" t="s">
        <v>185</v>
      </c>
      <c r="B69" s="1" t="s">
        <v>186</v>
      </c>
      <c r="C69" s="1" t="s">
        <v>19</v>
      </c>
      <c r="D69" s="1">
        <v>1</v>
      </c>
      <c r="E69" s="1">
        <v>4.59</v>
      </c>
      <c r="F69" s="1">
        <v>3.67</v>
      </c>
      <c r="G69" s="1">
        <v>2025</v>
      </c>
      <c r="H69" s="1" t="s">
        <v>123</v>
      </c>
      <c r="I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" spans="1:9" x14ac:dyDescent="0.25">
      <c r="A70" s="1" t="s">
        <v>187</v>
      </c>
      <c r="B70" s="1" t="s">
        <v>188</v>
      </c>
      <c r="C70" s="1" t="s">
        <v>2453</v>
      </c>
      <c r="D70" s="1">
        <v>1</v>
      </c>
      <c r="E70" s="1">
        <v>1.05</v>
      </c>
      <c r="F70" s="1">
        <v>0.84</v>
      </c>
      <c r="G70" s="1">
        <v>2019</v>
      </c>
      <c r="H70" s="1" t="s">
        <v>110</v>
      </c>
      <c r="I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" spans="1:9" x14ac:dyDescent="0.25">
      <c r="A71" s="1" t="s">
        <v>189</v>
      </c>
      <c r="B71" s="1" t="s">
        <v>190</v>
      </c>
      <c r="C71" s="1" t="s">
        <v>47</v>
      </c>
      <c r="D71" s="1">
        <v>1</v>
      </c>
      <c r="E71" s="1">
        <v>1.54</v>
      </c>
      <c r="F71" s="1">
        <v>1.23</v>
      </c>
      <c r="G71" s="1">
        <v>2023</v>
      </c>
      <c r="H71" s="1" t="s">
        <v>191</v>
      </c>
      <c r="I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" spans="1:9" x14ac:dyDescent="0.25">
      <c r="A72" s="1" t="s">
        <v>192</v>
      </c>
      <c r="B72" s="1" t="s">
        <v>193</v>
      </c>
      <c r="C72" s="1" t="s">
        <v>12</v>
      </c>
      <c r="D72" s="1">
        <v>1</v>
      </c>
      <c r="E72" s="1">
        <v>0.62</v>
      </c>
      <c r="F72" s="1">
        <v>0.5</v>
      </c>
      <c r="G72" s="1">
        <v>2013</v>
      </c>
      <c r="H72" s="1" t="s">
        <v>154</v>
      </c>
      <c r="I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3" spans="1:9" x14ac:dyDescent="0.25">
      <c r="A73" s="1" t="s">
        <v>194</v>
      </c>
      <c r="B73" s="1" t="s">
        <v>195</v>
      </c>
      <c r="C73" s="1" t="s">
        <v>19</v>
      </c>
      <c r="D73" s="1">
        <v>1</v>
      </c>
      <c r="E73" s="2">
        <v>5.26</v>
      </c>
      <c r="F73" s="2">
        <v>4.21</v>
      </c>
      <c r="G73" s="1">
        <v>2019</v>
      </c>
      <c r="H73" s="1" t="s">
        <v>28</v>
      </c>
      <c r="I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4" spans="1:9" x14ac:dyDescent="0.25">
      <c r="A74" s="1" t="s">
        <v>196</v>
      </c>
      <c r="B74" s="1" t="s">
        <v>197</v>
      </c>
      <c r="C74" s="1" t="s">
        <v>19</v>
      </c>
      <c r="D74" s="1">
        <v>1</v>
      </c>
      <c r="E74" s="2">
        <v>5.01</v>
      </c>
      <c r="F74" s="2">
        <v>4</v>
      </c>
      <c r="G74" s="1">
        <v>2025</v>
      </c>
      <c r="H74" s="1" t="s">
        <v>28</v>
      </c>
      <c r="I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5" spans="1:9" x14ac:dyDescent="0.25">
      <c r="A75" s="1" t="s">
        <v>198</v>
      </c>
      <c r="B75" s="1" t="s">
        <v>199</v>
      </c>
      <c r="C75" s="1" t="s">
        <v>34</v>
      </c>
      <c r="D75" s="1">
        <v>1</v>
      </c>
      <c r="E75" s="2">
        <v>3.5</v>
      </c>
      <c r="F75" s="2">
        <v>2.8</v>
      </c>
      <c r="G75" s="1">
        <v>2013</v>
      </c>
      <c r="H75" s="1" t="s">
        <v>28</v>
      </c>
      <c r="I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6" spans="1:9" x14ac:dyDescent="0.25">
      <c r="A76" s="1" t="s">
        <v>2832</v>
      </c>
      <c r="B76" s="1" t="s">
        <v>2833</v>
      </c>
      <c r="C76" s="1" t="s">
        <v>2453</v>
      </c>
      <c r="D76" s="1">
        <v>1</v>
      </c>
      <c r="E76" s="1">
        <v>0.88</v>
      </c>
      <c r="F76" s="1">
        <v>0.7</v>
      </c>
      <c r="G76" s="1">
        <v>2025</v>
      </c>
      <c r="H76" s="1" t="s">
        <v>123</v>
      </c>
      <c r="I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" spans="1:9" x14ac:dyDescent="0.25">
      <c r="A77" s="1" t="s">
        <v>200</v>
      </c>
      <c r="B77" s="1" t="s">
        <v>201</v>
      </c>
      <c r="C77" s="1" t="s">
        <v>12</v>
      </c>
      <c r="D77" s="1">
        <v>1</v>
      </c>
      <c r="E77" s="1">
        <v>0.86</v>
      </c>
      <c r="F77" s="1">
        <v>0.69</v>
      </c>
      <c r="G77" s="1">
        <v>2025</v>
      </c>
      <c r="H77" s="1" t="s">
        <v>16</v>
      </c>
      <c r="I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8" spans="1:9" x14ac:dyDescent="0.25">
      <c r="A78" s="1" t="s">
        <v>202</v>
      </c>
      <c r="B78" s="1" t="s">
        <v>203</v>
      </c>
      <c r="C78" s="1" t="s">
        <v>2451</v>
      </c>
      <c r="D78" s="1">
        <v>1</v>
      </c>
      <c r="E78" s="1">
        <v>2.08</v>
      </c>
      <c r="F78" s="1">
        <v>1.66</v>
      </c>
      <c r="G78" s="1">
        <v>2015</v>
      </c>
      <c r="H78" s="1" t="s">
        <v>9</v>
      </c>
      <c r="I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" spans="1:9" x14ac:dyDescent="0.25">
      <c r="A79" s="1" t="s">
        <v>204</v>
      </c>
      <c r="B79" s="1" t="s">
        <v>205</v>
      </c>
      <c r="C79" s="1" t="s">
        <v>2454</v>
      </c>
      <c r="D79" s="1">
        <v>1</v>
      </c>
      <c r="E79" s="1" t="s">
        <v>73</v>
      </c>
      <c r="F79" s="1">
        <v>7.67</v>
      </c>
      <c r="G79" s="1">
        <v>2025</v>
      </c>
      <c r="H79" s="1" t="s">
        <v>13</v>
      </c>
      <c r="I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" spans="1:9" x14ac:dyDescent="0.25">
      <c r="A80" s="1" t="s">
        <v>206</v>
      </c>
      <c r="B80" s="1" t="s">
        <v>207</v>
      </c>
      <c r="C80" s="1" t="s">
        <v>47</v>
      </c>
      <c r="D80" s="1">
        <v>1</v>
      </c>
      <c r="E80" s="1">
        <v>1.92</v>
      </c>
      <c r="F80" s="1">
        <v>1.54</v>
      </c>
      <c r="G80" s="1">
        <v>2017</v>
      </c>
      <c r="H80" s="1" t="s">
        <v>208</v>
      </c>
      <c r="I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" spans="1:9" x14ac:dyDescent="0.25">
      <c r="A81" s="1" t="s">
        <v>209</v>
      </c>
      <c r="B81" s="1" t="s">
        <v>210</v>
      </c>
      <c r="C81" s="1" t="s">
        <v>12</v>
      </c>
      <c r="D81" s="1">
        <v>1</v>
      </c>
      <c r="E81" s="1">
        <v>0.54</v>
      </c>
      <c r="F81" s="1">
        <v>0.43</v>
      </c>
      <c r="G81" s="1">
        <v>2024</v>
      </c>
      <c r="H81" s="1" t="s">
        <v>93</v>
      </c>
      <c r="I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" spans="1:9" x14ac:dyDescent="0.25">
      <c r="A82" s="1" t="s">
        <v>211</v>
      </c>
      <c r="B82" s="1" t="s">
        <v>212</v>
      </c>
      <c r="C82" s="1" t="s">
        <v>12</v>
      </c>
      <c r="D82" s="1">
        <v>1</v>
      </c>
      <c r="E82" s="1">
        <v>0.77</v>
      </c>
      <c r="F82" s="1">
        <v>0.62</v>
      </c>
      <c r="G82" s="1">
        <v>2013</v>
      </c>
      <c r="H82" s="1" t="s">
        <v>54</v>
      </c>
      <c r="I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" spans="1:9" x14ac:dyDescent="0.25">
      <c r="A83" s="1" t="s">
        <v>213</v>
      </c>
      <c r="B83" s="1" t="s">
        <v>214</v>
      </c>
      <c r="C83" s="1" t="s">
        <v>34</v>
      </c>
      <c r="D83" s="1">
        <v>1</v>
      </c>
      <c r="E83" s="1">
        <v>2.4500000000000002</v>
      </c>
      <c r="F83" s="1">
        <v>1.96</v>
      </c>
      <c r="G83" s="1">
        <v>2016</v>
      </c>
      <c r="H83" s="1" t="s">
        <v>215</v>
      </c>
      <c r="I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4" spans="1:9" x14ac:dyDescent="0.25">
      <c r="A84" s="1" t="s">
        <v>216</v>
      </c>
      <c r="B84" s="1" t="s">
        <v>217</v>
      </c>
      <c r="C84" s="1" t="s">
        <v>47</v>
      </c>
      <c r="D84" s="1">
        <v>1</v>
      </c>
      <c r="E84" s="1">
        <v>1.61</v>
      </c>
      <c r="F84" s="1">
        <v>1.28</v>
      </c>
      <c r="G84" s="1">
        <v>2020</v>
      </c>
      <c r="H84" s="1" t="s">
        <v>215</v>
      </c>
      <c r="I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" spans="1:9" x14ac:dyDescent="0.25">
      <c r="A85" s="1" t="s">
        <v>218</v>
      </c>
      <c r="B85" s="1" t="s">
        <v>219</v>
      </c>
      <c r="C85" s="1" t="s">
        <v>47</v>
      </c>
      <c r="D85" s="1">
        <v>1</v>
      </c>
      <c r="E85" s="1">
        <v>1.96</v>
      </c>
      <c r="F85" s="1">
        <v>1.56</v>
      </c>
      <c r="G85" s="1">
        <v>2025</v>
      </c>
      <c r="H85" s="1" t="s">
        <v>154</v>
      </c>
      <c r="I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" spans="1:9" x14ac:dyDescent="0.25">
      <c r="A86" s="1" t="s">
        <v>220</v>
      </c>
      <c r="B86" s="1" t="s">
        <v>221</v>
      </c>
      <c r="C86" s="1" t="s">
        <v>2455</v>
      </c>
      <c r="D86" s="1">
        <v>1</v>
      </c>
      <c r="E86" s="1">
        <v>2.2999999999999998</v>
      </c>
      <c r="F86" s="1">
        <v>1.84</v>
      </c>
      <c r="G86" s="1">
        <v>2025</v>
      </c>
      <c r="H86" s="1" t="s">
        <v>98</v>
      </c>
      <c r="I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7" spans="1:9" x14ac:dyDescent="0.25">
      <c r="A87" s="1" t="s">
        <v>222</v>
      </c>
      <c r="B87" s="1" t="s">
        <v>223</v>
      </c>
      <c r="C87" s="1" t="s">
        <v>47</v>
      </c>
      <c r="D87" s="1">
        <v>1</v>
      </c>
      <c r="E87" s="1">
        <v>2.21</v>
      </c>
      <c r="F87" s="1">
        <v>1.77</v>
      </c>
      <c r="G87" s="1">
        <v>2017</v>
      </c>
      <c r="H87" s="1" t="s">
        <v>54</v>
      </c>
      <c r="I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" spans="1:9" x14ac:dyDescent="0.25">
      <c r="A88" s="1" t="s">
        <v>224</v>
      </c>
      <c r="B88" s="1" t="s">
        <v>225</v>
      </c>
      <c r="C88" s="1" t="s">
        <v>2451</v>
      </c>
      <c r="D88" s="1">
        <v>1</v>
      </c>
      <c r="E88" s="1">
        <v>1.26</v>
      </c>
      <c r="F88" s="1">
        <v>1.01</v>
      </c>
      <c r="G88" s="1">
        <v>2025</v>
      </c>
      <c r="H88" s="1" t="s">
        <v>93</v>
      </c>
      <c r="I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" spans="1:9" x14ac:dyDescent="0.25">
      <c r="A89" s="1" t="s">
        <v>226</v>
      </c>
      <c r="B89" s="1" t="s">
        <v>227</v>
      </c>
      <c r="C89" s="1" t="s">
        <v>12</v>
      </c>
      <c r="D89" s="1">
        <v>1</v>
      </c>
      <c r="E89" s="1">
        <v>0.26</v>
      </c>
      <c r="F89" s="1">
        <v>0.2</v>
      </c>
      <c r="G89" s="1">
        <v>2012</v>
      </c>
      <c r="H89" s="1" t="s">
        <v>16</v>
      </c>
      <c r="I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0" spans="1:9" x14ac:dyDescent="0.25">
      <c r="A90" s="1" t="s">
        <v>228</v>
      </c>
      <c r="B90" s="1" t="s">
        <v>229</v>
      </c>
      <c r="C90" s="1" t="s">
        <v>2453</v>
      </c>
      <c r="D90" s="1">
        <v>1</v>
      </c>
      <c r="E90" s="1">
        <v>1.0900000000000001</v>
      </c>
      <c r="F90" s="1">
        <v>0.87</v>
      </c>
      <c r="G90" s="1">
        <v>2020</v>
      </c>
      <c r="H90" s="1" t="s">
        <v>230</v>
      </c>
      <c r="I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1" spans="1:9" x14ac:dyDescent="0.25">
      <c r="A91" s="1" t="s">
        <v>231</v>
      </c>
      <c r="B91" s="1" t="s">
        <v>232</v>
      </c>
      <c r="C91" s="1" t="s">
        <v>12</v>
      </c>
      <c r="D91" s="1">
        <v>1</v>
      </c>
      <c r="E91" s="1">
        <v>0.32</v>
      </c>
      <c r="F91" s="1">
        <v>0.25</v>
      </c>
      <c r="G91" s="1">
        <v>2012</v>
      </c>
      <c r="H91" s="1" t="s">
        <v>63</v>
      </c>
      <c r="I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" spans="1:9" x14ac:dyDescent="0.25">
      <c r="A92" s="1" t="s">
        <v>233</v>
      </c>
      <c r="B92" s="1" t="s">
        <v>234</v>
      </c>
      <c r="C92" s="1" t="s">
        <v>12</v>
      </c>
      <c r="D92" s="1">
        <v>1</v>
      </c>
      <c r="E92" s="2">
        <v>0.92</v>
      </c>
      <c r="F92" s="2">
        <v>0.74</v>
      </c>
      <c r="G92" s="1">
        <v>2012</v>
      </c>
      <c r="H92" s="1" t="s">
        <v>235</v>
      </c>
      <c r="I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3" spans="1:9" x14ac:dyDescent="0.25">
      <c r="A93" s="1" t="s">
        <v>236</v>
      </c>
      <c r="B93" s="1" t="s">
        <v>237</v>
      </c>
      <c r="C93" s="1" t="s">
        <v>12</v>
      </c>
      <c r="D93" s="1">
        <v>1</v>
      </c>
      <c r="E93" s="2">
        <v>1.07</v>
      </c>
      <c r="F93" s="2">
        <v>0.86</v>
      </c>
      <c r="G93" s="1">
        <v>2020</v>
      </c>
      <c r="H93" s="1" t="s">
        <v>238</v>
      </c>
      <c r="I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4" spans="1:9" x14ac:dyDescent="0.25">
      <c r="A94" s="1" t="s">
        <v>239</v>
      </c>
      <c r="B94" s="1" t="s">
        <v>240</v>
      </c>
      <c r="C94" s="1" t="s">
        <v>47</v>
      </c>
      <c r="D94" s="1">
        <v>1</v>
      </c>
      <c r="E94" s="1">
        <v>1.48</v>
      </c>
      <c r="F94" s="1">
        <v>1.18</v>
      </c>
      <c r="G94" s="1">
        <v>2020</v>
      </c>
      <c r="H94" s="1" t="s">
        <v>143</v>
      </c>
      <c r="I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5" spans="1:9" x14ac:dyDescent="0.25">
      <c r="A95" s="1" t="s">
        <v>241</v>
      </c>
      <c r="B95" s="1" t="s">
        <v>242</v>
      </c>
      <c r="C95" s="1" t="s">
        <v>47</v>
      </c>
      <c r="D95" s="1">
        <v>1</v>
      </c>
      <c r="E95" s="1">
        <v>1.78</v>
      </c>
      <c r="F95" s="1">
        <v>1.42</v>
      </c>
      <c r="G95" s="1">
        <v>2025</v>
      </c>
      <c r="H95" s="1" t="s">
        <v>16</v>
      </c>
      <c r="I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6" spans="1:9" x14ac:dyDescent="0.25">
      <c r="A96" s="1" t="s">
        <v>243</v>
      </c>
      <c r="B96" s="1" t="s">
        <v>244</v>
      </c>
      <c r="C96" s="1" t="s">
        <v>47</v>
      </c>
      <c r="D96" s="1">
        <v>1</v>
      </c>
      <c r="E96" s="1">
        <v>1.31</v>
      </c>
      <c r="F96" s="1">
        <v>1.05</v>
      </c>
      <c r="G96" s="1">
        <v>2018</v>
      </c>
      <c r="H96" s="1" t="s">
        <v>245</v>
      </c>
      <c r="I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" spans="1:9" x14ac:dyDescent="0.25">
      <c r="A97" s="1" t="s">
        <v>246</v>
      </c>
      <c r="B97" s="1" t="s">
        <v>247</v>
      </c>
      <c r="C97" s="1" t="s">
        <v>47</v>
      </c>
      <c r="D97" s="1">
        <v>1</v>
      </c>
      <c r="E97" s="2">
        <v>1.53</v>
      </c>
      <c r="F97" s="2">
        <v>1.22</v>
      </c>
      <c r="G97" s="1">
        <v>2024</v>
      </c>
      <c r="H97" s="1" t="s">
        <v>248</v>
      </c>
      <c r="I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8" spans="1:9" x14ac:dyDescent="0.25">
      <c r="A98" s="1" t="s">
        <v>2834</v>
      </c>
      <c r="B98" s="1" t="s">
        <v>2835</v>
      </c>
      <c r="C98" s="1" t="s">
        <v>2453</v>
      </c>
      <c r="D98" s="1">
        <v>1</v>
      </c>
      <c r="E98" s="1">
        <v>0.4</v>
      </c>
      <c r="F98" s="1">
        <v>0.32</v>
      </c>
      <c r="G98" s="1">
        <v>2025</v>
      </c>
      <c r="H98" s="1" t="s">
        <v>16</v>
      </c>
      <c r="I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9" spans="1:9" x14ac:dyDescent="0.25">
      <c r="A99" s="1" t="s">
        <v>249</v>
      </c>
      <c r="B99" s="1" t="s">
        <v>250</v>
      </c>
      <c r="C99" s="1" t="s">
        <v>12</v>
      </c>
      <c r="D99" s="1">
        <v>1</v>
      </c>
      <c r="E99" s="1">
        <v>0.4</v>
      </c>
      <c r="F99" s="1">
        <v>0.32</v>
      </c>
      <c r="G99" s="1">
        <v>2014</v>
      </c>
      <c r="H99" s="1" t="s">
        <v>13</v>
      </c>
      <c r="I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" spans="1:9" x14ac:dyDescent="0.25">
      <c r="A100" s="1" t="s">
        <v>251</v>
      </c>
      <c r="B100" s="1" t="s">
        <v>252</v>
      </c>
      <c r="C100" s="1" t="s">
        <v>12</v>
      </c>
      <c r="D100" s="1">
        <v>1</v>
      </c>
      <c r="E100" s="1">
        <v>1.07</v>
      </c>
      <c r="F100" s="1">
        <v>0.86</v>
      </c>
      <c r="G100" s="1">
        <v>2017</v>
      </c>
      <c r="H100" s="1" t="s">
        <v>253</v>
      </c>
      <c r="I1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1" spans="1:9" x14ac:dyDescent="0.25">
      <c r="A101" s="1" t="s">
        <v>254</v>
      </c>
      <c r="B101" s="1" t="s">
        <v>255</v>
      </c>
      <c r="C101" s="1" t="s">
        <v>19</v>
      </c>
      <c r="D101" s="1">
        <v>1</v>
      </c>
      <c r="E101" s="1">
        <v>5.74</v>
      </c>
      <c r="F101" s="1">
        <v>4.59</v>
      </c>
      <c r="G101" s="1">
        <v>2012</v>
      </c>
      <c r="H101" s="1" t="s">
        <v>16</v>
      </c>
      <c r="I1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2" spans="1:9" x14ac:dyDescent="0.25">
      <c r="A102" s="1" t="s">
        <v>256</v>
      </c>
      <c r="B102" s="1" t="s">
        <v>257</v>
      </c>
      <c r="C102" s="1" t="s">
        <v>12</v>
      </c>
      <c r="D102" s="1">
        <v>1</v>
      </c>
      <c r="E102" s="1">
        <v>0.6</v>
      </c>
      <c r="F102" s="1">
        <v>0.48</v>
      </c>
      <c r="G102" s="1">
        <v>2019</v>
      </c>
      <c r="H102" s="1" t="s">
        <v>41</v>
      </c>
      <c r="I1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3" spans="1:9" x14ac:dyDescent="0.25">
      <c r="A103" s="1" t="s">
        <v>258</v>
      </c>
      <c r="B103" s="1" t="s">
        <v>259</v>
      </c>
      <c r="C103" s="1" t="s">
        <v>66</v>
      </c>
      <c r="D103" s="1">
        <v>1</v>
      </c>
      <c r="E103" s="1">
        <v>9.35</v>
      </c>
      <c r="F103" s="1">
        <v>7.48</v>
      </c>
      <c r="G103" s="1">
        <v>2009</v>
      </c>
      <c r="H103" s="1" t="s">
        <v>60</v>
      </c>
      <c r="I1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4" spans="1:9" x14ac:dyDescent="0.25">
      <c r="A104" s="1" t="s">
        <v>260</v>
      </c>
      <c r="B104" s="1" t="s">
        <v>261</v>
      </c>
      <c r="C104" s="1" t="s">
        <v>47</v>
      </c>
      <c r="D104" s="1">
        <v>1</v>
      </c>
      <c r="E104" s="1">
        <v>1.36</v>
      </c>
      <c r="F104" s="1">
        <v>1.0900000000000001</v>
      </c>
      <c r="G104" s="1">
        <v>2012</v>
      </c>
      <c r="H104" s="1" t="s">
        <v>138</v>
      </c>
      <c r="I1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5" spans="1:9" x14ac:dyDescent="0.25">
      <c r="A105" s="1" t="s">
        <v>262</v>
      </c>
      <c r="B105" s="1" t="s">
        <v>263</v>
      </c>
      <c r="C105" s="1" t="s">
        <v>2452</v>
      </c>
      <c r="D105" s="1">
        <v>1</v>
      </c>
      <c r="E105" s="1">
        <v>5.19</v>
      </c>
      <c r="F105" s="1">
        <v>4.1500000000000004</v>
      </c>
      <c r="G105" s="1">
        <v>2013</v>
      </c>
      <c r="H105" s="1" t="s">
        <v>151</v>
      </c>
      <c r="I1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6" spans="1:9" x14ac:dyDescent="0.25">
      <c r="A106" s="1" t="s">
        <v>264</v>
      </c>
      <c r="B106" s="1" t="s">
        <v>265</v>
      </c>
      <c r="C106" s="1" t="s">
        <v>66</v>
      </c>
      <c r="D106" s="1">
        <v>1</v>
      </c>
      <c r="E106" s="1">
        <v>6.77</v>
      </c>
      <c r="F106" s="1">
        <v>5.41</v>
      </c>
      <c r="G106" s="1">
        <v>2016</v>
      </c>
      <c r="H106" s="1" t="s">
        <v>20</v>
      </c>
      <c r="I1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" spans="1:9" x14ac:dyDescent="0.25">
      <c r="A107" s="1" t="s">
        <v>266</v>
      </c>
      <c r="B107" s="1" t="s">
        <v>267</v>
      </c>
      <c r="C107" s="1" t="s">
        <v>12</v>
      </c>
      <c r="D107" s="1">
        <v>1</v>
      </c>
      <c r="E107" s="1">
        <v>0.56999999999999995</v>
      </c>
      <c r="F107" s="1">
        <v>0.46</v>
      </c>
      <c r="G107" s="1">
        <v>2020</v>
      </c>
      <c r="H107" s="1" t="s">
        <v>67</v>
      </c>
      <c r="I1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8" spans="1:9" x14ac:dyDescent="0.25">
      <c r="A108" s="1" t="s">
        <v>268</v>
      </c>
      <c r="B108" s="1" t="s">
        <v>269</v>
      </c>
      <c r="C108" s="1" t="s">
        <v>47</v>
      </c>
      <c r="D108" s="1">
        <v>1</v>
      </c>
      <c r="E108" s="1">
        <v>1.95</v>
      </c>
      <c r="F108" s="1">
        <v>1.56</v>
      </c>
      <c r="G108" s="1">
        <v>2010</v>
      </c>
      <c r="H108" s="1" t="s">
        <v>63</v>
      </c>
      <c r="I1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" spans="1:9" x14ac:dyDescent="0.25">
      <c r="A109" s="1" t="s">
        <v>270</v>
      </c>
      <c r="B109" s="1" t="s">
        <v>271</v>
      </c>
      <c r="C109" s="1" t="s">
        <v>12</v>
      </c>
      <c r="D109" s="1">
        <v>1</v>
      </c>
      <c r="E109" s="1">
        <v>0.38</v>
      </c>
      <c r="F109" s="1">
        <v>0.3</v>
      </c>
      <c r="G109" s="1">
        <v>2011</v>
      </c>
      <c r="H109" s="1" t="s">
        <v>63</v>
      </c>
      <c r="I1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" spans="1:9" x14ac:dyDescent="0.25">
      <c r="A110" s="1" t="s">
        <v>272</v>
      </c>
      <c r="B110" s="1" t="s">
        <v>273</v>
      </c>
      <c r="C110" s="1" t="s">
        <v>12</v>
      </c>
      <c r="D110" s="1">
        <v>1</v>
      </c>
      <c r="E110" s="1">
        <v>0.21</v>
      </c>
      <c r="F110" s="1">
        <v>0.17</v>
      </c>
      <c r="G110" s="1">
        <v>2012</v>
      </c>
      <c r="H110" s="1" t="s">
        <v>16</v>
      </c>
      <c r="I1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1" spans="1:9" x14ac:dyDescent="0.25">
      <c r="A111" s="1" t="s">
        <v>274</v>
      </c>
      <c r="B111" s="1" t="s">
        <v>275</v>
      </c>
      <c r="C111" s="1" t="s">
        <v>47</v>
      </c>
      <c r="D111" s="1">
        <v>1</v>
      </c>
      <c r="E111" s="1">
        <v>1.22</v>
      </c>
      <c r="F111" s="1">
        <v>0.98</v>
      </c>
      <c r="G111" s="1">
        <v>2025</v>
      </c>
      <c r="H111" s="1" t="s">
        <v>107</v>
      </c>
      <c r="I1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" spans="1:9" x14ac:dyDescent="0.25">
      <c r="A112" s="1" t="s">
        <v>276</v>
      </c>
      <c r="B112" s="1" t="s">
        <v>277</v>
      </c>
      <c r="C112" s="1" t="s">
        <v>34</v>
      </c>
      <c r="D112" s="1">
        <v>1</v>
      </c>
      <c r="E112" s="1">
        <v>2.61</v>
      </c>
      <c r="F112" s="1">
        <v>2.09</v>
      </c>
      <c r="G112" s="1">
        <v>2025</v>
      </c>
      <c r="H112" s="1" t="s">
        <v>148</v>
      </c>
      <c r="I1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3" spans="1:9" x14ac:dyDescent="0.25">
      <c r="A113" s="1" t="s">
        <v>278</v>
      </c>
      <c r="B113" s="1" t="s">
        <v>279</v>
      </c>
      <c r="C113" s="1" t="s">
        <v>47</v>
      </c>
      <c r="D113" s="1">
        <v>1</v>
      </c>
      <c r="E113" s="1">
        <v>2.2200000000000002</v>
      </c>
      <c r="F113" s="1">
        <v>1.77</v>
      </c>
      <c r="G113" s="1">
        <v>2017</v>
      </c>
      <c r="H113" s="1" t="s">
        <v>57</v>
      </c>
      <c r="I1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" spans="1:9" x14ac:dyDescent="0.25">
      <c r="A114" s="1" t="s">
        <v>280</v>
      </c>
      <c r="B114" s="1" t="s">
        <v>281</v>
      </c>
      <c r="C114" s="1" t="s">
        <v>47</v>
      </c>
      <c r="D114" s="1">
        <v>1</v>
      </c>
      <c r="E114" s="1">
        <v>1.41</v>
      </c>
      <c r="F114" s="1">
        <v>1.1299999999999999</v>
      </c>
      <c r="G114" s="1">
        <v>2025</v>
      </c>
      <c r="H114" s="1" t="s">
        <v>54</v>
      </c>
      <c r="I1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5" spans="1:9" x14ac:dyDescent="0.25">
      <c r="A115" s="1" t="s">
        <v>282</v>
      </c>
      <c r="B115" s="1" t="s">
        <v>283</v>
      </c>
      <c r="C115" s="1" t="s">
        <v>2453</v>
      </c>
      <c r="D115" s="1">
        <v>1</v>
      </c>
      <c r="E115" s="2">
        <v>1.1499999999999999</v>
      </c>
      <c r="F115" s="2">
        <v>0.92</v>
      </c>
      <c r="G115" s="1">
        <v>2020</v>
      </c>
      <c r="H115" s="1" t="s">
        <v>284</v>
      </c>
      <c r="I1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6" spans="1:9" x14ac:dyDescent="0.25">
      <c r="A116" s="1" t="s">
        <v>285</v>
      </c>
      <c r="B116" s="1" t="s">
        <v>286</v>
      </c>
      <c r="C116" s="1" t="s">
        <v>66</v>
      </c>
      <c r="D116" s="1">
        <v>1</v>
      </c>
      <c r="E116" s="1">
        <v>9.84</v>
      </c>
      <c r="F116" s="1">
        <v>7.87</v>
      </c>
      <c r="G116" s="1">
        <v>2023</v>
      </c>
      <c r="H116" s="1" t="s">
        <v>9</v>
      </c>
      <c r="I1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7" spans="1:9" x14ac:dyDescent="0.25">
      <c r="A117" s="1" t="s">
        <v>287</v>
      </c>
      <c r="B117" s="1" t="s">
        <v>288</v>
      </c>
      <c r="C117" s="1" t="s">
        <v>66</v>
      </c>
      <c r="D117" s="1">
        <v>1</v>
      </c>
      <c r="E117" s="2">
        <v>6.16</v>
      </c>
      <c r="F117" s="2">
        <v>4.93</v>
      </c>
      <c r="G117" s="1">
        <v>2025</v>
      </c>
      <c r="H117" s="1" t="s">
        <v>289</v>
      </c>
      <c r="I1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8" spans="1:9" x14ac:dyDescent="0.25">
      <c r="A118" s="1" t="s">
        <v>290</v>
      </c>
      <c r="B118" s="1" t="s">
        <v>291</v>
      </c>
      <c r="C118" s="1" t="s">
        <v>12</v>
      </c>
      <c r="D118" s="1">
        <v>1</v>
      </c>
      <c r="E118" s="1">
        <v>0.83</v>
      </c>
      <c r="F118" s="1">
        <v>0.66</v>
      </c>
      <c r="G118" s="1">
        <v>2024</v>
      </c>
      <c r="H118" s="1" t="s">
        <v>25</v>
      </c>
      <c r="I1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" spans="1:9" x14ac:dyDescent="0.25">
      <c r="A119" s="1" t="s">
        <v>292</v>
      </c>
      <c r="B119" s="1" t="s">
        <v>293</v>
      </c>
      <c r="C119" s="1" t="s">
        <v>47</v>
      </c>
      <c r="D119" s="1">
        <v>1</v>
      </c>
      <c r="E119" s="1">
        <v>1.71</v>
      </c>
      <c r="F119" s="1">
        <v>1.37</v>
      </c>
      <c r="G119" s="1">
        <v>2011</v>
      </c>
      <c r="H119" s="1" t="s">
        <v>253</v>
      </c>
      <c r="I1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" spans="1:9" x14ac:dyDescent="0.25">
      <c r="A120" s="1" t="s">
        <v>294</v>
      </c>
      <c r="B120" s="1" t="s">
        <v>295</v>
      </c>
      <c r="C120" s="1" t="s">
        <v>34</v>
      </c>
      <c r="D120" s="1">
        <v>1</v>
      </c>
      <c r="E120" s="1">
        <v>3.58</v>
      </c>
      <c r="F120" s="1">
        <v>2.87</v>
      </c>
      <c r="G120" s="1">
        <v>2025</v>
      </c>
      <c r="H120" s="1" t="s">
        <v>57</v>
      </c>
      <c r="I1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1" spans="1:9" x14ac:dyDescent="0.25">
      <c r="A121" s="1" t="s">
        <v>2836</v>
      </c>
      <c r="B121" s="1" t="s">
        <v>2837</v>
      </c>
      <c r="C121" s="1" t="s">
        <v>2453</v>
      </c>
      <c r="D121" s="1">
        <v>1</v>
      </c>
      <c r="E121" s="1">
        <v>0.56000000000000005</v>
      </c>
      <c r="F121" s="1">
        <v>0.45</v>
      </c>
      <c r="G121" s="1">
        <v>2025</v>
      </c>
      <c r="H121" s="1" t="s">
        <v>9</v>
      </c>
      <c r="I1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2" spans="1:9" x14ac:dyDescent="0.25">
      <c r="A122" s="1" t="s">
        <v>296</v>
      </c>
      <c r="B122" s="1" t="s">
        <v>297</v>
      </c>
      <c r="C122" s="1" t="s">
        <v>2455</v>
      </c>
      <c r="D122" s="1">
        <v>1</v>
      </c>
      <c r="E122" s="2">
        <v>2.84</v>
      </c>
      <c r="F122" s="2">
        <v>2.27</v>
      </c>
      <c r="G122" s="1">
        <v>2025</v>
      </c>
      <c r="H122" s="1" t="s">
        <v>284</v>
      </c>
      <c r="I1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23" spans="1:9" x14ac:dyDescent="0.25">
      <c r="A123" s="1" t="s">
        <v>298</v>
      </c>
      <c r="B123" s="1" t="s">
        <v>299</v>
      </c>
      <c r="C123" s="1" t="s">
        <v>12</v>
      </c>
      <c r="D123" s="1">
        <v>1</v>
      </c>
      <c r="E123" s="1">
        <v>0.86</v>
      </c>
      <c r="F123" s="1">
        <v>0.69</v>
      </c>
      <c r="G123" s="1">
        <v>2025</v>
      </c>
      <c r="H123" s="1" t="s">
        <v>138</v>
      </c>
      <c r="I1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4" spans="1:9" x14ac:dyDescent="0.25">
      <c r="A124" s="1" t="s">
        <v>300</v>
      </c>
      <c r="B124" s="1" t="s">
        <v>301</v>
      </c>
      <c r="C124" s="1" t="s">
        <v>2453</v>
      </c>
      <c r="D124" s="1">
        <v>1</v>
      </c>
      <c r="E124" s="1">
        <v>1.1399999999999999</v>
      </c>
      <c r="F124" s="1">
        <v>0.91</v>
      </c>
      <c r="G124" s="1">
        <v>2025</v>
      </c>
      <c r="H124" s="1" t="s">
        <v>138</v>
      </c>
      <c r="I1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5" spans="1:9" x14ac:dyDescent="0.25">
      <c r="A125" s="1" t="s">
        <v>302</v>
      </c>
      <c r="B125" s="1" t="s">
        <v>303</v>
      </c>
      <c r="C125" s="1" t="s">
        <v>12</v>
      </c>
      <c r="D125" s="1">
        <v>1</v>
      </c>
      <c r="E125" s="1">
        <v>0.36</v>
      </c>
      <c r="F125" s="1">
        <v>0.28999999999999998</v>
      </c>
      <c r="G125" s="1">
        <v>2011</v>
      </c>
      <c r="H125" s="1" t="s">
        <v>13</v>
      </c>
      <c r="I1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6" spans="1:9" x14ac:dyDescent="0.25">
      <c r="A126" s="1" t="s">
        <v>304</v>
      </c>
      <c r="B126" s="1" t="s">
        <v>305</v>
      </c>
      <c r="C126" s="1" t="s">
        <v>2453</v>
      </c>
      <c r="D126" s="1">
        <v>1</v>
      </c>
      <c r="E126" s="1">
        <v>0.73</v>
      </c>
      <c r="F126" s="1">
        <v>0.59</v>
      </c>
      <c r="G126" s="1">
        <v>2012</v>
      </c>
      <c r="H126" s="1" t="s">
        <v>126</v>
      </c>
      <c r="I1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7" spans="1:9" x14ac:dyDescent="0.25">
      <c r="A127" s="1" t="s">
        <v>306</v>
      </c>
      <c r="B127" s="1" t="s">
        <v>307</v>
      </c>
      <c r="C127" s="1" t="s">
        <v>34</v>
      </c>
      <c r="D127" s="1">
        <v>1</v>
      </c>
      <c r="E127" s="1">
        <v>3.48</v>
      </c>
      <c r="F127" s="1">
        <v>2.79</v>
      </c>
      <c r="G127" s="1">
        <v>2016</v>
      </c>
      <c r="H127" s="1" t="s">
        <v>126</v>
      </c>
      <c r="I1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8" spans="1:9" x14ac:dyDescent="0.25">
      <c r="A128" s="1" t="s">
        <v>308</v>
      </c>
      <c r="B128" s="1" t="s">
        <v>309</v>
      </c>
      <c r="C128" s="1" t="s">
        <v>34</v>
      </c>
      <c r="D128" s="1">
        <v>1</v>
      </c>
      <c r="E128" s="1">
        <v>2.77</v>
      </c>
      <c r="F128" s="1">
        <v>2.2200000000000002</v>
      </c>
      <c r="G128" s="1">
        <v>2014</v>
      </c>
      <c r="H128" s="1" t="s">
        <v>9</v>
      </c>
      <c r="I1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9" spans="1:9" x14ac:dyDescent="0.25">
      <c r="A129" s="1" t="s">
        <v>310</v>
      </c>
      <c r="B129" s="1" t="s">
        <v>311</v>
      </c>
      <c r="C129" s="1" t="s">
        <v>2451</v>
      </c>
      <c r="D129" s="1">
        <v>1</v>
      </c>
      <c r="E129" s="1">
        <v>1.96</v>
      </c>
      <c r="F129" s="1">
        <v>1.57</v>
      </c>
      <c r="G129" s="1">
        <v>2025</v>
      </c>
      <c r="H129" s="1" t="s">
        <v>25</v>
      </c>
      <c r="I1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30" spans="1:9" x14ac:dyDescent="0.25">
      <c r="A130" s="1" t="s">
        <v>312</v>
      </c>
      <c r="B130" s="1" t="s">
        <v>313</v>
      </c>
      <c r="C130" s="1" t="s">
        <v>12</v>
      </c>
      <c r="D130" s="1">
        <v>1</v>
      </c>
      <c r="E130" s="1">
        <v>0.71</v>
      </c>
      <c r="F130" s="1">
        <v>0.56000000000000005</v>
      </c>
      <c r="G130" s="1">
        <v>2025</v>
      </c>
      <c r="H130" s="1" t="s">
        <v>143</v>
      </c>
      <c r="I1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31" spans="1:9" x14ac:dyDescent="0.25">
      <c r="A131" s="1" t="s">
        <v>314</v>
      </c>
      <c r="B131" s="1" t="s">
        <v>315</v>
      </c>
      <c r="C131" s="1" t="s">
        <v>12</v>
      </c>
      <c r="D131" s="1">
        <v>1</v>
      </c>
      <c r="E131" s="1">
        <v>1.01</v>
      </c>
      <c r="F131" s="1">
        <v>0.81</v>
      </c>
      <c r="G131" s="1">
        <v>2025</v>
      </c>
      <c r="H131" s="1" t="s">
        <v>16</v>
      </c>
      <c r="I1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32" spans="1:9" x14ac:dyDescent="0.25">
      <c r="A132" s="1" t="s">
        <v>316</v>
      </c>
      <c r="B132" s="1" t="s">
        <v>317</v>
      </c>
      <c r="C132" s="1" t="s">
        <v>12</v>
      </c>
      <c r="D132" s="1">
        <v>1</v>
      </c>
      <c r="E132" s="1">
        <v>0.98</v>
      </c>
      <c r="F132" s="1">
        <v>0.78</v>
      </c>
      <c r="G132" s="1">
        <v>2017</v>
      </c>
      <c r="H132" s="1" t="s">
        <v>16</v>
      </c>
      <c r="I1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33" spans="1:9" x14ac:dyDescent="0.25">
      <c r="A133" s="1" t="s">
        <v>318</v>
      </c>
      <c r="B133" s="1" t="s">
        <v>319</v>
      </c>
      <c r="C133" s="1" t="s">
        <v>2451</v>
      </c>
      <c r="D133" s="1">
        <v>1</v>
      </c>
      <c r="E133" s="1">
        <v>2.1800000000000002</v>
      </c>
      <c r="F133" s="1">
        <v>1.74</v>
      </c>
      <c r="G133" s="1">
        <v>2019</v>
      </c>
      <c r="H133" s="1" t="s">
        <v>320</v>
      </c>
      <c r="I1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34" spans="1:9" x14ac:dyDescent="0.25">
      <c r="A134" s="1" t="s">
        <v>321</v>
      </c>
      <c r="B134" s="1" t="s">
        <v>322</v>
      </c>
      <c r="C134" s="1" t="s">
        <v>19</v>
      </c>
      <c r="D134" s="1">
        <v>1</v>
      </c>
      <c r="E134" s="1">
        <v>4.2300000000000004</v>
      </c>
      <c r="F134" s="1">
        <v>3.39</v>
      </c>
      <c r="G134" s="1">
        <v>2010</v>
      </c>
      <c r="H134" s="1" t="s">
        <v>107</v>
      </c>
      <c r="I1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35" spans="1:9" x14ac:dyDescent="0.25">
      <c r="A135" s="1" t="s">
        <v>323</v>
      </c>
      <c r="B135" s="1" t="s">
        <v>324</v>
      </c>
      <c r="C135" s="1" t="s">
        <v>2451</v>
      </c>
      <c r="D135" s="1">
        <v>1</v>
      </c>
      <c r="E135" s="2">
        <v>2.1800000000000002</v>
      </c>
      <c r="F135" s="2">
        <v>1.75</v>
      </c>
      <c r="G135" s="1">
        <v>2018</v>
      </c>
      <c r="H135" s="1" t="s">
        <v>38</v>
      </c>
      <c r="I1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36" spans="1:9" x14ac:dyDescent="0.25">
      <c r="A136" s="1" t="s">
        <v>325</v>
      </c>
      <c r="B136" s="1" t="s">
        <v>326</v>
      </c>
      <c r="C136" s="1" t="s">
        <v>12</v>
      </c>
      <c r="D136" s="1">
        <v>1</v>
      </c>
      <c r="E136" s="2">
        <v>0.98</v>
      </c>
      <c r="F136" s="2">
        <v>0.78</v>
      </c>
      <c r="G136" s="1">
        <v>2025</v>
      </c>
      <c r="H136" s="1" t="s">
        <v>248</v>
      </c>
      <c r="I1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37" spans="1:9" x14ac:dyDescent="0.25">
      <c r="A137" s="1" t="s">
        <v>327</v>
      </c>
      <c r="B137" s="1" t="s">
        <v>328</v>
      </c>
      <c r="C137" s="1" t="s">
        <v>47</v>
      </c>
      <c r="D137" s="1">
        <v>1</v>
      </c>
      <c r="E137" s="1">
        <v>1.75</v>
      </c>
      <c r="F137" s="1">
        <v>1.4</v>
      </c>
      <c r="G137" s="1">
        <v>2016</v>
      </c>
      <c r="H137" s="1" t="s">
        <v>85</v>
      </c>
      <c r="I1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38" spans="1:9" x14ac:dyDescent="0.25">
      <c r="A138" s="1" t="s">
        <v>329</v>
      </c>
      <c r="B138" s="1" t="s">
        <v>330</v>
      </c>
      <c r="C138" s="1" t="s">
        <v>12</v>
      </c>
      <c r="D138" s="1">
        <v>1</v>
      </c>
      <c r="E138" s="1">
        <v>1.03</v>
      </c>
      <c r="F138" s="1">
        <v>0.83</v>
      </c>
      <c r="G138" s="1">
        <v>2011</v>
      </c>
      <c r="H138" s="1" t="s">
        <v>41</v>
      </c>
      <c r="I1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39" spans="1:9" x14ac:dyDescent="0.25">
      <c r="A139" s="1" t="s">
        <v>331</v>
      </c>
      <c r="B139" s="1" t="s">
        <v>332</v>
      </c>
      <c r="C139" s="1" t="s">
        <v>47</v>
      </c>
      <c r="D139" s="1">
        <v>1</v>
      </c>
      <c r="E139" s="1">
        <v>2.0499999999999998</v>
      </c>
      <c r="F139" s="1">
        <v>1.64</v>
      </c>
      <c r="G139" s="1">
        <v>2025</v>
      </c>
      <c r="H139" s="1" t="s">
        <v>107</v>
      </c>
      <c r="I1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0" spans="1:9" x14ac:dyDescent="0.25">
      <c r="A140" s="1" t="s">
        <v>2838</v>
      </c>
      <c r="B140" s="1" t="s">
        <v>2839</v>
      </c>
      <c r="C140" s="1" t="s">
        <v>2453</v>
      </c>
      <c r="D140" s="1">
        <v>1</v>
      </c>
      <c r="E140" s="1">
        <v>1.1200000000000001</v>
      </c>
      <c r="F140" s="1">
        <v>0.9</v>
      </c>
      <c r="G140" s="1">
        <v>2025</v>
      </c>
      <c r="H140" s="1" t="s">
        <v>123</v>
      </c>
      <c r="I1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1" spans="1:9" x14ac:dyDescent="0.25">
      <c r="A141" s="1" t="s">
        <v>333</v>
      </c>
      <c r="B141" s="1" t="s">
        <v>334</v>
      </c>
      <c r="C141" s="1" t="s">
        <v>47</v>
      </c>
      <c r="D141" s="1">
        <v>1</v>
      </c>
      <c r="E141" s="1">
        <v>2.0299999999999998</v>
      </c>
      <c r="F141" s="1">
        <v>1.62</v>
      </c>
      <c r="G141" s="1">
        <v>2008</v>
      </c>
      <c r="H141" s="1" t="s">
        <v>110</v>
      </c>
      <c r="I1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2" spans="1:9" x14ac:dyDescent="0.25">
      <c r="A142" s="1" t="s">
        <v>335</v>
      </c>
      <c r="B142" s="1" t="s">
        <v>336</v>
      </c>
      <c r="C142" s="1" t="s">
        <v>12</v>
      </c>
      <c r="D142" s="1">
        <v>1</v>
      </c>
      <c r="E142" s="1">
        <v>0.79</v>
      </c>
      <c r="F142" s="1">
        <v>0.63</v>
      </c>
      <c r="G142" s="1">
        <v>2025</v>
      </c>
      <c r="H142" s="1" t="s">
        <v>143</v>
      </c>
      <c r="I1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3" spans="1:9" x14ac:dyDescent="0.25">
      <c r="A143" s="1" t="s">
        <v>337</v>
      </c>
      <c r="B143" s="1" t="s">
        <v>338</v>
      </c>
      <c r="C143" s="1" t="s">
        <v>47</v>
      </c>
      <c r="D143" s="1">
        <v>1</v>
      </c>
      <c r="E143" s="1">
        <v>1.71</v>
      </c>
      <c r="F143" s="1">
        <v>1.37</v>
      </c>
      <c r="G143" s="1">
        <v>2014</v>
      </c>
      <c r="H143" s="1" t="s">
        <v>253</v>
      </c>
      <c r="I1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4" spans="1:9" x14ac:dyDescent="0.25">
      <c r="A144" s="1" t="s">
        <v>339</v>
      </c>
      <c r="B144" s="1" t="s">
        <v>340</v>
      </c>
      <c r="C144" s="1" t="s">
        <v>12</v>
      </c>
      <c r="D144" s="1">
        <v>1</v>
      </c>
      <c r="E144" s="1">
        <v>0.64</v>
      </c>
      <c r="F144" s="1">
        <v>0.51</v>
      </c>
      <c r="G144" s="1">
        <v>2019</v>
      </c>
      <c r="H144" s="1" t="s">
        <v>208</v>
      </c>
      <c r="I1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5" spans="1:9" x14ac:dyDescent="0.25">
      <c r="A145" s="1" t="s">
        <v>341</v>
      </c>
      <c r="B145" s="1" t="s">
        <v>342</v>
      </c>
      <c r="C145" s="1" t="s">
        <v>12</v>
      </c>
      <c r="D145" s="1">
        <v>1</v>
      </c>
      <c r="E145" s="1">
        <v>0.84</v>
      </c>
      <c r="F145" s="1">
        <v>0.67</v>
      </c>
      <c r="G145" s="1">
        <v>2023</v>
      </c>
      <c r="H145" s="1" t="s">
        <v>176</v>
      </c>
      <c r="I1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6" spans="1:9" x14ac:dyDescent="0.25">
      <c r="A146" s="1" t="s">
        <v>343</v>
      </c>
      <c r="B146" s="1" t="s">
        <v>344</v>
      </c>
      <c r="C146" s="1" t="s">
        <v>12</v>
      </c>
      <c r="D146" s="1">
        <v>1</v>
      </c>
      <c r="E146" s="1">
        <v>0.25</v>
      </c>
      <c r="F146" s="1">
        <v>0.2</v>
      </c>
      <c r="G146" s="1">
        <v>2012</v>
      </c>
      <c r="H146" s="1" t="s">
        <v>31</v>
      </c>
      <c r="I1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7" spans="1:9" x14ac:dyDescent="0.25">
      <c r="A147" s="1" t="s">
        <v>345</v>
      </c>
      <c r="B147" s="1" t="s">
        <v>346</v>
      </c>
      <c r="C147" s="1" t="s">
        <v>12</v>
      </c>
      <c r="D147" s="1">
        <v>1</v>
      </c>
      <c r="E147" s="1">
        <v>0.38</v>
      </c>
      <c r="F147" s="1">
        <v>0.3</v>
      </c>
      <c r="G147" s="1">
        <v>2014</v>
      </c>
      <c r="H147" s="1" t="s">
        <v>31</v>
      </c>
      <c r="I1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8" spans="1:9" x14ac:dyDescent="0.25">
      <c r="A148" s="1" t="s">
        <v>347</v>
      </c>
      <c r="B148" s="1" t="s">
        <v>348</v>
      </c>
      <c r="C148" s="1" t="s">
        <v>12</v>
      </c>
      <c r="D148" s="1">
        <v>1</v>
      </c>
      <c r="E148" s="1">
        <v>0.65</v>
      </c>
      <c r="F148" s="1">
        <v>0.52</v>
      </c>
      <c r="G148" s="1">
        <v>2018</v>
      </c>
      <c r="H148" s="1" t="s">
        <v>57</v>
      </c>
      <c r="I1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49" spans="1:9" x14ac:dyDescent="0.25">
      <c r="A149" s="1" t="s">
        <v>349</v>
      </c>
      <c r="B149" s="1" t="s">
        <v>350</v>
      </c>
      <c r="C149" s="1" t="s">
        <v>12</v>
      </c>
      <c r="D149" s="1">
        <v>1</v>
      </c>
      <c r="E149" s="1">
        <v>0.54</v>
      </c>
      <c r="F149" s="1">
        <v>0.43</v>
      </c>
      <c r="G149" s="1">
        <v>2010</v>
      </c>
      <c r="H149" s="1" t="s">
        <v>351</v>
      </c>
      <c r="I1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50" spans="1:9" x14ac:dyDescent="0.25">
      <c r="A150" s="1" t="s">
        <v>352</v>
      </c>
      <c r="B150" s="1" t="s">
        <v>353</v>
      </c>
      <c r="C150" s="1" t="s">
        <v>2453</v>
      </c>
      <c r="D150" s="1">
        <v>1</v>
      </c>
      <c r="E150" s="1">
        <v>0.93</v>
      </c>
      <c r="F150" s="1">
        <v>0.74</v>
      </c>
      <c r="G150" s="1">
        <v>2015</v>
      </c>
      <c r="H150" s="1" t="s">
        <v>354</v>
      </c>
      <c r="I1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51" spans="1:9" x14ac:dyDescent="0.25">
      <c r="A151" s="1" t="s">
        <v>355</v>
      </c>
      <c r="B151" s="1" t="s">
        <v>356</v>
      </c>
      <c r="C151" s="1" t="s">
        <v>47</v>
      </c>
      <c r="D151" s="1">
        <v>1</v>
      </c>
      <c r="E151" s="1">
        <v>2.04</v>
      </c>
      <c r="F151" s="1">
        <v>1.63</v>
      </c>
      <c r="G151" s="1">
        <v>2018</v>
      </c>
      <c r="H151" s="1" t="s">
        <v>57</v>
      </c>
      <c r="I1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52" spans="1:9" x14ac:dyDescent="0.25">
      <c r="A152" s="1" t="s">
        <v>357</v>
      </c>
      <c r="B152" s="1" t="s">
        <v>358</v>
      </c>
      <c r="C152" s="1" t="s">
        <v>2454</v>
      </c>
      <c r="D152" s="1">
        <v>1</v>
      </c>
      <c r="E152" s="1" t="s">
        <v>73</v>
      </c>
      <c r="F152" s="1">
        <v>9.5</v>
      </c>
      <c r="G152" s="1">
        <v>2017</v>
      </c>
      <c r="H152" s="1" t="s">
        <v>123</v>
      </c>
      <c r="I1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53" spans="1:9" x14ac:dyDescent="0.25">
      <c r="A153" s="1" t="s">
        <v>359</v>
      </c>
      <c r="B153" s="1" t="s">
        <v>360</v>
      </c>
      <c r="C153" s="1" t="s">
        <v>12</v>
      </c>
      <c r="D153" s="1">
        <v>1</v>
      </c>
      <c r="E153" s="2">
        <v>0.94</v>
      </c>
      <c r="F153" s="2">
        <v>0.75</v>
      </c>
      <c r="G153" s="1">
        <v>2020</v>
      </c>
      <c r="H153" s="1" t="s">
        <v>235</v>
      </c>
      <c r="I1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54" spans="1:9" x14ac:dyDescent="0.25">
      <c r="A154" s="1" t="s">
        <v>361</v>
      </c>
      <c r="B154" s="1" t="s">
        <v>362</v>
      </c>
      <c r="C154" s="1" t="s">
        <v>47</v>
      </c>
      <c r="D154" s="1">
        <v>1</v>
      </c>
      <c r="E154" s="1">
        <v>1.86</v>
      </c>
      <c r="F154" s="1">
        <v>1.49</v>
      </c>
      <c r="G154" s="1">
        <v>2025</v>
      </c>
      <c r="H154" s="1" t="s">
        <v>154</v>
      </c>
      <c r="I1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55" spans="1:9" x14ac:dyDescent="0.25">
      <c r="A155" s="1" t="s">
        <v>363</v>
      </c>
      <c r="B155" s="1" t="s">
        <v>364</v>
      </c>
      <c r="C155" s="1" t="s">
        <v>47</v>
      </c>
      <c r="D155" s="1">
        <v>1</v>
      </c>
      <c r="E155" s="2">
        <v>2</v>
      </c>
      <c r="F155" s="2">
        <v>1.6</v>
      </c>
      <c r="G155" s="1">
        <v>2009</v>
      </c>
      <c r="H155" s="1" t="s">
        <v>238</v>
      </c>
      <c r="I1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56" spans="1:9" x14ac:dyDescent="0.25">
      <c r="A156" s="1" t="s">
        <v>365</v>
      </c>
      <c r="B156" s="1" t="s">
        <v>366</v>
      </c>
      <c r="C156" s="1" t="s">
        <v>12</v>
      </c>
      <c r="D156" s="1">
        <v>1</v>
      </c>
      <c r="E156" s="1">
        <v>0.94</v>
      </c>
      <c r="F156" s="1">
        <v>0.75</v>
      </c>
      <c r="G156" s="1">
        <v>2019</v>
      </c>
      <c r="H156" s="1" t="s">
        <v>31</v>
      </c>
      <c r="I1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57" spans="1:9" x14ac:dyDescent="0.25">
      <c r="A157" s="1" t="s">
        <v>367</v>
      </c>
      <c r="B157" s="1" t="s">
        <v>368</v>
      </c>
      <c r="C157" s="1" t="s">
        <v>47</v>
      </c>
      <c r="D157" s="1">
        <v>1</v>
      </c>
      <c r="E157" s="2">
        <v>1.46</v>
      </c>
      <c r="F157" s="2">
        <v>1.1599999999999999</v>
      </c>
      <c r="G157" s="1">
        <v>2011</v>
      </c>
      <c r="H157" s="1" t="s">
        <v>369</v>
      </c>
      <c r="I1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58" spans="1:9" x14ac:dyDescent="0.25">
      <c r="A158" s="1" t="s">
        <v>370</v>
      </c>
      <c r="B158" s="1" t="s">
        <v>371</v>
      </c>
      <c r="C158" s="1" t="s">
        <v>12</v>
      </c>
      <c r="D158" s="1">
        <v>1</v>
      </c>
      <c r="E158" s="1">
        <v>0.7</v>
      </c>
      <c r="F158" s="1">
        <v>0.56000000000000005</v>
      </c>
      <c r="G158" s="1">
        <v>2018</v>
      </c>
      <c r="H158" s="1" t="s">
        <v>63</v>
      </c>
      <c r="I1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59" spans="1:9" x14ac:dyDescent="0.25">
      <c r="A159" s="1" t="s">
        <v>372</v>
      </c>
      <c r="B159" s="1" t="s">
        <v>373</v>
      </c>
      <c r="C159" s="1" t="s">
        <v>12</v>
      </c>
      <c r="D159" s="1">
        <v>1</v>
      </c>
      <c r="E159" s="2">
        <v>0.61</v>
      </c>
      <c r="F159" s="2">
        <v>0.49</v>
      </c>
      <c r="G159" s="1">
        <v>2022</v>
      </c>
      <c r="H159" s="1" t="s">
        <v>369</v>
      </c>
      <c r="I1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60" spans="1:9" x14ac:dyDescent="0.25">
      <c r="A160" s="1" t="s">
        <v>374</v>
      </c>
      <c r="B160" s="1" t="s">
        <v>375</v>
      </c>
      <c r="C160" s="1" t="s">
        <v>12</v>
      </c>
      <c r="D160" s="1">
        <v>1</v>
      </c>
      <c r="E160" s="1">
        <v>0.65</v>
      </c>
      <c r="F160" s="1">
        <v>0.52</v>
      </c>
      <c r="G160" s="1">
        <v>2025</v>
      </c>
      <c r="H160" s="1" t="s">
        <v>93</v>
      </c>
      <c r="I1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61" spans="1:9" x14ac:dyDescent="0.25">
      <c r="A161" s="1" t="s">
        <v>376</v>
      </c>
      <c r="B161" s="1" t="s">
        <v>377</v>
      </c>
      <c r="C161" s="1" t="s">
        <v>34</v>
      </c>
      <c r="D161" s="1">
        <v>1</v>
      </c>
      <c r="E161" s="1">
        <v>3.33</v>
      </c>
      <c r="F161" s="1">
        <v>2.66</v>
      </c>
      <c r="G161" s="1">
        <v>2024</v>
      </c>
      <c r="H161" s="1" t="s">
        <v>63</v>
      </c>
      <c r="I1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62" spans="1:9" x14ac:dyDescent="0.25">
      <c r="A162" s="1" t="s">
        <v>378</v>
      </c>
      <c r="B162" s="1" t="s">
        <v>379</v>
      </c>
      <c r="C162" s="1" t="s">
        <v>47</v>
      </c>
      <c r="D162" s="1">
        <v>1</v>
      </c>
      <c r="E162" s="2">
        <v>1.61</v>
      </c>
      <c r="F162" s="2">
        <v>1.28</v>
      </c>
      <c r="G162" s="1">
        <v>2008</v>
      </c>
      <c r="H162" s="1" t="s">
        <v>51</v>
      </c>
      <c r="I1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63" spans="1:9" x14ac:dyDescent="0.25">
      <c r="A163" s="1" t="s">
        <v>380</v>
      </c>
      <c r="B163" s="1" t="s">
        <v>381</v>
      </c>
      <c r="C163" s="1" t="s">
        <v>19</v>
      </c>
      <c r="D163" s="1">
        <v>1</v>
      </c>
      <c r="E163" s="2">
        <v>5.64</v>
      </c>
      <c r="F163" s="2">
        <v>4.51</v>
      </c>
      <c r="G163" s="1">
        <v>2025</v>
      </c>
      <c r="H163" s="1" t="s">
        <v>51</v>
      </c>
      <c r="I1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64" spans="1:9" x14ac:dyDescent="0.25">
      <c r="A164" s="1" t="s">
        <v>382</v>
      </c>
      <c r="B164" s="1" t="s">
        <v>383</v>
      </c>
      <c r="C164" s="1" t="s">
        <v>47</v>
      </c>
      <c r="D164" s="1">
        <v>1</v>
      </c>
      <c r="E164" s="1">
        <v>2.1</v>
      </c>
      <c r="F164" s="1">
        <v>1.68</v>
      </c>
      <c r="G164" s="1">
        <v>2012</v>
      </c>
      <c r="H164" s="1" t="s">
        <v>138</v>
      </c>
      <c r="I1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65" spans="1:9" x14ac:dyDescent="0.25">
      <c r="A165" s="1" t="s">
        <v>384</v>
      </c>
      <c r="B165" s="1" t="s">
        <v>385</v>
      </c>
      <c r="C165" s="1" t="s">
        <v>47</v>
      </c>
      <c r="D165" s="1">
        <v>1</v>
      </c>
      <c r="E165" s="1">
        <v>1.23</v>
      </c>
      <c r="F165" s="1">
        <v>0.98</v>
      </c>
      <c r="G165" s="1">
        <v>2015</v>
      </c>
      <c r="H165" s="1" t="s">
        <v>107</v>
      </c>
      <c r="I1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66" spans="1:9" x14ac:dyDescent="0.25">
      <c r="A166" s="1" t="s">
        <v>386</v>
      </c>
      <c r="B166" s="1" t="s">
        <v>387</v>
      </c>
      <c r="C166" s="1" t="s">
        <v>47</v>
      </c>
      <c r="D166" s="1">
        <v>1</v>
      </c>
      <c r="E166" s="2">
        <v>1.46</v>
      </c>
      <c r="F166" s="2">
        <v>1.17</v>
      </c>
      <c r="G166" s="1">
        <v>2025</v>
      </c>
      <c r="H166" s="1" t="s">
        <v>388</v>
      </c>
      <c r="I1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67" spans="1:9" x14ac:dyDescent="0.25">
      <c r="A167" s="1" t="s">
        <v>389</v>
      </c>
      <c r="B167" s="1" t="s">
        <v>390</v>
      </c>
      <c r="C167" s="1" t="s">
        <v>72</v>
      </c>
      <c r="D167" s="1">
        <v>1</v>
      </c>
      <c r="E167" s="1" t="s">
        <v>73</v>
      </c>
      <c r="F167" s="1">
        <v>46.66</v>
      </c>
      <c r="G167" s="1">
        <v>2023</v>
      </c>
      <c r="H167" s="1" t="s">
        <v>60</v>
      </c>
      <c r="I1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68" spans="1:9" x14ac:dyDescent="0.25">
      <c r="A168" s="1" t="s">
        <v>391</v>
      </c>
      <c r="B168" s="1" t="s">
        <v>392</v>
      </c>
      <c r="C168" s="1" t="s">
        <v>12</v>
      </c>
      <c r="D168" s="1">
        <v>1</v>
      </c>
      <c r="E168" s="1">
        <v>0.84</v>
      </c>
      <c r="F168" s="1">
        <v>0.67</v>
      </c>
      <c r="G168" s="1">
        <v>2024</v>
      </c>
      <c r="H168" s="1" t="s">
        <v>9</v>
      </c>
      <c r="I1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69" spans="1:9" x14ac:dyDescent="0.25">
      <c r="A169" s="1" t="s">
        <v>393</v>
      </c>
      <c r="B169" s="1" t="s">
        <v>394</v>
      </c>
      <c r="C169" s="1" t="s">
        <v>12</v>
      </c>
      <c r="D169" s="1">
        <v>1</v>
      </c>
      <c r="E169" s="1">
        <v>0.31</v>
      </c>
      <c r="F169" s="1">
        <v>0.24</v>
      </c>
      <c r="G169" s="1">
        <v>2017</v>
      </c>
      <c r="H169" s="1" t="s">
        <v>41</v>
      </c>
      <c r="I1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70" spans="1:9" x14ac:dyDescent="0.25">
      <c r="A170" s="1" t="s">
        <v>395</v>
      </c>
      <c r="B170" s="1" t="s">
        <v>396</v>
      </c>
      <c r="C170" s="1" t="s">
        <v>12</v>
      </c>
      <c r="D170" s="1">
        <v>1</v>
      </c>
      <c r="E170" s="1">
        <v>0.67</v>
      </c>
      <c r="F170" s="1">
        <v>0.53</v>
      </c>
      <c r="G170" s="1">
        <v>2024</v>
      </c>
      <c r="H170" s="1" t="s">
        <v>31</v>
      </c>
      <c r="I1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71" spans="1:9" x14ac:dyDescent="0.25">
      <c r="A171" s="1" t="s">
        <v>397</v>
      </c>
      <c r="B171" s="1" t="s">
        <v>398</v>
      </c>
      <c r="C171" s="1" t="s">
        <v>34</v>
      </c>
      <c r="D171" s="1">
        <v>1</v>
      </c>
      <c r="E171" s="1">
        <v>2.65</v>
      </c>
      <c r="F171" s="1">
        <v>2.12</v>
      </c>
      <c r="G171" s="1">
        <v>2017</v>
      </c>
      <c r="H171" s="1" t="s">
        <v>31</v>
      </c>
      <c r="I1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72" spans="1:9" x14ac:dyDescent="0.25">
      <c r="A172" s="1" t="s">
        <v>399</v>
      </c>
      <c r="B172" s="1" t="s">
        <v>400</v>
      </c>
      <c r="C172" s="1" t="s">
        <v>66</v>
      </c>
      <c r="D172" s="1">
        <v>1</v>
      </c>
      <c r="E172" s="1">
        <v>8.02</v>
      </c>
      <c r="F172" s="1">
        <v>6.42</v>
      </c>
      <c r="G172" s="1">
        <v>2013</v>
      </c>
      <c r="H172" s="1" t="s">
        <v>176</v>
      </c>
      <c r="I1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73" spans="1:9" x14ac:dyDescent="0.25">
      <c r="A173" s="1" t="s">
        <v>401</v>
      </c>
      <c r="B173" s="1" t="s">
        <v>402</v>
      </c>
      <c r="C173" s="1" t="s">
        <v>12</v>
      </c>
      <c r="D173" s="1">
        <v>1</v>
      </c>
      <c r="E173" s="1">
        <v>0.88</v>
      </c>
      <c r="F173" s="1">
        <v>0.71</v>
      </c>
      <c r="G173" s="1">
        <v>2017</v>
      </c>
      <c r="H173" s="1" t="s">
        <v>253</v>
      </c>
      <c r="I1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74" spans="1:9" x14ac:dyDescent="0.25">
      <c r="A174" s="1" t="s">
        <v>403</v>
      </c>
      <c r="B174" s="1" t="s">
        <v>404</v>
      </c>
      <c r="C174" s="1" t="s">
        <v>47</v>
      </c>
      <c r="D174" s="1">
        <v>1</v>
      </c>
      <c r="E174" s="2">
        <v>1.73</v>
      </c>
      <c r="F174" s="2">
        <v>1.38</v>
      </c>
      <c r="G174" s="1">
        <v>2020</v>
      </c>
      <c r="H174" s="1" t="s">
        <v>238</v>
      </c>
      <c r="I1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75" spans="1:9" x14ac:dyDescent="0.25">
      <c r="A175" s="1" t="s">
        <v>405</v>
      </c>
      <c r="B175" s="1" t="s">
        <v>406</v>
      </c>
      <c r="C175" s="1" t="s">
        <v>47</v>
      </c>
      <c r="D175" s="1">
        <v>1</v>
      </c>
      <c r="E175" s="2">
        <v>1.82</v>
      </c>
      <c r="F175" s="2">
        <v>1.46</v>
      </c>
      <c r="G175" s="1">
        <v>2025</v>
      </c>
      <c r="H175" s="1" t="s">
        <v>284</v>
      </c>
      <c r="I1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76" spans="1:9" x14ac:dyDescent="0.25">
      <c r="A176" s="1" t="s">
        <v>407</v>
      </c>
      <c r="B176" s="1" t="s">
        <v>408</v>
      </c>
      <c r="C176" s="1" t="s">
        <v>12</v>
      </c>
      <c r="D176" s="1">
        <v>1</v>
      </c>
      <c r="E176" s="1">
        <v>0.45</v>
      </c>
      <c r="F176" s="1">
        <v>0.36</v>
      </c>
      <c r="G176" s="1">
        <v>2025</v>
      </c>
      <c r="H176" s="1" t="s">
        <v>85</v>
      </c>
      <c r="I1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77" spans="1:9" x14ac:dyDescent="0.25">
      <c r="A177" s="1" t="s">
        <v>409</v>
      </c>
      <c r="B177" s="1" t="s">
        <v>410</v>
      </c>
      <c r="C177" s="1" t="s">
        <v>19</v>
      </c>
      <c r="D177" s="1">
        <v>1</v>
      </c>
      <c r="E177" s="1">
        <v>5.81</v>
      </c>
      <c r="F177" s="1">
        <v>4.6500000000000004</v>
      </c>
      <c r="G177" s="1">
        <v>2008</v>
      </c>
      <c r="H177" s="1" t="s">
        <v>245</v>
      </c>
      <c r="I1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78" spans="1:9" x14ac:dyDescent="0.25">
      <c r="A178" s="1" t="s">
        <v>411</v>
      </c>
      <c r="B178" s="1" t="s">
        <v>412</v>
      </c>
      <c r="C178" s="1" t="s">
        <v>2453</v>
      </c>
      <c r="D178" s="1">
        <v>1</v>
      </c>
      <c r="E178" s="1">
        <v>0.94</v>
      </c>
      <c r="F178" s="1">
        <v>0.75</v>
      </c>
      <c r="G178" s="1">
        <v>2014</v>
      </c>
      <c r="H178" s="1" t="s">
        <v>215</v>
      </c>
      <c r="I1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79" spans="1:9" x14ac:dyDescent="0.25">
      <c r="A179" s="1" t="s">
        <v>413</v>
      </c>
      <c r="B179" s="1" t="s">
        <v>414</v>
      </c>
      <c r="C179" s="1" t="s">
        <v>47</v>
      </c>
      <c r="D179" s="1">
        <v>1</v>
      </c>
      <c r="E179" s="1">
        <v>1.92</v>
      </c>
      <c r="F179" s="1">
        <v>1.54</v>
      </c>
      <c r="G179" s="1">
        <v>2013</v>
      </c>
      <c r="H179" s="1" t="s">
        <v>35</v>
      </c>
      <c r="I1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80" spans="1:9" x14ac:dyDescent="0.25">
      <c r="A180" s="1" t="s">
        <v>415</v>
      </c>
      <c r="B180" s="1" t="s">
        <v>416</v>
      </c>
      <c r="C180" s="1" t="s">
        <v>12</v>
      </c>
      <c r="D180" s="1">
        <v>1</v>
      </c>
      <c r="E180" s="1">
        <v>1.05</v>
      </c>
      <c r="F180" s="1">
        <v>0.84</v>
      </c>
      <c r="G180" s="1">
        <v>2025</v>
      </c>
      <c r="H180" s="1" t="s">
        <v>143</v>
      </c>
      <c r="I1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81" spans="1:9" x14ac:dyDescent="0.25">
      <c r="A181" s="1" t="s">
        <v>417</v>
      </c>
      <c r="B181" s="1" t="s">
        <v>418</v>
      </c>
      <c r="C181" s="1" t="s">
        <v>12</v>
      </c>
      <c r="D181" s="1">
        <v>1</v>
      </c>
      <c r="E181" s="1">
        <v>0.53</v>
      </c>
      <c r="F181" s="1">
        <v>0.43</v>
      </c>
      <c r="G181" s="1">
        <v>2022</v>
      </c>
      <c r="H181" s="1" t="s">
        <v>143</v>
      </c>
      <c r="I1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82" spans="1:9" x14ac:dyDescent="0.25">
      <c r="A182" s="1" t="s">
        <v>419</v>
      </c>
      <c r="B182" s="1" t="s">
        <v>420</v>
      </c>
      <c r="C182" s="1" t="s">
        <v>12</v>
      </c>
      <c r="D182" s="1">
        <v>1</v>
      </c>
      <c r="E182" s="1">
        <v>0.89</v>
      </c>
      <c r="F182" s="1">
        <v>0.71</v>
      </c>
      <c r="G182" s="1">
        <v>2024</v>
      </c>
      <c r="H182" s="1" t="s">
        <v>143</v>
      </c>
      <c r="I1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83" spans="1:9" x14ac:dyDescent="0.25">
      <c r="A183" s="1" t="s">
        <v>421</v>
      </c>
      <c r="B183" s="1" t="s">
        <v>422</v>
      </c>
      <c r="C183" s="1" t="s">
        <v>47</v>
      </c>
      <c r="D183" s="1">
        <v>1</v>
      </c>
      <c r="E183" s="2">
        <v>1.33</v>
      </c>
      <c r="F183" s="2">
        <v>1.06</v>
      </c>
      <c r="G183" s="1">
        <v>2025</v>
      </c>
      <c r="H183" s="1" t="s">
        <v>284</v>
      </c>
      <c r="I1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84" spans="1:9" x14ac:dyDescent="0.25">
      <c r="A184" s="1" t="s">
        <v>423</v>
      </c>
      <c r="B184" s="1" t="s">
        <v>424</v>
      </c>
      <c r="C184" s="1" t="s">
        <v>12</v>
      </c>
      <c r="D184" s="1">
        <v>1</v>
      </c>
      <c r="E184" s="2">
        <v>0.71</v>
      </c>
      <c r="F184" s="2">
        <v>0.56999999999999995</v>
      </c>
      <c r="G184" s="1">
        <v>2018</v>
      </c>
      <c r="H184" s="1" t="s">
        <v>289</v>
      </c>
      <c r="I1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85" spans="1:9" x14ac:dyDescent="0.25">
      <c r="A185" s="1" t="s">
        <v>425</v>
      </c>
      <c r="B185" s="1" t="s">
        <v>426</v>
      </c>
      <c r="C185" s="1" t="s">
        <v>19</v>
      </c>
      <c r="D185" s="1">
        <v>1</v>
      </c>
      <c r="E185" s="1">
        <v>4.8499999999999996</v>
      </c>
      <c r="F185" s="1">
        <v>3.88</v>
      </c>
      <c r="G185" s="1">
        <v>2025</v>
      </c>
      <c r="H185" s="1" t="s">
        <v>67</v>
      </c>
      <c r="I1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86" spans="1:9" x14ac:dyDescent="0.25">
      <c r="A186" s="1" t="s">
        <v>427</v>
      </c>
      <c r="B186" s="1" t="s">
        <v>428</v>
      </c>
      <c r="C186" s="1" t="s">
        <v>47</v>
      </c>
      <c r="D186" s="1">
        <v>1</v>
      </c>
      <c r="E186" s="1">
        <v>2.02</v>
      </c>
      <c r="F186" s="1">
        <v>1.61</v>
      </c>
      <c r="G186" s="1">
        <v>2018</v>
      </c>
      <c r="H186" s="1" t="s">
        <v>151</v>
      </c>
      <c r="I1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87" spans="1:9" x14ac:dyDescent="0.25">
      <c r="A187" s="1" t="s">
        <v>429</v>
      </c>
      <c r="B187" s="4" t="s">
        <v>430</v>
      </c>
      <c r="C187" s="1" t="s">
        <v>19</v>
      </c>
      <c r="D187" s="1">
        <v>1</v>
      </c>
      <c r="E187" s="2">
        <v>5.19</v>
      </c>
      <c r="F187" s="2">
        <v>4.1500000000000004</v>
      </c>
      <c r="G187" s="1">
        <v>2011</v>
      </c>
      <c r="H187" s="1" t="s">
        <v>431</v>
      </c>
      <c r="I1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88" spans="1:9" x14ac:dyDescent="0.25">
      <c r="A188" s="1" t="s">
        <v>432</v>
      </c>
      <c r="B188" s="1" t="s">
        <v>433</v>
      </c>
      <c r="C188" s="1" t="s">
        <v>12</v>
      </c>
      <c r="D188" s="1">
        <v>1</v>
      </c>
      <c r="E188" s="2">
        <v>0.99</v>
      </c>
      <c r="F188" s="2">
        <v>0.79</v>
      </c>
      <c r="G188" s="1">
        <v>2025</v>
      </c>
      <c r="H188" s="1" t="s">
        <v>248</v>
      </c>
      <c r="I1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89" spans="1:9" x14ac:dyDescent="0.25">
      <c r="A189" s="1" t="s">
        <v>434</v>
      </c>
      <c r="B189" s="1" t="s">
        <v>435</v>
      </c>
      <c r="C189" s="1" t="s">
        <v>34</v>
      </c>
      <c r="D189" s="1">
        <v>1</v>
      </c>
      <c r="E189" s="1">
        <v>3.37</v>
      </c>
      <c r="F189" s="1">
        <v>2.7</v>
      </c>
      <c r="G189" s="1">
        <v>2024</v>
      </c>
      <c r="H189" s="1" t="s">
        <v>9</v>
      </c>
      <c r="I1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0" spans="1:9" x14ac:dyDescent="0.25">
      <c r="A190" s="1" t="s">
        <v>436</v>
      </c>
      <c r="B190" s="1" t="s">
        <v>437</v>
      </c>
      <c r="C190" s="1" t="s">
        <v>47</v>
      </c>
      <c r="D190" s="1">
        <v>1</v>
      </c>
      <c r="E190" s="1">
        <v>1.89</v>
      </c>
      <c r="F190" s="1">
        <v>1.51</v>
      </c>
      <c r="G190" s="1">
        <v>2025</v>
      </c>
      <c r="H190" s="1" t="s">
        <v>320</v>
      </c>
      <c r="I1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1" spans="1:9" x14ac:dyDescent="0.25">
      <c r="A191" s="1" t="s">
        <v>438</v>
      </c>
      <c r="B191" s="1" t="s">
        <v>439</v>
      </c>
      <c r="C191" s="1" t="s">
        <v>2455</v>
      </c>
      <c r="D191" s="1">
        <v>1</v>
      </c>
      <c r="E191" s="1">
        <v>2.4700000000000002</v>
      </c>
      <c r="F191" s="1">
        <v>1.98</v>
      </c>
      <c r="G191" s="1">
        <v>2025</v>
      </c>
      <c r="H191" s="1" t="s">
        <v>31</v>
      </c>
      <c r="I1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2" spans="1:9" x14ac:dyDescent="0.25">
      <c r="A192" s="1" t="s">
        <v>440</v>
      </c>
      <c r="B192" s="1" t="s">
        <v>441</v>
      </c>
      <c r="C192" s="1" t="s">
        <v>12</v>
      </c>
      <c r="D192" s="1">
        <v>1</v>
      </c>
      <c r="E192" s="1">
        <v>0.16</v>
      </c>
      <c r="F192" s="1">
        <v>0.13</v>
      </c>
      <c r="G192" s="1">
        <v>2015</v>
      </c>
      <c r="H192" s="1" t="s">
        <v>35</v>
      </c>
      <c r="I1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3" spans="1:9" x14ac:dyDescent="0.25">
      <c r="A193" s="1" t="s">
        <v>442</v>
      </c>
      <c r="B193" s="1" t="s">
        <v>443</v>
      </c>
      <c r="C193" s="1" t="s">
        <v>34</v>
      </c>
      <c r="D193" s="1">
        <v>1</v>
      </c>
      <c r="E193" s="1">
        <v>2.67</v>
      </c>
      <c r="F193" s="1">
        <v>2.14</v>
      </c>
      <c r="G193" s="1">
        <v>2023</v>
      </c>
      <c r="H193" s="1" t="s">
        <v>13</v>
      </c>
      <c r="I1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4" spans="1:9" x14ac:dyDescent="0.25">
      <c r="A194" s="1" t="s">
        <v>444</v>
      </c>
      <c r="B194" s="1" t="s">
        <v>445</v>
      </c>
      <c r="C194" s="1" t="s">
        <v>47</v>
      </c>
      <c r="D194" s="1">
        <v>1</v>
      </c>
      <c r="E194" s="1">
        <v>1.59</v>
      </c>
      <c r="F194" s="1">
        <v>1.27</v>
      </c>
      <c r="G194" s="1">
        <v>2009</v>
      </c>
      <c r="H194" s="1" t="s">
        <v>167</v>
      </c>
      <c r="I1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5" spans="1:9" x14ac:dyDescent="0.25">
      <c r="A195" s="1" t="s">
        <v>446</v>
      </c>
      <c r="B195" s="1" t="s">
        <v>447</v>
      </c>
      <c r="C195" s="1" t="s">
        <v>2451</v>
      </c>
      <c r="D195" s="1">
        <v>1</v>
      </c>
      <c r="E195" s="1">
        <v>1.4</v>
      </c>
      <c r="F195" s="1">
        <v>1.1200000000000001</v>
      </c>
      <c r="G195" s="1">
        <v>2025</v>
      </c>
      <c r="H195" s="1" t="s">
        <v>320</v>
      </c>
      <c r="I1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6" spans="1:9" x14ac:dyDescent="0.25">
      <c r="A196" s="1" t="s">
        <v>448</v>
      </c>
      <c r="B196" s="1" t="s">
        <v>449</v>
      </c>
      <c r="C196" s="1" t="s">
        <v>19</v>
      </c>
      <c r="D196" s="1">
        <v>1</v>
      </c>
      <c r="E196" s="1">
        <v>4.08</v>
      </c>
      <c r="F196" s="1">
        <v>3.26</v>
      </c>
      <c r="G196" s="1">
        <v>2011</v>
      </c>
      <c r="H196" s="1" t="s">
        <v>41</v>
      </c>
      <c r="I1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7" spans="1:9" x14ac:dyDescent="0.25">
      <c r="A197" s="1" t="s">
        <v>450</v>
      </c>
      <c r="B197" s="1" t="s">
        <v>451</v>
      </c>
      <c r="C197" s="1" t="s">
        <v>2455</v>
      </c>
      <c r="D197" s="1">
        <v>1</v>
      </c>
      <c r="E197" s="1">
        <v>3.66</v>
      </c>
      <c r="F197" s="1">
        <v>2.92</v>
      </c>
      <c r="G197" s="1">
        <v>2025</v>
      </c>
      <c r="H197" s="1" t="s">
        <v>16</v>
      </c>
      <c r="I1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8" spans="1:9" x14ac:dyDescent="0.25">
      <c r="A198" s="1" t="s">
        <v>452</v>
      </c>
      <c r="B198" s="1" t="s">
        <v>453</v>
      </c>
      <c r="C198" s="1" t="s">
        <v>12</v>
      </c>
      <c r="D198" s="1">
        <v>1</v>
      </c>
      <c r="E198" s="1">
        <v>0.67</v>
      </c>
      <c r="F198" s="1">
        <v>0.54</v>
      </c>
      <c r="G198" s="1">
        <v>2022</v>
      </c>
      <c r="H198" s="1" t="s">
        <v>31</v>
      </c>
      <c r="I1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99" spans="1:9" x14ac:dyDescent="0.25">
      <c r="A199" s="1" t="s">
        <v>454</v>
      </c>
      <c r="B199" s="1" t="s">
        <v>455</v>
      </c>
      <c r="C199" s="1" t="s">
        <v>47</v>
      </c>
      <c r="D199" s="1">
        <v>1</v>
      </c>
      <c r="E199" s="1">
        <v>1.75</v>
      </c>
      <c r="F199" s="1">
        <v>1.4</v>
      </c>
      <c r="G199" s="1">
        <v>2010</v>
      </c>
      <c r="H199" s="1" t="s">
        <v>456</v>
      </c>
      <c r="I1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0" spans="1:9" x14ac:dyDescent="0.25">
      <c r="A200" s="1" t="s">
        <v>457</v>
      </c>
      <c r="B200" s="1" t="s">
        <v>458</v>
      </c>
      <c r="C200" s="1" t="s">
        <v>47</v>
      </c>
      <c r="D200" s="1">
        <v>1</v>
      </c>
      <c r="E200" s="1">
        <v>1.25</v>
      </c>
      <c r="F200" s="1">
        <v>1</v>
      </c>
      <c r="G200" s="1">
        <v>2025</v>
      </c>
      <c r="H200" s="1" t="s">
        <v>93</v>
      </c>
      <c r="I2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1" spans="1:9" x14ac:dyDescent="0.25">
      <c r="A201" s="1" t="s">
        <v>459</v>
      </c>
      <c r="B201" s="1" t="s">
        <v>460</v>
      </c>
      <c r="C201" s="1" t="s">
        <v>19</v>
      </c>
      <c r="D201" s="1">
        <v>1</v>
      </c>
      <c r="E201" s="1">
        <v>4.57</v>
      </c>
      <c r="F201" s="1">
        <v>3.66</v>
      </c>
      <c r="G201" s="1">
        <v>2008</v>
      </c>
      <c r="H201" s="1" t="s">
        <v>461</v>
      </c>
      <c r="I2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2" spans="1:9" x14ac:dyDescent="0.25">
      <c r="A202" s="1" t="s">
        <v>462</v>
      </c>
      <c r="B202" s="1" t="s">
        <v>463</v>
      </c>
      <c r="C202" s="1" t="s">
        <v>12</v>
      </c>
      <c r="D202" s="1">
        <v>1</v>
      </c>
      <c r="E202" s="1">
        <v>1.02</v>
      </c>
      <c r="F202" s="1">
        <v>0.81</v>
      </c>
      <c r="G202" s="1">
        <v>2020</v>
      </c>
      <c r="H202" s="1" t="s">
        <v>9</v>
      </c>
      <c r="I2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3" spans="1:9" x14ac:dyDescent="0.25">
      <c r="A203" s="1" t="s">
        <v>464</v>
      </c>
      <c r="B203" s="1" t="s">
        <v>465</v>
      </c>
      <c r="C203" s="1" t="s">
        <v>19</v>
      </c>
      <c r="D203" s="1">
        <v>1</v>
      </c>
      <c r="E203" s="1">
        <v>4.0999999999999996</v>
      </c>
      <c r="F203" s="1">
        <v>3.28</v>
      </c>
      <c r="G203" s="1">
        <v>2022</v>
      </c>
      <c r="H203" s="1" t="s">
        <v>25</v>
      </c>
      <c r="I2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4" spans="1:9" x14ac:dyDescent="0.25">
      <c r="A204" s="1" t="s">
        <v>466</v>
      </c>
      <c r="B204" s="1" t="s">
        <v>467</v>
      </c>
      <c r="C204" s="1" t="s">
        <v>47</v>
      </c>
      <c r="D204" s="1">
        <v>1</v>
      </c>
      <c r="E204" s="1">
        <v>2.09</v>
      </c>
      <c r="F204" s="1">
        <v>1.67</v>
      </c>
      <c r="G204" s="1">
        <v>2018</v>
      </c>
      <c r="H204" s="1" t="s">
        <v>67</v>
      </c>
      <c r="I2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5" spans="1:9" x14ac:dyDescent="0.25">
      <c r="A205" s="1" t="s">
        <v>468</v>
      </c>
      <c r="B205" s="1" t="s">
        <v>469</v>
      </c>
      <c r="C205" s="1" t="s">
        <v>47</v>
      </c>
      <c r="D205" s="1">
        <v>1</v>
      </c>
      <c r="E205" s="1">
        <v>1.3</v>
      </c>
      <c r="F205" s="1">
        <v>1.04</v>
      </c>
      <c r="G205" s="1">
        <v>2011</v>
      </c>
      <c r="H205" s="1" t="s">
        <v>191</v>
      </c>
      <c r="I2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6" spans="1:9" x14ac:dyDescent="0.25">
      <c r="A206" s="1" t="s">
        <v>470</v>
      </c>
      <c r="B206" s="1" t="s">
        <v>471</v>
      </c>
      <c r="C206" s="1" t="s">
        <v>47</v>
      </c>
      <c r="D206" s="1">
        <v>1</v>
      </c>
      <c r="E206" s="1">
        <v>1.63</v>
      </c>
      <c r="F206" s="1">
        <v>1.3</v>
      </c>
      <c r="G206" s="1">
        <v>2023</v>
      </c>
      <c r="H206" s="1" t="s">
        <v>245</v>
      </c>
      <c r="I2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7" spans="1:9" x14ac:dyDescent="0.25">
      <c r="A207" s="1" t="s">
        <v>472</v>
      </c>
      <c r="B207" s="1" t="s">
        <v>473</v>
      </c>
      <c r="C207" s="1" t="s">
        <v>34</v>
      </c>
      <c r="D207" s="1">
        <v>1</v>
      </c>
      <c r="E207" s="1">
        <v>2.2999999999999998</v>
      </c>
      <c r="F207" s="1">
        <v>1.84</v>
      </c>
      <c r="G207" s="1">
        <v>2010</v>
      </c>
      <c r="H207" s="1" t="s">
        <v>456</v>
      </c>
      <c r="I2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08" spans="1:9" x14ac:dyDescent="0.25">
      <c r="A208" s="1" t="s">
        <v>474</v>
      </c>
      <c r="B208" s="1" t="s">
        <v>475</v>
      </c>
      <c r="C208" s="1" t="s">
        <v>2451</v>
      </c>
      <c r="D208" s="1">
        <v>1</v>
      </c>
      <c r="E208" s="2">
        <v>1.79</v>
      </c>
      <c r="F208" s="2">
        <v>1.43</v>
      </c>
      <c r="G208" s="1">
        <v>2025</v>
      </c>
      <c r="H208" s="1" t="s">
        <v>28</v>
      </c>
      <c r="I2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09" spans="1:9" x14ac:dyDescent="0.25">
      <c r="A209" s="1" t="s">
        <v>476</v>
      </c>
      <c r="B209" s="1" t="s">
        <v>477</v>
      </c>
      <c r="C209" s="1" t="s">
        <v>47</v>
      </c>
      <c r="D209" s="1">
        <v>1</v>
      </c>
      <c r="E209" s="1">
        <v>1.38</v>
      </c>
      <c r="F209" s="1">
        <v>1.1000000000000001</v>
      </c>
      <c r="G209" s="1">
        <v>2023</v>
      </c>
      <c r="H209" s="1" t="s">
        <v>126</v>
      </c>
      <c r="I2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0" spans="1:9" x14ac:dyDescent="0.25">
      <c r="A210" s="1" t="s">
        <v>478</v>
      </c>
      <c r="B210" s="1" t="s">
        <v>479</v>
      </c>
      <c r="C210" s="1" t="s">
        <v>47</v>
      </c>
      <c r="D210" s="1">
        <v>1</v>
      </c>
      <c r="E210" s="1">
        <v>1.24</v>
      </c>
      <c r="F210" s="1">
        <v>0.99</v>
      </c>
      <c r="G210" s="1">
        <v>2023</v>
      </c>
      <c r="H210" s="1" t="s">
        <v>9</v>
      </c>
      <c r="I2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1" spans="1:9" x14ac:dyDescent="0.25">
      <c r="A211" s="1" t="s">
        <v>480</v>
      </c>
      <c r="B211" s="1" t="s">
        <v>481</v>
      </c>
      <c r="C211" s="1" t="s">
        <v>47</v>
      </c>
      <c r="D211" s="1">
        <v>1</v>
      </c>
      <c r="E211" s="1">
        <v>1.45</v>
      </c>
      <c r="F211" s="1">
        <v>1.1599999999999999</v>
      </c>
      <c r="G211" s="1">
        <v>2010</v>
      </c>
      <c r="H211" s="1" t="s">
        <v>482</v>
      </c>
      <c r="I2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2" spans="1:9" x14ac:dyDescent="0.25">
      <c r="A212" s="1" t="s">
        <v>483</v>
      </c>
      <c r="B212" s="1" t="s">
        <v>484</v>
      </c>
      <c r="C212" s="1" t="s">
        <v>12</v>
      </c>
      <c r="D212" s="1">
        <v>1</v>
      </c>
      <c r="E212" s="1">
        <v>0.95</v>
      </c>
      <c r="F212" s="1">
        <v>0.76</v>
      </c>
      <c r="G212" s="1">
        <v>2025</v>
      </c>
      <c r="H212" s="1" t="s">
        <v>41</v>
      </c>
      <c r="I2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3" spans="1:9" x14ac:dyDescent="0.25">
      <c r="A213" s="1" t="s">
        <v>485</v>
      </c>
      <c r="B213" s="1" t="s">
        <v>486</v>
      </c>
      <c r="C213" s="1" t="s">
        <v>47</v>
      </c>
      <c r="D213" s="1">
        <v>1</v>
      </c>
      <c r="E213" s="1">
        <v>1.33</v>
      </c>
      <c r="F213" s="1">
        <v>1.07</v>
      </c>
      <c r="G213" s="1">
        <v>2025</v>
      </c>
      <c r="H213" s="1" t="s">
        <v>13</v>
      </c>
      <c r="I2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4" spans="1:9" x14ac:dyDescent="0.25">
      <c r="A214" s="1" t="s">
        <v>487</v>
      </c>
      <c r="B214" s="1" t="s">
        <v>488</v>
      </c>
      <c r="C214" s="1" t="s">
        <v>12</v>
      </c>
      <c r="D214" s="1">
        <v>1</v>
      </c>
      <c r="E214" s="1">
        <v>0.74</v>
      </c>
      <c r="F214" s="1">
        <v>0.59</v>
      </c>
      <c r="G214" s="1">
        <v>2012</v>
      </c>
      <c r="H214" s="1" t="s">
        <v>489</v>
      </c>
      <c r="I2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5" spans="1:9" x14ac:dyDescent="0.25">
      <c r="A215" s="1" t="s">
        <v>490</v>
      </c>
      <c r="B215" s="1" t="s">
        <v>491</v>
      </c>
      <c r="C215" s="1" t="s">
        <v>12</v>
      </c>
      <c r="D215" s="1">
        <v>1</v>
      </c>
      <c r="E215" s="2">
        <v>0.44</v>
      </c>
      <c r="F215" s="2">
        <v>0.35</v>
      </c>
      <c r="G215" s="1">
        <v>2017</v>
      </c>
      <c r="H215" s="1" t="s">
        <v>38</v>
      </c>
      <c r="I2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16" spans="1:9" x14ac:dyDescent="0.25">
      <c r="A216" s="1" t="s">
        <v>492</v>
      </c>
      <c r="B216" s="1" t="s">
        <v>493</v>
      </c>
      <c r="C216" s="1" t="s">
        <v>12</v>
      </c>
      <c r="D216" s="1">
        <v>1</v>
      </c>
      <c r="E216" s="1">
        <v>0.48</v>
      </c>
      <c r="F216" s="1">
        <v>0.39</v>
      </c>
      <c r="G216" s="1">
        <v>2019</v>
      </c>
      <c r="H216" s="1" t="s">
        <v>31</v>
      </c>
      <c r="I2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7" spans="1:9" x14ac:dyDescent="0.25">
      <c r="A217" s="1" t="s">
        <v>494</v>
      </c>
      <c r="B217" s="1" t="s">
        <v>495</v>
      </c>
      <c r="C217" s="1" t="s">
        <v>12</v>
      </c>
      <c r="D217" s="1">
        <v>1</v>
      </c>
      <c r="E217" s="1">
        <v>0.61</v>
      </c>
      <c r="F217" s="1">
        <v>0.48</v>
      </c>
      <c r="G217" s="1">
        <v>2010</v>
      </c>
      <c r="H217" s="1" t="s">
        <v>98</v>
      </c>
      <c r="I2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8" spans="1:9" x14ac:dyDescent="0.25">
      <c r="A218" s="1" t="s">
        <v>496</v>
      </c>
      <c r="B218" s="1" t="s">
        <v>497</v>
      </c>
      <c r="C218" s="1" t="s">
        <v>12</v>
      </c>
      <c r="D218" s="1">
        <v>1</v>
      </c>
      <c r="E218" s="1">
        <v>0.36</v>
      </c>
      <c r="F218" s="1">
        <v>0.28999999999999998</v>
      </c>
      <c r="G218" s="1">
        <v>2022</v>
      </c>
      <c r="H218" s="1" t="s">
        <v>16</v>
      </c>
      <c r="I2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19" spans="1:9" x14ac:dyDescent="0.25">
      <c r="A219" s="1" t="s">
        <v>498</v>
      </c>
      <c r="B219" s="1" t="s">
        <v>499</v>
      </c>
      <c r="C219" s="1" t="s">
        <v>47</v>
      </c>
      <c r="D219" s="1">
        <v>1</v>
      </c>
      <c r="E219" s="1">
        <v>2</v>
      </c>
      <c r="F219" s="1">
        <v>1.6</v>
      </c>
      <c r="G219" s="1">
        <v>2010</v>
      </c>
      <c r="H219" s="1" t="s">
        <v>67</v>
      </c>
      <c r="I2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0" spans="1:9" x14ac:dyDescent="0.25">
      <c r="A220" s="1" t="s">
        <v>500</v>
      </c>
      <c r="B220" s="1" t="s">
        <v>501</v>
      </c>
      <c r="C220" s="1" t="s">
        <v>47</v>
      </c>
      <c r="D220" s="1">
        <v>1</v>
      </c>
      <c r="E220" s="1">
        <v>2.1</v>
      </c>
      <c r="F220" s="1">
        <v>1.68</v>
      </c>
      <c r="G220" s="1">
        <v>2017</v>
      </c>
      <c r="H220" s="1" t="s">
        <v>93</v>
      </c>
      <c r="I2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1" spans="1:9" x14ac:dyDescent="0.25">
      <c r="A221" s="1" t="s">
        <v>502</v>
      </c>
      <c r="B221" s="1" t="s">
        <v>503</v>
      </c>
      <c r="C221" s="1" t="s">
        <v>2455</v>
      </c>
      <c r="D221" s="1">
        <v>1</v>
      </c>
      <c r="E221" s="1">
        <v>3.28</v>
      </c>
      <c r="F221" s="1">
        <v>2.62</v>
      </c>
      <c r="G221" s="1">
        <v>2016</v>
      </c>
      <c r="H221" s="1" t="s">
        <v>54</v>
      </c>
      <c r="I2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2" spans="1:9" x14ac:dyDescent="0.25">
      <c r="A222" s="1" t="s">
        <v>504</v>
      </c>
      <c r="B222" s="1" t="s">
        <v>505</v>
      </c>
      <c r="C222" s="1" t="s">
        <v>12</v>
      </c>
      <c r="D222" s="1">
        <v>1</v>
      </c>
      <c r="E222" s="1">
        <v>0.35</v>
      </c>
      <c r="F222" s="1">
        <v>0.28000000000000003</v>
      </c>
      <c r="G222" s="1">
        <v>2015</v>
      </c>
      <c r="H222" s="1" t="s">
        <v>16</v>
      </c>
      <c r="I2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3" spans="1:9" x14ac:dyDescent="0.25">
      <c r="A223" s="1" t="s">
        <v>506</v>
      </c>
      <c r="B223" s="1" t="s">
        <v>507</v>
      </c>
      <c r="C223" s="1" t="s">
        <v>12</v>
      </c>
      <c r="D223" s="1">
        <v>1</v>
      </c>
      <c r="E223" s="1">
        <v>0.46</v>
      </c>
      <c r="F223" s="1">
        <v>0.37</v>
      </c>
      <c r="G223" s="1">
        <v>2025</v>
      </c>
      <c r="H223" s="1" t="s">
        <v>16</v>
      </c>
      <c r="I2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4" spans="1:9" x14ac:dyDescent="0.25">
      <c r="A224" s="1" t="s">
        <v>508</v>
      </c>
      <c r="B224" s="1" t="s">
        <v>509</v>
      </c>
      <c r="C224" s="1" t="s">
        <v>12</v>
      </c>
      <c r="D224" s="1">
        <v>1</v>
      </c>
      <c r="E224" s="2">
        <v>1.06</v>
      </c>
      <c r="F224" s="2">
        <v>0.85</v>
      </c>
      <c r="G224" s="1">
        <v>2023</v>
      </c>
      <c r="H224" s="1" t="s">
        <v>289</v>
      </c>
      <c r="I2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25" spans="1:9" x14ac:dyDescent="0.25">
      <c r="A225" s="1" t="s">
        <v>510</v>
      </c>
      <c r="B225" s="1" t="s">
        <v>511</v>
      </c>
      <c r="C225" s="1" t="s">
        <v>34</v>
      </c>
      <c r="D225" s="1">
        <v>1</v>
      </c>
      <c r="E225" s="1">
        <v>2.71</v>
      </c>
      <c r="F225" s="1">
        <v>2.17</v>
      </c>
      <c r="G225" s="1">
        <v>2025</v>
      </c>
      <c r="H225" s="1" t="s">
        <v>88</v>
      </c>
      <c r="I2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6" spans="1:9" x14ac:dyDescent="0.25">
      <c r="A226" s="1" t="s">
        <v>512</v>
      </c>
      <c r="B226" s="1" t="s">
        <v>513</v>
      </c>
      <c r="C226" s="1" t="s">
        <v>12</v>
      </c>
      <c r="D226" s="1">
        <v>1</v>
      </c>
      <c r="E226" s="1">
        <v>0.3</v>
      </c>
      <c r="F226" s="1">
        <v>0.24</v>
      </c>
      <c r="G226" s="1">
        <v>2009</v>
      </c>
      <c r="H226" s="1" t="s">
        <v>31</v>
      </c>
      <c r="I2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7" spans="1:9" x14ac:dyDescent="0.25">
      <c r="A227" s="1" t="s">
        <v>514</v>
      </c>
      <c r="B227" s="1" t="s">
        <v>515</v>
      </c>
      <c r="C227" s="1" t="s">
        <v>12</v>
      </c>
      <c r="D227" s="1">
        <v>1</v>
      </c>
      <c r="E227" s="1">
        <v>0.4</v>
      </c>
      <c r="F227" s="1">
        <v>0.32</v>
      </c>
      <c r="G227" s="1">
        <v>2013</v>
      </c>
      <c r="H227" s="1" t="s">
        <v>31</v>
      </c>
      <c r="I2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8" spans="1:9" x14ac:dyDescent="0.25">
      <c r="A228" s="1" t="s">
        <v>516</v>
      </c>
      <c r="B228" s="1" t="s">
        <v>517</v>
      </c>
      <c r="C228" s="1" t="s">
        <v>47</v>
      </c>
      <c r="D228" s="1">
        <v>1</v>
      </c>
      <c r="E228" s="1">
        <v>1.58</v>
      </c>
      <c r="F228" s="1">
        <v>1.26</v>
      </c>
      <c r="G228" s="1">
        <v>2023</v>
      </c>
      <c r="H228" s="1" t="s">
        <v>115</v>
      </c>
      <c r="I2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29" spans="1:9" x14ac:dyDescent="0.25">
      <c r="A229" s="1" t="s">
        <v>518</v>
      </c>
      <c r="B229" s="1" t="s">
        <v>519</v>
      </c>
      <c r="C229" s="1" t="s">
        <v>2454</v>
      </c>
      <c r="D229" s="1">
        <v>1</v>
      </c>
      <c r="E229" s="1" t="s">
        <v>73</v>
      </c>
      <c r="F229" s="1">
        <v>10.92</v>
      </c>
      <c r="G229" s="1">
        <v>2017</v>
      </c>
      <c r="H229" s="1" t="s">
        <v>123</v>
      </c>
      <c r="I2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30" spans="1:9" x14ac:dyDescent="0.25">
      <c r="A230" s="1" t="s">
        <v>520</v>
      </c>
      <c r="B230" s="1" t="s">
        <v>521</v>
      </c>
      <c r="C230" s="1" t="s">
        <v>19</v>
      </c>
      <c r="D230" s="1">
        <v>1</v>
      </c>
      <c r="E230" s="1">
        <v>4.49</v>
      </c>
      <c r="F230" s="1">
        <v>3.59</v>
      </c>
      <c r="G230" s="1">
        <v>2025</v>
      </c>
      <c r="H230" s="1" t="s">
        <v>215</v>
      </c>
      <c r="I2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31" spans="1:9" x14ac:dyDescent="0.25">
      <c r="A231" s="1" t="s">
        <v>522</v>
      </c>
      <c r="B231" s="1" t="s">
        <v>523</v>
      </c>
      <c r="C231" s="1" t="s">
        <v>47</v>
      </c>
      <c r="D231" s="1">
        <v>1</v>
      </c>
      <c r="E231" s="1">
        <v>1.42</v>
      </c>
      <c r="F231" s="1">
        <v>1.1399999999999999</v>
      </c>
      <c r="G231" s="1">
        <v>2011</v>
      </c>
      <c r="H231" s="1" t="s">
        <v>35</v>
      </c>
      <c r="I2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32" spans="1:9" x14ac:dyDescent="0.25">
      <c r="A232" s="1" t="s">
        <v>524</v>
      </c>
      <c r="B232" s="1" t="s">
        <v>525</v>
      </c>
      <c r="C232" s="1" t="s">
        <v>12</v>
      </c>
      <c r="D232" s="1">
        <v>1</v>
      </c>
      <c r="E232" s="1">
        <v>0.44</v>
      </c>
      <c r="F232" s="1">
        <v>0.35</v>
      </c>
      <c r="G232" s="1">
        <v>2009</v>
      </c>
      <c r="H232" s="1" t="s">
        <v>107</v>
      </c>
      <c r="I2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33" spans="1:9" x14ac:dyDescent="0.25">
      <c r="A233" s="1" t="s">
        <v>526</v>
      </c>
      <c r="B233" s="1" t="s">
        <v>527</v>
      </c>
      <c r="C233" s="1" t="s">
        <v>2451</v>
      </c>
      <c r="D233" s="1">
        <v>1</v>
      </c>
      <c r="E233" s="1">
        <v>2.2599999999999998</v>
      </c>
      <c r="F233" s="1">
        <v>1.81</v>
      </c>
      <c r="G233" s="1">
        <v>2019</v>
      </c>
      <c r="H233" s="1" t="s">
        <v>151</v>
      </c>
      <c r="I2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34" spans="1:9" x14ac:dyDescent="0.25">
      <c r="A234" s="1" t="s">
        <v>528</v>
      </c>
      <c r="B234" s="1" t="s">
        <v>529</v>
      </c>
      <c r="C234" s="1" t="s">
        <v>34</v>
      </c>
      <c r="D234" s="1">
        <v>1</v>
      </c>
      <c r="E234" s="1">
        <v>2.89</v>
      </c>
      <c r="F234" s="1">
        <v>2.31</v>
      </c>
      <c r="G234" s="1">
        <v>2024</v>
      </c>
      <c r="H234" s="1" t="s">
        <v>60</v>
      </c>
      <c r="I2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35" spans="1:9" x14ac:dyDescent="0.25">
      <c r="A235" s="1" t="s">
        <v>530</v>
      </c>
      <c r="B235" s="1" t="s">
        <v>531</v>
      </c>
      <c r="C235" s="1" t="s">
        <v>2451</v>
      </c>
      <c r="D235" s="1">
        <v>1</v>
      </c>
      <c r="E235" s="2">
        <v>2.21</v>
      </c>
      <c r="F235" s="2">
        <v>1.77</v>
      </c>
      <c r="G235" s="1">
        <v>2019</v>
      </c>
      <c r="H235" s="1" t="s">
        <v>82</v>
      </c>
      <c r="I2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36" spans="1:9" x14ac:dyDescent="0.25">
      <c r="A236" s="1" t="s">
        <v>532</v>
      </c>
      <c r="B236" s="1" t="s">
        <v>533</v>
      </c>
      <c r="C236" s="1" t="s">
        <v>47</v>
      </c>
      <c r="D236" s="1">
        <v>1</v>
      </c>
      <c r="E236" s="2">
        <v>1.8</v>
      </c>
      <c r="F236" s="2">
        <v>1.44</v>
      </c>
      <c r="G236" s="1">
        <v>2025</v>
      </c>
      <c r="H236" s="1" t="s">
        <v>82</v>
      </c>
      <c r="I2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37" spans="1:9" x14ac:dyDescent="0.25">
      <c r="A237" s="1" t="s">
        <v>534</v>
      </c>
      <c r="B237" s="1" t="s">
        <v>535</v>
      </c>
      <c r="C237" s="1" t="s">
        <v>34</v>
      </c>
      <c r="D237" s="1">
        <v>1</v>
      </c>
      <c r="E237" s="1">
        <v>2.96</v>
      </c>
      <c r="F237" s="1">
        <v>2.37</v>
      </c>
      <c r="G237" s="1">
        <v>2014</v>
      </c>
      <c r="H237" s="1" t="s">
        <v>536</v>
      </c>
      <c r="I2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38" spans="1:9" x14ac:dyDescent="0.25">
      <c r="A238" s="1" t="s">
        <v>537</v>
      </c>
      <c r="B238" s="1" t="s">
        <v>538</v>
      </c>
      <c r="C238" s="1" t="s">
        <v>12</v>
      </c>
      <c r="D238" s="1">
        <v>1</v>
      </c>
      <c r="E238" s="1">
        <v>1.1299999999999999</v>
      </c>
      <c r="F238" s="1">
        <v>0.91</v>
      </c>
      <c r="G238" s="1">
        <v>2008</v>
      </c>
      <c r="H238" s="1" t="s">
        <v>351</v>
      </c>
      <c r="I2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39" spans="1:9" x14ac:dyDescent="0.25">
      <c r="A239" s="1" t="s">
        <v>539</v>
      </c>
      <c r="B239" s="1" t="s">
        <v>540</v>
      </c>
      <c r="C239" s="1" t="s">
        <v>12</v>
      </c>
      <c r="D239" s="1">
        <v>1</v>
      </c>
      <c r="E239" s="1">
        <v>0.28000000000000003</v>
      </c>
      <c r="F239" s="1">
        <v>0.23</v>
      </c>
      <c r="G239" s="1">
        <v>2011</v>
      </c>
      <c r="H239" s="1" t="s">
        <v>13</v>
      </c>
      <c r="I2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40" spans="1:9" x14ac:dyDescent="0.25">
      <c r="A240" s="1" t="s">
        <v>541</v>
      </c>
      <c r="B240" s="1" t="s">
        <v>542</v>
      </c>
      <c r="C240" s="1" t="s">
        <v>12</v>
      </c>
      <c r="D240" s="1">
        <v>1</v>
      </c>
      <c r="E240" s="1">
        <v>0.24</v>
      </c>
      <c r="F240" s="1">
        <v>0.19</v>
      </c>
      <c r="G240" s="1">
        <v>2018</v>
      </c>
      <c r="H240" s="1" t="s">
        <v>13</v>
      </c>
      <c r="I2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41" spans="1:9" x14ac:dyDescent="0.25">
      <c r="A241" s="1" t="s">
        <v>543</v>
      </c>
      <c r="B241" s="1" t="s">
        <v>544</v>
      </c>
      <c r="C241" s="1" t="s">
        <v>34</v>
      </c>
      <c r="D241" s="1">
        <v>1</v>
      </c>
      <c r="E241" s="1">
        <v>3.21</v>
      </c>
      <c r="F241" s="1">
        <v>2.57</v>
      </c>
      <c r="G241" s="1">
        <v>2020</v>
      </c>
      <c r="H241" s="1" t="s">
        <v>167</v>
      </c>
      <c r="I2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42" spans="1:9" x14ac:dyDescent="0.25">
      <c r="A242" s="1" t="s">
        <v>545</v>
      </c>
      <c r="B242" s="1" t="s">
        <v>546</v>
      </c>
      <c r="C242" s="1" t="s">
        <v>34</v>
      </c>
      <c r="D242" s="1">
        <v>1</v>
      </c>
      <c r="E242" s="1">
        <v>2.78</v>
      </c>
      <c r="F242" s="1">
        <v>2.23</v>
      </c>
      <c r="G242" s="1">
        <v>2025</v>
      </c>
      <c r="H242" s="1" t="s">
        <v>115</v>
      </c>
      <c r="I2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43" spans="1:9" x14ac:dyDescent="0.25">
      <c r="A243" s="1" t="s">
        <v>547</v>
      </c>
      <c r="B243" s="1" t="s">
        <v>548</v>
      </c>
      <c r="C243" s="1" t="s">
        <v>2451</v>
      </c>
      <c r="D243" s="1">
        <v>1</v>
      </c>
      <c r="E243" s="1">
        <v>1.22</v>
      </c>
      <c r="F243" s="1">
        <v>0.98</v>
      </c>
      <c r="G243" s="1">
        <v>2025</v>
      </c>
      <c r="H243" s="1" t="s">
        <v>167</v>
      </c>
      <c r="I2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44" spans="1:9" x14ac:dyDescent="0.25">
      <c r="A244" s="1" t="s">
        <v>549</v>
      </c>
      <c r="B244" s="1" t="s">
        <v>550</v>
      </c>
      <c r="C244" s="1" t="s">
        <v>19</v>
      </c>
      <c r="D244" s="1">
        <v>1</v>
      </c>
      <c r="E244" s="1">
        <v>5.27</v>
      </c>
      <c r="F244" s="1">
        <v>4.22</v>
      </c>
      <c r="G244" s="1">
        <v>2025</v>
      </c>
      <c r="H244" s="1" t="s">
        <v>98</v>
      </c>
      <c r="I2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45" spans="1:9" x14ac:dyDescent="0.25">
      <c r="A245" s="1" t="s">
        <v>551</v>
      </c>
      <c r="B245" s="1" t="s">
        <v>552</v>
      </c>
      <c r="C245" s="1" t="s">
        <v>47</v>
      </c>
      <c r="D245" s="1">
        <v>1</v>
      </c>
      <c r="E245" s="2">
        <v>1.68</v>
      </c>
      <c r="F245" s="2">
        <v>1.35</v>
      </c>
      <c r="G245" s="1">
        <v>2025</v>
      </c>
      <c r="H245" s="1" t="s">
        <v>248</v>
      </c>
      <c r="I2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46" spans="1:9" x14ac:dyDescent="0.25">
      <c r="A246" s="1" t="s">
        <v>553</v>
      </c>
      <c r="B246" s="1" t="s">
        <v>554</v>
      </c>
      <c r="C246" s="1" t="s">
        <v>34</v>
      </c>
      <c r="D246" s="1">
        <v>1</v>
      </c>
      <c r="E246" s="2">
        <v>2.36</v>
      </c>
      <c r="F246" s="2">
        <v>1.89</v>
      </c>
      <c r="G246" s="1">
        <v>2018</v>
      </c>
      <c r="H246" s="1" t="s">
        <v>82</v>
      </c>
      <c r="I2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47" spans="1:9" x14ac:dyDescent="0.25">
      <c r="A247" s="1" t="s">
        <v>555</v>
      </c>
      <c r="B247" s="1" t="s">
        <v>556</v>
      </c>
      <c r="C247" s="1" t="s">
        <v>47</v>
      </c>
      <c r="D247" s="1">
        <v>1</v>
      </c>
      <c r="E247" s="1">
        <v>1.48</v>
      </c>
      <c r="F247" s="1">
        <v>1.19</v>
      </c>
      <c r="G247" s="1">
        <v>2025</v>
      </c>
      <c r="H247" s="1" t="s">
        <v>85</v>
      </c>
      <c r="I2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48" spans="1:9" x14ac:dyDescent="0.25">
      <c r="A248" s="1" t="s">
        <v>557</v>
      </c>
      <c r="B248" s="1" t="s">
        <v>558</v>
      </c>
      <c r="C248" s="1" t="s">
        <v>2451</v>
      </c>
      <c r="D248" s="1">
        <v>1</v>
      </c>
      <c r="E248" s="1">
        <v>1.8</v>
      </c>
      <c r="F248" s="1">
        <v>1.44</v>
      </c>
      <c r="G248" s="1">
        <v>2025</v>
      </c>
      <c r="H248" s="1" t="s">
        <v>154</v>
      </c>
      <c r="I2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49" spans="1:9" x14ac:dyDescent="0.25">
      <c r="A249" s="1" t="s">
        <v>559</v>
      </c>
      <c r="B249" s="1" t="s">
        <v>560</v>
      </c>
      <c r="C249" s="1" t="s">
        <v>47</v>
      </c>
      <c r="D249" s="1">
        <v>1</v>
      </c>
      <c r="E249" s="2">
        <v>1.58</v>
      </c>
      <c r="F249" s="2">
        <v>1.26</v>
      </c>
      <c r="G249" s="1">
        <v>2025</v>
      </c>
      <c r="H249" s="1" t="s">
        <v>38</v>
      </c>
      <c r="I2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50" spans="1:9" x14ac:dyDescent="0.25">
      <c r="A250" s="1" t="s">
        <v>561</v>
      </c>
      <c r="B250" s="1" t="s">
        <v>562</v>
      </c>
      <c r="C250" s="1" t="s">
        <v>12</v>
      </c>
      <c r="D250" s="1">
        <v>1</v>
      </c>
      <c r="E250" s="1">
        <v>0.54</v>
      </c>
      <c r="F250" s="1">
        <v>0.43</v>
      </c>
      <c r="G250" s="1">
        <v>2024</v>
      </c>
      <c r="H250" s="1" t="s">
        <v>138</v>
      </c>
      <c r="I2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51" spans="1:9" x14ac:dyDescent="0.25">
      <c r="A251" s="1" t="s">
        <v>2840</v>
      </c>
      <c r="B251" s="1" t="s">
        <v>2841</v>
      </c>
      <c r="C251" s="1" t="s">
        <v>2453</v>
      </c>
      <c r="D251" s="1">
        <v>1</v>
      </c>
      <c r="E251" s="2">
        <v>0.61</v>
      </c>
      <c r="F251" s="2">
        <v>0.49</v>
      </c>
      <c r="G251" s="1">
        <v>2025</v>
      </c>
      <c r="H251" s="1" t="s">
        <v>238</v>
      </c>
      <c r="I2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52" spans="1:9" x14ac:dyDescent="0.25">
      <c r="A252" s="1" t="s">
        <v>563</v>
      </c>
      <c r="B252" s="1" t="s">
        <v>564</v>
      </c>
      <c r="C252" s="1" t="s">
        <v>12</v>
      </c>
      <c r="D252" s="1">
        <v>1</v>
      </c>
      <c r="E252" s="1">
        <v>0.95</v>
      </c>
      <c r="F252" s="1">
        <v>0.76</v>
      </c>
      <c r="G252" s="1">
        <v>2008</v>
      </c>
      <c r="H252" s="1" t="s">
        <v>25</v>
      </c>
      <c r="I2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53" spans="1:9" x14ac:dyDescent="0.25">
      <c r="A253" s="1" t="s">
        <v>565</v>
      </c>
      <c r="B253" s="1" t="s">
        <v>566</v>
      </c>
      <c r="C253" s="1" t="s">
        <v>12</v>
      </c>
      <c r="D253" s="1">
        <v>1</v>
      </c>
      <c r="E253" s="1">
        <v>0.82</v>
      </c>
      <c r="F253" s="1">
        <v>0.66</v>
      </c>
      <c r="G253" s="1">
        <v>2025</v>
      </c>
      <c r="H253" s="1" t="s">
        <v>93</v>
      </c>
      <c r="I2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54" spans="1:9" x14ac:dyDescent="0.25">
      <c r="A254" s="1" t="s">
        <v>567</v>
      </c>
      <c r="B254" s="1" t="s">
        <v>568</v>
      </c>
      <c r="C254" s="1" t="s">
        <v>47</v>
      </c>
      <c r="D254" s="1">
        <v>1</v>
      </c>
      <c r="E254" s="2">
        <v>1.78</v>
      </c>
      <c r="F254" s="2">
        <v>1.43</v>
      </c>
      <c r="G254" s="1">
        <v>2017</v>
      </c>
      <c r="H254" s="1" t="s">
        <v>38</v>
      </c>
      <c r="I2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55" spans="1:9" x14ac:dyDescent="0.25">
      <c r="A255" s="1" t="s">
        <v>569</v>
      </c>
      <c r="B255" s="1" t="s">
        <v>570</v>
      </c>
      <c r="C255" s="1" t="s">
        <v>34</v>
      </c>
      <c r="D255" s="1">
        <v>1</v>
      </c>
      <c r="E255" s="1">
        <v>2.99</v>
      </c>
      <c r="F255" s="1">
        <v>2.39</v>
      </c>
      <c r="G255" s="1">
        <v>2025</v>
      </c>
      <c r="H255" s="1" t="s">
        <v>60</v>
      </c>
      <c r="I2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56" spans="1:9" x14ac:dyDescent="0.25">
      <c r="A256" s="1" t="s">
        <v>571</v>
      </c>
      <c r="B256" s="1" t="s">
        <v>572</v>
      </c>
      <c r="C256" s="1" t="s">
        <v>47</v>
      </c>
      <c r="D256" s="1">
        <v>1</v>
      </c>
      <c r="E256" s="1">
        <v>2.1</v>
      </c>
      <c r="F256" s="1">
        <v>1.68</v>
      </c>
      <c r="G256" s="1">
        <v>2025</v>
      </c>
      <c r="H256" s="1" t="s">
        <v>13</v>
      </c>
      <c r="I2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57" spans="1:9" x14ac:dyDescent="0.25">
      <c r="A257" s="1" t="s">
        <v>573</v>
      </c>
      <c r="B257" s="1" t="s">
        <v>574</v>
      </c>
      <c r="C257" s="1" t="s">
        <v>47</v>
      </c>
      <c r="D257" s="1">
        <v>1</v>
      </c>
      <c r="E257" s="1">
        <v>2.02</v>
      </c>
      <c r="F257" s="1">
        <v>1.62</v>
      </c>
      <c r="G257" s="1">
        <v>2022</v>
      </c>
      <c r="H257" s="1" t="s">
        <v>93</v>
      </c>
      <c r="I2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58" spans="1:9" x14ac:dyDescent="0.25">
      <c r="A258" s="1" t="s">
        <v>575</v>
      </c>
      <c r="B258" s="1" t="s">
        <v>576</v>
      </c>
      <c r="C258" s="1" t="s">
        <v>47</v>
      </c>
      <c r="D258" s="1">
        <v>1</v>
      </c>
      <c r="E258" s="1">
        <v>1.36</v>
      </c>
      <c r="F258" s="1">
        <v>1.0900000000000001</v>
      </c>
      <c r="G258" s="1">
        <v>2025</v>
      </c>
      <c r="H258" s="1" t="s">
        <v>354</v>
      </c>
      <c r="I2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59" spans="1:9" x14ac:dyDescent="0.25">
      <c r="A259" s="1" t="s">
        <v>577</v>
      </c>
      <c r="B259" s="1" t="s">
        <v>578</v>
      </c>
      <c r="C259" s="1" t="s">
        <v>34</v>
      </c>
      <c r="D259" s="1">
        <v>1</v>
      </c>
      <c r="E259" s="1">
        <v>3.74</v>
      </c>
      <c r="F259" s="1">
        <v>2.99</v>
      </c>
      <c r="G259" s="1">
        <v>2025</v>
      </c>
      <c r="H259" s="1" t="s">
        <v>351</v>
      </c>
      <c r="I2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0" spans="1:9" x14ac:dyDescent="0.25">
      <c r="A260" s="1" t="s">
        <v>579</v>
      </c>
      <c r="B260" s="1" t="s">
        <v>580</v>
      </c>
      <c r="C260" s="1" t="s">
        <v>12</v>
      </c>
      <c r="D260" s="1">
        <v>1</v>
      </c>
      <c r="E260" s="1">
        <v>0.6</v>
      </c>
      <c r="F260" s="1">
        <v>0.48</v>
      </c>
      <c r="G260" s="1">
        <v>2017</v>
      </c>
      <c r="H260" s="1" t="s">
        <v>489</v>
      </c>
      <c r="I2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1" spans="1:9" x14ac:dyDescent="0.25">
      <c r="A261" s="1" t="s">
        <v>581</v>
      </c>
      <c r="B261" s="1" t="s">
        <v>582</v>
      </c>
      <c r="C261" s="1" t="s">
        <v>47</v>
      </c>
      <c r="D261" s="1">
        <v>1</v>
      </c>
      <c r="E261" s="1">
        <v>1.62</v>
      </c>
      <c r="F261" s="1">
        <v>1.3</v>
      </c>
      <c r="G261" s="1">
        <v>2024</v>
      </c>
      <c r="H261" s="1" t="s">
        <v>93</v>
      </c>
      <c r="I2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2" spans="1:9" x14ac:dyDescent="0.25">
      <c r="A262" s="1" t="s">
        <v>583</v>
      </c>
      <c r="B262" s="1" t="s">
        <v>584</v>
      </c>
      <c r="C262" s="1" t="s">
        <v>12</v>
      </c>
      <c r="D262" s="1">
        <v>1</v>
      </c>
      <c r="E262" s="1">
        <v>0.88</v>
      </c>
      <c r="F262" s="1">
        <v>0.71</v>
      </c>
      <c r="G262" s="1">
        <v>2023</v>
      </c>
      <c r="H262" s="1" t="s">
        <v>93</v>
      </c>
      <c r="I2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3" spans="1:9" x14ac:dyDescent="0.25">
      <c r="A263" s="1" t="s">
        <v>585</v>
      </c>
      <c r="B263" s="1" t="s">
        <v>586</v>
      </c>
      <c r="C263" s="1" t="s">
        <v>12</v>
      </c>
      <c r="D263" s="1">
        <v>1</v>
      </c>
      <c r="E263" s="1">
        <v>0.45</v>
      </c>
      <c r="F263" s="1">
        <v>0.36</v>
      </c>
      <c r="G263" s="1">
        <v>2009</v>
      </c>
      <c r="H263" s="1" t="s">
        <v>31</v>
      </c>
      <c r="I2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4" spans="1:9" x14ac:dyDescent="0.25">
      <c r="A264" s="1" t="s">
        <v>587</v>
      </c>
      <c r="B264" s="1" t="s">
        <v>588</v>
      </c>
      <c r="C264" s="1" t="s">
        <v>47</v>
      </c>
      <c r="D264" s="1">
        <v>1</v>
      </c>
      <c r="E264" s="1">
        <v>1.74</v>
      </c>
      <c r="F264" s="1">
        <v>1.39</v>
      </c>
      <c r="G264" s="1">
        <v>2025</v>
      </c>
      <c r="H264" s="1" t="s">
        <v>16</v>
      </c>
      <c r="I2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5" spans="1:9" x14ac:dyDescent="0.25">
      <c r="A265" s="1" t="s">
        <v>589</v>
      </c>
      <c r="B265" s="1" t="s">
        <v>590</v>
      </c>
      <c r="C265" s="1" t="s">
        <v>12</v>
      </c>
      <c r="D265" s="1">
        <v>1</v>
      </c>
      <c r="E265" s="1">
        <v>1.07</v>
      </c>
      <c r="F265" s="1">
        <v>0.86</v>
      </c>
      <c r="G265" s="1">
        <v>2009</v>
      </c>
      <c r="H265" s="1" t="s">
        <v>93</v>
      </c>
      <c r="I2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6" spans="1:9" x14ac:dyDescent="0.25">
      <c r="A266" s="1" t="s">
        <v>591</v>
      </c>
      <c r="B266" s="1" t="s">
        <v>592</v>
      </c>
      <c r="C266" s="1" t="s">
        <v>2452</v>
      </c>
      <c r="D266" s="1">
        <v>1</v>
      </c>
      <c r="E266" s="1">
        <v>5.0599999999999996</v>
      </c>
      <c r="F266" s="1">
        <v>4.05</v>
      </c>
      <c r="G266" s="1">
        <v>2025</v>
      </c>
      <c r="H266" s="1" t="s">
        <v>143</v>
      </c>
      <c r="I2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7" spans="1:9" x14ac:dyDescent="0.25">
      <c r="A267" s="1" t="s">
        <v>593</v>
      </c>
      <c r="B267" s="1" t="s">
        <v>594</v>
      </c>
      <c r="C267" s="1" t="s">
        <v>34</v>
      </c>
      <c r="D267" s="1">
        <v>1</v>
      </c>
      <c r="E267" s="1">
        <v>2.73</v>
      </c>
      <c r="F267" s="1">
        <v>2.1800000000000002</v>
      </c>
      <c r="G267" s="1">
        <v>2018</v>
      </c>
      <c r="H267" s="1" t="s">
        <v>44</v>
      </c>
      <c r="I2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68" spans="1:9" x14ac:dyDescent="0.25">
      <c r="A268" s="1" t="s">
        <v>595</v>
      </c>
      <c r="B268" s="1" t="s">
        <v>596</v>
      </c>
      <c r="C268" s="1" t="s">
        <v>47</v>
      </c>
      <c r="D268" s="1">
        <v>1</v>
      </c>
      <c r="E268" s="2">
        <v>1.32</v>
      </c>
      <c r="F268" s="2">
        <v>1.05</v>
      </c>
      <c r="G268" s="1">
        <v>2025</v>
      </c>
      <c r="H268" s="1" t="s">
        <v>388</v>
      </c>
      <c r="I2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69" spans="1:9" x14ac:dyDescent="0.25">
      <c r="A269" s="1" t="s">
        <v>597</v>
      </c>
      <c r="B269" s="1" t="s">
        <v>598</v>
      </c>
      <c r="C269" s="1" t="s">
        <v>12</v>
      </c>
      <c r="D269" s="1">
        <v>1</v>
      </c>
      <c r="E269" s="1">
        <v>0.72</v>
      </c>
      <c r="F269" s="1">
        <v>0.57999999999999996</v>
      </c>
      <c r="G269" s="1">
        <v>2023</v>
      </c>
      <c r="H269" s="1" t="s">
        <v>13</v>
      </c>
      <c r="I2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70" spans="1:9" x14ac:dyDescent="0.25">
      <c r="A270" s="1" t="s">
        <v>599</v>
      </c>
      <c r="B270" s="1" t="s">
        <v>600</v>
      </c>
      <c r="C270" s="1" t="s">
        <v>12</v>
      </c>
      <c r="D270" s="1">
        <v>1</v>
      </c>
      <c r="E270" s="1">
        <v>0.92</v>
      </c>
      <c r="F270" s="1">
        <v>0.73</v>
      </c>
      <c r="G270" s="1">
        <v>2024</v>
      </c>
      <c r="H270" s="1" t="s">
        <v>57</v>
      </c>
      <c r="I2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71" spans="1:9" x14ac:dyDescent="0.25">
      <c r="A271" s="1" t="s">
        <v>601</v>
      </c>
      <c r="B271" s="1" t="s">
        <v>602</v>
      </c>
      <c r="C271" s="1" t="s">
        <v>2455</v>
      </c>
      <c r="D271" s="1">
        <v>1</v>
      </c>
      <c r="E271" s="1">
        <v>2.67</v>
      </c>
      <c r="F271" s="1">
        <v>2.13</v>
      </c>
      <c r="G271" s="1">
        <v>2025</v>
      </c>
      <c r="H271" s="1" t="s">
        <v>57</v>
      </c>
      <c r="I2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72" spans="1:9" x14ac:dyDescent="0.25">
      <c r="A272" s="1" t="s">
        <v>603</v>
      </c>
      <c r="B272" s="1" t="s">
        <v>604</v>
      </c>
      <c r="C272" s="1" t="s">
        <v>2453</v>
      </c>
      <c r="D272" s="1">
        <v>1</v>
      </c>
      <c r="E272" s="1">
        <v>1.01</v>
      </c>
      <c r="F272" s="1">
        <v>0.81</v>
      </c>
      <c r="G272" s="1">
        <v>2017</v>
      </c>
      <c r="H272" s="1" t="s">
        <v>354</v>
      </c>
      <c r="I2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73" spans="1:9" x14ac:dyDescent="0.25">
      <c r="A273" s="1" t="s">
        <v>605</v>
      </c>
      <c r="B273" s="1" t="s">
        <v>606</v>
      </c>
      <c r="C273" s="1" t="s">
        <v>47</v>
      </c>
      <c r="D273" s="1">
        <v>1</v>
      </c>
      <c r="E273" s="1">
        <v>2.06</v>
      </c>
      <c r="F273" s="1">
        <v>1.65</v>
      </c>
      <c r="G273" s="1">
        <v>2025</v>
      </c>
      <c r="H273" s="1" t="s">
        <v>9</v>
      </c>
      <c r="I2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74" spans="1:9" x14ac:dyDescent="0.25">
      <c r="A274" s="1" t="s">
        <v>607</v>
      </c>
      <c r="B274" s="1" t="s">
        <v>608</v>
      </c>
      <c r="C274" s="1" t="s">
        <v>34</v>
      </c>
      <c r="D274" s="1">
        <v>1</v>
      </c>
      <c r="E274" s="1">
        <v>2.34</v>
      </c>
      <c r="F274" s="1">
        <v>1.87</v>
      </c>
      <c r="G274" s="1">
        <v>2010</v>
      </c>
      <c r="H274" s="1" t="s">
        <v>253</v>
      </c>
      <c r="I2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75" spans="1:9" x14ac:dyDescent="0.25">
      <c r="A275" s="1" t="s">
        <v>2842</v>
      </c>
      <c r="B275" s="1" t="s">
        <v>2843</v>
      </c>
      <c r="C275" s="1" t="s">
        <v>2453</v>
      </c>
      <c r="D275" s="1">
        <v>1</v>
      </c>
      <c r="E275" s="1">
        <v>0.74</v>
      </c>
      <c r="F275" s="1">
        <v>0.59</v>
      </c>
      <c r="G275" s="1">
        <v>2025</v>
      </c>
      <c r="H275" s="1" t="s">
        <v>13</v>
      </c>
      <c r="I2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76" spans="1:9" x14ac:dyDescent="0.25">
      <c r="A276" s="1" t="s">
        <v>609</v>
      </c>
      <c r="B276" s="1" t="s">
        <v>610</v>
      </c>
      <c r="C276" s="1" t="s">
        <v>12</v>
      </c>
      <c r="D276" s="1">
        <v>1</v>
      </c>
      <c r="E276" s="1">
        <v>0.85</v>
      </c>
      <c r="F276" s="1">
        <v>0.68</v>
      </c>
      <c r="G276" s="1">
        <v>2014</v>
      </c>
      <c r="H276" s="1" t="s">
        <v>138</v>
      </c>
      <c r="I2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77" spans="1:9" x14ac:dyDescent="0.25">
      <c r="A277" s="1" t="s">
        <v>611</v>
      </c>
      <c r="B277" s="1" t="s">
        <v>612</v>
      </c>
      <c r="C277" s="1" t="s">
        <v>47</v>
      </c>
      <c r="D277" s="1">
        <v>1</v>
      </c>
      <c r="E277" s="1">
        <v>1.2</v>
      </c>
      <c r="F277" s="1">
        <v>0.96</v>
      </c>
      <c r="G277" s="1">
        <v>2023</v>
      </c>
      <c r="H277" s="1" t="s">
        <v>9</v>
      </c>
      <c r="I2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78" spans="1:9" x14ac:dyDescent="0.25">
      <c r="A278" s="1" t="s">
        <v>613</v>
      </c>
      <c r="B278" s="1" t="s">
        <v>614</v>
      </c>
      <c r="C278" s="1" t="s">
        <v>47</v>
      </c>
      <c r="D278" s="1">
        <v>1</v>
      </c>
      <c r="E278" s="2">
        <v>1.27</v>
      </c>
      <c r="F278" s="2">
        <v>1.02</v>
      </c>
      <c r="G278" s="1">
        <v>2024</v>
      </c>
      <c r="H278" s="1" t="s">
        <v>82</v>
      </c>
      <c r="I2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79" spans="1:9" x14ac:dyDescent="0.25">
      <c r="A279" s="1" t="s">
        <v>615</v>
      </c>
      <c r="B279" s="1" t="s">
        <v>616</v>
      </c>
      <c r="C279" s="1" t="s">
        <v>47</v>
      </c>
      <c r="D279" s="1">
        <v>1</v>
      </c>
      <c r="E279" s="2">
        <v>1.32</v>
      </c>
      <c r="F279" s="2">
        <v>1.05</v>
      </c>
      <c r="G279" s="1">
        <v>2010</v>
      </c>
      <c r="H279" s="1" t="s">
        <v>617</v>
      </c>
      <c r="I2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80" spans="1:9" x14ac:dyDescent="0.25">
      <c r="A280" s="1" t="s">
        <v>618</v>
      </c>
      <c r="B280" s="1" t="s">
        <v>619</v>
      </c>
      <c r="C280" s="1" t="s">
        <v>2453</v>
      </c>
      <c r="D280" s="1">
        <v>1</v>
      </c>
      <c r="E280" s="1">
        <v>1.1100000000000001</v>
      </c>
      <c r="F280" s="1">
        <v>0.88</v>
      </c>
      <c r="G280" s="1">
        <v>2014</v>
      </c>
      <c r="H280" s="1" t="s">
        <v>13</v>
      </c>
      <c r="I2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1" spans="1:9" x14ac:dyDescent="0.25">
      <c r="A281" s="1" t="s">
        <v>620</v>
      </c>
      <c r="B281" s="1" t="s">
        <v>621</v>
      </c>
      <c r="C281" s="1" t="s">
        <v>12</v>
      </c>
      <c r="D281" s="1">
        <v>1</v>
      </c>
      <c r="E281" s="1">
        <v>0.31</v>
      </c>
      <c r="F281" s="1">
        <v>0.24</v>
      </c>
      <c r="G281" s="1">
        <v>2009</v>
      </c>
      <c r="H281" s="1" t="s">
        <v>13</v>
      </c>
      <c r="I2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2" spans="1:9" x14ac:dyDescent="0.25">
      <c r="A282" s="1" t="s">
        <v>622</v>
      </c>
      <c r="B282" s="1" t="s">
        <v>623</v>
      </c>
      <c r="C282" s="1" t="s">
        <v>12</v>
      </c>
      <c r="D282" s="1">
        <v>1</v>
      </c>
      <c r="E282" s="1">
        <v>0.3</v>
      </c>
      <c r="F282" s="1">
        <v>0.24</v>
      </c>
      <c r="G282" s="1">
        <v>2013</v>
      </c>
      <c r="H282" s="1" t="s">
        <v>41</v>
      </c>
      <c r="I2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3" spans="1:9" x14ac:dyDescent="0.25">
      <c r="A283" s="1" t="s">
        <v>624</v>
      </c>
      <c r="B283" s="1" t="s">
        <v>625</v>
      </c>
      <c r="C283" s="1" t="s">
        <v>66</v>
      </c>
      <c r="D283" s="1">
        <v>1</v>
      </c>
      <c r="E283" s="1">
        <v>7.57</v>
      </c>
      <c r="F283" s="1">
        <v>6.05</v>
      </c>
      <c r="G283" s="1">
        <v>2008</v>
      </c>
      <c r="H283" s="1" t="s">
        <v>626</v>
      </c>
      <c r="I2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4" spans="1:9" x14ac:dyDescent="0.25">
      <c r="A284" s="1" t="s">
        <v>627</v>
      </c>
      <c r="B284" s="1" t="s">
        <v>628</v>
      </c>
      <c r="C284" s="1" t="s">
        <v>47</v>
      </c>
      <c r="D284" s="1">
        <v>1</v>
      </c>
      <c r="E284" s="1">
        <v>1.28</v>
      </c>
      <c r="F284" s="1">
        <v>1.02</v>
      </c>
      <c r="G284" s="1">
        <v>2010</v>
      </c>
      <c r="H284" s="1" t="s">
        <v>107</v>
      </c>
      <c r="I2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5" spans="1:9" x14ac:dyDescent="0.25">
      <c r="A285" s="1" t="s">
        <v>629</v>
      </c>
      <c r="B285" s="1" t="s">
        <v>630</v>
      </c>
      <c r="C285" s="1" t="s">
        <v>12</v>
      </c>
      <c r="D285" s="1">
        <v>1</v>
      </c>
      <c r="E285" s="1">
        <v>0.7</v>
      </c>
      <c r="F285" s="1">
        <v>0.56000000000000005</v>
      </c>
      <c r="G285" s="1">
        <v>2025</v>
      </c>
      <c r="H285" s="1" t="s">
        <v>98</v>
      </c>
      <c r="I2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6" spans="1:9" x14ac:dyDescent="0.25">
      <c r="A286" s="1" t="s">
        <v>631</v>
      </c>
      <c r="B286" s="1" t="s">
        <v>632</v>
      </c>
      <c r="C286" s="1" t="s">
        <v>47</v>
      </c>
      <c r="D286" s="1">
        <v>1</v>
      </c>
      <c r="E286" s="1">
        <v>2.21</v>
      </c>
      <c r="F286" s="1">
        <v>1.77</v>
      </c>
      <c r="G286" s="1">
        <v>2009</v>
      </c>
      <c r="H286" s="1" t="s">
        <v>48</v>
      </c>
      <c r="I2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7" spans="1:9" x14ac:dyDescent="0.25">
      <c r="A287" s="1" t="s">
        <v>633</v>
      </c>
      <c r="B287" s="1" t="s">
        <v>634</v>
      </c>
      <c r="C287" s="1" t="s">
        <v>47</v>
      </c>
      <c r="D287" s="1">
        <v>1</v>
      </c>
      <c r="E287" s="1">
        <v>2.0299999999999998</v>
      </c>
      <c r="F287" s="1">
        <v>1.63</v>
      </c>
      <c r="G287" s="1">
        <v>2019</v>
      </c>
      <c r="H287" s="1" t="s">
        <v>60</v>
      </c>
      <c r="I2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8" spans="1:9" x14ac:dyDescent="0.25">
      <c r="A288" s="1" t="s">
        <v>635</v>
      </c>
      <c r="B288" s="1" t="s">
        <v>636</v>
      </c>
      <c r="C288" s="1" t="s">
        <v>12</v>
      </c>
      <c r="D288" s="1">
        <v>1</v>
      </c>
      <c r="E288" s="1">
        <v>0.51</v>
      </c>
      <c r="F288" s="1">
        <v>0.41</v>
      </c>
      <c r="G288" s="1">
        <v>2020</v>
      </c>
      <c r="H288" s="1" t="s">
        <v>41</v>
      </c>
      <c r="I2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89" spans="1:9" x14ac:dyDescent="0.25">
      <c r="A289" s="1" t="s">
        <v>637</v>
      </c>
      <c r="B289" s="1" t="s">
        <v>638</v>
      </c>
      <c r="C289" s="1" t="s">
        <v>34</v>
      </c>
      <c r="D289" s="1">
        <v>1</v>
      </c>
      <c r="E289" s="1">
        <v>3.77</v>
      </c>
      <c r="F289" s="1">
        <v>3.01</v>
      </c>
      <c r="G289" s="1">
        <v>2015</v>
      </c>
      <c r="H289" s="1" t="s">
        <v>85</v>
      </c>
      <c r="I2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0" spans="1:9" x14ac:dyDescent="0.25">
      <c r="A290" s="1" t="s">
        <v>639</v>
      </c>
      <c r="B290" s="1" t="s">
        <v>640</v>
      </c>
      <c r="C290" s="1" t="s">
        <v>19</v>
      </c>
      <c r="D290" s="1">
        <v>1</v>
      </c>
      <c r="E290" s="1">
        <v>4.58</v>
      </c>
      <c r="F290" s="1">
        <v>3.67</v>
      </c>
      <c r="G290" s="1">
        <v>2018</v>
      </c>
      <c r="H290" s="1" t="s">
        <v>154</v>
      </c>
      <c r="I2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1" spans="1:9" x14ac:dyDescent="0.25">
      <c r="A291" s="1" t="s">
        <v>641</v>
      </c>
      <c r="B291" s="1" t="s">
        <v>642</v>
      </c>
      <c r="C291" s="1" t="s">
        <v>2455</v>
      </c>
      <c r="D291" s="1">
        <v>1</v>
      </c>
      <c r="E291" s="1">
        <v>2.4</v>
      </c>
      <c r="F291" s="1">
        <v>1.92</v>
      </c>
      <c r="G291" s="1">
        <v>2025</v>
      </c>
      <c r="H291" s="1" t="s">
        <v>107</v>
      </c>
      <c r="I2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2" spans="1:9" x14ac:dyDescent="0.25">
      <c r="A292" s="1" t="s">
        <v>643</v>
      </c>
      <c r="B292" s="1" t="s">
        <v>644</v>
      </c>
      <c r="C292" s="1" t="s">
        <v>47</v>
      </c>
      <c r="D292" s="1">
        <v>1</v>
      </c>
      <c r="E292" s="1">
        <v>1.28</v>
      </c>
      <c r="F292" s="1">
        <v>1.02</v>
      </c>
      <c r="G292" s="1">
        <v>2011</v>
      </c>
      <c r="H292" s="1" t="s">
        <v>351</v>
      </c>
      <c r="I2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3" spans="1:9" x14ac:dyDescent="0.25">
      <c r="A293" s="1" t="s">
        <v>645</v>
      </c>
      <c r="B293" s="1" t="s">
        <v>646</v>
      </c>
      <c r="C293" s="1" t="s">
        <v>47</v>
      </c>
      <c r="D293" s="1">
        <v>1</v>
      </c>
      <c r="E293" s="1">
        <v>1.75</v>
      </c>
      <c r="F293" s="1">
        <v>1.4</v>
      </c>
      <c r="G293" s="1">
        <v>2025</v>
      </c>
      <c r="H293" s="1" t="s">
        <v>85</v>
      </c>
      <c r="I2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4" spans="1:9" x14ac:dyDescent="0.25">
      <c r="A294" s="1" t="s">
        <v>647</v>
      </c>
      <c r="B294" s="1" t="s">
        <v>648</v>
      </c>
      <c r="C294" s="1" t="s">
        <v>47</v>
      </c>
      <c r="D294" s="1">
        <v>1</v>
      </c>
      <c r="E294" s="1">
        <v>2.27</v>
      </c>
      <c r="F294" s="1">
        <v>1.81</v>
      </c>
      <c r="G294" s="1">
        <v>2008</v>
      </c>
      <c r="H294" s="1" t="s">
        <v>131</v>
      </c>
      <c r="I2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5" spans="1:9" x14ac:dyDescent="0.25">
      <c r="A295" s="1" t="s">
        <v>649</v>
      </c>
      <c r="B295" s="1" t="s">
        <v>650</v>
      </c>
      <c r="C295" s="1" t="s">
        <v>34</v>
      </c>
      <c r="D295" s="1">
        <v>1</v>
      </c>
      <c r="E295" s="1">
        <v>2.4</v>
      </c>
      <c r="F295" s="1">
        <v>1.92</v>
      </c>
      <c r="G295" s="1">
        <v>2012</v>
      </c>
      <c r="H295" s="1" t="s">
        <v>98</v>
      </c>
      <c r="I2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6" spans="1:9" x14ac:dyDescent="0.25">
      <c r="A296" s="1" t="s">
        <v>651</v>
      </c>
      <c r="B296" s="1" t="s">
        <v>652</v>
      </c>
      <c r="C296" s="1" t="s">
        <v>2455</v>
      </c>
      <c r="D296" s="1">
        <v>1</v>
      </c>
      <c r="E296" s="1">
        <v>2.92</v>
      </c>
      <c r="F296" s="1">
        <v>2.34</v>
      </c>
      <c r="G296" s="1">
        <v>2013</v>
      </c>
      <c r="H296" s="1" t="s">
        <v>98</v>
      </c>
      <c r="I2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7" spans="1:9" x14ac:dyDescent="0.25">
      <c r="A297" s="1" t="s">
        <v>653</v>
      </c>
      <c r="B297" s="1" t="s">
        <v>654</v>
      </c>
      <c r="C297" s="1" t="s">
        <v>118</v>
      </c>
      <c r="D297" s="1">
        <v>1</v>
      </c>
      <c r="E297" s="2" t="s">
        <v>73</v>
      </c>
      <c r="F297" s="2">
        <v>15.96</v>
      </c>
      <c r="G297" s="1">
        <v>2008</v>
      </c>
      <c r="H297" s="1" t="s">
        <v>655</v>
      </c>
      <c r="I2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298" spans="1:9" x14ac:dyDescent="0.25">
      <c r="A298" s="1" t="s">
        <v>656</v>
      </c>
      <c r="B298" s="1" t="s">
        <v>657</v>
      </c>
      <c r="C298" s="1" t="s">
        <v>47</v>
      </c>
      <c r="D298" s="1">
        <v>1</v>
      </c>
      <c r="E298" s="1">
        <v>1.45</v>
      </c>
      <c r="F298" s="1">
        <v>1.1599999999999999</v>
      </c>
      <c r="G298" s="1">
        <v>2012</v>
      </c>
      <c r="H298" s="1" t="s">
        <v>351</v>
      </c>
      <c r="I2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299" spans="1:9" x14ac:dyDescent="0.25">
      <c r="A299" s="1" t="s">
        <v>658</v>
      </c>
      <c r="B299" s="1" t="s">
        <v>659</v>
      </c>
      <c r="C299" s="1" t="s">
        <v>34</v>
      </c>
      <c r="D299" s="1">
        <v>1</v>
      </c>
      <c r="E299" s="1">
        <v>2.87</v>
      </c>
      <c r="F299" s="1">
        <v>2.2999999999999998</v>
      </c>
      <c r="G299" s="1">
        <v>2016</v>
      </c>
      <c r="H299" s="1" t="s">
        <v>351</v>
      </c>
      <c r="I2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0" spans="1:9" x14ac:dyDescent="0.25">
      <c r="A300" s="1" t="s">
        <v>660</v>
      </c>
      <c r="B300" s="1" t="s">
        <v>661</v>
      </c>
      <c r="C300" s="1" t="s">
        <v>12</v>
      </c>
      <c r="D300" s="1">
        <v>1</v>
      </c>
      <c r="E300" s="1">
        <v>0.19</v>
      </c>
      <c r="F300" s="1">
        <v>0.15</v>
      </c>
      <c r="G300" s="1">
        <v>2016</v>
      </c>
      <c r="H300" s="1" t="s">
        <v>31</v>
      </c>
      <c r="I3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1" spans="1:9" x14ac:dyDescent="0.25">
      <c r="A301" s="1" t="s">
        <v>662</v>
      </c>
      <c r="B301" s="1" t="s">
        <v>663</v>
      </c>
      <c r="C301" s="1" t="s">
        <v>47</v>
      </c>
      <c r="D301" s="1">
        <v>1</v>
      </c>
      <c r="E301" s="1">
        <v>1.94</v>
      </c>
      <c r="F301" s="1">
        <v>1.55</v>
      </c>
      <c r="G301" s="1">
        <v>2025</v>
      </c>
      <c r="H301" s="1" t="s">
        <v>664</v>
      </c>
      <c r="I3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2" spans="1:9" x14ac:dyDescent="0.25">
      <c r="A302" s="1" t="s">
        <v>2844</v>
      </c>
      <c r="B302" s="1" t="s">
        <v>2845</v>
      </c>
      <c r="C302" s="1" t="s">
        <v>2453</v>
      </c>
      <c r="D302" s="1">
        <v>1</v>
      </c>
      <c r="E302" s="1">
        <v>0.71</v>
      </c>
      <c r="F302" s="1">
        <v>0.56999999999999995</v>
      </c>
      <c r="G302" s="1">
        <v>2025</v>
      </c>
      <c r="H302" s="1" t="s">
        <v>41</v>
      </c>
      <c r="I3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3" spans="1:9" x14ac:dyDescent="0.25">
      <c r="A303" s="1" t="s">
        <v>665</v>
      </c>
      <c r="B303" s="1" t="s">
        <v>666</v>
      </c>
      <c r="C303" s="1" t="s">
        <v>66</v>
      </c>
      <c r="D303" s="1">
        <v>1</v>
      </c>
      <c r="E303" s="1">
        <v>6.38</v>
      </c>
      <c r="F303" s="1">
        <v>5.0999999999999996</v>
      </c>
      <c r="G303" s="1">
        <v>2020</v>
      </c>
      <c r="H303" s="1" t="s">
        <v>253</v>
      </c>
      <c r="I3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4" spans="1:9" x14ac:dyDescent="0.25">
      <c r="A304" s="1" t="s">
        <v>667</v>
      </c>
      <c r="B304" s="1" t="s">
        <v>668</v>
      </c>
      <c r="C304" s="1" t="s">
        <v>47</v>
      </c>
      <c r="D304" s="1">
        <v>1</v>
      </c>
      <c r="E304" s="1">
        <v>1.56</v>
      </c>
      <c r="F304" s="1">
        <v>1.24</v>
      </c>
      <c r="G304" s="1">
        <v>2025</v>
      </c>
      <c r="H304" s="1" t="s">
        <v>85</v>
      </c>
      <c r="I3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5" spans="1:9" x14ac:dyDescent="0.25">
      <c r="A305" s="1" t="s">
        <v>669</v>
      </c>
      <c r="B305" s="1" t="s">
        <v>670</v>
      </c>
      <c r="C305" s="1" t="s">
        <v>34</v>
      </c>
      <c r="D305" s="1">
        <v>1</v>
      </c>
      <c r="E305" s="1">
        <v>2.37</v>
      </c>
      <c r="F305" s="1">
        <v>1.89</v>
      </c>
      <c r="G305" s="1">
        <v>2025</v>
      </c>
      <c r="H305" s="1" t="s">
        <v>154</v>
      </c>
      <c r="I3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6" spans="1:9" x14ac:dyDescent="0.25">
      <c r="A306" s="1" t="s">
        <v>671</v>
      </c>
      <c r="B306" s="1" t="s">
        <v>672</v>
      </c>
      <c r="C306" s="1" t="s">
        <v>47</v>
      </c>
      <c r="D306" s="1">
        <v>1</v>
      </c>
      <c r="E306" s="1">
        <v>1.99</v>
      </c>
      <c r="F306" s="1">
        <v>1.59</v>
      </c>
      <c r="G306" s="1">
        <v>2025</v>
      </c>
      <c r="H306" s="1" t="s">
        <v>167</v>
      </c>
      <c r="I3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7" spans="1:9" x14ac:dyDescent="0.25">
      <c r="A307" s="1" t="s">
        <v>673</v>
      </c>
      <c r="B307" s="1" t="s">
        <v>674</v>
      </c>
      <c r="C307" s="1" t="s">
        <v>118</v>
      </c>
      <c r="D307" s="1">
        <v>1</v>
      </c>
      <c r="E307" s="1" t="s">
        <v>73</v>
      </c>
      <c r="F307" s="1">
        <v>16.21</v>
      </c>
      <c r="G307" s="1">
        <v>2015</v>
      </c>
      <c r="H307" s="1" t="s">
        <v>167</v>
      </c>
      <c r="I3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8" spans="1:9" x14ac:dyDescent="0.25">
      <c r="A308" s="1" t="s">
        <v>675</v>
      </c>
      <c r="B308" s="1" t="s">
        <v>676</v>
      </c>
      <c r="C308" s="1" t="s">
        <v>47</v>
      </c>
      <c r="D308" s="1">
        <v>1</v>
      </c>
      <c r="E308" s="1">
        <v>1.51</v>
      </c>
      <c r="F308" s="1">
        <v>1.21</v>
      </c>
      <c r="G308" s="1">
        <v>2014</v>
      </c>
      <c r="H308" s="1" t="s">
        <v>13</v>
      </c>
      <c r="I3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09" spans="1:9" x14ac:dyDescent="0.25">
      <c r="A309" s="1" t="s">
        <v>677</v>
      </c>
      <c r="B309" s="1" t="s">
        <v>678</v>
      </c>
      <c r="C309" s="1" t="s">
        <v>2451</v>
      </c>
      <c r="D309" s="1">
        <v>1</v>
      </c>
      <c r="E309" s="1">
        <v>1.62</v>
      </c>
      <c r="F309" s="1">
        <v>1.3</v>
      </c>
      <c r="G309" s="1">
        <v>2025</v>
      </c>
      <c r="H309" s="1" t="s">
        <v>138</v>
      </c>
      <c r="I3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0" spans="1:9" x14ac:dyDescent="0.25">
      <c r="A310" s="1" t="s">
        <v>679</v>
      </c>
      <c r="B310" s="1" t="s">
        <v>680</v>
      </c>
      <c r="C310" s="1" t="s">
        <v>47</v>
      </c>
      <c r="D310" s="1">
        <v>1</v>
      </c>
      <c r="E310" s="1">
        <v>2.0299999999999998</v>
      </c>
      <c r="F310" s="1">
        <v>1.62</v>
      </c>
      <c r="G310" s="1">
        <v>2011</v>
      </c>
      <c r="H310" s="1" t="s">
        <v>126</v>
      </c>
      <c r="I3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1" spans="1:9" x14ac:dyDescent="0.25">
      <c r="A311" s="1" t="s">
        <v>681</v>
      </c>
      <c r="B311" s="1" t="s">
        <v>682</v>
      </c>
      <c r="C311" s="1" t="s">
        <v>47</v>
      </c>
      <c r="D311" s="1">
        <v>1</v>
      </c>
      <c r="E311" s="1">
        <v>1.59</v>
      </c>
      <c r="F311" s="1">
        <v>1.27</v>
      </c>
      <c r="G311" s="1">
        <v>2019</v>
      </c>
      <c r="H311" s="1" t="s">
        <v>154</v>
      </c>
      <c r="I3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2" spans="1:9" x14ac:dyDescent="0.25">
      <c r="A312" s="1" t="s">
        <v>683</v>
      </c>
      <c r="B312" s="1" t="s">
        <v>684</v>
      </c>
      <c r="C312" s="1" t="s">
        <v>47</v>
      </c>
      <c r="D312" s="1">
        <v>1</v>
      </c>
      <c r="E312" s="1">
        <v>2.16</v>
      </c>
      <c r="F312" s="1">
        <v>1.73</v>
      </c>
      <c r="G312" s="1">
        <v>2025</v>
      </c>
      <c r="H312" s="1" t="s">
        <v>16</v>
      </c>
      <c r="I3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3" spans="1:9" x14ac:dyDescent="0.25">
      <c r="A313" s="1" t="s">
        <v>685</v>
      </c>
      <c r="B313" s="1" t="s">
        <v>686</v>
      </c>
      <c r="C313" s="1" t="s">
        <v>2453</v>
      </c>
      <c r="D313" s="1">
        <v>1</v>
      </c>
      <c r="E313" s="1">
        <v>0.86</v>
      </c>
      <c r="F313" s="1">
        <v>0.69</v>
      </c>
      <c r="G313" s="1">
        <v>2019</v>
      </c>
      <c r="H313" s="1" t="s">
        <v>191</v>
      </c>
      <c r="I3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4" spans="1:9" x14ac:dyDescent="0.25">
      <c r="A314" s="1" t="s">
        <v>687</v>
      </c>
      <c r="B314" s="1" t="s">
        <v>688</v>
      </c>
      <c r="C314" s="1" t="s">
        <v>19</v>
      </c>
      <c r="D314" s="1">
        <v>1</v>
      </c>
      <c r="E314" s="1">
        <v>4.46</v>
      </c>
      <c r="F314" s="1">
        <v>3.57</v>
      </c>
      <c r="G314" s="1">
        <v>2020</v>
      </c>
      <c r="H314" s="1" t="s">
        <v>126</v>
      </c>
      <c r="I3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5" spans="1:9" x14ac:dyDescent="0.25">
      <c r="A315" s="1" t="s">
        <v>689</v>
      </c>
      <c r="B315" s="1" t="s">
        <v>690</v>
      </c>
      <c r="C315" s="1" t="s">
        <v>34</v>
      </c>
      <c r="D315" s="1">
        <v>1</v>
      </c>
      <c r="E315" s="2">
        <v>3.24</v>
      </c>
      <c r="F315" s="2">
        <v>2.59</v>
      </c>
      <c r="G315" s="1">
        <v>2009</v>
      </c>
      <c r="H315" s="1" t="s">
        <v>289</v>
      </c>
      <c r="I3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316" spans="1:9" x14ac:dyDescent="0.25">
      <c r="A316" s="1" t="s">
        <v>691</v>
      </c>
      <c r="B316" s="1" t="s">
        <v>692</v>
      </c>
      <c r="C316" s="1" t="s">
        <v>12</v>
      </c>
      <c r="D316" s="1">
        <v>1</v>
      </c>
      <c r="E316" s="1">
        <v>0.87</v>
      </c>
      <c r="F316" s="1">
        <v>0.7</v>
      </c>
      <c r="G316" s="1">
        <v>2024</v>
      </c>
      <c r="H316" s="1" t="s">
        <v>9</v>
      </c>
      <c r="I3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7" spans="1:9" x14ac:dyDescent="0.25">
      <c r="A317" s="1" t="s">
        <v>693</v>
      </c>
      <c r="B317" s="1" t="s">
        <v>694</v>
      </c>
      <c r="C317" s="1" t="s">
        <v>47</v>
      </c>
      <c r="D317" s="1">
        <v>1</v>
      </c>
      <c r="E317" s="1">
        <v>1.43</v>
      </c>
      <c r="F317" s="1">
        <v>1.1399999999999999</v>
      </c>
      <c r="G317" s="1">
        <v>2020</v>
      </c>
      <c r="H317" s="1" t="s">
        <v>57</v>
      </c>
      <c r="I3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8" spans="1:9" x14ac:dyDescent="0.25">
      <c r="A318" s="1" t="s">
        <v>695</v>
      </c>
      <c r="B318" s="1" t="s">
        <v>696</v>
      </c>
      <c r="C318" s="1" t="s">
        <v>2455</v>
      </c>
      <c r="D318" s="1">
        <v>1</v>
      </c>
      <c r="E318" s="1">
        <v>2.5</v>
      </c>
      <c r="F318" s="1">
        <v>2</v>
      </c>
      <c r="G318" s="1">
        <v>2025</v>
      </c>
      <c r="H318" s="1" t="s">
        <v>154</v>
      </c>
      <c r="I3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19" spans="1:9" x14ac:dyDescent="0.25">
      <c r="A319" s="1" t="s">
        <v>697</v>
      </c>
      <c r="B319" s="1" t="s">
        <v>698</v>
      </c>
      <c r="C319" s="1" t="s">
        <v>12</v>
      </c>
      <c r="D319" s="1">
        <v>1</v>
      </c>
      <c r="E319" s="1">
        <v>0.81</v>
      </c>
      <c r="F319" s="1">
        <v>0.65</v>
      </c>
      <c r="G319" s="1">
        <v>2009</v>
      </c>
      <c r="H319" s="1" t="s">
        <v>98</v>
      </c>
      <c r="I3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0" spans="1:9" x14ac:dyDescent="0.25">
      <c r="A320" s="1" t="s">
        <v>699</v>
      </c>
      <c r="B320" s="1" t="s">
        <v>700</v>
      </c>
      <c r="C320" s="1" t="s">
        <v>12</v>
      </c>
      <c r="D320" s="1">
        <v>1</v>
      </c>
      <c r="E320" s="1">
        <v>0.75</v>
      </c>
      <c r="F320" s="1">
        <v>0.6</v>
      </c>
      <c r="G320" s="1">
        <v>2020</v>
      </c>
      <c r="H320" s="1" t="s">
        <v>98</v>
      </c>
      <c r="I3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1" spans="1:9" x14ac:dyDescent="0.25">
      <c r="A321" s="1" t="s">
        <v>701</v>
      </c>
      <c r="B321" s="1" t="s">
        <v>702</v>
      </c>
      <c r="C321" s="1" t="s">
        <v>47</v>
      </c>
      <c r="D321" s="1">
        <v>1</v>
      </c>
      <c r="E321" s="1">
        <v>1.65</v>
      </c>
      <c r="F321" s="1">
        <v>1.32</v>
      </c>
      <c r="G321" s="1">
        <v>2022</v>
      </c>
      <c r="H321" s="1" t="s">
        <v>154</v>
      </c>
      <c r="I3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2" spans="1:9" x14ac:dyDescent="0.25">
      <c r="A322" s="1" t="s">
        <v>703</v>
      </c>
      <c r="B322" s="1" t="s">
        <v>704</v>
      </c>
      <c r="C322" s="1" t="s">
        <v>12</v>
      </c>
      <c r="D322" s="1">
        <v>1</v>
      </c>
      <c r="E322" s="1">
        <v>0.77</v>
      </c>
      <c r="F322" s="1">
        <v>0.62</v>
      </c>
      <c r="G322" s="1">
        <v>2025</v>
      </c>
      <c r="H322" s="1" t="s">
        <v>54</v>
      </c>
      <c r="I3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3" spans="1:9" x14ac:dyDescent="0.25">
      <c r="A323" s="1" t="s">
        <v>705</v>
      </c>
      <c r="B323" s="1" t="s">
        <v>706</v>
      </c>
      <c r="C323" s="1" t="s">
        <v>47</v>
      </c>
      <c r="D323" s="1">
        <v>1</v>
      </c>
      <c r="E323" s="1">
        <v>1.41</v>
      </c>
      <c r="F323" s="1">
        <v>1.1299999999999999</v>
      </c>
      <c r="G323" s="1">
        <v>2025</v>
      </c>
      <c r="H323" s="1" t="s">
        <v>664</v>
      </c>
      <c r="I3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4" spans="1:9" x14ac:dyDescent="0.25">
      <c r="A324" s="1" t="s">
        <v>707</v>
      </c>
      <c r="B324" s="1" t="s">
        <v>708</v>
      </c>
      <c r="C324" s="1" t="s">
        <v>12</v>
      </c>
      <c r="D324" s="1">
        <v>1</v>
      </c>
      <c r="E324" s="1">
        <v>0.63</v>
      </c>
      <c r="F324" s="1">
        <v>0.5</v>
      </c>
      <c r="G324" s="1">
        <v>2020</v>
      </c>
      <c r="H324" s="1" t="s">
        <v>351</v>
      </c>
      <c r="I3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5" spans="1:9" x14ac:dyDescent="0.25">
      <c r="A325" s="1" t="s">
        <v>709</v>
      </c>
      <c r="B325" s="1" t="s">
        <v>710</v>
      </c>
      <c r="C325" s="1" t="s">
        <v>47</v>
      </c>
      <c r="D325" s="1">
        <v>1</v>
      </c>
      <c r="E325" s="1">
        <v>1.9</v>
      </c>
      <c r="F325" s="1">
        <v>1.52</v>
      </c>
      <c r="G325" s="1">
        <v>2010</v>
      </c>
      <c r="H325" s="1" t="s">
        <v>167</v>
      </c>
      <c r="I3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6" spans="1:9" x14ac:dyDescent="0.25">
      <c r="A326" s="1" t="s">
        <v>711</v>
      </c>
      <c r="B326" s="1" t="s">
        <v>712</v>
      </c>
      <c r="C326" s="1" t="s">
        <v>66</v>
      </c>
      <c r="D326" s="1">
        <v>1</v>
      </c>
      <c r="E326" s="1">
        <v>6.95</v>
      </c>
      <c r="F326" s="1">
        <v>5.56</v>
      </c>
      <c r="G326" s="1">
        <v>2025</v>
      </c>
      <c r="H326" s="1" t="s">
        <v>176</v>
      </c>
      <c r="I3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7" spans="1:9" x14ac:dyDescent="0.25">
      <c r="A327" s="1" t="s">
        <v>713</v>
      </c>
      <c r="B327" s="1" t="s">
        <v>714</v>
      </c>
      <c r="C327" s="1" t="s">
        <v>34</v>
      </c>
      <c r="D327" s="1">
        <v>1</v>
      </c>
      <c r="E327" s="1">
        <v>2.68</v>
      </c>
      <c r="F327" s="1">
        <v>2.14</v>
      </c>
      <c r="G327" s="1">
        <v>2025</v>
      </c>
      <c r="H327" s="1" t="s">
        <v>191</v>
      </c>
      <c r="I3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8" spans="1:9" x14ac:dyDescent="0.25">
      <c r="A328" s="1" t="s">
        <v>715</v>
      </c>
      <c r="B328" s="1" t="s">
        <v>716</v>
      </c>
      <c r="C328" s="1" t="s">
        <v>66</v>
      </c>
      <c r="D328" s="1">
        <v>1</v>
      </c>
      <c r="E328" s="1">
        <v>6.3</v>
      </c>
      <c r="F328" s="1">
        <v>5.04</v>
      </c>
      <c r="G328" s="1">
        <v>2016</v>
      </c>
      <c r="H328" s="1" t="s">
        <v>67</v>
      </c>
      <c r="I3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29" spans="1:9" x14ac:dyDescent="0.25">
      <c r="A329" s="1" t="s">
        <v>717</v>
      </c>
      <c r="B329" s="1" t="s">
        <v>718</v>
      </c>
      <c r="C329" s="1" t="s">
        <v>12</v>
      </c>
      <c r="D329" s="1">
        <v>1</v>
      </c>
      <c r="E329" s="1">
        <v>0.67</v>
      </c>
      <c r="F329" s="1">
        <v>0.53</v>
      </c>
      <c r="G329" s="1">
        <v>2009</v>
      </c>
      <c r="H329" s="1" t="s">
        <v>67</v>
      </c>
      <c r="I3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30" spans="1:9" x14ac:dyDescent="0.25">
      <c r="A330" s="1" t="s">
        <v>719</v>
      </c>
      <c r="B330" s="1" t="s">
        <v>720</v>
      </c>
      <c r="C330" s="1" t="s">
        <v>2453</v>
      </c>
      <c r="D330" s="1">
        <v>1</v>
      </c>
      <c r="E330" s="1">
        <v>1.1599999999999999</v>
      </c>
      <c r="F330" s="1">
        <v>0.93</v>
      </c>
      <c r="G330" s="1">
        <v>2025</v>
      </c>
      <c r="H330" s="1" t="s">
        <v>60</v>
      </c>
      <c r="I3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31" spans="1:9" x14ac:dyDescent="0.25">
      <c r="A331" s="1" t="s">
        <v>721</v>
      </c>
      <c r="B331" s="1" t="s">
        <v>722</v>
      </c>
      <c r="C331" s="1" t="s">
        <v>12</v>
      </c>
      <c r="D331" s="1">
        <v>1</v>
      </c>
      <c r="E331" s="2">
        <v>0.9</v>
      </c>
      <c r="F331" s="2">
        <v>0.72</v>
      </c>
      <c r="G331" s="1">
        <v>2025</v>
      </c>
      <c r="H331" s="1" t="s">
        <v>388</v>
      </c>
      <c r="I3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332" spans="1:9" x14ac:dyDescent="0.25">
      <c r="A332" s="1" t="s">
        <v>723</v>
      </c>
      <c r="B332" s="1" t="s">
        <v>724</v>
      </c>
      <c r="C332" s="1" t="s">
        <v>34</v>
      </c>
      <c r="D332" s="1">
        <v>1</v>
      </c>
      <c r="E332" s="1">
        <v>3.26</v>
      </c>
      <c r="F332" s="1">
        <v>2.6</v>
      </c>
      <c r="G332" s="1">
        <v>2019</v>
      </c>
      <c r="H332" s="1" t="s">
        <v>208</v>
      </c>
      <c r="I3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33" spans="1:9" x14ac:dyDescent="0.25">
      <c r="A333" s="1" t="s">
        <v>725</v>
      </c>
      <c r="B333" s="1" t="s">
        <v>726</v>
      </c>
      <c r="C333" s="1" t="s">
        <v>12</v>
      </c>
      <c r="D333" s="1">
        <v>1</v>
      </c>
      <c r="E333" s="1">
        <v>1.18</v>
      </c>
      <c r="F333" s="1">
        <v>0.94</v>
      </c>
      <c r="G333" s="1">
        <v>2013</v>
      </c>
      <c r="H333" s="1" t="s">
        <v>148</v>
      </c>
      <c r="I3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34" spans="1:9" x14ac:dyDescent="0.25">
      <c r="A334" s="1" t="s">
        <v>727</v>
      </c>
      <c r="B334" s="1" t="s">
        <v>728</v>
      </c>
      <c r="C334" s="1" t="s">
        <v>66</v>
      </c>
      <c r="D334" s="1">
        <v>1</v>
      </c>
      <c r="E334" s="2">
        <v>8.5299999999999994</v>
      </c>
      <c r="F334" s="2">
        <v>6.82</v>
      </c>
      <c r="G334" s="1">
        <v>2020</v>
      </c>
      <c r="H334" s="1" t="s">
        <v>289</v>
      </c>
      <c r="I3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335" spans="1:9" x14ac:dyDescent="0.25">
      <c r="A335" s="1" t="s">
        <v>729</v>
      </c>
      <c r="B335" s="1" t="s">
        <v>730</v>
      </c>
      <c r="C335" s="1" t="s">
        <v>47</v>
      </c>
      <c r="D335" s="1">
        <v>1</v>
      </c>
      <c r="E335" s="1">
        <v>1.27</v>
      </c>
      <c r="F335" s="1">
        <v>1.01</v>
      </c>
      <c r="G335" s="1">
        <v>2013</v>
      </c>
      <c r="H335" s="1" t="s">
        <v>731</v>
      </c>
      <c r="I3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36" spans="1:9" x14ac:dyDescent="0.25">
      <c r="A336" s="1" t="s">
        <v>732</v>
      </c>
      <c r="B336" s="1" t="s">
        <v>733</v>
      </c>
      <c r="C336" s="1" t="s">
        <v>34</v>
      </c>
      <c r="D336" s="1">
        <v>1</v>
      </c>
      <c r="E336" s="1">
        <v>2.4500000000000002</v>
      </c>
      <c r="F336" s="1">
        <v>1.96</v>
      </c>
      <c r="G336" s="1">
        <v>2012</v>
      </c>
      <c r="H336" s="1" t="s">
        <v>253</v>
      </c>
      <c r="I3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37" spans="1:9" x14ac:dyDescent="0.25">
      <c r="A337" s="1" t="s">
        <v>734</v>
      </c>
      <c r="B337" s="1" t="s">
        <v>735</v>
      </c>
      <c r="C337" s="1" t="s">
        <v>47</v>
      </c>
      <c r="D337" s="1">
        <v>1</v>
      </c>
      <c r="E337" s="2">
        <v>1.56</v>
      </c>
      <c r="F337" s="2">
        <v>1.25</v>
      </c>
      <c r="G337" s="1">
        <v>2019</v>
      </c>
      <c r="H337" s="1" t="s">
        <v>235</v>
      </c>
      <c r="I3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338" spans="1:9" x14ac:dyDescent="0.25">
      <c r="A338" s="1" t="s">
        <v>736</v>
      </c>
      <c r="B338" s="1" t="s">
        <v>737</v>
      </c>
      <c r="C338" s="1" t="s">
        <v>12</v>
      </c>
      <c r="D338" s="1">
        <v>1</v>
      </c>
      <c r="E338" s="1">
        <v>0.72</v>
      </c>
      <c r="F338" s="1">
        <v>0.57999999999999996</v>
      </c>
      <c r="G338" s="1">
        <v>2010</v>
      </c>
      <c r="H338" s="1" t="s">
        <v>176</v>
      </c>
      <c r="I3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39" spans="1:9" x14ac:dyDescent="0.25">
      <c r="A339" s="1" t="s">
        <v>738</v>
      </c>
      <c r="B339" s="1" t="s">
        <v>739</v>
      </c>
      <c r="C339" s="1" t="s">
        <v>47</v>
      </c>
      <c r="D339" s="1">
        <v>1</v>
      </c>
      <c r="E339" s="1">
        <v>1.43</v>
      </c>
      <c r="F339" s="1">
        <v>1.1399999999999999</v>
      </c>
      <c r="G339" s="1">
        <v>2014</v>
      </c>
      <c r="H339" s="1" t="s">
        <v>107</v>
      </c>
      <c r="I3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0" spans="1:9" x14ac:dyDescent="0.25">
      <c r="A340" s="1" t="s">
        <v>740</v>
      </c>
      <c r="B340" s="1" t="s">
        <v>741</v>
      </c>
      <c r="C340" s="1" t="s">
        <v>34</v>
      </c>
      <c r="D340" s="1">
        <v>1</v>
      </c>
      <c r="E340" s="1">
        <v>2.35</v>
      </c>
      <c r="F340" s="1">
        <v>1.88</v>
      </c>
      <c r="G340" s="1">
        <v>2024</v>
      </c>
      <c r="H340" s="1" t="s">
        <v>48</v>
      </c>
      <c r="I3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1" spans="1:9" x14ac:dyDescent="0.25">
      <c r="A341" s="1" t="s">
        <v>742</v>
      </c>
      <c r="B341" s="1" t="s">
        <v>743</v>
      </c>
      <c r="C341" s="1" t="s">
        <v>47</v>
      </c>
      <c r="D341" s="1">
        <v>1</v>
      </c>
      <c r="E341" s="1">
        <v>1.54</v>
      </c>
      <c r="F341" s="1">
        <v>1.23</v>
      </c>
      <c r="G341" s="1">
        <v>2020</v>
      </c>
      <c r="H341" s="1" t="s">
        <v>63</v>
      </c>
      <c r="I3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2" spans="1:9" x14ac:dyDescent="0.25">
      <c r="A342" s="1" t="s">
        <v>744</v>
      </c>
      <c r="B342" s="1" t="s">
        <v>745</v>
      </c>
      <c r="C342" s="1" t="s">
        <v>2455</v>
      </c>
      <c r="D342" s="1">
        <v>1</v>
      </c>
      <c r="E342" s="1">
        <v>2.61</v>
      </c>
      <c r="F342" s="1">
        <v>2.08</v>
      </c>
      <c r="G342" s="1">
        <v>2019</v>
      </c>
      <c r="H342" s="1" t="s">
        <v>9</v>
      </c>
      <c r="I3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3" spans="1:9" x14ac:dyDescent="0.25">
      <c r="A343" s="1" t="s">
        <v>746</v>
      </c>
      <c r="B343" s="1" t="s">
        <v>747</v>
      </c>
      <c r="C343" s="1" t="s">
        <v>12</v>
      </c>
      <c r="D343" s="1">
        <v>1</v>
      </c>
      <c r="E343" s="1">
        <v>0.9</v>
      </c>
      <c r="F343" s="1">
        <v>0.72</v>
      </c>
      <c r="G343" s="1">
        <v>2009</v>
      </c>
      <c r="H343" s="1" t="s">
        <v>93</v>
      </c>
      <c r="I3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4" spans="1:9" x14ac:dyDescent="0.25">
      <c r="A344" s="1" t="s">
        <v>748</v>
      </c>
      <c r="B344" s="1" t="s">
        <v>749</v>
      </c>
      <c r="C344" s="1" t="s">
        <v>12</v>
      </c>
      <c r="D344" s="1">
        <v>1</v>
      </c>
      <c r="E344" s="1">
        <v>0.68</v>
      </c>
      <c r="F344" s="1">
        <v>0.54</v>
      </c>
      <c r="G344" s="1">
        <v>2018</v>
      </c>
      <c r="H344" s="1" t="s">
        <v>154</v>
      </c>
      <c r="I3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5" spans="1:9" x14ac:dyDescent="0.25">
      <c r="A345" s="1" t="s">
        <v>750</v>
      </c>
      <c r="B345" s="1" t="s">
        <v>751</v>
      </c>
      <c r="C345" s="1" t="s">
        <v>12</v>
      </c>
      <c r="D345" s="1">
        <v>1</v>
      </c>
      <c r="E345" s="1">
        <v>0.26</v>
      </c>
      <c r="F345" s="1">
        <v>0.2</v>
      </c>
      <c r="G345" s="1">
        <v>2013</v>
      </c>
      <c r="H345" s="1" t="s">
        <v>131</v>
      </c>
      <c r="I3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6" spans="1:9" x14ac:dyDescent="0.25">
      <c r="A346" s="1" t="s">
        <v>752</v>
      </c>
      <c r="B346" s="1" t="s">
        <v>753</v>
      </c>
      <c r="C346" s="1" t="s">
        <v>12</v>
      </c>
      <c r="D346" s="1">
        <v>1</v>
      </c>
      <c r="E346" s="1">
        <v>0.45</v>
      </c>
      <c r="F346" s="1">
        <v>0.36</v>
      </c>
      <c r="G346" s="1">
        <v>2020</v>
      </c>
      <c r="H346" s="1" t="s">
        <v>143</v>
      </c>
      <c r="I3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7" spans="1:9" x14ac:dyDescent="0.25">
      <c r="A347" s="1" t="s">
        <v>754</v>
      </c>
      <c r="B347" s="1" t="s">
        <v>755</v>
      </c>
      <c r="C347" s="1" t="s">
        <v>12</v>
      </c>
      <c r="D347" s="1">
        <v>1</v>
      </c>
      <c r="E347" s="1">
        <v>0.57999999999999996</v>
      </c>
      <c r="F347" s="1">
        <v>0.47</v>
      </c>
      <c r="G347" s="1">
        <v>2013</v>
      </c>
      <c r="H347" s="1" t="s">
        <v>16</v>
      </c>
      <c r="I3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8" spans="1:9" x14ac:dyDescent="0.25">
      <c r="A348" s="1" t="s">
        <v>756</v>
      </c>
      <c r="B348" s="1" t="s">
        <v>757</v>
      </c>
      <c r="C348" s="1" t="s">
        <v>47</v>
      </c>
      <c r="D348" s="1">
        <v>1</v>
      </c>
      <c r="E348" s="1">
        <v>2.1800000000000002</v>
      </c>
      <c r="F348" s="1">
        <v>1.74</v>
      </c>
      <c r="G348" s="1">
        <v>2008</v>
      </c>
      <c r="H348" s="1" t="s">
        <v>176</v>
      </c>
      <c r="I3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49" spans="1:9" x14ac:dyDescent="0.25">
      <c r="A349" s="1" t="s">
        <v>758</v>
      </c>
      <c r="B349" s="1" t="s">
        <v>759</v>
      </c>
      <c r="C349" s="1" t="s">
        <v>2451</v>
      </c>
      <c r="D349" s="1">
        <v>1</v>
      </c>
      <c r="E349" s="1">
        <v>1.85</v>
      </c>
      <c r="F349" s="1">
        <v>1.48</v>
      </c>
      <c r="G349" s="1">
        <v>2015</v>
      </c>
      <c r="H349" s="1" t="s">
        <v>54</v>
      </c>
      <c r="I3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50" spans="1:9" x14ac:dyDescent="0.25">
      <c r="A350" s="1" t="s">
        <v>760</v>
      </c>
      <c r="B350" s="1" t="s">
        <v>761</v>
      </c>
      <c r="C350" s="1" t="s">
        <v>47</v>
      </c>
      <c r="D350" s="1">
        <v>1</v>
      </c>
      <c r="E350" s="2">
        <v>1.4</v>
      </c>
      <c r="F350" s="2">
        <v>1.1200000000000001</v>
      </c>
      <c r="G350" s="1">
        <v>2025</v>
      </c>
      <c r="H350" s="1" t="s">
        <v>28</v>
      </c>
      <c r="I3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351" spans="1:9" x14ac:dyDescent="0.25">
      <c r="A351" s="1" t="s">
        <v>762</v>
      </c>
      <c r="B351" s="1" t="s">
        <v>763</v>
      </c>
      <c r="C351" s="1" t="s">
        <v>19</v>
      </c>
      <c r="D351" s="1">
        <v>1</v>
      </c>
      <c r="E351" s="1">
        <v>4.1900000000000004</v>
      </c>
      <c r="F351" s="1">
        <v>3.35</v>
      </c>
      <c r="G351" s="1">
        <v>2016</v>
      </c>
      <c r="H351" s="1" t="s">
        <v>215</v>
      </c>
      <c r="I3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52" spans="1:9" x14ac:dyDescent="0.25">
      <c r="A352" s="1" t="s">
        <v>764</v>
      </c>
      <c r="B352" s="1" t="s">
        <v>765</v>
      </c>
      <c r="C352" s="1" t="s">
        <v>47</v>
      </c>
      <c r="D352" s="1">
        <v>1</v>
      </c>
      <c r="E352" s="2">
        <v>1.57</v>
      </c>
      <c r="F352" s="2">
        <v>1.25</v>
      </c>
      <c r="G352" s="1">
        <v>2025</v>
      </c>
      <c r="H352" s="1" t="s">
        <v>38</v>
      </c>
      <c r="I3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353" spans="1:9" x14ac:dyDescent="0.25">
      <c r="A353" s="1" t="s">
        <v>766</v>
      </c>
      <c r="B353" s="1" t="s">
        <v>767</v>
      </c>
      <c r="C353" s="1" t="s">
        <v>34</v>
      </c>
      <c r="D353" s="1">
        <v>1</v>
      </c>
      <c r="E353" s="1">
        <v>2.56</v>
      </c>
      <c r="F353" s="1">
        <v>2.0499999999999998</v>
      </c>
      <c r="G353" s="1">
        <v>2012</v>
      </c>
      <c r="H353" s="1" t="s">
        <v>215</v>
      </c>
      <c r="I3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54" spans="1:9" x14ac:dyDescent="0.25">
      <c r="A354" s="1" t="s">
        <v>768</v>
      </c>
      <c r="B354" s="1" t="s">
        <v>769</v>
      </c>
      <c r="C354" s="1" t="s">
        <v>12</v>
      </c>
      <c r="D354" s="1">
        <v>1</v>
      </c>
      <c r="E354" s="1">
        <v>0.34</v>
      </c>
      <c r="F354" s="1">
        <v>0.27</v>
      </c>
      <c r="G354" s="1">
        <v>2018</v>
      </c>
      <c r="H354" s="1" t="s">
        <v>13</v>
      </c>
      <c r="I3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55" spans="1:9" x14ac:dyDescent="0.25">
      <c r="A355" s="1" t="s">
        <v>770</v>
      </c>
      <c r="B355" s="1" t="s">
        <v>771</v>
      </c>
      <c r="C355" s="1" t="s">
        <v>2457</v>
      </c>
      <c r="D355" s="1">
        <v>1</v>
      </c>
      <c r="E355" s="1" t="s">
        <v>73</v>
      </c>
      <c r="F355" s="1">
        <v>16.47</v>
      </c>
      <c r="G355" s="1">
        <v>2022</v>
      </c>
      <c r="H355" s="1" t="s">
        <v>67</v>
      </c>
      <c r="I3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56" spans="1:9" x14ac:dyDescent="0.25">
      <c r="A356" s="1" t="s">
        <v>772</v>
      </c>
      <c r="B356" s="1" t="s">
        <v>773</v>
      </c>
      <c r="C356" s="1" t="s">
        <v>34</v>
      </c>
      <c r="D356" s="1">
        <v>1</v>
      </c>
      <c r="E356" s="1">
        <v>2.58</v>
      </c>
      <c r="F356" s="1">
        <v>2.06</v>
      </c>
      <c r="G356" s="1">
        <v>2025</v>
      </c>
      <c r="H356" s="1" t="s">
        <v>48</v>
      </c>
      <c r="I3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57" spans="1:9" x14ac:dyDescent="0.25">
      <c r="A357" s="1" t="s">
        <v>774</v>
      </c>
      <c r="B357" s="1" t="s">
        <v>775</v>
      </c>
      <c r="C357" s="1" t="s">
        <v>12</v>
      </c>
      <c r="D357" s="1">
        <v>1</v>
      </c>
      <c r="E357" s="2">
        <v>1.1499999999999999</v>
      </c>
      <c r="F357" s="2">
        <v>0.92</v>
      </c>
      <c r="G357" s="1">
        <v>2020</v>
      </c>
      <c r="H357" s="1" t="s">
        <v>238</v>
      </c>
      <c r="I3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358" spans="1:9" x14ac:dyDescent="0.25">
      <c r="A358" s="1" t="s">
        <v>776</v>
      </c>
      <c r="B358" s="1" t="s">
        <v>777</v>
      </c>
      <c r="C358" s="1" t="s">
        <v>12</v>
      </c>
      <c r="D358" s="1">
        <v>1</v>
      </c>
      <c r="E358" s="1">
        <v>0.5</v>
      </c>
      <c r="F358" s="1">
        <v>0.4</v>
      </c>
      <c r="G358" s="1">
        <v>2018</v>
      </c>
      <c r="H358" s="1" t="s">
        <v>41</v>
      </c>
      <c r="I3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59" spans="1:9" x14ac:dyDescent="0.25">
      <c r="A359" s="1" t="s">
        <v>778</v>
      </c>
      <c r="B359" s="1" t="s">
        <v>779</v>
      </c>
      <c r="C359" s="1" t="s">
        <v>34</v>
      </c>
      <c r="D359" s="1">
        <v>1</v>
      </c>
      <c r="E359" s="1">
        <v>3.44</v>
      </c>
      <c r="F359" s="1">
        <v>2.75</v>
      </c>
      <c r="G359" s="1">
        <v>2013</v>
      </c>
      <c r="H359" s="1" t="s">
        <v>626</v>
      </c>
      <c r="I3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0" spans="1:9" x14ac:dyDescent="0.25">
      <c r="A360" s="1" t="s">
        <v>780</v>
      </c>
      <c r="B360" s="1" t="s">
        <v>781</v>
      </c>
      <c r="C360" s="1" t="s">
        <v>47</v>
      </c>
      <c r="D360" s="1">
        <v>1</v>
      </c>
      <c r="E360" s="1">
        <v>1.36</v>
      </c>
      <c r="F360" s="1">
        <v>1.0900000000000001</v>
      </c>
      <c r="G360" s="1">
        <v>2010</v>
      </c>
      <c r="H360" s="1" t="s">
        <v>41</v>
      </c>
      <c r="I3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1" spans="1:9" x14ac:dyDescent="0.25">
      <c r="A361" s="1" t="s">
        <v>782</v>
      </c>
      <c r="B361" s="1" t="s">
        <v>783</v>
      </c>
      <c r="C361" s="1" t="s">
        <v>12</v>
      </c>
      <c r="D361" s="1">
        <v>1</v>
      </c>
      <c r="E361" s="1">
        <v>0.8</v>
      </c>
      <c r="F361" s="1">
        <v>0.64</v>
      </c>
      <c r="G361" s="1">
        <v>2018</v>
      </c>
      <c r="H361" s="1" t="s">
        <v>138</v>
      </c>
      <c r="I3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2" spans="1:9" x14ac:dyDescent="0.25">
      <c r="A362" s="1" t="s">
        <v>784</v>
      </c>
      <c r="B362" s="1" t="s">
        <v>785</v>
      </c>
      <c r="C362" s="1" t="s">
        <v>2455</v>
      </c>
      <c r="D362" s="1">
        <v>1</v>
      </c>
      <c r="E362" s="1">
        <v>3.64</v>
      </c>
      <c r="F362" s="1">
        <v>2.91</v>
      </c>
      <c r="G362" s="1">
        <v>2014</v>
      </c>
      <c r="H362" s="1" t="s">
        <v>60</v>
      </c>
      <c r="I3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3" spans="1:9" x14ac:dyDescent="0.25">
      <c r="A363" s="1" t="s">
        <v>786</v>
      </c>
      <c r="B363" s="1" t="s">
        <v>787</v>
      </c>
      <c r="C363" s="1" t="s">
        <v>66</v>
      </c>
      <c r="D363" s="1">
        <v>1</v>
      </c>
      <c r="E363" s="1">
        <v>8.3699999999999992</v>
      </c>
      <c r="F363" s="1">
        <v>6.69</v>
      </c>
      <c r="G363" s="1">
        <v>2025</v>
      </c>
      <c r="H363" s="1" t="s">
        <v>110</v>
      </c>
      <c r="I3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4" spans="1:9" x14ac:dyDescent="0.25">
      <c r="A364" s="1" t="s">
        <v>788</v>
      </c>
      <c r="B364" s="1" t="s">
        <v>789</v>
      </c>
      <c r="C364" s="1" t="s">
        <v>47</v>
      </c>
      <c r="D364" s="1">
        <v>1</v>
      </c>
      <c r="E364" s="1">
        <v>1.22</v>
      </c>
      <c r="F364" s="1">
        <v>0.98</v>
      </c>
      <c r="G364" s="1">
        <v>2018</v>
      </c>
      <c r="H364" s="1" t="s">
        <v>138</v>
      </c>
      <c r="I3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5" spans="1:9" x14ac:dyDescent="0.25">
      <c r="A365" s="1" t="s">
        <v>790</v>
      </c>
      <c r="B365" s="1" t="s">
        <v>791</v>
      </c>
      <c r="C365" s="1" t="s">
        <v>47</v>
      </c>
      <c r="D365" s="1">
        <v>1</v>
      </c>
      <c r="E365" s="1">
        <v>1.78</v>
      </c>
      <c r="F365" s="1">
        <v>1.43</v>
      </c>
      <c r="G365" s="1">
        <v>2025</v>
      </c>
      <c r="H365" s="1" t="s">
        <v>93</v>
      </c>
      <c r="I3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6" spans="1:9" x14ac:dyDescent="0.25">
      <c r="A366" s="1" t="s">
        <v>792</v>
      </c>
      <c r="B366" s="1" t="s">
        <v>793</v>
      </c>
      <c r="C366" s="1" t="s">
        <v>66</v>
      </c>
      <c r="D366" s="1">
        <v>1</v>
      </c>
      <c r="E366" s="1">
        <v>6.03</v>
      </c>
      <c r="F366" s="1">
        <v>4.83</v>
      </c>
      <c r="G366" s="1">
        <v>2010</v>
      </c>
      <c r="H366" s="1" t="s">
        <v>54</v>
      </c>
      <c r="I3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7" spans="1:9" x14ac:dyDescent="0.25">
      <c r="A367" s="1" t="s">
        <v>794</v>
      </c>
      <c r="B367" s="1" t="s">
        <v>795</v>
      </c>
      <c r="C367" s="1" t="s">
        <v>47</v>
      </c>
      <c r="D367" s="1">
        <v>1</v>
      </c>
      <c r="E367" s="1">
        <v>1.42</v>
      </c>
      <c r="F367" s="1">
        <v>1.1299999999999999</v>
      </c>
      <c r="G367" s="1">
        <v>2025</v>
      </c>
      <c r="H367" s="1" t="s">
        <v>143</v>
      </c>
      <c r="I3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8" spans="1:9" x14ac:dyDescent="0.25">
      <c r="A368" s="1" t="s">
        <v>796</v>
      </c>
      <c r="B368" s="1" t="s">
        <v>797</v>
      </c>
      <c r="C368" s="1" t="s">
        <v>34</v>
      </c>
      <c r="D368" s="1">
        <v>1</v>
      </c>
      <c r="E368" s="1">
        <v>2.97</v>
      </c>
      <c r="F368" s="1">
        <v>2.38</v>
      </c>
      <c r="G368" s="1">
        <v>2025</v>
      </c>
      <c r="H368" s="1" t="s">
        <v>148</v>
      </c>
      <c r="I3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69" spans="1:9" x14ac:dyDescent="0.25">
      <c r="A369" s="1" t="s">
        <v>798</v>
      </c>
      <c r="B369" s="1" t="s">
        <v>799</v>
      </c>
      <c r="C369" s="1" t="s">
        <v>12</v>
      </c>
      <c r="D369" s="1">
        <v>1</v>
      </c>
      <c r="E369" s="1">
        <v>0.57999999999999996</v>
      </c>
      <c r="F369" s="1">
        <v>0.47</v>
      </c>
      <c r="G369" s="1">
        <v>2025</v>
      </c>
      <c r="H369" s="1" t="s">
        <v>489</v>
      </c>
      <c r="I3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0" spans="1:9" x14ac:dyDescent="0.25">
      <c r="A370" s="1" t="s">
        <v>800</v>
      </c>
      <c r="B370" s="1" t="s">
        <v>801</v>
      </c>
      <c r="C370" s="1" t="s">
        <v>2452</v>
      </c>
      <c r="D370" s="1">
        <v>1</v>
      </c>
      <c r="E370" s="1">
        <v>5.36</v>
      </c>
      <c r="F370" s="1">
        <v>4.29</v>
      </c>
      <c r="G370" s="1">
        <v>2025</v>
      </c>
      <c r="H370" s="1" t="s">
        <v>25</v>
      </c>
      <c r="I3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1" spans="1:9" x14ac:dyDescent="0.25">
      <c r="A371" s="1" t="s">
        <v>802</v>
      </c>
      <c r="B371" s="1" t="s">
        <v>803</v>
      </c>
      <c r="C371" s="1" t="s">
        <v>2454</v>
      </c>
      <c r="D371" s="1">
        <v>1</v>
      </c>
      <c r="E371" s="1" t="s">
        <v>73</v>
      </c>
      <c r="F371" s="1">
        <v>8.7200000000000006</v>
      </c>
      <c r="G371" s="1">
        <v>2025</v>
      </c>
      <c r="H371" s="1" t="s">
        <v>9</v>
      </c>
      <c r="I3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2" spans="1:9" x14ac:dyDescent="0.25">
      <c r="A372" s="1" t="s">
        <v>804</v>
      </c>
      <c r="B372" s="1" t="s">
        <v>805</v>
      </c>
      <c r="C372" s="1" t="s">
        <v>47</v>
      </c>
      <c r="D372" s="1">
        <v>1</v>
      </c>
      <c r="E372" s="1">
        <v>1.59</v>
      </c>
      <c r="F372" s="1">
        <v>1.27</v>
      </c>
      <c r="G372" s="1">
        <v>2025</v>
      </c>
      <c r="H372" s="1" t="s">
        <v>13</v>
      </c>
      <c r="I3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3" spans="1:9" x14ac:dyDescent="0.25">
      <c r="A373" s="1" t="s">
        <v>806</v>
      </c>
      <c r="B373" s="1" t="s">
        <v>807</v>
      </c>
      <c r="C373" s="1" t="s">
        <v>47</v>
      </c>
      <c r="D373" s="1">
        <v>1</v>
      </c>
      <c r="E373" s="1">
        <v>1.85</v>
      </c>
      <c r="F373" s="1">
        <v>1.48</v>
      </c>
      <c r="G373" s="1">
        <v>2020</v>
      </c>
      <c r="H373" s="1" t="s">
        <v>9</v>
      </c>
      <c r="I3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4" spans="1:9" x14ac:dyDescent="0.25">
      <c r="A374" s="1" t="s">
        <v>808</v>
      </c>
      <c r="B374" s="1" t="s">
        <v>809</v>
      </c>
      <c r="C374" s="1" t="s">
        <v>12</v>
      </c>
      <c r="D374" s="1">
        <v>1</v>
      </c>
      <c r="E374" s="1">
        <v>0.54</v>
      </c>
      <c r="F374" s="1">
        <v>0.43</v>
      </c>
      <c r="G374" s="1">
        <v>2020</v>
      </c>
      <c r="H374" s="1" t="s">
        <v>67</v>
      </c>
      <c r="I3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5" spans="1:9" x14ac:dyDescent="0.25">
      <c r="A375" s="1" t="s">
        <v>810</v>
      </c>
      <c r="B375" s="1" t="s">
        <v>811</v>
      </c>
      <c r="C375" s="1" t="s">
        <v>47</v>
      </c>
      <c r="D375" s="1">
        <v>1</v>
      </c>
      <c r="E375" s="1">
        <v>1.98</v>
      </c>
      <c r="F375" s="1">
        <v>1.58</v>
      </c>
      <c r="G375" s="1">
        <v>2008</v>
      </c>
      <c r="H375" s="1" t="s">
        <v>215</v>
      </c>
      <c r="I3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6" spans="1:9" x14ac:dyDescent="0.25">
      <c r="A376" s="1" t="s">
        <v>812</v>
      </c>
      <c r="B376" s="1" t="s">
        <v>813</v>
      </c>
      <c r="C376" s="1" t="s">
        <v>12</v>
      </c>
      <c r="D376" s="1">
        <v>1</v>
      </c>
      <c r="E376" s="1">
        <v>0.49</v>
      </c>
      <c r="F376" s="1">
        <v>0.39</v>
      </c>
      <c r="G376" s="1">
        <v>2013</v>
      </c>
      <c r="H376" s="1" t="s">
        <v>13</v>
      </c>
      <c r="I3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7" spans="1:9" x14ac:dyDescent="0.25">
      <c r="A377" s="1" t="s">
        <v>814</v>
      </c>
      <c r="B377" s="1" t="s">
        <v>815</v>
      </c>
      <c r="C377" s="1" t="s">
        <v>2451</v>
      </c>
      <c r="D377" s="1">
        <v>1</v>
      </c>
      <c r="E377" s="1">
        <v>1.82</v>
      </c>
      <c r="F377" s="1">
        <v>1.46</v>
      </c>
      <c r="G377" s="1">
        <v>2025</v>
      </c>
      <c r="H377" s="1" t="s">
        <v>154</v>
      </c>
      <c r="I3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78" spans="1:9" x14ac:dyDescent="0.25">
      <c r="A378" s="1" t="s">
        <v>816</v>
      </c>
      <c r="B378" s="1" t="s">
        <v>817</v>
      </c>
      <c r="C378" s="1" t="s">
        <v>2454</v>
      </c>
      <c r="D378" s="1">
        <v>1</v>
      </c>
      <c r="E378" s="2" t="s">
        <v>73</v>
      </c>
      <c r="F378" s="2">
        <v>14.78</v>
      </c>
      <c r="G378" s="1">
        <v>2022</v>
      </c>
      <c r="H378" s="1" t="s">
        <v>51</v>
      </c>
      <c r="I3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379" spans="1:9" x14ac:dyDescent="0.25">
      <c r="A379" s="1" t="s">
        <v>818</v>
      </c>
      <c r="B379" s="1" t="s">
        <v>819</v>
      </c>
      <c r="C379" s="1" t="s">
        <v>19</v>
      </c>
      <c r="D379" s="1">
        <v>1</v>
      </c>
      <c r="E379" s="2">
        <v>5.03</v>
      </c>
      <c r="F379" s="2">
        <v>4.0199999999999996</v>
      </c>
      <c r="G379" s="1">
        <v>2025</v>
      </c>
      <c r="H379" s="1" t="s">
        <v>51</v>
      </c>
      <c r="I3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380" spans="1:9" x14ac:dyDescent="0.25">
      <c r="A380" s="1" t="s">
        <v>820</v>
      </c>
      <c r="B380" s="1" t="s">
        <v>821</v>
      </c>
      <c r="C380" s="1" t="s">
        <v>2451</v>
      </c>
      <c r="D380" s="1">
        <v>1</v>
      </c>
      <c r="E380" s="1">
        <v>1.3</v>
      </c>
      <c r="F380" s="1">
        <v>1.04</v>
      </c>
      <c r="G380" s="1">
        <v>2025</v>
      </c>
      <c r="H380" s="1" t="s">
        <v>107</v>
      </c>
      <c r="I3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1" spans="1:9" x14ac:dyDescent="0.25">
      <c r="A381" s="1" t="s">
        <v>822</v>
      </c>
      <c r="B381" s="1" t="s">
        <v>823</v>
      </c>
      <c r="C381" s="1" t="s">
        <v>12</v>
      </c>
      <c r="D381" s="1">
        <v>1</v>
      </c>
      <c r="E381" s="1">
        <v>0.37</v>
      </c>
      <c r="F381" s="1">
        <v>0.3</v>
      </c>
      <c r="G381" s="1">
        <v>2025</v>
      </c>
      <c r="H381" s="1" t="s">
        <v>16</v>
      </c>
      <c r="I3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2" spans="1:9" x14ac:dyDescent="0.25">
      <c r="A382" s="1" t="s">
        <v>824</v>
      </c>
      <c r="B382" s="1" t="s">
        <v>825</v>
      </c>
      <c r="C382" s="1" t="s">
        <v>12</v>
      </c>
      <c r="D382" s="1">
        <v>1</v>
      </c>
      <c r="E382" s="1">
        <v>0.73</v>
      </c>
      <c r="F382" s="1">
        <v>0.57999999999999996</v>
      </c>
      <c r="G382" s="1">
        <v>2025</v>
      </c>
      <c r="H382" s="1" t="s">
        <v>16</v>
      </c>
      <c r="I3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3" spans="1:9" x14ac:dyDescent="0.25">
      <c r="A383" s="1" t="s">
        <v>826</v>
      </c>
      <c r="B383" s="1" t="s">
        <v>827</v>
      </c>
      <c r="C383" s="1" t="s">
        <v>34</v>
      </c>
      <c r="D383" s="1">
        <v>1</v>
      </c>
      <c r="E383" s="1">
        <v>2.7</v>
      </c>
      <c r="F383" s="1">
        <v>2.16</v>
      </c>
      <c r="G383" s="1">
        <v>2018</v>
      </c>
      <c r="H383" s="1" t="s">
        <v>98</v>
      </c>
      <c r="I3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4" spans="1:9" x14ac:dyDescent="0.25">
      <c r="A384" s="1" t="s">
        <v>828</v>
      </c>
      <c r="B384" s="1" t="s">
        <v>829</v>
      </c>
      <c r="C384" s="1" t="s">
        <v>12</v>
      </c>
      <c r="D384" s="1">
        <v>1</v>
      </c>
      <c r="E384" s="1">
        <v>0.17</v>
      </c>
      <c r="F384" s="1">
        <v>0.14000000000000001</v>
      </c>
      <c r="G384" s="1">
        <v>2013</v>
      </c>
      <c r="H384" s="1" t="s">
        <v>16</v>
      </c>
      <c r="I3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5" spans="1:9" x14ac:dyDescent="0.25">
      <c r="A385" s="1" t="s">
        <v>830</v>
      </c>
      <c r="B385" s="1" t="s">
        <v>831</v>
      </c>
      <c r="C385" s="1" t="s">
        <v>12</v>
      </c>
      <c r="D385" s="1">
        <v>1</v>
      </c>
      <c r="E385" s="1">
        <v>0.72</v>
      </c>
      <c r="F385" s="1">
        <v>0.57999999999999996</v>
      </c>
      <c r="G385" s="1">
        <v>2014</v>
      </c>
      <c r="H385" s="1" t="s">
        <v>16</v>
      </c>
      <c r="I3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6" spans="1:9" x14ac:dyDescent="0.25">
      <c r="A386" s="1" t="s">
        <v>832</v>
      </c>
      <c r="B386" s="1" t="s">
        <v>833</v>
      </c>
      <c r="C386" s="1" t="s">
        <v>2453</v>
      </c>
      <c r="D386" s="1">
        <v>1</v>
      </c>
      <c r="E386" s="1">
        <v>1.1100000000000001</v>
      </c>
      <c r="F386" s="1">
        <v>0.88</v>
      </c>
      <c r="G386" s="1">
        <v>2019</v>
      </c>
      <c r="H386" s="1" t="s">
        <v>110</v>
      </c>
      <c r="I3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7" spans="1:9" x14ac:dyDescent="0.25">
      <c r="A387" s="1" t="s">
        <v>834</v>
      </c>
      <c r="B387" s="1" t="s">
        <v>835</v>
      </c>
      <c r="C387" s="1" t="s">
        <v>12</v>
      </c>
      <c r="D387" s="1">
        <v>1</v>
      </c>
      <c r="E387" s="1">
        <v>0.9</v>
      </c>
      <c r="F387" s="1">
        <v>0.72</v>
      </c>
      <c r="G387" s="1">
        <v>2025</v>
      </c>
      <c r="H387" s="1" t="s">
        <v>107</v>
      </c>
      <c r="I3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8" spans="1:9" x14ac:dyDescent="0.25">
      <c r="A388" s="1" t="s">
        <v>836</v>
      </c>
      <c r="B388" s="1" t="s">
        <v>837</v>
      </c>
      <c r="C388" s="1" t="s">
        <v>12</v>
      </c>
      <c r="D388" s="1">
        <v>1</v>
      </c>
      <c r="E388" s="1">
        <v>0.43</v>
      </c>
      <c r="F388" s="1">
        <v>0.34</v>
      </c>
      <c r="G388" s="1">
        <v>2024</v>
      </c>
      <c r="H388" s="1" t="s">
        <v>16</v>
      </c>
      <c r="I3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89" spans="1:9" x14ac:dyDescent="0.25">
      <c r="A389" s="1" t="s">
        <v>838</v>
      </c>
      <c r="B389" s="1" t="s">
        <v>839</v>
      </c>
      <c r="C389" s="1" t="s">
        <v>2452</v>
      </c>
      <c r="D389" s="1">
        <v>1</v>
      </c>
      <c r="E389" s="1">
        <v>5.53</v>
      </c>
      <c r="F389" s="1">
        <v>4.42</v>
      </c>
      <c r="G389" s="1">
        <v>2025</v>
      </c>
      <c r="H389" s="1" t="s">
        <v>13</v>
      </c>
      <c r="I3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0" spans="1:9" x14ac:dyDescent="0.25">
      <c r="A390" s="1" t="s">
        <v>840</v>
      </c>
      <c r="B390" s="1" t="s">
        <v>841</v>
      </c>
      <c r="C390" s="1" t="s">
        <v>19</v>
      </c>
      <c r="D390" s="1">
        <v>1</v>
      </c>
      <c r="E390" s="1">
        <v>4.68</v>
      </c>
      <c r="F390" s="1">
        <v>3.75</v>
      </c>
      <c r="G390" s="1">
        <v>2025</v>
      </c>
      <c r="H390" s="1" t="s">
        <v>60</v>
      </c>
      <c r="I3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1" spans="1:9" x14ac:dyDescent="0.25">
      <c r="A391" s="1" t="s">
        <v>842</v>
      </c>
      <c r="B391" s="1" t="s">
        <v>843</v>
      </c>
      <c r="C391" s="1" t="s">
        <v>12</v>
      </c>
      <c r="D391" s="1">
        <v>1</v>
      </c>
      <c r="E391" s="1">
        <v>0.93</v>
      </c>
      <c r="F391" s="1">
        <v>0.74</v>
      </c>
      <c r="G391" s="1">
        <v>2010</v>
      </c>
      <c r="H391" s="1" t="s">
        <v>107</v>
      </c>
      <c r="I3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2" spans="1:9" x14ac:dyDescent="0.25">
      <c r="A392" s="1" t="s">
        <v>844</v>
      </c>
      <c r="B392" s="1" t="s">
        <v>845</v>
      </c>
      <c r="C392" s="1" t="s">
        <v>47</v>
      </c>
      <c r="D392" s="1">
        <v>1</v>
      </c>
      <c r="E392" s="1">
        <v>1.42</v>
      </c>
      <c r="F392" s="1">
        <v>1.1399999999999999</v>
      </c>
      <c r="G392" s="1">
        <v>2022</v>
      </c>
      <c r="H392" s="1" t="s">
        <v>93</v>
      </c>
      <c r="I3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3" spans="1:9" x14ac:dyDescent="0.25">
      <c r="A393" s="1" t="s">
        <v>846</v>
      </c>
      <c r="B393" s="1" t="s">
        <v>847</v>
      </c>
      <c r="C393" s="1" t="s">
        <v>19</v>
      </c>
      <c r="D393" s="1">
        <v>1</v>
      </c>
      <c r="E393" s="1">
        <v>4.1399999999999997</v>
      </c>
      <c r="F393" s="1">
        <v>3.31</v>
      </c>
      <c r="G393" s="1">
        <v>2020</v>
      </c>
      <c r="H393" s="1" t="s">
        <v>54</v>
      </c>
      <c r="I3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4" spans="1:9" x14ac:dyDescent="0.25">
      <c r="A394" s="1" t="s">
        <v>848</v>
      </c>
      <c r="B394" s="1" t="s">
        <v>849</v>
      </c>
      <c r="C394" s="1" t="s">
        <v>34</v>
      </c>
      <c r="D394" s="1">
        <v>1</v>
      </c>
      <c r="E394" s="1">
        <v>2.99</v>
      </c>
      <c r="F394" s="1">
        <v>2.39</v>
      </c>
      <c r="G394" s="1">
        <v>2020</v>
      </c>
      <c r="H394" s="1" t="s">
        <v>230</v>
      </c>
      <c r="I3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5" spans="1:9" x14ac:dyDescent="0.25">
      <c r="A395" s="1" t="s">
        <v>850</v>
      </c>
      <c r="B395" s="1" t="s">
        <v>851</v>
      </c>
      <c r="C395" s="1" t="s">
        <v>47</v>
      </c>
      <c r="D395" s="1">
        <v>1</v>
      </c>
      <c r="E395" s="1">
        <v>1.38</v>
      </c>
      <c r="F395" s="1">
        <v>1.1100000000000001</v>
      </c>
      <c r="G395" s="1">
        <v>2025</v>
      </c>
      <c r="H395" s="1" t="s">
        <v>123</v>
      </c>
      <c r="I3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6" spans="1:9" x14ac:dyDescent="0.25">
      <c r="A396" s="1" t="s">
        <v>852</v>
      </c>
      <c r="B396" s="1" t="s">
        <v>853</v>
      </c>
      <c r="C396" s="1" t="s">
        <v>47</v>
      </c>
      <c r="D396" s="1">
        <v>1</v>
      </c>
      <c r="E396" s="1">
        <v>1.68</v>
      </c>
      <c r="F396" s="1">
        <v>1.34</v>
      </c>
      <c r="G396" s="1">
        <v>2015</v>
      </c>
      <c r="H396" s="1" t="s">
        <v>9</v>
      </c>
      <c r="I3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7" spans="1:9" x14ac:dyDescent="0.25">
      <c r="A397" s="1" t="s">
        <v>854</v>
      </c>
      <c r="B397" s="1" t="s">
        <v>855</v>
      </c>
      <c r="C397" s="1" t="s">
        <v>34</v>
      </c>
      <c r="D397" s="1">
        <v>1</v>
      </c>
      <c r="E397" s="1">
        <v>3.91</v>
      </c>
      <c r="F397" s="1">
        <v>3.13</v>
      </c>
      <c r="G397" s="1">
        <v>2024</v>
      </c>
      <c r="H397" s="1" t="s">
        <v>176</v>
      </c>
      <c r="I3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8" spans="1:9" x14ac:dyDescent="0.25">
      <c r="A398" s="1" t="s">
        <v>856</v>
      </c>
      <c r="B398" s="1" t="s">
        <v>857</v>
      </c>
      <c r="C398" s="1" t="s">
        <v>66</v>
      </c>
      <c r="D398" s="1">
        <v>1</v>
      </c>
      <c r="E398" s="1">
        <v>8.74</v>
      </c>
      <c r="F398" s="1">
        <v>6.99</v>
      </c>
      <c r="G398" s="1">
        <v>2016</v>
      </c>
      <c r="H398" s="1" t="s">
        <v>215</v>
      </c>
      <c r="I3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399" spans="1:9" x14ac:dyDescent="0.25">
      <c r="A399" s="1" t="s">
        <v>858</v>
      </c>
      <c r="B399" s="1" t="s">
        <v>859</v>
      </c>
      <c r="C399" s="1" t="s">
        <v>34</v>
      </c>
      <c r="D399" s="1">
        <v>1</v>
      </c>
      <c r="E399" s="1">
        <v>2.2999999999999998</v>
      </c>
      <c r="F399" s="1">
        <v>1.84</v>
      </c>
      <c r="G399" s="1">
        <v>2024</v>
      </c>
      <c r="H399" s="1" t="s">
        <v>351</v>
      </c>
      <c r="I3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0" spans="1:9" x14ac:dyDescent="0.25">
      <c r="A400" s="1" t="s">
        <v>860</v>
      </c>
      <c r="B400" s="1" t="s">
        <v>861</v>
      </c>
      <c r="C400" s="1" t="s">
        <v>47</v>
      </c>
      <c r="D400" s="1">
        <v>1</v>
      </c>
      <c r="E400" s="1">
        <v>2.0099999999999998</v>
      </c>
      <c r="F400" s="1">
        <v>1.61</v>
      </c>
      <c r="G400" s="1">
        <v>2020</v>
      </c>
      <c r="H400" s="1" t="s">
        <v>253</v>
      </c>
      <c r="I4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1" spans="1:9" x14ac:dyDescent="0.25">
      <c r="A401" s="1" t="s">
        <v>862</v>
      </c>
      <c r="B401" s="1" t="s">
        <v>863</v>
      </c>
      <c r="C401" s="1" t="s">
        <v>2452</v>
      </c>
      <c r="D401" s="1">
        <v>1</v>
      </c>
      <c r="E401" s="1">
        <v>2.94</v>
      </c>
      <c r="F401" s="1">
        <v>2.35</v>
      </c>
      <c r="G401" s="1">
        <v>2025</v>
      </c>
      <c r="H401" s="1" t="s">
        <v>54</v>
      </c>
      <c r="I4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2" spans="1:9" x14ac:dyDescent="0.25">
      <c r="A402" s="1" t="s">
        <v>2846</v>
      </c>
      <c r="B402" s="1" t="s">
        <v>2847</v>
      </c>
      <c r="C402" s="1" t="s">
        <v>2453</v>
      </c>
      <c r="D402" s="1">
        <v>1</v>
      </c>
      <c r="E402" s="1">
        <v>0.57999999999999996</v>
      </c>
      <c r="F402" s="1">
        <v>0.47</v>
      </c>
      <c r="G402" s="1">
        <v>2025</v>
      </c>
      <c r="H402" s="1" t="s">
        <v>143</v>
      </c>
      <c r="I4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3" spans="1:9" x14ac:dyDescent="0.25">
      <c r="A403" s="1" t="s">
        <v>864</v>
      </c>
      <c r="B403" s="1" t="s">
        <v>865</v>
      </c>
      <c r="C403" s="1" t="s">
        <v>12</v>
      </c>
      <c r="D403" s="1">
        <v>1</v>
      </c>
      <c r="E403" s="1">
        <v>0.55000000000000004</v>
      </c>
      <c r="F403" s="1">
        <v>0.44</v>
      </c>
      <c r="G403" s="1">
        <v>2017</v>
      </c>
      <c r="H403" s="1" t="s">
        <v>60</v>
      </c>
      <c r="I4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4" spans="1:9" x14ac:dyDescent="0.25">
      <c r="A404" s="1" t="s">
        <v>866</v>
      </c>
      <c r="B404" s="1" t="s">
        <v>867</v>
      </c>
      <c r="C404" s="1" t="s">
        <v>12</v>
      </c>
      <c r="D404" s="1">
        <v>1</v>
      </c>
      <c r="E404" s="1">
        <v>0.93</v>
      </c>
      <c r="F404" s="1">
        <v>0.75</v>
      </c>
      <c r="G404" s="1">
        <v>2025</v>
      </c>
      <c r="H404" s="1" t="s">
        <v>143</v>
      </c>
      <c r="I4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5" spans="1:9" x14ac:dyDescent="0.25">
      <c r="A405" s="1" t="s">
        <v>868</v>
      </c>
      <c r="B405" s="1" t="s">
        <v>869</v>
      </c>
      <c r="C405" s="1" t="s">
        <v>12</v>
      </c>
      <c r="D405" s="1">
        <v>1</v>
      </c>
      <c r="E405" s="1">
        <v>1.01</v>
      </c>
      <c r="F405" s="1">
        <v>0.81</v>
      </c>
      <c r="G405" s="1">
        <v>2025</v>
      </c>
      <c r="H405" s="1" t="s">
        <v>63</v>
      </c>
      <c r="I4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6" spans="1:9" x14ac:dyDescent="0.25">
      <c r="A406" s="1" t="s">
        <v>870</v>
      </c>
      <c r="B406" s="1" t="s">
        <v>871</v>
      </c>
      <c r="C406" s="1" t="s">
        <v>12</v>
      </c>
      <c r="D406" s="1">
        <v>1</v>
      </c>
      <c r="E406" s="1">
        <v>0.84</v>
      </c>
      <c r="F406" s="1">
        <v>0.67</v>
      </c>
      <c r="G406" s="1">
        <v>2014</v>
      </c>
      <c r="H406" s="1" t="s">
        <v>154</v>
      </c>
      <c r="I4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7" spans="1:9" x14ac:dyDescent="0.25">
      <c r="A407" s="1" t="s">
        <v>872</v>
      </c>
      <c r="B407" s="1" t="s">
        <v>873</v>
      </c>
      <c r="C407" s="1" t="s">
        <v>2452</v>
      </c>
      <c r="D407" s="1">
        <v>1</v>
      </c>
      <c r="E407" s="1">
        <v>4.4000000000000004</v>
      </c>
      <c r="F407" s="1">
        <v>3.52</v>
      </c>
      <c r="G407" s="1">
        <v>2025</v>
      </c>
      <c r="H407" s="1" t="s">
        <v>143</v>
      </c>
      <c r="I4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8" spans="1:9" x14ac:dyDescent="0.25">
      <c r="A408" s="1" t="s">
        <v>874</v>
      </c>
      <c r="B408" s="1" t="s">
        <v>875</v>
      </c>
      <c r="C408" s="1" t="s">
        <v>34</v>
      </c>
      <c r="D408" s="1">
        <v>1</v>
      </c>
      <c r="E408" s="1">
        <v>3.03</v>
      </c>
      <c r="F408" s="1">
        <v>2.42</v>
      </c>
      <c r="G408" s="1">
        <v>2025</v>
      </c>
      <c r="H408" s="1" t="s">
        <v>93</v>
      </c>
      <c r="I4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09" spans="1:9" x14ac:dyDescent="0.25">
      <c r="A409" s="1" t="s">
        <v>876</v>
      </c>
      <c r="B409" s="1" t="s">
        <v>877</v>
      </c>
      <c r="C409" s="1" t="s">
        <v>47</v>
      </c>
      <c r="D409" s="1">
        <v>1</v>
      </c>
      <c r="E409" s="1">
        <v>1.94</v>
      </c>
      <c r="F409" s="1">
        <v>1.55</v>
      </c>
      <c r="G409" s="1">
        <v>2022</v>
      </c>
      <c r="H409" s="1" t="s">
        <v>143</v>
      </c>
      <c r="I4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0" spans="1:9" x14ac:dyDescent="0.25">
      <c r="A410" s="1" t="s">
        <v>2848</v>
      </c>
      <c r="B410" s="1" t="s">
        <v>2849</v>
      </c>
      <c r="C410" s="1" t="s">
        <v>2451</v>
      </c>
      <c r="D410" s="1">
        <v>1</v>
      </c>
      <c r="E410" s="1">
        <v>2.23</v>
      </c>
      <c r="F410" s="1">
        <v>1.79</v>
      </c>
      <c r="G410" s="1">
        <v>2025</v>
      </c>
      <c r="H410" s="1" t="s">
        <v>148</v>
      </c>
      <c r="I4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1" spans="1:9" x14ac:dyDescent="0.25">
      <c r="A411" s="1" t="s">
        <v>878</v>
      </c>
      <c r="B411" s="1" t="s">
        <v>879</v>
      </c>
      <c r="C411" s="1" t="s">
        <v>12</v>
      </c>
      <c r="D411" s="1">
        <v>1</v>
      </c>
      <c r="E411" s="1">
        <v>0.86</v>
      </c>
      <c r="F411" s="1">
        <v>0.69</v>
      </c>
      <c r="G411" s="1">
        <v>2011</v>
      </c>
      <c r="H411" s="1" t="s">
        <v>9</v>
      </c>
      <c r="I4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2" spans="1:9" x14ac:dyDescent="0.25">
      <c r="A412" s="1" t="s">
        <v>880</v>
      </c>
      <c r="B412" s="1" t="s">
        <v>881</v>
      </c>
      <c r="C412" s="1" t="s">
        <v>47</v>
      </c>
      <c r="D412" s="1">
        <v>1</v>
      </c>
      <c r="E412" s="1">
        <v>2.2200000000000002</v>
      </c>
      <c r="F412" s="1">
        <v>1.77</v>
      </c>
      <c r="G412" s="1">
        <v>2008</v>
      </c>
      <c r="H412" s="1" t="s">
        <v>54</v>
      </c>
      <c r="I4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3" spans="1:9" x14ac:dyDescent="0.25">
      <c r="A413" s="1" t="s">
        <v>882</v>
      </c>
      <c r="B413" s="1" t="s">
        <v>883</v>
      </c>
      <c r="C413" s="1" t="s">
        <v>34</v>
      </c>
      <c r="D413" s="1">
        <v>1</v>
      </c>
      <c r="E413" s="1">
        <v>2.46</v>
      </c>
      <c r="F413" s="1">
        <v>1.97</v>
      </c>
      <c r="G413" s="1">
        <v>2024</v>
      </c>
      <c r="H413" s="1" t="s">
        <v>98</v>
      </c>
      <c r="I4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4" spans="1:9" x14ac:dyDescent="0.25">
      <c r="A414" s="1" t="s">
        <v>884</v>
      </c>
      <c r="B414" s="1" t="s">
        <v>885</v>
      </c>
      <c r="C414" s="1" t="s">
        <v>47</v>
      </c>
      <c r="D414" s="1">
        <v>1</v>
      </c>
      <c r="E414" s="1">
        <v>1.29</v>
      </c>
      <c r="F414" s="1">
        <v>1.03</v>
      </c>
      <c r="G414" s="1">
        <v>2020</v>
      </c>
      <c r="H414" s="1" t="s">
        <v>176</v>
      </c>
      <c r="I4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5" spans="1:9" x14ac:dyDescent="0.25">
      <c r="A415" s="1" t="s">
        <v>886</v>
      </c>
      <c r="B415" s="1" t="s">
        <v>887</v>
      </c>
      <c r="C415" s="1" t="s">
        <v>12</v>
      </c>
      <c r="D415" s="1">
        <v>1</v>
      </c>
      <c r="E415" s="1">
        <v>0.83</v>
      </c>
      <c r="F415" s="1">
        <v>0.67</v>
      </c>
      <c r="G415" s="1">
        <v>2025</v>
      </c>
      <c r="H415" s="1" t="s">
        <v>16</v>
      </c>
      <c r="I4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6" spans="1:9" x14ac:dyDescent="0.25">
      <c r="A416" s="1" t="s">
        <v>888</v>
      </c>
      <c r="B416" s="1" t="s">
        <v>889</v>
      </c>
      <c r="C416" s="1" t="s">
        <v>47</v>
      </c>
      <c r="D416" s="1">
        <v>1</v>
      </c>
      <c r="E416" s="1">
        <v>1.61</v>
      </c>
      <c r="F416" s="1">
        <v>1.29</v>
      </c>
      <c r="G416" s="1">
        <v>2011</v>
      </c>
      <c r="H416" s="1" t="s">
        <v>167</v>
      </c>
      <c r="I4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7" spans="1:9" x14ac:dyDescent="0.25">
      <c r="A417" s="1" t="s">
        <v>890</v>
      </c>
      <c r="B417" s="1" t="s">
        <v>891</v>
      </c>
      <c r="C417" s="1" t="s">
        <v>12</v>
      </c>
      <c r="D417" s="1">
        <v>1</v>
      </c>
      <c r="E417" s="1">
        <v>0.45</v>
      </c>
      <c r="F417" s="1">
        <v>0.36</v>
      </c>
      <c r="G417" s="1">
        <v>2016</v>
      </c>
      <c r="H417" s="1" t="s">
        <v>16</v>
      </c>
      <c r="I4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18" spans="1:9" x14ac:dyDescent="0.25">
      <c r="A418" s="1" t="s">
        <v>892</v>
      </c>
      <c r="B418" s="1" t="s">
        <v>893</v>
      </c>
      <c r="C418" s="1" t="s">
        <v>12</v>
      </c>
      <c r="D418" s="1">
        <v>1</v>
      </c>
      <c r="E418" s="2">
        <v>1.07</v>
      </c>
      <c r="F418" s="2">
        <v>0.86</v>
      </c>
      <c r="G418" s="1">
        <v>2018</v>
      </c>
      <c r="H418" s="1" t="s">
        <v>51</v>
      </c>
      <c r="I4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419" spans="1:9" x14ac:dyDescent="0.25">
      <c r="A419" s="1" t="s">
        <v>894</v>
      </c>
      <c r="B419" s="1" t="s">
        <v>895</v>
      </c>
      <c r="C419" s="1" t="s">
        <v>2451</v>
      </c>
      <c r="D419" s="1">
        <v>1</v>
      </c>
      <c r="E419" s="2">
        <v>1.65</v>
      </c>
      <c r="F419" s="2">
        <v>1.32</v>
      </c>
      <c r="G419" s="1">
        <v>2025</v>
      </c>
      <c r="H419" s="1" t="s">
        <v>38</v>
      </c>
      <c r="I4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420" spans="1:9" x14ac:dyDescent="0.25">
      <c r="A420" s="1" t="s">
        <v>896</v>
      </c>
      <c r="B420" s="1" t="s">
        <v>897</v>
      </c>
      <c r="C420" s="1" t="s">
        <v>34</v>
      </c>
      <c r="D420" s="1">
        <v>1</v>
      </c>
      <c r="E420" s="1">
        <v>3.71</v>
      </c>
      <c r="F420" s="1">
        <v>2.97</v>
      </c>
      <c r="G420" s="1">
        <v>2014</v>
      </c>
      <c r="H420" s="1" t="s">
        <v>67</v>
      </c>
      <c r="I4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1" spans="1:9" x14ac:dyDescent="0.25">
      <c r="A421" s="1" t="s">
        <v>898</v>
      </c>
      <c r="B421" s="1" t="s">
        <v>899</v>
      </c>
      <c r="C421" s="1" t="s">
        <v>12</v>
      </c>
      <c r="D421" s="1">
        <v>1</v>
      </c>
      <c r="E421" s="1">
        <v>0.9</v>
      </c>
      <c r="F421" s="1">
        <v>0.72</v>
      </c>
      <c r="G421" s="1">
        <v>2015</v>
      </c>
      <c r="H421" s="1" t="s">
        <v>67</v>
      </c>
      <c r="I4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2" spans="1:9" x14ac:dyDescent="0.25">
      <c r="A422" s="1" t="s">
        <v>900</v>
      </c>
      <c r="B422" s="1" t="s">
        <v>901</v>
      </c>
      <c r="C422" s="1" t="s">
        <v>12</v>
      </c>
      <c r="D422" s="1">
        <v>1</v>
      </c>
      <c r="E422" s="1">
        <v>0.39</v>
      </c>
      <c r="F422" s="1">
        <v>0.31</v>
      </c>
      <c r="G422" s="1">
        <v>2025</v>
      </c>
      <c r="H422" s="1" t="s">
        <v>143</v>
      </c>
      <c r="I4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3" spans="1:9" x14ac:dyDescent="0.25">
      <c r="A423" s="1" t="s">
        <v>902</v>
      </c>
      <c r="B423" s="1" t="s">
        <v>903</v>
      </c>
      <c r="C423" s="1" t="s">
        <v>12</v>
      </c>
      <c r="D423" s="1">
        <v>1</v>
      </c>
      <c r="E423" s="1">
        <v>0.66</v>
      </c>
      <c r="F423" s="1">
        <v>0.53</v>
      </c>
      <c r="G423" s="1">
        <v>2009</v>
      </c>
      <c r="H423" s="1" t="s">
        <v>13</v>
      </c>
      <c r="I4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4" spans="1:9" x14ac:dyDescent="0.25">
      <c r="A424" s="1" t="s">
        <v>904</v>
      </c>
      <c r="B424" s="1" t="s">
        <v>905</v>
      </c>
      <c r="C424" s="1" t="s">
        <v>34</v>
      </c>
      <c r="D424" s="1">
        <v>1</v>
      </c>
      <c r="E424" s="1">
        <v>2.65</v>
      </c>
      <c r="F424" s="1">
        <v>2.12</v>
      </c>
      <c r="G424" s="1">
        <v>2024</v>
      </c>
      <c r="H424" s="1" t="s">
        <v>60</v>
      </c>
      <c r="I4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5" spans="1:9" x14ac:dyDescent="0.25">
      <c r="A425" s="1" t="s">
        <v>906</v>
      </c>
      <c r="B425" s="1" t="s">
        <v>907</v>
      </c>
      <c r="C425" s="1" t="s">
        <v>47</v>
      </c>
      <c r="D425" s="1">
        <v>1</v>
      </c>
      <c r="E425" s="1">
        <v>2.15</v>
      </c>
      <c r="F425" s="1">
        <v>1.72</v>
      </c>
      <c r="G425" s="1">
        <v>2009</v>
      </c>
      <c r="H425" s="1" t="s">
        <v>60</v>
      </c>
      <c r="I4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6" spans="1:9" x14ac:dyDescent="0.25">
      <c r="A426" s="1" t="s">
        <v>908</v>
      </c>
      <c r="B426" s="1" t="s">
        <v>909</v>
      </c>
      <c r="C426" s="1" t="s">
        <v>2455</v>
      </c>
      <c r="D426" s="1">
        <v>1</v>
      </c>
      <c r="E426" s="1">
        <v>3.95</v>
      </c>
      <c r="F426" s="1">
        <v>3.16</v>
      </c>
      <c r="G426" s="1">
        <v>2019</v>
      </c>
      <c r="H426" s="1" t="s">
        <v>98</v>
      </c>
      <c r="I4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7" spans="1:9" x14ac:dyDescent="0.25">
      <c r="A427" s="1" t="s">
        <v>910</v>
      </c>
      <c r="B427" s="1" t="s">
        <v>911</v>
      </c>
      <c r="C427" s="1" t="s">
        <v>12</v>
      </c>
      <c r="D427" s="1">
        <v>1</v>
      </c>
      <c r="E427" s="1">
        <v>0.67</v>
      </c>
      <c r="F427" s="1">
        <v>0.53</v>
      </c>
      <c r="G427" s="1">
        <v>2019</v>
      </c>
      <c r="H427" s="1" t="s">
        <v>9</v>
      </c>
      <c r="I4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8" spans="1:9" x14ac:dyDescent="0.25">
      <c r="A428" s="1" t="s">
        <v>912</v>
      </c>
      <c r="B428" s="1" t="s">
        <v>913</v>
      </c>
      <c r="C428" s="1" t="s">
        <v>47</v>
      </c>
      <c r="D428" s="1">
        <v>1</v>
      </c>
      <c r="E428" s="1">
        <v>1.46</v>
      </c>
      <c r="F428" s="1">
        <v>1.17</v>
      </c>
      <c r="G428" s="1">
        <v>2020</v>
      </c>
      <c r="H428" s="1" t="s">
        <v>67</v>
      </c>
      <c r="I4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29" spans="1:9" x14ac:dyDescent="0.25">
      <c r="A429" s="1" t="s">
        <v>914</v>
      </c>
      <c r="B429" s="1" t="s">
        <v>915</v>
      </c>
      <c r="C429" s="1" t="s">
        <v>47</v>
      </c>
      <c r="D429" s="1">
        <v>1</v>
      </c>
      <c r="E429" s="1">
        <v>1.83</v>
      </c>
      <c r="F429" s="1">
        <v>1.47</v>
      </c>
      <c r="G429" s="1">
        <v>2024</v>
      </c>
      <c r="H429" s="1" t="s">
        <v>93</v>
      </c>
      <c r="I4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0" spans="1:9" x14ac:dyDescent="0.25">
      <c r="A430" s="1" t="s">
        <v>916</v>
      </c>
      <c r="B430" s="1" t="s">
        <v>917</v>
      </c>
      <c r="C430" s="1" t="s">
        <v>2455</v>
      </c>
      <c r="D430" s="1">
        <v>1</v>
      </c>
      <c r="E430" s="1">
        <v>2.8</v>
      </c>
      <c r="F430" s="1">
        <v>2.2400000000000002</v>
      </c>
      <c r="G430" s="1">
        <v>2020</v>
      </c>
      <c r="H430" s="1" t="s">
        <v>626</v>
      </c>
      <c r="I4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1" spans="1:9" x14ac:dyDescent="0.25">
      <c r="A431" s="1" t="s">
        <v>918</v>
      </c>
      <c r="B431" s="1" t="s">
        <v>919</v>
      </c>
      <c r="C431" s="1" t="s">
        <v>34</v>
      </c>
      <c r="D431" s="1">
        <v>1</v>
      </c>
      <c r="E431" s="1">
        <v>2.92</v>
      </c>
      <c r="F431" s="1">
        <v>2.34</v>
      </c>
      <c r="G431" s="1">
        <v>2011</v>
      </c>
      <c r="H431" s="1" t="s">
        <v>215</v>
      </c>
      <c r="I4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2" spans="1:9" x14ac:dyDescent="0.25">
      <c r="A432" s="1" t="s">
        <v>920</v>
      </c>
      <c r="B432" s="1" t="s">
        <v>921</v>
      </c>
      <c r="C432" s="1" t="s">
        <v>34</v>
      </c>
      <c r="D432" s="1">
        <v>1</v>
      </c>
      <c r="E432" s="2">
        <v>2.54</v>
      </c>
      <c r="F432" s="2">
        <v>2.0299999999999998</v>
      </c>
      <c r="G432" s="1">
        <v>2008</v>
      </c>
      <c r="H432" s="1" t="s">
        <v>289</v>
      </c>
      <c r="I4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433" spans="1:9" x14ac:dyDescent="0.25">
      <c r="A433" s="1" t="s">
        <v>922</v>
      </c>
      <c r="B433" s="1" t="s">
        <v>923</v>
      </c>
      <c r="C433" s="1" t="s">
        <v>34</v>
      </c>
      <c r="D433" s="1">
        <v>1</v>
      </c>
      <c r="E433" s="1">
        <v>2.38</v>
      </c>
      <c r="F433" s="1">
        <v>1.9</v>
      </c>
      <c r="G433" s="1">
        <v>2017</v>
      </c>
      <c r="H433" s="1" t="s">
        <v>154</v>
      </c>
      <c r="I4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4" spans="1:9" x14ac:dyDescent="0.25">
      <c r="A434" s="1" t="s">
        <v>924</v>
      </c>
      <c r="B434" s="1" t="s">
        <v>925</v>
      </c>
      <c r="C434" s="1" t="s">
        <v>12</v>
      </c>
      <c r="D434" s="1">
        <v>1</v>
      </c>
      <c r="E434" s="1">
        <v>0.79</v>
      </c>
      <c r="F434" s="1">
        <v>0.63</v>
      </c>
      <c r="G434" s="1">
        <v>2019</v>
      </c>
      <c r="H434" s="1" t="s">
        <v>13</v>
      </c>
      <c r="I4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5" spans="1:9" x14ac:dyDescent="0.25">
      <c r="A435" s="1" t="s">
        <v>926</v>
      </c>
      <c r="B435" s="1" t="s">
        <v>927</v>
      </c>
      <c r="C435" s="1" t="s">
        <v>34</v>
      </c>
      <c r="D435" s="1">
        <v>1</v>
      </c>
      <c r="E435" s="1">
        <v>2.42</v>
      </c>
      <c r="F435" s="1">
        <v>1.93</v>
      </c>
      <c r="G435" s="1">
        <v>2017</v>
      </c>
      <c r="H435" s="1" t="s">
        <v>191</v>
      </c>
      <c r="I4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6" spans="1:9" x14ac:dyDescent="0.25">
      <c r="A436" s="1" t="s">
        <v>928</v>
      </c>
      <c r="B436" s="1" t="s">
        <v>929</v>
      </c>
      <c r="C436" s="1" t="s">
        <v>34</v>
      </c>
      <c r="D436" s="1">
        <v>1</v>
      </c>
      <c r="E436" s="1">
        <v>3.21</v>
      </c>
      <c r="F436" s="1">
        <v>2.56</v>
      </c>
      <c r="G436" s="1">
        <v>2016</v>
      </c>
      <c r="H436" s="1" t="s">
        <v>215</v>
      </c>
      <c r="I4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7" spans="1:9" x14ac:dyDescent="0.25">
      <c r="A437" s="1" t="s">
        <v>930</v>
      </c>
      <c r="B437" s="1" t="s">
        <v>931</v>
      </c>
      <c r="C437" s="1" t="s">
        <v>47</v>
      </c>
      <c r="D437" s="1">
        <v>1</v>
      </c>
      <c r="E437" s="1">
        <v>1.56</v>
      </c>
      <c r="F437" s="1">
        <v>1.24</v>
      </c>
      <c r="G437" s="1">
        <v>2022</v>
      </c>
      <c r="H437" s="1" t="s">
        <v>489</v>
      </c>
      <c r="I4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8" spans="1:9" x14ac:dyDescent="0.25">
      <c r="A438" s="1" t="s">
        <v>932</v>
      </c>
      <c r="B438" s="1" t="s">
        <v>933</v>
      </c>
      <c r="C438" s="1" t="s">
        <v>34</v>
      </c>
      <c r="D438" s="1">
        <v>1</v>
      </c>
      <c r="E438" s="1">
        <v>2.9</v>
      </c>
      <c r="F438" s="1">
        <v>2.3199999999999998</v>
      </c>
      <c r="G438" s="1">
        <v>2019</v>
      </c>
      <c r="H438" s="1" t="s">
        <v>54</v>
      </c>
      <c r="I4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39" spans="1:9" x14ac:dyDescent="0.25">
      <c r="A439" s="1" t="s">
        <v>934</v>
      </c>
      <c r="B439" s="1" t="s">
        <v>935</v>
      </c>
      <c r="C439" s="1" t="s">
        <v>12</v>
      </c>
      <c r="D439" s="1">
        <v>1</v>
      </c>
      <c r="E439" s="1">
        <v>0.46</v>
      </c>
      <c r="F439" s="1">
        <v>0.37</v>
      </c>
      <c r="G439" s="1">
        <v>2018</v>
      </c>
      <c r="H439" s="1" t="s">
        <v>57</v>
      </c>
      <c r="I4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40" spans="1:9" x14ac:dyDescent="0.25">
      <c r="A440" s="1" t="s">
        <v>936</v>
      </c>
      <c r="B440" s="1" t="s">
        <v>937</v>
      </c>
      <c r="C440" s="1" t="s">
        <v>47</v>
      </c>
      <c r="D440" s="1">
        <v>1</v>
      </c>
      <c r="E440" s="2">
        <v>1.35</v>
      </c>
      <c r="F440" s="2">
        <v>1.08</v>
      </c>
      <c r="G440" s="1">
        <v>2025</v>
      </c>
      <c r="H440" s="1" t="s">
        <v>51</v>
      </c>
      <c r="I4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441" spans="1:9" x14ac:dyDescent="0.25">
      <c r="A441" s="1" t="s">
        <v>938</v>
      </c>
      <c r="B441" s="1" t="s">
        <v>939</v>
      </c>
      <c r="C441" s="1" t="s">
        <v>12</v>
      </c>
      <c r="D441" s="1">
        <v>1</v>
      </c>
      <c r="E441" s="1">
        <v>0.42</v>
      </c>
      <c r="F441" s="1">
        <v>0.34</v>
      </c>
      <c r="G441" s="1">
        <v>2018</v>
      </c>
      <c r="H441" s="1" t="s">
        <v>13</v>
      </c>
      <c r="I4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42" spans="1:9" x14ac:dyDescent="0.25">
      <c r="A442" s="1" t="s">
        <v>940</v>
      </c>
      <c r="B442" s="1" t="s">
        <v>941</v>
      </c>
      <c r="C442" s="1" t="s">
        <v>12</v>
      </c>
      <c r="D442" s="1">
        <v>1</v>
      </c>
      <c r="E442" s="1">
        <v>0.44</v>
      </c>
      <c r="F442" s="1">
        <v>0.35</v>
      </c>
      <c r="G442" s="1">
        <v>2013</v>
      </c>
      <c r="H442" s="1" t="s">
        <v>85</v>
      </c>
      <c r="I4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43" spans="1:9" x14ac:dyDescent="0.25">
      <c r="A443" s="1" t="s">
        <v>942</v>
      </c>
      <c r="B443" s="1" t="s">
        <v>943</v>
      </c>
      <c r="C443" s="1" t="s">
        <v>47</v>
      </c>
      <c r="D443" s="1">
        <v>1</v>
      </c>
      <c r="E443" s="1">
        <v>1.68</v>
      </c>
      <c r="F443" s="1">
        <v>1.35</v>
      </c>
      <c r="G443" s="1">
        <v>2025</v>
      </c>
      <c r="H443" s="1" t="s">
        <v>351</v>
      </c>
      <c r="I4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44" spans="1:9" x14ac:dyDescent="0.25">
      <c r="A444" s="1" t="s">
        <v>944</v>
      </c>
      <c r="B444" s="1" t="s">
        <v>945</v>
      </c>
      <c r="C444" s="1" t="s">
        <v>47</v>
      </c>
      <c r="D444" s="1">
        <v>1</v>
      </c>
      <c r="E444" s="1">
        <v>1.2</v>
      </c>
      <c r="F444" s="1">
        <v>0.96</v>
      </c>
      <c r="G444" s="1">
        <v>2022</v>
      </c>
      <c r="H444" s="1" t="s">
        <v>9</v>
      </c>
      <c r="I4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45" spans="1:9" x14ac:dyDescent="0.25">
      <c r="A445" s="1" t="s">
        <v>946</v>
      </c>
      <c r="B445" s="1" t="s">
        <v>947</v>
      </c>
      <c r="C445" s="1" t="s">
        <v>12</v>
      </c>
      <c r="D445" s="1">
        <v>1</v>
      </c>
      <c r="E445" s="1">
        <v>0.72</v>
      </c>
      <c r="F445" s="1">
        <v>0.56999999999999995</v>
      </c>
      <c r="G445" s="1">
        <v>2024</v>
      </c>
      <c r="H445" s="1" t="s">
        <v>489</v>
      </c>
      <c r="I4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46" spans="1:9" x14ac:dyDescent="0.25">
      <c r="A446" s="1" t="s">
        <v>948</v>
      </c>
      <c r="B446" s="1" t="s">
        <v>949</v>
      </c>
      <c r="C446" s="1" t="s">
        <v>2453</v>
      </c>
      <c r="D446" s="1">
        <v>1</v>
      </c>
      <c r="E446" s="1">
        <v>1.1399999999999999</v>
      </c>
      <c r="F446" s="1">
        <v>0.91</v>
      </c>
      <c r="G446" s="1">
        <v>2025</v>
      </c>
      <c r="H446" s="1" t="s">
        <v>351</v>
      </c>
      <c r="I4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47" spans="1:9" x14ac:dyDescent="0.25">
      <c r="A447" s="1" t="s">
        <v>950</v>
      </c>
      <c r="B447" s="1" t="s">
        <v>951</v>
      </c>
      <c r="C447" s="1" t="s">
        <v>2451</v>
      </c>
      <c r="D447" s="1">
        <v>1</v>
      </c>
      <c r="E447" s="1">
        <v>2.2200000000000002</v>
      </c>
      <c r="F447" s="1">
        <v>1.78</v>
      </c>
      <c r="G447" s="1">
        <v>2022</v>
      </c>
      <c r="H447" s="1" t="s">
        <v>16</v>
      </c>
      <c r="I4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48" spans="1:9" x14ac:dyDescent="0.25">
      <c r="A448" s="1" t="s">
        <v>952</v>
      </c>
      <c r="B448" s="1" t="s">
        <v>953</v>
      </c>
      <c r="C448" s="1" t="s">
        <v>34</v>
      </c>
      <c r="D448" s="1">
        <v>1</v>
      </c>
      <c r="E448" s="2">
        <v>3.3</v>
      </c>
      <c r="F448" s="2">
        <v>2.64</v>
      </c>
      <c r="G448" s="1">
        <v>2025</v>
      </c>
      <c r="H448" s="1" t="s">
        <v>82</v>
      </c>
      <c r="I4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449" spans="1:9" x14ac:dyDescent="0.25">
      <c r="A449" s="1" t="s">
        <v>954</v>
      </c>
      <c r="B449" s="1" t="s">
        <v>955</v>
      </c>
      <c r="C449" s="1" t="s">
        <v>34</v>
      </c>
      <c r="D449" s="1">
        <v>1</v>
      </c>
      <c r="E449" s="1">
        <v>2.2999999999999998</v>
      </c>
      <c r="F449" s="1">
        <v>1.84</v>
      </c>
      <c r="G449" s="1">
        <v>2025</v>
      </c>
      <c r="H449" s="1" t="s">
        <v>110</v>
      </c>
      <c r="I4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50" spans="1:9" x14ac:dyDescent="0.25">
      <c r="A450" s="1" t="s">
        <v>956</v>
      </c>
      <c r="B450" s="1" t="s">
        <v>957</v>
      </c>
      <c r="C450" s="1" t="s">
        <v>12</v>
      </c>
      <c r="D450" s="1">
        <v>1</v>
      </c>
      <c r="E450" s="1">
        <v>0.69</v>
      </c>
      <c r="F450" s="1">
        <v>0.55000000000000004</v>
      </c>
      <c r="G450" s="1">
        <v>2024</v>
      </c>
      <c r="H450" s="1" t="s">
        <v>154</v>
      </c>
      <c r="I4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51" spans="1:9" x14ac:dyDescent="0.25">
      <c r="A451" s="1" t="s">
        <v>958</v>
      </c>
      <c r="B451" s="1" t="s">
        <v>959</v>
      </c>
      <c r="C451" s="1" t="s">
        <v>34</v>
      </c>
      <c r="D451" s="1">
        <v>1</v>
      </c>
      <c r="E451" s="1">
        <v>2.97</v>
      </c>
      <c r="F451" s="1">
        <v>2.37</v>
      </c>
      <c r="G451" s="1">
        <v>2020</v>
      </c>
      <c r="H451" s="1" t="s">
        <v>9</v>
      </c>
      <c r="I4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52" spans="1:9" x14ac:dyDescent="0.25">
      <c r="A452" s="1" t="s">
        <v>960</v>
      </c>
      <c r="B452" s="1" t="s">
        <v>961</v>
      </c>
      <c r="C452" s="1" t="s">
        <v>2454</v>
      </c>
      <c r="D452" s="1">
        <v>1</v>
      </c>
      <c r="E452" s="1" t="s">
        <v>73</v>
      </c>
      <c r="F452" s="1">
        <v>8.68</v>
      </c>
      <c r="G452" s="1">
        <v>2025</v>
      </c>
      <c r="H452" s="1" t="s">
        <v>123</v>
      </c>
      <c r="I4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53" spans="1:9" x14ac:dyDescent="0.25">
      <c r="A453" s="1" t="s">
        <v>962</v>
      </c>
      <c r="B453" s="1" t="s">
        <v>963</v>
      </c>
      <c r="C453" s="1" t="s">
        <v>47</v>
      </c>
      <c r="D453" s="1">
        <v>1</v>
      </c>
      <c r="E453" s="1">
        <v>1.29</v>
      </c>
      <c r="F453" s="1">
        <v>1.03</v>
      </c>
      <c r="G453" s="1">
        <v>2019</v>
      </c>
      <c r="H453" s="1" t="s">
        <v>63</v>
      </c>
      <c r="I4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54" spans="1:9" x14ac:dyDescent="0.25">
      <c r="A454" s="1" t="s">
        <v>964</v>
      </c>
      <c r="B454" s="1" t="s">
        <v>965</v>
      </c>
      <c r="C454" s="1" t="s">
        <v>66</v>
      </c>
      <c r="D454" s="1">
        <v>1</v>
      </c>
      <c r="E454" s="1">
        <v>6.26</v>
      </c>
      <c r="F454" s="1">
        <v>5.01</v>
      </c>
      <c r="G454" s="1">
        <v>2025</v>
      </c>
      <c r="H454" s="1" t="s">
        <v>67</v>
      </c>
      <c r="I4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55" spans="1:9" x14ac:dyDescent="0.25">
      <c r="A455" s="1" t="s">
        <v>966</v>
      </c>
      <c r="B455" s="1" t="s">
        <v>967</v>
      </c>
      <c r="C455" s="1" t="s">
        <v>47</v>
      </c>
      <c r="D455" s="1">
        <v>1</v>
      </c>
      <c r="E455" s="1">
        <v>1.77</v>
      </c>
      <c r="F455" s="1">
        <v>1.42</v>
      </c>
      <c r="G455" s="1">
        <v>2009</v>
      </c>
      <c r="H455" s="1" t="s">
        <v>110</v>
      </c>
      <c r="I4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56" spans="1:9" x14ac:dyDescent="0.25">
      <c r="A456" s="1" t="s">
        <v>968</v>
      </c>
      <c r="B456" s="1" t="s">
        <v>969</v>
      </c>
      <c r="C456" s="1" t="s">
        <v>47</v>
      </c>
      <c r="D456" s="1">
        <v>1</v>
      </c>
      <c r="E456" s="1">
        <v>1.74</v>
      </c>
      <c r="F456" s="1">
        <v>1.39</v>
      </c>
      <c r="G456" s="1">
        <v>2012</v>
      </c>
      <c r="H456" s="1" t="s">
        <v>970</v>
      </c>
      <c r="I4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57" spans="1:9" x14ac:dyDescent="0.25">
      <c r="A457" s="1" t="s">
        <v>971</v>
      </c>
      <c r="B457" s="1" t="s">
        <v>972</v>
      </c>
      <c r="C457" s="1" t="s">
        <v>2455</v>
      </c>
      <c r="D457" s="1">
        <v>1</v>
      </c>
      <c r="E457" s="1">
        <v>3.67</v>
      </c>
      <c r="F457" s="1">
        <v>2.94</v>
      </c>
      <c r="G457" s="1">
        <v>2024</v>
      </c>
      <c r="H457" s="1" t="s">
        <v>354</v>
      </c>
      <c r="I4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58" spans="1:9" x14ac:dyDescent="0.25">
      <c r="A458" s="1" t="s">
        <v>973</v>
      </c>
      <c r="B458" s="1" t="s">
        <v>974</v>
      </c>
      <c r="C458" s="1" t="s">
        <v>12</v>
      </c>
      <c r="D458" s="1">
        <v>1</v>
      </c>
      <c r="E458" s="2">
        <v>0.18</v>
      </c>
      <c r="F458" s="2">
        <v>0.14000000000000001</v>
      </c>
      <c r="G458" s="1">
        <v>2014</v>
      </c>
      <c r="H458" s="1" t="s">
        <v>38</v>
      </c>
      <c r="I4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459" spans="1:9" x14ac:dyDescent="0.25">
      <c r="A459" s="1" t="s">
        <v>975</v>
      </c>
      <c r="B459" s="1" t="s">
        <v>976</v>
      </c>
      <c r="C459" s="1" t="s">
        <v>66</v>
      </c>
      <c r="D459" s="1">
        <v>1</v>
      </c>
      <c r="E459" s="2">
        <v>6.63</v>
      </c>
      <c r="F459" s="2">
        <v>5.3</v>
      </c>
      <c r="G459" s="1">
        <v>2017</v>
      </c>
      <c r="H459" s="1" t="s">
        <v>51</v>
      </c>
      <c r="I4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460" spans="1:9" x14ac:dyDescent="0.25">
      <c r="A460" s="1" t="s">
        <v>977</v>
      </c>
      <c r="B460" s="1" t="s">
        <v>978</v>
      </c>
      <c r="C460" s="1" t="s">
        <v>12</v>
      </c>
      <c r="D460" s="1">
        <v>1</v>
      </c>
      <c r="E460" s="1">
        <v>0.39</v>
      </c>
      <c r="F460" s="1">
        <v>0.31</v>
      </c>
      <c r="G460" s="1">
        <v>2009</v>
      </c>
      <c r="H460" s="1" t="s">
        <v>138</v>
      </c>
      <c r="I4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1" spans="1:9" x14ac:dyDescent="0.25">
      <c r="A461" s="1" t="s">
        <v>979</v>
      </c>
      <c r="B461" s="1" t="s">
        <v>980</v>
      </c>
      <c r="C461" s="1" t="s">
        <v>47</v>
      </c>
      <c r="D461" s="1">
        <v>1</v>
      </c>
      <c r="E461" s="1">
        <v>1.94</v>
      </c>
      <c r="F461" s="1">
        <v>1.55</v>
      </c>
      <c r="G461" s="1">
        <v>2025</v>
      </c>
      <c r="H461" s="1" t="s">
        <v>320</v>
      </c>
      <c r="I4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2" spans="1:9" x14ac:dyDescent="0.25">
      <c r="A462" s="1" t="s">
        <v>981</v>
      </c>
      <c r="B462" s="1" t="s">
        <v>982</v>
      </c>
      <c r="C462" s="1" t="s">
        <v>12</v>
      </c>
      <c r="D462" s="1">
        <v>1</v>
      </c>
      <c r="E462" s="1">
        <v>0.32</v>
      </c>
      <c r="F462" s="1">
        <v>0.25</v>
      </c>
      <c r="G462" s="1">
        <v>2012</v>
      </c>
      <c r="H462" s="1" t="s">
        <v>13</v>
      </c>
      <c r="I4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3" spans="1:9" x14ac:dyDescent="0.25">
      <c r="A463" s="1" t="s">
        <v>983</v>
      </c>
      <c r="B463" s="1" t="s">
        <v>984</v>
      </c>
      <c r="C463" s="1" t="s">
        <v>47</v>
      </c>
      <c r="D463" s="1">
        <v>1</v>
      </c>
      <c r="E463" s="1">
        <v>1.98</v>
      </c>
      <c r="F463" s="1">
        <v>1.59</v>
      </c>
      <c r="G463" s="1">
        <v>2025</v>
      </c>
      <c r="H463" s="1" t="s">
        <v>148</v>
      </c>
      <c r="I4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4" spans="1:9" x14ac:dyDescent="0.25">
      <c r="A464" s="1" t="s">
        <v>985</v>
      </c>
      <c r="B464" s="1" t="s">
        <v>986</v>
      </c>
      <c r="C464" s="1" t="s">
        <v>2453</v>
      </c>
      <c r="D464" s="1">
        <v>1</v>
      </c>
      <c r="E464" s="1">
        <v>1.07</v>
      </c>
      <c r="F464" s="1">
        <v>0.86</v>
      </c>
      <c r="G464" s="1">
        <v>2024</v>
      </c>
      <c r="H464" s="1" t="s">
        <v>67</v>
      </c>
      <c r="I4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5" spans="1:9" x14ac:dyDescent="0.25">
      <c r="A465" s="1" t="s">
        <v>987</v>
      </c>
      <c r="B465" s="1" t="s">
        <v>988</v>
      </c>
      <c r="C465" s="1" t="s">
        <v>66</v>
      </c>
      <c r="D465" s="1">
        <v>1</v>
      </c>
      <c r="E465" s="1">
        <v>7.77</v>
      </c>
      <c r="F465" s="1">
        <v>6.21</v>
      </c>
      <c r="G465" s="1">
        <v>2024</v>
      </c>
      <c r="H465" s="1" t="s">
        <v>98</v>
      </c>
      <c r="I4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6" spans="1:9" x14ac:dyDescent="0.25">
      <c r="A466" s="1" t="s">
        <v>989</v>
      </c>
      <c r="B466" s="1" t="s">
        <v>990</v>
      </c>
      <c r="C466" s="1" t="s">
        <v>2455</v>
      </c>
      <c r="D466" s="1">
        <v>1</v>
      </c>
      <c r="E466" s="1">
        <v>3.5</v>
      </c>
      <c r="F466" s="1">
        <v>2.8</v>
      </c>
      <c r="G466" s="1">
        <v>2024</v>
      </c>
      <c r="H466" s="1" t="s">
        <v>48</v>
      </c>
      <c r="I4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7" spans="1:9" x14ac:dyDescent="0.25">
      <c r="A467" s="1" t="s">
        <v>991</v>
      </c>
      <c r="B467" s="1" t="s">
        <v>992</v>
      </c>
      <c r="C467" s="1" t="s">
        <v>2454</v>
      </c>
      <c r="D467" s="1">
        <v>1</v>
      </c>
      <c r="E467" s="1" t="s">
        <v>73</v>
      </c>
      <c r="F467" s="1">
        <v>7.9</v>
      </c>
      <c r="G467" s="1">
        <v>2025</v>
      </c>
      <c r="H467" s="1" t="s">
        <v>131</v>
      </c>
      <c r="I4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8" spans="1:9" x14ac:dyDescent="0.25">
      <c r="A468" s="1" t="s">
        <v>993</v>
      </c>
      <c r="B468" s="1" t="s">
        <v>994</v>
      </c>
      <c r="C468" s="1" t="s">
        <v>34</v>
      </c>
      <c r="D468" s="1">
        <v>1</v>
      </c>
      <c r="E468" s="1">
        <v>3.63</v>
      </c>
      <c r="F468" s="1">
        <v>2.9</v>
      </c>
      <c r="G468" s="1">
        <v>2015</v>
      </c>
      <c r="H468" s="1" t="s">
        <v>9</v>
      </c>
      <c r="I4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69" spans="1:9" x14ac:dyDescent="0.25">
      <c r="A469" s="1" t="s">
        <v>995</v>
      </c>
      <c r="B469" s="1" t="s">
        <v>996</v>
      </c>
      <c r="C469" s="1" t="s">
        <v>12</v>
      </c>
      <c r="D469" s="1">
        <v>1</v>
      </c>
      <c r="E469" s="1">
        <v>1.05</v>
      </c>
      <c r="F469" s="1">
        <v>0.84</v>
      </c>
      <c r="G469" s="1">
        <v>2025</v>
      </c>
      <c r="H469" s="1" t="s">
        <v>9</v>
      </c>
      <c r="I4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0" spans="1:9" x14ac:dyDescent="0.25">
      <c r="A470" s="1" t="s">
        <v>997</v>
      </c>
      <c r="B470" s="1" t="s">
        <v>998</v>
      </c>
      <c r="C470" s="1" t="s">
        <v>12</v>
      </c>
      <c r="D470" s="1">
        <v>1</v>
      </c>
      <c r="E470" s="1">
        <v>0.41</v>
      </c>
      <c r="F470" s="1">
        <v>0.33</v>
      </c>
      <c r="G470" s="1">
        <v>2024</v>
      </c>
      <c r="H470" s="1" t="s">
        <v>9</v>
      </c>
      <c r="I4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1" spans="1:9" x14ac:dyDescent="0.25">
      <c r="A471" s="1" t="s">
        <v>999</v>
      </c>
      <c r="B471" s="1" t="s">
        <v>1000</v>
      </c>
      <c r="C471" s="1" t="s">
        <v>47</v>
      </c>
      <c r="D471" s="1">
        <v>1</v>
      </c>
      <c r="E471" s="1">
        <v>2.04</v>
      </c>
      <c r="F471" s="1">
        <v>1.63</v>
      </c>
      <c r="G471" s="1">
        <v>2008</v>
      </c>
      <c r="H471" s="1" t="s">
        <v>1001</v>
      </c>
      <c r="I4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2" spans="1:9" x14ac:dyDescent="0.25">
      <c r="A472" s="1" t="s">
        <v>1002</v>
      </c>
      <c r="B472" s="1" t="s">
        <v>1003</v>
      </c>
      <c r="C472" s="1" t="s">
        <v>47</v>
      </c>
      <c r="D472" s="1">
        <v>1</v>
      </c>
      <c r="E472" s="1">
        <v>1.97</v>
      </c>
      <c r="F472" s="1">
        <v>1.58</v>
      </c>
      <c r="G472" s="1">
        <v>2012</v>
      </c>
      <c r="H472" s="1" t="s">
        <v>731</v>
      </c>
      <c r="I4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3" spans="1:9" x14ac:dyDescent="0.25">
      <c r="A473" s="1" t="s">
        <v>2850</v>
      </c>
      <c r="B473" s="1" t="s">
        <v>2851</v>
      </c>
      <c r="C473" s="1" t="s">
        <v>2451</v>
      </c>
      <c r="D473" s="1">
        <v>1</v>
      </c>
      <c r="E473" s="1">
        <v>1.61</v>
      </c>
      <c r="F473" s="1">
        <v>1.28</v>
      </c>
      <c r="G473" s="1">
        <v>2025</v>
      </c>
      <c r="H473" s="1" t="s">
        <v>351</v>
      </c>
      <c r="I4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4" spans="1:9" x14ac:dyDescent="0.25">
      <c r="A474" s="1" t="s">
        <v>1004</v>
      </c>
      <c r="B474" s="1" t="s">
        <v>1005</v>
      </c>
      <c r="C474" s="1" t="s">
        <v>66</v>
      </c>
      <c r="D474" s="1">
        <v>1</v>
      </c>
      <c r="E474" s="1">
        <v>7.37</v>
      </c>
      <c r="F474" s="1">
        <v>5.89</v>
      </c>
      <c r="G474" s="1">
        <v>2023</v>
      </c>
      <c r="H474" s="1" t="s">
        <v>354</v>
      </c>
      <c r="I4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5" spans="1:9" x14ac:dyDescent="0.25">
      <c r="A475" s="1" t="s">
        <v>1006</v>
      </c>
      <c r="B475" s="1" t="s">
        <v>1007</v>
      </c>
      <c r="C475" s="1" t="s">
        <v>2453</v>
      </c>
      <c r="D475" s="1">
        <v>1</v>
      </c>
      <c r="E475" s="1">
        <v>0.97</v>
      </c>
      <c r="F475" s="1">
        <v>0.78</v>
      </c>
      <c r="G475" s="1">
        <v>2013</v>
      </c>
      <c r="H475" s="1" t="s">
        <v>115</v>
      </c>
      <c r="I4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6" spans="1:9" x14ac:dyDescent="0.25">
      <c r="A476" s="1" t="s">
        <v>1008</v>
      </c>
      <c r="B476" s="1" t="s">
        <v>1009</v>
      </c>
      <c r="C476" s="1" t="s">
        <v>12</v>
      </c>
      <c r="D476" s="1">
        <v>1</v>
      </c>
      <c r="E476" s="1">
        <v>1.03</v>
      </c>
      <c r="F476" s="1">
        <v>0.82</v>
      </c>
      <c r="G476" s="1">
        <v>2012</v>
      </c>
      <c r="H476" s="1" t="s">
        <v>536</v>
      </c>
      <c r="I4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7" spans="1:9" x14ac:dyDescent="0.25">
      <c r="A477" s="1" t="s">
        <v>1010</v>
      </c>
      <c r="B477" s="1" t="s">
        <v>1011</v>
      </c>
      <c r="C477" s="1" t="s">
        <v>19</v>
      </c>
      <c r="D477" s="1">
        <v>1</v>
      </c>
      <c r="E477" s="1">
        <v>4.45</v>
      </c>
      <c r="F477" s="1">
        <v>3.56</v>
      </c>
      <c r="G477" s="1">
        <v>2016</v>
      </c>
      <c r="H477" s="1" t="s">
        <v>54</v>
      </c>
      <c r="I4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8" spans="1:9" x14ac:dyDescent="0.25">
      <c r="A478" s="1" t="s">
        <v>1012</v>
      </c>
      <c r="B478" s="1" t="s">
        <v>1013</v>
      </c>
      <c r="C478" s="1" t="s">
        <v>12</v>
      </c>
      <c r="D478" s="1">
        <v>1</v>
      </c>
      <c r="E478" s="1">
        <v>0.57999999999999996</v>
      </c>
      <c r="F478" s="1">
        <v>0.47</v>
      </c>
      <c r="G478" s="1">
        <v>2017</v>
      </c>
      <c r="H478" s="1" t="s">
        <v>107</v>
      </c>
      <c r="I4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79" spans="1:9" x14ac:dyDescent="0.25">
      <c r="A479" s="1" t="s">
        <v>1014</v>
      </c>
      <c r="B479" s="1" t="s">
        <v>1015</v>
      </c>
      <c r="C479" s="1" t="s">
        <v>12</v>
      </c>
      <c r="D479" s="1">
        <v>1</v>
      </c>
      <c r="E479" s="1">
        <v>0.72</v>
      </c>
      <c r="F479" s="1">
        <v>0.57999999999999996</v>
      </c>
      <c r="G479" s="1">
        <v>2019</v>
      </c>
      <c r="H479" s="1" t="s">
        <v>107</v>
      </c>
      <c r="I4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0" spans="1:9" x14ac:dyDescent="0.25">
      <c r="A480" s="1" t="s">
        <v>1016</v>
      </c>
      <c r="B480" s="1" t="s">
        <v>1017</v>
      </c>
      <c r="C480" s="1" t="s">
        <v>2452</v>
      </c>
      <c r="D480" s="1">
        <v>1</v>
      </c>
      <c r="E480" s="1">
        <v>5.77</v>
      </c>
      <c r="F480" s="1">
        <v>4.6100000000000003</v>
      </c>
      <c r="G480" s="1">
        <v>2015</v>
      </c>
      <c r="H480" s="1" t="s">
        <v>107</v>
      </c>
      <c r="I4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1" spans="1:9" x14ac:dyDescent="0.25">
      <c r="A481" s="1" t="s">
        <v>1018</v>
      </c>
      <c r="B481" s="1" t="s">
        <v>1019</v>
      </c>
      <c r="C481" s="1" t="s">
        <v>12</v>
      </c>
      <c r="D481" s="1">
        <v>1</v>
      </c>
      <c r="E481" s="1">
        <v>0.91</v>
      </c>
      <c r="F481" s="1">
        <v>0.73</v>
      </c>
      <c r="G481" s="1">
        <v>2025</v>
      </c>
      <c r="H481" s="1" t="s">
        <v>9</v>
      </c>
      <c r="I4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2" spans="1:9" x14ac:dyDescent="0.25">
      <c r="A482" s="1" t="s">
        <v>1020</v>
      </c>
      <c r="B482" s="1" t="s">
        <v>1021</v>
      </c>
      <c r="C482" s="1" t="s">
        <v>47</v>
      </c>
      <c r="D482" s="1">
        <v>1</v>
      </c>
      <c r="E482" s="1">
        <v>1.2</v>
      </c>
      <c r="F482" s="1">
        <v>0.96</v>
      </c>
      <c r="G482" s="1">
        <v>2025</v>
      </c>
      <c r="H482" s="1" t="s">
        <v>123</v>
      </c>
      <c r="I4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3" spans="1:9" x14ac:dyDescent="0.25">
      <c r="A483" s="1" t="s">
        <v>1022</v>
      </c>
      <c r="B483" s="1" t="s">
        <v>1023</v>
      </c>
      <c r="C483" s="1" t="s">
        <v>47</v>
      </c>
      <c r="D483" s="1">
        <v>1</v>
      </c>
      <c r="E483" s="1">
        <v>1.23</v>
      </c>
      <c r="F483" s="1">
        <v>0.98</v>
      </c>
      <c r="G483" s="1">
        <v>2023</v>
      </c>
      <c r="H483" s="1" t="s">
        <v>123</v>
      </c>
      <c r="I4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4" spans="1:9" x14ac:dyDescent="0.25">
      <c r="A484" s="1" t="s">
        <v>1024</v>
      </c>
      <c r="B484" s="1" t="s">
        <v>1025</v>
      </c>
      <c r="C484" s="1" t="s">
        <v>47</v>
      </c>
      <c r="D484" s="1">
        <v>1</v>
      </c>
      <c r="E484" s="1">
        <v>2.2799999999999998</v>
      </c>
      <c r="F484" s="1">
        <v>1.82</v>
      </c>
      <c r="G484" s="1">
        <v>2018</v>
      </c>
      <c r="H484" s="1" t="s">
        <v>123</v>
      </c>
      <c r="I4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5" spans="1:9" x14ac:dyDescent="0.25">
      <c r="A485" s="1" t="s">
        <v>1026</v>
      </c>
      <c r="B485" s="1" t="s">
        <v>1027</v>
      </c>
      <c r="C485" s="1" t="s">
        <v>19</v>
      </c>
      <c r="D485" s="1">
        <v>1</v>
      </c>
      <c r="E485" s="1">
        <v>4.68</v>
      </c>
      <c r="F485" s="1">
        <v>3.74</v>
      </c>
      <c r="G485" s="1">
        <v>2017</v>
      </c>
      <c r="H485" s="1" t="s">
        <v>25</v>
      </c>
      <c r="I4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6" spans="1:9" x14ac:dyDescent="0.25">
      <c r="A486" s="1" t="s">
        <v>1028</v>
      </c>
      <c r="B486" s="1" t="s">
        <v>1029</v>
      </c>
      <c r="C486" s="1" t="s">
        <v>2454</v>
      </c>
      <c r="D486" s="1">
        <v>1</v>
      </c>
      <c r="E486" s="2" t="s">
        <v>73</v>
      </c>
      <c r="F486" s="2">
        <v>14.37</v>
      </c>
      <c r="G486" s="1">
        <v>2022</v>
      </c>
      <c r="H486" s="1" t="s">
        <v>82</v>
      </c>
      <c r="I4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487" spans="1:9" x14ac:dyDescent="0.25">
      <c r="A487" s="1" t="s">
        <v>1030</v>
      </c>
      <c r="B487" s="1" t="s">
        <v>1031</v>
      </c>
      <c r="C487" s="1" t="s">
        <v>12</v>
      </c>
      <c r="D487" s="1">
        <v>1</v>
      </c>
      <c r="E487" s="1">
        <v>0.69</v>
      </c>
      <c r="F487" s="1">
        <v>0.55000000000000004</v>
      </c>
      <c r="G487" s="1">
        <v>2025</v>
      </c>
      <c r="H487" s="1" t="s">
        <v>16</v>
      </c>
      <c r="I4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8" spans="1:9" x14ac:dyDescent="0.25">
      <c r="A488" s="1" t="s">
        <v>1032</v>
      </c>
      <c r="B488" s="1" t="s">
        <v>1033</v>
      </c>
      <c r="C488" s="1" t="s">
        <v>12</v>
      </c>
      <c r="D488" s="1">
        <v>1</v>
      </c>
      <c r="E488" s="1">
        <v>0.66</v>
      </c>
      <c r="F488" s="1">
        <v>0.52</v>
      </c>
      <c r="G488" s="1">
        <v>2016</v>
      </c>
      <c r="H488" s="1" t="s">
        <v>107</v>
      </c>
      <c r="I4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89" spans="1:9" x14ac:dyDescent="0.25">
      <c r="A489" s="1" t="s">
        <v>1034</v>
      </c>
      <c r="B489" s="1" t="s">
        <v>1035</v>
      </c>
      <c r="C489" s="1" t="s">
        <v>47</v>
      </c>
      <c r="D489" s="1">
        <v>1</v>
      </c>
      <c r="E489" s="1">
        <v>1.97</v>
      </c>
      <c r="F489" s="1">
        <v>1.57</v>
      </c>
      <c r="G489" s="1">
        <v>2024</v>
      </c>
      <c r="H489" s="1" t="s">
        <v>110</v>
      </c>
      <c r="I4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0" spans="1:9" x14ac:dyDescent="0.25">
      <c r="A490" s="1" t="s">
        <v>1036</v>
      </c>
      <c r="B490" s="1" t="s">
        <v>1037</v>
      </c>
      <c r="C490" s="1" t="s">
        <v>47</v>
      </c>
      <c r="D490" s="1">
        <v>1</v>
      </c>
      <c r="E490" s="1">
        <v>1.91</v>
      </c>
      <c r="F490" s="1">
        <v>1.53</v>
      </c>
      <c r="G490" s="1">
        <v>2015</v>
      </c>
      <c r="H490" s="1" t="s">
        <v>9</v>
      </c>
      <c r="I4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1" spans="1:9" x14ac:dyDescent="0.25">
      <c r="A491" s="1" t="s">
        <v>1038</v>
      </c>
      <c r="B491" s="1" t="s">
        <v>1039</v>
      </c>
      <c r="C491" s="1" t="s">
        <v>47</v>
      </c>
      <c r="D491" s="1">
        <v>1</v>
      </c>
      <c r="E491" s="1">
        <v>1.57</v>
      </c>
      <c r="F491" s="1">
        <v>1.25</v>
      </c>
      <c r="G491" s="1">
        <v>2015</v>
      </c>
      <c r="H491" s="1" t="s">
        <v>215</v>
      </c>
      <c r="I4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2" spans="1:9" x14ac:dyDescent="0.25">
      <c r="A492" s="1" t="s">
        <v>1040</v>
      </c>
      <c r="B492" s="1" t="s">
        <v>1041</v>
      </c>
      <c r="C492" s="1" t="s">
        <v>2454</v>
      </c>
      <c r="D492" s="1">
        <v>1</v>
      </c>
      <c r="E492" s="1" t="s">
        <v>73</v>
      </c>
      <c r="F492" s="1">
        <v>5.58</v>
      </c>
      <c r="G492" s="1">
        <v>2025</v>
      </c>
      <c r="H492" s="1" t="s">
        <v>664</v>
      </c>
      <c r="I4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3" spans="1:9" x14ac:dyDescent="0.25">
      <c r="A493" s="1" t="s">
        <v>1042</v>
      </c>
      <c r="B493" s="1" t="s">
        <v>1043</v>
      </c>
      <c r="C493" s="1" t="s">
        <v>47</v>
      </c>
      <c r="D493" s="1">
        <v>1</v>
      </c>
      <c r="E493" s="1">
        <v>1.41</v>
      </c>
      <c r="F493" s="1">
        <v>1.1200000000000001</v>
      </c>
      <c r="G493" s="1">
        <v>2014</v>
      </c>
      <c r="H493" s="1" t="s">
        <v>48</v>
      </c>
      <c r="I4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4" spans="1:9" x14ac:dyDescent="0.25">
      <c r="A494" s="1" t="s">
        <v>2852</v>
      </c>
      <c r="B494" s="1" t="s">
        <v>2853</v>
      </c>
      <c r="C494" s="1" t="s">
        <v>2453</v>
      </c>
      <c r="D494" s="1">
        <v>1</v>
      </c>
      <c r="E494" s="1">
        <v>1.1299999999999999</v>
      </c>
      <c r="F494" s="1">
        <v>0.9</v>
      </c>
      <c r="G494" s="1">
        <v>2025</v>
      </c>
      <c r="H494" s="1" t="s">
        <v>98</v>
      </c>
      <c r="I4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5" spans="1:9" x14ac:dyDescent="0.25">
      <c r="A495" s="1" t="s">
        <v>1044</v>
      </c>
      <c r="B495" s="1" t="s">
        <v>1045</v>
      </c>
      <c r="C495" s="1" t="s">
        <v>2452</v>
      </c>
      <c r="D495" s="1">
        <v>1</v>
      </c>
      <c r="E495" s="1">
        <v>4.25</v>
      </c>
      <c r="F495" s="1">
        <v>3.4</v>
      </c>
      <c r="G495" s="1">
        <v>2024</v>
      </c>
      <c r="H495" s="1" t="s">
        <v>176</v>
      </c>
      <c r="I4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6" spans="1:9" x14ac:dyDescent="0.25">
      <c r="A496" s="1" t="s">
        <v>1046</v>
      </c>
      <c r="B496" s="1" t="s">
        <v>1047</v>
      </c>
      <c r="C496" s="1" t="s">
        <v>2451</v>
      </c>
      <c r="D496" s="1">
        <v>1</v>
      </c>
      <c r="E496" s="1">
        <v>1.21</v>
      </c>
      <c r="F496" s="1">
        <v>0.97</v>
      </c>
      <c r="G496" s="1">
        <v>2025</v>
      </c>
      <c r="H496" s="1" t="s">
        <v>57</v>
      </c>
      <c r="I4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7" spans="1:9" x14ac:dyDescent="0.25">
      <c r="A497" s="1" t="s">
        <v>1048</v>
      </c>
      <c r="B497" s="1" t="s">
        <v>1049</v>
      </c>
      <c r="C497" s="1" t="s">
        <v>12</v>
      </c>
      <c r="D497" s="1">
        <v>1</v>
      </c>
      <c r="E497" s="1">
        <v>0.97</v>
      </c>
      <c r="F497" s="1">
        <v>0.77</v>
      </c>
      <c r="G497" s="1">
        <v>2011</v>
      </c>
      <c r="H497" s="1" t="s">
        <v>110</v>
      </c>
      <c r="I4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8" spans="1:9" x14ac:dyDescent="0.25">
      <c r="A498" s="1" t="s">
        <v>1050</v>
      </c>
      <c r="B498" s="1" t="s">
        <v>1051</v>
      </c>
      <c r="C498" s="1" t="s">
        <v>47</v>
      </c>
      <c r="D498" s="1">
        <v>1</v>
      </c>
      <c r="E498" s="1">
        <v>1.42</v>
      </c>
      <c r="F498" s="1">
        <v>1.1399999999999999</v>
      </c>
      <c r="G498" s="1">
        <v>2016</v>
      </c>
      <c r="H498" s="1" t="s">
        <v>85</v>
      </c>
      <c r="I4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499" spans="1:9" x14ac:dyDescent="0.25">
      <c r="A499" s="1" t="s">
        <v>1052</v>
      </c>
      <c r="B499" s="1" t="s">
        <v>1053</v>
      </c>
      <c r="C499" s="1" t="s">
        <v>12</v>
      </c>
      <c r="D499" s="1">
        <v>1</v>
      </c>
      <c r="E499" s="2">
        <v>0.2</v>
      </c>
      <c r="F499" s="2">
        <v>0.16</v>
      </c>
      <c r="G499" s="1">
        <v>2017</v>
      </c>
      <c r="H499" s="1" t="s">
        <v>38</v>
      </c>
      <c r="I4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00" spans="1:9" x14ac:dyDescent="0.25">
      <c r="A500" s="1" t="s">
        <v>1054</v>
      </c>
      <c r="B500" s="1" t="s">
        <v>1055</v>
      </c>
      <c r="C500" s="1" t="s">
        <v>47</v>
      </c>
      <c r="D500" s="1">
        <v>1</v>
      </c>
      <c r="E500" s="1">
        <v>1.55</v>
      </c>
      <c r="F500" s="1">
        <v>1.24</v>
      </c>
      <c r="G500" s="1">
        <v>2025</v>
      </c>
      <c r="H500" s="1" t="s">
        <v>110</v>
      </c>
      <c r="I5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01" spans="1:9" x14ac:dyDescent="0.25">
      <c r="A501" s="1" t="s">
        <v>1056</v>
      </c>
      <c r="B501" s="1" t="s">
        <v>1057</v>
      </c>
      <c r="C501" s="1" t="s">
        <v>47</v>
      </c>
      <c r="D501" s="1">
        <v>1</v>
      </c>
      <c r="E501" s="1">
        <v>1.38</v>
      </c>
      <c r="F501" s="1">
        <v>1.1000000000000001</v>
      </c>
      <c r="G501" s="1">
        <v>2025</v>
      </c>
      <c r="H501" s="1" t="s">
        <v>93</v>
      </c>
      <c r="I5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02" spans="1:9" x14ac:dyDescent="0.25">
      <c r="A502" s="1" t="s">
        <v>1058</v>
      </c>
      <c r="B502" s="1" t="s">
        <v>1059</v>
      </c>
      <c r="C502" s="1" t="s">
        <v>2453</v>
      </c>
      <c r="D502" s="1">
        <v>1</v>
      </c>
      <c r="E502" s="1">
        <v>1.03</v>
      </c>
      <c r="F502" s="1">
        <v>0.82</v>
      </c>
      <c r="G502" s="1">
        <v>2009</v>
      </c>
      <c r="H502" s="1" t="s">
        <v>93</v>
      </c>
      <c r="I5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03" spans="1:9" x14ac:dyDescent="0.25">
      <c r="A503" s="1" t="s">
        <v>1060</v>
      </c>
      <c r="B503" s="1" t="s">
        <v>1061</v>
      </c>
      <c r="C503" s="1" t="s">
        <v>12</v>
      </c>
      <c r="D503" s="1">
        <v>1</v>
      </c>
      <c r="E503" s="1">
        <v>0.38</v>
      </c>
      <c r="F503" s="1">
        <v>0.3</v>
      </c>
      <c r="G503" s="1">
        <v>2013</v>
      </c>
      <c r="H503" s="1" t="s">
        <v>489</v>
      </c>
      <c r="I5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04" spans="1:9" x14ac:dyDescent="0.25">
      <c r="A504" s="1" t="s">
        <v>1062</v>
      </c>
      <c r="B504" s="1" t="s">
        <v>1063</v>
      </c>
      <c r="C504" s="1" t="s">
        <v>2455</v>
      </c>
      <c r="D504" s="1">
        <v>1</v>
      </c>
      <c r="E504" s="1">
        <v>3.72</v>
      </c>
      <c r="F504" s="1">
        <v>2.98</v>
      </c>
      <c r="G504" s="1">
        <v>2024</v>
      </c>
      <c r="H504" s="1" t="s">
        <v>154</v>
      </c>
      <c r="I5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05" spans="1:9" x14ac:dyDescent="0.25">
      <c r="A505" s="1" t="s">
        <v>1064</v>
      </c>
      <c r="B505" s="1" t="s">
        <v>1065</v>
      </c>
      <c r="C505" s="1" t="s">
        <v>12</v>
      </c>
      <c r="D505" s="1">
        <v>1</v>
      </c>
      <c r="E505" s="1">
        <v>0.78</v>
      </c>
      <c r="F505" s="1">
        <v>0.62</v>
      </c>
      <c r="G505" s="1">
        <v>2019</v>
      </c>
      <c r="H505" s="1" t="s">
        <v>67</v>
      </c>
      <c r="I5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06" spans="1:9" x14ac:dyDescent="0.25">
      <c r="A506" s="1" t="s">
        <v>1066</v>
      </c>
      <c r="B506" s="1" t="s">
        <v>1067</v>
      </c>
      <c r="C506" s="1" t="s">
        <v>12</v>
      </c>
      <c r="D506" s="1">
        <v>1</v>
      </c>
      <c r="E506" s="1">
        <v>0.99</v>
      </c>
      <c r="F506" s="1">
        <v>0.79</v>
      </c>
      <c r="G506" s="1">
        <v>2015</v>
      </c>
      <c r="H506" s="1" t="s">
        <v>60</v>
      </c>
      <c r="I5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07" spans="1:9" x14ac:dyDescent="0.25">
      <c r="A507" s="1" t="s">
        <v>1068</v>
      </c>
      <c r="B507" s="1" t="s">
        <v>1069</v>
      </c>
      <c r="C507" s="1" t="s">
        <v>2455</v>
      </c>
      <c r="D507" s="1">
        <v>1</v>
      </c>
      <c r="E507" s="1">
        <v>3.72</v>
      </c>
      <c r="F507" s="1">
        <v>2.98</v>
      </c>
      <c r="G507" s="1">
        <v>2024</v>
      </c>
      <c r="H507" s="1" t="s">
        <v>215</v>
      </c>
      <c r="I5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08" spans="1:9" x14ac:dyDescent="0.25">
      <c r="A508" s="1" t="s">
        <v>1070</v>
      </c>
      <c r="B508" s="1" t="s">
        <v>1071</v>
      </c>
      <c r="C508" s="1" t="s">
        <v>47</v>
      </c>
      <c r="D508" s="1">
        <v>1</v>
      </c>
      <c r="E508" s="2">
        <v>1.88</v>
      </c>
      <c r="F508" s="2">
        <v>1.5</v>
      </c>
      <c r="G508" s="1">
        <v>2024</v>
      </c>
      <c r="H508" s="1" t="s">
        <v>617</v>
      </c>
      <c r="I5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09" spans="1:9" x14ac:dyDescent="0.25">
      <c r="A509" s="1" t="s">
        <v>1072</v>
      </c>
      <c r="B509" s="1" t="s">
        <v>1073</v>
      </c>
      <c r="C509" s="1" t="s">
        <v>47</v>
      </c>
      <c r="D509" s="1">
        <v>1</v>
      </c>
      <c r="E509" s="1">
        <v>2.12</v>
      </c>
      <c r="F509" s="1">
        <v>1.69</v>
      </c>
      <c r="G509" s="1">
        <v>2024</v>
      </c>
      <c r="H509" s="1" t="s">
        <v>154</v>
      </c>
      <c r="I5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0" spans="1:9" x14ac:dyDescent="0.25">
      <c r="A510" s="1" t="s">
        <v>1074</v>
      </c>
      <c r="B510" s="1" t="s">
        <v>1075</v>
      </c>
      <c r="C510" s="1" t="s">
        <v>47</v>
      </c>
      <c r="D510" s="1">
        <v>1</v>
      </c>
      <c r="E510" s="1">
        <v>1.46</v>
      </c>
      <c r="F510" s="1">
        <v>1.17</v>
      </c>
      <c r="G510" s="1">
        <v>2018</v>
      </c>
      <c r="H510" s="1" t="s">
        <v>48</v>
      </c>
      <c r="I5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1" spans="1:9" x14ac:dyDescent="0.25">
      <c r="A511" s="1" t="s">
        <v>1076</v>
      </c>
      <c r="B511" s="1" t="s">
        <v>1077</v>
      </c>
      <c r="C511" s="1" t="s">
        <v>47</v>
      </c>
      <c r="D511" s="1">
        <v>1</v>
      </c>
      <c r="E511" s="1">
        <v>1.94</v>
      </c>
      <c r="F511" s="1">
        <v>1.55</v>
      </c>
      <c r="G511" s="1">
        <v>2015</v>
      </c>
      <c r="H511" s="1" t="s">
        <v>48</v>
      </c>
      <c r="I5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2" spans="1:9" x14ac:dyDescent="0.25">
      <c r="A512" s="1" t="s">
        <v>1078</v>
      </c>
      <c r="B512" s="1" t="s">
        <v>1079</v>
      </c>
      <c r="C512" s="1" t="s">
        <v>47</v>
      </c>
      <c r="D512" s="1">
        <v>1</v>
      </c>
      <c r="E512" s="1">
        <v>1.92</v>
      </c>
      <c r="F512" s="1">
        <v>1.54</v>
      </c>
      <c r="G512" s="1">
        <v>2013</v>
      </c>
      <c r="H512" s="1" t="s">
        <v>48</v>
      </c>
      <c r="I5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3" spans="1:9" x14ac:dyDescent="0.25">
      <c r="A513" s="1" t="s">
        <v>1080</v>
      </c>
      <c r="B513" s="1" t="s">
        <v>1081</v>
      </c>
      <c r="C513" s="1" t="s">
        <v>12</v>
      </c>
      <c r="D513" s="1">
        <v>1</v>
      </c>
      <c r="E513" s="1">
        <v>1.1299999999999999</v>
      </c>
      <c r="F513" s="1">
        <v>0.9</v>
      </c>
      <c r="G513" s="1">
        <v>2008</v>
      </c>
      <c r="H513" s="1" t="s">
        <v>48</v>
      </c>
      <c r="I5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4" spans="1:9" x14ac:dyDescent="0.25">
      <c r="A514" s="1" t="s">
        <v>1082</v>
      </c>
      <c r="B514" s="1" t="s">
        <v>1083</v>
      </c>
      <c r="C514" s="1" t="s">
        <v>2451</v>
      </c>
      <c r="D514" s="1">
        <v>1</v>
      </c>
      <c r="E514" s="1">
        <v>2.2599999999999998</v>
      </c>
      <c r="F514" s="1">
        <v>1.81</v>
      </c>
      <c r="G514" s="1">
        <v>2024</v>
      </c>
      <c r="H514" s="1" t="s">
        <v>110</v>
      </c>
      <c r="I5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5" spans="1:9" x14ac:dyDescent="0.25">
      <c r="A515" s="1" t="s">
        <v>1084</v>
      </c>
      <c r="B515" s="1" t="s">
        <v>1085</v>
      </c>
      <c r="C515" s="1" t="s">
        <v>34</v>
      </c>
      <c r="D515" s="1">
        <v>1</v>
      </c>
      <c r="E515" s="1">
        <v>3.69</v>
      </c>
      <c r="F515" s="1">
        <v>2.95</v>
      </c>
      <c r="G515" s="1">
        <v>2014</v>
      </c>
      <c r="H515" s="1" t="s">
        <v>110</v>
      </c>
      <c r="I5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6" spans="1:9" x14ac:dyDescent="0.25">
      <c r="A516" s="1" t="s">
        <v>1086</v>
      </c>
      <c r="B516" s="1" t="s">
        <v>1087</v>
      </c>
      <c r="C516" s="1" t="s">
        <v>34</v>
      </c>
      <c r="D516" s="1">
        <v>1</v>
      </c>
      <c r="E516" s="1">
        <v>2.94</v>
      </c>
      <c r="F516" s="1">
        <v>2.35</v>
      </c>
      <c r="G516" s="1">
        <v>2025</v>
      </c>
      <c r="H516" s="1" t="s">
        <v>176</v>
      </c>
      <c r="I5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7" spans="1:9" x14ac:dyDescent="0.25">
      <c r="A517" s="1" t="s">
        <v>1088</v>
      </c>
      <c r="B517" s="1" t="s">
        <v>1089</v>
      </c>
      <c r="C517" s="1" t="s">
        <v>34</v>
      </c>
      <c r="D517" s="1">
        <v>1</v>
      </c>
      <c r="E517" s="1">
        <v>2.31</v>
      </c>
      <c r="F517" s="1">
        <v>1.85</v>
      </c>
      <c r="G517" s="1">
        <v>2010</v>
      </c>
      <c r="H517" s="1" t="s">
        <v>456</v>
      </c>
      <c r="I5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8" spans="1:9" x14ac:dyDescent="0.25">
      <c r="A518" s="1" t="s">
        <v>1090</v>
      </c>
      <c r="B518" s="1" t="s">
        <v>1091</v>
      </c>
      <c r="C518" s="1" t="s">
        <v>12</v>
      </c>
      <c r="D518" s="1">
        <v>1</v>
      </c>
      <c r="E518" s="1">
        <v>1.05</v>
      </c>
      <c r="F518" s="1">
        <v>0.84</v>
      </c>
      <c r="G518" s="1">
        <v>2013</v>
      </c>
      <c r="H518" s="1" t="s">
        <v>107</v>
      </c>
      <c r="I5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19" spans="1:9" x14ac:dyDescent="0.25">
      <c r="A519" s="1" t="s">
        <v>1092</v>
      </c>
      <c r="B519" s="1" t="s">
        <v>1093</v>
      </c>
      <c r="C519" s="1" t="s">
        <v>12</v>
      </c>
      <c r="D519" s="1">
        <v>1</v>
      </c>
      <c r="E519" s="1">
        <v>0.85</v>
      </c>
      <c r="F519" s="1">
        <v>0.68</v>
      </c>
      <c r="G519" s="1">
        <v>2024</v>
      </c>
      <c r="H519" s="1" t="s">
        <v>354</v>
      </c>
      <c r="I5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20" spans="1:9" x14ac:dyDescent="0.25">
      <c r="A520" s="1" t="s">
        <v>1094</v>
      </c>
      <c r="B520" s="1" t="s">
        <v>1095</v>
      </c>
      <c r="C520" s="1" t="s">
        <v>34</v>
      </c>
      <c r="D520" s="1">
        <v>1</v>
      </c>
      <c r="E520" s="1">
        <v>3.42</v>
      </c>
      <c r="F520" s="1">
        <v>2.73</v>
      </c>
      <c r="G520" s="1">
        <v>2010</v>
      </c>
      <c r="H520" s="1" t="s">
        <v>208</v>
      </c>
      <c r="I5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21" spans="1:9" x14ac:dyDescent="0.25">
      <c r="A521" s="1" t="s">
        <v>1096</v>
      </c>
      <c r="B521" s="1" t="s">
        <v>1097</v>
      </c>
      <c r="C521" s="1" t="s">
        <v>12</v>
      </c>
      <c r="D521" s="1">
        <v>1</v>
      </c>
      <c r="E521" s="1">
        <v>0.94</v>
      </c>
      <c r="F521" s="1">
        <v>0.75</v>
      </c>
      <c r="G521" s="1">
        <v>2016</v>
      </c>
      <c r="H521" s="1" t="s">
        <v>167</v>
      </c>
      <c r="I5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22" spans="1:9" x14ac:dyDescent="0.25">
      <c r="A522" s="1" t="s">
        <v>1098</v>
      </c>
      <c r="B522" s="1" t="s">
        <v>1099</v>
      </c>
      <c r="C522" s="1" t="s">
        <v>34</v>
      </c>
      <c r="D522" s="1">
        <v>1</v>
      </c>
      <c r="E522" s="2">
        <v>2.37</v>
      </c>
      <c r="F522" s="2">
        <v>1.89</v>
      </c>
      <c r="G522" s="1">
        <v>2025</v>
      </c>
      <c r="H522" s="1" t="s">
        <v>238</v>
      </c>
      <c r="I5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23" spans="1:9" x14ac:dyDescent="0.25">
      <c r="A523" s="1" t="s">
        <v>1100</v>
      </c>
      <c r="B523" s="1" t="s">
        <v>1101</v>
      </c>
      <c r="C523" s="1" t="s">
        <v>47</v>
      </c>
      <c r="D523" s="1">
        <v>1</v>
      </c>
      <c r="E523" s="1">
        <v>1.62</v>
      </c>
      <c r="F523" s="1">
        <v>1.29</v>
      </c>
      <c r="G523" s="1">
        <v>2013</v>
      </c>
      <c r="H523" s="1" t="s">
        <v>151</v>
      </c>
      <c r="I5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24" spans="1:9" x14ac:dyDescent="0.25">
      <c r="A524" s="1" t="s">
        <v>1102</v>
      </c>
      <c r="B524" s="1" t="s">
        <v>1103</v>
      </c>
      <c r="C524" s="1" t="s">
        <v>47</v>
      </c>
      <c r="D524" s="1">
        <v>1</v>
      </c>
      <c r="E524" s="1">
        <v>1.91</v>
      </c>
      <c r="F524" s="1">
        <v>1.52</v>
      </c>
      <c r="G524" s="1">
        <v>2019</v>
      </c>
      <c r="H524" s="1" t="s">
        <v>54</v>
      </c>
      <c r="I5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25" spans="1:9" x14ac:dyDescent="0.25">
      <c r="A525" s="1" t="s">
        <v>1104</v>
      </c>
      <c r="B525" s="1" t="s">
        <v>1105</v>
      </c>
      <c r="C525" s="1" t="s">
        <v>34</v>
      </c>
      <c r="D525" s="1">
        <v>1</v>
      </c>
      <c r="E525" s="2">
        <v>3.02</v>
      </c>
      <c r="F525" s="2">
        <v>2.42</v>
      </c>
      <c r="G525" s="1">
        <v>2010</v>
      </c>
      <c r="H525" s="1" t="s">
        <v>617</v>
      </c>
      <c r="I5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26" spans="1:9" x14ac:dyDescent="0.25">
      <c r="A526" s="1" t="s">
        <v>2854</v>
      </c>
      <c r="B526" s="1" t="s">
        <v>2855</v>
      </c>
      <c r="C526" s="1" t="s">
        <v>2453</v>
      </c>
      <c r="D526" s="1">
        <v>1</v>
      </c>
      <c r="E526" s="2">
        <v>0.55000000000000004</v>
      </c>
      <c r="F526" s="2">
        <v>0.44</v>
      </c>
      <c r="G526" s="1">
        <v>2025</v>
      </c>
      <c r="H526" s="1" t="s">
        <v>238</v>
      </c>
      <c r="I5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27" spans="1:9" x14ac:dyDescent="0.25">
      <c r="A527" s="1" t="s">
        <v>1106</v>
      </c>
      <c r="B527" s="1" t="s">
        <v>1107</v>
      </c>
      <c r="C527" s="1" t="s">
        <v>47</v>
      </c>
      <c r="D527" s="1">
        <v>1</v>
      </c>
      <c r="E527" s="1">
        <v>1.47</v>
      </c>
      <c r="F527" s="1">
        <v>1.18</v>
      </c>
      <c r="G527" s="1">
        <v>2012</v>
      </c>
      <c r="H527" s="1" t="s">
        <v>208</v>
      </c>
      <c r="I5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28" spans="1:9" x14ac:dyDescent="0.25">
      <c r="A528" s="1" t="s">
        <v>1108</v>
      </c>
      <c r="B528" s="1" t="s">
        <v>1109</v>
      </c>
      <c r="C528" s="1" t="s">
        <v>47</v>
      </c>
      <c r="D528" s="1">
        <v>1</v>
      </c>
      <c r="E528" s="1">
        <v>1.71</v>
      </c>
      <c r="F528" s="1">
        <v>1.36</v>
      </c>
      <c r="G528" s="1">
        <v>2020</v>
      </c>
      <c r="H528" s="1" t="s">
        <v>54</v>
      </c>
      <c r="I5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29" spans="1:9" x14ac:dyDescent="0.25">
      <c r="A529" s="1" t="s">
        <v>1110</v>
      </c>
      <c r="B529" s="1" t="s">
        <v>1111</v>
      </c>
      <c r="C529" s="1" t="s">
        <v>12</v>
      </c>
      <c r="D529" s="1">
        <v>1</v>
      </c>
      <c r="E529" s="1">
        <v>0.52</v>
      </c>
      <c r="F529" s="1">
        <v>0.41</v>
      </c>
      <c r="G529" s="1">
        <v>2019</v>
      </c>
      <c r="H529" s="1" t="s">
        <v>13</v>
      </c>
      <c r="I5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0" spans="1:9" x14ac:dyDescent="0.25">
      <c r="A530" s="1" t="s">
        <v>1112</v>
      </c>
      <c r="B530" s="1" t="s">
        <v>1113</v>
      </c>
      <c r="C530" s="1" t="s">
        <v>47</v>
      </c>
      <c r="D530" s="1">
        <v>1</v>
      </c>
      <c r="E530" s="1">
        <v>1.45</v>
      </c>
      <c r="F530" s="1">
        <v>1.1599999999999999</v>
      </c>
      <c r="G530" s="1">
        <v>2015</v>
      </c>
      <c r="H530" s="1" t="s">
        <v>131</v>
      </c>
      <c r="I5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1" spans="1:9" x14ac:dyDescent="0.25">
      <c r="A531" s="1" t="s">
        <v>1114</v>
      </c>
      <c r="B531" s="1" t="s">
        <v>1115</v>
      </c>
      <c r="C531" s="1" t="s">
        <v>12</v>
      </c>
      <c r="D531" s="1">
        <v>1</v>
      </c>
      <c r="E531" s="1">
        <v>0.25</v>
      </c>
      <c r="F531" s="1">
        <v>0.2</v>
      </c>
      <c r="G531" s="1">
        <v>2012</v>
      </c>
      <c r="H531" s="1" t="s">
        <v>16</v>
      </c>
      <c r="I5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2" spans="1:9" x14ac:dyDescent="0.25">
      <c r="A532" s="1" t="s">
        <v>1116</v>
      </c>
      <c r="B532" s="1" t="s">
        <v>1117</v>
      </c>
      <c r="C532" s="1" t="s">
        <v>12</v>
      </c>
      <c r="D532" s="1">
        <v>1</v>
      </c>
      <c r="E532" s="1">
        <v>0.57999999999999996</v>
      </c>
      <c r="F532" s="1">
        <v>0.46</v>
      </c>
      <c r="G532" s="1">
        <v>2025</v>
      </c>
      <c r="H532" s="1" t="s">
        <v>143</v>
      </c>
      <c r="I5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3" spans="1:9" x14ac:dyDescent="0.25">
      <c r="A533" s="1" t="s">
        <v>1118</v>
      </c>
      <c r="B533" s="1" t="s">
        <v>1119</v>
      </c>
      <c r="C533" s="1" t="s">
        <v>12</v>
      </c>
      <c r="D533" s="1">
        <v>1</v>
      </c>
      <c r="E533" s="1">
        <v>0.73</v>
      </c>
      <c r="F533" s="1">
        <v>0.57999999999999996</v>
      </c>
      <c r="G533" s="1">
        <v>2023</v>
      </c>
      <c r="H533" s="1" t="s">
        <v>9</v>
      </c>
      <c r="I5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4" spans="1:9" x14ac:dyDescent="0.25">
      <c r="A534" s="1" t="s">
        <v>1120</v>
      </c>
      <c r="B534" s="1" t="s">
        <v>1121</v>
      </c>
      <c r="C534" s="1" t="s">
        <v>34</v>
      </c>
      <c r="D534" s="1">
        <v>1</v>
      </c>
      <c r="E534" s="1">
        <v>2.56</v>
      </c>
      <c r="F534" s="1">
        <v>2.04</v>
      </c>
      <c r="G534" s="1">
        <v>2015</v>
      </c>
      <c r="H534" s="1" t="s">
        <v>48</v>
      </c>
      <c r="I5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5" spans="1:9" x14ac:dyDescent="0.25">
      <c r="A535" s="1" t="s">
        <v>1122</v>
      </c>
      <c r="B535" s="1" t="s">
        <v>1123</v>
      </c>
      <c r="C535" s="1" t="s">
        <v>34</v>
      </c>
      <c r="D535" s="1">
        <v>1</v>
      </c>
      <c r="E535" s="1">
        <v>2.64</v>
      </c>
      <c r="F535" s="1">
        <v>2.11</v>
      </c>
      <c r="G535" s="1">
        <v>2023</v>
      </c>
      <c r="H535" s="1" t="s">
        <v>107</v>
      </c>
      <c r="I5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6" spans="1:9" x14ac:dyDescent="0.25">
      <c r="A536" s="1" t="s">
        <v>1124</v>
      </c>
      <c r="B536" s="1" t="s">
        <v>1125</v>
      </c>
      <c r="C536" s="1" t="s">
        <v>66</v>
      </c>
      <c r="D536" s="1">
        <v>1</v>
      </c>
      <c r="E536" s="1">
        <v>8.4</v>
      </c>
      <c r="F536" s="1">
        <v>6.72</v>
      </c>
      <c r="G536" s="1">
        <v>2020</v>
      </c>
      <c r="H536" s="1" t="s">
        <v>151</v>
      </c>
      <c r="I5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7" spans="1:9" x14ac:dyDescent="0.25">
      <c r="A537" s="1" t="s">
        <v>1126</v>
      </c>
      <c r="B537" s="1" t="s">
        <v>1127</v>
      </c>
      <c r="C537" s="1" t="s">
        <v>12</v>
      </c>
      <c r="D537" s="1">
        <v>1</v>
      </c>
      <c r="E537" s="1">
        <v>0.38</v>
      </c>
      <c r="F537" s="1">
        <v>0.3</v>
      </c>
      <c r="G537" s="1">
        <v>2022</v>
      </c>
      <c r="H537" s="1" t="s">
        <v>41</v>
      </c>
      <c r="I5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8" spans="1:9" x14ac:dyDescent="0.25">
      <c r="A538" s="1" t="s">
        <v>2856</v>
      </c>
      <c r="B538" s="1" t="s">
        <v>2857</v>
      </c>
      <c r="C538" s="1" t="s">
        <v>2453</v>
      </c>
      <c r="D538" s="1">
        <v>1</v>
      </c>
      <c r="E538" s="1">
        <v>1.1100000000000001</v>
      </c>
      <c r="F538" s="1">
        <v>0.89</v>
      </c>
      <c r="G538" s="1">
        <v>2025</v>
      </c>
      <c r="H538" s="1" t="s">
        <v>67</v>
      </c>
      <c r="I5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39" spans="1:9" x14ac:dyDescent="0.25">
      <c r="A539" s="1" t="s">
        <v>1128</v>
      </c>
      <c r="B539" s="1" t="s">
        <v>1129</v>
      </c>
      <c r="C539" s="1" t="s">
        <v>12</v>
      </c>
      <c r="D539" s="1">
        <v>1</v>
      </c>
      <c r="E539" s="2">
        <v>0.52</v>
      </c>
      <c r="F539" s="2">
        <v>0.41</v>
      </c>
      <c r="G539" s="1">
        <v>2024</v>
      </c>
      <c r="H539" s="1" t="s">
        <v>284</v>
      </c>
      <c r="I5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40" spans="1:9" x14ac:dyDescent="0.25">
      <c r="A540" s="1" t="s">
        <v>1130</v>
      </c>
      <c r="B540" s="1" t="s">
        <v>1131</v>
      </c>
      <c r="C540" s="1" t="s">
        <v>34</v>
      </c>
      <c r="D540" s="1">
        <v>1</v>
      </c>
      <c r="E540" s="1">
        <v>2.76</v>
      </c>
      <c r="F540" s="1">
        <v>2.21</v>
      </c>
      <c r="G540" s="1">
        <v>2020</v>
      </c>
      <c r="H540" s="1" t="s">
        <v>67</v>
      </c>
      <c r="I5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41" spans="1:9" x14ac:dyDescent="0.25">
      <c r="A541" s="1" t="s">
        <v>1132</v>
      </c>
      <c r="B541" s="1" t="s">
        <v>1133</v>
      </c>
      <c r="C541" s="1" t="s">
        <v>47</v>
      </c>
      <c r="D541" s="1">
        <v>1</v>
      </c>
      <c r="E541" s="1">
        <v>1.69</v>
      </c>
      <c r="F541" s="1">
        <v>1.35</v>
      </c>
      <c r="G541" s="1">
        <v>2020</v>
      </c>
      <c r="H541" s="1" t="s">
        <v>176</v>
      </c>
      <c r="I5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42" spans="1:9" x14ac:dyDescent="0.25">
      <c r="A542" s="1" t="s">
        <v>1134</v>
      </c>
      <c r="B542" s="1" t="s">
        <v>1135</v>
      </c>
      <c r="C542" s="1" t="s">
        <v>66</v>
      </c>
      <c r="D542" s="1">
        <v>1</v>
      </c>
      <c r="E542" s="1">
        <v>6.68</v>
      </c>
      <c r="F542" s="1">
        <v>5.34</v>
      </c>
      <c r="G542" s="1">
        <v>2011</v>
      </c>
      <c r="H542" s="1" t="s">
        <v>253</v>
      </c>
      <c r="I5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43" spans="1:9" x14ac:dyDescent="0.25">
      <c r="A543" s="1" t="s">
        <v>1136</v>
      </c>
      <c r="B543" s="1" t="s">
        <v>1137</v>
      </c>
      <c r="C543" s="1" t="s">
        <v>34</v>
      </c>
      <c r="D543" s="1">
        <v>1</v>
      </c>
      <c r="E543" s="1">
        <v>3.33</v>
      </c>
      <c r="F543" s="1">
        <v>2.66</v>
      </c>
      <c r="G543" s="1">
        <v>2024</v>
      </c>
      <c r="H543" s="1" t="s">
        <v>9</v>
      </c>
      <c r="I5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44" spans="1:9" x14ac:dyDescent="0.25">
      <c r="A544" s="1" t="s">
        <v>1138</v>
      </c>
      <c r="B544" s="1" t="s">
        <v>1139</v>
      </c>
      <c r="C544" s="1" t="s">
        <v>12</v>
      </c>
      <c r="D544" s="1">
        <v>1</v>
      </c>
      <c r="E544" s="2">
        <v>0.95</v>
      </c>
      <c r="F544" s="2">
        <v>0.76</v>
      </c>
      <c r="G544" s="1">
        <v>2020</v>
      </c>
      <c r="H544" s="1" t="s">
        <v>1140</v>
      </c>
      <c r="I5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45" spans="1:9" x14ac:dyDescent="0.25">
      <c r="A545" s="1" t="s">
        <v>1141</v>
      </c>
      <c r="B545" s="1" t="s">
        <v>1142</v>
      </c>
      <c r="C545" s="1" t="s">
        <v>12</v>
      </c>
      <c r="D545" s="1">
        <v>1</v>
      </c>
      <c r="E545" s="1">
        <v>0.22</v>
      </c>
      <c r="F545" s="1">
        <v>0.17</v>
      </c>
      <c r="G545" s="1">
        <v>2014</v>
      </c>
      <c r="H545" s="1" t="s">
        <v>41</v>
      </c>
      <c r="I5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46" spans="1:9" x14ac:dyDescent="0.25">
      <c r="A546" s="1" t="s">
        <v>1143</v>
      </c>
      <c r="B546" s="1" t="s">
        <v>1144</v>
      </c>
      <c r="C546" s="1" t="s">
        <v>47</v>
      </c>
      <c r="D546" s="1">
        <v>1</v>
      </c>
      <c r="E546" s="1">
        <v>1.67</v>
      </c>
      <c r="F546" s="1">
        <v>1.33</v>
      </c>
      <c r="G546" s="1">
        <v>2008</v>
      </c>
      <c r="H546" s="1" t="s">
        <v>16</v>
      </c>
      <c r="I5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47" spans="1:9" x14ac:dyDescent="0.25">
      <c r="A547" s="1" t="s">
        <v>1145</v>
      </c>
      <c r="B547" s="1" t="s">
        <v>1146</v>
      </c>
      <c r="C547" s="1" t="s">
        <v>12</v>
      </c>
      <c r="D547" s="1">
        <v>1</v>
      </c>
      <c r="E547" s="1">
        <v>0.63</v>
      </c>
      <c r="F547" s="1">
        <v>0.5</v>
      </c>
      <c r="G547" s="1">
        <v>2022</v>
      </c>
      <c r="H547" s="1" t="s">
        <v>41</v>
      </c>
      <c r="I5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48" spans="1:9" x14ac:dyDescent="0.25">
      <c r="A548" s="1" t="s">
        <v>1147</v>
      </c>
      <c r="B548" s="1" t="s">
        <v>1148</v>
      </c>
      <c r="C548" s="1" t="s">
        <v>2451</v>
      </c>
      <c r="D548" s="1">
        <v>1</v>
      </c>
      <c r="E548" s="2">
        <v>2.0299999999999998</v>
      </c>
      <c r="F548" s="2">
        <v>1.62</v>
      </c>
      <c r="G548" s="1">
        <v>2016</v>
      </c>
      <c r="H548" s="1" t="s">
        <v>51</v>
      </c>
      <c r="I5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49" spans="1:9" x14ac:dyDescent="0.25">
      <c r="A549" s="1" t="s">
        <v>1149</v>
      </c>
      <c r="B549" s="1" t="s">
        <v>1150</v>
      </c>
      <c r="C549" s="1" t="s">
        <v>2454</v>
      </c>
      <c r="D549" s="1">
        <v>1</v>
      </c>
      <c r="E549" s="2" t="s">
        <v>73</v>
      </c>
      <c r="F549" s="2">
        <v>7.82</v>
      </c>
      <c r="G549" s="1">
        <v>2025</v>
      </c>
      <c r="H549" s="1" t="s">
        <v>1151</v>
      </c>
      <c r="I5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50" spans="1:9" x14ac:dyDescent="0.25">
      <c r="A550" s="1" t="s">
        <v>1152</v>
      </c>
      <c r="B550" s="1" t="s">
        <v>1153</v>
      </c>
      <c r="C550" s="1" t="s">
        <v>2454</v>
      </c>
      <c r="D550" s="1">
        <v>1</v>
      </c>
      <c r="E550" s="2" t="s">
        <v>73</v>
      </c>
      <c r="F550" s="2">
        <v>8.35</v>
      </c>
      <c r="G550" s="1">
        <v>2025</v>
      </c>
      <c r="H550" s="1" t="s">
        <v>1151</v>
      </c>
      <c r="I5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51" spans="1:9" x14ac:dyDescent="0.25">
      <c r="A551" s="1" t="s">
        <v>1154</v>
      </c>
      <c r="B551" s="1" t="s">
        <v>1155</v>
      </c>
      <c r="C551" s="1" t="s">
        <v>19</v>
      </c>
      <c r="D551" s="1">
        <v>1</v>
      </c>
      <c r="E551" s="1">
        <v>5</v>
      </c>
      <c r="F551" s="1">
        <v>4</v>
      </c>
      <c r="G551" s="1">
        <v>2019</v>
      </c>
      <c r="H551" s="1" t="s">
        <v>489</v>
      </c>
      <c r="I5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52" spans="1:9" x14ac:dyDescent="0.25">
      <c r="A552" s="1" t="s">
        <v>1156</v>
      </c>
      <c r="B552" s="1" t="s">
        <v>1157</v>
      </c>
      <c r="C552" s="1" t="s">
        <v>12</v>
      </c>
      <c r="D552" s="1">
        <v>1</v>
      </c>
      <c r="E552" s="1">
        <v>0.26</v>
      </c>
      <c r="F552" s="1">
        <v>0.21</v>
      </c>
      <c r="G552" s="1">
        <v>2011</v>
      </c>
      <c r="H552" s="1" t="s">
        <v>489</v>
      </c>
      <c r="I5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53" spans="1:9" x14ac:dyDescent="0.25">
      <c r="A553" s="1" t="s">
        <v>1158</v>
      </c>
      <c r="B553" s="1" t="s">
        <v>1159</v>
      </c>
      <c r="C553" s="1" t="s">
        <v>47</v>
      </c>
      <c r="D553" s="1">
        <v>1</v>
      </c>
      <c r="E553" s="1">
        <v>1.45</v>
      </c>
      <c r="F553" s="1">
        <v>1.1599999999999999</v>
      </c>
      <c r="G553" s="1">
        <v>2018</v>
      </c>
      <c r="H553" s="1" t="s">
        <v>57</v>
      </c>
      <c r="I5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54" spans="1:9" x14ac:dyDescent="0.25">
      <c r="A554" s="1" t="s">
        <v>1160</v>
      </c>
      <c r="B554" s="1" t="s">
        <v>1161</v>
      </c>
      <c r="C554" s="1" t="s">
        <v>47</v>
      </c>
      <c r="D554" s="1">
        <v>1</v>
      </c>
      <c r="E554" s="1">
        <v>1.86</v>
      </c>
      <c r="F554" s="1">
        <v>1.49</v>
      </c>
      <c r="G554" s="1">
        <v>2023</v>
      </c>
      <c r="H554" s="1" t="s">
        <v>67</v>
      </c>
      <c r="I5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55" spans="1:9" x14ac:dyDescent="0.25">
      <c r="A555" s="1" t="s">
        <v>1162</v>
      </c>
      <c r="B555" s="1" t="s">
        <v>1163</v>
      </c>
      <c r="C555" s="1" t="s">
        <v>34</v>
      </c>
      <c r="D555" s="1">
        <v>1</v>
      </c>
      <c r="E555" s="1">
        <v>2.37</v>
      </c>
      <c r="F555" s="1">
        <v>1.89</v>
      </c>
      <c r="G555" s="1">
        <v>2010</v>
      </c>
      <c r="H555" s="1" t="s">
        <v>115</v>
      </c>
      <c r="I5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56" spans="1:9" x14ac:dyDescent="0.25">
      <c r="A556" s="1" t="s">
        <v>1164</v>
      </c>
      <c r="B556" s="1" t="s">
        <v>1165</v>
      </c>
      <c r="C556" s="1" t="s">
        <v>72</v>
      </c>
      <c r="D556" s="1">
        <v>1</v>
      </c>
      <c r="E556" s="1" t="s">
        <v>73</v>
      </c>
      <c r="F556" s="1">
        <v>32.729999999999997</v>
      </c>
      <c r="G556" s="1">
        <v>2010</v>
      </c>
      <c r="H556" s="1" t="s">
        <v>67</v>
      </c>
      <c r="I5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57" spans="1:9" x14ac:dyDescent="0.25">
      <c r="A557" s="1" t="s">
        <v>1166</v>
      </c>
      <c r="B557" s="1" t="s">
        <v>1167</v>
      </c>
      <c r="C557" s="1" t="s">
        <v>34</v>
      </c>
      <c r="D557" s="1">
        <v>1</v>
      </c>
      <c r="E557" s="1">
        <v>2.31</v>
      </c>
      <c r="F557" s="1">
        <v>1.85</v>
      </c>
      <c r="G557" s="1">
        <v>2017</v>
      </c>
      <c r="H557" s="1" t="s">
        <v>85</v>
      </c>
      <c r="I5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58" spans="1:9" x14ac:dyDescent="0.25">
      <c r="A558" s="1" t="s">
        <v>1168</v>
      </c>
      <c r="B558" s="1" t="s">
        <v>1169</v>
      </c>
      <c r="C558" s="1" t="s">
        <v>12</v>
      </c>
      <c r="D558" s="1">
        <v>1</v>
      </c>
      <c r="E558" s="1">
        <v>1.07</v>
      </c>
      <c r="F558" s="1">
        <v>0.86</v>
      </c>
      <c r="G558" s="1">
        <v>2025</v>
      </c>
      <c r="H558" s="1" t="s">
        <v>107</v>
      </c>
      <c r="I5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59" spans="1:9" x14ac:dyDescent="0.25">
      <c r="A559" s="1" t="s">
        <v>1170</v>
      </c>
      <c r="B559" s="1" t="s">
        <v>1171</v>
      </c>
      <c r="C559" s="1" t="s">
        <v>12</v>
      </c>
      <c r="D559" s="1">
        <v>1</v>
      </c>
      <c r="E559" s="2">
        <v>0.57999999999999996</v>
      </c>
      <c r="F559" s="2">
        <v>0.47</v>
      </c>
      <c r="G559" s="1">
        <v>2025</v>
      </c>
      <c r="H559" s="1" t="s">
        <v>388</v>
      </c>
      <c r="I5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60" spans="1:9" x14ac:dyDescent="0.25">
      <c r="A560" s="1" t="s">
        <v>1172</v>
      </c>
      <c r="B560" s="1" t="s">
        <v>1173</v>
      </c>
      <c r="C560" s="1" t="s">
        <v>34</v>
      </c>
      <c r="D560" s="1">
        <v>1</v>
      </c>
      <c r="E560" s="2">
        <v>3.87</v>
      </c>
      <c r="F560" s="2">
        <v>3.1</v>
      </c>
      <c r="G560" s="1">
        <v>2017</v>
      </c>
      <c r="H560" s="1" t="s">
        <v>38</v>
      </c>
      <c r="I5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61" spans="1:9" x14ac:dyDescent="0.25">
      <c r="A561" s="1" t="s">
        <v>1174</v>
      </c>
      <c r="B561" s="1" t="s">
        <v>1175</v>
      </c>
      <c r="C561" s="1" t="s">
        <v>12</v>
      </c>
      <c r="D561" s="1">
        <v>1</v>
      </c>
      <c r="E561" s="1">
        <v>1</v>
      </c>
      <c r="F561" s="1">
        <v>0.8</v>
      </c>
      <c r="G561" s="1">
        <v>2025</v>
      </c>
      <c r="H561" s="1" t="s">
        <v>351</v>
      </c>
      <c r="I5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62" spans="1:9" x14ac:dyDescent="0.25">
      <c r="A562" s="1" t="s">
        <v>1176</v>
      </c>
      <c r="B562" s="1" t="s">
        <v>1177</v>
      </c>
      <c r="C562" s="1" t="s">
        <v>66</v>
      </c>
      <c r="D562" s="1">
        <v>1</v>
      </c>
      <c r="E562" s="1">
        <v>8.9</v>
      </c>
      <c r="F562" s="1">
        <v>7.12</v>
      </c>
      <c r="G562" s="1">
        <v>2025</v>
      </c>
      <c r="H562" s="1" t="s">
        <v>351</v>
      </c>
      <c r="I5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63" spans="1:9" x14ac:dyDescent="0.25">
      <c r="A563" s="1" t="s">
        <v>1178</v>
      </c>
      <c r="B563" s="1" t="s">
        <v>1179</v>
      </c>
      <c r="C563" s="1" t="s">
        <v>47</v>
      </c>
      <c r="D563" s="1">
        <v>1</v>
      </c>
      <c r="E563" s="1">
        <v>1.68</v>
      </c>
      <c r="F563" s="1">
        <v>1.34</v>
      </c>
      <c r="G563" s="1">
        <v>2013</v>
      </c>
      <c r="H563" s="1" t="s">
        <v>970</v>
      </c>
      <c r="I5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64" spans="1:9" x14ac:dyDescent="0.25">
      <c r="A564" s="1" t="s">
        <v>1180</v>
      </c>
      <c r="B564" s="1" t="s">
        <v>1181</v>
      </c>
      <c r="C564" s="1" t="s">
        <v>47</v>
      </c>
      <c r="D564" s="1">
        <v>1</v>
      </c>
      <c r="E564" s="1">
        <v>1.72</v>
      </c>
      <c r="F564" s="1">
        <v>1.37</v>
      </c>
      <c r="G564" s="1">
        <v>2025</v>
      </c>
      <c r="H564" s="1" t="s">
        <v>31</v>
      </c>
      <c r="I5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65" spans="1:9" x14ac:dyDescent="0.25">
      <c r="A565" s="1" t="s">
        <v>1182</v>
      </c>
      <c r="B565" s="1" t="s">
        <v>1183</v>
      </c>
      <c r="C565" s="1" t="s">
        <v>47</v>
      </c>
      <c r="D565" s="1">
        <v>1</v>
      </c>
      <c r="E565" s="1">
        <v>1.27</v>
      </c>
      <c r="F565" s="1">
        <v>1.01</v>
      </c>
      <c r="G565" s="1">
        <v>2015</v>
      </c>
      <c r="H565" s="1" t="s">
        <v>57</v>
      </c>
      <c r="I5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66" spans="1:9" x14ac:dyDescent="0.25">
      <c r="A566" s="1" t="s">
        <v>1184</v>
      </c>
      <c r="B566" s="1" t="s">
        <v>1185</v>
      </c>
      <c r="C566" s="1" t="s">
        <v>12</v>
      </c>
      <c r="D566" s="1">
        <v>1</v>
      </c>
      <c r="E566" s="1">
        <v>0.67</v>
      </c>
      <c r="F566" s="1">
        <v>0.54</v>
      </c>
      <c r="G566" s="1">
        <v>2010</v>
      </c>
      <c r="H566" s="1" t="s">
        <v>482</v>
      </c>
      <c r="I5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67" spans="1:9" x14ac:dyDescent="0.25">
      <c r="A567" s="1" t="s">
        <v>1186</v>
      </c>
      <c r="B567" s="1" t="s">
        <v>1187</v>
      </c>
      <c r="C567" s="1" t="s">
        <v>47</v>
      </c>
      <c r="D567" s="1">
        <v>1</v>
      </c>
      <c r="E567" s="1">
        <v>1.83</v>
      </c>
      <c r="F567" s="1">
        <v>1.47</v>
      </c>
      <c r="G567" s="1">
        <v>2022</v>
      </c>
      <c r="H567" s="1" t="s">
        <v>54</v>
      </c>
      <c r="I5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68" spans="1:9" x14ac:dyDescent="0.25">
      <c r="A568" s="1" t="s">
        <v>1188</v>
      </c>
      <c r="B568" s="1" t="s">
        <v>1189</v>
      </c>
      <c r="C568" s="1" t="s">
        <v>2452</v>
      </c>
      <c r="D568" s="1">
        <v>1</v>
      </c>
      <c r="E568" s="1">
        <v>5.01</v>
      </c>
      <c r="F568" s="1">
        <v>4.01</v>
      </c>
      <c r="G568" s="1">
        <v>2024</v>
      </c>
      <c r="H568" s="1" t="s">
        <v>60</v>
      </c>
      <c r="I5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69" spans="1:9" x14ac:dyDescent="0.25">
      <c r="A569" s="1" t="s">
        <v>1190</v>
      </c>
      <c r="B569" s="1" t="s">
        <v>1191</v>
      </c>
      <c r="C569" s="1" t="s">
        <v>12</v>
      </c>
      <c r="D569" s="1">
        <v>1</v>
      </c>
      <c r="E569" s="1">
        <v>0.56000000000000005</v>
      </c>
      <c r="F569" s="1">
        <v>0.45</v>
      </c>
      <c r="G569" s="1">
        <v>2009</v>
      </c>
      <c r="H569" s="1" t="s">
        <v>107</v>
      </c>
      <c r="I5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0" spans="1:9" x14ac:dyDescent="0.25">
      <c r="A570" s="1" t="s">
        <v>1192</v>
      </c>
      <c r="B570" s="1" t="s">
        <v>1193</v>
      </c>
      <c r="C570" s="1" t="s">
        <v>12</v>
      </c>
      <c r="D570" s="1">
        <v>1</v>
      </c>
      <c r="E570" s="1">
        <v>1</v>
      </c>
      <c r="F570" s="1">
        <v>0.8</v>
      </c>
      <c r="G570" s="1">
        <v>2025</v>
      </c>
      <c r="H570" s="1" t="s">
        <v>320</v>
      </c>
      <c r="I5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1" spans="1:9" x14ac:dyDescent="0.25">
      <c r="A571" s="1" t="s">
        <v>1194</v>
      </c>
      <c r="B571" s="1" t="s">
        <v>1195</v>
      </c>
      <c r="C571" s="1" t="s">
        <v>12</v>
      </c>
      <c r="D571" s="1">
        <v>1</v>
      </c>
      <c r="E571" s="1">
        <v>0.7</v>
      </c>
      <c r="F571" s="1">
        <v>0.56000000000000005</v>
      </c>
      <c r="G571" s="1">
        <v>2025</v>
      </c>
      <c r="H571" s="1" t="s">
        <v>167</v>
      </c>
      <c r="I5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2" spans="1:9" x14ac:dyDescent="0.25">
      <c r="A572" s="1" t="s">
        <v>1196</v>
      </c>
      <c r="B572" s="1" t="s">
        <v>1197</v>
      </c>
      <c r="C572" s="1" t="s">
        <v>12</v>
      </c>
      <c r="D572" s="1">
        <v>1</v>
      </c>
      <c r="E572" s="1">
        <v>0.7</v>
      </c>
      <c r="F572" s="1">
        <v>0.56000000000000005</v>
      </c>
      <c r="G572" s="1">
        <v>2025</v>
      </c>
      <c r="H572" s="1" t="s">
        <v>154</v>
      </c>
      <c r="I5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3" spans="1:9" x14ac:dyDescent="0.25">
      <c r="A573" s="1" t="s">
        <v>1198</v>
      </c>
      <c r="B573" s="1" t="s">
        <v>1199</v>
      </c>
      <c r="C573" s="1" t="s">
        <v>47</v>
      </c>
      <c r="D573" s="1">
        <v>1</v>
      </c>
      <c r="E573" s="1">
        <v>2.1</v>
      </c>
      <c r="F573" s="1">
        <v>1.68</v>
      </c>
      <c r="G573" s="1">
        <v>2010</v>
      </c>
      <c r="H573" s="1" t="s">
        <v>41</v>
      </c>
      <c r="I5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4" spans="1:9" x14ac:dyDescent="0.25">
      <c r="A574" s="1" t="s">
        <v>1200</v>
      </c>
      <c r="B574" s="1" t="s">
        <v>1201</v>
      </c>
      <c r="C574" s="1" t="s">
        <v>47</v>
      </c>
      <c r="D574" s="1">
        <v>1</v>
      </c>
      <c r="E574" s="1">
        <v>1.26</v>
      </c>
      <c r="F574" s="1">
        <v>1.01</v>
      </c>
      <c r="G574" s="1">
        <v>2022</v>
      </c>
      <c r="H574" s="1" t="s">
        <v>41</v>
      </c>
      <c r="I5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5" spans="1:9" x14ac:dyDescent="0.25">
      <c r="A575" s="1" t="s">
        <v>1202</v>
      </c>
      <c r="B575" s="1" t="s">
        <v>1203</v>
      </c>
      <c r="C575" s="1" t="s">
        <v>47</v>
      </c>
      <c r="D575" s="1">
        <v>1</v>
      </c>
      <c r="E575" s="2">
        <v>1.47</v>
      </c>
      <c r="F575" s="2">
        <v>1.17</v>
      </c>
      <c r="G575" s="1">
        <v>2017</v>
      </c>
      <c r="H575" s="1" t="s">
        <v>28</v>
      </c>
      <c r="I5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76" spans="1:9" x14ac:dyDescent="0.25">
      <c r="A576" s="1" t="s">
        <v>1204</v>
      </c>
      <c r="B576" s="1" t="s">
        <v>1205</v>
      </c>
      <c r="C576" s="1" t="s">
        <v>34</v>
      </c>
      <c r="D576" s="1">
        <v>1</v>
      </c>
      <c r="E576" s="1">
        <v>2.79</v>
      </c>
      <c r="F576" s="1">
        <v>2.23</v>
      </c>
      <c r="G576" s="1">
        <v>2009</v>
      </c>
      <c r="H576" s="1" t="s">
        <v>191</v>
      </c>
      <c r="I5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7" spans="1:9" x14ac:dyDescent="0.25">
      <c r="A577" s="1" t="s">
        <v>1206</v>
      </c>
      <c r="B577" s="1" t="s">
        <v>1207</v>
      </c>
      <c r="C577" s="1" t="s">
        <v>2453</v>
      </c>
      <c r="D577" s="1">
        <v>1</v>
      </c>
      <c r="E577" s="1">
        <v>1.08</v>
      </c>
      <c r="F577" s="1">
        <v>0.86</v>
      </c>
      <c r="G577" s="1">
        <v>2025</v>
      </c>
      <c r="H577" s="1" t="s">
        <v>143</v>
      </c>
      <c r="I5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8" spans="1:9" x14ac:dyDescent="0.25">
      <c r="A578" s="1" t="s">
        <v>1208</v>
      </c>
      <c r="B578" s="1" t="s">
        <v>1209</v>
      </c>
      <c r="C578" s="1" t="s">
        <v>12</v>
      </c>
      <c r="D578" s="1">
        <v>1</v>
      </c>
      <c r="E578" s="1">
        <v>0.69</v>
      </c>
      <c r="F578" s="1">
        <v>0.55000000000000004</v>
      </c>
      <c r="G578" s="1">
        <v>2015</v>
      </c>
      <c r="H578" s="1" t="s">
        <v>57</v>
      </c>
      <c r="I5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79" spans="1:9" x14ac:dyDescent="0.25">
      <c r="A579" s="1" t="s">
        <v>1210</v>
      </c>
      <c r="B579" s="1" t="s">
        <v>1211</v>
      </c>
      <c r="C579" s="1" t="s">
        <v>19</v>
      </c>
      <c r="D579" s="1">
        <v>1</v>
      </c>
      <c r="E579" s="1">
        <v>4.6500000000000004</v>
      </c>
      <c r="F579" s="1">
        <v>3.72</v>
      </c>
      <c r="G579" s="1">
        <v>2024</v>
      </c>
      <c r="H579" s="1" t="s">
        <v>67</v>
      </c>
      <c r="I5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0" spans="1:9" x14ac:dyDescent="0.25">
      <c r="A580" s="1" t="s">
        <v>1212</v>
      </c>
      <c r="B580" s="1" t="s">
        <v>1213</v>
      </c>
      <c r="C580" s="1" t="s">
        <v>118</v>
      </c>
      <c r="D580" s="1">
        <v>1</v>
      </c>
      <c r="E580" s="1" t="s">
        <v>73</v>
      </c>
      <c r="F580" s="1">
        <v>16.09</v>
      </c>
      <c r="G580" s="1">
        <v>2022</v>
      </c>
      <c r="H580" s="1" t="s">
        <v>9</v>
      </c>
      <c r="I5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1" spans="1:9" x14ac:dyDescent="0.25">
      <c r="A581" s="1" t="s">
        <v>1214</v>
      </c>
      <c r="B581" s="1" t="s">
        <v>1215</v>
      </c>
      <c r="C581" s="1" t="s">
        <v>2451</v>
      </c>
      <c r="D581" s="1">
        <v>1</v>
      </c>
      <c r="E581" s="1">
        <v>1.34</v>
      </c>
      <c r="F581" s="1">
        <v>1.07</v>
      </c>
      <c r="G581" s="1">
        <v>2025</v>
      </c>
      <c r="H581" s="1" t="s">
        <v>215</v>
      </c>
      <c r="I5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2" spans="1:9" x14ac:dyDescent="0.25">
      <c r="A582" s="1" t="s">
        <v>1216</v>
      </c>
      <c r="B582" s="1" t="s">
        <v>1217</v>
      </c>
      <c r="C582" s="1" t="s">
        <v>47</v>
      </c>
      <c r="D582" s="1">
        <v>1</v>
      </c>
      <c r="E582" s="1">
        <v>1.44</v>
      </c>
      <c r="F582" s="1">
        <v>1.1499999999999999</v>
      </c>
      <c r="G582" s="1">
        <v>2024</v>
      </c>
      <c r="H582" s="1" t="s">
        <v>85</v>
      </c>
      <c r="I5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3" spans="1:9" x14ac:dyDescent="0.25">
      <c r="A583" s="1" t="s">
        <v>1218</v>
      </c>
      <c r="B583" s="1" t="s">
        <v>1219</v>
      </c>
      <c r="C583" s="1" t="s">
        <v>12</v>
      </c>
      <c r="D583" s="1">
        <v>1</v>
      </c>
      <c r="E583" s="1">
        <v>1.04</v>
      </c>
      <c r="F583" s="1">
        <v>0.83</v>
      </c>
      <c r="G583" s="1">
        <v>2014</v>
      </c>
      <c r="H583" s="1" t="s">
        <v>154</v>
      </c>
      <c r="I5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4" spans="1:9" x14ac:dyDescent="0.25">
      <c r="A584" s="1" t="s">
        <v>1220</v>
      </c>
      <c r="B584" s="1" t="s">
        <v>1221</v>
      </c>
      <c r="C584" s="1" t="s">
        <v>2452</v>
      </c>
      <c r="D584" s="1">
        <v>1</v>
      </c>
      <c r="E584" s="1">
        <v>5.69</v>
      </c>
      <c r="F584" s="1">
        <v>4.55</v>
      </c>
      <c r="G584" s="1">
        <v>2023</v>
      </c>
      <c r="H584" s="1" t="s">
        <v>16</v>
      </c>
      <c r="I5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5" spans="1:9" x14ac:dyDescent="0.25">
      <c r="A585" s="1" t="s">
        <v>1222</v>
      </c>
      <c r="B585" s="1" t="s">
        <v>1223</v>
      </c>
      <c r="C585" s="1" t="s">
        <v>12</v>
      </c>
      <c r="D585" s="1">
        <v>1</v>
      </c>
      <c r="E585" s="1">
        <v>0.95</v>
      </c>
      <c r="F585" s="1">
        <v>0.76</v>
      </c>
      <c r="G585" s="1">
        <v>2024</v>
      </c>
      <c r="H585" s="1" t="s">
        <v>489</v>
      </c>
      <c r="I5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6" spans="1:9" x14ac:dyDescent="0.25">
      <c r="A586" s="1" t="s">
        <v>1224</v>
      </c>
      <c r="B586" s="1" t="s">
        <v>1225</v>
      </c>
      <c r="C586" s="1" t="s">
        <v>47</v>
      </c>
      <c r="D586" s="1">
        <v>1</v>
      </c>
      <c r="E586" s="1">
        <v>1.74</v>
      </c>
      <c r="F586" s="1">
        <v>1.39</v>
      </c>
      <c r="G586" s="1">
        <v>2017</v>
      </c>
      <c r="H586" s="1" t="s">
        <v>354</v>
      </c>
      <c r="I5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7" spans="1:9" x14ac:dyDescent="0.25">
      <c r="A587" s="1" t="s">
        <v>1226</v>
      </c>
      <c r="B587" s="1" t="s">
        <v>1227</v>
      </c>
      <c r="C587" s="1" t="s">
        <v>2451</v>
      </c>
      <c r="D587" s="1">
        <v>1</v>
      </c>
      <c r="E587" s="1">
        <v>2.0099999999999998</v>
      </c>
      <c r="F587" s="1">
        <v>1.61</v>
      </c>
      <c r="G587" s="1">
        <v>2025</v>
      </c>
      <c r="H587" s="1" t="s">
        <v>731</v>
      </c>
      <c r="I5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8" spans="1:9" x14ac:dyDescent="0.25">
      <c r="A588" s="1" t="s">
        <v>1228</v>
      </c>
      <c r="B588" s="1" t="s">
        <v>1229</v>
      </c>
      <c r="C588" s="1" t="s">
        <v>47</v>
      </c>
      <c r="D588" s="1">
        <v>1</v>
      </c>
      <c r="E588" s="1">
        <v>2.0499999999999998</v>
      </c>
      <c r="F588" s="1">
        <v>1.64</v>
      </c>
      <c r="G588" s="1">
        <v>2020</v>
      </c>
      <c r="H588" s="1" t="s">
        <v>176</v>
      </c>
      <c r="I5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89" spans="1:9" x14ac:dyDescent="0.25">
      <c r="A589" s="1" t="s">
        <v>1230</v>
      </c>
      <c r="B589" s="1" t="s">
        <v>1231</v>
      </c>
      <c r="C589" s="1" t="s">
        <v>47</v>
      </c>
      <c r="D589" s="1">
        <v>1</v>
      </c>
      <c r="E589" s="1">
        <v>1.53</v>
      </c>
      <c r="F589" s="1">
        <v>1.22</v>
      </c>
      <c r="G589" s="1">
        <v>2023</v>
      </c>
      <c r="H589" s="1" t="s">
        <v>9</v>
      </c>
      <c r="I5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90" spans="1:9" x14ac:dyDescent="0.25">
      <c r="A590" s="1" t="s">
        <v>1232</v>
      </c>
      <c r="B590" s="1" t="s">
        <v>1233</v>
      </c>
      <c r="C590" s="1" t="s">
        <v>2452</v>
      </c>
      <c r="D590" s="1">
        <v>1</v>
      </c>
      <c r="E590" s="1">
        <v>5.0199999999999996</v>
      </c>
      <c r="F590" s="1">
        <v>4.0199999999999996</v>
      </c>
      <c r="G590" s="1">
        <v>2017</v>
      </c>
      <c r="H590" s="1" t="s">
        <v>138</v>
      </c>
      <c r="I5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91" spans="1:9" x14ac:dyDescent="0.25">
      <c r="A591" s="1" t="s">
        <v>1234</v>
      </c>
      <c r="B591" s="1" t="s">
        <v>1235</v>
      </c>
      <c r="C591" s="1" t="s">
        <v>19</v>
      </c>
      <c r="D591" s="1">
        <v>1</v>
      </c>
      <c r="E591" s="1">
        <v>5.0999999999999996</v>
      </c>
      <c r="F591" s="1">
        <v>4.08</v>
      </c>
      <c r="G591" s="1">
        <v>2020</v>
      </c>
      <c r="H591" s="1" t="s">
        <v>107</v>
      </c>
      <c r="I5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92" spans="1:9" x14ac:dyDescent="0.25">
      <c r="A592" s="1" t="s">
        <v>1236</v>
      </c>
      <c r="B592" s="1" t="s">
        <v>1237</v>
      </c>
      <c r="C592" s="1" t="s">
        <v>34</v>
      </c>
      <c r="D592" s="1">
        <v>1</v>
      </c>
      <c r="E592" s="1">
        <v>2.4700000000000002</v>
      </c>
      <c r="F592" s="1">
        <v>1.98</v>
      </c>
      <c r="G592" s="1">
        <v>2025</v>
      </c>
      <c r="H592" s="1" t="s">
        <v>148</v>
      </c>
      <c r="I5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93" spans="1:9" x14ac:dyDescent="0.25">
      <c r="A593" s="1" t="s">
        <v>1238</v>
      </c>
      <c r="B593" s="1" t="s">
        <v>1239</v>
      </c>
      <c r="C593" s="1" t="s">
        <v>2455</v>
      </c>
      <c r="D593" s="1">
        <v>1</v>
      </c>
      <c r="E593" s="1">
        <v>2.81</v>
      </c>
      <c r="F593" s="1">
        <v>2.25</v>
      </c>
      <c r="G593" s="1">
        <v>2009</v>
      </c>
      <c r="H593" s="1" t="s">
        <v>536</v>
      </c>
      <c r="I5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94" spans="1:9" x14ac:dyDescent="0.25">
      <c r="A594" s="1" t="s">
        <v>1240</v>
      </c>
      <c r="B594" s="1" t="s">
        <v>1241</v>
      </c>
      <c r="C594" s="1" t="s">
        <v>47</v>
      </c>
      <c r="D594" s="1">
        <v>1</v>
      </c>
      <c r="E594" s="2">
        <v>1.69</v>
      </c>
      <c r="F594" s="2">
        <v>1.35</v>
      </c>
      <c r="G594" s="1">
        <v>2017</v>
      </c>
      <c r="H594" s="1" t="s">
        <v>369</v>
      </c>
      <c r="I5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95" spans="1:9" x14ac:dyDescent="0.25">
      <c r="A595" s="1" t="s">
        <v>1242</v>
      </c>
      <c r="B595" s="1" t="s">
        <v>1243</v>
      </c>
      <c r="C595" s="1" t="s">
        <v>34</v>
      </c>
      <c r="D595" s="1">
        <v>1</v>
      </c>
      <c r="E595" s="2">
        <v>3.18</v>
      </c>
      <c r="F595" s="2">
        <v>2.54</v>
      </c>
      <c r="G595" s="1">
        <v>2020</v>
      </c>
      <c r="H595" s="1" t="s">
        <v>238</v>
      </c>
      <c r="I5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596" spans="1:9" x14ac:dyDescent="0.25">
      <c r="A596" s="1" t="s">
        <v>1244</v>
      </c>
      <c r="B596" s="1" t="s">
        <v>1245</v>
      </c>
      <c r="C596" s="1" t="s">
        <v>47</v>
      </c>
      <c r="D596" s="1">
        <v>1</v>
      </c>
      <c r="E596" s="1">
        <v>2.27</v>
      </c>
      <c r="F596" s="1">
        <v>1.81</v>
      </c>
      <c r="G596" s="1">
        <v>2019</v>
      </c>
      <c r="H596" s="1" t="s">
        <v>215</v>
      </c>
      <c r="I5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97" spans="1:9" x14ac:dyDescent="0.25">
      <c r="A597" s="1" t="s">
        <v>1246</v>
      </c>
      <c r="B597" s="1" t="s">
        <v>1247</v>
      </c>
      <c r="C597" s="1" t="s">
        <v>47</v>
      </c>
      <c r="D597" s="1">
        <v>1</v>
      </c>
      <c r="E597" s="1">
        <v>1.28</v>
      </c>
      <c r="F597" s="1">
        <v>1.02</v>
      </c>
      <c r="G597" s="1">
        <v>2013</v>
      </c>
      <c r="H597" s="1" t="s">
        <v>48</v>
      </c>
      <c r="I5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98" spans="1:9" x14ac:dyDescent="0.25">
      <c r="A598" s="1" t="s">
        <v>2858</v>
      </c>
      <c r="B598" s="1" t="s">
        <v>2859</v>
      </c>
      <c r="C598" s="1" t="s">
        <v>2451</v>
      </c>
      <c r="D598" s="1">
        <v>1</v>
      </c>
      <c r="E598" s="1">
        <v>1.41</v>
      </c>
      <c r="F598" s="1">
        <v>1.1299999999999999</v>
      </c>
      <c r="G598" s="1">
        <v>2025</v>
      </c>
      <c r="H598" s="1" t="s">
        <v>13</v>
      </c>
      <c r="I5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599" spans="1:9" x14ac:dyDescent="0.25">
      <c r="A599" s="1" t="s">
        <v>1248</v>
      </c>
      <c r="B599" s="1" t="s">
        <v>1249</v>
      </c>
      <c r="C599" s="1" t="s">
        <v>47</v>
      </c>
      <c r="D599" s="1">
        <v>1</v>
      </c>
      <c r="E599" s="1">
        <v>1.26</v>
      </c>
      <c r="F599" s="1">
        <v>1.01</v>
      </c>
      <c r="G599" s="1">
        <v>2010</v>
      </c>
      <c r="H599" s="1" t="s">
        <v>98</v>
      </c>
      <c r="I5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00" spans="1:9" x14ac:dyDescent="0.25">
      <c r="A600" s="1" t="s">
        <v>1250</v>
      </c>
      <c r="B600" s="1" t="s">
        <v>1251</v>
      </c>
      <c r="C600" s="1" t="s">
        <v>47</v>
      </c>
      <c r="D600" s="1">
        <v>1</v>
      </c>
      <c r="E600" s="1">
        <v>1.56</v>
      </c>
      <c r="F600" s="1">
        <v>1.25</v>
      </c>
      <c r="G600" s="1">
        <v>2010</v>
      </c>
      <c r="H600" s="1" t="s">
        <v>107</v>
      </c>
      <c r="I6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01" spans="1:9" x14ac:dyDescent="0.25">
      <c r="A601" s="1" t="s">
        <v>1252</v>
      </c>
      <c r="B601" s="1" t="s">
        <v>1253</v>
      </c>
      <c r="C601" s="1" t="s">
        <v>2454</v>
      </c>
      <c r="D601" s="1">
        <v>1</v>
      </c>
      <c r="E601" s="1" t="s">
        <v>73</v>
      </c>
      <c r="F601" s="1">
        <v>7.69</v>
      </c>
      <c r="G601" s="1">
        <v>2010</v>
      </c>
      <c r="H601" s="1" t="s">
        <v>48</v>
      </c>
      <c r="I6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02" spans="1:9" x14ac:dyDescent="0.25">
      <c r="A602" s="1" t="s">
        <v>1254</v>
      </c>
      <c r="B602" s="1" t="s">
        <v>1255</v>
      </c>
      <c r="C602" s="1" t="s">
        <v>12</v>
      </c>
      <c r="D602" s="1">
        <v>1</v>
      </c>
      <c r="E602" s="1">
        <v>0.38</v>
      </c>
      <c r="F602" s="1">
        <v>0.3</v>
      </c>
      <c r="G602" s="1">
        <v>2011</v>
      </c>
      <c r="H602" s="1" t="s">
        <v>41</v>
      </c>
      <c r="I6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03" spans="1:9" x14ac:dyDescent="0.25">
      <c r="A603" s="1" t="s">
        <v>1256</v>
      </c>
      <c r="B603" s="1" t="s">
        <v>1257</v>
      </c>
      <c r="C603" s="1" t="s">
        <v>12</v>
      </c>
      <c r="D603" s="1">
        <v>1</v>
      </c>
      <c r="E603" s="1">
        <v>0.92</v>
      </c>
      <c r="F603" s="1">
        <v>0.74</v>
      </c>
      <c r="G603" s="1">
        <v>2019</v>
      </c>
      <c r="H603" s="1" t="s">
        <v>154</v>
      </c>
      <c r="I6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04" spans="1:9" x14ac:dyDescent="0.25">
      <c r="A604" s="1" t="s">
        <v>1258</v>
      </c>
      <c r="B604" s="1" t="s">
        <v>1259</v>
      </c>
      <c r="C604" s="1" t="s">
        <v>12</v>
      </c>
      <c r="D604" s="1">
        <v>1</v>
      </c>
      <c r="E604" s="1">
        <v>0.86</v>
      </c>
      <c r="F604" s="1">
        <v>0.69</v>
      </c>
      <c r="G604" s="1">
        <v>2025</v>
      </c>
      <c r="H604" s="1" t="s">
        <v>63</v>
      </c>
      <c r="I6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05" spans="1:9" x14ac:dyDescent="0.25">
      <c r="A605" s="1" t="s">
        <v>1260</v>
      </c>
      <c r="B605" s="1" t="s">
        <v>1261</v>
      </c>
      <c r="C605" s="1" t="s">
        <v>2453</v>
      </c>
      <c r="D605" s="1">
        <v>1</v>
      </c>
      <c r="E605" s="1">
        <v>0.98</v>
      </c>
      <c r="F605" s="1">
        <v>0.78</v>
      </c>
      <c r="G605" s="1">
        <v>2013</v>
      </c>
      <c r="H605" s="1" t="s">
        <v>48</v>
      </c>
      <c r="I6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06" spans="1:9" x14ac:dyDescent="0.25">
      <c r="A606" s="1" t="s">
        <v>1262</v>
      </c>
      <c r="B606" s="1" t="s">
        <v>1263</v>
      </c>
      <c r="C606" s="1" t="s">
        <v>47</v>
      </c>
      <c r="D606" s="1">
        <v>1</v>
      </c>
      <c r="E606" s="1">
        <v>1.4</v>
      </c>
      <c r="F606" s="1">
        <v>1.1200000000000001</v>
      </c>
      <c r="G606" s="1">
        <v>2015</v>
      </c>
      <c r="H606" s="1" t="s">
        <v>54</v>
      </c>
      <c r="I6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07" spans="1:9" x14ac:dyDescent="0.25">
      <c r="A607" s="1" t="s">
        <v>2860</v>
      </c>
      <c r="B607" s="1" t="s">
        <v>2861</v>
      </c>
      <c r="C607" s="1" t="s">
        <v>2454</v>
      </c>
      <c r="D607" s="1">
        <v>1</v>
      </c>
      <c r="E607" s="2" t="s">
        <v>73</v>
      </c>
      <c r="F607" s="2">
        <v>7.32</v>
      </c>
      <c r="G607" s="1">
        <v>2025</v>
      </c>
      <c r="H607" s="1" t="s">
        <v>238</v>
      </c>
      <c r="I6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08" spans="1:9" x14ac:dyDescent="0.25">
      <c r="A608" s="1" t="s">
        <v>1264</v>
      </c>
      <c r="B608" s="1" t="s">
        <v>1265</v>
      </c>
      <c r="C608" s="1" t="s">
        <v>12</v>
      </c>
      <c r="D608" s="1">
        <v>1</v>
      </c>
      <c r="E608" s="2">
        <v>1.02</v>
      </c>
      <c r="F608" s="2">
        <v>0.82</v>
      </c>
      <c r="G608" s="1">
        <v>2020</v>
      </c>
      <c r="H608" s="1" t="s">
        <v>369</v>
      </c>
      <c r="I6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09" spans="1:9" x14ac:dyDescent="0.25">
      <c r="A609" s="1" t="s">
        <v>1266</v>
      </c>
      <c r="B609" s="1" t="s">
        <v>1267</v>
      </c>
      <c r="C609" s="1" t="s">
        <v>34</v>
      </c>
      <c r="D609" s="1">
        <v>1</v>
      </c>
      <c r="E609" s="1">
        <v>2.2999999999999998</v>
      </c>
      <c r="F609" s="1">
        <v>1.84</v>
      </c>
      <c r="G609" s="1">
        <v>2024</v>
      </c>
      <c r="H609" s="1" t="s">
        <v>13</v>
      </c>
      <c r="I6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10" spans="1:9" x14ac:dyDescent="0.25">
      <c r="A610" s="1" t="s">
        <v>1268</v>
      </c>
      <c r="B610" s="1" t="s">
        <v>1269</v>
      </c>
      <c r="C610" s="1" t="s">
        <v>47</v>
      </c>
      <c r="D610" s="1">
        <v>1</v>
      </c>
      <c r="E610" s="1">
        <v>1.49</v>
      </c>
      <c r="F610" s="1">
        <v>1.19</v>
      </c>
      <c r="G610" s="1">
        <v>2024</v>
      </c>
      <c r="H610" s="1" t="s">
        <v>9</v>
      </c>
      <c r="I6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11" spans="1:9" x14ac:dyDescent="0.25">
      <c r="A611" s="1" t="s">
        <v>1270</v>
      </c>
      <c r="B611" s="1" t="s">
        <v>1271</v>
      </c>
      <c r="C611" s="1" t="s">
        <v>12</v>
      </c>
      <c r="D611" s="1">
        <v>1</v>
      </c>
      <c r="E611" s="1">
        <v>0.67</v>
      </c>
      <c r="F611" s="1">
        <v>0.54</v>
      </c>
      <c r="G611" s="1">
        <v>2019</v>
      </c>
      <c r="H611" s="1" t="s">
        <v>41</v>
      </c>
      <c r="I6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12" spans="1:9" x14ac:dyDescent="0.25">
      <c r="A612" s="1" t="s">
        <v>1272</v>
      </c>
      <c r="B612" s="1" t="s">
        <v>1273</v>
      </c>
      <c r="C612" s="1" t="s">
        <v>47</v>
      </c>
      <c r="D612" s="1">
        <v>1</v>
      </c>
      <c r="E612" s="1">
        <v>1.63</v>
      </c>
      <c r="F612" s="1">
        <v>1.3</v>
      </c>
      <c r="G612" s="1">
        <v>2025</v>
      </c>
      <c r="H612" s="1" t="s">
        <v>107</v>
      </c>
      <c r="I6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13" spans="1:9" x14ac:dyDescent="0.25">
      <c r="A613" s="1" t="s">
        <v>1274</v>
      </c>
      <c r="B613" s="1" t="s">
        <v>1275</v>
      </c>
      <c r="C613" s="1" t="s">
        <v>34</v>
      </c>
      <c r="D613" s="1">
        <v>1</v>
      </c>
      <c r="E613" s="1">
        <v>2.99</v>
      </c>
      <c r="F613" s="1">
        <v>2.39</v>
      </c>
      <c r="G613" s="1">
        <v>2009</v>
      </c>
      <c r="H613" s="1" t="s">
        <v>48</v>
      </c>
      <c r="I6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14" spans="1:9" x14ac:dyDescent="0.25">
      <c r="A614" s="1" t="s">
        <v>1276</v>
      </c>
      <c r="B614" s="1" t="s">
        <v>1277</v>
      </c>
      <c r="C614" s="1" t="s">
        <v>12</v>
      </c>
      <c r="D614" s="1">
        <v>1</v>
      </c>
      <c r="E614" s="2">
        <v>1.02</v>
      </c>
      <c r="F614" s="2">
        <v>0.82</v>
      </c>
      <c r="G614" s="1">
        <v>2017</v>
      </c>
      <c r="H614" s="1" t="s">
        <v>28</v>
      </c>
      <c r="I6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15" spans="1:9" x14ac:dyDescent="0.25">
      <c r="A615" s="1" t="s">
        <v>1278</v>
      </c>
      <c r="B615" s="1" t="s">
        <v>1279</v>
      </c>
      <c r="C615" s="1" t="s">
        <v>47</v>
      </c>
      <c r="D615" s="1">
        <v>1</v>
      </c>
      <c r="E615" s="1">
        <v>1.44</v>
      </c>
      <c r="F615" s="1">
        <v>1.1499999999999999</v>
      </c>
      <c r="G615" s="1">
        <v>2025</v>
      </c>
      <c r="H615" s="1" t="s">
        <v>215</v>
      </c>
      <c r="I6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16" spans="1:9" x14ac:dyDescent="0.25">
      <c r="A616" s="1" t="s">
        <v>2862</v>
      </c>
      <c r="B616" s="1" t="s">
        <v>2863</v>
      </c>
      <c r="C616" s="1" t="s">
        <v>2453</v>
      </c>
      <c r="D616" s="1">
        <v>1</v>
      </c>
      <c r="E616" s="2">
        <v>0.38</v>
      </c>
      <c r="F616" s="2">
        <v>0.3</v>
      </c>
      <c r="G616" s="1">
        <v>2025</v>
      </c>
      <c r="H616" s="1" t="s">
        <v>51</v>
      </c>
      <c r="I6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17" spans="1:9" x14ac:dyDescent="0.25">
      <c r="A617" s="1" t="s">
        <v>1280</v>
      </c>
      <c r="B617" s="1" t="s">
        <v>1281</v>
      </c>
      <c r="C617" s="1" t="s">
        <v>34</v>
      </c>
      <c r="D617" s="1">
        <v>1</v>
      </c>
      <c r="E617" s="1">
        <v>3.25</v>
      </c>
      <c r="F617" s="1">
        <v>2.6</v>
      </c>
      <c r="G617" s="1">
        <v>2023</v>
      </c>
      <c r="H617" s="1" t="s">
        <v>67</v>
      </c>
      <c r="I6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18" spans="1:9" x14ac:dyDescent="0.25">
      <c r="A618" s="1" t="s">
        <v>1282</v>
      </c>
      <c r="B618" s="1" t="s">
        <v>1283</v>
      </c>
      <c r="C618" s="1" t="s">
        <v>47</v>
      </c>
      <c r="D618" s="1">
        <v>1</v>
      </c>
      <c r="E618" s="1">
        <v>1.53</v>
      </c>
      <c r="F618" s="1">
        <v>1.22</v>
      </c>
      <c r="G618" s="1">
        <v>2020</v>
      </c>
      <c r="H618" s="1" t="s">
        <v>176</v>
      </c>
      <c r="I6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19" spans="1:9" x14ac:dyDescent="0.25">
      <c r="A619" s="1" t="s">
        <v>1284</v>
      </c>
      <c r="B619" s="1" t="s">
        <v>1285</v>
      </c>
      <c r="C619" s="1" t="s">
        <v>12</v>
      </c>
      <c r="D619" s="1">
        <v>1</v>
      </c>
      <c r="E619" s="1">
        <v>0.89</v>
      </c>
      <c r="F619" s="1">
        <v>0.71</v>
      </c>
      <c r="G619" s="1">
        <v>2020</v>
      </c>
      <c r="H619" s="1" t="s">
        <v>67</v>
      </c>
      <c r="I6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0" spans="1:9" x14ac:dyDescent="0.25">
      <c r="A620" s="1" t="s">
        <v>1286</v>
      </c>
      <c r="B620" s="1" t="s">
        <v>1287</v>
      </c>
      <c r="C620" s="1" t="s">
        <v>12</v>
      </c>
      <c r="D620" s="1">
        <v>1</v>
      </c>
      <c r="E620" s="1">
        <v>0.93</v>
      </c>
      <c r="F620" s="1">
        <v>0.74</v>
      </c>
      <c r="G620" s="1">
        <v>2025</v>
      </c>
      <c r="H620" s="1" t="s">
        <v>9</v>
      </c>
      <c r="I6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1" spans="1:9" x14ac:dyDescent="0.25">
      <c r="A621" s="1" t="s">
        <v>1288</v>
      </c>
      <c r="B621" s="1" t="s">
        <v>1289</v>
      </c>
      <c r="C621" s="1" t="s">
        <v>12</v>
      </c>
      <c r="D621" s="1">
        <v>1</v>
      </c>
      <c r="E621" s="1">
        <v>1.05</v>
      </c>
      <c r="F621" s="1">
        <v>0.84</v>
      </c>
      <c r="G621" s="1">
        <v>2025</v>
      </c>
      <c r="H621" s="1" t="s">
        <v>31</v>
      </c>
      <c r="I6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2" spans="1:9" x14ac:dyDescent="0.25">
      <c r="A622" s="1" t="s">
        <v>1290</v>
      </c>
      <c r="B622" s="1" t="s">
        <v>1291</v>
      </c>
      <c r="C622" s="1" t="s">
        <v>47</v>
      </c>
      <c r="D622" s="1">
        <v>1</v>
      </c>
      <c r="E622" s="1">
        <v>1.65</v>
      </c>
      <c r="F622" s="1">
        <v>1.32</v>
      </c>
      <c r="G622" s="1">
        <v>2025</v>
      </c>
      <c r="H622" s="1" t="s">
        <v>60</v>
      </c>
      <c r="I6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3" spans="1:9" x14ac:dyDescent="0.25">
      <c r="A623" s="1" t="s">
        <v>1292</v>
      </c>
      <c r="B623" s="1" t="s">
        <v>1293</v>
      </c>
      <c r="C623" s="1" t="s">
        <v>12</v>
      </c>
      <c r="D623" s="1">
        <v>1</v>
      </c>
      <c r="E623" s="1">
        <v>0.56000000000000005</v>
      </c>
      <c r="F623" s="1">
        <v>0.45</v>
      </c>
      <c r="G623" s="1">
        <v>2017</v>
      </c>
      <c r="H623" s="1" t="s">
        <v>354</v>
      </c>
      <c r="I6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4" spans="1:9" x14ac:dyDescent="0.25">
      <c r="A624" s="1" t="s">
        <v>1294</v>
      </c>
      <c r="B624" s="1" t="s">
        <v>1295</v>
      </c>
      <c r="C624" s="1" t="s">
        <v>47</v>
      </c>
      <c r="D624" s="1">
        <v>1</v>
      </c>
      <c r="E624" s="1">
        <v>1.66</v>
      </c>
      <c r="F624" s="1">
        <v>1.33</v>
      </c>
      <c r="G624" s="1">
        <v>2025</v>
      </c>
      <c r="H624" s="1" t="s">
        <v>9</v>
      </c>
      <c r="I6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5" spans="1:9" x14ac:dyDescent="0.25">
      <c r="A625" s="1" t="s">
        <v>1296</v>
      </c>
      <c r="B625" s="1" t="s">
        <v>1297</v>
      </c>
      <c r="C625" s="1" t="s">
        <v>12</v>
      </c>
      <c r="D625" s="1">
        <v>1</v>
      </c>
      <c r="E625" s="1">
        <v>0.67</v>
      </c>
      <c r="F625" s="1">
        <v>0.53</v>
      </c>
      <c r="G625" s="1">
        <v>2014</v>
      </c>
      <c r="H625" s="1" t="s">
        <v>54</v>
      </c>
      <c r="I6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6" spans="1:9" x14ac:dyDescent="0.25">
      <c r="A626" s="1" t="s">
        <v>1298</v>
      </c>
      <c r="B626" s="1" t="s">
        <v>1299</v>
      </c>
      <c r="C626" s="1" t="s">
        <v>47</v>
      </c>
      <c r="D626" s="1">
        <v>1</v>
      </c>
      <c r="E626" s="1">
        <v>1.21</v>
      </c>
      <c r="F626" s="1">
        <v>0.97</v>
      </c>
      <c r="G626" s="1">
        <v>2014</v>
      </c>
      <c r="H626" s="1" t="s">
        <v>54</v>
      </c>
      <c r="I6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7" spans="1:9" x14ac:dyDescent="0.25">
      <c r="A627" s="1" t="s">
        <v>1300</v>
      </c>
      <c r="B627" s="1" t="s">
        <v>1301</v>
      </c>
      <c r="C627" s="1" t="s">
        <v>12</v>
      </c>
      <c r="D627" s="1">
        <v>1</v>
      </c>
      <c r="E627" s="1">
        <v>0.81</v>
      </c>
      <c r="F627" s="1">
        <v>0.65</v>
      </c>
      <c r="G627" s="1">
        <v>2025</v>
      </c>
      <c r="H627" s="1" t="s">
        <v>143</v>
      </c>
      <c r="I6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8" spans="1:9" x14ac:dyDescent="0.25">
      <c r="A628" s="1" t="s">
        <v>1302</v>
      </c>
      <c r="B628" s="1" t="s">
        <v>1303</v>
      </c>
      <c r="C628" s="1" t="s">
        <v>12</v>
      </c>
      <c r="D628" s="1">
        <v>1</v>
      </c>
      <c r="E628" s="1">
        <v>0.61</v>
      </c>
      <c r="F628" s="1">
        <v>0.49</v>
      </c>
      <c r="G628" s="1">
        <v>2017</v>
      </c>
      <c r="H628" s="1" t="s">
        <v>354</v>
      </c>
      <c r="I6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29" spans="1:9" x14ac:dyDescent="0.25">
      <c r="A629" s="1" t="s">
        <v>1304</v>
      </c>
      <c r="B629" s="1" t="s">
        <v>1305</v>
      </c>
      <c r="C629" s="1" t="s">
        <v>12</v>
      </c>
      <c r="D629" s="1">
        <v>1</v>
      </c>
      <c r="E629" s="1">
        <v>0.64</v>
      </c>
      <c r="F629" s="1">
        <v>0.51</v>
      </c>
      <c r="G629" s="1">
        <v>2025</v>
      </c>
      <c r="H629" s="1" t="s">
        <v>107</v>
      </c>
      <c r="I6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0" spans="1:9" x14ac:dyDescent="0.25">
      <c r="A630" s="1" t="s">
        <v>1306</v>
      </c>
      <c r="B630" s="1" t="s">
        <v>1307</v>
      </c>
      <c r="C630" s="1" t="s">
        <v>47</v>
      </c>
      <c r="D630" s="1">
        <v>1</v>
      </c>
      <c r="E630" s="1">
        <v>1.59</v>
      </c>
      <c r="F630" s="1">
        <v>1.27</v>
      </c>
      <c r="G630" s="1">
        <v>2012</v>
      </c>
      <c r="H630" s="1" t="s">
        <v>98</v>
      </c>
      <c r="I6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1" spans="1:9" x14ac:dyDescent="0.25">
      <c r="A631" s="1" t="s">
        <v>1308</v>
      </c>
      <c r="B631" s="1" t="s">
        <v>1309</v>
      </c>
      <c r="C631" s="1" t="s">
        <v>47</v>
      </c>
      <c r="D631" s="1">
        <v>1</v>
      </c>
      <c r="E631" s="1">
        <v>1.51</v>
      </c>
      <c r="F631" s="1">
        <v>1.21</v>
      </c>
      <c r="G631" s="1">
        <v>2025</v>
      </c>
      <c r="H631" s="1" t="s">
        <v>93</v>
      </c>
      <c r="I6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2" spans="1:9" x14ac:dyDescent="0.25">
      <c r="A632" s="1" t="s">
        <v>1310</v>
      </c>
      <c r="B632" s="1" t="s">
        <v>1311</v>
      </c>
      <c r="C632" s="1" t="s">
        <v>2454</v>
      </c>
      <c r="D632" s="1">
        <v>1</v>
      </c>
      <c r="E632" s="1" t="s">
        <v>73</v>
      </c>
      <c r="F632" s="1">
        <v>10.210000000000001</v>
      </c>
      <c r="G632" s="1">
        <v>2025</v>
      </c>
      <c r="H632" s="1" t="s">
        <v>351</v>
      </c>
      <c r="I6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3" spans="1:9" x14ac:dyDescent="0.25">
      <c r="A633" s="1" t="s">
        <v>1312</v>
      </c>
      <c r="B633" s="1" t="s">
        <v>1313</v>
      </c>
      <c r="C633" s="1" t="s">
        <v>47</v>
      </c>
      <c r="D633" s="1">
        <v>1</v>
      </c>
      <c r="E633" s="1">
        <v>1.51</v>
      </c>
      <c r="F633" s="1">
        <v>1.2</v>
      </c>
      <c r="G633" s="1">
        <v>2020</v>
      </c>
      <c r="H633" s="1" t="s">
        <v>9</v>
      </c>
      <c r="I6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4" spans="1:9" x14ac:dyDescent="0.25">
      <c r="A634" s="1" t="s">
        <v>1316</v>
      </c>
      <c r="B634" s="1" t="s">
        <v>1315</v>
      </c>
      <c r="C634" s="1" t="s">
        <v>47</v>
      </c>
      <c r="D634" s="1">
        <v>1</v>
      </c>
      <c r="E634" s="1">
        <v>1.35</v>
      </c>
      <c r="F634" s="1">
        <v>1.08</v>
      </c>
      <c r="G634" s="1">
        <v>2014</v>
      </c>
      <c r="H634" s="1" t="s">
        <v>154</v>
      </c>
      <c r="I6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5" spans="1:9" x14ac:dyDescent="0.25">
      <c r="A635" s="1" t="s">
        <v>1314</v>
      </c>
      <c r="B635" s="1" t="s">
        <v>1315</v>
      </c>
      <c r="C635" s="1" t="s">
        <v>2452</v>
      </c>
      <c r="D635" s="1">
        <v>1</v>
      </c>
      <c r="E635" s="1">
        <v>5.0199999999999996</v>
      </c>
      <c r="F635" s="1">
        <v>4.01</v>
      </c>
      <c r="G635" s="1">
        <v>2025</v>
      </c>
      <c r="H635" s="1" t="s">
        <v>93</v>
      </c>
      <c r="I6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6" spans="1:9" x14ac:dyDescent="0.25">
      <c r="A636" s="1" t="s">
        <v>1317</v>
      </c>
      <c r="B636" s="1" t="s">
        <v>1318</v>
      </c>
      <c r="C636" s="1" t="s">
        <v>12</v>
      </c>
      <c r="D636" s="1">
        <v>1</v>
      </c>
      <c r="E636" s="1">
        <v>0.9</v>
      </c>
      <c r="F636" s="1">
        <v>0.72</v>
      </c>
      <c r="G636" s="1">
        <v>2025</v>
      </c>
      <c r="H636" s="1" t="s">
        <v>25</v>
      </c>
      <c r="I6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7" spans="1:9" x14ac:dyDescent="0.25">
      <c r="A637" s="1" t="s">
        <v>1319</v>
      </c>
      <c r="B637" s="1" t="s">
        <v>1320</v>
      </c>
      <c r="C637" s="1" t="s">
        <v>12</v>
      </c>
      <c r="D637" s="1">
        <v>1</v>
      </c>
      <c r="E637" s="1">
        <v>0.92</v>
      </c>
      <c r="F637" s="1">
        <v>0.73</v>
      </c>
      <c r="G637" s="1">
        <v>2010</v>
      </c>
      <c r="H637" s="1" t="s">
        <v>191</v>
      </c>
      <c r="I6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8" spans="1:9" x14ac:dyDescent="0.25">
      <c r="A638" s="1" t="s">
        <v>1321</v>
      </c>
      <c r="B638" s="1" t="s">
        <v>1322</v>
      </c>
      <c r="C638" s="1" t="s">
        <v>47</v>
      </c>
      <c r="D638" s="1">
        <v>1</v>
      </c>
      <c r="E638" s="1">
        <v>1.6</v>
      </c>
      <c r="F638" s="1">
        <v>1.28</v>
      </c>
      <c r="G638" s="1">
        <v>2013</v>
      </c>
      <c r="H638" s="1" t="s">
        <v>253</v>
      </c>
      <c r="I6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39" spans="1:9" x14ac:dyDescent="0.25">
      <c r="A639" s="1" t="s">
        <v>1323</v>
      </c>
      <c r="B639" s="1" t="s">
        <v>1324</v>
      </c>
      <c r="C639" s="1" t="s">
        <v>47</v>
      </c>
      <c r="D639" s="1">
        <v>1</v>
      </c>
      <c r="E639" s="1">
        <v>1.59</v>
      </c>
      <c r="F639" s="1">
        <v>1.27</v>
      </c>
      <c r="G639" s="1">
        <v>2025</v>
      </c>
      <c r="H639" s="1" t="s">
        <v>93</v>
      </c>
      <c r="I6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0" spans="1:9" x14ac:dyDescent="0.25">
      <c r="A640" s="1" t="s">
        <v>1325</v>
      </c>
      <c r="B640" s="1" t="s">
        <v>1326</v>
      </c>
      <c r="C640" s="1" t="s">
        <v>47</v>
      </c>
      <c r="D640" s="1">
        <v>1</v>
      </c>
      <c r="E640" s="1">
        <v>1.76</v>
      </c>
      <c r="F640" s="1">
        <v>1.4</v>
      </c>
      <c r="G640" s="1">
        <v>2011</v>
      </c>
      <c r="H640" s="1" t="s">
        <v>115</v>
      </c>
      <c r="I6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1" spans="1:9" x14ac:dyDescent="0.25">
      <c r="A641" s="1" t="s">
        <v>1327</v>
      </c>
      <c r="B641" s="1" t="s">
        <v>1328</v>
      </c>
      <c r="C641" s="1" t="s">
        <v>12</v>
      </c>
      <c r="D641" s="1">
        <v>1</v>
      </c>
      <c r="E641" s="1">
        <v>0.91</v>
      </c>
      <c r="F641" s="1">
        <v>0.73</v>
      </c>
      <c r="G641" s="1">
        <v>2017</v>
      </c>
      <c r="H641" s="1" t="s">
        <v>44</v>
      </c>
      <c r="I6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2" spans="1:9" x14ac:dyDescent="0.25">
      <c r="A642" s="1" t="s">
        <v>1329</v>
      </c>
      <c r="B642" s="1" t="s">
        <v>1330</v>
      </c>
      <c r="C642" s="1" t="s">
        <v>47</v>
      </c>
      <c r="D642" s="1">
        <v>1</v>
      </c>
      <c r="E642" s="1">
        <v>1.22</v>
      </c>
      <c r="F642" s="1">
        <v>0.98</v>
      </c>
      <c r="G642" s="1">
        <v>2024</v>
      </c>
      <c r="H642" s="1" t="s">
        <v>93</v>
      </c>
      <c r="I6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3" spans="1:9" x14ac:dyDescent="0.25">
      <c r="A643" s="1" t="s">
        <v>1331</v>
      </c>
      <c r="B643" s="1" t="s">
        <v>1332</v>
      </c>
      <c r="C643" s="1" t="s">
        <v>12</v>
      </c>
      <c r="D643" s="1">
        <v>1</v>
      </c>
      <c r="E643" s="2">
        <v>0.83</v>
      </c>
      <c r="F643" s="2">
        <v>0.66</v>
      </c>
      <c r="G643" s="1">
        <v>2024</v>
      </c>
      <c r="H643" s="1" t="s">
        <v>51</v>
      </c>
      <c r="I6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44" spans="1:9" x14ac:dyDescent="0.25">
      <c r="A644" s="1" t="s">
        <v>1333</v>
      </c>
      <c r="B644" s="1" t="s">
        <v>1334</v>
      </c>
      <c r="C644" s="1" t="s">
        <v>2455</v>
      </c>
      <c r="D644" s="1">
        <v>1</v>
      </c>
      <c r="E644" s="1">
        <v>3.62</v>
      </c>
      <c r="F644" s="1">
        <v>2.89</v>
      </c>
      <c r="G644" s="1">
        <v>2020</v>
      </c>
      <c r="H644" s="1" t="s">
        <v>41</v>
      </c>
      <c r="I6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5" spans="1:9" x14ac:dyDescent="0.25">
      <c r="A645" s="1" t="s">
        <v>1335</v>
      </c>
      <c r="B645" s="1" t="s">
        <v>1336</v>
      </c>
      <c r="C645" s="1" t="s">
        <v>47</v>
      </c>
      <c r="D645" s="1">
        <v>1</v>
      </c>
      <c r="E645" s="1">
        <v>1.51</v>
      </c>
      <c r="F645" s="1">
        <v>1.21</v>
      </c>
      <c r="G645" s="1">
        <v>2016</v>
      </c>
      <c r="H645" s="1" t="s">
        <v>41</v>
      </c>
      <c r="I6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6" spans="1:9" x14ac:dyDescent="0.25">
      <c r="A646" s="1" t="s">
        <v>1337</v>
      </c>
      <c r="B646" s="1" t="s">
        <v>1338</v>
      </c>
      <c r="C646" s="1" t="s">
        <v>2455</v>
      </c>
      <c r="D646" s="1">
        <v>1</v>
      </c>
      <c r="E646" s="1">
        <v>2.36</v>
      </c>
      <c r="F646" s="1">
        <v>1.89</v>
      </c>
      <c r="G646" s="1">
        <v>2015</v>
      </c>
      <c r="H646" s="1" t="s">
        <v>9</v>
      </c>
      <c r="I6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7" spans="1:9" x14ac:dyDescent="0.25">
      <c r="A647" s="1" t="s">
        <v>1339</v>
      </c>
      <c r="B647" s="1" t="s">
        <v>1340</v>
      </c>
      <c r="C647" s="1" t="s">
        <v>47</v>
      </c>
      <c r="D647" s="1">
        <v>1</v>
      </c>
      <c r="E647" s="1">
        <v>2</v>
      </c>
      <c r="F647" s="1">
        <v>1.6</v>
      </c>
      <c r="G647" s="1">
        <v>2025</v>
      </c>
      <c r="H647" s="1" t="s">
        <v>167</v>
      </c>
      <c r="I6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8" spans="1:9" x14ac:dyDescent="0.25">
      <c r="A648" s="1" t="s">
        <v>1343</v>
      </c>
      <c r="B648" s="1" t="s">
        <v>1342</v>
      </c>
      <c r="C648" s="1" t="s">
        <v>34</v>
      </c>
      <c r="D648" s="1">
        <v>1</v>
      </c>
      <c r="E648" s="1">
        <v>2.99</v>
      </c>
      <c r="F648" s="1">
        <v>2.39</v>
      </c>
      <c r="G648" s="1">
        <v>2025</v>
      </c>
      <c r="H648" s="1" t="s">
        <v>626</v>
      </c>
      <c r="I6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49" spans="1:9" x14ac:dyDescent="0.25">
      <c r="A649" s="1" t="s">
        <v>1341</v>
      </c>
      <c r="B649" s="1" t="s">
        <v>1342</v>
      </c>
      <c r="C649" s="1" t="s">
        <v>2452</v>
      </c>
      <c r="D649" s="1">
        <v>1</v>
      </c>
      <c r="E649" s="1">
        <v>4.5199999999999996</v>
      </c>
      <c r="F649" s="1">
        <v>3.62</v>
      </c>
      <c r="G649" s="1">
        <v>2025</v>
      </c>
      <c r="H649" s="1" t="s">
        <v>489</v>
      </c>
      <c r="I6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50" spans="1:9" x14ac:dyDescent="0.25">
      <c r="A650" s="1" t="s">
        <v>1344</v>
      </c>
      <c r="B650" s="1" t="s">
        <v>1345</v>
      </c>
      <c r="C650" s="1" t="s">
        <v>12</v>
      </c>
      <c r="D650" s="1">
        <v>1</v>
      </c>
      <c r="E650" s="2">
        <v>0.32</v>
      </c>
      <c r="F650" s="2">
        <v>0.26</v>
      </c>
      <c r="G650" s="1">
        <v>2025</v>
      </c>
      <c r="H650" s="1" t="s">
        <v>51</v>
      </c>
      <c r="I6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51" spans="1:9" x14ac:dyDescent="0.25">
      <c r="A651" s="1" t="s">
        <v>1346</v>
      </c>
      <c r="B651" s="1" t="s">
        <v>1347</v>
      </c>
      <c r="C651" s="1" t="s">
        <v>2451</v>
      </c>
      <c r="D651" s="1">
        <v>1</v>
      </c>
      <c r="E651" s="1">
        <v>2.27</v>
      </c>
      <c r="F651" s="1">
        <v>1.81</v>
      </c>
      <c r="G651" s="1">
        <v>2025</v>
      </c>
      <c r="H651" s="1" t="s">
        <v>143</v>
      </c>
      <c r="I6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52" spans="1:9" x14ac:dyDescent="0.25">
      <c r="A652" s="1" t="s">
        <v>1348</v>
      </c>
      <c r="B652" s="1" t="s">
        <v>1349</v>
      </c>
      <c r="C652" s="1" t="s">
        <v>12</v>
      </c>
      <c r="D652" s="1">
        <v>1</v>
      </c>
      <c r="E652" s="1">
        <v>0.79</v>
      </c>
      <c r="F652" s="1">
        <v>0.63</v>
      </c>
      <c r="G652" s="1">
        <v>2019</v>
      </c>
      <c r="H652" s="1" t="s">
        <v>123</v>
      </c>
      <c r="I6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53" spans="1:9" x14ac:dyDescent="0.25">
      <c r="A653" s="1" t="s">
        <v>1350</v>
      </c>
      <c r="B653" s="1" t="s">
        <v>1351</v>
      </c>
      <c r="C653" s="1" t="s">
        <v>12</v>
      </c>
      <c r="D653" s="1">
        <v>1</v>
      </c>
      <c r="E653" s="1">
        <v>0.98</v>
      </c>
      <c r="F653" s="1">
        <v>0.78</v>
      </c>
      <c r="G653" s="1">
        <v>2025</v>
      </c>
      <c r="H653" s="1" t="s">
        <v>67</v>
      </c>
      <c r="I6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54" spans="1:9" x14ac:dyDescent="0.25">
      <c r="A654" s="1" t="s">
        <v>1352</v>
      </c>
      <c r="B654" s="1" t="s">
        <v>1353</v>
      </c>
      <c r="C654" s="1" t="s">
        <v>19</v>
      </c>
      <c r="D654" s="1">
        <v>1</v>
      </c>
      <c r="E654" s="1">
        <v>4.92</v>
      </c>
      <c r="F654" s="1">
        <v>3.94</v>
      </c>
      <c r="G654" s="1">
        <v>2013</v>
      </c>
      <c r="H654" s="1" t="s">
        <v>54</v>
      </c>
      <c r="I6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55" spans="1:9" x14ac:dyDescent="0.25">
      <c r="A655" s="1" t="s">
        <v>1354</v>
      </c>
      <c r="B655" s="1" t="s">
        <v>1353</v>
      </c>
      <c r="C655" s="1" t="s">
        <v>34</v>
      </c>
      <c r="D655" s="1">
        <v>1</v>
      </c>
      <c r="E655" s="1">
        <v>3.42</v>
      </c>
      <c r="F655" s="1">
        <v>2.74</v>
      </c>
      <c r="G655" s="1">
        <v>2025</v>
      </c>
      <c r="H655" s="1" t="s">
        <v>148</v>
      </c>
      <c r="I6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56" spans="1:9" x14ac:dyDescent="0.25">
      <c r="A656" s="1" t="s">
        <v>1355</v>
      </c>
      <c r="B656" s="1" t="s">
        <v>1356</v>
      </c>
      <c r="C656" s="1" t="s">
        <v>47</v>
      </c>
      <c r="D656" s="1">
        <v>1</v>
      </c>
      <c r="E656" s="1">
        <v>1.42</v>
      </c>
      <c r="F656" s="1">
        <v>1.1299999999999999</v>
      </c>
      <c r="G656" s="1">
        <v>2022</v>
      </c>
      <c r="H656" s="1" t="s">
        <v>85</v>
      </c>
      <c r="I6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57" spans="1:9" x14ac:dyDescent="0.25">
      <c r="A657" s="1" t="s">
        <v>1357</v>
      </c>
      <c r="B657" s="1" t="s">
        <v>1358</v>
      </c>
      <c r="C657" s="1" t="s">
        <v>12</v>
      </c>
      <c r="D657" s="1">
        <v>1</v>
      </c>
      <c r="E657" s="1">
        <v>0.96</v>
      </c>
      <c r="F657" s="1">
        <v>0.76</v>
      </c>
      <c r="G657" s="1">
        <v>2025</v>
      </c>
      <c r="H657" s="1" t="s">
        <v>9</v>
      </c>
      <c r="I6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58" spans="1:9" x14ac:dyDescent="0.25">
      <c r="A658" s="1" t="s">
        <v>1359</v>
      </c>
      <c r="B658" s="1" t="s">
        <v>1360</v>
      </c>
      <c r="C658" s="1" t="s">
        <v>12</v>
      </c>
      <c r="D658" s="1">
        <v>1</v>
      </c>
      <c r="E658" s="2">
        <v>0.74</v>
      </c>
      <c r="F658" s="2">
        <v>0.59</v>
      </c>
      <c r="G658" s="1">
        <v>2020</v>
      </c>
      <c r="H658" s="1" t="s">
        <v>51</v>
      </c>
      <c r="I6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59" spans="1:9" x14ac:dyDescent="0.25">
      <c r="A659" s="1" t="s">
        <v>1361</v>
      </c>
      <c r="B659" s="1" t="s">
        <v>1362</v>
      </c>
      <c r="C659" s="1" t="s">
        <v>12</v>
      </c>
      <c r="D659" s="1">
        <v>1</v>
      </c>
      <c r="E659" s="1">
        <v>0.57999999999999996</v>
      </c>
      <c r="F659" s="1">
        <v>0.46</v>
      </c>
      <c r="G659" s="1">
        <v>2023</v>
      </c>
      <c r="H659" s="1" t="s">
        <v>143</v>
      </c>
      <c r="I6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0" spans="1:9" x14ac:dyDescent="0.25">
      <c r="A660" s="1" t="s">
        <v>1363</v>
      </c>
      <c r="B660" s="1" t="s">
        <v>1364</v>
      </c>
      <c r="C660" s="1" t="s">
        <v>34</v>
      </c>
      <c r="D660" s="1">
        <v>1</v>
      </c>
      <c r="E660" s="1">
        <v>2.7</v>
      </c>
      <c r="F660" s="1">
        <v>2.16</v>
      </c>
      <c r="G660" s="1">
        <v>2025</v>
      </c>
      <c r="H660" s="1" t="s">
        <v>67</v>
      </c>
      <c r="I6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1" spans="1:9" x14ac:dyDescent="0.25">
      <c r="A661" s="1" t="s">
        <v>1365</v>
      </c>
      <c r="B661" s="1" t="s">
        <v>1366</v>
      </c>
      <c r="C661" s="1" t="s">
        <v>47</v>
      </c>
      <c r="D661" s="1">
        <v>1</v>
      </c>
      <c r="E661" s="1">
        <v>1.58</v>
      </c>
      <c r="F661" s="1">
        <v>1.26</v>
      </c>
      <c r="G661" s="1">
        <v>2025</v>
      </c>
      <c r="H661" s="1" t="s">
        <v>107</v>
      </c>
      <c r="I6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2" spans="1:9" x14ac:dyDescent="0.25">
      <c r="A662" s="1" t="s">
        <v>1367</v>
      </c>
      <c r="B662" s="1" t="s">
        <v>1368</v>
      </c>
      <c r="C662" s="1" t="s">
        <v>12</v>
      </c>
      <c r="D662" s="1">
        <v>1</v>
      </c>
      <c r="E662" s="1">
        <v>1.19</v>
      </c>
      <c r="F662" s="1">
        <v>0.95</v>
      </c>
      <c r="G662" s="1">
        <v>2008</v>
      </c>
      <c r="H662" s="1" t="s">
        <v>67</v>
      </c>
      <c r="I6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3" spans="1:9" x14ac:dyDescent="0.25">
      <c r="A663" s="1" t="s">
        <v>1369</v>
      </c>
      <c r="B663" s="1" t="s">
        <v>1370</v>
      </c>
      <c r="C663" s="1" t="s">
        <v>12</v>
      </c>
      <c r="D663" s="1">
        <v>1</v>
      </c>
      <c r="E663" s="1">
        <v>0.33</v>
      </c>
      <c r="F663" s="1">
        <v>0.26</v>
      </c>
      <c r="G663" s="1">
        <v>2010</v>
      </c>
      <c r="H663" s="1" t="s">
        <v>16</v>
      </c>
      <c r="I6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4" spans="1:9" x14ac:dyDescent="0.25">
      <c r="A664" s="1" t="s">
        <v>1371</v>
      </c>
      <c r="B664" s="1" t="s">
        <v>1372</v>
      </c>
      <c r="C664" s="1" t="s">
        <v>47</v>
      </c>
      <c r="D664" s="1">
        <v>1</v>
      </c>
      <c r="E664" s="1">
        <v>1.53</v>
      </c>
      <c r="F664" s="1">
        <v>1.22</v>
      </c>
      <c r="G664" s="1">
        <v>2025</v>
      </c>
      <c r="H664" s="1" t="s">
        <v>143</v>
      </c>
      <c r="I6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5" spans="1:9" x14ac:dyDescent="0.25">
      <c r="A665" s="1" t="s">
        <v>1373</v>
      </c>
      <c r="B665" s="1" t="s">
        <v>1374</v>
      </c>
      <c r="C665" s="1" t="s">
        <v>12</v>
      </c>
      <c r="D665" s="1">
        <v>1</v>
      </c>
      <c r="E665" s="1">
        <v>0.42</v>
      </c>
      <c r="F665" s="1">
        <v>0.33</v>
      </c>
      <c r="G665" s="1">
        <v>2024</v>
      </c>
      <c r="H665" s="1" t="s">
        <v>16</v>
      </c>
      <c r="I6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6" spans="1:9" x14ac:dyDescent="0.25">
      <c r="A666" s="1" t="s">
        <v>1375</v>
      </c>
      <c r="B666" s="1" t="s">
        <v>1376</v>
      </c>
      <c r="C666" s="1" t="s">
        <v>19</v>
      </c>
      <c r="D666" s="1">
        <v>1</v>
      </c>
      <c r="E666" s="2">
        <v>5.16</v>
      </c>
      <c r="F666" s="2">
        <v>4.12</v>
      </c>
      <c r="G666" s="1">
        <v>2025</v>
      </c>
      <c r="H666" s="1" t="s">
        <v>51</v>
      </c>
      <c r="I6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67" spans="1:9" x14ac:dyDescent="0.25">
      <c r="A667" s="1" t="s">
        <v>1377</v>
      </c>
      <c r="B667" s="1" t="s">
        <v>1378</v>
      </c>
      <c r="C667" s="1" t="s">
        <v>19</v>
      </c>
      <c r="D667" s="1">
        <v>1</v>
      </c>
      <c r="E667" s="1">
        <v>5.25</v>
      </c>
      <c r="F667" s="1">
        <v>4.2</v>
      </c>
      <c r="G667" s="1">
        <v>2025</v>
      </c>
      <c r="H667" s="1" t="s">
        <v>664</v>
      </c>
      <c r="I6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8" spans="1:9" x14ac:dyDescent="0.25">
      <c r="A668" s="1" t="s">
        <v>1379</v>
      </c>
      <c r="B668" s="1" t="s">
        <v>1380</v>
      </c>
      <c r="C668" s="1" t="s">
        <v>34</v>
      </c>
      <c r="D668" s="1">
        <v>1</v>
      </c>
      <c r="E668" s="1">
        <v>2.72</v>
      </c>
      <c r="F668" s="1">
        <v>2.17</v>
      </c>
      <c r="G668" s="1">
        <v>2017</v>
      </c>
      <c r="H668" s="1" t="s">
        <v>176</v>
      </c>
      <c r="I6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69" spans="1:9" x14ac:dyDescent="0.25">
      <c r="A669" s="1" t="s">
        <v>1381</v>
      </c>
      <c r="B669" s="1" t="s">
        <v>1382</v>
      </c>
      <c r="C669" s="1" t="s">
        <v>12</v>
      </c>
      <c r="D669" s="1">
        <v>1</v>
      </c>
      <c r="E669" s="1">
        <v>0.62</v>
      </c>
      <c r="F669" s="1">
        <v>0.5</v>
      </c>
      <c r="G669" s="1">
        <v>2024</v>
      </c>
      <c r="H669" s="1" t="s">
        <v>93</v>
      </c>
      <c r="I6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0" spans="1:9" x14ac:dyDescent="0.25">
      <c r="A670" s="1" t="s">
        <v>1383</v>
      </c>
      <c r="B670" s="1" t="s">
        <v>1384</v>
      </c>
      <c r="C670" s="1" t="s">
        <v>12</v>
      </c>
      <c r="D670" s="1">
        <v>1</v>
      </c>
      <c r="E670" s="1">
        <v>0.78</v>
      </c>
      <c r="F670" s="1">
        <v>0.63</v>
      </c>
      <c r="G670" s="1">
        <v>2011</v>
      </c>
      <c r="H670" s="1" t="s">
        <v>154</v>
      </c>
      <c r="I6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1" spans="1:9" x14ac:dyDescent="0.25">
      <c r="A671" s="1" t="s">
        <v>1385</v>
      </c>
      <c r="B671" s="1" t="s">
        <v>1386</v>
      </c>
      <c r="C671" s="1" t="s">
        <v>12</v>
      </c>
      <c r="D671" s="1">
        <v>1</v>
      </c>
      <c r="E671" s="1">
        <v>0.88</v>
      </c>
      <c r="F671" s="1">
        <v>0.7</v>
      </c>
      <c r="G671" s="1">
        <v>2009</v>
      </c>
      <c r="H671" s="1" t="s">
        <v>13</v>
      </c>
      <c r="I6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2" spans="1:9" x14ac:dyDescent="0.25">
      <c r="A672" s="1" t="s">
        <v>1387</v>
      </c>
      <c r="B672" s="1" t="s">
        <v>1388</v>
      </c>
      <c r="C672" s="1" t="s">
        <v>47</v>
      </c>
      <c r="D672" s="1">
        <v>1</v>
      </c>
      <c r="E672" s="1">
        <v>1.41</v>
      </c>
      <c r="F672" s="1">
        <v>1.1299999999999999</v>
      </c>
      <c r="G672" s="1">
        <v>2025</v>
      </c>
      <c r="H672" s="1" t="s">
        <v>351</v>
      </c>
      <c r="I6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3" spans="1:9" x14ac:dyDescent="0.25">
      <c r="A673" s="1" t="s">
        <v>1389</v>
      </c>
      <c r="B673" s="1" t="s">
        <v>1390</v>
      </c>
      <c r="C673" s="1" t="s">
        <v>34</v>
      </c>
      <c r="D673" s="1">
        <v>1</v>
      </c>
      <c r="E673" s="1">
        <v>2.73</v>
      </c>
      <c r="F673" s="1">
        <v>2.1800000000000002</v>
      </c>
      <c r="G673" s="1">
        <v>2016</v>
      </c>
      <c r="H673" s="1" t="s">
        <v>536</v>
      </c>
      <c r="I6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4" spans="1:9" x14ac:dyDescent="0.25">
      <c r="A674" s="1" t="s">
        <v>1391</v>
      </c>
      <c r="B674" s="1" t="s">
        <v>1392</v>
      </c>
      <c r="C674" s="1" t="s">
        <v>12</v>
      </c>
      <c r="D674" s="1">
        <v>1</v>
      </c>
      <c r="E674" s="1">
        <v>1.1100000000000001</v>
      </c>
      <c r="F674" s="1">
        <v>0.88</v>
      </c>
      <c r="G674" s="1">
        <v>2017</v>
      </c>
      <c r="H674" s="1" t="s">
        <v>354</v>
      </c>
      <c r="I6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5" spans="1:9" x14ac:dyDescent="0.25">
      <c r="A675" s="1" t="s">
        <v>1393</v>
      </c>
      <c r="B675" s="1" t="s">
        <v>1394</v>
      </c>
      <c r="C675" s="1" t="s">
        <v>66</v>
      </c>
      <c r="D675" s="1">
        <v>1</v>
      </c>
      <c r="E675" s="1">
        <v>6.41</v>
      </c>
      <c r="F675" s="1">
        <v>5.12</v>
      </c>
      <c r="G675" s="1">
        <v>2018</v>
      </c>
      <c r="H675" s="1" t="s">
        <v>536</v>
      </c>
      <c r="I6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6" spans="1:9" x14ac:dyDescent="0.25">
      <c r="A676" s="1" t="s">
        <v>1395</v>
      </c>
      <c r="B676" s="1" t="s">
        <v>1396</v>
      </c>
      <c r="C676" s="1" t="s">
        <v>47</v>
      </c>
      <c r="D676" s="1">
        <v>1</v>
      </c>
      <c r="E676" s="1">
        <v>1.94</v>
      </c>
      <c r="F676" s="1">
        <v>1.55</v>
      </c>
      <c r="G676" s="1">
        <v>2020</v>
      </c>
      <c r="H676" s="1" t="s">
        <v>9</v>
      </c>
      <c r="I6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7" spans="1:9" x14ac:dyDescent="0.25">
      <c r="A677" s="1" t="s">
        <v>1397</v>
      </c>
      <c r="B677" s="1" t="s">
        <v>1398</v>
      </c>
      <c r="C677" s="1" t="s">
        <v>34</v>
      </c>
      <c r="D677" s="1">
        <v>1</v>
      </c>
      <c r="E677" s="1">
        <v>2.62</v>
      </c>
      <c r="F677" s="1">
        <v>2.09</v>
      </c>
      <c r="G677" s="1">
        <v>2019</v>
      </c>
      <c r="H677" s="1" t="s">
        <v>151</v>
      </c>
      <c r="I6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8" spans="1:9" x14ac:dyDescent="0.25">
      <c r="A678" s="1" t="s">
        <v>1399</v>
      </c>
      <c r="B678" s="1" t="s">
        <v>1400</v>
      </c>
      <c r="C678" s="1" t="s">
        <v>12</v>
      </c>
      <c r="D678" s="1">
        <v>1</v>
      </c>
      <c r="E678" s="1">
        <v>0.92</v>
      </c>
      <c r="F678" s="1">
        <v>0.73</v>
      </c>
      <c r="G678" s="1">
        <v>2016</v>
      </c>
      <c r="H678" s="1" t="s">
        <v>16</v>
      </c>
      <c r="I6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79" spans="1:9" x14ac:dyDescent="0.25">
      <c r="A679" s="1" t="s">
        <v>1401</v>
      </c>
      <c r="B679" s="1" t="s">
        <v>1402</v>
      </c>
      <c r="C679" s="1" t="s">
        <v>12</v>
      </c>
      <c r="D679" s="1">
        <v>1</v>
      </c>
      <c r="E679" s="1">
        <v>1.02</v>
      </c>
      <c r="F679" s="1">
        <v>0.81</v>
      </c>
      <c r="G679" s="1">
        <v>2015</v>
      </c>
      <c r="H679" s="1" t="s">
        <v>16</v>
      </c>
      <c r="I6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80" spans="1:9" x14ac:dyDescent="0.25">
      <c r="A680" s="1" t="s">
        <v>1403</v>
      </c>
      <c r="B680" s="1" t="s">
        <v>1404</v>
      </c>
      <c r="C680" s="1" t="s">
        <v>47</v>
      </c>
      <c r="D680" s="1">
        <v>1</v>
      </c>
      <c r="E680" s="1">
        <v>1.26</v>
      </c>
      <c r="F680" s="1">
        <v>1.01</v>
      </c>
      <c r="G680" s="1">
        <v>2017</v>
      </c>
      <c r="H680" s="1" t="s">
        <v>13</v>
      </c>
      <c r="I6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81" spans="1:9" x14ac:dyDescent="0.25">
      <c r="A681" s="1" t="s">
        <v>1405</v>
      </c>
      <c r="B681" s="1" t="s">
        <v>1406</v>
      </c>
      <c r="C681" s="1" t="s">
        <v>12</v>
      </c>
      <c r="D681" s="1">
        <v>1</v>
      </c>
      <c r="E681" s="1">
        <v>0.71</v>
      </c>
      <c r="F681" s="1">
        <v>0.56999999999999995</v>
      </c>
      <c r="G681" s="1">
        <v>2024</v>
      </c>
      <c r="H681" s="1" t="s">
        <v>354</v>
      </c>
      <c r="I6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82" spans="1:9" x14ac:dyDescent="0.25">
      <c r="A682" s="1" t="s">
        <v>1407</v>
      </c>
      <c r="B682" s="1" t="s">
        <v>1408</v>
      </c>
      <c r="C682" s="1" t="s">
        <v>2455</v>
      </c>
      <c r="D682" s="1">
        <v>1</v>
      </c>
      <c r="E682" s="1">
        <v>3.82</v>
      </c>
      <c r="F682" s="1">
        <v>3.06</v>
      </c>
      <c r="G682" s="1">
        <v>2018</v>
      </c>
      <c r="H682" s="1" t="s">
        <v>110</v>
      </c>
      <c r="I6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83" spans="1:9" x14ac:dyDescent="0.25">
      <c r="A683" s="1" t="s">
        <v>1409</v>
      </c>
      <c r="B683" s="1" t="s">
        <v>1410</v>
      </c>
      <c r="C683" s="1" t="s">
        <v>34</v>
      </c>
      <c r="D683" s="1">
        <v>1</v>
      </c>
      <c r="E683" s="2">
        <v>2.56</v>
      </c>
      <c r="F683" s="2">
        <v>2.04</v>
      </c>
      <c r="G683" s="1">
        <v>2025</v>
      </c>
      <c r="H683" s="1" t="s">
        <v>82</v>
      </c>
      <c r="I6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84" spans="1:9" x14ac:dyDescent="0.25">
      <c r="A684" s="1" t="s">
        <v>1411</v>
      </c>
      <c r="B684" s="1" t="s">
        <v>1412</v>
      </c>
      <c r="C684" s="1" t="s">
        <v>12</v>
      </c>
      <c r="D684" s="1">
        <v>1</v>
      </c>
      <c r="E684" s="1">
        <v>0.62</v>
      </c>
      <c r="F684" s="1">
        <v>0.5</v>
      </c>
      <c r="G684" s="1">
        <v>2020</v>
      </c>
      <c r="H684" s="1" t="s">
        <v>354</v>
      </c>
      <c r="I6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85" spans="1:9" x14ac:dyDescent="0.25">
      <c r="A685" s="1" t="s">
        <v>1413</v>
      </c>
      <c r="B685" s="1" t="s">
        <v>1414</v>
      </c>
      <c r="C685" s="1" t="s">
        <v>12</v>
      </c>
      <c r="D685" s="1">
        <v>1</v>
      </c>
      <c r="E685" s="1">
        <v>1</v>
      </c>
      <c r="F685" s="1">
        <v>0.8</v>
      </c>
      <c r="G685" s="1">
        <v>2009</v>
      </c>
      <c r="H685" s="1" t="s">
        <v>93</v>
      </c>
      <c r="I6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86" spans="1:9" x14ac:dyDescent="0.25">
      <c r="A686" s="1" t="s">
        <v>1415</v>
      </c>
      <c r="B686" s="1" t="s">
        <v>1416</v>
      </c>
      <c r="C686" s="1" t="s">
        <v>2451</v>
      </c>
      <c r="D686" s="1">
        <v>1</v>
      </c>
      <c r="E686" s="2">
        <v>2.0099999999999998</v>
      </c>
      <c r="F686" s="2">
        <v>1.61</v>
      </c>
      <c r="G686" s="1">
        <v>2014</v>
      </c>
      <c r="H686" s="1" t="s">
        <v>284</v>
      </c>
      <c r="I6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87" spans="1:9" x14ac:dyDescent="0.25">
      <c r="A687" s="1" t="s">
        <v>2864</v>
      </c>
      <c r="B687" s="1" t="s">
        <v>2865</v>
      </c>
      <c r="C687" s="1" t="s">
        <v>2453</v>
      </c>
      <c r="D687" s="1">
        <v>1</v>
      </c>
      <c r="E687" s="1">
        <v>0.45</v>
      </c>
      <c r="F687" s="1">
        <v>0.36</v>
      </c>
      <c r="G687" s="1">
        <v>2025</v>
      </c>
      <c r="H687" s="1" t="s">
        <v>41</v>
      </c>
      <c r="I6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88" spans="1:9" x14ac:dyDescent="0.25">
      <c r="A688" s="1" t="s">
        <v>1417</v>
      </c>
      <c r="B688" s="1" t="s">
        <v>1418</v>
      </c>
      <c r="C688" s="1" t="s">
        <v>47</v>
      </c>
      <c r="D688" s="1">
        <v>1</v>
      </c>
      <c r="E688" s="2">
        <v>1.62</v>
      </c>
      <c r="F688" s="2">
        <v>1.29</v>
      </c>
      <c r="G688" s="1">
        <v>2025</v>
      </c>
      <c r="H688" s="1" t="s">
        <v>289</v>
      </c>
      <c r="I6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89" spans="1:9" x14ac:dyDescent="0.25">
      <c r="A689" s="1" t="s">
        <v>1419</v>
      </c>
      <c r="B689" s="1" t="s">
        <v>1420</v>
      </c>
      <c r="C689" s="1" t="s">
        <v>12</v>
      </c>
      <c r="D689" s="1">
        <v>1</v>
      </c>
      <c r="E689" s="1">
        <v>0.45</v>
      </c>
      <c r="F689" s="1">
        <v>0.36</v>
      </c>
      <c r="G689" s="1">
        <v>2023</v>
      </c>
      <c r="H689" s="1" t="s">
        <v>93</v>
      </c>
      <c r="I6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90" spans="1:9" x14ac:dyDescent="0.25">
      <c r="A690" s="1" t="s">
        <v>1421</v>
      </c>
      <c r="B690" s="1" t="s">
        <v>1422</v>
      </c>
      <c r="C690" s="1" t="s">
        <v>47</v>
      </c>
      <c r="D690" s="1">
        <v>1</v>
      </c>
      <c r="E690" s="1">
        <v>1.59</v>
      </c>
      <c r="F690" s="1">
        <v>1.27</v>
      </c>
      <c r="G690" s="1">
        <v>2018</v>
      </c>
      <c r="H690" s="1" t="s">
        <v>151</v>
      </c>
      <c r="I6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91" spans="1:9" x14ac:dyDescent="0.25">
      <c r="A691" s="1" t="s">
        <v>1423</v>
      </c>
      <c r="B691" s="1" t="s">
        <v>1424</v>
      </c>
      <c r="C691" s="1" t="s">
        <v>34</v>
      </c>
      <c r="D691" s="1">
        <v>1</v>
      </c>
      <c r="E691" s="2">
        <v>2.5499999999999998</v>
      </c>
      <c r="F691" s="2">
        <v>2.04</v>
      </c>
      <c r="G691" s="1">
        <v>2025</v>
      </c>
      <c r="H691" s="1" t="s">
        <v>82</v>
      </c>
      <c r="I6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92" spans="1:9" x14ac:dyDescent="0.25">
      <c r="A692" s="1" t="s">
        <v>1425</v>
      </c>
      <c r="B692" s="1" t="s">
        <v>1426</v>
      </c>
      <c r="C692" s="1" t="s">
        <v>66</v>
      </c>
      <c r="D692" s="1">
        <v>1</v>
      </c>
      <c r="E692" s="1">
        <v>11.78</v>
      </c>
      <c r="F692" s="1">
        <v>9.42</v>
      </c>
      <c r="G692" s="1">
        <v>2012</v>
      </c>
      <c r="H692" s="1" t="s">
        <v>25</v>
      </c>
      <c r="I6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93" spans="1:9" x14ac:dyDescent="0.25">
      <c r="A693" s="1" t="s">
        <v>1427</v>
      </c>
      <c r="B693" s="1" t="s">
        <v>1428</v>
      </c>
      <c r="C693" s="1" t="s">
        <v>47</v>
      </c>
      <c r="D693" s="1">
        <v>1</v>
      </c>
      <c r="E693" s="1">
        <v>1.51</v>
      </c>
      <c r="F693" s="1">
        <v>1.21</v>
      </c>
      <c r="G693" s="1">
        <v>2023</v>
      </c>
      <c r="H693" s="1" t="s">
        <v>138</v>
      </c>
      <c r="I6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94" spans="1:9" x14ac:dyDescent="0.25">
      <c r="A694" s="1" t="s">
        <v>1429</v>
      </c>
      <c r="B694" s="1" t="s">
        <v>1430</v>
      </c>
      <c r="C694" s="1" t="s">
        <v>47</v>
      </c>
      <c r="D694" s="1">
        <v>1</v>
      </c>
      <c r="E694" s="1">
        <v>2.2599999999999998</v>
      </c>
      <c r="F694" s="1">
        <v>1.8</v>
      </c>
      <c r="G694" s="1">
        <v>2024</v>
      </c>
      <c r="H694" s="1" t="s">
        <v>57</v>
      </c>
      <c r="I6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95" spans="1:9" x14ac:dyDescent="0.25">
      <c r="A695" s="1" t="s">
        <v>1431</v>
      </c>
      <c r="B695" s="1" t="s">
        <v>1432</v>
      </c>
      <c r="C695" s="1" t="s">
        <v>2451</v>
      </c>
      <c r="D695" s="1">
        <v>1</v>
      </c>
      <c r="E695" s="1">
        <v>2.2200000000000002</v>
      </c>
      <c r="F695" s="1">
        <v>1.78</v>
      </c>
      <c r="G695" s="1">
        <v>2018</v>
      </c>
      <c r="H695" s="1" t="s">
        <v>215</v>
      </c>
      <c r="I6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96" spans="1:9" x14ac:dyDescent="0.25">
      <c r="A696" s="1" t="s">
        <v>1433</v>
      </c>
      <c r="B696" s="1" t="s">
        <v>1434</v>
      </c>
      <c r="C696" s="1" t="s">
        <v>2453</v>
      </c>
      <c r="D696" s="1">
        <v>1</v>
      </c>
      <c r="E696" s="2">
        <v>1.07</v>
      </c>
      <c r="F696" s="2">
        <v>0.85</v>
      </c>
      <c r="G696" s="1">
        <v>2012</v>
      </c>
      <c r="H696" s="1" t="s">
        <v>82</v>
      </c>
      <c r="I6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697" spans="1:9" x14ac:dyDescent="0.25">
      <c r="A697" s="1" t="s">
        <v>1435</v>
      </c>
      <c r="B697" s="1" t="s">
        <v>1436</v>
      </c>
      <c r="C697" s="1" t="s">
        <v>12</v>
      </c>
      <c r="D697" s="1">
        <v>1</v>
      </c>
      <c r="E697" s="1">
        <v>0.79</v>
      </c>
      <c r="F697" s="1">
        <v>0.63</v>
      </c>
      <c r="G697" s="1">
        <v>2011</v>
      </c>
      <c r="H697" s="1" t="s">
        <v>143</v>
      </c>
      <c r="I6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98" spans="1:9" x14ac:dyDescent="0.25">
      <c r="A698" s="1" t="s">
        <v>1437</v>
      </c>
      <c r="B698" s="1" t="s">
        <v>1438</v>
      </c>
      <c r="C698" s="1" t="s">
        <v>47</v>
      </c>
      <c r="D698" s="1">
        <v>1</v>
      </c>
      <c r="E698" s="1">
        <v>1.27</v>
      </c>
      <c r="F698" s="1">
        <v>1.01</v>
      </c>
      <c r="G698" s="1">
        <v>2016</v>
      </c>
      <c r="H698" s="1" t="s">
        <v>664</v>
      </c>
      <c r="I6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699" spans="1:9" x14ac:dyDescent="0.25">
      <c r="A699" s="1" t="s">
        <v>1439</v>
      </c>
      <c r="B699" s="1" t="s">
        <v>1440</v>
      </c>
      <c r="C699" s="1" t="s">
        <v>12</v>
      </c>
      <c r="D699" s="1">
        <v>1</v>
      </c>
      <c r="E699" s="1">
        <v>0.42</v>
      </c>
      <c r="F699" s="1">
        <v>0.34</v>
      </c>
      <c r="G699" s="1">
        <v>2016</v>
      </c>
      <c r="H699" s="1" t="s">
        <v>664</v>
      </c>
      <c r="I6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0" spans="1:9" x14ac:dyDescent="0.25">
      <c r="A700" s="1" t="s">
        <v>1441</v>
      </c>
      <c r="B700" s="1" t="s">
        <v>1442</v>
      </c>
      <c r="C700" s="1" t="s">
        <v>118</v>
      </c>
      <c r="D700" s="1">
        <v>1</v>
      </c>
      <c r="E700" s="1" t="s">
        <v>73</v>
      </c>
      <c r="F700" s="1">
        <v>16.649999999999999</v>
      </c>
      <c r="G700" s="1">
        <v>2009</v>
      </c>
      <c r="H700" s="1" t="s">
        <v>970</v>
      </c>
      <c r="I7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1" spans="1:9" x14ac:dyDescent="0.25">
      <c r="A701" s="1" t="s">
        <v>1443</v>
      </c>
      <c r="B701" s="1" t="s">
        <v>1444</v>
      </c>
      <c r="C701" s="1" t="s">
        <v>47</v>
      </c>
      <c r="D701" s="1">
        <v>1</v>
      </c>
      <c r="E701" s="1">
        <v>1.26</v>
      </c>
      <c r="F701" s="1">
        <v>1.01</v>
      </c>
      <c r="G701" s="1">
        <v>2016</v>
      </c>
      <c r="H701" s="1" t="s">
        <v>253</v>
      </c>
      <c r="I7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2" spans="1:9" x14ac:dyDescent="0.25">
      <c r="A702" s="1" t="s">
        <v>1445</v>
      </c>
      <c r="B702" s="1" t="s">
        <v>1446</v>
      </c>
      <c r="C702" s="1" t="s">
        <v>12</v>
      </c>
      <c r="D702" s="1">
        <v>1</v>
      </c>
      <c r="E702" s="1">
        <v>0.73</v>
      </c>
      <c r="F702" s="1">
        <v>0.57999999999999996</v>
      </c>
      <c r="G702" s="1">
        <v>2017</v>
      </c>
      <c r="H702" s="1" t="s">
        <v>253</v>
      </c>
      <c r="I7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3" spans="1:9" x14ac:dyDescent="0.25">
      <c r="A703" s="1" t="s">
        <v>1447</v>
      </c>
      <c r="B703" s="1" t="s">
        <v>1448</v>
      </c>
      <c r="C703" s="1" t="s">
        <v>12</v>
      </c>
      <c r="D703" s="1">
        <v>1</v>
      </c>
      <c r="E703" s="1">
        <v>0.83</v>
      </c>
      <c r="F703" s="1">
        <v>0.66</v>
      </c>
      <c r="G703" s="1">
        <v>2024</v>
      </c>
      <c r="H703" s="1" t="s">
        <v>54</v>
      </c>
      <c r="I7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4" spans="1:9" x14ac:dyDescent="0.25">
      <c r="A704" s="1" t="s">
        <v>1449</v>
      </c>
      <c r="B704" s="1" t="s">
        <v>1450</v>
      </c>
      <c r="C704" s="1" t="s">
        <v>47</v>
      </c>
      <c r="D704" s="1">
        <v>1</v>
      </c>
      <c r="E704" s="1">
        <v>2.1800000000000002</v>
      </c>
      <c r="F704" s="1">
        <v>1.74</v>
      </c>
      <c r="G704" s="1">
        <v>2014</v>
      </c>
      <c r="H704" s="1" t="s">
        <v>9</v>
      </c>
      <c r="I7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5" spans="1:9" x14ac:dyDescent="0.25">
      <c r="A705" s="1" t="s">
        <v>1451</v>
      </c>
      <c r="B705" s="1" t="s">
        <v>1452</v>
      </c>
      <c r="C705" s="1" t="s">
        <v>34</v>
      </c>
      <c r="D705" s="1">
        <v>1</v>
      </c>
      <c r="E705" s="1">
        <v>2.6</v>
      </c>
      <c r="F705" s="1">
        <v>2.08</v>
      </c>
      <c r="G705" s="1">
        <v>2018</v>
      </c>
      <c r="H705" s="1" t="s">
        <v>13</v>
      </c>
      <c r="I7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6" spans="1:9" x14ac:dyDescent="0.25">
      <c r="A706" s="1" t="s">
        <v>1453</v>
      </c>
      <c r="B706" s="1" t="s">
        <v>1454</v>
      </c>
      <c r="C706" s="1" t="s">
        <v>12</v>
      </c>
      <c r="D706" s="1">
        <v>1</v>
      </c>
      <c r="E706" s="1">
        <v>0.98</v>
      </c>
      <c r="F706" s="1">
        <v>0.78</v>
      </c>
      <c r="G706" s="1">
        <v>2020</v>
      </c>
      <c r="H706" s="1" t="s">
        <v>41</v>
      </c>
      <c r="I7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7" spans="1:9" x14ac:dyDescent="0.25">
      <c r="A707" s="1" t="s">
        <v>1455</v>
      </c>
      <c r="B707" s="1" t="s">
        <v>1456</v>
      </c>
      <c r="C707" s="1" t="s">
        <v>12</v>
      </c>
      <c r="D707" s="1">
        <v>1</v>
      </c>
      <c r="E707" s="1">
        <v>0.84</v>
      </c>
      <c r="F707" s="1">
        <v>0.67</v>
      </c>
      <c r="G707" s="1">
        <v>2025</v>
      </c>
      <c r="H707" s="1" t="s">
        <v>98</v>
      </c>
      <c r="I7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8" spans="1:9" x14ac:dyDescent="0.25">
      <c r="A708" s="1" t="s">
        <v>1457</v>
      </c>
      <c r="B708" s="1" t="s">
        <v>1458</v>
      </c>
      <c r="C708" s="1" t="s">
        <v>12</v>
      </c>
      <c r="D708" s="1">
        <v>1</v>
      </c>
      <c r="E708" s="1">
        <v>0.7</v>
      </c>
      <c r="F708" s="1">
        <v>0.56000000000000005</v>
      </c>
      <c r="G708" s="1">
        <v>2015</v>
      </c>
      <c r="H708" s="1" t="s">
        <v>54</v>
      </c>
      <c r="I7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09" spans="1:9" x14ac:dyDescent="0.25">
      <c r="A709" s="1" t="s">
        <v>1459</v>
      </c>
      <c r="B709" s="1" t="s">
        <v>1460</v>
      </c>
      <c r="C709" s="1" t="s">
        <v>12</v>
      </c>
      <c r="D709" s="1">
        <v>1</v>
      </c>
      <c r="E709" s="1">
        <v>1.01</v>
      </c>
      <c r="F709" s="1">
        <v>0.8</v>
      </c>
      <c r="G709" s="1">
        <v>2011</v>
      </c>
      <c r="H709" s="1" t="s">
        <v>191</v>
      </c>
      <c r="I7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0" spans="1:9" x14ac:dyDescent="0.25">
      <c r="A710" s="1" t="s">
        <v>1461</v>
      </c>
      <c r="B710" s="1" t="s">
        <v>1462</v>
      </c>
      <c r="C710" s="1" t="s">
        <v>34</v>
      </c>
      <c r="D710" s="1">
        <v>1</v>
      </c>
      <c r="E710" s="1">
        <v>3.26</v>
      </c>
      <c r="F710" s="1">
        <v>2.61</v>
      </c>
      <c r="G710" s="1">
        <v>2025</v>
      </c>
      <c r="H710" s="1" t="s">
        <v>9</v>
      </c>
      <c r="I7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1" spans="1:9" x14ac:dyDescent="0.25">
      <c r="A711" s="1" t="s">
        <v>1463</v>
      </c>
      <c r="B711" s="1" t="s">
        <v>1464</v>
      </c>
      <c r="C711" s="1" t="s">
        <v>2453</v>
      </c>
      <c r="D711" s="1">
        <v>1</v>
      </c>
      <c r="E711" s="2">
        <v>1.03</v>
      </c>
      <c r="F711" s="2">
        <v>0.82</v>
      </c>
      <c r="G711" s="1">
        <v>2012</v>
      </c>
      <c r="H711" s="1" t="s">
        <v>235</v>
      </c>
      <c r="I7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12" spans="1:9" x14ac:dyDescent="0.25">
      <c r="A712" s="1" t="s">
        <v>1465</v>
      </c>
      <c r="B712" s="1" t="s">
        <v>1466</v>
      </c>
      <c r="C712" s="1" t="s">
        <v>34</v>
      </c>
      <c r="D712" s="1">
        <v>1</v>
      </c>
      <c r="E712" s="1">
        <v>3.85</v>
      </c>
      <c r="F712" s="1">
        <v>3.08</v>
      </c>
      <c r="G712" s="1">
        <v>2019</v>
      </c>
      <c r="H712" s="1" t="s">
        <v>54</v>
      </c>
      <c r="I7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3" spans="1:9" x14ac:dyDescent="0.25">
      <c r="A713" s="1" t="s">
        <v>1467</v>
      </c>
      <c r="B713" s="1" t="s">
        <v>1468</v>
      </c>
      <c r="C713" s="1" t="s">
        <v>2454</v>
      </c>
      <c r="D713" s="1">
        <v>1</v>
      </c>
      <c r="E713" s="1" t="s">
        <v>73</v>
      </c>
      <c r="F713" s="1">
        <v>11.66</v>
      </c>
      <c r="G713" s="1">
        <v>2017</v>
      </c>
      <c r="H713" s="1" t="s">
        <v>167</v>
      </c>
      <c r="I7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4" spans="1:9" x14ac:dyDescent="0.25">
      <c r="A714" s="1" t="s">
        <v>1469</v>
      </c>
      <c r="B714" s="1" t="s">
        <v>1470</v>
      </c>
      <c r="C714" s="1" t="s">
        <v>66</v>
      </c>
      <c r="D714" s="1">
        <v>1</v>
      </c>
      <c r="E714" s="1">
        <v>10.210000000000001</v>
      </c>
      <c r="F714" s="1">
        <v>8.17</v>
      </c>
      <c r="G714" s="1">
        <v>2014</v>
      </c>
      <c r="H714" s="1" t="s">
        <v>25</v>
      </c>
      <c r="I7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5" spans="1:9" x14ac:dyDescent="0.25">
      <c r="A715" s="1" t="s">
        <v>1471</v>
      </c>
      <c r="B715" s="1" t="s">
        <v>1472</v>
      </c>
      <c r="C715" s="1" t="s">
        <v>2451</v>
      </c>
      <c r="D715" s="1">
        <v>1</v>
      </c>
      <c r="E715" s="1">
        <v>2.17</v>
      </c>
      <c r="F715" s="1">
        <v>1.74</v>
      </c>
      <c r="G715" s="1">
        <v>2025</v>
      </c>
      <c r="H715" s="1" t="s">
        <v>489</v>
      </c>
      <c r="I7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6" spans="1:9" x14ac:dyDescent="0.25">
      <c r="A716" s="1" t="s">
        <v>1473</v>
      </c>
      <c r="B716" s="1" t="s">
        <v>1474</v>
      </c>
      <c r="C716" s="1" t="s">
        <v>47</v>
      </c>
      <c r="D716" s="1">
        <v>1</v>
      </c>
      <c r="E716" s="1">
        <v>1.37</v>
      </c>
      <c r="F716" s="1">
        <v>1.0900000000000001</v>
      </c>
      <c r="G716" s="1">
        <v>2016</v>
      </c>
      <c r="H716" s="1" t="s">
        <v>664</v>
      </c>
      <c r="I7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7" spans="1:9" x14ac:dyDescent="0.25">
      <c r="A717" s="1" t="s">
        <v>1475</v>
      </c>
      <c r="B717" s="1" t="s">
        <v>1476</v>
      </c>
      <c r="C717" s="1" t="s">
        <v>12</v>
      </c>
      <c r="D717" s="1">
        <v>1</v>
      </c>
      <c r="E717" s="1">
        <v>0.46</v>
      </c>
      <c r="F717" s="1">
        <v>0.37</v>
      </c>
      <c r="G717" s="1">
        <v>2009</v>
      </c>
      <c r="H717" s="1" t="s">
        <v>16</v>
      </c>
      <c r="I7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8" spans="1:9" x14ac:dyDescent="0.25">
      <c r="A718" s="1" t="s">
        <v>1477</v>
      </c>
      <c r="B718" s="1" t="s">
        <v>1478</v>
      </c>
      <c r="C718" s="1" t="s">
        <v>12</v>
      </c>
      <c r="D718" s="1">
        <v>1</v>
      </c>
      <c r="E718" s="1">
        <v>0.74</v>
      </c>
      <c r="F718" s="1">
        <v>0.59</v>
      </c>
      <c r="G718" s="1">
        <v>2008</v>
      </c>
      <c r="H718" s="1" t="s">
        <v>54</v>
      </c>
      <c r="I7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19" spans="1:9" x14ac:dyDescent="0.25">
      <c r="A719" s="1" t="s">
        <v>1479</v>
      </c>
      <c r="B719" s="1" t="s">
        <v>1480</v>
      </c>
      <c r="C719" s="1" t="s">
        <v>2451</v>
      </c>
      <c r="D719" s="1">
        <v>1</v>
      </c>
      <c r="E719" s="1">
        <v>1.95</v>
      </c>
      <c r="F719" s="1">
        <v>1.56</v>
      </c>
      <c r="G719" s="1">
        <v>2017</v>
      </c>
      <c r="H719" s="1" t="s">
        <v>110</v>
      </c>
      <c r="I7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0" spans="1:9" x14ac:dyDescent="0.25">
      <c r="A720" s="1" t="s">
        <v>1481</v>
      </c>
      <c r="B720" s="1" t="s">
        <v>1482</v>
      </c>
      <c r="C720" s="1" t="s">
        <v>66</v>
      </c>
      <c r="D720" s="1">
        <v>1</v>
      </c>
      <c r="E720" s="1">
        <v>6.16</v>
      </c>
      <c r="F720" s="1">
        <v>4.93</v>
      </c>
      <c r="G720" s="1">
        <v>2023</v>
      </c>
      <c r="H720" s="1" t="s">
        <v>126</v>
      </c>
      <c r="I7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1" spans="1:9" x14ac:dyDescent="0.25">
      <c r="A721" s="1" t="s">
        <v>1483</v>
      </c>
      <c r="B721" s="1" t="s">
        <v>1484</v>
      </c>
      <c r="C721" s="1" t="s">
        <v>47</v>
      </c>
      <c r="D721" s="1">
        <v>1</v>
      </c>
      <c r="E721" s="1">
        <v>1.61</v>
      </c>
      <c r="F721" s="1">
        <v>1.29</v>
      </c>
      <c r="G721" s="1">
        <v>2018</v>
      </c>
      <c r="H721" s="1" t="s">
        <v>98</v>
      </c>
      <c r="I7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2" spans="1:9" x14ac:dyDescent="0.25">
      <c r="A722" s="1" t="s">
        <v>1485</v>
      </c>
      <c r="B722" s="1" t="s">
        <v>1486</v>
      </c>
      <c r="C722" s="1" t="s">
        <v>47</v>
      </c>
      <c r="D722" s="1">
        <v>1</v>
      </c>
      <c r="E722" s="1">
        <v>1.25</v>
      </c>
      <c r="F722" s="1">
        <v>1</v>
      </c>
      <c r="G722" s="1">
        <v>2025</v>
      </c>
      <c r="H722" s="1" t="s">
        <v>93</v>
      </c>
      <c r="I7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3" spans="1:9" x14ac:dyDescent="0.25">
      <c r="A723" s="1" t="s">
        <v>1487</v>
      </c>
      <c r="B723" s="1" t="s">
        <v>1488</v>
      </c>
      <c r="C723" s="1" t="s">
        <v>2452</v>
      </c>
      <c r="D723" s="1">
        <v>1</v>
      </c>
      <c r="E723" s="1">
        <v>5.48</v>
      </c>
      <c r="F723" s="1">
        <v>4.38</v>
      </c>
      <c r="G723" s="1">
        <v>2009</v>
      </c>
      <c r="H723" s="1" t="s">
        <v>60</v>
      </c>
      <c r="I7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4" spans="1:9" x14ac:dyDescent="0.25">
      <c r="A724" s="1" t="s">
        <v>1489</v>
      </c>
      <c r="B724" s="1" t="s">
        <v>1490</v>
      </c>
      <c r="C724" s="1" t="s">
        <v>47</v>
      </c>
      <c r="D724" s="1">
        <v>1</v>
      </c>
      <c r="E724" s="1">
        <v>2.1</v>
      </c>
      <c r="F724" s="1">
        <v>1.68</v>
      </c>
      <c r="G724" s="1">
        <v>2009</v>
      </c>
      <c r="H724" s="1" t="s">
        <v>482</v>
      </c>
      <c r="I7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5" spans="1:9" x14ac:dyDescent="0.25">
      <c r="A725" s="1" t="s">
        <v>1491</v>
      </c>
      <c r="B725" s="1" t="s">
        <v>1492</v>
      </c>
      <c r="C725" s="1" t="s">
        <v>19</v>
      </c>
      <c r="D725" s="1">
        <v>1</v>
      </c>
      <c r="E725" s="1">
        <v>5.79</v>
      </c>
      <c r="F725" s="1">
        <v>4.63</v>
      </c>
      <c r="G725" s="1">
        <v>2025</v>
      </c>
      <c r="H725" s="1" t="s">
        <v>67</v>
      </c>
      <c r="I7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6" spans="1:9" x14ac:dyDescent="0.25">
      <c r="A726" s="1" t="s">
        <v>1493</v>
      </c>
      <c r="B726" s="1" t="s">
        <v>1494</v>
      </c>
      <c r="C726" s="1" t="s">
        <v>34</v>
      </c>
      <c r="D726" s="1">
        <v>1</v>
      </c>
      <c r="E726" s="1">
        <v>2.3199999999999998</v>
      </c>
      <c r="F726" s="1">
        <v>1.86</v>
      </c>
      <c r="G726" s="1">
        <v>2019</v>
      </c>
      <c r="H726" s="1" t="s">
        <v>67</v>
      </c>
      <c r="I7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7" spans="1:9" x14ac:dyDescent="0.25">
      <c r="A727" s="1" t="s">
        <v>1495</v>
      </c>
      <c r="B727" s="1" t="s">
        <v>1496</v>
      </c>
      <c r="C727" s="1" t="s">
        <v>47</v>
      </c>
      <c r="D727" s="1">
        <v>1</v>
      </c>
      <c r="E727" s="1">
        <v>1.45</v>
      </c>
      <c r="F727" s="1">
        <v>1.1599999999999999</v>
      </c>
      <c r="G727" s="1">
        <v>2023</v>
      </c>
      <c r="H727" s="1" t="s">
        <v>85</v>
      </c>
      <c r="I7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8" spans="1:9" x14ac:dyDescent="0.25">
      <c r="A728" s="1" t="s">
        <v>1497</v>
      </c>
      <c r="B728" s="1" t="s">
        <v>1498</v>
      </c>
      <c r="C728" s="1" t="s">
        <v>2456</v>
      </c>
      <c r="D728" s="1">
        <v>1</v>
      </c>
      <c r="E728" s="1">
        <v>6.16</v>
      </c>
      <c r="F728" s="1">
        <v>4.93</v>
      </c>
      <c r="G728" s="1">
        <v>2025</v>
      </c>
      <c r="H728" s="1" t="s">
        <v>85</v>
      </c>
      <c r="I7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29" spans="1:9" x14ac:dyDescent="0.25">
      <c r="A729" s="1" t="s">
        <v>1499</v>
      </c>
      <c r="B729" s="1" t="s">
        <v>1500</v>
      </c>
      <c r="C729" s="1" t="s">
        <v>12</v>
      </c>
      <c r="D729" s="1">
        <v>1</v>
      </c>
      <c r="E729" s="1">
        <v>0.28999999999999998</v>
      </c>
      <c r="F729" s="1">
        <v>0.23</v>
      </c>
      <c r="G729" s="1">
        <v>2011</v>
      </c>
      <c r="H729" s="1" t="s">
        <v>16</v>
      </c>
      <c r="I7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30" spans="1:9" x14ac:dyDescent="0.25">
      <c r="A730" s="1" t="s">
        <v>1501</v>
      </c>
      <c r="B730" s="1" t="s">
        <v>1502</v>
      </c>
      <c r="C730" s="1" t="s">
        <v>47</v>
      </c>
      <c r="D730" s="1">
        <v>1</v>
      </c>
      <c r="E730" s="2">
        <v>1.52</v>
      </c>
      <c r="F730" s="2">
        <v>1.21</v>
      </c>
      <c r="G730" s="1">
        <v>2018</v>
      </c>
      <c r="H730" s="1" t="s">
        <v>82</v>
      </c>
      <c r="I7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31" spans="1:9" x14ac:dyDescent="0.25">
      <c r="A731" s="1" t="s">
        <v>1503</v>
      </c>
      <c r="B731" s="1" t="s">
        <v>1504</v>
      </c>
      <c r="C731" s="1" t="s">
        <v>12</v>
      </c>
      <c r="D731" s="1">
        <v>1</v>
      </c>
      <c r="E731" s="1">
        <v>0.9</v>
      </c>
      <c r="F731" s="1">
        <v>0.72</v>
      </c>
      <c r="G731" s="1">
        <v>2010</v>
      </c>
      <c r="H731" s="1" t="s">
        <v>208</v>
      </c>
      <c r="I7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32" spans="1:9" x14ac:dyDescent="0.25">
      <c r="A732" s="1" t="s">
        <v>1505</v>
      </c>
      <c r="B732" s="1" t="s">
        <v>1506</v>
      </c>
      <c r="C732" s="1" t="s">
        <v>47</v>
      </c>
      <c r="D732" s="1">
        <v>1</v>
      </c>
      <c r="E732" s="1">
        <v>1.87</v>
      </c>
      <c r="F732" s="1">
        <v>1.49</v>
      </c>
      <c r="G732" s="1">
        <v>2023</v>
      </c>
      <c r="H732" s="1" t="s">
        <v>93</v>
      </c>
      <c r="I7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33" spans="1:9" x14ac:dyDescent="0.25">
      <c r="A733" s="1" t="s">
        <v>1507</v>
      </c>
      <c r="B733" s="1" t="s">
        <v>1508</v>
      </c>
      <c r="C733" s="1" t="s">
        <v>47</v>
      </c>
      <c r="D733" s="1">
        <v>1</v>
      </c>
      <c r="E733" s="1">
        <v>1.61</v>
      </c>
      <c r="F733" s="1">
        <v>1.29</v>
      </c>
      <c r="G733" s="1">
        <v>2010</v>
      </c>
      <c r="H733" s="1" t="s">
        <v>456</v>
      </c>
      <c r="I7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34" spans="1:9" x14ac:dyDescent="0.25">
      <c r="A734" s="1" t="s">
        <v>1509</v>
      </c>
      <c r="B734" s="1" t="s">
        <v>1510</v>
      </c>
      <c r="C734" s="1" t="s">
        <v>12</v>
      </c>
      <c r="D734" s="1">
        <v>1</v>
      </c>
      <c r="E734" s="1">
        <v>0.67</v>
      </c>
      <c r="F734" s="1">
        <v>0.54</v>
      </c>
      <c r="G734" s="1">
        <v>2020</v>
      </c>
      <c r="H734" s="1" t="s">
        <v>44</v>
      </c>
      <c r="I7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35" spans="1:9" x14ac:dyDescent="0.25">
      <c r="A735" s="1" t="s">
        <v>1511</v>
      </c>
      <c r="B735" s="1" t="s">
        <v>1512</v>
      </c>
      <c r="C735" s="1" t="s">
        <v>47</v>
      </c>
      <c r="D735" s="1">
        <v>1</v>
      </c>
      <c r="E735" s="2">
        <v>1.36</v>
      </c>
      <c r="F735" s="2">
        <v>1.0900000000000001</v>
      </c>
      <c r="G735" s="1">
        <v>2023</v>
      </c>
      <c r="H735" s="1" t="s">
        <v>235</v>
      </c>
      <c r="I7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36" spans="1:9" x14ac:dyDescent="0.25">
      <c r="A736" s="1" t="s">
        <v>1513</v>
      </c>
      <c r="B736" s="1" t="s">
        <v>1514</v>
      </c>
      <c r="C736" s="1" t="s">
        <v>34</v>
      </c>
      <c r="D736" s="1">
        <v>1</v>
      </c>
      <c r="E736" s="1">
        <v>2.56</v>
      </c>
      <c r="F736" s="1">
        <v>2.0499999999999998</v>
      </c>
      <c r="G736" s="1">
        <v>2017</v>
      </c>
      <c r="H736" s="1" t="s">
        <v>126</v>
      </c>
      <c r="I7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37" spans="1:9" x14ac:dyDescent="0.25">
      <c r="A737" s="1" t="s">
        <v>1515</v>
      </c>
      <c r="B737" s="1" t="s">
        <v>1516</v>
      </c>
      <c r="C737" s="1" t="s">
        <v>34</v>
      </c>
      <c r="D737" s="1">
        <v>1</v>
      </c>
      <c r="E737" s="1">
        <v>3.8</v>
      </c>
      <c r="F737" s="1">
        <v>3.04</v>
      </c>
      <c r="G737" s="1">
        <v>2024</v>
      </c>
      <c r="H737" s="1" t="s">
        <v>9</v>
      </c>
      <c r="I7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38" spans="1:9" x14ac:dyDescent="0.25">
      <c r="A738" s="1" t="s">
        <v>1517</v>
      </c>
      <c r="B738" s="1" t="s">
        <v>1518</v>
      </c>
      <c r="C738" s="1" t="s">
        <v>34</v>
      </c>
      <c r="D738" s="1">
        <v>1</v>
      </c>
      <c r="E738" s="2">
        <v>3.08</v>
      </c>
      <c r="F738" s="2">
        <v>2.46</v>
      </c>
      <c r="G738" s="1">
        <v>2025</v>
      </c>
      <c r="H738" s="1" t="s">
        <v>51</v>
      </c>
      <c r="I7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39" spans="1:9" x14ac:dyDescent="0.25">
      <c r="A739" s="1" t="s">
        <v>1519</v>
      </c>
      <c r="B739" s="1" t="s">
        <v>1520</v>
      </c>
      <c r="C739" s="1" t="s">
        <v>12</v>
      </c>
      <c r="D739" s="1">
        <v>1</v>
      </c>
      <c r="E739" s="1">
        <v>0.97</v>
      </c>
      <c r="F739" s="1">
        <v>0.77</v>
      </c>
      <c r="G739" s="1">
        <v>2025</v>
      </c>
      <c r="H739" s="1" t="s">
        <v>31</v>
      </c>
      <c r="I7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40" spans="1:9" x14ac:dyDescent="0.25">
      <c r="A740" s="1" t="s">
        <v>1521</v>
      </c>
      <c r="B740" s="1" t="s">
        <v>1522</v>
      </c>
      <c r="C740" s="1" t="s">
        <v>12</v>
      </c>
      <c r="D740" s="1">
        <v>1</v>
      </c>
      <c r="E740" s="1">
        <v>0.95</v>
      </c>
      <c r="F740" s="1">
        <v>0.76</v>
      </c>
      <c r="G740" s="1">
        <v>2025</v>
      </c>
      <c r="H740" s="1" t="s">
        <v>154</v>
      </c>
      <c r="I7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41" spans="1:9" x14ac:dyDescent="0.25">
      <c r="A741" s="1" t="s">
        <v>1523</v>
      </c>
      <c r="B741" s="1" t="s">
        <v>1524</v>
      </c>
      <c r="C741" s="1" t="s">
        <v>2453</v>
      </c>
      <c r="D741" s="1">
        <v>1</v>
      </c>
      <c r="E741" s="1">
        <v>0.92</v>
      </c>
      <c r="F741" s="1">
        <v>0.73</v>
      </c>
      <c r="G741" s="1">
        <v>2022</v>
      </c>
      <c r="H741" s="1" t="s">
        <v>54</v>
      </c>
      <c r="I7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42" spans="1:9" x14ac:dyDescent="0.25">
      <c r="A742" s="1" t="s">
        <v>1525</v>
      </c>
      <c r="B742" s="1" t="s">
        <v>1526</v>
      </c>
      <c r="C742" s="1" t="s">
        <v>47</v>
      </c>
      <c r="D742" s="1">
        <v>1</v>
      </c>
      <c r="E742" s="1">
        <v>1.72</v>
      </c>
      <c r="F742" s="1">
        <v>1.38</v>
      </c>
      <c r="G742" s="1">
        <v>2014</v>
      </c>
      <c r="H742" s="1" t="s">
        <v>167</v>
      </c>
      <c r="I7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43" spans="1:9" x14ac:dyDescent="0.25">
      <c r="A743" s="1" t="s">
        <v>2866</v>
      </c>
      <c r="B743" s="1" t="s">
        <v>2867</v>
      </c>
      <c r="C743" s="1" t="s">
        <v>2451</v>
      </c>
      <c r="D743" s="1">
        <v>1</v>
      </c>
      <c r="E743" s="1">
        <v>1.51</v>
      </c>
      <c r="F743" s="1">
        <v>1.2</v>
      </c>
      <c r="G743" s="1">
        <v>2025</v>
      </c>
      <c r="H743" s="1" t="s">
        <v>143</v>
      </c>
      <c r="I7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44" spans="1:9" x14ac:dyDescent="0.25">
      <c r="A744" s="1" t="s">
        <v>1527</v>
      </c>
      <c r="B744" s="1" t="s">
        <v>1528</v>
      </c>
      <c r="C744" s="1" t="s">
        <v>2451</v>
      </c>
      <c r="D744" s="1">
        <v>1</v>
      </c>
      <c r="E744" s="1">
        <v>1.98</v>
      </c>
      <c r="F744" s="1">
        <v>1.59</v>
      </c>
      <c r="G744" s="1">
        <v>2025</v>
      </c>
      <c r="H744" s="1" t="s">
        <v>167</v>
      </c>
      <c r="I7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45" spans="1:9" x14ac:dyDescent="0.25">
      <c r="A745" s="1" t="s">
        <v>1529</v>
      </c>
      <c r="B745" s="1" t="s">
        <v>1530</v>
      </c>
      <c r="C745" s="1" t="s">
        <v>2457</v>
      </c>
      <c r="D745" s="1">
        <v>1</v>
      </c>
      <c r="E745" s="1" t="s">
        <v>73</v>
      </c>
      <c r="F745" s="1">
        <v>29.23</v>
      </c>
      <c r="G745" s="1">
        <v>2022</v>
      </c>
      <c r="H745" s="1" t="s">
        <v>67</v>
      </c>
      <c r="I7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46" spans="1:9" x14ac:dyDescent="0.25">
      <c r="A746" s="1" t="s">
        <v>1531</v>
      </c>
      <c r="B746" s="1" t="s">
        <v>1532</v>
      </c>
      <c r="C746" s="1" t="s">
        <v>66</v>
      </c>
      <c r="D746" s="1">
        <v>1</v>
      </c>
      <c r="E746" s="1">
        <v>8.92</v>
      </c>
      <c r="F746" s="1">
        <v>7.14</v>
      </c>
      <c r="G746" s="1">
        <v>2016</v>
      </c>
      <c r="H746" s="1" t="s">
        <v>9</v>
      </c>
      <c r="I7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47" spans="1:9" x14ac:dyDescent="0.25">
      <c r="A747" s="1" t="s">
        <v>1533</v>
      </c>
      <c r="B747" s="1" t="s">
        <v>1534</v>
      </c>
      <c r="C747" s="1" t="s">
        <v>12</v>
      </c>
      <c r="D747" s="1">
        <v>1</v>
      </c>
      <c r="E747" s="1">
        <v>0.37</v>
      </c>
      <c r="F747" s="1">
        <v>0.28999999999999998</v>
      </c>
      <c r="G747" s="1">
        <v>2017</v>
      </c>
      <c r="H747" s="1" t="s">
        <v>16</v>
      </c>
      <c r="I7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48" spans="1:9" x14ac:dyDescent="0.25">
      <c r="A748" s="1" t="s">
        <v>1535</v>
      </c>
      <c r="B748" s="1" t="s">
        <v>1536</v>
      </c>
      <c r="C748" s="1" t="s">
        <v>2455</v>
      </c>
      <c r="D748" s="1">
        <v>1</v>
      </c>
      <c r="E748" s="2">
        <v>3.21</v>
      </c>
      <c r="F748" s="2">
        <v>2.56</v>
      </c>
      <c r="G748" s="1">
        <v>2025</v>
      </c>
      <c r="H748" s="1" t="s">
        <v>284</v>
      </c>
      <c r="I7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49" spans="1:9" x14ac:dyDescent="0.25">
      <c r="A749" s="1" t="s">
        <v>1537</v>
      </c>
      <c r="B749" s="1" t="s">
        <v>1538</v>
      </c>
      <c r="C749" s="1" t="s">
        <v>47</v>
      </c>
      <c r="D749" s="1">
        <v>1</v>
      </c>
      <c r="E749" s="1">
        <v>1.67</v>
      </c>
      <c r="F749" s="1">
        <v>1.33</v>
      </c>
      <c r="G749" s="1">
        <v>2019</v>
      </c>
      <c r="H749" s="1" t="s">
        <v>48</v>
      </c>
      <c r="I7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50" spans="1:9" x14ac:dyDescent="0.25">
      <c r="A750" s="1" t="s">
        <v>1539</v>
      </c>
      <c r="B750" s="1" t="s">
        <v>1540</v>
      </c>
      <c r="C750" s="1" t="s">
        <v>12</v>
      </c>
      <c r="D750" s="1">
        <v>1</v>
      </c>
      <c r="E750" s="1">
        <v>1.08</v>
      </c>
      <c r="F750" s="1">
        <v>0.86</v>
      </c>
      <c r="G750" s="1">
        <v>2008</v>
      </c>
      <c r="H750" s="1" t="s">
        <v>9</v>
      </c>
      <c r="I7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51" spans="1:9" x14ac:dyDescent="0.25">
      <c r="A751" s="1" t="s">
        <v>1541</v>
      </c>
      <c r="B751" s="1" t="s">
        <v>1542</v>
      </c>
      <c r="C751" s="1" t="s">
        <v>12</v>
      </c>
      <c r="D751" s="1">
        <v>1</v>
      </c>
      <c r="E751" s="1">
        <v>1.0900000000000001</v>
      </c>
      <c r="F751" s="1">
        <v>0.87</v>
      </c>
      <c r="G751" s="1">
        <v>2024</v>
      </c>
      <c r="H751" s="1" t="s">
        <v>489</v>
      </c>
      <c r="I7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52" spans="1:9" x14ac:dyDescent="0.25">
      <c r="A752" s="1" t="s">
        <v>1543</v>
      </c>
      <c r="B752" s="1" t="s">
        <v>1544</v>
      </c>
      <c r="C752" s="1" t="s">
        <v>2451</v>
      </c>
      <c r="D752" s="1">
        <v>1</v>
      </c>
      <c r="E752" s="1">
        <v>2.2799999999999998</v>
      </c>
      <c r="F752" s="1">
        <v>1.82</v>
      </c>
      <c r="G752" s="1">
        <v>2015</v>
      </c>
      <c r="H752" s="1" t="s">
        <v>215</v>
      </c>
      <c r="I7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53" spans="1:9" x14ac:dyDescent="0.25">
      <c r="A753" s="1" t="s">
        <v>1545</v>
      </c>
      <c r="B753" s="1" t="s">
        <v>1546</v>
      </c>
      <c r="C753" s="1" t="s">
        <v>12</v>
      </c>
      <c r="D753" s="1">
        <v>1</v>
      </c>
      <c r="E753" s="1">
        <v>0.71</v>
      </c>
      <c r="F753" s="1">
        <v>0.56000000000000005</v>
      </c>
      <c r="G753" s="1">
        <v>2025</v>
      </c>
      <c r="H753" s="1" t="s">
        <v>9</v>
      </c>
      <c r="I7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54" spans="1:9" x14ac:dyDescent="0.25">
      <c r="A754" s="1" t="s">
        <v>1547</v>
      </c>
      <c r="B754" s="1" t="s">
        <v>1548</v>
      </c>
      <c r="C754" s="1" t="s">
        <v>2452</v>
      </c>
      <c r="D754" s="1">
        <v>1</v>
      </c>
      <c r="E754" s="2">
        <v>4.0999999999999996</v>
      </c>
      <c r="F754" s="2">
        <v>3.28</v>
      </c>
      <c r="G754" s="1">
        <v>2010</v>
      </c>
      <c r="H754" s="1" t="s">
        <v>82</v>
      </c>
      <c r="I7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55" spans="1:9" x14ac:dyDescent="0.25">
      <c r="A755" s="1" t="s">
        <v>1549</v>
      </c>
      <c r="B755" s="1" t="s">
        <v>1550</v>
      </c>
      <c r="C755" s="1" t="s">
        <v>12</v>
      </c>
      <c r="D755" s="1">
        <v>1</v>
      </c>
      <c r="E755" s="1">
        <v>0.98</v>
      </c>
      <c r="F755" s="1">
        <v>0.78</v>
      </c>
      <c r="G755" s="1">
        <v>2019</v>
      </c>
      <c r="H755" s="1" t="s">
        <v>54</v>
      </c>
      <c r="I7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56" spans="1:9" x14ac:dyDescent="0.25">
      <c r="A756" s="1" t="s">
        <v>1551</v>
      </c>
      <c r="B756" s="1" t="s">
        <v>1552</v>
      </c>
      <c r="C756" s="1" t="s">
        <v>12</v>
      </c>
      <c r="D756" s="1">
        <v>1</v>
      </c>
      <c r="E756" s="2">
        <v>0.59</v>
      </c>
      <c r="F756" s="2">
        <v>0.47</v>
      </c>
      <c r="G756" s="1">
        <v>2011</v>
      </c>
      <c r="H756" s="1" t="s">
        <v>388</v>
      </c>
      <c r="I7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57" spans="1:9" x14ac:dyDescent="0.25">
      <c r="A757" s="1" t="s">
        <v>1553</v>
      </c>
      <c r="B757" s="1" t="s">
        <v>1554</v>
      </c>
      <c r="C757" s="1" t="s">
        <v>34</v>
      </c>
      <c r="D757" s="1">
        <v>1</v>
      </c>
      <c r="E757" s="1">
        <v>2.4900000000000002</v>
      </c>
      <c r="F757" s="1">
        <v>1.99</v>
      </c>
      <c r="G757" s="1">
        <v>2008</v>
      </c>
      <c r="H757" s="1" t="s">
        <v>1555</v>
      </c>
      <c r="I7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58" spans="1:9" x14ac:dyDescent="0.25">
      <c r="A758" s="1" t="s">
        <v>1556</v>
      </c>
      <c r="B758" s="1" t="s">
        <v>1557</v>
      </c>
      <c r="C758" s="1" t="s">
        <v>34</v>
      </c>
      <c r="D758" s="1">
        <v>1</v>
      </c>
      <c r="E758" s="1">
        <v>2.79</v>
      </c>
      <c r="F758" s="1">
        <v>2.23</v>
      </c>
      <c r="G758" s="1">
        <v>2011</v>
      </c>
      <c r="H758" s="1" t="s">
        <v>98</v>
      </c>
      <c r="I7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59" spans="1:9" x14ac:dyDescent="0.25">
      <c r="A759" s="1" t="s">
        <v>1558</v>
      </c>
      <c r="B759" s="1" t="s">
        <v>1559</v>
      </c>
      <c r="C759" s="1" t="s">
        <v>12</v>
      </c>
      <c r="D759" s="1">
        <v>1</v>
      </c>
      <c r="E759" s="1">
        <v>1.08</v>
      </c>
      <c r="F759" s="1">
        <v>0.86</v>
      </c>
      <c r="G759" s="1">
        <v>2025</v>
      </c>
      <c r="H759" s="1" t="s">
        <v>85</v>
      </c>
      <c r="I7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0" spans="1:9" x14ac:dyDescent="0.25">
      <c r="A760" s="1" t="s">
        <v>1560</v>
      </c>
      <c r="B760" s="1" t="s">
        <v>1561</v>
      </c>
      <c r="C760" s="1" t="s">
        <v>12</v>
      </c>
      <c r="D760" s="1">
        <v>1</v>
      </c>
      <c r="E760" s="1">
        <v>0.81</v>
      </c>
      <c r="F760" s="1">
        <v>0.65</v>
      </c>
      <c r="G760" s="1">
        <v>2025</v>
      </c>
      <c r="H760" s="1" t="s">
        <v>85</v>
      </c>
      <c r="I7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1" spans="1:9" x14ac:dyDescent="0.25">
      <c r="A761" s="1" t="s">
        <v>1562</v>
      </c>
      <c r="B761" s="1" t="s">
        <v>1563</v>
      </c>
      <c r="C761" s="1" t="s">
        <v>34</v>
      </c>
      <c r="D761" s="1">
        <v>1</v>
      </c>
      <c r="E761" s="1">
        <v>3.17</v>
      </c>
      <c r="F761" s="1">
        <v>2.54</v>
      </c>
      <c r="G761" s="1">
        <v>2025</v>
      </c>
      <c r="H761" s="1" t="s">
        <v>351</v>
      </c>
      <c r="I7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2" spans="1:9" x14ac:dyDescent="0.25">
      <c r="A762" s="1" t="s">
        <v>1564</v>
      </c>
      <c r="B762" s="1" t="s">
        <v>1565</v>
      </c>
      <c r="C762" s="1" t="s">
        <v>47</v>
      </c>
      <c r="D762" s="1">
        <v>1</v>
      </c>
      <c r="E762" s="1">
        <v>1.78</v>
      </c>
      <c r="F762" s="1">
        <v>1.43</v>
      </c>
      <c r="G762" s="1">
        <v>2010</v>
      </c>
      <c r="H762" s="1" t="s">
        <v>456</v>
      </c>
      <c r="I7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3" spans="1:9" x14ac:dyDescent="0.25">
      <c r="A763" s="1" t="s">
        <v>1566</v>
      </c>
      <c r="B763" s="1" t="s">
        <v>1567</v>
      </c>
      <c r="C763" s="1" t="s">
        <v>12</v>
      </c>
      <c r="D763" s="1">
        <v>1</v>
      </c>
      <c r="E763" s="1">
        <v>0.77</v>
      </c>
      <c r="F763" s="1">
        <v>0.61</v>
      </c>
      <c r="G763" s="1">
        <v>2020</v>
      </c>
      <c r="H763" s="1" t="s">
        <v>16</v>
      </c>
      <c r="I7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4" spans="1:9" x14ac:dyDescent="0.25">
      <c r="A764" s="1" t="s">
        <v>1568</v>
      </c>
      <c r="B764" s="1" t="s">
        <v>1569</v>
      </c>
      <c r="C764" s="1" t="s">
        <v>34</v>
      </c>
      <c r="D764" s="1">
        <v>1</v>
      </c>
      <c r="E764" s="1">
        <v>2.34</v>
      </c>
      <c r="F764" s="1">
        <v>1.87</v>
      </c>
      <c r="G764" s="1">
        <v>2019</v>
      </c>
      <c r="H764" s="1" t="s">
        <v>208</v>
      </c>
      <c r="I7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5" spans="1:9" x14ac:dyDescent="0.25">
      <c r="A765" s="1" t="s">
        <v>1570</v>
      </c>
      <c r="B765" s="1" t="s">
        <v>1571</v>
      </c>
      <c r="C765" s="1" t="s">
        <v>47</v>
      </c>
      <c r="D765" s="1">
        <v>1</v>
      </c>
      <c r="E765" s="1">
        <v>1.49</v>
      </c>
      <c r="F765" s="1">
        <v>1.19</v>
      </c>
      <c r="G765" s="1">
        <v>2025</v>
      </c>
      <c r="H765" s="1" t="s">
        <v>54</v>
      </c>
      <c r="I7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6" spans="1:9" x14ac:dyDescent="0.25">
      <c r="A766" s="1" t="s">
        <v>1572</v>
      </c>
      <c r="B766" s="1" t="s">
        <v>1573</v>
      </c>
      <c r="C766" s="1" t="s">
        <v>34</v>
      </c>
      <c r="D766" s="1">
        <v>1</v>
      </c>
      <c r="E766" s="1">
        <v>2.5299999999999998</v>
      </c>
      <c r="F766" s="1">
        <v>2.02</v>
      </c>
      <c r="G766" s="1">
        <v>2015</v>
      </c>
      <c r="H766" s="1" t="s">
        <v>67</v>
      </c>
      <c r="I7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7" spans="1:9" x14ac:dyDescent="0.25">
      <c r="A767" s="1" t="s">
        <v>1574</v>
      </c>
      <c r="B767" s="1" t="s">
        <v>1575</v>
      </c>
      <c r="C767" s="1" t="s">
        <v>2455</v>
      </c>
      <c r="D767" s="1">
        <v>1</v>
      </c>
      <c r="E767" s="1">
        <v>3.4</v>
      </c>
      <c r="F767" s="1">
        <v>2.72</v>
      </c>
      <c r="G767" s="1">
        <v>2025</v>
      </c>
      <c r="H767" s="1" t="s">
        <v>48</v>
      </c>
      <c r="I7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8" spans="1:9" x14ac:dyDescent="0.25">
      <c r="A768" s="1" t="s">
        <v>1576</v>
      </c>
      <c r="B768" s="1" t="s">
        <v>1577</v>
      </c>
      <c r="C768" s="1" t="s">
        <v>12</v>
      </c>
      <c r="D768" s="1">
        <v>1</v>
      </c>
      <c r="E768" s="1">
        <v>0.64</v>
      </c>
      <c r="F768" s="1">
        <v>0.51</v>
      </c>
      <c r="G768" s="1">
        <v>2018</v>
      </c>
      <c r="H768" s="1" t="s">
        <v>131</v>
      </c>
      <c r="I7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69" spans="1:9" x14ac:dyDescent="0.25">
      <c r="A769" s="1" t="s">
        <v>1578</v>
      </c>
      <c r="B769" s="1" t="s">
        <v>1579</v>
      </c>
      <c r="C769" s="1" t="s">
        <v>47</v>
      </c>
      <c r="D769" s="1">
        <v>1</v>
      </c>
      <c r="E769" s="1">
        <v>2.0299999999999998</v>
      </c>
      <c r="F769" s="1">
        <v>1.63</v>
      </c>
      <c r="G769" s="1">
        <v>2025</v>
      </c>
      <c r="H769" s="1" t="s">
        <v>85</v>
      </c>
      <c r="I7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0" spans="1:9" x14ac:dyDescent="0.25">
      <c r="A770" s="1" t="s">
        <v>1580</v>
      </c>
      <c r="B770" s="1" t="s">
        <v>1581</v>
      </c>
      <c r="C770" s="1" t="s">
        <v>12</v>
      </c>
      <c r="D770" s="1">
        <v>1</v>
      </c>
      <c r="E770" s="1">
        <v>0.68</v>
      </c>
      <c r="F770" s="1">
        <v>0.54</v>
      </c>
      <c r="G770" s="1">
        <v>2018</v>
      </c>
      <c r="H770" s="1" t="s">
        <v>31</v>
      </c>
      <c r="I7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1" spans="1:9" x14ac:dyDescent="0.25">
      <c r="A771" s="1" t="s">
        <v>1582</v>
      </c>
      <c r="B771" s="1" t="s">
        <v>1583</v>
      </c>
      <c r="C771" s="1" t="s">
        <v>12</v>
      </c>
      <c r="D771" s="1">
        <v>1</v>
      </c>
      <c r="E771" s="1">
        <v>0.53</v>
      </c>
      <c r="F771" s="1">
        <v>0.42</v>
      </c>
      <c r="G771" s="1">
        <v>2015</v>
      </c>
      <c r="H771" s="1" t="s">
        <v>31</v>
      </c>
      <c r="I7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2" spans="1:9" x14ac:dyDescent="0.25">
      <c r="A772" s="1" t="s">
        <v>1584</v>
      </c>
      <c r="B772" s="1" t="s">
        <v>1585</v>
      </c>
      <c r="C772" s="1" t="s">
        <v>34</v>
      </c>
      <c r="D772" s="1">
        <v>1</v>
      </c>
      <c r="E772" s="1">
        <v>2.97</v>
      </c>
      <c r="F772" s="1">
        <v>2.37</v>
      </c>
      <c r="G772" s="1">
        <v>2025</v>
      </c>
      <c r="H772" s="1" t="s">
        <v>351</v>
      </c>
      <c r="I7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3" spans="1:9" x14ac:dyDescent="0.25">
      <c r="A773" s="1" t="s">
        <v>1586</v>
      </c>
      <c r="B773" s="1" t="s">
        <v>1587</v>
      </c>
      <c r="C773" s="1" t="s">
        <v>2451</v>
      </c>
      <c r="D773" s="1">
        <v>1</v>
      </c>
      <c r="E773" s="1">
        <v>2.16</v>
      </c>
      <c r="F773" s="1">
        <v>1.72</v>
      </c>
      <c r="G773" s="1">
        <v>2021</v>
      </c>
      <c r="H773" s="1" t="s">
        <v>351</v>
      </c>
      <c r="I7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4" spans="1:9" x14ac:dyDescent="0.25">
      <c r="A774" s="1" t="s">
        <v>1588</v>
      </c>
      <c r="B774" s="1" t="s">
        <v>1589</v>
      </c>
      <c r="C774" s="1" t="s">
        <v>34</v>
      </c>
      <c r="D774" s="1">
        <v>1</v>
      </c>
      <c r="E774" s="1">
        <v>2.72</v>
      </c>
      <c r="F774" s="1">
        <v>2.17</v>
      </c>
      <c r="G774" s="1">
        <v>2025</v>
      </c>
      <c r="H774" s="1" t="s">
        <v>9</v>
      </c>
      <c r="I7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5" spans="1:9" x14ac:dyDescent="0.25">
      <c r="A775" s="1" t="s">
        <v>1590</v>
      </c>
      <c r="B775" s="1" t="s">
        <v>1591</v>
      </c>
      <c r="C775" s="1" t="s">
        <v>19</v>
      </c>
      <c r="D775" s="1">
        <v>1</v>
      </c>
      <c r="E775" s="2">
        <v>5.1100000000000003</v>
      </c>
      <c r="F775" s="2">
        <v>4.08</v>
      </c>
      <c r="G775" s="1">
        <v>2019</v>
      </c>
      <c r="H775" s="1" t="s">
        <v>284</v>
      </c>
      <c r="I7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76" spans="1:9" x14ac:dyDescent="0.25">
      <c r="A776" s="1" t="s">
        <v>1592</v>
      </c>
      <c r="B776" s="1" t="s">
        <v>1593</v>
      </c>
      <c r="C776" s="1" t="s">
        <v>19</v>
      </c>
      <c r="D776" s="1">
        <v>1</v>
      </c>
      <c r="E776" s="1">
        <v>4.41</v>
      </c>
      <c r="F776" s="1">
        <v>3.53</v>
      </c>
      <c r="G776" s="1">
        <v>2024</v>
      </c>
      <c r="H776" s="1" t="s">
        <v>354</v>
      </c>
      <c r="I7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7" spans="1:9" x14ac:dyDescent="0.25">
      <c r="A777" s="1" t="s">
        <v>1594</v>
      </c>
      <c r="B777" s="1" t="s">
        <v>1595</v>
      </c>
      <c r="C777" s="1" t="s">
        <v>2453</v>
      </c>
      <c r="D777" s="1">
        <v>1</v>
      </c>
      <c r="E777" s="1">
        <v>1.1399999999999999</v>
      </c>
      <c r="F777" s="1">
        <v>0.91</v>
      </c>
      <c r="G777" s="1">
        <v>2017</v>
      </c>
      <c r="H777" s="1" t="s">
        <v>98</v>
      </c>
      <c r="I7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8" spans="1:9" x14ac:dyDescent="0.25">
      <c r="A778" s="1" t="s">
        <v>1596</v>
      </c>
      <c r="B778" s="1" t="s">
        <v>1597</v>
      </c>
      <c r="C778" s="1" t="s">
        <v>47</v>
      </c>
      <c r="D778" s="1">
        <v>1</v>
      </c>
      <c r="E778" s="1">
        <v>1.72</v>
      </c>
      <c r="F778" s="1">
        <v>1.38</v>
      </c>
      <c r="G778" s="1">
        <v>2015</v>
      </c>
      <c r="H778" s="1" t="s">
        <v>9</v>
      </c>
      <c r="I7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79" spans="1:9" x14ac:dyDescent="0.25">
      <c r="A779" s="1" t="s">
        <v>1598</v>
      </c>
      <c r="B779" s="1" t="s">
        <v>1599</v>
      </c>
      <c r="C779" s="1" t="s">
        <v>47</v>
      </c>
      <c r="D779" s="1">
        <v>1</v>
      </c>
      <c r="E779" s="1">
        <v>1.21</v>
      </c>
      <c r="F779" s="1">
        <v>0.97</v>
      </c>
      <c r="G779" s="1">
        <v>2016</v>
      </c>
      <c r="H779" s="1" t="s">
        <v>1600</v>
      </c>
      <c r="I7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80" spans="1:9" x14ac:dyDescent="0.25">
      <c r="A780" s="1" t="s">
        <v>1601</v>
      </c>
      <c r="B780" s="1" t="s">
        <v>1602</v>
      </c>
      <c r="C780" s="1" t="s">
        <v>19</v>
      </c>
      <c r="D780" s="1">
        <v>1</v>
      </c>
      <c r="E780" s="1">
        <v>5.58</v>
      </c>
      <c r="F780" s="1">
        <v>4.46</v>
      </c>
      <c r="G780" s="1">
        <v>2025</v>
      </c>
      <c r="H780" s="1" t="s">
        <v>48</v>
      </c>
      <c r="I7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81" spans="1:9" x14ac:dyDescent="0.25">
      <c r="A781" s="1" t="s">
        <v>1603</v>
      </c>
      <c r="B781" s="1" t="s">
        <v>1604</v>
      </c>
      <c r="C781" s="1" t="s">
        <v>66</v>
      </c>
      <c r="D781" s="1">
        <v>1</v>
      </c>
      <c r="E781" s="1">
        <v>8.11</v>
      </c>
      <c r="F781" s="1">
        <v>6.49</v>
      </c>
      <c r="G781" s="1">
        <v>2016</v>
      </c>
      <c r="H781" s="1" t="s">
        <v>143</v>
      </c>
      <c r="I7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82" spans="1:9" x14ac:dyDescent="0.25">
      <c r="A782" s="1" t="s">
        <v>1605</v>
      </c>
      <c r="B782" s="1" t="s">
        <v>1606</v>
      </c>
      <c r="C782" s="1" t="s">
        <v>12</v>
      </c>
      <c r="D782" s="1">
        <v>1</v>
      </c>
      <c r="E782" s="1">
        <v>0.75</v>
      </c>
      <c r="F782" s="1">
        <v>0.6</v>
      </c>
      <c r="G782" s="1">
        <v>2018</v>
      </c>
      <c r="H782" s="1" t="s">
        <v>57</v>
      </c>
      <c r="I7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83" spans="1:9" x14ac:dyDescent="0.25">
      <c r="A783" s="1" t="s">
        <v>1607</v>
      </c>
      <c r="B783" s="1" t="s">
        <v>1608</v>
      </c>
      <c r="C783" s="1" t="s">
        <v>12</v>
      </c>
      <c r="D783" s="1">
        <v>1</v>
      </c>
      <c r="E783" s="2">
        <v>0.88</v>
      </c>
      <c r="F783" s="2">
        <v>0.71</v>
      </c>
      <c r="G783" s="1">
        <v>2009</v>
      </c>
      <c r="H783" s="1" t="s">
        <v>1140</v>
      </c>
      <c r="I7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84" spans="1:9" x14ac:dyDescent="0.25">
      <c r="A784" s="1" t="s">
        <v>1609</v>
      </c>
      <c r="B784" s="1" t="s">
        <v>1610</v>
      </c>
      <c r="C784" s="1" t="s">
        <v>34</v>
      </c>
      <c r="D784" s="1">
        <v>1</v>
      </c>
      <c r="E784" s="1">
        <v>2.74</v>
      </c>
      <c r="F784" s="1">
        <v>2.19</v>
      </c>
      <c r="G784" s="1">
        <v>2025</v>
      </c>
      <c r="H784" s="1" t="s">
        <v>107</v>
      </c>
      <c r="I7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85" spans="1:9" x14ac:dyDescent="0.25">
      <c r="A785" s="1" t="s">
        <v>1611</v>
      </c>
      <c r="B785" s="1" t="s">
        <v>1612</v>
      </c>
      <c r="C785" s="1" t="s">
        <v>2455</v>
      </c>
      <c r="D785" s="1">
        <v>1</v>
      </c>
      <c r="E785" s="2">
        <v>3.29</v>
      </c>
      <c r="F785" s="2">
        <v>2.63</v>
      </c>
      <c r="G785" s="1">
        <v>2025</v>
      </c>
      <c r="H785" s="1" t="s">
        <v>284</v>
      </c>
      <c r="I7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786" spans="1:9" x14ac:dyDescent="0.25">
      <c r="A786" s="1" t="s">
        <v>1613</v>
      </c>
      <c r="B786" s="1" t="s">
        <v>1614</v>
      </c>
      <c r="C786" s="1" t="s">
        <v>34</v>
      </c>
      <c r="D786" s="1">
        <v>1</v>
      </c>
      <c r="E786" s="1">
        <v>2.85</v>
      </c>
      <c r="F786" s="1">
        <v>2.2799999999999998</v>
      </c>
      <c r="G786" s="1">
        <v>2023</v>
      </c>
      <c r="H786" s="1" t="s">
        <v>110</v>
      </c>
      <c r="I7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87" spans="1:9" x14ac:dyDescent="0.25">
      <c r="A787" s="1" t="s">
        <v>1615</v>
      </c>
      <c r="B787" s="1" t="s">
        <v>1616</v>
      </c>
      <c r="C787" s="1" t="s">
        <v>12</v>
      </c>
      <c r="D787" s="1">
        <v>1</v>
      </c>
      <c r="E787" s="1">
        <v>0.62</v>
      </c>
      <c r="F787" s="1">
        <v>0.49</v>
      </c>
      <c r="G787" s="1">
        <v>2024</v>
      </c>
      <c r="H787" s="1" t="s">
        <v>85</v>
      </c>
      <c r="I7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88" spans="1:9" x14ac:dyDescent="0.25">
      <c r="A788" s="1" t="s">
        <v>1617</v>
      </c>
      <c r="B788" s="1" t="s">
        <v>1618</v>
      </c>
      <c r="C788" s="1" t="s">
        <v>47</v>
      </c>
      <c r="D788" s="1">
        <v>1</v>
      </c>
      <c r="E788" s="1">
        <v>1.25</v>
      </c>
      <c r="F788" s="1">
        <v>1</v>
      </c>
      <c r="G788" s="1">
        <v>2020</v>
      </c>
      <c r="H788" s="1" t="s">
        <v>191</v>
      </c>
      <c r="I7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89" spans="1:9" x14ac:dyDescent="0.25">
      <c r="A789" s="1" t="s">
        <v>1619</v>
      </c>
      <c r="B789" s="1" t="s">
        <v>1620</v>
      </c>
      <c r="C789" s="1" t="s">
        <v>34</v>
      </c>
      <c r="D789" s="1">
        <v>1</v>
      </c>
      <c r="E789" s="1">
        <v>3.09</v>
      </c>
      <c r="F789" s="1">
        <v>2.4700000000000002</v>
      </c>
      <c r="G789" s="1">
        <v>2023</v>
      </c>
      <c r="H789" s="1" t="s">
        <v>215</v>
      </c>
      <c r="I7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0" spans="1:9" x14ac:dyDescent="0.25">
      <c r="A790" s="1" t="s">
        <v>1621</v>
      </c>
      <c r="B790" s="1" t="s">
        <v>1622</v>
      </c>
      <c r="C790" s="1" t="s">
        <v>47</v>
      </c>
      <c r="D790" s="1">
        <v>1</v>
      </c>
      <c r="E790" s="1">
        <v>1.8</v>
      </c>
      <c r="F790" s="1">
        <v>1.44</v>
      </c>
      <c r="G790" s="1">
        <v>2016</v>
      </c>
      <c r="H790" s="1" t="s">
        <v>110</v>
      </c>
      <c r="I7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1" spans="1:9" x14ac:dyDescent="0.25">
      <c r="A791" s="1" t="s">
        <v>1623</v>
      </c>
      <c r="B791" s="1" t="s">
        <v>1624</v>
      </c>
      <c r="C791" s="1" t="s">
        <v>34</v>
      </c>
      <c r="D791" s="1">
        <v>1</v>
      </c>
      <c r="E791" s="1">
        <v>2.5299999999999998</v>
      </c>
      <c r="F791" s="1">
        <v>2.02</v>
      </c>
      <c r="G791" s="1">
        <v>2021</v>
      </c>
      <c r="H791" s="1" t="s">
        <v>626</v>
      </c>
      <c r="I7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2" spans="1:9" x14ac:dyDescent="0.25">
      <c r="A792" s="1" t="s">
        <v>1625</v>
      </c>
      <c r="B792" s="1" t="s">
        <v>1626</v>
      </c>
      <c r="C792" s="1" t="s">
        <v>19</v>
      </c>
      <c r="D792" s="1">
        <v>1</v>
      </c>
      <c r="E792" s="1">
        <v>4.29</v>
      </c>
      <c r="F792" s="1">
        <v>3.43</v>
      </c>
      <c r="G792" s="1">
        <v>2020</v>
      </c>
      <c r="H792" s="1" t="s">
        <v>110</v>
      </c>
      <c r="I7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3" spans="1:9" x14ac:dyDescent="0.25">
      <c r="A793" s="1" t="s">
        <v>1627</v>
      </c>
      <c r="B793" s="1" t="s">
        <v>1628</v>
      </c>
      <c r="C793" s="1" t="s">
        <v>2454</v>
      </c>
      <c r="D793" s="1">
        <v>1</v>
      </c>
      <c r="E793" s="1" t="s">
        <v>73</v>
      </c>
      <c r="F793" s="1">
        <v>7.51</v>
      </c>
      <c r="G793" s="1">
        <v>2023</v>
      </c>
      <c r="H793" s="1" t="s">
        <v>107</v>
      </c>
      <c r="I7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4" spans="1:9" x14ac:dyDescent="0.25">
      <c r="A794" s="1" t="s">
        <v>1629</v>
      </c>
      <c r="B794" s="1" t="s">
        <v>1630</v>
      </c>
      <c r="C794" s="1" t="s">
        <v>47</v>
      </c>
      <c r="D794" s="1">
        <v>1</v>
      </c>
      <c r="E794" s="1">
        <v>2</v>
      </c>
      <c r="F794" s="1">
        <v>1.6</v>
      </c>
      <c r="G794" s="1">
        <v>2017</v>
      </c>
      <c r="H794" s="1" t="s">
        <v>1631</v>
      </c>
      <c r="I7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5" spans="1:9" x14ac:dyDescent="0.25">
      <c r="A795" s="1" t="s">
        <v>1632</v>
      </c>
      <c r="B795" s="1" t="s">
        <v>1633</v>
      </c>
      <c r="C795" s="1" t="s">
        <v>118</v>
      </c>
      <c r="D795" s="1">
        <v>1</v>
      </c>
      <c r="E795" s="1" t="s">
        <v>73</v>
      </c>
      <c r="F795" s="1">
        <v>23.17</v>
      </c>
      <c r="G795" s="1">
        <v>2025</v>
      </c>
      <c r="H795" s="1" t="s">
        <v>16</v>
      </c>
      <c r="I7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6" spans="1:9" x14ac:dyDescent="0.25">
      <c r="A796" s="1" t="s">
        <v>1634</v>
      </c>
      <c r="B796" s="1" t="s">
        <v>1635</v>
      </c>
      <c r="C796" s="1" t="s">
        <v>2454</v>
      </c>
      <c r="D796" s="1">
        <v>1</v>
      </c>
      <c r="E796" s="1" t="s">
        <v>73</v>
      </c>
      <c r="F796" s="1">
        <v>10.01</v>
      </c>
      <c r="G796" s="1">
        <v>2024</v>
      </c>
      <c r="H796" s="1" t="s">
        <v>16</v>
      </c>
      <c r="I7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7" spans="1:9" x14ac:dyDescent="0.25">
      <c r="A797" s="1" t="s">
        <v>1636</v>
      </c>
      <c r="B797" s="1" t="s">
        <v>1637</v>
      </c>
      <c r="C797" s="1" t="s">
        <v>12</v>
      </c>
      <c r="D797" s="1">
        <v>1</v>
      </c>
      <c r="E797" s="1">
        <v>1.19</v>
      </c>
      <c r="F797" s="1">
        <v>0.95</v>
      </c>
      <c r="G797" s="1">
        <v>2010</v>
      </c>
      <c r="H797" s="1" t="s">
        <v>20</v>
      </c>
      <c r="I7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8" spans="1:9" x14ac:dyDescent="0.25">
      <c r="A798" s="1" t="s">
        <v>1638</v>
      </c>
      <c r="B798" s="1" t="s">
        <v>1639</v>
      </c>
      <c r="C798" s="1" t="s">
        <v>12</v>
      </c>
      <c r="D798" s="1">
        <v>1</v>
      </c>
      <c r="E798" s="1">
        <v>0.69</v>
      </c>
      <c r="F798" s="1">
        <v>0.55000000000000004</v>
      </c>
      <c r="G798" s="1">
        <v>2018</v>
      </c>
      <c r="H798" s="1" t="s">
        <v>31</v>
      </c>
      <c r="I7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799" spans="1:9" x14ac:dyDescent="0.25">
      <c r="A799" s="1" t="s">
        <v>1640</v>
      </c>
      <c r="B799" s="1" t="s">
        <v>1641</v>
      </c>
      <c r="C799" s="1" t="s">
        <v>2454</v>
      </c>
      <c r="D799" s="1">
        <v>1</v>
      </c>
      <c r="E799" s="1" t="s">
        <v>73</v>
      </c>
      <c r="F799" s="1">
        <v>7.91</v>
      </c>
      <c r="G799" s="1">
        <v>2025</v>
      </c>
      <c r="H799" s="1" t="s">
        <v>110</v>
      </c>
      <c r="I7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0" spans="1:9" x14ac:dyDescent="0.25">
      <c r="A800" s="1" t="s">
        <v>1642</v>
      </c>
      <c r="B800" s="1" t="s">
        <v>1643</v>
      </c>
      <c r="C800" s="1" t="s">
        <v>47</v>
      </c>
      <c r="D800" s="1">
        <v>1</v>
      </c>
      <c r="E800" s="1">
        <v>1.87</v>
      </c>
      <c r="F800" s="1">
        <v>1.5</v>
      </c>
      <c r="G800" s="1">
        <v>2017</v>
      </c>
      <c r="H800" s="1" t="s">
        <v>67</v>
      </c>
      <c r="I8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1" spans="1:9" x14ac:dyDescent="0.25">
      <c r="A801" s="1" t="s">
        <v>1644</v>
      </c>
      <c r="B801" s="1" t="s">
        <v>1645</v>
      </c>
      <c r="C801" s="1" t="s">
        <v>12</v>
      </c>
      <c r="D801" s="1">
        <v>1</v>
      </c>
      <c r="E801" s="1">
        <v>0.21</v>
      </c>
      <c r="F801" s="1">
        <v>0.17</v>
      </c>
      <c r="G801" s="1">
        <v>2014</v>
      </c>
      <c r="H801" s="1" t="s">
        <v>123</v>
      </c>
      <c r="I8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2" spans="1:9" x14ac:dyDescent="0.25">
      <c r="A802" s="1" t="s">
        <v>1646</v>
      </c>
      <c r="B802" s="1" t="s">
        <v>1647</v>
      </c>
      <c r="C802" s="1" t="s">
        <v>47</v>
      </c>
      <c r="D802" s="1">
        <v>1</v>
      </c>
      <c r="E802" s="1">
        <v>1.58</v>
      </c>
      <c r="F802" s="1">
        <v>1.26</v>
      </c>
      <c r="G802" s="1">
        <v>2012</v>
      </c>
      <c r="H802" s="1" t="s">
        <v>123</v>
      </c>
      <c r="I8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3" spans="1:9" x14ac:dyDescent="0.25">
      <c r="A803" s="1" t="s">
        <v>1648</v>
      </c>
      <c r="B803" s="1" t="s">
        <v>1649</v>
      </c>
      <c r="C803" s="1" t="s">
        <v>19</v>
      </c>
      <c r="D803" s="1">
        <v>1</v>
      </c>
      <c r="E803" s="1">
        <v>4.78</v>
      </c>
      <c r="F803" s="1">
        <v>3.82</v>
      </c>
      <c r="G803" s="1">
        <v>2008</v>
      </c>
      <c r="H803" s="1" t="s">
        <v>54</v>
      </c>
      <c r="I8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4" spans="1:9" x14ac:dyDescent="0.25">
      <c r="A804" s="1" t="s">
        <v>1650</v>
      </c>
      <c r="B804" s="1" t="s">
        <v>1651</v>
      </c>
      <c r="C804" s="1" t="s">
        <v>12</v>
      </c>
      <c r="D804" s="1">
        <v>1</v>
      </c>
      <c r="E804" s="1">
        <v>0.56999999999999995</v>
      </c>
      <c r="F804" s="1">
        <v>0.45</v>
      </c>
      <c r="G804" s="1">
        <v>2012</v>
      </c>
      <c r="H804" s="1" t="s">
        <v>1652</v>
      </c>
      <c r="I8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5" spans="1:9" x14ac:dyDescent="0.25">
      <c r="A805" s="1" t="s">
        <v>1653</v>
      </c>
      <c r="B805" s="1" t="s">
        <v>1654</v>
      </c>
      <c r="C805" s="1" t="s">
        <v>12</v>
      </c>
      <c r="D805" s="1">
        <v>1</v>
      </c>
      <c r="E805" s="1">
        <v>0.89</v>
      </c>
      <c r="F805" s="1">
        <v>0.71</v>
      </c>
      <c r="G805" s="1">
        <v>2016</v>
      </c>
      <c r="H805" s="1" t="s">
        <v>245</v>
      </c>
      <c r="I8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6" spans="1:9" x14ac:dyDescent="0.25">
      <c r="A806" s="1" t="s">
        <v>1655</v>
      </c>
      <c r="B806" s="1" t="s">
        <v>1656</v>
      </c>
      <c r="C806" s="1" t="s">
        <v>47</v>
      </c>
      <c r="D806" s="1">
        <v>1</v>
      </c>
      <c r="E806" s="1">
        <v>1.46</v>
      </c>
      <c r="F806" s="1">
        <v>1.17</v>
      </c>
      <c r="G806" s="1">
        <v>2025</v>
      </c>
      <c r="H806" s="1" t="s">
        <v>57</v>
      </c>
      <c r="I8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7" spans="1:9" x14ac:dyDescent="0.25">
      <c r="A807" s="1" t="s">
        <v>1657</v>
      </c>
      <c r="B807" s="1" t="s">
        <v>1658</v>
      </c>
      <c r="C807" s="1" t="s">
        <v>12</v>
      </c>
      <c r="D807" s="1">
        <v>1</v>
      </c>
      <c r="E807" s="1">
        <v>0.71</v>
      </c>
      <c r="F807" s="1">
        <v>0.56999999999999995</v>
      </c>
      <c r="G807" s="1">
        <v>2014</v>
      </c>
      <c r="H807" s="1" t="s">
        <v>126</v>
      </c>
      <c r="I8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8" spans="1:9" x14ac:dyDescent="0.25">
      <c r="A808" s="1" t="s">
        <v>1659</v>
      </c>
      <c r="B808" s="1" t="s">
        <v>1660</v>
      </c>
      <c r="C808" s="1" t="s">
        <v>2454</v>
      </c>
      <c r="D808" s="1">
        <v>1</v>
      </c>
      <c r="E808" s="1" t="s">
        <v>73</v>
      </c>
      <c r="F808" s="1">
        <v>12.95</v>
      </c>
      <c r="G808" s="1">
        <v>2025</v>
      </c>
      <c r="H808" s="1" t="s">
        <v>191</v>
      </c>
      <c r="I8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09" spans="1:9" x14ac:dyDescent="0.25">
      <c r="A809" s="1" t="s">
        <v>1661</v>
      </c>
      <c r="B809" s="1" t="s">
        <v>1662</v>
      </c>
      <c r="C809" s="1" t="s">
        <v>34</v>
      </c>
      <c r="D809" s="1">
        <v>1</v>
      </c>
      <c r="E809" s="2">
        <v>3.4</v>
      </c>
      <c r="F809" s="2">
        <v>2.72</v>
      </c>
      <c r="G809" s="1">
        <v>2020</v>
      </c>
      <c r="H809" s="1" t="s">
        <v>51</v>
      </c>
      <c r="I8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10" spans="1:9" x14ac:dyDescent="0.25">
      <c r="A810" s="1" t="s">
        <v>1663</v>
      </c>
      <c r="B810" s="1" t="s">
        <v>1664</v>
      </c>
      <c r="C810" s="1" t="s">
        <v>34</v>
      </c>
      <c r="D810" s="1">
        <v>1</v>
      </c>
      <c r="E810" s="1">
        <v>2.34</v>
      </c>
      <c r="F810" s="1">
        <v>1.87</v>
      </c>
      <c r="G810" s="1">
        <v>2012</v>
      </c>
      <c r="H810" s="1" t="s">
        <v>191</v>
      </c>
      <c r="I8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1" spans="1:9" x14ac:dyDescent="0.25">
      <c r="A811" s="1" t="s">
        <v>1665</v>
      </c>
      <c r="B811" s="1" t="s">
        <v>1666</v>
      </c>
      <c r="C811" s="1" t="s">
        <v>47</v>
      </c>
      <c r="D811" s="1">
        <v>1</v>
      </c>
      <c r="E811" s="1">
        <v>1.37</v>
      </c>
      <c r="F811" s="1">
        <v>1.1000000000000001</v>
      </c>
      <c r="G811" s="1">
        <v>2014</v>
      </c>
      <c r="H811" s="1" t="s">
        <v>154</v>
      </c>
      <c r="I8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2" spans="1:9" x14ac:dyDescent="0.25">
      <c r="A812" s="1" t="s">
        <v>1667</v>
      </c>
      <c r="B812" s="1" t="s">
        <v>1668</v>
      </c>
      <c r="C812" s="1" t="s">
        <v>2451</v>
      </c>
      <c r="D812" s="1">
        <v>1</v>
      </c>
      <c r="E812" s="1">
        <v>2.0299999999999998</v>
      </c>
      <c r="F812" s="1">
        <v>1.63</v>
      </c>
      <c r="G812" s="1">
        <v>2023</v>
      </c>
      <c r="H812" s="1" t="s">
        <v>664</v>
      </c>
      <c r="I8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3" spans="1:9" x14ac:dyDescent="0.25">
      <c r="A813" s="1" t="s">
        <v>1669</v>
      </c>
      <c r="B813" s="1" t="s">
        <v>1670</v>
      </c>
      <c r="C813" s="1" t="s">
        <v>2453</v>
      </c>
      <c r="D813" s="1">
        <v>1</v>
      </c>
      <c r="E813" s="1">
        <v>1.07</v>
      </c>
      <c r="F813" s="1">
        <v>0.85</v>
      </c>
      <c r="G813" s="1">
        <v>2012</v>
      </c>
      <c r="H813" s="1" t="s">
        <v>489</v>
      </c>
      <c r="I8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4" spans="1:9" x14ac:dyDescent="0.25">
      <c r="A814" s="1" t="s">
        <v>1671</v>
      </c>
      <c r="B814" s="1" t="s">
        <v>1672</v>
      </c>
      <c r="C814" s="1" t="s">
        <v>47</v>
      </c>
      <c r="D814" s="1">
        <v>1</v>
      </c>
      <c r="E814" s="1">
        <v>1.74</v>
      </c>
      <c r="F814" s="1">
        <v>1.39</v>
      </c>
      <c r="G814" s="1">
        <v>2018</v>
      </c>
      <c r="H814" s="1" t="s">
        <v>176</v>
      </c>
      <c r="I8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5" spans="1:9" x14ac:dyDescent="0.25">
      <c r="A815" s="1" t="s">
        <v>1673</v>
      </c>
      <c r="B815" s="1" t="s">
        <v>1674</v>
      </c>
      <c r="C815" s="1" t="s">
        <v>12</v>
      </c>
      <c r="D815" s="1">
        <v>1</v>
      </c>
      <c r="E815" s="1">
        <v>0.89</v>
      </c>
      <c r="F815" s="1">
        <v>0.71</v>
      </c>
      <c r="G815" s="1">
        <v>2015</v>
      </c>
      <c r="H815" s="1" t="s">
        <v>16</v>
      </c>
      <c r="I8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6" spans="1:9" x14ac:dyDescent="0.25">
      <c r="A816" s="1" t="s">
        <v>1675</v>
      </c>
      <c r="B816" s="1" t="s">
        <v>1676</v>
      </c>
      <c r="C816" s="1" t="s">
        <v>19</v>
      </c>
      <c r="D816" s="1">
        <v>1</v>
      </c>
      <c r="E816" s="1">
        <v>5.64</v>
      </c>
      <c r="F816" s="1">
        <v>4.51</v>
      </c>
      <c r="G816" s="1">
        <v>2025</v>
      </c>
      <c r="H816" s="1" t="s">
        <v>351</v>
      </c>
      <c r="I8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7" spans="1:9" x14ac:dyDescent="0.25">
      <c r="A817" s="1" t="s">
        <v>1677</v>
      </c>
      <c r="B817" s="1" t="s">
        <v>1678</v>
      </c>
      <c r="C817" s="1" t="s">
        <v>12</v>
      </c>
      <c r="D817" s="1">
        <v>1</v>
      </c>
      <c r="E817" s="1">
        <v>0.28000000000000003</v>
      </c>
      <c r="F817" s="1">
        <v>0.22</v>
      </c>
      <c r="G817" s="1">
        <v>2023</v>
      </c>
      <c r="H817" s="1" t="s">
        <v>98</v>
      </c>
      <c r="I8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8" spans="1:9" x14ac:dyDescent="0.25">
      <c r="A818" s="1" t="s">
        <v>1679</v>
      </c>
      <c r="B818" s="1" t="s">
        <v>1680</v>
      </c>
      <c r="C818" s="1" t="s">
        <v>12</v>
      </c>
      <c r="D818" s="1">
        <v>1</v>
      </c>
      <c r="E818" s="1">
        <v>0.38</v>
      </c>
      <c r="F818" s="1">
        <v>0.3</v>
      </c>
      <c r="G818" s="1">
        <v>2025</v>
      </c>
      <c r="H818" s="1" t="s">
        <v>489</v>
      </c>
      <c r="I8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19" spans="1:9" x14ac:dyDescent="0.25">
      <c r="A819" s="1" t="s">
        <v>1681</v>
      </c>
      <c r="B819" s="1" t="s">
        <v>1682</v>
      </c>
      <c r="C819" s="1" t="s">
        <v>12</v>
      </c>
      <c r="D819" s="1">
        <v>1</v>
      </c>
      <c r="E819" s="1">
        <v>0.91</v>
      </c>
      <c r="F819" s="1">
        <v>0.73</v>
      </c>
      <c r="G819" s="1">
        <v>2020</v>
      </c>
      <c r="H819" s="1" t="s">
        <v>151</v>
      </c>
      <c r="I8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0" spans="1:9" x14ac:dyDescent="0.25">
      <c r="A820" s="1" t="s">
        <v>1683</v>
      </c>
      <c r="B820" s="1" t="s">
        <v>1684</v>
      </c>
      <c r="C820" s="1" t="s">
        <v>2453</v>
      </c>
      <c r="D820" s="1">
        <v>1</v>
      </c>
      <c r="E820" s="1">
        <v>1.06</v>
      </c>
      <c r="F820" s="1">
        <v>0.85</v>
      </c>
      <c r="G820" s="1">
        <v>2025</v>
      </c>
      <c r="H820" s="1" t="s">
        <v>41</v>
      </c>
      <c r="I8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1" spans="1:9" x14ac:dyDescent="0.25">
      <c r="A821" s="1" t="s">
        <v>1685</v>
      </c>
      <c r="B821" s="1" t="s">
        <v>1686</v>
      </c>
      <c r="C821" s="1" t="s">
        <v>47</v>
      </c>
      <c r="D821" s="1">
        <v>1</v>
      </c>
      <c r="E821" s="1">
        <v>1.73</v>
      </c>
      <c r="F821" s="1">
        <v>1.38</v>
      </c>
      <c r="G821" s="1">
        <v>2022</v>
      </c>
      <c r="H821" s="1" t="s">
        <v>9</v>
      </c>
      <c r="I8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2" spans="1:9" x14ac:dyDescent="0.25">
      <c r="A822" s="1" t="s">
        <v>1687</v>
      </c>
      <c r="B822" s="1" t="s">
        <v>1688</v>
      </c>
      <c r="C822" s="1" t="s">
        <v>12</v>
      </c>
      <c r="D822" s="1">
        <v>1</v>
      </c>
      <c r="E822" s="1">
        <v>0.7</v>
      </c>
      <c r="F822" s="1">
        <v>0.56000000000000005</v>
      </c>
      <c r="G822" s="1">
        <v>2024</v>
      </c>
      <c r="H822" s="1" t="s">
        <v>9</v>
      </c>
      <c r="I8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3" spans="1:9" x14ac:dyDescent="0.25">
      <c r="A823" s="1" t="s">
        <v>1689</v>
      </c>
      <c r="B823" s="1" t="s">
        <v>1690</v>
      </c>
      <c r="C823" s="1" t="s">
        <v>12</v>
      </c>
      <c r="D823" s="1">
        <v>1</v>
      </c>
      <c r="E823" s="1">
        <v>0.71</v>
      </c>
      <c r="F823" s="1">
        <v>0.56999999999999995</v>
      </c>
      <c r="G823" s="1">
        <v>2020</v>
      </c>
      <c r="H823" s="1" t="s">
        <v>138</v>
      </c>
      <c r="I8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4" spans="1:9" x14ac:dyDescent="0.25">
      <c r="A824" s="1" t="s">
        <v>1691</v>
      </c>
      <c r="B824" s="1" t="s">
        <v>1692</v>
      </c>
      <c r="C824" s="1" t="s">
        <v>12</v>
      </c>
      <c r="D824" s="1">
        <v>1</v>
      </c>
      <c r="E824" s="1">
        <v>0.92</v>
      </c>
      <c r="F824" s="1">
        <v>0.74</v>
      </c>
      <c r="G824" s="1">
        <v>2010</v>
      </c>
      <c r="H824" s="1" t="s">
        <v>482</v>
      </c>
      <c r="I8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5" spans="1:9" x14ac:dyDescent="0.25">
      <c r="A825" s="1" t="s">
        <v>1693</v>
      </c>
      <c r="B825" s="1" t="s">
        <v>1694</v>
      </c>
      <c r="C825" s="1" t="s">
        <v>47</v>
      </c>
      <c r="D825" s="1">
        <v>1</v>
      </c>
      <c r="E825" s="1">
        <v>1.67</v>
      </c>
      <c r="F825" s="1">
        <v>1.34</v>
      </c>
      <c r="G825" s="1">
        <v>2013</v>
      </c>
      <c r="H825" s="1" t="s">
        <v>48</v>
      </c>
      <c r="I8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6" spans="1:9" x14ac:dyDescent="0.25">
      <c r="A826" s="1" t="s">
        <v>1695</v>
      </c>
      <c r="B826" s="1" t="s">
        <v>1696</v>
      </c>
      <c r="C826" s="1" t="s">
        <v>2451</v>
      </c>
      <c r="D826" s="1">
        <v>1</v>
      </c>
      <c r="E826" s="1">
        <v>2.2400000000000002</v>
      </c>
      <c r="F826" s="1">
        <v>1.79</v>
      </c>
      <c r="G826" s="1">
        <v>2025</v>
      </c>
      <c r="H826" s="1" t="s">
        <v>154</v>
      </c>
      <c r="I8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7" spans="1:9" x14ac:dyDescent="0.25">
      <c r="A827" s="1" t="s">
        <v>1697</v>
      </c>
      <c r="B827" s="1" t="s">
        <v>1698</v>
      </c>
      <c r="C827" s="1" t="s">
        <v>12</v>
      </c>
      <c r="D827" s="1">
        <v>1</v>
      </c>
      <c r="E827" s="1">
        <v>0.57999999999999996</v>
      </c>
      <c r="F827" s="1">
        <v>0.47</v>
      </c>
      <c r="G827" s="1">
        <v>2023</v>
      </c>
      <c r="H827" s="1" t="s">
        <v>9</v>
      </c>
      <c r="I8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8" spans="1:9" x14ac:dyDescent="0.25">
      <c r="A828" s="1" t="s">
        <v>1699</v>
      </c>
      <c r="B828" s="1" t="s">
        <v>1700</v>
      </c>
      <c r="C828" s="1" t="s">
        <v>12</v>
      </c>
      <c r="D828" s="1">
        <v>1</v>
      </c>
      <c r="E828" s="1">
        <v>0.57999999999999996</v>
      </c>
      <c r="F828" s="1">
        <v>0.47</v>
      </c>
      <c r="G828" s="1">
        <v>2024</v>
      </c>
      <c r="H828" s="1" t="s">
        <v>9</v>
      </c>
      <c r="I8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29" spans="1:9" x14ac:dyDescent="0.25">
      <c r="A829" s="1" t="s">
        <v>1701</v>
      </c>
      <c r="B829" s="1" t="s">
        <v>1702</v>
      </c>
      <c r="C829" s="1" t="s">
        <v>2451</v>
      </c>
      <c r="D829" s="1">
        <v>1</v>
      </c>
      <c r="E829" s="1">
        <v>1.2</v>
      </c>
      <c r="F829" s="1">
        <v>0.96</v>
      </c>
      <c r="G829" s="1">
        <v>2025</v>
      </c>
      <c r="H829" s="1" t="s">
        <v>98</v>
      </c>
      <c r="I8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0" spans="1:9" x14ac:dyDescent="0.25">
      <c r="A830" s="1" t="s">
        <v>1703</v>
      </c>
      <c r="B830" s="1" t="s">
        <v>1704</v>
      </c>
      <c r="C830" s="1" t="s">
        <v>2451</v>
      </c>
      <c r="D830" s="1">
        <v>1</v>
      </c>
      <c r="E830" s="1">
        <v>1.94</v>
      </c>
      <c r="F830" s="1">
        <v>1.55</v>
      </c>
      <c r="G830" s="1">
        <v>2015</v>
      </c>
      <c r="H830" s="1" t="s">
        <v>31</v>
      </c>
      <c r="I8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1" spans="1:9" x14ac:dyDescent="0.25">
      <c r="A831" s="1" t="s">
        <v>1705</v>
      </c>
      <c r="B831" s="1" t="s">
        <v>1706</v>
      </c>
      <c r="C831" s="1" t="s">
        <v>19</v>
      </c>
      <c r="D831" s="1">
        <v>1</v>
      </c>
      <c r="E831" s="1">
        <v>4.67</v>
      </c>
      <c r="F831" s="1">
        <v>3.73</v>
      </c>
      <c r="G831" s="1">
        <v>2014</v>
      </c>
      <c r="H831" s="1" t="s">
        <v>143</v>
      </c>
      <c r="I8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2" spans="1:9" x14ac:dyDescent="0.25">
      <c r="A832" s="1" t="s">
        <v>1707</v>
      </c>
      <c r="B832" s="1" t="s">
        <v>1708</v>
      </c>
      <c r="C832" s="1" t="s">
        <v>34</v>
      </c>
      <c r="D832" s="1">
        <v>1</v>
      </c>
      <c r="E832" s="1">
        <v>2.8</v>
      </c>
      <c r="F832" s="1">
        <v>2.2400000000000002</v>
      </c>
      <c r="G832" s="1">
        <v>2025</v>
      </c>
      <c r="H832" s="1" t="s">
        <v>41</v>
      </c>
      <c r="I8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3" spans="1:9" x14ac:dyDescent="0.25">
      <c r="A833" s="1" t="s">
        <v>1711</v>
      </c>
      <c r="B833" s="1" t="s">
        <v>1710</v>
      </c>
      <c r="C833" s="1" t="s">
        <v>34</v>
      </c>
      <c r="D833" s="1">
        <v>1</v>
      </c>
      <c r="E833" s="1">
        <v>2.59</v>
      </c>
      <c r="F833" s="1">
        <v>2.0699999999999998</v>
      </c>
      <c r="G833" s="1">
        <v>2025</v>
      </c>
      <c r="H833" s="1" t="s">
        <v>48</v>
      </c>
      <c r="I8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4" spans="1:9" x14ac:dyDescent="0.25">
      <c r="A834" s="1" t="s">
        <v>1709</v>
      </c>
      <c r="B834" s="1" t="s">
        <v>1710</v>
      </c>
      <c r="C834" s="1" t="s">
        <v>19</v>
      </c>
      <c r="D834" s="1">
        <v>1</v>
      </c>
      <c r="E834" s="1">
        <v>5.13</v>
      </c>
      <c r="F834" s="1">
        <v>4.0999999999999996</v>
      </c>
      <c r="G834" s="1">
        <v>2025</v>
      </c>
      <c r="H834" s="1" t="s">
        <v>215</v>
      </c>
      <c r="I8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5" spans="1:9" x14ac:dyDescent="0.25">
      <c r="A835" s="1" t="s">
        <v>1712</v>
      </c>
      <c r="B835" s="1" t="s">
        <v>1713</v>
      </c>
      <c r="C835" s="1" t="s">
        <v>12</v>
      </c>
      <c r="D835" s="1">
        <v>1</v>
      </c>
      <c r="E835" s="1">
        <v>0.55000000000000004</v>
      </c>
      <c r="F835" s="1">
        <v>0.44</v>
      </c>
      <c r="G835" s="1">
        <v>2017</v>
      </c>
      <c r="H835" s="1" t="s">
        <v>970</v>
      </c>
      <c r="I8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6" spans="1:9" x14ac:dyDescent="0.25">
      <c r="A836" s="1" t="s">
        <v>1714</v>
      </c>
      <c r="B836" s="1" t="s">
        <v>1715</v>
      </c>
      <c r="C836" s="1" t="s">
        <v>47</v>
      </c>
      <c r="D836" s="1">
        <v>1</v>
      </c>
      <c r="E836" s="1">
        <v>1.63</v>
      </c>
      <c r="F836" s="1">
        <v>1.31</v>
      </c>
      <c r="G836" s="1">
        <v>2012</v>
      </c>
      <c r="H836" s="1" t="s">
        <v>123</v>
      </c>
      <c r="I8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7" spans="1:9" x14ac:dyDescent="0.25">
      <c r="A837" s="1" t="s">
        <v>2868</v>
      </c>
      <c r="B837" s="1" t="s">
        <v>2869</v>
      </c>
      <c r="C837" s="1" t="s">
        <v>2456</v>
      </c>
      <c r="D837" s="1">
        <v>1</v>
      </c>
      <c r="E837" s="1">
        <v>8.1199999999999992</v>
      </c>
      <c r="F837" s="1">
        <v>6.5</v>
      </c>
      <c r="G837" s="1">
        <v>2025</v>
      </c>
      <c r="H837" s="1" t="s">
        <v>9</v>
      </c>
      <c r="I8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8" spans="1:9" x14ac:dyDescent="0.25">
      <c r="A838" s="1" t="s">
        <v>1716</v>
      </c>
      <c r="B838" s="1" t="s">
        <v>1717</v>
      </c>
      <c r="C838" s="1" t="s">
        <v>12</v>
      </c>
      <c r="D838" s="1">
        <v>1</v>
      </c>
      <c r="E838" s="1">
        <v>0.32</v>
      </c>
      <c r="F838" s="1">
        <v>0.25</v>
      </c>
      <c r="G838" s="1">
        <v>2011</v>
      </c>
      <c r="H838" s="1" t="s">
        <v>13</v>
      </c>
      <c r="I8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39" spans="1:9" x14ac:dyDescent="0.25">
      <c r="A839" s="1" t="s">
        <v>1718</v>
      </c>
      <c r="B839" s="1" t="s">
        <v>1719</v>
      </c>
      <c r="C839" s="1" t="s">
        <v>34</v>
      </c>
      <c r="D839" s="1">
        <v>1</v>
      </c>
      <c r="E839" s="2">
        <v>2.33</v>
      </c>
      <c r="F839" s="2">
        <v>1.86</v>
      </c>
      <c r="G839" s="1">
        <v>2012</v>
      </c>
      <c r="H839" s="1" t="s">
        <v>284</v>
      </c>
      <c r="I8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40" spans="1:9" x14ac:dyDescent="0.25">
      <c r="A840" s="1" t="s">
        <v>1720</v>
      </c>
      <c r="B840" s="1" t="s">
        <v>1721</v>
      </c>
      <c r="C840" s="1" t="s">
        <v>47</v>
      </c>
      <c r="D840" s="1">
        <v>1</v>
      </c>
      <c r="E840" s="1">
        <v>1.57</v>
      </c>
      <c r="F840" s="1">
        <v>1.26</v>
      </c>
      <c r="G840" s="1">
        <v>2025</v>
      </c>
      <c r="H840" s="1" t="s">
        <v>41</v>
      </c>
      <c r="I8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41" spans="1:9" x14ac:dyDescent="0.25">
      <c r="A841" s="1" t="s">
        <v>1722</v>
      </c>
      <c r="B841" s="1" t="s">
        <v>1723</v>
      </c>
      <c r="C841" s="1" t="s">
        <v>12</v>
      </c>
      <c r="D841" s="1">
        <v>1</v>
      </c>
      <c r="E841" s="1">
        <v>0.91</v>
      </c>
      <c r="F841" s="1">
        <v>0.73</v>
      </c>
      <c r="G841" s="1">
        <v>2020</v>
      </c>
      <c r="H841" s="1" t="s">
        <v>320</v>
      </c>
      <c r="I8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42" spans="1:9" x14ac:dyDescent="0.25">
      <c r="A842" s="1" t="s">
        <v>1724</v>
      </c>
      <c r="B842" s="1" t="s">
        <v>1725</v>
      </c>
      <c r="C842" s="1" t="s">
        <v>66</v>
      </c>
      <c r="D842" s="1">
        <v>1</v>
      </c>
      <c r="E842" s="1">
        <v>7.24</v>
      </c>
      <c r="F842" s="1">
        <v>5.79</v>
      </c>
      <c r="G842" s="1">
        <v>2020</v>
      </c>
      <c r="H842" s="1" t="s">
        <v>154</v>
      </c>
      <c r="I8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43" spans="1:9" x14ac:dyDescent="0.25">
      <c r="A843" s="1" t="s">
        <v>1726</v>
      </c>
      <c r="B843" s="1" t="s">
        <v>1727</v>
      </c>
      <c r="C843" s="1" t="s">
        <v>2456</v>
      </c>
      <c r="D843" s="1">
        <v>1</v>
      </c>
      <c r="E843" s="1">
        <v>6.08</v>
      </c>
      <c r="F843" s="1">
        <v>4.8600000000000003</v>
      </c>
      <c r="G843" s="1">
        <v>2025</v>
      </c>
      <c r="H843" s="1" t="s">
        <v>9</v>
      </c>
      <c r="I8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44" spans="1:9" x14ac:dyDescent="0.25">
      <c r="A844" s="1" t="s">
        <v>1728</v>
      </c>
      <c r="B844" s="1" t="s">
        <v>1729</v>
      </c>
      <c r="C844" s="1" t="s">
        <v>2455</v>
      </c>
      <c r="D844" s="1">
        <v>1</v>
      </c>
      <c r="E844" s="2">
        <v>3.19</v>
      </c>
      <c r="F844" s="2">
        <v>2.5499999999999998</v>
      </c>
      <c r="G844" s="1">
        <v>2023</v>
      </c>
      <c r="H844" s="1" t="s">
        <v>238</v>
      </c>
      <c r="I8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45" spans="1:9" x14ac:dyDescent="0.25">
      <c r="A845" s="1" t="s">
        <v>1730</v>
      </c>
      <c r="B845" s="1" t="s">
        <v>1731</v>
      </c>
      <c r="C845" s="1" t="s">
        <v>19</v>
      </c>
      <c r="D845" s="1">
        <v>1</v>
      </c>
      <c r="E845" s="1">
        <v>4.88</v>
      </c>
      <c r="F845" s="1">
        <v>3.91</v>
      </c>
      <c r="G845" s="1">
        <v>2022</v>
      </c>
      <c r="H845" s="1" t="s">
        <v>154</v>
      </c>
      <c r="I8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46" spans="1:9" x14ac:dyDescent="0.25">
      <c r="A846" s="1" t="s">
        <v>1732</v>
      </c>
      <c r="B846" s="1" t="s">
        <v>1733</v>
      </c>
      <c r="C846" s="1" t="s">
        <v>12</v>
      </c>
      <c r="D846" s="1">
        <v>1</v>
      </c>
      <c r="E846" s="1">
        <v>0.42</v>
      </c>
      <c r="F846" s="1">
        <v>0.34</v>
      </c>
      <c r="G846" s="1">
        <v>2012</v>
      </c>
      <c r="H846" s="1" t="s">
        <v>253</v>
      </c>
      <c r="I8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47" spans="1:9" x14ac:dyDescent="0.25">
      <c r="A847" s="1" t="s">
        <v>2870</v>
      </c>
      <c r="B847" s="1" t="s">
        <v>2871</v>
      </c>
      <c r="C847" s="1" t="s">
        <v>2451</v>
      </c>
      <c r="D847" s="1">
        <v>1</v>
      </c>
      <c r="E847" s="2">
        <v>2.11</v>
      </c>
      <c r="F847" s="2">
        <v>1.69</v>
      </c>
      <c r="G847" s="1">
        <v>2025</v>
      </c>
      <c r="H847" s="1" t="s">
        <v>289</v>
      </c>
      <c r="I8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48" spans="1:9" x14ac:dyDescent="0.25">
      <c r="A848" s="1" t="s">
        <v>1734</v>
      </c>
      <c r="B848" s="1" t="s">
        <v>1735</v>
      </c>
      <c r="C848" s="1" t="s">
        <v>66</v>
      </c>
      <c r="D848" s="1">
        <v>1</v>
      </c>
      <c r="E848" s="2">
        <v>7.78</v>
      </c>
      <c r="F848" s="2">
        <v>6.22</v>
      </c>
      <c r="G848" s="1">
        <v>2008</v>
      </c>
      <c r="H848" s="1" t="s">
        <v>51</v>
      </c>
      <c r="I8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49" spans="1:9" x14ac:dyDescent="0.25">
      <c r="A849" s="1" t="s">
        <v>1736</v>
      </c>
      <c r="B849" s="1" t="s">
        <v>1737</v>
      </c>
      <c r="C849" s="1" t="s">
        <v>19</v>
      </c>
      <c r="D849" s="1">
        <v>1</v>
      </c>
      <c r="E849" s="1">
        <v>5.31</v>
      </c>
      <c r="F849" s="1">
        <v>4.25</v>
      </c>
      <c r="G849" s="1">
        <v>2010</v>
      </c>
      <c r="H849" s="1" t="s">
        <v>9</v>
      </c>
      <c r="I8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0" spans="1:9" x14ac:dyDescent="0.25">
      <c r="A850" s="1" t="s">
        <v>1738</v>
      </c>
      <c r="B850" s="1" t="s">
        <v>1739</v>
      </c>
      <c r="C850" s="1" t="s">
        <v>47</v>
      </c>
      <c r="D850" s="1">
        <v>1</v>
      </c>
      <c r="E850" s="1">
        <v>1.35</v>
      </c>
      <c r="F850" s="1">
        <v>1.08</v>
      </c>
      <c r="G850" s="1">
        <v>2011</v>
      </c>
      <c r="H850" s="1" t="s">
        <v>110</v>
      </c>
      <c r="I8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1" spans="1:9" x14ac:dyDescent="0.25">
      <c r="A851" s="1" t="s">
        <v>1740</v>
      </c>
      <c r="B851" s="1" t="s">
        <v>1741</v>
      </c>
      <c r="C851" s="1" t="s">
        <v>66</v>
      </c>
      <c r="D851" s="1">
        <v>1</v>
      </c>
      <c r="E851" s="1">
        <v>8.7100000000000009</v>
      </c>
      <c r="F851" s="1">
        <v>6.97</v>
      </c>
      <c r="G851" s="1">
        <v>2022</v>
      </c>
      <c r="H851" s="1" t="s">
        <v>9</v>
      </c>
      <c r="I8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2" spans="1:9" x14ac:dyDescent="0.25">
      <c r="A852" s="1" t="s">
        <v>1742</v>
      </c>
      <c r="B852" s="1" t="s">
        <v>1743</v>
      </c>
      <c r="C852" s="1" t="s">
        <v>66</v>
      </c>
      <c r="D852" s="1">
        <v>1</v>
      </c>
      <c r="E852" s="1">
        <v>10.46</v>
      </c>
      <c r="F852" s="1">
        <v>8.3699999999999992</v>
      </c>
      <c r="G852" s="1">
        <v>2024</v>
      </c>
      <c r="H852" s="1" t="s">
        <v>351</v>
      </c>
      <c r="I8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3" spans="1:9" x14ac:dyDescent="0.25">
      <c r="A853" s="1" t="s">
        <v>1744</v>
      </c>
      <c r="B853" s="1" t="s">
        <v>1745</v>
      </c>
      <c r="C853" s="1" t="s">
        <v>12</v>
      </c>
      <c r="D853" s="1">
        <v>1</v>
      </c>
      <c r="E853" s="1">
        <v>0.44</v>
      </c>
      <c r="F853" s="1">
        <v>0.35</v>
      </c>
      <c r="G853" s="1">
        <v>2019</v>
      </c>
      <c r="H853" s="1" t="s">
        <v>31</v>
      </c>
      <c r="I8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4" spans="1:9" x14ac:dyDescent="0.25">
      <c r="A854" s="1" t="s">
        <v>1746</v>
      </c>
      <c r="B854" s="1" t="s">
        <v>1747</v>
      </c>
      <c r="C854" s="1" t="s">
        <v>12</v>
      </c>
      <c r="D854" s="1">
        <v>1</v>
      </c>
      <c r="E854" s="1">
        <v>1.08</v>
      </c>
      <c r="F854" s="1">
        <v>0.87</v>
      </c>
      <c r="G854" s="1">
        <v>2019</v>
      </c>
      <c r="H854" s="1" t="s">
        <v>107</v>
      </c>
      <c r="I8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5" spans="1:9" x14ac:dyDescent="0.25">
      <c r="A855" s="1" t="s">
        <v>1748</v>
      </c>
      <c r="B855" s="1" t="s">
        <v>1749</v>
      </c>
      <c r="C855" s="1" t="s">
        <v>34</v>
      </c>
      <c r="D855" s="1">
        <v>1</v>
      </c>
      <c r="E855" s="1">
        <v>3.15</v>
      </c>
      <c r="F855" s="1">
        <v>2.52</v>
      </c>
      <c r="G855" s="1">
        <v>2012</v>
      </c>
      <c r="H855" s="1" t="s">
        <v>154</v>
      </c>
      <c r="I8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6" spans="1:9" x14ac:dyDescent="0.25">
      <c r="A856" s="1" t="s">
        <v>1750</v>
      </c>
      <c r="B856" s="1" t="s">
        <v>1751</v>
      </c>
      <c r="C856" s="1" t="s">
        <v>47</v>
      </c>
      <c r="D856" s="1">
        <v>1</v>
      </c>
      <c r="E856" s="1">
        <v>2.06</v>
      </c>
      <c r="F856" s="1">
        <v>1.65</v>
      </c>
      <c r="G856" s="1">
        <v>2008</v>
      </c>
      <c r="H856" s="1" t="s">
        <v>1555</v>
      </c>
      <c r="I8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7" spans="1:9" x14ac:dyDescent="0.25">
      <c r="A857" s="1" t="s">
        <v>1752</v>
      </c>
      <c r="B857" s="1" t="s">
        <v>1753</v>
      </c>
      <c r="C857" s="1" t="s">
        <v>34</v>
      </c>
      <c r="D857" s="1">
        <v>1</v>
      </c>
      <c r="E857" s="1">
        <v>2.99</v>
      </c>
      <c r="F857" s="1">
        <v>2.39</v>
      </c>
      <c r="G857" s="1">
        <v>2022</v>
      </c>
      <c r="H857" s="1" t="s">
        <v>31</v>
      </c>
      <c r="I8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8" spans="1:9" x14ac:dyDescent="0.25">
      <c r="A858" s="1" t="s">
        <v>1754</v>
      </c>
      <c r="B858" s="1" t="s">
        <v>1755</v>
      </c>
      <c r="C858" s="1" t="s">
        <v>12</v>
      </c>
      <c r="D858" s="1">
        <v>1</v>
      </c>
      <c r="E858" s="1">
        <v>1</v>
      </c>
      <c r="F858" s="1">
        <v>0.8</v>
      </c>
      <c r="G858" s="1">
        <v>2025</v>
      </c>
      <c r="H858" s="1" t="s">
        <v>664</v>
      </c>
      <c r="I8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59" spans="1:9" x14ac:dyDescent="0.25">
      <c r="A859" s="1" t="s">
        <v>1756</v>
      </c>
      <c r="B859" s="1" t="s">
        <v>1757</v>
      </c>
      <c r="C859" s="1" t="s">
        <v>12</v>
      </c>
      <c r="D859" s="1">
        <v>1</v>
      </c>
      <c r="E859" s="1">
        <v>0.88</v>
      </c>
      <c r="F859" s="1">
        <v>0.71</v>
      </c>
      <c r="G859" s="1">
        <v>2025</v>
      </c>
      <c r="H859" s="1" t="s">
        <v>85</v>
      </c>
      <c r="I8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0" spans="1:9" x14ac:dyDescent="0.25">
      <c r="A860" s="1" t="s">
        <v>1758</v>
      </c>
      <c r="B860" s="1" t="s">
        <v>1759</v>
      </c>
      <c r="C860" s="1" t="s">
        <v>47</v>
      </c>
      <c r="D860" s="1">
        <v>1</v>
      </c>
      <c r="E860" s="1">
        <v>1.74</v>
      </c>
      <c r="F860" s="1">
        <v>1.39</v>
      </c>
      <c r="G860" s="1">
        <v>2022</v>
      </c>
      <c r="H860" s="1" t="s">
        <v>85</v>
      </c>
      <c r="I8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1" spans="1:9" x14ac:dyDescent="0.25">
      <c r="A861" s="1" t="s">
        <v>1760</v>
      </c>
      <c r="B861" s="1" t="s">
        <v>1761</v>
      </c>
      <c r="C861" s="1" t="s">
        <v>47</v>
      </c>
      <c r="D861" s="1">
        <v>1</v>
      </c>
      <c r="E861" s="1">
        <v>1.68</v>
      </c>
      <c r="F861" s="1">
        <v>1.34</v>
      </c>
      <c r="G861" s="1">
        <v>2025</v>
      </c>
      <c r="H861" s="1" t="s">
        <v>9</v>
      </c>
      <c r="I8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2" spans="1:9" x14ac:dyDescent="0.25">
      <c r="A862" s="1" t="s">
        <v>1762</v>
      </c>
      <c r="B862" s="1" t="s">
        <v>1763</v>
      </c>
      <c r="C862" s="1" t="s">
        <v>34</v>
      </c>
      <c r="D862" s="1">
        <v>1</v>
      </c>
      <c r="E862" s="1">
        <v>2.36</v>
      </c>
      <c r="F862" s="1">
        <v>1.89</v>
      </c>
      <c r="G862" s="1">
        <v>2017</v>
      </c>
      <c r="H862" s="1" t="s">
        <v>67</v>
      </c>
      <c r="I8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3" spans="1:9" x14ac:dyDescent="0.25">
      <c r="A863" s="1" t="s">
        <v>1764</v>
      </c>
      <c r="B863" s="1" t="s">
        <v>1765</v>
      </c>
      <c r="C863" s="1" t="s">
        <v>2451</v>
      </c>
      <c r="D863" s="1">
        <v>1</v>
      </c>
      <c r="E863" s="1">
        <v>2.0299999999999998</v>
      </c>
      <c r="F863" s="1">
        <v>1.63</v>
      </c>
      <c r="G863" s="1">
        <v>2019</v>
      </c>
      <c r="H863" s="1" t="s">
        <v>41</v>
      </c>
      <c r="I8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4" spans="1:9" x14ac:dyDescent="0.25">
      <c r="A864" s="1" t="s">
        <v>1766</v>
      </c>
      <c r="B864" s="1" t="s">
        <v>1767</v>
      </c>
      <c r="C864" s="1" t="s">
        <v>2451</v>
      </c>
      <c r="D864" s="1">
        <v>1</v>
      </c>
      <c r="E864" s="2">
        <v>1.75</v>
      </c>
      <c r="F864" s="2">
        <v>1.4</v>
      </c>
      <c r="G864" s="1">
        <v>2018</v>
      </c>
      <c r="H864" s="1" t="s">
        <v>284</v>
      </c>
      <c r="I8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65" spans="1:9" x14ac:dyDescent="0.25">
      <c r="A865" s="1" t="s">
        <v>1768</v>
      </c>
      <c r="B865" s="1" t="s">
        <v>1769</v>
      </c>
      <c r="C865" s="1" t="s">
        <v>47</v>
      </c>
      <c r="D865" s="1">
        <v>1</v>
      </c>
      <c r="E865" s="1">
        <v>1.35</v>
      </c>
      <c r="F865" s="1">
        <v>1.08</v>
      </c>
      <c r="G865" s="1">
        <v>2025</v>
      </c>
      <c r="H865" s="1" t="s">
        <v>63</v>
      </c>
      <c r="I8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6" spans="1:9" x14ac:dyDescent="0.25">
      <c r="A866" s="1" t="s">
        <v>1770</v>
      </c>
      <c r="B866" s="1" t="s">
        <v>1771</v>
      </c>
      <c r="C866" s="1" t="s">
        <v>66</v>
      </c>
      <c r="D866" s="1">
        <v>1</v>
      </c>
      <c r="E866" s="1">
        <v>6.58</v>
      </c>
      <c r="F866" s="1">
        <v>5.26</v>
      </c>
      <c r="G866" s="1">
        <v>2025</v>
      </c>
      <c r="H866" s="1" t="s">
        <v>48</v>
      </c>
      <c r="I8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7" spans="1:9" x14ac:dyDescent="0.25">
      <c r="A867" s="1" t="s">
        <v>1772</v>
      </c>
      <c r="B867" s="1" t="s">
        <v>1773</v>
      </c>
      <c r="C867" s="1" t="s">
        <v>2451</v>
      </c>
      <c r="D867" s="1">
        <v>1</v>
      </c>
      <c r="E867" s="1">
        <v>1.98</v>
      </c>
      <c r="F867" s="1">
        <v>1.58</v>
      </c>
      <c r="G867" s="1">
        <v>2018</v>
      </c>
      <c r="H867" s="1" t="s">
        <v>110</v>
      </c>
      <c r="I8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8" spans="1:9" x14ac:dyDescent="0.25">
      <c r="A868" s="1" t="s">
        <v>1774</v>
      </c>
      <c r="B868" s="1" t="s">
        <v>1775</v>
      </c>
      <c r="C868" s="1" t="s">
        <v>12</v>
      </c>
      <c r="D868" s="1">
        <v>1</v>
      </c>
      <c r="E868" s="1">
        <v>0.86</v>
      </c>
      <c r="F868" s="1">
        <v>0.69</v>
      </c>
      <c r="G868" s="1">
        <v>2025</v>
      </c>
      <c r="H868" s="1" t="s">
        <v>143</v>
      </c>
      <c r="I8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69" spans="1:9" x14ac:dyDescent="0.25">
      <c r="A869" s="1" t="s">
        <v>1776</v>
      </c>
      <c r="B869" s="1" t="s">
        <v>1777</v>
      </c>
      <c r="C869" s="1" t="s">
        <v>34</v>
      </c>
      <c r="D869" s="1">
        <v>1</v>
      </c>
      <c r="E869" s="1">
        <v>2.34</v>
      </c>
      <c r="F869" s="1">
        <v>1.87</v>
      </c>
      <c r="G869" s="1">
        <v>2020</v>
      </c>
      <c r="H869" s="1" t="s">
        <v>208</v>
      </c>
      <c r="I8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70" spans="1:9" x14ac:dyDescent="0.25">
      <c r="A870" s="1" t="s">
        <v>1778</v>
      </c>
      <c r="B870" s="1" t="s">
        <v>1779</v>
      </c>
      <c r="C870" s="1" t="s">
        <v>66</v>
      </c>
      <c r="D870" s="1">
        <v>1</v>
      </c>
      <c r="E870" s="2">
        <v>7.38</v>
      </c>
      <c r="F870" s="2">
        <v>5.91</v>
      </c>
      <c r="G870" s="1">
        <v>2024</v>
      </c>
      <c r="H870" s="1" t="s">
        <v>289</v>
      </c>
      <c r="I8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71" spans="1:9" x14ac:dyDescent="0.25">
      <c r="A871" s="1" t="s">
        <v>1780</v>
      </c>
      <c r="B871" s="1" t="s">
        <v>1781</v>
      </c>
      <c r="C871" s="1" t="s">
        <v>118</v>
      </c>
      <c r="D871" s="1">
        <v>1</v>
      </c>
      <c r="E871" s="1" t="s">
        <v>73</v>
      </c>
      <c r="F871" s="1">
        <v>15.2</v>
      </c>
      <c r="G871" s="1">
        <v>2010</v>
      </c>
      <c r="H871" s="1" t="s">
        <v>98</v>
      </c>
      <c r="I8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72" spans="1:9" x14ac:dyDescent="0.25">
      <c r="A872" s="1" t="s">
        <v>1782</v>
      </c>
      <c r="B872" s="1" t="s">
        <v>1783</v>
      </c>
      <c r="C872" s="1" t="s">
        <v>118</v>
      </c>
      <c r="D872" s="1">
        <v>1</v>
      </c>
      <c r="E872" s="2" t="s">
        <v>73</v>
      </c>
      <c r="F872" s="2">
        <v>19.7</v>
      </c>
      <c r="G872" s="1">
        <v>2010</v>
      </c>
      <c r="H872" s="1" t="s">
        <v>51</v>
      </c>
      <c r="I8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73" spans="1:9" x14ac:dyDescent="0.25">
      <c r="A873" s="1" t="s">
        <v>1784</v>
      </c>
      <c r="B873" s="1" t="s">
        <v>1785</v>
      </c>
      <c r="C873" s="1" t="s">
        <v>34</v>
      </c>
      <c r="D873" s="1">
        <v>1</v>
      </c>
      <c r="E873" s="1">
        <v>2.76</v>
      </c>
      <c r="F873" s="1">
        <v>2.21</v>
      </c>
      <c r="G873" s="1">
        <v>2024</v>
      </c>
      <c r="H873" s="1" t="s">
        <v>13</v>
      </c>
      <c r="I8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74" spans="1:9" x14ac:dyDescent="0.25">
      <c r="A874" s="1" t="s">
        <v>1786</v>
      </c>
      <c r="B874" s="1" t="s">
        <v>1787</v>
      </c>
      <c r="C874" s="1" t="s">
        <v>34</v>
      </c>
      <c r="D874" s="1">
        <v>1</v>
      </c>
      <c r="E874" s="1">
        <v>2.4900000000000002</v>
      </c>
      <c r="F874" s="1">
        <v>1.99</v>
      </c>
      <c r="G874" s="1">
        <v>2020</v>
      </c>
      <c r="H874" s="1" t="s">
        <v>44</v>
      </c>
      <c r="I8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75" spans="1:9" x14ac:dyDescent="0.25">
      <c r="A875" s="1" t="s">
        <v>1788</v>
      </c>
      <c r="B875" s="1" t="s">
        <v>1789</v>
      </c>
      <c r="C875" s="1" t="s">
        <v>12</v>
      </c>
      <c r="D875" s="1">
        <v>1</v>
      </c>
      <c r="E875" s="1">
        <v>1.05</v>
      </c>
      <c r="F875" s="1">
        <v>0.84</v>
      </c>
      <c r="G875" s="1">
        <v>2011</v>
      </c>
      <c r="H875" s="1" t="s">
        <v>143</v>
      </c>
      <c r="I8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76" spans="1:9" x14ac:dyDescent="0.25">
      <c r="A876" s="1" t="s">
        <v>1790</v>
      </c>
      <c r="B876" s="1" t="s">
        <v>1791</v>
      </c>
      <c r="C876" s="1" t="s">
        <v>34</v>
      </c>
      <c r="D876" s="1">
        <v>1</v>
      </c>
      <c r="E876" s="1">
        <v>2.33</v>
      </c>
      <c r="F876" s="1">
        <v>1.87</v>
      </c>
      <c r="G876" s="1">
        <v>2025</v>
      </c>
      <c r="H876" s="1" t="s">
        <v>48</v>
      </c>
      <c r="I8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77" spans="1:9" x14ac:dyDescent="0.25">
      <c r="A877" s="1" t="s">
        <v>1792</v>
      </c>
      <c r="B877" s="1" t="s">
        <v>1793</v>
      </c>
      <c r="C877" s="1" t="s">
        <v>12</v>
      </c>
      <c r="D877" s="1">
        <v>1</v>
      </c>
      <c r="E877" s="1">
        <v>0.76</v>
      </c>
      <c r="F877" s="1">
        <v>0.61</v>
      </c>
      <c r="G877" s="1">
        <v>2024</v>
      </c>
      <c r="H877" s="1" t="s">
        <v>48</v>
      </c>
      <c r="I8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78" spans="1:9" x14ac:dyDescent="0.25">
      <c r="A878" s="1" t="s">
        <v>1794</v>
      </c>
      <c r="B878" s="1" t="s">
        <v>1795</v>
      </c>
      <c r="C878" s="1" t="s">
        <v>2454</v>
      </c>
      <c r="D878" s="1">
        <v>1</v>
      </c>
      <c r="E878" s="2" t="s">
        <v>73</v>
      </c>
      <c r="F878" s="2">
        <v>9.0299999999999994</v>
      </c>
      <c r="G878" s="1">
        <v>2025</v>
      </c>
      <c r="H878" s="1" t="s">
        <v>51</v>
      </c>
      <c r="I8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79" spans="1:9" x14ac:dyDescent="0.25">
      <c r="A879" s="1" t="s">
        <v>1796</v>
      </c>
      <c r="B879" s="1" t="s">
        <v>1797</v>
      </c>
      <c r="C879" s="1" t="s">
        <v>12</v>
      </c>
      <c r="D879" s="1">
        <v>1</v>
      </c>
      <c r="E879" s="1">
        <v>0.17</v>
      </c>
      <c r="F879" s="1">
        <v>0.13</v>
      </c>
      <c r="G879" s="1">
        <v>2013</v>
      </c>
      <c r="H879" s="1" t="s">
        <v>31</v>
      </c>
      <c r="I8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0" spans="1:9" x14ac:dyDescent="0.25">
      <c r="A880" s="1" t="s">
        <v>1798</v>
      </c>
      <c r="B880" s="1" t="s">
        <v>1799</v>
      </c>
      <c r="C880" s="1" t="s">
        <v>66</v>
      </c>
      <c r="D880" s="1">
        <v>1</v>
      </c>
      <c r="E880" s="1">
        <v>6.31</v>
      </c>
      <c r="F880" s="1">
        <v>5.05</v>
      </c>
      <c r="G880" s="1">
        <v>2025</v>
      </c>
      <c r="H880" s="1" t="s">
        <v>67</v>
      </c>
      <c r="I8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1" spans="1:9" x14ac:dyDescent="0.25">
      <c r="A881" s="1" t="s">
        <v>1800</v>
      </c>
      <c r="B881" s="1" t="s">
        <v>1801</v>
      </c>
      <c r="C881" s="1" t="s">
        <v>47</v>
      </c>
      <c r="D881" s="1">
        <v>1</v>
      </c>
      <c r="E881" s="2">
        <v>2.21</v>
      </c>
      <c r="F881" s="2">
        <v>1.77</v>
      </c>
      <c r="G881" s="1">
        <v>2025</v>
      </c>
      <c r="H881" s="1" t="s">
        <v>238</v>
      </c>
      <c r="I8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882" spans="1:9" x14ac:dyDescent="0.25">
      <c r="A882" s="1" t="s">
        <v>1802</v>
      </c>
      <c r="B882" s="1" t="s">
        <v>1803</v>
      </c>
      <c r="C882" s="1" t="s">
        <v>12</v>
      </c>
      <c r="D882" s="1">
        <v>1</v>
      </c>
      <c r="E882" s="1">
        <v>0.71</v>
      </c>
      <c r="F882" s="1">
        <v>0.56000000000000005</v>
      </c>
      <c r="G882" s="1">
        <v>2010</v>
      </c>
      <c r="H882" s="1" t="s">
        <v>253</v>
      </c>
      <c r="I8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3" spans="1:9" x14ac:dyDescent="0.25">
      <c r="A883" s="1" t="s">
        <v>1804</v>
      </c>
      <c r="B883" s="1" t="s">
        <v>1805</v>
      </c>
      <c r="C883" s="1" t="s">
        <v>47</v>
      </c>
      <c r="D883" s="1">
        <v>1</v>
      </c>
      <c r="E883" s="1">
        <v>1.33</v>
      </c>
      <c r="F883" s="1">
        <v>1.07</v>
      </c>
      <c r="G883" s="1">
        <v>2024</v>
      </c>
      <c r="H883" s="1" t="s">
        <v>16</v>
      </c>
      <c r="I8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4" spans="1:9" x14ac:dyDescent="0.25">
      <c r="A884" s="1" t="s">
        <v>1806</v>
      </c>
      <c r="B884" s="1" t="s">
        <v>1807</v>
      </c>
      <c r="C884" s="1" t="s">
        <v>2455</v>
      </c>
      <c r="D884" s="1">
        <v>1</v>
      </c>
      <c r="E884" s="1">
        <v>2.4700000000000002</v>
      </c>
      <c r="F884" s="1">
        <v>1.97</v>
      </c>
      <c r="G884" s="1">
        <v>2025</v>
      </c>
      <c r="H884" s="1" t="s">
        <v>131</v>
      </c>
      <c r="I8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5" spans="1:9" x14ac:dyDescent="0.25">
      <c r="A885" s="1" t="s">
        <v>1808</v>
      </c>
      <c r="B885" s="1" t="s">
        <v>1809</v>
      </c>
      <c r="C885" s="1" t="s">
        <v>12</v>
      </c>
      <c r="D885" s="1">
        <v>1</v>
      </c>
      <c r="E885" s="1">
        <v>1.0900000000000001</v>
      </c>
      <c r="F885" s="1">
        <v>0.87</v>
      </c>
      <c r="G885" s="1">
        <v>2025</v>
      </c>
      <c r="H885" s="1" t="s">
        <v>9</v>
      </c>
      <c r="I8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6" spans="1:9" x14ac:dyDescent="0.25">
      <c r="A886" s="1" t="s">
        <v>1810</v>
      </c>
      <c r="B886" s="1" t="s">
        <v>1811</v>
      </c>
      <c r="C886" s="1" t="s">
        <v>19</v>
      </c>
      <c r="D886" s="1">
        <v>1</v>
      </c>
      <c r="E886" s="1">
        <v>4.67</v>
      </c>
      <c r="F886" s="1">
        <v>3.73</v>
      </c>
      <c r="G886" s="1">
        <v>2009</v>
      </c>
      <c r="H886" s="1" t="s">
        <v>1812</v>
      </c>
      <c r="I8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7" spans="1:9" x14ac:dyDescent="0.25">
      <c r="A887" s="1" t="s">
        <v>1813</v>
      </c>
      <c r="B887" s="1" t="s">
        <v>1814</v>
      </c>
      <c r="C887" s="1" t="s">
        <v>2451</v>
      </c>
      <c r="D887" s="1">
        <v>1</v>
      </c>
      <c r="E887" s="1">
        <v>2.1800000000000002</v>
      </c>
      <c r="F887" s="1">
        <v>1.75</v>
      </c>
      <c r="G887" s="1">
        <v>2025</v>
      </c>
      <c r="H887" s="1" t="s">
        <v>13</v>
      </c>
      <c r="I8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8" spans="1:9" x14ac:dyDescent="0.25">
      <c r="A888" s="1" t="s">
        <v>1815</v>
      </c>
      <c r="B888" s="1" t="s">
        <v>1816</v>
      </c>
      <c r="C888" s="1" t="s">
        <v>12</v>
      </c>
      <c r="D888" s="1">
        <v>1</v>
      </c>
      <c r="E888" s="1">
        <v>0.93</v>
      </c>
      <c r="F888" s="1">
        <v>0.74</v>
      </c>
      <c r="G888" s="1">
        <v>2014</v>
      </c>
      <c r="H888" s="1" t="s">
        <v>31</v>
      </c>
      <c r="I8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89" spans="1:9" x14ac:dyDescent="0.25">
      <c r="A889" s="1" t="s">
        <v>1817</v>
      </c>
      <c r="B889" s="1" t="s">
        <v>1818</v>
      </c>
      <c r="C889" s="1" t="s">
        <v>12</v>
      </c>
      <c r="D889" s="1">
        <v>1</v>
      </c>
      <c r="E889" s="1">
        <v>0.97</v>
      </c>
      <c r="F889" s="1">
        <v>0.77</v>
      </c>
      <c r="G889" s="1">
        <v>2019</v>
      </c>
      <c r="H889" s="1" t="s">
        <v>25</v>
      </c>
      <c r="I8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0" spans="1:9" x14ac:dyDescent="0.25">
      <c r="A890" s="1" t="s">
        <v>1819</v>
      </c>
      <c r="B890" s="1" t="s">
        <v>1820</v>
      </c>
      <c r="C890" s="1" t="s">
        <v>12</v>
      </c>
      <c r="D890" s="1">
        <v>1</v>
      </c>
      <c r="E890" s="1">
        <v>0.64</v>
      </c>
      <c r="F890" s="1">
        <v>0.51</v>
      </c>
      <c r="G890" s="1">
        <v>2025</v>
      </c>
      <c r="H890" s="1" t="s">
        <v>31</v>
      </c>
      <c r="I8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1" spans="1:9" x14ac:dyDescent="0.25">
      <c r="A891" s="1" t="s">
        <v>1821</v>
      </c>
      <c r="B891" s="1" t="s">
        <v>1822</v>
      </c>
      <c r="C891" s="1" t="s">
        <v>12</v>
      </c>
      <c r="D891" s="1">
        <v>1</v>
      </c>
      <c r="E891" s="1">
        <v>0.76</v>
      </c>
      <c r="F891" s="1">
        <v>0.61</v>
      </c>
      <c r="G891" s="1">
        <v>2024</v>
      </c>
      <c r="H891" s="1" t="s">
        <v>31</v>
      </c>
      <c r="I8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2" spans="1:9" x14ac:dyDescent="0.25">
      <c r="A892" s="1" t="s">
        <v>1823</v>
      </c>
      <c r="B892" s="1" t="s">
        <v>1824</v>
      </c>
      <c r="C892" s="1" t="s">
        <v>12</v>
      </c>
      <c r="D892" s="1">
        <v>1</v>
      </c>
      <c r="E892" s="1">
        <v>0.28999999999999998</v>
      </c>
      <c r="F892" s="1">
        <v>0.23</v>
      </c>
      <c r="G892" s="1">
        <v>2019</v>
      </c>
      <c r="H892" s="1" t="s">
        <v>31</v>
      </c>
      <c r="I8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3" spans="1:9" x14ac:dyDescent="0.25">
      <c r="A893" s="1" t="s">
        <v>1825</v>
      </c>
      <c r="B893" s="1" t="s">
        <v>1826</v>
      </c>
      <c r="C893" s="1" t="s">
        <v>47</v>
      </c>
      <c r="D893" s="1">
        <v>1</v>
      </c>
      <c r="E893" s="1">
        <v>1.34</v>
      </c>
      <c r="F893" s="1">
        <v>1.07</v>
      </c>
      <c r="G893" s="1">
        <v>2015</v>
      </c>
      <c r="H893" s="1" t="s">
        <v>57</v>
      </c>
      <c r="I8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4" spans="1:9" x14ac:dyDescent="0.25">
      <c r="A894" s="1" t="s">
        <v>1827</v>
      </c>
      <c r="B894" s="1" t="s">
        <v>1828</v>
      </c>
      <c r="C894" s="1" t="s">
        <v>12</v>
      </c>
      <c r="D894" s="1">
        <v>1</v>
      </c>
      <c r="E894" s="1">
        <v>0.96</v>
      </c>
      <c r="F894" s="1">
        <v>0.77</v>
      </c>
      <c r="G894" s="1">
        <v>2011</v>
      </c>
      <c r="H894" s="1" t="s">
        <v>253</v>
      </c>
      <c r="I8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5" spans="1:9" x14ac:dyDescent="0.25">
      <c r="A895" s="1" t="s">
        <v>1829</v>
      </c>
      <c r="B895" s="1" t="s">
        <v>1830</v>
      </c>
      <c r="C895" s="1" t="s">
        <v>12</v>
      </c>
      <c r="D895" s="1">
        <v>1</v>
      </c>
      <c r="E895" s="1">
        <v>0.5</v>
      </c>
      <c r="F895" s="1">
        <v>0.4</v>
      </c>
      <c r="G895" s="1">
        <v>2011</v>
      </c>
      <c r="H895" s="1" t="s">
        <v>253</v>
      </c>
      <c r="I8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6" spans="1:9" x14ac:dyDescent="0.25">
      <c r="A896" s="1" t="s">
        <v>1831</v>
      </c>
      <c r="B896" s="1" t="s">
        <v>1832</v>
      </c>
      <c r="C896" s="1" t="s">
        <v>12</v>
      </c>
      <c r="D896" s="1">
        <v>1</v>
      </c>
      <c r="E896" s="1">
        <v>0.91</v>
      </c>
      <c r="F896" s="1">
        <v>0.73</v>
      </c>
      <c r="G896" s="1">
        <v>2012</v>
      </c>
      <c r="H896" s="1" t="s">
        <v>126</v>
      </c>
      <c r="I8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7" spans="1:9" x14ac:dyDescent="0.25">
      <c r="A897" s="1" t="s">
        <v>1833</v>
      </c>
      <c r="B897" s="1" t="s">
        <v>1834</v>
      </c>
      <c r="C897" s="1" t="s">
        <v>47</v>
      </c>
      <c r="D897" s="1">
        <v>1</v>
      </c>
      <c r="E897" s="1">
        <v>1.45</v>
      </c>
      <c r="F897" s="1">
        <v>1.1599999999999999</v>
      </c>
      <c r="G897" s="1">
        <v>2009</v>
      </c>
      <c r="H897" s="1" t="s">
        <v>44</v>
      </c>
      <c r="I8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8" spans="1:9" x14ac:dyDescent="0.25">
      <c r="A898" s="1" t="s">
        <v>1835</v>
      </c>
      <c r="B898" s="1" t="s">
        <v>1836</v>
      </c>
      <c r="C898" s="1" t="s">
        <v>12</v>
      </c>
      <c r="D898" s="1">
        <v>1</v>
      </c>
      <c r="E898" s="1">
        <v>0.99</v>
      </c>
      <c r="F898" s="1">
        <v>0.79</v>
      </c>
      <c r="G898" s="1">
        <v>2025</v>
      </c>
      <c r="H898" s="1" t="s">
        <v>67</v>
      </c>
      <c r="I8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899" spans="1:9" x14ac:dyDescent="0.25">
      <c r="A899" s="1" t="s">
        <v>1837</v>
      </c>
      <c r="B899" s="1" t="s">
        <v>1838</v>
      </c>
      <c r="C899" s="1" t="s">
        <v>12</v>
      </c>
      <c r="D899" s="1">
        <v>1</v>
      </c>
      <c r="E899" s="1">
        <v>0.88</v>
      </c>
      <c r="F899" s="1">
        <v>0.7</v>
      </c>
      <c r="G899" s="1">
        <v>2011</v>
      </c>
      <c r="H899" s="1" t="s">
        <v>664</v>
      </c>
      <c r="I8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00" spans="1:9" x14ac:dyDescent="0.25">
      <c r="A900" s="1" t="s">
        <v>1839</v>
      </c>
      <c r="B900" s="1" t="s">
        <v>1840</v>
      </c>
      <c r="C900" s="1" t="s">
        <v>12</v>
      </c>
      <c r="D900" s="1">
        <v>1</v>
      </c>
      <c r="E900" s="1">
        <v>0.99</v>
      </c>
      <c r="F900" s="1">
        <v>0.79</v>
      </c>
      <c r="G900" s="1">
        <v>2018</v>
      </c>
      <c r="H900" s="1" t="s">
        <v>154</v>
      </c>
      <c r="I9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01" spans="1:9" x14ac:dyDescent="0.25">
      <c r="A901" s="1" t="s">
        <v>1841</v>
      </c>
      <c r="B901" s="1" t="s">
        <v>1842</v>
      </c>
      <c r="C901" s="1" t="s">
        <v>12</v>
      </c>
      <c r="D901" s="1">
        <v>1</v>
      </c>
      <c r="E901" s="1">
        <v>0.61</v>
      </c>
      <c r="F901" s="1">
        <v>0.48</v>
      </c>
      <c r="G901" s="1">
        <v>2008</v>
      </c>
      <c r="H901" s="1" t="s">
        <v>191</v>
      </c>
      <c r="I9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02" spans="1:9" x14ac:dyDescent="0.25">
      <c r="A902" s="1" t="s">
        <v>1843</v>
      </c>
      <c r="B902" s="1" t="s">
        <v>1844</v>
      </c>
      <c r="C902" s="1" t="s">
        <v>47</v>
      </c>
      <c r="D902" s="1">
        <v>1</v>
      </c>
      <c r="E902" s="1">
        <v>1.85</v>
      </c>
      <c r="F902" s="1">
        <v>1.48</v>
      </c>
      <c r="G902" s="1">
        <v>2016</v>
      </c>
      <c r="H902" s="1" t="s">
        <v>154</v>
      </c>
      <c r="I9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03" spans="1:9" x14ac:dyDescent="0.25">
      <c r="A903" s="1" t="s">
        <v>1845</v>
      </c>
      <c r="B903" s="1" t="s">
        <v>1846</v>
      </c>
      <c r="C903" s="1" t="s">
        <v>12</v>
      </c>
      <c r="D903" s="1">
        <v>1</v>
      </c>
      <c r="E903" s="1">
        <v>0.87</v>
      </c>
      <c r="F903" s="1">
        <v>0.7</v>
      </c>
      <c r="G903" s="1">
        <v>2025</v>
      </c>
      <c r="H903" s="1" t="s">
        <v>123</v>
      </c>
      <c r="I9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04" spans="1:9" x14ac:dyDescent="0.25">
      <c r="A904" s="1" t="s">
        <v>1847</v>
      </c>
      <c r="B904" s="1" t="s">
        <v>1848</v>
      </c>
      <c r="C904" s="1" t="s">
        <v>47</v>
      </c>
      <c r="D904" s="1">
        <v>1</v>
      </c>
      <c r="E904" s="1">
        <v>1.29</v>
      </c>
      <c r="F904" s="1">
        <v>1.03</v>
      </c>
      <c r="G904" s="1">
        <v>2016</v>
      </c>
      <c r="H904" s="1" t="s">
        <v>176</v>
      </c>
      <c r="I9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05" spans="1:9" x14ac:dyDescent="0.25">
      <c r="A905" s="1" t="s">
        <v>1849</v>
      </c>
      <c r="B905" s="1" t="s">
        <v>1850</v>
      </c>
      <c r="C905" s="1" t="s">
        <v>19</v>
      </c>
      <c r="D905" s="1">
        <v>1</v>
      </c>
      <c r="E905" s="2">
        <v>4.74</v>
      </c>
      <c r="F905" s="2">
        <v>3.79</v>
      </c>
      <c r="G905" s="1">
        <v>2009</v>
      </c>
      <c r="H905" s="1" t="s">
        <v>617</v>
      </c>
      <c r="I9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06" spans="1:9" x14ac:dyDescent="0.25">
      <c r="A906" s="1" t="s">
        <v>1851</v>
      </c>
      <c r="B906" s="1" t="s">
        <v>1852</v>
      </c>
      <c r="C906" s="1" t="s">
        <v>47</v>
      </c>
      <c r="D906" s="1">
        <v>1</v>
      </c>
      <c r="E906" s="2">
        <v>1.25</v>
      </c>
      <c r="F906" s="2">
        <v>1</v>
      </c>
      <c r="G906" s="1">
        <v>2019</v>
      </c>
      <c r="H906" s="1" t="s">
        <v>38</v>
      </c>
      <c r="I9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07" spans="1:9" x14ac:dyDescent="0.25">
      <c r="A907" s="1" t="s">
        <v>1853</v>
      </c>
      <c r="B907" s="1" t="s">
        <v>1854</v>
      </c>
      <c r="C907" s="1" t="s">
        <v>2451</v>
      </c>
      <c r="D907" s="1">
        <v>1</v>
      </c>
      <c r="E907" s="1">
        <v>2.21</v>
      </c>
      <c r="F907" s="1">
        <v>1.77</v>
      </c>
      <c r="G907" s="1">
        <v>2017</v>
      </c>
      <c r="H907" s="1" t="s">
        <v>123</v>
      </c>
      <c r="I9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08" spans="1:9" x14ac:dyDescent="0.25">
      <c r="A908" s="1" t="s">
        <v>1855</v>
      </c>
      <c r="B908" s="1" t="s">
        <v>1856</v>
      </c>
      <c r="C908" s="1" t="s">
        <v>12</v>
      </c>
      <c r="D908" s="1">
        <v>1</v>
      </c>
      <c r="E908" s="1">
        <v>1.17</v>
      </c>
      <c r="F908" s="1">
        <v>0.94</v>
      </c>
      <c r="G908" s="1">
        <v>2025</v>
      </c>
      <c r="H908" s="1" t="s">
        <v>143</v>
      </c>
      <c r="I9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09" spans="1:9" x14ac:dyDescent="0.25">
      <c r="A909" s="1" t="s">
        <v>1857</v>
      </c>
      <c r="B909" s="1" t="s">
        <v>1858</v>
      </c>
      <c r="C909" s="1" t="s">
        <v>47</v>
      </c>
      <c r="D909" s="1">
        <v>1</v>
      </c>
      <c r="E909" s="1">
        <v>1.36</v>
      </c>
      <c r="F909" s="1">
        <v>1.0900000000000001</v>
      </c>
      <c r="G909" s="1">
        <v>2016</v>
      </c>
      <c r="H909" s="1" t="s">
        <v>20</v>
      </c>
      <c r="I9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10" spans="1:9" x14ac:dyDescent="0.25">
      <c r="A910" s="1" t="s">
        <v>1859</v>
      </c>
      <c r="B910" s="1" t="s">
        <v>1860</v>
      </c>
      <c r="C910" s="1" t="s">
        <v>34</v>
      </c>
      <c r="D910" s="1">
        <v>1</v>
      </c>
      <c r="E910" s="1">
        <v>2.5299999999999998</v>
      </c>
      <c r="F910" s="1">
        <v>2.0299999999999998</v>
      </c>
      <c r="G910" s="1">
        <v>2022</v>
      </c>
      <c r="H910" s="1" t="s">
        <v>176</v>
      </c>
      <c r="I9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11" spans="1:9" x14ac:dyDescent="0.25">
      <c r="A911" s="1" t="s">
        <v>1861</v>
      </c>
      <c r="B911" s="1" t="s">
        <v>1862</v>
      </c>
      <c r="C911" s="1" t="s">
        <v>47</v>
      </c>
      <c r="D911" s="1">
        <v>1</v>
      </c>
      <c r="E911" s="1">
        <v>1.91</v>
      </c>
      <c r="F911" s="1">
        <v>1.53</v>
      </c>
      <c r="G911" s="1">
        <v>2025</v>
      </c>
      <c r="H911" s="1" t="s">
        <v>626</v>
      </c>
      <c r="I9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12" spans="1:9" x14ac:dyDescent="0.25">
      <c r="A912" s="1" t="s">
        <v>1863</v>
      </c>
      <c r="B912" s="1" t="s">
        <v>1864</v>
      </c>
      <c r="C912" s="1" t="s">
        <v>12</v>
      </c>
      <c r="D912" s="1">
        <v>1</v>
      </c>
      <c r="E912" s="1">
        <v>1.19</v>
      </c>
      <c r="F912" s="1">
        <v>0.95</v>
      </c>
      <c r="G912" s="1">
        <v>2025</v>
      </c>
      <c r="H912" s="1" t="s">
        <v>63</v>
      </c>
      <c r="I9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13" spans="1:9" x14ac:dyDescent="0.25">
      <c r="A913" s="1" t="s">
        <v>1865</v>
      </c>
      <c r="B913" s="1" t="s">
        <v>1866</v>
      </c>
      <c r="C913" s="1" t="s">
        <v>2454</v>
      </c>
      <c r="D913" s="1">
        <v>1</v>
      </c>
      <c r="E913" s="2" t="s">
        <v>73</v>
      </c>
      <c r="F913" s="2">
        <v>10.77</v>
      </c>
      <c r="G913" s="1">
        <v>2019</v>
      </c>
      <c r="H913" s="1" t="s">
        <v>38</v>
      </c>
      <c r="I9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14" spans="1:9" x14ac:dyDescent="0.25">
      <c r="A914" s="1" t="s">
        <v>1867</v>
      </c>
      <c r="B914" s="1" t="s">
        <v>1868</v>
      </c>
      <c r="C914" s="1" t="s">
        <v>12</v>
      </c>
      <c r="D914" s="1">
        <v>1</v>
      </c>
      <c r="E914" s="1">
        <v>0.36</v>
      </c>
      <c r="F914" s="1">
        <v>0.28999999999999998</v>
      </c>
      <c r="G914" s="1">
        <v>2019</v>
      </c>
      <c r="H914" s="1" t="s">
        <v>31</v>
      </c>
      <c r="I9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15" spans="1:9" x14ac:dyDescent="0.25">
      <c r="A915" s="1" t="s">
        <v>1869</v>
      </c>
      <c r="B915" s="1" t="s">
        <v>1870</v>
      </c>
      <c r="C915" s="1" t="s">
        <v>2451</v>
      </c>
      <c r="D915" s="1">
        <v>1</v>
      </c>
      <c r="E915" s="1">
        <v>1.34</v>
      </c>
      <c r="F915" s="1">
        <v>1.07</v>
      </c>
      <c r="G915" s="1">
        <v>2025</v>
      </c>
      <c r="H915" s="1" t="s">
        <v>167</v>
      </c>
      <c r="I9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16" spans="1:9" x14ac:dyDescent="0.25">
      <c r="A916" s="1" t="s">
        <v>1871</v>
      </c>
      <c r="B916" s="1" t="s">
        <v>1872</v>
      </c>
      <c r="C916" s="1" t="s">
        <v>34</v>
      </c>
      <c r="D916" s="1">
        <v>1</v>
      </c>
      <c r="E916" s="1">
        <v>3.34</v>
      </c>
      <c r="F916" s="1">
        <v>2.67</v>
      </c>
      <c r="G916" s="1">
        <v>2018</v>
      </c>
      <c r="H916" s="1" t="s">
        <v>154</v>
      </c>
      <c r="I9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17" spans="1:9" x14ac:dyDescent="0.25">
      <c r="A917" s="1" t="s">
        <v>1873</v>
      </c>
      <c r="B917" s="1" t="s">
        <v>1874</v>
      </c>
      <c r="C917" s="1" t="s">
        <v>47</v>
      </c>
      <c r="D917" s="1">
        <v>1</v>
      </c>
      <c r="E917" s="2">
        <v>1.72</v>
      </c>
      <c r="F917" s="2">
        <v>1.37</v>
      </c>
      <c r="G917" s="1">
        <v>2017</v>
      </c>
      <c r="H917" s="1" t="s">
        <v>82</v>
      </c>
      <c r="I9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18" spans="1:9" x14ac:dyDescent="0.25">
      <c r="A918" s="1" t="s">
        <v>1875</v>
      </c>
      <c r="B918" s="1" t="s">
        <v>1876</v>
      </c>
      <c r="C918" s="1" t="s">
        <v>34</v>
      </c>
      <c r="D918" s="1">
        <v>1</v>
      </c>
      <c r="E918" s="2">
        <v>2.62</v>
      </c>
      <c r="F918" s="2">
        <v>2.09</v>
      </c>
      <c r="G918" s="1">
        <v>2016</v>
      </c>
      <c r="H918" s="1" t="s">
        <v>617</v>
      </c>
      <c r="I9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19" spans="1:9" x14ac:dyDescent="0.25">
      <c r="A919" s="1" t="s">
        <v>1877</v>
      </c>
      <c r="B919" s="1" t="s">
        <v>1878</v>
      </c>
      <c r="C919" s="1" t="s">
        <v>12</v>
      </c>
      <c r="D919" s="1">
        <v>1</v>
      </c>
      <c r="E919" s="1">
        <v>0.74</v>
      </c>
      <c r="F919" s="1">
        <v>0.59</v>
      </c>
      <c r="G919" s="1">
        <v>2025</v>
      </c>
      <c r="H919" s="1" t="s">
        <v>41</v>
      </c>
      <c r="I9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0" spans="1:9" x14ac:dyDescent="0.25">
      <c r="A920" s="1" t="s">
        <v>1879</v>
      </c>
      <c r="B920" s="1" t="s">
        <v>1880</v>
      </c>
      <c r="C920" s="1" t="s">
        <v>19</v>
      </c>
      <c r="D920" s="1">
        <v>1</v>
      </c>
      <c r="E920" s="1">
        <v>5.65</v>
      </c>
      <c r="F920" s="1">
        <v>4.5199999999999996</v>
      </c>
      <c r="G920" s="1">
        <v>2025</v>
      </c>
      <c r="H920" s="1" t="s">
        <v>126</v>
      </c>
      <c r="I9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1" spans="1:9" x14ac:dyDescent="0.25">
      <c r="A921" s="1" t="s">
        <v>1881</v>
      </c>
      <c r="B921" s="1" t="s">
        <v>1882</v>
      </c>
      <c r="C921" s="1" t="s">
        <v>12</v>
      </c>
      <c r="D921" s="1">
        <v>1</v>
      </c>
      <c r="E921" s="1">
        <v>0.72</v>
      </c>
      <c r="F921" s="1">
        <v>0.57999999999999996</v>
      </c>
      <c r="G921" s="1">
        <v>2020</v>
      </c>
      <c r="H921" s="1" t="s">
        <v>9</v>
      </c>
      <c r="I9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2" spans="1:9" x14ac:dyDescent="0.25">
      <c r="A922" s="1" t="s">
        <v>1883</v>
      </c>
      <c r="B922" s="1" t="s">
        <v>1884</v>
      </c>
      <c r="C922" s="1" t="s">
        <v>47</v>
      </c>
      <c r="D922" s="1">
        <v>1</v>
      </c>
      <c r="E922" s="1">
        <v>1.36</v>
      </c>
      <c r="F922" s="1">
        <v>1.08</v>
      </c>
      <c r="G922" s="1">
        <v>2022</v>
      </c>
      <c r="H922" s="1" t="s">
        <v>41</v>
      </c>
      <c r="I9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3" spans="1:9" x14ac:dyDescent="0.25">
      <c r="A923" s="1" t="s">
        <v>1885</v>
      </c>
      <c r="B923" s="1" t="s">
        <v>1886</v>
      </c>
      <c r="C923" s="1" t="s">
        <v>12</v>
      </c>
      <c r="D923" s="1">
        <v>1</v>
      </c>
      <c r="E923" s="1">
        <v>0.92</v>
      </c>
      <c r="F923" s="1">
        <v>0.73</v>
      </c>
      <c r="G923" s="1">
        <v>2016</v>
      </c>
      <c r="H923" s="1" t="s">
        <v>63</v>
      </c>
      <c r="I9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4" spans="1:9" x14ac:dyDescent="0.25">
      <c r="A924" s="1" t="s">
        <v>1887</v>
      </c>
      <c r="B924" s="1" t="s">
        <v>1888</v>
      </c>
      <c r="C924" s="1" t="s">
        <v>34</v>
      </c>
      <c r="D924" s="1">
        <v>1</v>
      </c>
      <c r="E924" s="1">
        <v>2.97</v>
      </c>
      <c r="F924" s="1">
        <v>2.38</v>
      </c>
      <c r="G924" s="1">
        <v>2025</v>
      </c>
      <c r="H924" s="1" t="s">
        <v>354</v>
      </c>
      <c r="I9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5" spans="1:9" x14ac:dyDescent="0.25">
      <c r="A925" s="1" t="s">
        <v>1889</v>
      </c>
      <c r="B925" s="1" t="s">
        <v>1890</v>
      </c>
      <c r="C925" s="1" t="s">
        <v>2453</v>
      </c>
      <c r="D925" s="1">
        <v>1</v>
      </c>
      <c r="E925" s="1">
        <v>1.18</v>
      </c>
      <c r="F925" s="1">
        <v>0.94</v>
      </c>
      <c r="G925" s="1">
        <v>2010</v>
      </c>
      <c r="H925" s="1" t="s">
        <v>351</v>
      </c>
      <c r="I9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6" spans="1:9" x14ac:dyDescent="0.25">
      <c r="A926" s="1" t="s">
        <v>1891</v>
      </c>
      <c r="B926" s="1" t="s">
        <v>1892</v>
      </c>
      <c r="C926" s="1" t="s">
        <v>12</v>
      </c>
      <c r="D926" s="1">
        <v>1</v>
      </c>
      <c r="E926" s="1">
        <v>0.86</v>
      </c>
      <c r="F926" s="1">
        <v>0.69</v>
      </c>
      <c r="G926" s="1">
        <v>2025</v>
      </c>
      <c r="H926" s="1" t="s">
        <v>13</v>
      </c>
      <c r="I9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7" spans="1:9" x14ac:dyDescent="0.25">
      <c r="A927" s="1" t="s">
        <v>1893</v>
      </c>
      <c r="B927" s="1" t="s">
        <v>1894</v>
      </c>
      <c r="C927" s="1" t="s">
        <v>47</v>
      </c>
      <c r="D927" s="1">
        <v>1</v>
      </c>
      <c r="E927" s="2">
        <v>1.94</v>
      </c>
      <c r="F927" s="2">
        <v>1.55</v>
      </c>
      <c r="G927" s="1">
        <v>2025</v>
      </c>
      <c r="H927" s="1" t="s">
        <v>51</v>
      </c>
      <c r="I9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28" spans="1:9" x14ac:dyDescent="0.25">
      <c r="A928" s="1" t="s">
        <v>1895</v>
      </c>
      <c r="B928" s="1" t="s">
        <v>1896</v>
      </c>
      <c r="C928" s="1" t="s">
        <v>12</v>
      </c>
      <c r="D928" s="1">
        <v>1</v>
      </c>
      <c r="E928" s="1">
        <v>0.67</v>
      </c>
      <c r="F928" s="1">
        <v>0.54</v>
      </c>
      <c r="G928" s="1">
        <v>2014</v>
      </c>
      <c r="H928" s="1" t="s">
        <v>13</v>
      </c>
      <c r="I9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29" spans="1:9" x14ac:dyDescent="0.25">
      <c r="A929" s="1" t="s">
        <v>1897</v>
      </c>
      <c r="B929" s="1" t="s">
        <v>1898</v>
      </c>
      <c r="C929" s="1" t="s">
        <v>12</v>
      </c>
      <c r="D929" s="1">
        <v>1</v>
      </c>
      <c r="E929" s="1">
        <v>0.65</v>
      </c>
      <c r="F929" s="1">
        <v>0.52</v>
      </c>
      <c r="G929" s="1">
        <v>2009</v>
      </c>
      <c r="H929" s="1" t="s">
        <v>123</v>
      </c>
      <c r="I9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30" spans="1:9" x14ac:dyDescent="0.25">
      <c r="A930" s="1" t="s">
        <v>1899</v>
      </c>
      <c r="B930" s="1" t="s">
        <v>1900</v>
      </c>
      <c r="C930" s="1" t="s">
        <v>19</v>
      </c>
      <c r="D930" s="1">
        <v>1</v>
      </c>
      <c r="E930" s="2">
        <v>4.95</v>
      </c>
      <c r="F930" s="2">
        <v>3.96</v>
      </c>
      <c r="G930" s="1">
        <v>2025</v>
      </c>
      <c r="H930" s="1" t="s">
        <v>51</v>
      </c>
      <c r="I9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31" spans="1:9" x14ac:dyDescent="0.25">
      <c r="A931" s="1" t="s">
        <v>1901</v>
      </c>
      <c r="B931" s="1" t="s">
        <v>1902</v>
      </c>
      <c r="C931" s="1" t="s">
        <v>34</v>
      </c>
      <c r="D931" s="1">
        <v>1</v>
      </c>
      <c r="E931" s="1">
        <v>2.34</v>
      </c>
      <c r="F931" s="1">
        <v>1.87</v>
      </c>
      <c r="G931" s="1">
        <v>2025</v>
      </c>
      <c r="H931" s="1" t="s">
        <v>489</v>
      </c>
      <c r="I9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32" spans="1:9" x14ac:dyDescent="0.25">
      <c r="A932" s="1" t="s">
        <v>1903</v>
      </c>
      <c r="B932" s="1" t="s">
        <v>1904</v>
      </c>
      <c r="C932" s="1" t="s">
        <v>66</v>
      </c>
      <c r="D932" s="1">
        <v>1</v>
      </c>
      <c r="E932" s="2">
        <v>6.57</v>
      </c>
      <c r="F932" s="2">
        <v>5.26</v>
      </c>
      <c r="G932" s="1">
        <v>2025</v>
      </c>
      <c r="H932" s="1" t="s">
        <v>38</v>
      </c>
      <c r="I9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33" spans="1:9" x14ac:dyDescent="0.25">
      <c r="A933" s="1" t="s">
        <v>1905</v>
      </c>
      <c r="B933" s="1" t="s">
        <v>1906</v>
      </c>
      <c r="C933" s="1" t="s">
        <v>34</v>
      </c>
      <c r="D933" s="1">
        <v>1</v>
      </c>
      <c r="E933" s="1">
        <v>3.23</v>
      </c>
      <c r="F933" s="1">
        <v>2.59</v>
      </c>
      <c r="G933" s="1">
        <v>2015</v>
      </c>
      <c r="H933" s="1" t="s">
        <v>253</v>
      </c>
      <c r="I9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34" spans="1:9" x14ac:dyDescent="0.25">
      <c r="A934" s="1" t="s">
        <v>1907</v>
      </c>
      <c r="B934" s="1" t="s">
        <v>1908</v>
      </c>
      <c r="C934" s="1" t="s">
        <v>2454</v>
      </c>
      <c r="D934" s="1">
        <v>1</v>
      </c>
      <c r="E934" s="1" t="s">
        <v>73</v>
      </c>
      <c r="F934" s="1">
        <v>8.7100000000000009</v>
      </c>
      <c r="G934" s="1">
        <v>2025</v>
      </c>
      <c r="H934" s="1" t="s">
        <v>9</v>
      </c>
      <c r="I9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35" spans="1:9" x14ac:dyDescent="0.25">
      <c r="A935" s="1" t="s">
        <v>1909</v>
      </c>
      <c r="B935" s="1" t="s">
        <v>1910</v>
      </c>
      <c r="C935" s="1" t="s">
        <v>2451</v>
      </c>
      <c r="D935" s="1">
        <v>1</v>
      </c>
      <c r="E935" s="1">
        <v>1.55</v>
      </c>
      <c r="F935" s="1">
        <v>1.24</v>
      </c>
      <c r="G935" s="1">
        <v>2025</v>
      </c>
      <c r="H935" s="1" t="s">
        <v>148</v>
      </c>
      <c r="I9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36" spans="1:9" x14ac:dyDescent="0.25">
      <c r="A936" s="1" t="s">
        <v>1911</v>
      </c>
      <c r="B936" s="1" t="s">
        <v>1912</v>
      </c>
      <c r="C936" s="1" t="s">
        <v>12</v>
      </c>
      <c r="D936" s="1">
        <v>1</v>
      </c>
      <c r="E936" s="1">
        <v>0.87</v>
      </c>
      <c r="F936" s="1">
        <v>0.7</v>
      </c>
      <c r="G936" s="1">
        <v>2012</v>
      </c>
      <c r="H936" s="1" t="s">
        <v>154</v>
      </c>
      <c r="I9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37" spans="1:9" x14ac:dyDescent="0.25">
      <c r="A937" s="1" t="s">
        <v>1913</v>
      </c>
      <c r="B937" s="1" t="s">
        <v>1914</v>
      </c>
      <c r="C937" s="1" t="s">
        <v>47</v>
      </c>
      <c r="D937" s="1">
        <v>1</v>
      </c>
      <c r="E937" s="1">
        <v>1.58</v>
      </c>
      <c r="F937" s="1">
        <v>1.27</v>
      </c>
      <c r="G937" s="1">
        <v>2024</v>
      </c>
      <c r="H937" s="1" t="s">
        <v>126</v>
      </c>
      <c r="I9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38" spans="1:9" x14ac:dyDescent="0.25">
      <c r="A938" s="1" t="s">
        <v>1915</v>
      </c>
      <c r="B938" s="1" t="s">
        <v>1916</v>
      </c>
      <c r="C938" s="1" t="s">
        <v>2455</v>
      </c>
      <c r="D938" s="1">
        <v>1</v>
      </c>
      <c r="E938" s="1">
        <v>3.25</v>
      </c>
      <c r="F938" s="1">
        <v>2.6</v>
      </c>
      <c r="G938" s="1">
        <v>2020</v>
      </c>
      <c r="H938" s="1" t="s">
        <v>31</v>
      </c>
      <c r="I9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39" spans="1:9" x14ac:dyDescent="0.25">
      <c r="A939" s="1" t="s">
        <v>1917</v>
      </c>
      <c r="B939" s="1" t="s">
        <v>1918</v>
      </c>
      <c r="C939" s="1" t="s">
        <v>12</v>
      </c>
      <c r="D939" s="1">
        <v>1</v>
      </c>
      <c r="E939" s="1">
        <v>0.56000000000000005</v>
      </c>
      <c r="F939" s="1">
        <v>0.45</v>
      </c>
      <c r="G939" s="1">
        <v>2018</v>
      </c>
      <c r="H939" s="1" t="s">
        <v>41</v>
      </c>
      <c r="I9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40" spans="1:9" x14ac:dyDescent="0.25">
      <c r="A940" s="1" t="s">
        <v>1919</v>
      </c>
      <c r="B940" s="1" t="s">
        <v>1920</v>
      </c>
      <c r="C940" s="1" t="s">
        <v>47</v>
      </c>
      <c r="D940" s="1">
        <v>1</v>
      </c>
      <c r="E940" s="1">
        <v>1.37</v>
      </c>
      <c r="F940" s="1">
        <v>1.0900000000000001</v>
      </c>
      <c r="G940" s="1">
        <v>2014</v>
      </c>
      <c r="H940" s="1" t="s">
        <v>60</v>
      </c>
      <c r="I9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41" spans="1:9" x14ac:dyDescent="0.25">
      <c r="A941" s="1" t="s">
        <v>1921</v>
      </c>
      <c r="B941" s="1" t="s">
        <v>1922</v>
      </c>
      <c r="C941" s="1" t="s">
        <v>12</v>
      </c>
      <c r="D941" s="1">
        <v>1</v>
      </c>
      <c r="E941" s="1">
        <v>0.49</v>
      </c>
      <c r="F941" s="1">
        <v>0.39</v>
      </c>
      <c r="G941" s="1">
        <v>2019</v>
      </c>
      <c r="H941" s="1" t="s">
        <v>13</v>
      </c>
      <c r="I9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42" spans="1:9" x14ac:dyDescent="0.25">
      <c r="A942" s="1" t="s">
        <v>1923</v>
      </c>
      <c r="B942" s="1" t="s">
        <v>1924</v>
      </c>
      <c r="C942" s="1" t="s">
        <v>2452</v>
      </c>
      <c r="D942" s="1">
        <v>1</v>
      </c>
      <c r="E942" s="1">
        <v>5.94</v>
      </c>
      <c r="F942" s="1">
        <v>4.75</v>
      </c>
      <c r="G942" s="1">
        <v>2025</v>
      </c>
      <c r="H942" s="1" t="s">
        <v>13</v>
      </c>
      <c r="I9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43" spans="1:9" x14ac:dyDescent="0.25">
      <c r="A943" s="1" t="s">
        <v>1925</v>
      </c>
      <c r="B943" s="1" t="s">
        <v>1926</v>
      </c>
      <c r="C943" s="1" t="s">
        <v>47</v>
      </c>
      <c r="D943" s="1">
        <v>1</v>
      </c>
      <c r="E943" s="2">
        <v>1.61</v>
      </c>
      <c r="F943" s="2">
        <v>1.29</v>
      </c>
      <c r="G943" s="1">
        <v>2016</v>
      </c>
      <c r="H943" s="1" t="s">
        <v>82</v>
      </c>
      <c r="I9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44" spans="1:9" x14ac:dyDescent="0.25">
      <c r="A944" s="1" t="s">
        <v>1927</v>
      </c>
      <c r="B944" s="1" t="s">
        <v>1928</v>
      </c>
      <c r="C944" s="1" t="s">
        <v>12</v>
      </c>
      <c r="D944" s="1">
        <v>1</v>
      </c>
      <c r="E944" s="1">
        <v>0.97</v>
      </c>
      <c r="F944" s="1">
        <v>0.78</v>
      </c>
      <c r="G944" s="1">
        <v>2024</v>
      </c>
      <c r="H944" s="1" t="s">
        <v>93</v>
      </c>
      <c r="I9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45" spans="1:9" x14ac:dyDescent="0.25">
      <c r="A945" s="1" t="s">
        <v>1929</v>
      </c>
      <c r="B945" s="1" t="s">
        <v>1930</v>
      </c>
      <c r="C945" s="1" t="s">
        <v>34</v>
      </c>
      <c r="D945" s="1">
        <v>1</v>
      </c>
      <c r="E945" s="1">
        <v>3.64</v>
      </c>
      <c r="F945" s="1">
        <v>2.91</v>
      </c>
      <c r="G945" s="1">
        <v>2024</v>
      </c>
      <c r="H945" s="1" t="s">
        <v>9</v>
      </c>
      <c r="I9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46" spans="1:9" x14ac:dyDescent="0.25">
      <c r="A946" s="1" t="s">
        <v>1931</v>
      </c>
      <c r="B946" s="1" t="s">
        <v>1932</v>
      </c>
      <c r="C946" s="1" t="s">
        <v>47</v>
      </c>
      <c r="D946" s="1">
        <v>1</v>
      </c>
      <c r="E946" s="1">
        <v>1.41</v>
      </c>
      <c r="F946" s="1">
        <v>1.1299999999999999</v>
      </c>
      <c r="G946" s="1">
        <v>2015</v>
      </c>
      <c r="H946" s="1" t="s">
        <v>148</v>
      </c>
      <c r="I9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47" spans="1:9" x14ac:dyDescent="0.25">
      <c r="A947" s="1" t="s">
        <v>1933</v>
      </c>
      <c r="B947" s="1" t="s">
        <v>1934</v>
      </c>
      <c r="C947" s="1" t="s">
        <v>12</v>
      </c>
      <c r="D947" s="1">
        <v>1</v>
      </c>
      <c r="E947" s="1">
        <v>1.18</v>
      </c>
      <c r="F947" s="1">
        <v>0.94</v>
      </c>
      <c r="G947" s="1">
        <v>2023</v>
      </c>
      <c r="H947" s="1" t="s">
        <v>9</v>
      </c>
      <c r="I9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48" spans="1:9" x14ac:dyDescent="0.25">
      <c r="A948" s="1" t="s">
        <v>1935</v>
      </c>
      <c r="B948" s="1" t="s">
        <v>1936</v>
      </c>
      <c r="C948" s="1" t="s">
        <v>12</v>
      </c>
      <c r="D948" s="1">
        <v>1</v>
      </c>
      <c r="E948" s="1">
        <v>0.56999999999999995</v>
      </c>
      <c r="F948" s="1">
        <v>0.46</v>
      </c>
      <c r="G948" s="1">
        <v>2016</v>
      </c>
      <c r="H948" s="1" t="s">
        <v>44</v>
      </c>
      <c r="I9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49" spans="1:9" x14ac:dyDescent="0.25">
      <c r="A949" s="1" t="s">
        <v>1937</v>
      </c>
      <c r="B949" s="1" t="s">
        <v>1938</v>
      </c>
      <c r="C949" s="1" t="s">
        <v>12</v>
      </c>
      <c r="D949" s="1">
        <v>1</v>
      </c>
      <c r="E949" s="1">
        <v>0.97</v>
      </c>
      <c r="F949" s="1">
        <v>0.77</v>
      </c>
      <c r="G949" s="1">
        <v>2014</v>
      </c>
      <c r="H949" s="1" t="s">
        <v>44</v>
      </c>
      <c r="I9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50" spans="1:9" x14ac:dyDescent="0.25">
      <c r="A950" s="1" t="s">
        <v>1939</v>
      </c>
      <c r="B950" s="1" t="s">
        <v>1940</v>
      </c>
      <c r="C950" s="1" t="s">
        <v>12</v>
      </c>
      <c r="D950" s="1">
        <v>1</v>
      </c>
      <c r="E950" s="1">
        <v>0.43</v>
      </c>
      <c r="F950" s="1">
        <v>0.34</v>
      </c>
      <c r="G950" s="1">
        <v>2013</v>
      </c>
      <c r="H950" s="1" t="s">
        <v>191</v>
      </c>
      <c r="I9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51" spans="1:9" x14ac:dyDescent="0.25">
      <c r="A951" s="1" t="s">
        <v>1941</v>
      </c>
      <c r="B951" s="1" t="s">
        <v>1942</v>
      </c>
      <c r="C951" s="1" t="s">
        <v>47</v>
      </c>
      <c r="D951" s="1">
        <v>1</v>
      </c>
      <c r="E951" s="1">
        <v>1.79</v>
      </c>
      <c r="F951" s="1">
        <v>1.43</v>
      </c>
      <c r="G951" s="1">
        <v>2018</v>
      </c>
      <c r="H951" s="1" t="s">
        <v>20</v>
      </c>
      <c r="I9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52" spans="1:9" x14ac:dyDescent="0.25">
      <c r="A952" s="1" t="s">
        <v>1943</v>
      </c>
      <c r="B952" s="1" t="s">
        <v>1944</v>
      </c>
      <c r="C952" s="1" t="s">
        <v>66</v>
      </c>
      <c r="D952" s="1">
        <v>1</v>
      </c>
      <c r="E952" s="1">
        <v>6.78</v>
      </c>
      <c r="F952" s="1">
        <v>5.42</v>
      </c>
      <c r="G952" s="1">
        <v>2025</v>
      </c>
      <c r="H952" s="1" t="s">
        <v>67</v>
      </c>
      <c r="I9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53" spans="1:9" x14ac:dyDescent="0.25">
      <c r="A953" s="1" t="s">
        <v>1945</v>
      </c>
      <c r="B953" s="1" t="s">
        <v>1946</v>
      </c>
      <c r="C953" s="1" t="s">
        <v>12</v>
      </c>
      <c r="D953" s="1">
        <v>1</v>
      </c>
      <c r="E953" s="1">
        <v>0.45</v>
      </c>
      <c r="F953" s="1">
        <v>0.36</v>
      </c>
      <c r="G953" s="1">
        <v>2022</v>
      </c>
      <c r="H953" s="1" t="s">
        <v>626</v>
      </c>
      <c r="I9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54" spans="1:9" x14ac:dyDescent="0.25">
      <c r="A954" s="1" t="s">
        <v>1947</v>
      </c>
      <c r="B954" s="1" t="s">
        <v>1948</v>
      </c>
      <c r="C954" s="1" t="s">
        <v>47</v>
      </c>
      <c r="D954" s="1">
        <v>1</v>
      </c>
      <c r="E954" s="1">
        <v>1.36</v>
      </c>
      <c r="F954" s="1">
        <v>1.08</v>
      </c>
      <c r="G954" s="1">
        <v>2008</v>
      </c>
      <c r="H954" s="1" t="s">
        <v>1949</v>
      </c>
      <c r="I9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55" spans="1:9" x14ac:dyDescent="0.25">
      <c r="A955" s="1" t="s">
        <v>1950</v>
      </c>
      <c r="B955" s="1" t="s">
        <v>1951</v>
      </c>
      <c r="C955" s="1" t="s">
        <v>47</v>
      </c>
      <c r="D955" s="1">
        <v>1</v>
      </c>
      <c r="E955" s="1">
        <v>1.55</v>
      </c>
      <c r="F955" s="1">
        <v>1.24</v>
      </c>
      <c r="G955" s="1">
        <v>2018</v>
      </c>
      <c r="H955" s="1" t="s">
        <v>253</v>
      </c>
      <c r="I9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56" spans="1:9" x14ac:dyDescent="0.25">
      <c r="A956" s="1" t="s">
        <v>1952</v>
      </c>
      <c r="B956" s="1" t="s">
        <v>1953</v>
      </c>
      <c r="C956" s="1" t="s">
        <v>12</v>
      </c>
      <c r="D956" s="1">
        <v>1</v>
      </c>
      <c r="E956" s="2">
        <v>0.96</v>
      </c>
      <c r="F956" s="2">
        <v>0.77</v>
      </c>
      <c r="G956" s="1">
        <v>2024</v>
      </c>
      <c r="H956" s="1" t="s">
        <v>238</v>
      </c>
      <c r="I9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57" spans="1:9" x14ac:dyDescent="0.25">
      <c r="A957" s="1" t="s">
        <v>1954</v>
      </c>
      <c r="B957" s="1" t="s">
        <v>1955</v>
      </c>
      <c r="C957" s="1" t="s">
        <v>19</v>
      </c>
      <c r="D957" s="1">
        <v>1</v>
      </c>
      <c r="E957" s="2">
        <v>4.42</v>
      </c>
      <c r="F957" s="2">
        <v>3.54</v>
      </c>
      <c r="G957" s="1">
        <v>2024</v>
      </c>
      <c r="H957" s="1" t="s">
        <v>82</v>
      </c>
      <c r="I9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58" spans="1:9" x14ac:dyDescent="0.25">
      <c r="A958" s="1" t="s">
        <v>1956</v>
      </c>
      <c r="B958" s="1" t="s">
        <v>1957</v>
      </c>
      <c r="C958" s="1" t="s">
        <v>47</v>
      </c>
      <c r="D958" s="1">
        <v>1</v>
      </c>
      <c r="E958" s="1">
        <v>1.28</v>
      </c>
      <c r="F958" s="1">
        <v>1.02</v>
      </c>
      <c r="G958" s="1">
        <v>2025</v>
      </c>
      <c r="H958" s="1" t="s">
        <v>57</v>
      </c>
      <c r="I9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59" spans="1:9" x14ac:dyDescent="0.25">
      <c r="A959" s="1" t="s">
        <v>1958</v>
      </c>
      <c r="B959" s="1" t="s">
        <v>1959</v>
      </c>
      <c r="C959" s="1" t="s">
        <v>12</v>
      </c>
      <c r="D959" s="1">
        <v>1</v>
      </c>
      <c r="E959" s="1">
        <v>0.9</v>
      </c>
      <c r="F959" s="1">
        <v>0.72</v>
      </c>
      <c r="G959" s="1">
        <v>2008</v>
      </c>
      <c r="H959" s="1" t="s">
        <v>351</v>
      </c>
      <c r="I9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60" spans="1:9" x14ac:dyDescent="0.25">
      <c r="A960" s="1" t="s">
        <v>1960</v>
      </c>
      <c r="B960" s="1" t="s">
        <v>1961</v>
      </c>
      <c r="C960" s="1" t="s">
        <v>66</v>
      </c>
      <c r="D960" s="1">
        <v>1</v>
      </c>
      <c r="E960" s="1">
        <v>6.89</v>
      </c>
      <c r="F960" s="1">
        <v>5.51</v>
      </c>
      <c r="G960" s="1">
        <v>2020</v>
      </c>
      <c r="H960" s="1" t="s">
        <v>138</v>
      </c>
      <c r="I9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61" spans="1:9" x14ac:dyDescent="0.25">
      <c r="A961" s="1" t="s">
        <v>1962</v>
      </c>
      <c r="B961" s="1" t="s">
        <v>1963</v>
      </c>
      <c r="C961" s="1" t="s">
        <v>12</v>
      </c>
      <c r="D961" s="1">
        <v>1</v>
      </c>
      <c r="E961" s="1">
        <v>0.87</v>
      </c>
      <c r="F961" s="1">
        <v>0.7</v>
      </c>
      <c r="G961" s="1">
        <v>2016</v>
      </c>
      <c r="H961" s="1" t="s">
        <v>57</v>
      </c>
      <c r="I9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62" spans="1:9" x14ac:dyDescent="0.25">
      <c r="A962" s="1" t="s">
        <v>1964</v>
      </c>
      <c r="B962" s="1" t="s">
        <v>1965</v>
      </c>
      <c r="C962" s="1" t="s">
        <v>47</v>
      </c>
      <c r="D962" s="1">
        <v>1</v>
      </c>
      <c r="E962" s="2">
        <v>1.24</v>
      </c>
      <c r="F962" s="2">
        <v>0.99</v>
      </c>
      <c r="G962" s="1">
        <v>2018</v>
      </c>
      <c r="H962" s="1" t="s">
        <v>617</v>
      </c>
      <c r="I9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63" spans="1:9" x14ac:dyDescent="0.25">
      <c r="A963" s="1" t="s">
        <v>1966</v>
      </c>
      <c r="B963" s="1" t="s">
        <v>1967</v>
      </c>
      <c r="C963" s="1" t="s">
        <v>47</v>
      </c>
      <c r="D963" s="1">
        <v>1</v>
      </c>
      <c r="E963" s="2">
        <v>1.51</v>
      </c>
      <c r="F963" s="2">
        <v>1.21</v>
      </c>
      <c r="G963" s="1">
        <v>2025</v>
      </c>
      <c r="H963" s="1" t="s">
        <v>284</v>
      </c>
      <c r="I9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64" spans="1:9" x14ac:dyDescent="0.25">
      <c r="A964" s="1" t="s">
        <v>1968</v>
      </c>
      <c r="B964" s="1" t="s">
        <v>1969</v>
      </c>
      <c r="C964" s="1" t="s">
        <v>34</v>
      </c>
      <c r="D964" s="1">
        <v>1</v>
      </c>
      <c r="E964" s="2">
        <v>2.54</v>
      </c>
      <c r="F964" s="2">
        <v>2.0299999999999998</v>
      </c>
      <c r="G964" s="1">
        <v>2024</v>
      </c>
      <c r="H964" s="1" t="s">
        <v>284</v>
      </c>
      <c r="I9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65" spans="1:9" x14ac:dyDescent="0.25">
      <c r="A965" s="1" t="s">
        <v>1970</v>
      </c>
      <c r="B965" s="1" t="s">
        <v>1971</v>
      </c>
      <c r="C965" s="1" t="s">
        <v>2455</v>
      </c>
      <c r="D965" s="1">
        <v>1</v>
      </c>
      <c r="E965" s="1">
        <v>3.66</v>
      </c>
      <c r="F965" s="1">
        <v>2.93</v>
      </c>
      <c r="G965" s="1">
        <v>2022</v>
      </c>
      <c r="H965" s="1" t="s">
        <v>148</v>
      </c>
      <c r="I9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66" spans="1:9" x14ac:dyDescent="0.25">
      <c r="A966" s="1" t="s">
        <v>1972</v>
      </c>
      <c r="B966" s="1" t="s">
        <v>1973</v>
      </c>
      <c r="C966" s="1" t="s">
        <v>2455</v>
      </c>
      <c r="D966" s="1">
        <v>1</v>
      </c>
      <c r="E966" s="1">
        <v>2.4</v>
      </c>
      <c r="F966" s="1">
        <v>1.92</v>
      </c>
      <c r="G966" s="1">
        <v>2025</v>
      </c>
      <c r="H966" s="1" t="s">
        <v>110</v>
      </c>
      <c r="I9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67" spans="1:9" x14ac:dyDescent="0.25">
      <c r="A967" s="1" t="s">
        <v>2872</v>
      </c>
      <c r="B967" s="1" t="s">
        <v>2873</v>
      </c>
      <c r="C967" s="1" t="s">
        <v>2453</v>
      </c>
      <c r="D967" s="1">
        <v>1</v>
      </c>
      <c r="E967" s="1">
        <v>0.66</v>
      </c>
      <c r="F967" s="1">
        <v>0.53</v>
      </c>
      <c r="G967" s="1">
        <v>2025</v>
      </c>
      <c r="H967" s="1" t="s">
        <v>98</v>
      </c>
      <c r="I9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68" spans="1:9" x14ac:dyDescent="0.25">
      <c r="A968" s="1" t="s">
        <v>1976</v>
      </c>
      <c r="B968" s="1" t="s">
        <v>1975</v>
      </c>
      <c r="C968" s="1" t="s">
        <v>34</v>
      </c>
      <c r="D968" s="1">
        <v>1</v>
      </c>
      <c r="E968" s="1">
        <v>2.63</v>
      </c>
      <c r="F968" s="1">
        <v>2.1</v>
      </c>
      <c r="G968" s="1">
        <v>2016</v>
      </c>
      <c r="H968" s="1" t="s">
        <v>138</v>
      </c>
      <c r="I9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69" spans="1:9" x14ac:dyDescent="0.25">
      <c r="A969" s="1" t="s">
        <v>1974</v>
      </c>
      <c r="B969" s="1" t="s">
        <v>1975</v>
      </c>
      <c r="C969" s="1" t="s">
        <v>47</v>
      </c>
      <c r="D969" s="1">
        <v>1</v>
      </c>
      <c r="E969" s="1">
        <v>1.21</v>
      </c>
      <c r="F969" s="1">
        <v>0.97</v>
      </c>
      <c r="G969" s="1">
        <v>2025</v>
      </c>
      <c r="H969" s="1" t="s">
        <v>626</v>
      </c>
      <c r="I9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0" spans="1:9" x14ac:dyDescent="0.25">
      <c r="A970" s="1" t="s">
        <v>1977</v>
      </c>
      <c r="B970" s="1" t="s">
        <v>1978</v>
      </c>
      <c r="C970" s="1" t="s">
        <v>12</v>
      </c>
      <c r="D970" s="1">
        <v>1</v>
      </c>
      <c r="E970" s="1">
        <v>0.77</v>
      </c>
      <c r="F970" s="1">
        <v>0.61</v>
      </c>
      <c r="G970" s="1">
        <v>2011</v>
      </c>
      <c r="H970" s="1" t="s">
        <v>98</v>
      </c>
      <c r="I9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1" spans="1:9" x14ac:dyDescent="0.25">
      <c r="A971" s="1" t="s">
        <v>1979</v>
      </c>
      <c r="B971" s="1" t="s">
        <v>1980</v>
      </c>
      <c r="C971" s="1" t="s">
        <v>2451</v>
      </c>
      <c r="D971" s="1">
        <v>1</v>
      </c>
      <c r="E971" s="1">
        <v>2.08</v>
      </c>
      <c r="F971" s="1">
        <v>1.66</v>
      </c>
      <c r="G971" s="1">
        <v>2025</v>
      </c>
      <c r="H971" s="1" t="s">
        <v>44</v>
      </c>
      <c r="I9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2" spans="1:9" x14ac:dyDescent="0.25">
      <c r="A972" s="1" t="s">
        <v>1981</v>
      </c>
      <c r="B972" s="1" t="s">
        <v>1982</v>
      </c>
      <c r="C972" s="1" t="s">
        <v>47</v>
      </c>
      <c r="D972" s="1">
        <v>1</v>
      </c>
      <c r="E972" s="1">
        <v>1.63</v>
      </c>
      <c r="F972" s="1">
        <v>1.3</v>
      </c>
      <c r="G972" s="1">
        <v>2010</v>
      </c>
      <c r="H972" s="1" t="s">
        <v>456</v>
      </c>
      <c r="I9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3" spans="1:9" x14ac:dyDescent="0.25">
      <c r="A973" s="1" t="s">
        <v>1983</v>
      </c>
      <c r="B973" s="1" t="s">
        <v>1984</v>
      </c>
      <c r="C973" s="1" t="s">
        <v>47</v>
      </c>
      <c r="D973" s="1">
        <v>1</v>
      </c>
      <c r="E973" s="1">
        <v>1.98</v>
      </c>
      <c r="F973" s="1">
        <v>1.59</v>
      </c>
      <c r="G973" s="1">
        <v>2025</v>
      </c>
      <c r="H973" s="1" t="s">
        <v>13</v>
      </c>
      <c r="I9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4" spans="1:9" x14ac:dyDescent="0.25">
      <c r="A974" s="1" t="s">
        <v>1985</v>
      </c>
      <c r="B974" s="1" t="s">
        <v>1986</v>
      </c>
      <c r="C974" s="1" t="s">
        <v>47</v>
      </c>
      <c r="D974" s="1">
        <v>1</v>
      </c>
      <c r="E974" s="1">
        <v>1.56</v>
      </c>
      <c r="F974" s="1">
        <v>1.25</v>
      </c>
      <c r="G974" s="1">
        <v>2024</v>
      </c>
      <c r="H974" s="1" t="s">
        <v>664</v>
      </c>
      <c r="I9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5" spans="1:9" x14ac:dyDescent="0.25">
      <c r="A975" s="1" t="s">
        <v>2874</v>
      </c>
      <c r="B975" s="1" t="s">
        <v>2875</v>
      </c>
      <c r="C975" s="1" t="s">
        <v>2455</v>
      </c>
      <c r="D975" s="1">
        <v>1</v>
      </c>
      <c r="E975" s="1">
        <v>2.3199999999999998</v>
      </c>
      <c r="F975" s="1">
        <v>1.86</v>
      </c>
      <c r="G975" s="1">
        <v>2025</v>
      </c>
      <c r="H975" s="1" t="s">
        <v>176</v>
      </c>
      <c r="I9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6" spans="1:9" x14ac:dyDescent="0.25">
      <c r="A976" s="1" t="s">
        <v>1987</v>
      </c>
      <c r="B976" s="1" t="s">
        <v>1988</v>
      </c>
      <c r="C976" s="1" t="s">
        <v>34</v>
      </c>
      <c r="D976" s="1">
        <v>1</v>
      </c>
      <c r="E976" s="1">
        <v>2.4700000000000002</v>
      </c>
      <c r="F976" s="1">
        <v>1.98</v>
      </c>
      <c r="G976" s="1">
        <v>2010</v>
      </c>
      <c r="H976" s="1" t="s">
        <v>88</v>
      </c>
      <c r="I9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7" spans="1:9" x14ac:dyDescent="0.25">
      <c r="A977" s="1" t="s">
        <v>1989</v>
      </c>
      <c r="B977" s="1" t="s">
        <v>1990</v>
      </c>
      <c r="C977" s="1" t="s">
        <v>47</v>
      </c>
      <c r="D977" s="1">
        <v>1</v>
      </c>
      <c r="E977" s="1">
        <v>2.1</v>
      </c>
      <c r="F977" s="1">
        <v>1.68</v>
      </c>
      <c r="G977" s="1">
        <v>2025</v>
      </c>
      <c r="H977" s="1" t="s">
        <v>13</v>
      </c>
      <c r="I9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8" spans="1:9" x14ac:dyDescent="0.25">
      <c r="A978" s="1" t="s">
        <v>1991</v>
      </c>
      <c r="B978" s="1" t="s">
        <v>1992</v>
      </c>
      <c r="C978" s="1" t="s">
        <v>12</v>
      </c>
      <c r="D978" s="1">
        <v>1</v>
      </c>
      <c r="E978" s="1">
        <v>0.82</v>
      </c>
      <c r="F978" s="1">
        <v>0.66</v>
      </c>
      <c r="G978" s="1">
        <v>2022</v>
      </c>
      <c r="H978" s="1" t="s">
        <v>93</v>
      </c>
      <c r="I9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79" spans="1:9" x14ac:dyDescent="0.25">
      <c r="A979" s="1" t="s">
        <v>1993</v>
      </c>
      <c r="B979" s="1" t="s">
        <v>1994</v>
      </c>
      <c r="C979" s="1" t="s">
        <v>12</v>
      </c>
      <c r="D979" s="1">
        <v>1</v>
      </c>
      <c r="E979" s="1">
        <v>1</v>
      </c>
      <c r="F979" s="1">
        <v>0.8</v>
      </c>
      <c r="G979" s="1">
        <v>2015</v>
      </c>
      <c r="H979" s="1" t="s">
        <v>60</v>
      </c>
      <c r="I9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0" spans="1:9" x14ac:dyDescent="0.25">
      <c r="A980" s="1" t="s">
        <v>1995</v>
      </c>
      <c r="B980" s="1" t="s">
        <v>1996</v>
      </c>
      <c r="C980" s="1" t="s">
        <v>47</v>
      </c>
      <c r="D980" s="1">
        <v>1</v>
      </c>
      <c r="E980" s="1">
        <v>1.33</v>
      </c>
      <c r="F980" s="1">
        <v>1.07</v>
      </c>
      <c r="G980" s="1">
        <v>2014</v>
      </c>
      <c r="H980" s="1" t="s">
        <v>148</v>
      </c>
      <c r="I9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1" spans="1:9" x14ac:dyDescent="0.25">
      <c r="A981" s="1" t="s">
        <v>1997</v>
      </c>
      <c r="B981" s="1" t="s">
        <v>1998</v>
      </c>
      <c r="C981" s="1" t="s">
        <v>12</v>
      </c>
      <c r="D981" s="1">
        <v>1</v>
      </c>
      <c r="E981" s="1">
        <v>0.77</v>
      </c>
      <c r="F981" s="1">
        <v>0.61</v>
      </c>
      <c r="G981" s="1">
        <v>2016</v>
      </c>
      <c r="H981" s="1" t="s">
        <v>16</v>
      </c>
      <c r="I9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2" spans="1:9" x14ac:dyDescent="0.25">
      <c r="A982" s="1" t="s">
        <v>1999</v>
      </c>
      <c r="B982" s="1" t="s">
        <v>2000</v>
      </c>
      <c r="C982" s="1" t="s">
        <v>2454</v>
      </c>
      <c r="D982" s="1">
        <v>1</v>
      </c>
      <c r="E982" s="1" t="s">
        <v>73</v>
      </c>
      <c r="F982" s="1">
        <v>11.75</v>
      </c>
      <c r="G982" s="1">
        <v>2014</v>
      </c>
      <c r="H982" s="1" t="s">
        <v>54</v>
      </c>
      <c r="I9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3" spans="1:9" x14ac:dyDescent="0.25">
      <c r="A983" s="1" t="s">
        <v>2001</v>
      </c>
      <c r="B983" s="1" t="s">
        <v>2002</v>
      </c>
      <c r="C983" s="1" t="s">
        <v>2455</v>
      </c>
      <c r="D983" s="1">
        <v>1</v>
      </c>
      <c r="E983" s="1">
        <v>2.67</v>
      </c>
      <c r="F983" s="1">
        <v>2.14</v>
      </c>
      <c r="G983" s="1">
        <v>2025</v>
      </c>
      <c r="H983" s="1" t="s">
        <v>148</v>
      </c>
      <c r="I9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4" spans="1:9" x14ac:dyDescent="0.25">
      <c r="A984" s="1" t="s">
        <v>2003</v>
      </c>
      <c r="B984" s="1" t="s">
        <v>2004</v>
      </c>
      <c r="C984" s="1" t="s">
        <v>34</v>
      </c>
      <c r="D984" s="1">
        <v>1</v>
      </c>
      <c r="E984" s="1">
        <v>2.72</v>
      </c>
      <c r="F984" s="1">
        <v>2.1800000000000002</v>
      </c>
      <c r="G984" s="1">
        <v>2024</v>
      </c>
      <c r="H984" s="1" t="s">
        <v>98</v>
      </c>
      <c r="I9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5" spans="1:9" x14ac:dyDescent="0.25">
      <c r="A985" s="1" t="s">
        <v>2005</v>
      </c>
      <c r="B985" s="1" t="s">
        <v>2006</v>
      </c>
      <c r="C985" s="1" t="s">
        <v>12</v>
      </c>
      <c r="D985" s="1">
        <v>1</v>
      </c>
      <c r="E985" s="1">
        <v>1.1399999999999999</v>
      </c>
      <c r="F985" s="1">
        <v>0.91</v>
      </c>
      <c r="G985" s="1">
        <v>2009</v>
      </c>
      <c r="H985" s="1" t="s">
        <v>54</v>
      </c>
      <c r="I9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6" spans="1:9" x14ac:dyDescent="0.25">
      <c r="A986" s="1" t="s">
        <v>2009</v>
      </c>
      <c r="B986" s="1" t="s">
        <v>2008</v>
      </c>
      <c r="C986" s="1" t="s">
        <v>12</v>
      </c>
      <c r="D986" s="1">
        <v>1</v>
      </c>
      <c r="E986" s="1">
        <v>0.9</v>
      </c>
      <c r="F986" s="1">
        <v>0.72</v>
      </c>
      <c r="G986" s="1">
        <v>2022</v>
      </c>
      <c r="H986" s="1" t="s">
        <v>126</v>
      </c>
      <c r="I9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7" spans="1:9" x14ac:dyDescent="0.25">
      <c r="A987" s="1" t="s">
        <v>2007</v>
      </c>
      <c r="B987" s="1" t="s">
        <v>2008</v>
      </c>
      <c r="C987" s="1" t="s">
        <v>47</v>
      </c>
      <c r="D987" s="1">
        <v>1</v>
      </c>
      <c r="E987" s="1">
        <v>1.42</v>
      </c>
      <c r="F987" s="1">
        <v>1.1299999999999999</v>
      </c>
      <c r="G987" s="1">
        <v>2008</v>
      </c>
      <c r="H987" s="1" t="s">
        <v>9</v>
      </c>
      <c r="I9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8" spans="1:9" x14ac:dyDescent="0.25">
      <c r="A988" s="1" t="s">
        <v>2010</v>
      </c>
      <c r="B988" s="1" t="s">
        <v>2011</v>
      </c>
      <c r="C988" s="1" t="s">
        <v>12</v>
      </c>
      <c r="D988" s="1">
        <v>1</v>
      </c>
      <c r="E988" s="1">
        <v>0.87</v>
      </c>
      <c r="F988" s="1">
        <v>0.7</v>
      </c>
      <c r="G988" s="1">
        <v>2025</v>
      </c>
      <c r="H988" s="1" t="s">
        <v>351</v>
      </c>
      <c r="I9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89" spans="1:9" x14ac:dyDescent="0.25">
      <c r="A989" s="1" t="s">
        <v>2012</v>
      </c>
      <c r="B989" s="1" t="s">
        <v>2013</v>
      </c>
      <c r="C989" s="1" t="s">
        <v>19</v>
      </c>
      <c r="D989" s="1">
        <v>1</v>
      </c>
      <c r="E989" s="1">
        <v>4.3099999999999996</v>
      </c>
      <c r="F989" s="1">
        <v>3.45</v>
      </c>
      <c r="G989" s="1">
        <v>2025</v>
      </c>
      <c r="H989" s="1" t="s">
        <v>107</v>
      </c>
      <c r="I9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90" spans="1:9" x14ac:dyDescent="0.25">
      <c r="A990" s="1" t="s">
        <v>2876</v>
      </c>
      <c r="B990" s="1" t="s">
        <v>2877</v>
      </c>
      <c r="C990" s="1" t="s">
        <v>2453</v>
      </c>
      <c r="D990" s="1">
        <v>1</v>
      </c>
      <c r="E990" s="1">
        <v>0.42</v>
      </c>
      <c r="F990" s="1">
        <v>0.34</v>
      </c>
      <c r="G990" s="1">
        <v>2025</v>
      </c>
      <c r="H990" s="1" t="s">
        <v>41</v>
      </c>
      <c r="I9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91" spans="1:9" x14ac:dyDescent="0.25">
      <c r="A991" s="1" t="s">
        <v>2014</v>
      </c>
      <c r="B991" s="1" t="s">
        <v>2015</v>
      </c>
      <c r="C991" s="1" t="s">
        <v>47</v>
      </c>
      <c r="D991" s="1">
        <v>1</v>
      </c>
      <c r="E991" s="1">
        <v>1.41</v>
      </c>
      <c r="F991" s="1">
        <v>1.1200000000000001</v>
      </c>
      <c r="G991" s="1">
        <v>2025</v>
      </c>
      <c r="H991" s="1" t="s">
        <v>41</v>
      </c>
      <c r="I9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92" spans="1:9" x14ac:dyDescent="0.25">
      <c r="A992" s="1" t="s">
        <v>2016</v>
      </c>
      <c r="B992" s="1" t="s">
        <v>2017</v>
      </c>
      <c r="C992" s="1" t="s">
        <v>34</v>
      </c>
      <c r="D992" s="1">
        <v>1</v>
      </c>
      <c r="E992" s="1">
        <v>2.2999999999999998</v>
      </c>
      <c r="F992" s="1">
        <v>1.84</v>
      </c>
      <c r="G992" s="1">
        <v>2025</v>
      </c>
      <c r="H992" s="1" t="s">
        <v>143</v>
      </c>
      <c r="I9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93" spans="1:9" x14ac:dyDescent="0.25">
      <c r="A993" s="1" t="s">
        <v>2018</v>
      </c>
      <c r="B993" s="1" t="s">
        <v>2019</v>
      </c>
      <c r="C993" s="1" t="s">
        <v>34</v>
      </c>
      <c r="D993" s="1">
        <v>1</v>
      </c>
      <c r="E993" s="2">
        <v>2.86</v>
      </c>
      <c r="F993" s="2">
        <v>2.2799999999999998</v>
      </c>
      <c r="G993" s="1">
        <v>2012</v>
      </c>
      <c r="H993" s="1" t="s">
        <v>51</v>
      </c>
      <c r="I9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94" spans="1:9" x14ac:dyDescent="0.25">
      <c r="A994" s="1" t="s">
        <v>2020</v>
      </c>
      <c r="B994" s="1" t="s">
        <v>2021</v>
      </c>
      <c r="C994" s="1" t="s">
        <v>47</v>
      </c>
      <c r="D994" s="1">
        <v>1</v>
      </c>
      <c r="E994" s="1">
        <v>1.52</v>
      </c>
      <c r="F994" s="1">
        <v>1.22</v>
      </c>
      <c r="G994" s="1">
        <v>2023</v>
      </c>
      <c r="H994" s="1" t="s">
        <v>208</v>
      </c>
      <c r="I9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95" spans="1:9" x14ac:dyDescent="0.25">
      <c r="A995" s="1" t="s">
        <v>2022</v>
      </c>
      <c r="B995" s="1" t="s">
        <v>2023</v>
      </c>
      <c r="C995" s="1" t="s">
        <v>47</v>
      </c>
      <c r="D995" s="1">
        <v>1</v>
      </c>
      <c r="E995" s="1">
        <v>1.47</v>
      </c>
      <c r="F995" s="1">
        <v>1.17</v>
      </c>
      <c r="G995" s="1">
        <v>2025</v>
      </c>
      <c r="H995" s="1" t="s">
        <v>9</v>
      </c>
      <c r="I9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96" spans="1:9" x14ac:dyDescent="0.25">
      <c r="A996" s="1" t="s">
        <v>2024</v>
      </c>
      <c r="B996" s="1" t="s">
        <v>2025</v>
      </c>
      <c r="C996" s="1" t="s">
        <v>2455</v>
      </c>
      <c r="D996" s="1">
        <v>1</v>
      </c>
      <c r="E996" s="2">
        <v>2.35</v>
      </c>
      <c r="F996" s="2">
        <v>1.88</v>
      </c>
      <c r="G996" s="1">
        <v>2025</v>
      </c>
      <c r="H996" s="1" t="s">
        <v>238</v>
      </c>
      <c r="I9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997" spans="1:9" x14ac:dyDescent="0.25">
      <c r="A997" s="1" t="s">
        <v>2026</v>
      </c>
      <c r="B997" s="1" t="s">
        <v>2027</v>
      </c>
      <c r="C997" s="1" t="s">
        <v>47</v>
      </c>
      <c r="D997" s="1">
        <v>1</v>
      </c>
      <c r="E997" s="1">
        <v>1.58</v>
      </c>
      <c r="F997" s="1">
        <v>1.26</v>
      </c>
      <c r="G997" s="1">
        <v>2015</v>
      </c>
      <c r="H997" s="1" t="s">
        <v>85</v>
      </c>
      <c r="I9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98" spans="1:9" x14ac:dyDescent="0.25">
      <c r="A998" s="1" t="s">
        <v>2028</v>
      </c>
      <c r="B998" s="1" t="s">
        <v>2029</v>
      </c>
      <c r="C998" s="1" t="s">
        <v>2453</v>
      </c>
      <c r="D998" s="1">
        <v>1</v>
      </c>
      <c r="E998" s="1">
        <v>1.1499999999999999</v>
      </c>
      <c r="F998" s="1">
        <v>0.92</v>
      </c>
      <c r="G998" s="1">
        <v>2015</v>
      </c>
      <c r="H998" s="1" t="s">
        <v>20</v>
      </c>
      <c r="I9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999" spans="1:9" x14ac:dyDescent="0.25">
      <c r="A999" s="1" t="s">
        <v>2030</v>
      </c>
      <c r="B999" s="1" t="s">
        <v>2031</v>
      </c>
      <c r="C999" s="1" t="s">
        <v>19</v>
      </c>
      <c r="D999" s="1">
        <v>1</v>
      </c>
      <c r="E999" s="1">
        <v>4.3600000000000003</v>
      </c>
      <c r="F999" s="1">
        <v>3.48</v>
      </c>
      <c r="G999" s="1">
        <v>2024</v>
      </c>
      <c r="H999" s="1" t="s">
        <v>351</v>
      </c>
      <c r="I9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0" spans="1:9" x14ac:dyDescent="0.25">
      <c r="A1000" s="1" t="s">
        <v>2032</v>
      </c>
      <c r="B1000" s="1" t="s">
        <v>2033</v>
      </c>
      <c r="C1000" s="1" t="s">
        <v>12</v>
      </c>
      <c r="D1000" s="1">
        <v>1</v>
      </c>
      <c r="E1000" s="2">
        <v>0.6</v>
      </c>
      <c r="F1000" s="2">
        <v>0.48</v>
      </c>
      <c r="G1000" s="1">
        <v>2022</v>
      </c>
      <c r="H1000" s="1" t="s">
        <v>235</v>
      </c>
      <c r="I10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01" spans="1:9" x14ac:dyDescent="0.25">
      <c r="A1001" s="1" t="s">
        <v>2034</v>
      </c>
      <c r="B1001" s="1" t="s">
        <v>2035</v>
      </c>
      <c r="C1001" s="1" t="s">
        <v>2453</v>
      </c>
      <c r="D1001" s="1">
        <v>1</v>
      </c>
      <c r="E1001" s="1">
        <v>1.1499999999999999</v>
      </c>
      <c r="F1001" s="1">
        <v>0.92</v>
      </c>
      <c r="G1001" s="1">
        <v>2022</v>
      </c>
      <c r="H1001" s="1" t="s">
        <v>31</v>
      </c>
      <c r="I10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2" spans="1:9" x14ac:dyDescent="0.25">
      <c r="A1002" s="1" t="s">
        <v>2878</v>
      </c>
      <c r="B1002" s="1" t="s">
        <v>2879</v>
      </c>
      <c r="C1002" s="1" t="s">
        <v>2453</v>
      </c>
      <c r="D1002" s="1">
        <v>1</v>
      </c>
      <c r="E1002" s="1">
        <v>0.5</v>
      </c>
      <c r="F1002" s="1">
        <v>0.4</v>
      </c>
      <c r="G1002" s="1">
        <v>2025</v>
      </c>
      <c r="H1002" s="1" t="s">
        <v>138</v>
      </c>
      <c r="I10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3" spans="1:9" x14ac:dyDescent="0.25">
      <c r="A1003" s="1" t="s">
        <v>2036</v>
      </c>
      <c r="B1003" s="1" t="s">
        <v>2037</v>
      </c>
      <c r="C1003" s="1" t="s">
        <v>2451</v>
      </c>
      <c r="D1003" s="1">
        <v>1</v>
      </c>
      <c r="E1003" s="1">
        <v>1.84</v>
      </c>
      <c r="F1003" s="1">
        <v>1.47</v>
      </c>
      <c r="G1003" s="1">
        <v>2025</v>
      </c>
      <c r="H1003" s="1" t="s">
        <v>148</v>
      </c>
      <c r="I10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4" spans="1:9" x14ac:dyDescent="0.25">
      <c r="A1004" s="1" t="s">
        <v>2038</v>
      </c>
      <c r="B1004" s="1" t="s">
        <v>2039</v>
      </c>
      <c r="C1004" s="1" t="s">
        <v>12</v>
      </c>
      <c r="D1004" s="1">
        <v>1</v>
      </c>
      <c r="E1004" s="1">
        <v>0.77</v>
      </c>
      <c r="F1004" s="1">
        <v>0.61</v>
      </c>
      <c r="G1004" s="1">
        <v>2025</v>
      </c>
      <c r="H1004" s="1" t="s">
        <v>85</v>
      </c>
      <c r="I10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5" spans="1:9" x14ac:dyDescent="0.25">
      <c r="A1005" s="1" t="s">
        <v>2040</v>
      </c>
      <c r="B1005" s="1" t="s">
        <v>2041</v>
      </c>
      <c r="C1005" s="1" t="s">
        <v>47</v>
      </c>
      <c r="D1005" s="1">
        <v>1</v>
      </c>
      <c r="E1005" s="1">
        <v>2.0499999999999998</v>
      </c>
      <c r="F1005" s="1">
        <v>1.64</v>
      </c>
      <c r="G1005" s="1">
        <v>2015</v>
      </c>
      <c r="H1005" s="1" t="s">
        <v>351</v>
      </c>
      <c r="I10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6" spans="1:9" x14ac:dyDescent="0.25">
      <c r="A1006" s="1" t="s">
        <v>2880</v>
      </c>
      <c r="B1006" s="1" t="s">
        <v>2881</v>
      </c>
      <c r="C1006" s="1" t="s">
        <v>2453</v>
      </c>
      <c r="D1006" s="1">
        <v>1</v>
      </c>
      <c r="E1006" s="1">
        <v>0.69</v>
      </c>
      <c r="F1006" s="1">
        <v>0.55000000000000004</v>
      </c>
      <c r="G1006" s="1">
        <v>2025</v>
      </c>
      <c r="H1006" s="1" t="s">
        <v>9</v>
      </c>
      <c r="I10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7" spans="1:9" x14ac:dyDescent="0.25">
      <c r="A1007" s="1" t="s">
        <v>2042</v>
      </c>
      <c r="B1007" s="1" t="s">
        <v>2043</v>
      </c>
      <c r="C1007" s="1" t="s">
        <v>12</v>
      </c>
      <c r="D1007" s="1">
        <v>1</v>
      </c>
      <c r="E1007" s="1">
        <v>0.73</v>
      </c>
      <c r="F1007" s="1">
        <v>0.57999999999999996</v>
      </c>
      <c r="G1007" s="1">
        <v>2025</v>
      </c>
      <c r="H1007" s="1" t="s">
        <v>13</v>
      </c>
      <c r="I10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8" spans="1:9" x14ac:dyDescent="0.25">
      <c r="A1008" s="1" t="s">
        <v>2044</v>
      </c>
      <c r="B1008" s="1" t="s">
        <v>2045</v>
      </c>
      <c r="C1008" s="1" t="s">
        <v>12</v>
      </c>
      <c r="D1008" s="1">
        <v>1</v>
      </c>
      <c r="E1008" s="1">
        <v>0.96</v>
      </c>
      <c r="F1008" s="1">
        <v>0.76</v>
      </c>
      <c r="G1008" s="1">
        <v>2008</v>
      </c>
      <c r="H1008" s="1" t="s">
        <v>25</v>
      </c>
      <c r="I10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09" spans="1:9" x14ac:dyDescent="0.25">
      <c r="A1009" s="1" t="s">
        <v>2046</v>
      </c>
      <c r="B1009" s="1" t="s">
        <v>2047</v>
      </c>
      <c r="C1009" s="1" t="s">
        <v>34</v>
      </c>
      <c r="D1009" s="1">
        <v>1</v>
      </c>
      <c r="E1009" s="1">
        <v>2.44</v>
      </c>
      <c r="F1009" s="1">
        <v>1.95</v>
      </c>
      <c r="G1009" s="1">
        <v>2011</v>
      </c>
      <c r="H1009" s="1" t="s">
        <v>2048</v>
      </c>
      <c r="I10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10" spans="1:9" x14ac:dyDescent="0.25">
      <c r="A1010" s="1" t="s">
        <v>2049</v>
      </c>
      <c r="B1010" s="1" t="s">
        <v>2050</v>
      </c>
      <c r="C1010" s="1" t="s">
        <v>2452</v>
      </c>
      <c r="D1010" s="1">
        <v>1</v>
      </c>
      <c r="E1010" s="1">
        <v>4.5999999999999996</v>
      </c>
      <c r="F1010" s="1">
        <v>3.68</v>
      </c>
      <c r="G1010" s="1">
        <v>2016</v>
      </c>
      <c r="H1010" s="1" t="s">
        <v>67</v>
      </c>
      <c r="I10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11" spans="1:9" x14ac:dyDescent="0.25">
      <c r="A1011" s="1" t="s">
        <v>2051</v>
      </c>
      <c r="B1011" s="1" t="s">
        <v>2052</v>
      </c>
      <c r="C1011" s="1" t="s">
        <v>2451</v>
      </c>
      <c r="D1011" s="1">
        <v>1</v>
      </c>
      <c r="E1011" s="1">
        <v>2.27</v>
      </c>
      <c r="F1011" s="1">
        <v>1.82</v>
      </c>
      <c r="G1011" s="1">
        <v>2012</v>
      </c>
      <c r="H1011" s="1" t="s">
        <v>731</v>
      </c>
      <c r="I10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12" spans="1:9" x14ac:dyDescent="0.25">
      <c r="A1012" s="1" t="s">
        <v>2053</v>
      </c>
      <c r="B1012" s="1" t="s">
        <v>2054</v>
      </c>
      <c r="C1012" s="1" t="s">
        <v>47</v>
      </c>
      <c r="D1012" s="1">
        <v>1</v>
      </c>
      <c r="E1012" s="1">
        <v>1.83</v>
      </c>
      <c r="F1012" s="1">
        <v>1.46</v>
      </c>
      <c r="G1012" s="1">
        <v>2010</v>
      </c>
      <c r="H1012" s="1" t="s">
        <v>98</v>
      </c>
      <c r="I10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13" spans="1:9" x14ac:dyDescent="0.25">
      <c r="A1013" s="1" t="s">
        <v>2055</v>
      </c>
      <c r="B1013" s="1" t="s">
        <v>2056</v>
      </c>
      <c r="C1013" s="1" t="s">
        <v>34</v>
      </c>
      <c r="D1013" s="1">
        <v>1</v>
      </c>
      <c r="E1013" s="1">
        <v>2.2999999999999998</v>
      </c>
      <c r="F1013" s="1">
        <v>1.84</v>
      </c>
      <c r="G1013" s="1">
        <v>2025</v>
      </c>
      <c r="H1013" s="1" t="s">
        <v>98</v>
      </c>
      <c r="I10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14" spans="1:9" x14ac:dyDescent="0.25">
      <c r="A1014" s="1" t="s">
        <v>2057</v>
      </c>
      <c r="B1014" s="1" t="s">
        <v>2058</v>
      </c>
      <c r="C1014" s="1" t="s">
        <v>34</v>
      </c>
      <c r="D1014" s="1">
        <v>1</v>
      </c>
      <c r="E1014" s="2">
        <v>2.4</v>
      </c>
      <c r="F1014" s="2">
        <v>1.92</v>
      </c>
      <c r="G1014" s="1">
        <v>2025</v>
      </c>
      <c r="H1014" s="1" t="s">
        <v>369</v>
      </c>
      <c r="I10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15" spans="1:9" x14ac:dyDescent="0.25">
      <c r="A1015" s="1" t="s">
        <v>2059</v>
      </c>
      <c r="B1015" s="1" t="s">
        <v>2060</v>
      </c>
      <c r="C1015" s="1" t="s">
        <v>2451</v>
      </c>
      <c r="D1015" s="1">
        <v>1</v>
      </c>
      <c r="E1015" s="2">
        <v>2.13</v>
      </c>
      <c r="F1015" s="2">
        <v>1.7</v>
      </c>
      <c r="G1015" s="1">
        <v>2018</v>
      </c>
      <c r="H1015" s="1" t="s">
        <v>431</v>
      </c>
      <c r="I10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16" spans="1:9" x14ac:dyDescent="0.25">
      <c r="A1016" s="1" t="s">
        <v>2061</v>
      </c>
      <c r="B1016" s="1" t="s">
        <v>2062</v>
      </c>
      <c r="C1016" s="1" t="s">
        <v>2451</v>
      </c>
      <c r="D1016" s="1">
        <v>1</v>
      </c>
      <c r="E1016" s="1">
        <v>2.14</v>
      </c>
      <c r="F1016" s="1">
        <v>1.71</v>
      </c>
      <c r="G1016" s="1">
        <v>2025</v>
      </c>
      <c r="H1016" s="1" t="s">
        <v>31</v>
      </c>
      <c r="I10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17" spans="1:9" x14ac:dyDescent="0.25">
      <c r="A1017" s="1" t="s">
        <v>2063</v>
      </c>
      <c r="B1017" s="1" t="s">
        <v>2064</v>
      </c>
      <c r="C1017" s="1" t="s">
        <v>2451</v>
      </c>
      <c r="D1017" s="1">
        <v>1</v>
      </c>
      <c r="E1017" s="2">
        <v>2.16</v>
      </c>
      <c r="F1017" s="2">
        <v>1.72</v>
      </c>
      <c r="G1017" s="1">
        <v>2025</v>
      </c>
      <c r="H1017" s="1" t="s">
        <v>248</v>
      </c>
      <c r="I10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18" spans="1:9" x14ac:dyDescent="0.25">
      <c r="A1018" s="1" t="s">
        <v>2065</v>
      </c>
      <c r="B1018" s="1" t="s">
        <v>2066</v>
      </c>
      <c r="C1018" s="1" t="s">
        <v>12</v>
      </c>
      <c r="D1018" s="1">
        <v>1</v>
      </c>
      <c r="E1018" s="1">
        <v>0.27</v>
      </c>
      <c r="F1018" s="1">
        <v>0.22</v>
      </c>
      <c r="G1018" s="1">
        <v>2019</v>
      </c>
      <c r="H1018" s="1" t="s">
        <v>31</v>
      </c>
      <c r="I10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19" spans="1:9" x14ac:dyDescent="0.25">
      <c r="A1019" s="1" t="s">
        <v>2067</v>
      </c>
      <c r="B1019" s="1" t="s">
        <v>2068</v>
      </c>
      <c r="C1019" s="1" t="s">
        <v>47</v>
      </c>
      <c r="D1019" s="1">
        <v>1</v>
      </c>
      <c r="E1019" s="1">
        <v>1.72</v>
      </c>
      <c r="F1019" s="1">
        <v>1.37</v>
      </c>
      <c r="G1019" s="1">
        <v>2012</v>
      </c>
      <c r="H1019" s="1" t="s">
        <v>191</v>
      </c>
      <c r="I10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20" spans="1:9" x14ac:dyDescent="0.25">
      <c r="A1020" s="1" t="s">
        <v>2069</v>
      </c>
      <c r="B1020" s="1" t="s">
        <v>2070</v>
      </c>
      <c r="C1020" s="1" t="s">
        <v>19</v>
      </c>
      <c r="D1020" s="1">
        <v>1</v>
      </c>
      <c r="E1020" s="1">
        <v>4.3</v>
      </c>
      <c r="F1020" s="1">
        <v>3.44</v>
      </c>
      <c r="G1020" s="1">
        <v>2012</v>
      </c>
      <c r="H1020" s="1" t="s">
        <v>98</v>
      </c>
      <c r="I10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21" spans="1:9" x14ac:dyDescent="0.25">
      <c r="A1021" s="1" t="s">
        <v>2071</v>
      </c>
      <c r="B1021" s="1" t="s">
        <v>2072</v>
      </c>
      <c r="C1021" s="1" t="s">
        <v>34</v>
      </c>
      <c r="D1021" s="1">
        <v>1</v>
      </c>
      <c r="E1021" s="2">
        <v>3.73</v>
      </c>
      <c r="F1021" s="2">
        <v>2.98</v>
      </c>
      <c r="G1021" s="1">
        <v>2024</v>
      </c>
      <c r="H1021" s="1" t="s">
        <v>248</v>
      </c>
      <c r="I10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22" spans="1:9" x14ac:dyDescent="0.25">
      <c r="A1022" s="1" t="s">
        <v>2073</v>
      </c>
      <c r="B1022" s="1" t="s">
        <v>2074</v>
      </c>
      <c r="C1022" s="1" t="s">
        <v>2455</v>
      </c>
      <c r="D1022" s="1">
        <v>1</v>
      </c>
      <c r="E1022" s="1">
        <v>3.66</v>
      </c>
      <c r="F1022" s="1">
        <v>2.93</v>
      </c>
      <c r="G1022" s="1">
        <v>2025</v>
      </c>
      <c r="H1022" s="1" t="s">
        <v>67</v>
      </c>
      <c r="I10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23" spans="1:9" x14ac:dyDescent="0.25">
      <c r="A1023" s="1" t="s">
        <v>2075</v>
      </c>
      <c r="B1023" s="1" t="s">
        <v>2076</v>
      </c>
      <c r="C1023" s="1" t="s">
        <v>12</v>
      </c>
      <c r="D1023" s="1">
        <v>1</v>
      </c>
      <c r="E1023" s="2">
        <v>1.07</v>
      </c>
      <c r="F1023" s="2">
        <v>0.85</v>
      </c>
      <c r="G1023" s="1">
        <v>2014</v>
      </c>
      <c r="H1023" s="1" t="s">
        <v>82</v>
      </c>
      <c r="I10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24" spans="1:9" x14ac:dyDescent="0.25">
      <c r="A1024" s="1" t="s">
        <v>2077</v>
      </c>
      <c r="B1024" s="1" t="s">
        <v>2078</v>
      </c>
      <c r="C1024" s="1" t="s">
        <v>47</v>
      </c>
      <c r="D1024" s="1">
        <v>1</v>
      </c>
      <c r="E1024" s="1">
        <v>2.08</v>
      </c>
      <c r="F1024" s="1">
        <v>1.67</v>
      </c>
      <c r="G1024" s="1">
        <v>2020</v>
      </c>
      <c r="H1024" s="1" t="s">
        <v>191</v>
      </c>
      <c r="I10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25" spans="1:9" x14ac:dyDescent="0.25">
      <c r="A1025" s="1" t="s">
        <v>2079</v>
      </c>
      <c r="B1025" s="1" t="s">
        <v>2080</v>
      </c>
      <c r="C1025" s="1" t="s">
        <v>12</v>
      </c>
      <c r="D1025" s="1">
        <v>1</v>
      </c>
      <c r="E1025" s="2">
        <v>0.62</v>
      </c>
      <c r="F1025" s="2">
        <v>0.49</v>
      </c>
      <c r="G1025" s="1">
        <v>2018</v>
      </c>
      <c r="H1025" s="1" t="s">
        <v>51</v>
      </c>
      <c r="I10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26" spans="1:9" x14ac:dyDescent="0.25">
      <c r="A1026" s="1" t="s">
        <v>2081</v>
      </c>
      <c r="B1026" s="1" t="s">
        <v>2082</v>
      </c>
      <c r="C1026" s="1" t="s">
        <v>34</v>
      </c>
      <c r="D1026" s="1">
        <v>1</v>
      </c>
      <c r="E1026" s="1">
        <v>2.98</v>
      </c>
      <c r="F1026" s="1">
        <v>2.39</v>
      </c>
      <c r="G1026" s="1">
        <v>2010</v>
      </c>
      <c r="H1026" s="1" t="s">
        <v>536</v>
      </c>
      <c r="I10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27" spans="1:9" x14ac:dyDescent="0.25">
      <c r="A1027" s="1" t="s">
        <v>2083</v>
      </c>
      <c r="B1027" s="1" t="s">
        <v>2084</v>
      </c>
      <c r="C1027" s="1" t="s">
        <v>12</v>
      </c>
      <c r="D1027" s="1">
        <v>1</v>
      </c>
      <c r="E1027" s="2">
        <v>0.83</v>
      </c>
      <c r="F1027" s="2">
        <v>0.66</v>
      </c>
      <c r="G1027" s="1">
        <v>2020</v>
      </c>
      <c r="H1027" s="1" t="s">
        <v>1140</v>
      </c>
      <c r="I10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28" spans="1:9" x14ac:dyDescent="0.25">
      <c r="A1028" s="1" t="s">
        <v>2085</v>
      </c>
      <c r="B1028" s="1" t="s">
        <v>2086</v>
      </c>
      <c r="C1028" s="1" t="s">
        <v>2451</v>
      </c>
      <c r="D1028" s="1">
        <v>1</v>
      </c>
      <c r="E1028" s="1">
        <v>2.29</v>
      </c>
      <c r="F1028" s="1">
        <v>1.83</v>
      </c>
      <c r="G1028" s="1">
        <v>2025</v>
      </c>
      <c r="H1028" s="1" t="s">
        <v>148</v>
      </c>
      <c r="I10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29" spans="1:9" x14ac:dyDescent="0.25">
      <c r="A1029" s="1" t="s">
        <v>2087</v>
      </c>
      <c r="B1029" s="1" t="s">
        <v>2088</v>
      </c>
      <c r="C1029" s="1" t="s">
        <v>2455</v>
      </c>
      <c r="D1029" s="1">
        <v>1</v>
      </c>
      <c r="E1029" s="1">
        <v>3.66</v>
      </c>
      <c r="F1029" s="1">
        <v>2.93</v>
      </c>
      <c r="G1029" s="1">
        <v>2014</v>
      </c>
      <c r="H1029" s="1" t="s">
        <v>536</v>
      </c>
      <c r="I10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30" spans="1:9" x14ac:dyDescent="0.25">
      <c r="A1030" s="1" t="s">
        <v>2089</v>
      </c>
      <c r="B1030" s="1" t="s">
        <v>2090</v>
      </c>
      <c r="C1030" s="1" t="s">
        <v>12</v>
      </c>
      <c r="D1030" s="1">
        <v>1</v>
      </c>
      <c r="E1030" s="1">
        <v>0.71</v>
      </c>
      <c r="F1030" s="1">
        <v>0.56999999999999995</v>
      </c>
      <c r="G1030" s="1">
        <v>2012</v>
      </c>
      <c r="H1030" s="1" t="s">
        <v>253</v>
      </c>
      <c r="I10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31" spans="1:9" x14ac:dyDescent="0.25">
      <c r="A1031" s="1" t="s">
        <v>2091</v>
      </c>
      <c r="B1031" s="1" t="s">
        <v>2092</v>
      </c>
      <c r="C1031" s="1" t="s">
        <v>47</v>
      </c>
      <c r="D1031" s="1">
        <v>1</v>
      </c>
      <c r="E1031" s="2">
        <v>1.75</v>
      </c>
      <c r="F1031" s="2">
        <v>1.4</v>
      </c>
      <c r="G1031" s="1">
        <v>2025</v>
      </c>
      <c r="H1031" s="1" t="s">
        <v>284</v>
      </c>
      <c r="I10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32" spans="1:9" x14ac:dyDescent="0.25">
      <c r="A1032" s="1" t="s">
        <v>2093</v>
      </c>
      <c r="B1032" s="1" t="s">
        <v>2094</v>
      </c>
      <c r="C1032" s="1" t="s">
        <v>12</v>
      </c>
      <c r="D1032" s="1">
        <v>1</v>
      </c>
      <c r="E1032" s="1">
        <v>0.48</v>
      </c>
      <c r="F1032" s="1">
        <v>0.38</v>
      </c>
      <c r="G1032" s="1">
        <v>2019</v>
      </c>
      <c r="H1032" s="1" t="s">
        <v>31</v>
      </c>
      <c r="I10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33" spans="1:9" x14ac:dyDescent="0.25">
      <c r="A1033" s="1" t="s">
        <v>2095</v>
      </c>
      <c r="B1033" s="1" t="s">
        <v>2096</v>
      </c>
      <c r="C1033" s="1" t="s">
        <v>12</v>
      </c>
      <c r="D1033" s="1">
        <v>1</v>
      </c>
      <c r="E1033" s="1">
        <v>0.93</v>
      </c>
      <c r="F1033" s="1">
        <v>0.74</v>
      </c>
      <c r="G1033" s="1">
        <v>2013</v>
      </c>
      <c r="H1033" s="1" t="s">
        <v>9</v>
      </c>
      <c r="I10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34" spans="1:9" x14ac:dyDescent="0.25">
      <c r="A1034" s="1" t="s">
        <v>2097</v>
      </c>
      <c r="B1034" s="1" t="s">
        <v>2098</v>
      </c>
      <c r="C1034" s="1" t="s">
        <v>12</v>
      </c>
      <c r="D1034" s="1">
        <v>1</v>
      </c>
      <c r="E1034" s="1">
        <v>0.77</v>
      </c>
      <c r="F1034" s="1">
        <v>0.61</v>
      </c>
      <c r="G1034" s="1">
        <v>2022</v>
      </c>
      <c r="H1034" s="1" t="s">
        <v>123</v>
      </c>
      <c r="I10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35" spans="1:9" x14ac:dyDescent="0.25">
      <c r="A1035" s="1" t="s">
        <v>2099</v>
      </c>
      <c r="B1035" s="1" t="s">
        <v>2100</v>
      </c>
      <c r="C1035" s="1" t="s">
        <v>12</v>
      </c>
      <c r="D1035" s="1">
        <v>1</v>
      </c>
      <c r="E1035" s="1">
        <v>0.55000000000000004</v>
      </c>
      <c r="F1035" s="1">
        <v>0.44</v>
      </c>
      <c r="G1035" s="1">
        <v>2019</v>
      </c>
      <c r="H1035" s="1" t="s">
        <v>123</v>
      </c>
      <c r="I10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36" spans="1:9" x14ac:dyDescent="0.25">
      <c r="A1036" s="1" t="s">
        <v>2101</v>
      </c>
      <c r="B1036" s="1" t="s">
        <v>2102</v>
      </c>
      <c r="C1036" s="1" t="s">
        <v>66</v>
      </c>
      <c r="D1036" s="1">
        <v>1</v>
      </c>
      <c r="E1036" s="1">
        <v>6.96</v>
      </c>
      <c r="F1036" s="1">
        <v>5.57</v>
      </c>
      <c r="G1036" s="1">
        <v>2020</v>
      </c>
      <c r="H1036" s="1" t="s">
        <v>148</v>
      </c>
      <c r="I10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37" spans="1:9" x14ac:dyDescent="0.25">
      <c r="A1037" s="1" t="s">
        <v>2103</v>
      </c>
      <c r="B1037" s="1" t="s">
        <v>2104</v>
      </c>
      <c r="C1037" s="1" t="s">
        <v>2454</v>
      </c>
      <c r="D1037" s="1">
        <v>1</v>
      </c>
      <c r="E1037" s="2" t="s">
        <v>73</v>
      </c>
      <c r="F1037" s="2">
        <v>10.6</v>
      </c>
      <c r="G1037" s="1">
        <v>2023</v>
      </c>
      <c r="H1037" s="1" t="s">
        <v>51</v>
      </c>
      <c r="I10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38" spans="1:9" x14ac:dyDescent="0.25">
      <c r="A1038" s="1" t="s">
        <v>2105</v>
      </c>
      <c r="B1038" s="1" t="s">
        <v>2106</v>
      </c>
      <c r="C1038" s="1" t="s">
        <v>12</v>
      </c>
      <c r="D1038" s="1">
        <v>1</v>
      </c>
      <c r="E1038" s="1">
        <v>0.46</v>
      </c>
      <c r="F1038" s="1">
        <v>0.37</v>
      </c>
      <c r="G1038" s="1">
        <v>2009</v>
      </c>
      <c r="H1038" s="1" t="s">
        <v>107</v>
      </c>
      <c r="I10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39" spans="1:9" x14ac:dyDescent="0.25">
      <c r="A1039" s="1" t="s">
        <v>2107</v>
      </c>
      <c r="B1039" s="1" t="s">
        <v>2108</v>
      </c>
      <c r="C1039" s="1" t="s">
        <v>12</v>
      </c>
      <c r="D1039" s="1">
        <v>1</v>
      </c>
      <c r="E1039" s="1">
        <v>0.69</v>
      </c>
      <c r="F1039" s="1">
        <v>0.55000000000000004</v>
      </c>
      <c r="G1039" s="1">
        <v>2015</v>
      </c>
      <c r="H1039" s="1" t="s">
        <v>131</v>
      </c>
      <c r="I10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40" spans="1:9" x14ac:dyDescent="0.25">
      <c r="A1040" s="1" t="s">
        <v>2109</v>
      </c>
      <c r="B1040" s="1" t="s">
        <v>2110</v>
      </c>
      <c r="C1040" s="1" t="s">
        <v>12</v>
      </c>
      <c r="D1040" s="1">
        <v>1</v>
      </c>
      <c r="E1040" s="2">
        <v>0.68</v>
      </c>
      <c r="F1040" s="2">
        <v>0.55000000000000004</v>
      </c>
      <c r="G1040" s="1">
        <v>2014</v>
      </c>
      <c r="H1040" s="1" t="s">
        <v>284</v>
      </c>
      <c r="I10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41" spans="1:9" x14ac:dyDescent="0.25">
      <c r="A1041" s="1" t="s">
        <v>2111</v>
      </c>
      <c r="B1041" s="1" t="s">
        <v>2112</v>
      </c>
      <c r="C1041" s="1" t="s">
        <v>12</v>
      </c>
      <c r="D1041" s="1">
        <v>1</v>
      </c>
      <c r="E1041" s="1">
        <v>0.49</v>
      </c>
      <c r="F1041" s="1">
        <v>0.39</v>
      </c>
      <c r="G1041" s="1">
        <v>2009</v>
      </c>
      <c r="H1041" s="1" t="s">
        <v>98</v>
      </c>
      <c r="I10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42" spans="1:9" x14ac:dyDescent="0.25">
      <c r="A1042" s="1" t="s">
        <v>2113</v>
      </c>
      <c r="B1042" s="1" t="s">
        <v>2114</v>
      </c>
      <c r="C1042" s="1" t="s">
        <v>47</v>
      </c>
      <c r="D1042" s="1">
        <v>1</v>
      </c>
      <c r="E1042" s="1">
        <v>1.58</v>
      </c>
      <c r="F1042" s="1">
        <v>1.26</v>
      </c>
      <c r="G1042" s="1">
        <v>2015</v>
      </c>
      <c r="H1042" s="1" t="s">
        <v>970</v>
      </c>
      <c r="I10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43" spans="1:9" x14ac:dyDescent="0.25">
      <c r="A1043" s="1" t="s">
        <v>2115</v>
      </c>
      <c r="B1043" s="1" t="s">
        <v>2116</v>
      </c>
      <c r="C1043" s="1" t="s">
        <v>12</v>
      </c>
      <c r="D1043" s="1">
        <v>1</v>
      </c>
      <c r="E1043" s="1">
        <v>0.63</v>
      </c>
      <c r="F1043" s="1">
        <v>0.5</v>
      </c>
      <c r="G1043" s="1">
        <v>2018</v>
      </c>
      <c r="H1043" s="1" t="s">
        <v>13</v>
      </c>
      <c r="I10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44" spans="1:9" x14ac:dyDescent="0.25">
      <c r="A1044" s="1" t="s">
        <v>2882</v>
      </c>
      <c r="B1044" s="1" t="s">
        <v>2883</v>
      </c>
      <c r="C1044" s="1" t="s">
        <v>2453</v>
      </c>
      <c r="D1044" s="1">
        <v>1</v>
      </c>
      <c r="E1044" s="2">
        <v>0.57999999999999996</v>
      </c>
      <c r="F1044" s="2">
        <v>0.46</v>
      </c>
      <c r="G1044" s="1">
        <v>2025</v>
      </c>
      <c r="H1044" s="1" t="s">
        <v>51</v>
      </c>
      <c r="I10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45" spans="1:9" x14ac:dyDescent="0.25">
      <c r="A1045" s="1" t="s">
        <v>2117</v>
      </c>
      <c r="B1045" s="1" t="s">
        <v>2118</v>
      </c>
      <c r="C1045" s="1" t="s">
        <v>47</v>
      </c>
      <c r="D1045" s="1">
        <v>1</v>
      </c>
      <c r="E1045" s="1">
        <v>2.2799999999999998</v>
      </c>
      <c r="F1045" s="1">
        <v>1.82</v>
      </c>
      <c r="G1045" s="1">
        <v>2015</v>
      </c>
      <c r="H1045" s="1" t="s">
        <v>98</v>
      </c>
      <c r="I10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46" spans="1:9" x14ac:dyDescent="0.25">
      <c r="A1046" s="1" t="s">
        <v>2119</v>
      </c>
      <c r="B1046" s="1" t="s">
        <v>2120</v>
      </c>
      <c r="C1046" s="1" t="s">
        <v>47</v>
      </c>
      <c r="D1046" s="1">
        <v>1</v>
      </c>
      <c r="E1046" s="1">
        <v>2.17</v>
      </c>
      <c r="F1046" s="1">
        <v>1.73</v>
      </c>
      <c r="G1046" s="1">
        <v>2017</v>
      </c>
      <c r="H1046" s="1" t="s">
        <v>176</v>
      </c>
      <c r="I10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47" spans="1:9" x14ac:dyDescent="0.25">
      <c r="A1047" s="1" t="s">
        <v>2121</v>
      </c>
      <c r="B1047" s="1" t="s">
        <v>2122</v>
      </c>
      <c r="C1047" s="1" t="s">
        <v>47</v>
      </c>
      <c r="D1047" s="1">
        <v>1</v>
      </c>
      <c r="E1047" s="2">
        <v>1.72</v>
      </c>
      <c r="F1047" s="2">
        <v>1.37</v>
      </c>
      <c r="G1047" s="1">
        <v>2017</v>
      </c>
      <c r="H1047" s="1" t="s">
        <v>51</v>
      </c>
      <c r="I10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48" spans="1:9" x14ac:dyDescent="0.25">
      <c r="A1048" s="1" t="s">
        <v>2123</v>
      </c>
      <c r="B1048" s="1" t="s">
        <v>2124</v>
      </c>
      <c r="C1048" s="1" t="s">
        <v>47</v>
      </c>
      <c r="D1048" s="1">
        <v>1</v>
      </c>
      <c r="E1048" s="1">
        <v>1.71</v>
      </c>
      <c r="F1048" s="1">
        <v>1.37</v>
      </c>
      <c r="G1048" s="1">
        <v>2018</v>
      </c>
      <c r="H1048" s="1" t="s">
        <v>98</v>
      </c>
      <c r="I10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49" spans="1:9" x14ac:dyDescent="0.25">
      <c r="A1049" s="1" t="s">
        <v>2125</v>
      </c>
      <c r="B1049" s="1" t="s">
        <v>2126</v>
      </c>
      <c r="C1049" s="1" t="s">
        <v>47</v>
      </c>
      <c r="D1049" s="1">
        <v>1</v>
      </c>
      <c r="E1049" s="2">
        <v>1.35</v>
      </c>
      <c r="F1049" s="2">
        <v>1.08</v>
      </c>
      <c r="G1049" s="1">
        <v>2018</v>
      </c>
      <c r="H1049" s="1" t="s">
        <v>38</v>
      </c>
      <c r="I10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50" spans="1:9" x14ac:dyDescent="0.25">
      <c r="A1050" s="1" t="s">
        <v>2127</v>
      </c>
      <c r="B1050" s="1" t="s">
        <v>2128</v>
      </c>
      <c r="C1050" s="1" t="s">
        <v>47</v>
      </c>
      <c r="D1050" s="1">
        <v>1</v>
      </c>
      <c r="E1050" s="1">
        <v>1.83</v>
      </c>
      <c r="F1050" s="1">
        <v>1.46</v>
      </c>
      <c r="G1050" s="1">
        <v>2019</v>
      </c>
      <c r="H1050" s="1" t="s">
        <v>107</v>
      </c>
      <c r="I10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51" spans="1:9" x14ac:dyDescent="0.25">
      <c r="A1051" s="1" t="s">
        <v>2129</v>
      </c>
      <c r="B1051" s="1" t="s">
        <v>2130</v>
      </c>
      <c r="C1051" s="1" t="s">
        <v>47</v>
      </c>
      <c r="D1051" s="1">
        <v>1</v>
      </c>
      <c r="E1051" s="1">
        <v>1.21</v>
      </c>
      <c r="F1051" s="1">
        <v>0.96</v>
      </c>
      <c r="G1051" s="1">
        <v>2010</v>
      </c>
      <c r="H1051" s="1" t="s">
        <v>970</v>
      </c>
      <c r="I10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52" spans="1:9" x14ac:dyDescent="0.25">
      <c r="A1052" s="1" t="s">
        <v>2131</v>
      </c>
      <c r="B1052" s="1" t="s">
        <v>2132</v>
      </c>
      <c r="C1052" s="1" t="s">
        <v>47</v>
      </c>
      <c r="D1052" s="1">
        <v>1</v>
      </c>
      <c r="E1052" s="2">
        <v>1.2</v>
      </c>
      <c r="F1052" s="2">
        <v>0.96</v>
      </c>
      <c r="G1052" s="1">
        <v>2017</v>
      </c>
      <c r="H1052" s="1" t="s">
        <v>238</v>
      </c>
      <c r="I10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53" spans="1:9" x14ac:dyDescent="0.25">
      <c r="A1053" s="1" t="s">
        <v>2133</v>
      </c>
      <c r="B1053" s="1" t="s">
        <v>2134</v>
      </c>
      <c r="C1053" s="1" t="s">
        <v>2452</v>
      </c>
      <c r="D1053" s="1">
        <v>1</v>
      </c>
      <c r="E1053" s="2">
        <v>4.83</v>
      </c>
      <c r="F1053" s="2">
        <v>3.86</v>
      </c>
      <c r="G1053" s="1">
        <v>2010</v>
      </c>
      <c r="H1053" s="1" t="s">
        <v>82</v>
      </c>
      <c r="I10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54" spans="1:9" x14ac:dyDescent="0.25">
      <c r="A1054" s="1" t="s">
        <v>2135</v>
      </c>
      <c r="B1054" s="1" t="s">
        <v>2136</v>
      </c>
      <c r="C1054" s="1" t="s">
        <v>12</v>
      </c>
      <c r="D1054" s="1">
        <v>1</v>
      </c>
      <c r="E1054" s="1">
        <v>0.56000000000000005</v>
      </c>
      <c r="F1054" s="1">
        <v>0.45</v>
      </c>
      <c r="G1054" s="1">
        <v>2024</v>
      </c>
      <c r="H1054" s="1" t="s">
        <v>320</v>
      </c>
      <c r="I10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55" spans="1:9" x14ac:dyDescent="0.25">
      <c r="A1055" s="1" t="s">
        <v>2137</v>
      </c>
      <c r="B1055" s="1" t="s">
        <v>2138</v>
      </c>
      <c r="C1055" s="1" t="s">
        <v>47</v>
      </c>
      <c r="D1055" s="1">
        <v>1</v>
      </c>
      <c r="E1055" s="2">
        <v>1.55</v>
      </c>
      <c r="F1055" s="2">
        <v>1.24</v>
      </c>
      <c r="G1055" s="1">
        <v>2025</v>
      </c>
      <c r="H1055" s="1" t="s">
        <v>388</v>
      </c>
      <c r="I10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56" spans="1:9" x14ac:dyDescent="0.25">
      <c r="A1056" s="1" t="s">
        <v>2139</v>
      </c>
      <c r="B1056" s="1" t="s">
        <v>2140</v>
      </c>
      <c r="C1056" s="1" t="s">
        <v>47</v>
      </c>
      <c r="D1056" s="1">
        <v>1</v>
      </c>
      <c r="E1056" s="1">
        <v>1.67</v>
      </c>
      <c r="F1056" s="1">
        <v>1.34</v>
      </c>
      <c r="G1056" s="1">
        <v>2017</v>
      </c>
      <c r="H1056" s="1" t="s">
        <v>489</v>
      </c>
      <c r="I10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57" spans="1:9" x14ac:dyDescent="0.25">
      <c r="A1057" s="1" t="s">
        <v>2141</v>
      </c>
      <c r="B1057" s="1" t="s">
        <v>2142</v>
      </c>
      <c r="C1057" s="1" t="s">
        <v>2454</v>
      </c>
      <c r="D1057" s="1">
        <v>1</v>
      </c>
      <c r="E1057" s="1" t="s">
        <v>73</v>
      </c>
      <c r="F1057" s="1">
        <v>8.09</v>
      </c>
      <c r="G1057" s="1">
        <v>2025</v>
      </c>
      <c r="H1057" s="1" t="s">
        <v>107</v>
      </c>
      <c r="I10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58" spans="1:9" x14ac:dyDescent="0.25">
      <c r="A1058" s="1" t="s">
        <v>2143</v>
      </c>
      <c r="B1058" s="1" t="s">
        <v>2144</v>
      </c>
      <c r="C1058" s="1" t="s">
        <v>66</v>
      </c>
      <c r="D1058" s="1">
        <v>1</v>
      </c>
      <c r="E1058" s="1">
        <v>6.58</v>
      </c>
      <c r="F1058" s="1">
        <v>5.26</v>
      </c>
      <c r="G1058" s="1">
        <v>2015</v>
      </c>
      <c r="H1058" s="1" t="s">
        <v>9</v>
      </c>
      <c r="I10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59" spans="1:9" x14ac:dyDescent="0.25">
      <c r="A1059" s="1" t="s">
        <v>2884</v>
      </c>
      <c r="B1059" s="1" t="s">
        <v>2885</v>
      </c>
      <c r="C1059" s="1" t="s">
        <v>2453</v>
      </c>
      <c r="D1059" s="1">
        <v>1</v>
      </c>
      <c r="E1059" s="1">
        <v>0.64</v>
      </c>
      <c r="F1059" s="1">
        <v>0.51</v>
      </c>
      <c r="G1059" s="1">
        <v>2025</v>
      </c>
      <c r="H1059" s="1" t="s">
        <v>138</v>
      </c>
      <c r="I10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60" spans="1:9" x14ac:dyDescent="0.25">
      <c r="A1060" s="1" t="s">
        <v>2145</v>
      </c>
      <c r="B1060" s="1" t="s">
        <v>2146</v>
      </c>
      <c r="C1060" s="1" t="s">
        <v>47</v>
      </c>
      <c r="D1060" s="1">
        <v>1</v>
      </c>
      <c r="E1060" s="1">
        <v>2.0299999999999998</v>
      </c>
      <c r="F1060" s="1">
        <v>1.62</v>
      </c>
      <c r="G1060" s="1">
        <v>2008</v>
      </c>
      <c r="H1060" s="1" t="s">
        <v>1555</v>
      </c>
      <c r="I10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61" spans="1:9" x14ac:dyDescent="0.25">
      <c r="A1061" s="1" t="s">
        <v>2147</v>
      </c>
      <c r="B1061" s="1" t="s">
        <v>2148</v>
      </c>
      <c r="C1061" s="1" t="s">
        <v>2451</v>
      </c>
      <c r="D1061" s="1">
        <v>1</v>
      </c>
      <c r="E1061" s="2">
        <v>1.79</v>
      </c>
      <c r="F1061" s="2">
        <v>1.43</v>
      </c>
      <c r="G1061" s="1">
        <v>2024</v>
      </c>
      <c r="H1061" s="1" t="s">
        <v>284</v>
      </c>
      <c r="I10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62" spans="1:9" x14ac:dyDescent="0.25">
      <c r="A1062" s="1" t="s">
        <v>2149</v>
      </c>
      <c r="B1062" s="1" t="s">
        <v>2150</v>
      </c>
      <c r="C1062" s="1" t="s">
        <v>34</v>
      </c>
      <c r="D1062" s="1">
        <v>1</v>
      </c>
      <c r="E1062" s="1">
        <v>3.07</v>
      </c>
      <c r="F1062" s="1">
        <v>2.4500000000000002</v>
      </c>
      <c r="G1062" s="1">
        <v>2010</v>
      </c>
      <c r="H1062" s="1" t="s">
        <v>13</v>
      </c>
      <c r="I10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63" spans="1:9" x14ac:dyDescent="0.25">
      <c r="A1063" s="1" t="s">
        <v>2151</v>
      </c>
      <c r="B1063" s="1" t="s">
        <v>2152</v>
      </c>
      <c r="C1063" s="1" t="s">
        <v>12</v>
      </c>
      <c r="D1063" s="1">
        <v>1</v>
      </c>
      <c r="E1063" s="1">
        <v>0.75</v>
      </c>
      <c r="F1063" s="1">
        <v>0.6</v>
      </c>
      <c r="G1063" s="1">
        <v>2015</v>
      </c>
      <c r="H1063" s="1" t="s">
        <v>57</v>
      </c>
      <c r="I10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64" spans="1:9" x14ac:dyDescent="0.25">
      <c r="A1064" s="1" t="s">
        <v>2153</v>
      </c>
      <c r="B1064" s="1" t="s">
        <v>2154</v>
      </c>
      <c r="C1064" s="1" t="s">
        <v>12</v>
      </c>
      <c r="D1064" s="1">
        <v>1</v>
      </c>
      <c r="E1064" s="1">
        <v>0.9</v>
      </c>
      <c r="F1064" s="1">
        <v>0.72</v>
      </c>
      <c r="G1064" s="1">
        <v>2023</v>
      </c>
      <c r="H1064" s="1" t="s">
        <v>13</v>
      </c>
      <c r="I10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65" spans="1:9" x14ac:dyDescent="0.25">
      <c r="A1065" s="1" t="s">
        <v>2155</v>
      </c>
      <c r="B1065" s="1" t="s">
        <v>2156</v>
      </c>
      <c r="C1065" s="1" t="s">
        <v>47</v>
      </c>
      <c r="D1065" s="1">
        <v>1</v>
      </c>
      <c r="E1065" s="2">
        <v>1.5</v>
      </c>
      <c r="F1065" s="2">
        <v>1.2</v>
      </c>
      <c r="G1065" s="1">
        <v>2011</v>
      </c>
      <c r="H1065" s="1" t="s">
        <v>369</v>
      </c>
      <c r="I10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66" spans="1:9" x14ac:dyDescent="0.25">
      <c r="A1066" s="1" t="s">
        <v>2157</v>
      </c>
      <c r="B1066" s="1" t="s">
        <v>2158</v>
      </c>
      <c r="C1066" s="1" t="s">
        <v>34</v>
      </c>
      <c r="D1066" s="1">
        <v>1</v>
      </c>
      <c r="E1066" s="1">
        <v>2.34</v>
      </c>
      <c r="F1066" s="1">
        <v>1.87</v>
      </c>
      <c r="G1066" s="1">
        <v>2014</v>
      </c>
      <c r="H1066" s="1" t="s">
        <v>151</v>
      </c>
      <c r="I10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67" spans="1:9" x14ac:dyDescent="0.25">
      <c r="A1067" s="1" t="s">
        <v>2159</v>
      </c>
      <c r="B1067" s="1" t="s">
        <v>2160</v>
      </c>
      <c r="C1067" s="1" t="s">
        <v>19</v>
      </c>
      <c r="D1067" s="1">
        <v>1</v>
      </c>
      <c r="E1067" s="1">
        <v>4.6900000000000004</v>
      </c>
      <c r="F1067" s="1">
        <v>3.75</v>
      </c>
      <c r="G1067" s="1">
        <v>2010</v>
      </c>
      <c r="H1067" s="1" t="s">
        <v>536</v>
      </c>
      <c r="I10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68" spans="1:9" x14ac:dyDescent="0.25">
      <c r="A1068" s="1" t="s">
        <v>2161</v>
      </c>
      <c r="B1068" s="1" t="s">
        <v>2162</v>
      </c>
      <c r="C1068" s="1" t="s">
        <v>12</v>
      </c>
      <c r="D1068" s="1">
        <v>1</v>
      </c>
      <c r="E1068" s="1">
        <v>0.57999999999999996</v>
      </c>
      <c r="F1068" s="1">
        <v>0.46</v>
      </c>
      <c r="G1068" s="1">
        <v>2012</v>
      </c>
      <c r="H1068" s="1" t="s">
        <v>154</v>
      </c>
      <c r="I10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69" spans="1:9" x14ac:dyDescent="0.25">
      <c r="A1069" s="1" t="s">
        <v>2163</v>
      </c>
      <c r="B1069" s="1" t="s">
        <v>2164</v>
      </c>
      <c r="C1069" s="1" t="s">
        <v>12</v>
      </c>
      <c r="D1069" s="1">
        <v>1</v>
      </c>
      <c r="E1069" s="1">
        <v>0.73</v>
      </c>
      <c r="F1069" s="1">
        <v>0.57999999999999996</v>
      </c>
      <c r="G1069" s="1">
        <v>2010</v>
      </c>
      <c r="H1069" s="1" t="s">
        <v>16</v>
      </c>
      <c r="I10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0" spans="1:9" x14ac:dyDescent="0.25">
      <c r="A1070" s="1" t="s">
        <v>2165</v>
      </c>
      <c r="B1070" s="1" t="s">
        <v>2166</v>
      </c>
      <c r="C1070" s="1" t="s">
        <v>47</v>
      </c>
      <c r="D1070" s="1">
        <v>1</v>
      </c>
      <c r="E1070" s="1">
        <v>1.48</v>
      </c>
      <c r="F1070" s="1">
        <v>1.18</v>
      </c>
      <c r="G1070" s="1">
        <v>2011</v>
      </c>
      <c r="H1070" s="1" t="s">
        <v>54</v>
      </c>
      <c r="I10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1" spans="1:9" x14ac:dyDescent="0.25">
      <c r="A1071" s="1" t="s">
        <v>2167</v>
      </c>
      <c r="B1071" s="1" t="s">
        <v>2168</v>
      </c>
      <c r="C1071" s="1" t="s">
        <v>12</v>
      </c>
      <c r="D1071" s="1">
        <v>1</v>
      </c>
      <c r="E1071" s="2">
        <v>1.05</v>
      </c>
      <c r="F1071" s="2">
        <v>0.84</v>
      </c>
      <c r="G1071" s="1">
        <v>2014</v>
      </c>
      <c r="H1071" s="1" t="s">
        <v>617</v>
      </c>
      <c r="I10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72" spans="1:9" x14ac:dyDescent="0.25">
      <c r="A1072" s="1" t="s">
        <v>2169</v>
      </c>
      <c r="B1072" s="1" t="s">
        <v>2170</v>
      </c>
      <c r="C1072" s="1" t="s">
        <v>2453</v>
      </c>
      <c r="D1072" s="1">
        <v>1</v>
      </c>
      <c r="E1072" s="1">
        <v>1.17</v>
      </c>
      <c r="F1072" s="1">
        <v>0.93</v>
      </c>
      <c r="G1072" s="1">
        <v>2024</v>
      </c>
      <c r="H1072" s="1" t="s">
        <v>67</v>
      </c>
      <c r="I10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3" spans="1:9" x14ac:dyDescent="0.25">
      <c r="A1073" s="1" t="s">
        <v>2171</v>
      </c>
      <c r="B1073" s="1" t="s">
        <v>2172</v>
      </c>
      <c r="C1073" s="1" t="s">
        <v>66</v>
      </c>
      <c r="D1073" s="1">
        <v>1</v>
      </c>
      <c r="E1073" s="1">
        <v>6.38</v>
      </c>
      <c r="F1073" s="1">
        <v>5.0999999999999996</v>
      </c>
      <c r="G1073" s="1">
        <v>2025</v>
      </c>
      <c r="H1073" s="1" t="s">
        <v>123</v>
      </c>
      <c r="I10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4" spans="1:9" x14ac:dyDescent="0.25">
      <c r="A1074" s="1" t="s">
        <v>2173</v>
      </c>
      <c r="B1074" s="1" t="s">
        <v>2174</v>
      </c>
      <c r="C1074" s="1" t="s">
        <v>12</v>
      </c>
      <c r="D1074" s="1">
        <v>1</v>
      </c>
      <c r="E1074" s="1">
        <v>0.66</v>
      </c>
      <c r="F1074" s="1">
        <v>0.53</v>
      </c>
      <c r="G1074" s="1">
        <v>2011</v>
      </c>
      <c r="H1074" s="1" t="s">
        <v>154</v>
      </c>
      <c r="I10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5" spans="1:9" x14ac:dyDescent="0.25">
      <c r="A1075" s="1" t="s">
        <v>2175</v>
      </c>
      <c r="B1075" s="1" t="s">
        <v>2176</v>
      </c>
      <c r="C1075" s="1" t="s">
        <v>47</v>
      </c>
      <c r="D1075" s="1">
        <v>1</v>
      </c>
      <c r="E1075" s="1">
        <v>1.67</v>
      </c>
      <c r="F1075" s="1">
        <v>1.34</v>
      </c>
      <c r="G1075" s="1">
        <v>2025</v>
      </c>
      <c r="H1075" s="1" t="s">
        <v>215</v>
      </c>
      <c r="I10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6" spans="1:9" x14ac:dyDescent="0.25">
      <c r="A1076" s="1" t="s">
        <v>2177</v>
      </c>
      <c r="B1076" s="1" t="s">
        <v>2178</v>
      </c>
      <c r="C1076" s="1" t="s">
        <v>66</v>
      </c>
      <c r="D1076" s="1">
        <v>1</v>
      </c>
      <c r="E1076" s="1">
        <v>10.86</v>
      </c>
      <c r="F1076" s="1">
        <v>8.69</v>
      </c>
      <c r="G1076" s="1">
        <v>2019</v>
      </c>
      <c r="H1076" s="1" t="s">
        <v>41</v>
      </c>
      <c r="I10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7" spans="1:9" x14ac:dyDescent="0.25">
      <c r="A1077" s="1" t="s">
        <v>2886</v>
      </c>
      <c r="B1077" s="1" t="s">
        <v>2887</v>
      </c>
      <c r="C1077" s="1" t="s">
        <v>2455</v>
      </c>
      <c r="D1077" s="1">
        <v>1</v>
      </c>
      <c r="E1077" s="1">
        <v>2.91</v>
      </c>
      <c r="F1077" s="1">
        <v>2.33</v>
      </c>
      <c r="G1077" s="1">
        <v>2025</v>
      </c>
      <c r="H1077" s="1" t="s">
        <v>67</v>
      </c>
      <c r="I10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8" spans="1:9" x14ac:dyDescent="0.25">
      <c r="A1078" s="1" t="s">
        <v>2179</v>
      </c>
      <c r="B1078" s="1" t="s">
        <v>2180</v>
      </c>
      <c r="C1078" s="1" t="s">
        <v>12</v>
      </c>
      <c r="D1078" s="1">
        <v>1</v>
      </c>
      <c r="E1078" s="1">
        <v>0.42</v>
      </c>
      <c r="F1078" s="1">
        <v>0.34</v>
      </c>
      <c r="G1078" s="1">
        <v>2011</v>
      </c>
      <c r="H1078" s="1" t="s">
        <v>16</v>
      </c>
      <c r="I10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79" spans="1:9" x14ac:dyDescent="0.25">
      <c r="A1079" s="1" t="s">
        <v>2181</v>
      </c>
      <c r="B1079" s="1" t="s">
        <v>2182</v>
      </c>
      <c r="C1079" s="1" t="s">
        <v>66</v>
      </c>
      <c r="D1079" s="1">
        <v>1</v>
      </c>
      <c r="E1079" s="1">
        <v>8.7899999999999991</v>
      </c>
      <c r="F1079" s="1">
        <v>7.03</v>
      </c>
      <c r="G1079" s="1">
        <v>2025</v>
      </c>
      <c r="H1079" s="1" t="s">
        <v>16</v>
      </c>
      <c r="I10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80" spans="1:9" x14ac:dyDescent="0.25">
      <c r="A1080" s="1" t="s">
        <v>2183</v>
      </c>
      <c r="B1080" s="1" t="s">
        <v>2184</v>
      </c>
      <c r="C1080" s="1" t="s">
        <v>2455</v>
      </c>
      <c r="D1080" s="1">
        <v>1</v>
      </c>
      <c r="E1080" s="2">
        <v>3.76</v>
      </c>
      <c r="F1080" s="2">
        <v>3.01</v>
      </c>
      <c r="G1080" s="1">
        <v>2013</v>
      </c>
      <c r="H1080" s="1" t="s">
        <v>28</v>
      </c>
      <c r="I10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81" spans="1:9" x14ac:dyDescent="0.25">
      <c r="A1081" s="1" t="s">
        <v>2888</v>
      </c>
      <c r="B1081" s="1" t="s">
        <v>2889</v>
      </c>
      <c r="C1081" s="1" t="s">
        <v>2453</v>
      </c>
      <c r="D1081" s="1">
        <v>1</v>
      </c>
      <c r="E1081" s="2">
        <v>0.8</v>
      </c>
      <c r="F1081" s="2">
        <v>0.64</v>
      </c>
      <c r="G1081" s="1">
        <v>2025</v>
      </c>
      <c r="H1081" s="1" t="s">
        <v>51</v>
      </c>
      <c r="I10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82" spans="1:9" x14ac:dyDescent="0.25">
      <c r="A1082" s="1" t="s">
        <v>2185</v>
      </c>
      <c r="B1082" s="1" t="s">
        <v>2186</v>
      </c>
      <c r="C1082" s="1" t="s">
        <v>47</v>
      </c>
      <c r="D1082" s="1">
        <v>1</v>
      </c>
      <c r="E1082" s="1">
        <v>1.4</v>
      </c>
      <c r="F1082" s="1">
        <v>1.1200000000000001</v>
      </c>
      <c r="G1082" s="1">
        <v>2024</v>
      </c>
      <c r="H1082" s="1" t="s">
        <v>60</v>
      </c>
      <c r="I10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83" spans="1:9" x14ac:dyDescent="0.25">
      <c r="A1083" s="1" t="s">
        <v>2187</v>
      </c>
      <c r="B1083" s="1" t="s">
        <v>2188</v>
      </c>
      <c r="C1083" s="1" t="s">
        <v>12</v>
      </c>
      <c r="D1083" s="1">
        <v>1</v>
      </c>
      <c r="E1083" s="2">
        <v>0.6</v>
      </c>
      <c r="F1083" s="2">
        <v>0.48</v>
      </c>
      <c r="G1083" s="1">
        <v>2025</v>
      </c>
      <c r="H1083" s="1" t="s">
        <v>289</v>
      </c>
      <c r="I10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84" spans="1:9" x14ac:dyDescent="0.25">
      <c r="A1084" s="1" t="s">
        <v>2189</v>
      </c>
      <c r="B1084" s="1" t="s">
        <v>2190</v>
      </c>
      <c r="C1084" s="1" t="s">
        <v>47</v>
      </c>
      <c r="D1084" s="1">
        <v>1</v>
      </c>
      <c r="E1084" s="2">
        <v>1.52</v>
      </c>
      <c r="F1084" s="2">
        <v>1.22</v>
      </c>
      <c r="G1084" s="1">
        <v>2025</v>
      </c>
      <c r="H1084" s="1" t="s">
        <v>284</v>
      </c>
      <c r="I10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85" spans="1:9" x14ac:dyDescent="0.25">
      <c r="A1085" s="1" t="s">
        <v>2191</v>
      </c>
      <c r="B1085" s="1" t="s">
        <v>2192</v>
      </c>
      <c r="C1085" s="1" t="s">
        <v>2455</v>
      </c>
      <c r="D1085" s="1">
        <v>1</v>
      </c>
      <c r="E1085" s="2">
        <v>1.87</v>
      </c>
      <c r="F1085" s="2">
        <v>1.49</v>
      </c>
      <c r="G1085" s="1">
        <v>2023</v>
      </c>
      <c r="H1085" s="1" t="s">
        <v>289</v>
      </c>
      <c r="I10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86" spans="1:9" x14ac:dyDescent="0.25">
      <c r="A1086" s="1" t="s">
        <v>2193</v>
      </c>
      <c r="B1086" s="1" t="s">
        <v>2194</v>
      </c>
      <c r="C1086" s="1" t="s">
        <v>34</v>
      </c>
      <c r="D1086" s="1">
        <v>1</v>
      </c>
      <c r="E1086" s="1">
        <v>3.32</v>
      </c>
      <c r="F1086" s="1">
        <v>2.66</v>
      </c>
      <c r="G1086" s="1">
        <v>2025</v>
      </c>
      <c r="H1086" s="1" t="s">
        <v>60</v>
      </c>
      <c r="I10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87" spans="1:9" x14ac:dyDescent="0.25">
      <c r="A1087" s="1" t="s">
        <v>2195</v>
      </c>
      <c r="B1087" s="1" t="s">
        <v>2196</v>
      </c>
      <c r="C1087" s="1" t="s">
        <v>34</v>
      </c>
      <c r="D1087" s="1">
        <v>1</v>
      </c>
      <c r="E1087" s="1">
        <v>3.73</v>
      </c>
      <c r="F1087" s="1">
        <v>2.98</v>
      </c>
      <c r="G1087" s="1">
        <v>2024</v>
      </c>
      <c r="H1087" s="1" t="s">
        <v>176</v>
      </c>
      <c r="I10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88" spans="1:9" x14ac:dyDescent="0.25">
      <c r="A1088" s="1" t="s">
        <v>2197</v>
      </c>
      <c r="B1088" s="1" t="s">
        <v>2198</v>
      </c>
      <c r="C1088" s="1" t="s">
        <v>2454</v>
      </c>
      <c r="D1088" s="1">
        <v>1</v>
      </c>
      <c r="E1088" s="1" t="s">
        <v>73</v>
      </c>
      <c r="F1088" s="1">
        <v>11.65</v>
      </c>
      <c r="G1088" s="1">
        <v>2025</v>
      </c>
      <c r="H1088" s="1" t="s">
        <v>60</v>
      </c>
      <c r="I10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89" spans="1:9" x14ac:dyDescent="0.25">
      <c r="A1089" s="1" t="s">
        <v>2199</v>
      </c>
      <c r="B1089" s="1" t="s">
        <v>2200</v>
      </c>
      <c r="C1089" s="1" t="s">
        <v>12</v>
      </c>
      <c r="D1089" s="1">
        <v>1</v>
      </c>
      <c r="E1089" s="1">
        <v>0.85</v>
      </c>
      <c r="F1089" s="1">
        <v>0.68</v>
      </c>
      <c r="G1089" s="1">
        <v>2017</v>
      </c>
      <c r="H1089" s="1" t="s">
        <v>107</v>
      </c>
      <c r="I10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0" spans="1:9" x14ac:dyDescent="0.25">
      <c r="A1090" s="1" t="s">
        <v>2201</v>
      </c>
      <c r="B1090" s="1" t="s">
        <v>2202</v>
      </c>
      <c r="C1090" s="1" t="s">
        <v>2451</v>
      </c>
      <c r="D1090" s="1">
        <v>1</v>
      </c>
      <c r="E1090" s="1">
        <v>2.13</v>
      </c>
      <c r="F1090" s="1">
        <v>1.7</v>
      </c>
      <c r="G1090" s="1">
        <v>2022</v>
      </c>
      <c r="H1090" s="1" t="s">
        <v>107</v>
      </c>
      <c r="I10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1" spans="1:9" x14ac:dyDescent="0.25">
      <c r="A1091" s="1" t="s">
        <v>2203</v>
      </c>
      <c r="B1091" s="1" t="s">
        <v>2204</v>
      </c>
      <c r="C1091" s="1" t="s">
        <v>2452</v>
      </c>
      <c r="D1091" s="1">
        <v>1</v>
      </c>
      <c r="E1091" s="1">
        <v>5.52</v>
      </c>
      <c r="F1091" s="1">
        <v>4.42</v>
      </c>
      <c r="G1091" s="1">
        <v>2025</v>
      </c>
      <c r="H1091" s="1" t="s">
        <v>536</v>
      </c>
      <c r="I10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2" spans="1:9" x14ac:dyDescent="0.25">
      <c r="A1092" s="1" t="s">
        <v>2205</v>
      </c>
      <c r="B1092" s="1" t="s">
        <v>2206</v>
      </c>
      <c r="C1092" s="1" t="s">
        <v>2455</v>
      </c>
      <c r="D1092" s="1">
        <v>1</v>
      </c>
      <c r="E1092" s="2">
        <v>3.74</v>
      </c>
      <c r="F1092" s="2">
        <v>2.99</v>
      </c>
      <c r="G1092" s="1">
        <v>2015</v>
      </c>
      <c r="H1092" s="1" t="s">
        <v>51</v>
      </c>
      <c r="I10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093" spans="1:9" x14ac:dyDescent="0.25">
      <c r="A1093" s="1" t="s">
        <v>2207</v>
      </c>
      <c r="B1093" s="1" t="s">
        <v>2208</v>
      </c>
      <c r="C1093" s="1" t="s">
        <v>34</v>
      </c>
      <c r="D1093" s="1">
        <v>1</v>
      </c>
      <c r="E1093" s="1">
        <v>3.76</v>
      </c>
      <c r="F1093" s="1">
        <v>3.01</v>
      </c>
      <c r="G1093" s="1">
        <v>2023</v>
      </c>
      <c r="H1093" s="1" t="s">
        <v>93</v>
      </c>
      <c r="I10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4" spans="1:9" x14ac:dyDescent="0.25">
      <c r="A1094" s="1" t="s">
        <v>2209</v>
      </c>
      <c r="B1094" s="1" t="s">
        <v>2210</v>
      </c>
      <c r="C1094" s="1" t="s">
        <v>12</v>
      </c>
      <c r="D1094" s="1">
        <v>1</v>
      </c>
      <c r="E1094" s="1">
        <v>0.26</v>
      </c>
      <c r="F1094" s="1">
        <v>0.2</v>
      </c>
      <c r="G1094" s="1">
        <v>2019</v>
      </c>
      <c r="H1094" s="1" t="s">
        <v>31</v>
      </c>
      <c r="I10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5" spans="1:9" x14ac:dyDescent="0.25">
      <c r="A1095" s="1" t="s">
        <v>2211</v>
      </c>
      <c r="B1095" s="1" t="s">
        <v>2212</v>
      </c>
      <c r="C1095" s="1" t="s">
        <v>19</v>
      </c>
      <c r="D1095" s="1">
        <v>1</v>
      </c>
      <c r="E1095" s="1">
        <v>4.46</v>
      </c>
      <c r="F1095" s="1">
        <v>3.57</v>
      </c>
      <c r="G1095" s="1">
        <v>2020</v>
      </c>
      <c r="H1095" s="1" t="s">
        <v>54</v>
      </c>
      <c r="I10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6" spans="1:9" x14ac:dyDescent="0.25">
      <c r="A1096" s="1" t="s">
        <v>2213</v>
      </c>
      <c r="B1096" s="1" t="s">
        <v>2214</v>
      </c>
      <c r="C1096" s="1" t="s">
        <v>47</v>
      </c>
      <c r="D1096" s="1">
        <v>1</v>
      </c>
      <c r="E1096" s="1">
        <v>1.2</v>
      </c>
      <c r="F1096" s="1">
        <v>0.96</v>
      </c>
      <c r="G1096" s="1">
        <v>2025</v>
      </c>
      <c r="H1096" s="1" t="s">
        <v>98</v>
      </c>
      <c r="I10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7" spans="1:9" x14ac:dyDescent="0.25">
      <c r="A1097" s="1" t="s">
        <v>2215</v>
      </c>
      <c r="B1097" s="1" t="s">
        <v>2216</v>
      </c>
      <c r="C1097" s="1" t="s">
        <v>12</v>
      </c>
      <c r="D1097" s="1">
        <v>1</v>
      </c>
      <c r="E1097" s="1">
        <v>0.73</v>
      </c>
      <c r="F1097" s="1">
        <v>0.57999999999999996</v>
      </c>
      <c r="G1097" s="1">
        <v>2023</v>
      </c>
      <c r="H1097" s="1" t="s">
        <v>93</v>
      </c>
      <c r="I10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8" spans="1:9" x14ac:dyDescent="0.25">
      <c r="A1098" s="1" t="s">
        <v>2217</v>
      </c>
      <c r="B1098" s="1" t="s">
        <v>2218</v>
      </c>
      <c r="C1098" s="1" t="s">
        <v>47</v>
      </c>
      <c r="D1098" s="1">
        <v>1</v>
      </c>
      <c r="E1098" s="1">
        <v>2.14</v>
      </c>
      <c r="F1098" s="1">
        <v>1.71</v>
      </c>
      <c r="G1098" s="1">
        <v>2022</v>
      </c>
      <c r="H1098" s="1" t="s">
        <v>138</v>
      </c>
      <c r="I10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099" spans="1:9" x14ac:dyDescent="0.25">
      <c r="A1099" s="1" t="s">
        <v>2219</v>
      </c>
      <c r="B1099" s="1" t="s">
        <v>2220</v>
      </c>
      <c r="C1099" s="1" t="s">
        <v>12</v>
      </c>
      <c r="D1099" s="1">
        <v>1</v>
      </c>
      <c r="E1099" s="1">
        <v>0.6</v>
      </c>
      <c r="F1099" s="1">
        <v>0.48</v>
      </c>
      <c r="G1099" s="1">
        <v>2016</v>
      </c>
      <c r="H1099" s="1" t="s">
        <v>123</v>
      </c>
      <c r="I10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0" spans="1:9" x14ac:dyDescent="0.25">
      <c r="A1100" s="1" t="s">
        <v>2221</v>
      </c>
      <c r="B1100" s="1" t="s">
        <v>2222</v>
      </c>
      <c r="C1100" s="1" t="s">
        <v>19</v>
      </c>
      <c r="D1100" s="1">
        <v>1</v>
      </c>
      <c r="E1100" s="1">
        <v>4.3600000000000003</v>
      </c>
      <c r="F1100" s="1">
        <v>3.49</v>
      </c>
      <c r="G1100" s="1">
        <v>2020</v>
      </c>
      <c r="H1100" s="1" t="s">
        <v>9</v>
      </c>
      <c r="I11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1" spans="1:9" x14ac:dyDescent="0.25">
      <c r="A1101" s="1" t="s">
        <v>2223</v>
      </c>
      <c r="B1101" s="1" t="s">
        <v>2224</v>
      </c>
      <c r="C1101" s="1" t="s">
        <v>12</v>
      </c>
      <c r="D1101" s="1">
        <v>1</v>
      </c>
      <c r="E1101" s="1">
        <v>0.63</v>
      </c>
      <c r="F1101" s="1">
        <v>0.51</v>
      </c>
      <c r="G1101" s="1">
        <v>2022</v>
      </c>
      <c r="H1101" s="1" t="s">
        <v>67</v>
      </c>
      <c r="I11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2" spans="1:9" x14ac:dyDescent="0.25">
      <c r="A1102" s="1" t="s">
        <v>2225</v>
      </c>
      <c r="B1102" s="1" t="s">
        <v>2226</v>
      </c>
      <c r="C1102" s="1" t="s">
        <v>47</v>
      </c>
      <c r="D1102" s="1">
        <v>1</v>
      </c>
      <c r="E1102" s="1">
        <v>1.63</v>
      </c>
      <c r="F1102" s="1">
        <v>1.31</v>
      </c>
      <c r="G1102" s="1">
        <v>2025</v>
      </c>
      <c r="H1102" s="1" t="s">
        <v>110</v>
      </c>
      <c r="I11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3" spans="1:9" x14ac:dyDescent="0.25">
      <c r="A1103" s="1" t="s">
        <v>2227</v>
      </c>
      <c r="B1103" s="1" t="s">
        <v>2228</v>
      </c>
      <c r="C1103" s="1" t="s">
        <v>12</v>
      </c>
      <c r="D1103" s="1">
        <v>1</v>
      </c>
      <c r="E1103" s="1">
        <v>0.79</v>
      </c>
      <c r="F1103" s="1">
        <v>0.63</v>
      </c>
      <c r="G1103" s="1">
        <v>2023</v>
      </c>
      <c r="H1103" s="1" t="s">
        <v>9</v>
      </c>
      <c r="I11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4" spans="1:9" x14ac:dyDescent="0.25">
      <c r="A1104" s="1" t="s">
        <v>2229</v>
      </c>
      <c r="B1104" s="1" t="s">
        <v>2230</v>
      </c>
      <c r="C1104" s="1" t="s">
        <v>2453</v>
      </c>
      <c r="D1104" s="1">
        <v>1</v>
      </c>
      <c r="E1104" s="1">
        <v>1.1499999999999999</v>
      </c>
      <c r="F1104" s="1">
        <v>0.92</v>
      </c>
      <c r="G1104" s="1">
        <v>2020</v>
      </c>
      <c r="H1104" s="1" t="s">
        <v>154</v>
      </c>
      <c r="I11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5" spans="1:9" x14ac:dyDescent="0.25">
      <c r="A1105" s="1" t="s">
        <v>2231</v>
      </c>
      <c r="B1105" s="1" t="s">
        <v>2232</v>
      </c>
      <c r="C1105" s="1" t="s">
        <v>34</v>
      </c>
      <c r="D1105" s="1">
        <v>1</v>
      </c>
      <c r="E1105" s="1">
        <v>2.5099999999999998</v>
      </c>
      <c r="F1105" s="1">
        <v>2.0099999999999998</v>
      </c>
      <c r="G1105" s="1">
        <v>2025</v>
      </c>
      <c r="H1105" s="1" t="s">
        <v>351</v>
      </c>
      <c r="I11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6" spans="1:9" x14ac:dyDescent="0.25">
      <c r="A1106" s="1" t="s">
        <v>2233</v>
      </c>
      <c r="B1106" s="1" t="s">
        <v>2234</v>
      </c>
      <c r="C1106" s="1" t="s">
        <v>12</v>
      </c>
      <c r="D1106" s="1">
        <v>1</v>
      </c>
      <c r="E1106" s="1">
        <v>0.49</v>
      </c>
      <c r="F1106" s="1">
        <v>0.39</v>
      </c>
      <c r="G1106" s="1">
        <v>2012</v>
      </c>
      <c r="H1106" s="1" t="s">
        <v>138</v>
      </c>
      <c r="I11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7" spans="1:9" x14ac:dyDescent="0.25">
      <c r="A1107" s="1" t="s">
        <v>2235</v>
      </c>
      <c r="B1107" s="1" t="s">
        <v>2236</v>
      </c>
      <c r="C1107" s="1" t="s">
        <v>12</v>
      </c>
      <c r="D1107" s="1">
        <v>1</v>
      </c>
      <c r="E1107" s="1">
        <v>0.95</v>
      </c>
      <c r="F1107" s="1">
        <v>0.76</v>
      </c>
      <c r="G1107" s="1">
        <v>2020</v>
      </c>
      <c r="H1107" s="1" t="s">
        <v>320</v>
      </c>
      <c r="I11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8" spans="1:9" x14ac:dyDescent="0.25">
      <c r="A1108" s="1" t="s">
        <v>2237</v>
      </c>
      <c r="B1108" s="1" t="s">
        <v>2238</v>
      </c>
      <c r="C1108" s="1" t="s">
        <v>47</v>
      </c>
      <c r="D1108" s="1">
        <v>1</v>
      </c>
      <c r="E1108" s="1">
        <v>1.47</v>
      </c>
      <c r="F1108" s="1">
        <v>1.18</v>
      </c>
      <c r="G1108" s="1">
        <v>2025</v>
      </c>
      <c r="H1108" s="1" t="s">
        <v>98</v>
      </c>
      <c r="I11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09" spans="1:9" x14ac:dyDescent="0.25">
      <c r="A1109" s="1" t="s">
        <v>2239</v>
      </c>
      <c r="B1109" s="1" t="s">
        <v>2240</v>
      </c>
      <c r="C1109" s="1" t="s">
        <v>12</v>
      </c>
      <c r="D1109" s="1">
        <v>1</v>
      </c>
      <c r="E1109" s="1">
        <v>0.62</v>
      </c>
      <c r="F1109" s="1">
        <v>0.5</v>
      </c>
      <c r="G1109" s="1">
        <v>2025</v>
      </c>
      <c r="H1109" s="1" t="s">
        <v>93</v>
      </c>
      <c r="I11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10" spans="1:9" x14ac:dyDescent="0.25">
      <c r="A1110" s="1" t="s">
        <v>2241</v>
      </c>
      <c r="B1110" s="1" t="s">
        <v>2242</v>
      </c>
      <c r="C1110" s="1" t="s">
        <v>12</v>
      </c>
      <c r="D1110" s="1">
        <v>1</v>
      </c>
      <c r="E1110" s="1">
        <v>1.1399999999999999</v>
      </c>
      <c r="F1110" s="1">
        <v>0.91</v>
      </c>
      <c r="G1110" s="1">
        <v>2025</v>
      </c>
      <c r="H1110" s="1" t="s">
        <v>93</v>
      </c>
      <c r="I11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11" spans="1:9" x14ac:dyDescent="0.25">
      <c r="A1111" s="1" t="s">
        <v>2243</v>
      </c>
      <c r="B1111" s="1" t="s">
        <v>2244</v>
      </c>
      <c r="C1111" s="1" t="s">
        <v>19</v>
      </c>
      <c r="D1111" s="1">
        <v>1</v>
      </c>
      <c r="E1111" s="2">
        <v>4.18</v>
      </c>
      <c r="F1111" s="2">
        <v>3.35</v>
      </c>
      <c r="G1111" s="1">
        <v>2011</v>
      </c>
      <c r="H1111" s="1" t="s">
        <v>82</v>
      </c>
      <c r="I11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12" spans="1:9" x14ac:dyDescent="0.25">
      <c r="A1112" s="1" t="s">
        <v>2245</v>
      </c>
      <c r="B1112" s="1" t="s">
        <v>2246</v>
      </c>
      <c r="C1112" s="1" t="s">
        <v>47</v>
      </c>
      <c r="D1112" s="1">
        <v>1</v>
      </c>
      <c r="E1112" s="1">
        <v>1.41</v>
      </c>
      <c r="F1112" s="1">
        <v>1.1299999999999999</v>
      </c>
      <c r="G1112" s="1">
        <v>2021</v>
      </c>
      <c r="H1112" s="1" t="s">
        <v>489</v>
      </c>
      <c r="I11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13" spans="1:9" x14ac:dyDescent="0.25">
      <c r="A1113" s="1" t="s">
        <v>2247</v>
      </c>
      <c r="B1113" s="1" t="s">
        <v>2248</v>
      </c>
      <c r="C1113" s="1" t="s">
        <v>47</v>
      </c>
      <c r="D1113" s="1">
        <v>1</v>
      </c>
      <c r="E1113" s="2">
        <v>1.22</v>
      </c>
      <c r="F1113" s="2">
        <v>0.97</v>
      </c>
      <c r="G1113" s="1">
        <v>2018</v>
      </c>
      <c r="H1113" s="1" t="s">
        <v>82</v>
      </c>
      <c r="I11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14" spans="1:9" x14ac:dyDescent="0.25">
      <c r="A1114" s="1" t="s">
        <v>2249</v>
      </c>
      <c r="B1114" s="1" t="s">
        <v>2250</v>
      </c>
      <c r="C1114" s="1" t="s">
        <v>2452</v>
      </c>
      <c r="D1114" s="1">
        <v>1</v>
      </c>
      <c r="E1114" s="1">
        <v>3.16</v>
      </c>
      <c r="F1114" s="1">
        <v>2.52</v>
      </c>
      <c r="G1114" s="1">
        <v>2019</v>
      </c>
      <c r="H1114" s="1" t="s">
        <v>354</v>
      </c>
      <c r="I11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15" spans="1:9" x14ac:dyDescent="0.25">
      <c r="A1115" s="1" t="s">
        <v>2251</v>
      </c>
      <c r="B1115" s="1" t="s">
        <v>2252</v>
      </c>
      <c r="C1115" s="1" t="s">
        <v>34</v>
      </c>
      <c r="D1115" s="1">
        <v>1</v>
      </c>
      <c r="E1115" s="1">
        <v>3.17</v>
      </c>
      <c r="F1115" s="1">
        <v>2.54</v>
      </c>
      <c r="G1115" s="1">
        <v>2009</v>
      </c>
      <c r="H1115" s="1" t="s">
        <v>253</v>
      </c>
      <c r="I111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16" spans="1:9" x14ac:dyDescent="0.25">
      <c r="A1116" s="1" t="s">
        <v>2253</v>
      </c>
      <c r="B1116" s="1" t="s">
        <v>2254</v>
      </c>
      <c r="C1116" s="1" t="s">
        <v>47</v>
      </c>
      <c r="D1116" s="1">
        <v>1</v>
      </c>
      <c r="E1116" s="1">
        <v>1.68</v>
      </c>
      <c r="F1116" s="1">
        <v>1.34</v>
      </c>
      <c r="G1116" s="1">
        <v>2010</v>
      </c>
      <c r="H1116" s="1" t="s">
        <v>253</v>
      </c>
      <c r="I111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17" spans="1:9" x14ac:dyDescent="0.25">
      <c r="A1117" s="1" t="s">
        <v>2255</v>
      </c>
      <c r="B1117" s="1" t="s">
        <v>2256</v>
      </c>
      <c r="C1117" s="1" t="s">
        <v>34</v>
      </c>
      <c r="D1117" s="1">
        <v>1</v>
      </c>
      <c r="E1117" s="1">
        <v>3.21</v>
      </c>
      <c r="F1117" s="1">
        <v>2.57</v>
      </c>
      <c r="G1117" s="1">
        <v>2024</v>
      </c>
      <c r="H1117" s="1" t="s">
        <v>123</v>
      </c>
      <c r="I111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18" spans="1:9" x14ac:dyDescent="0.25">
      <c r="A1118" s="1" t="s">
        <v>2257</v>
      </c>
      <c r="B1118" s="1" t="s">
        <v>2258</v>
      </c>
      <c r="C1118" s="1" t="s">
        <v>12</v>
      </c>
      <c r="D1118" s="1">
        <v>1</v>
      </c>
      <c r="E1118" s="1">
        <v>0.56000000000000005</v>
      </c>
      <c r="F1118" s="1">
        <v>0.45</v>
      </c>
      <c r="G1118" s="1">
        <v>2018</v>
      </c>
      <c r="H1118" s="1" t="s">
        <v>63</v>
      </c>
      <c r="I111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19" spans="1:9" x14ac:dyDescent="0.25">
      <c r="A1119" s="1" t="s">
        <v>2259</v>
      </c>
      <c r="B1119" s="1" t="s">
        <v>2260</v>
      </c>
      <c r="C1119" s="1" t="s">
        <v>12</v>
      </c>
      <c r="D1119" s="1">
        <v>1</v>
      </c>
      <c r="E1119" s="1">
        <v>0.24</v>
      </c>
      <c r="F1119" s="1">
        <v>0.19</v>
      </c>
      <c r="G1119" s="1">
        <v>2019</v>
      </c>
      <c r="H1119" s="1" t="s">
        <v>16</v>
      </c>
      <c r="I111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0" spans="1:9" x14ac:dyDescent="0.25">
      <c r="A1120" s="1" t="s">
        <v>2261</v>
      </c>
      <c r="B1120" s="1" t="s">
        <v>2262</v>
      </c>
      <c r="C1120" s="1" t="s">
        <v>47</v>
      </c>
      <c r="D1120" s="1">
        <v>1</v>
      </c>
      <c r="E1120" s="1">
        <v>1.31</v>
      </c>
      <c r="F1120" s="1">
        <v>1.05</v>
      </c>
      <c r="G1120" s="1">
        <v>2014</v>
      </c>
      <c r="H1120" s="1" t="s">
        <v>176</v>
      </c>
      <c r="I112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1" spans="1:9" x14ac:dyDescent="0.25">
      <c r="A1121" s="1" t="s">
        <v>2263</v>
      </c>
      <c r="B1121" s="1" t="s">
        <v>2264</v>
      </c>
      <c r="C1121" s="1" t="s">
        <v>12</v>
      </c>
      <c r="D1121" s="1">
        <v>1</v>
      </c>
      <c r="E1121" s="1">
        <v>1.0900000000000001</v>
      </c>
      <c r="F1121" s="1">
        <v>0.87</v>
      </c>
      <c r="G1121" s="1">
        <v>2014</v>
      </c>
      <c r="H1121" s="1" t="s">
        <v>176</v>
      </c>
      <c r="I112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2" spans="1:9" x14ac:dyDescent="0.25">
      <c r="A1122" s="1" t="s">
        <v>2265</v>
      </c>
      <c r="B1122" s="1" t="s">
        <v>2266</v>
      </c>
      <c r="C1122" s="1" t="s">
        <v>66</v>
      </c>
      <c r="D1122" s="1">
        <v>1</v>
      </c>
      <c r="E1122" s="1">
        <v>6.48</v>
      </c>
      <c r="F1122" s="1">
        <v>5.18</v>
      </c>
      <c r="G1122" s="1">
        <v>2014</v>
      </c>
      <c r="H1122" s="1" t="s">
        <v>191</v>
      </c>
      <c r="I112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3" spans="1:9" x14ac:dyDescent="0.25">
      <c r="A1123" s="1" t="s">
        <v>2267</v>
      </c>
      <c r="B1123" s="1" t="s">
        <v>2268</v>
      </c>
      <c r="C1123" s="1" t="s">
        <v>19</v>
      </c>
      <c r="D1123" s="1">
        <v>1</v>
      </c>
      <c r="E1123" s="1">
        <v>4.1500000000000004</v>
      </c>
      <c r="F1123" s="1">
        <v>3.32</v>
      </c>
      <c r="G1123" s="1">
        <v>2018</v>
      </c>
      <c r="H1123" s="1" t="s">
        <v>154</v>
      </c>
      <c r="I112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4" spans="1:9" x14ac:dyDescent="0.25">
      <c r="A1124" s="1" t="s">
        <v>2269</v>
      </c>
      <c r="B1124" s="1" t="s">
        <v>2270</v>
      </c>
      <c r="C1124" s="1" t="s">
        <v>34</v>
      </c>
      <c r="D1124" s="1">
        <v>1</v>
      </c>
      <c r="E1124" s="1">
        <v>2.52</v>
      </c>
      <c r="F1124" s="1">
        <v>2.0099999999999998</v>
      </c>
      <c r="G1124" s="1">
        <v>2024</v>
      </c>
      <c r="H1124" s="1" t="s">
        <v>54</v>
      </c>
      <c r="I112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5" spans="1:9" x14ac:dyDescent="0.25">
      <c r="A1125" s="1" t="s">
        <v>2271</v>
      </c>
      <c r="B1125" s="1" t="s">
        <v>2272</v>
      </c>
      <c r="C1125" s="1" t="s">
        <v>47</v>
      </c>
      <c r="D1125" s="1">
        <v>1</v>
      </c>
      <c r="E1125" s="2">
        <v>1.35</v>
      </c>
      <c r="F1125" s="2">
        <v>1.08</v>
      </c>
      <c r="G1125" s="1">
        <v>2025</v>
      </c>
      <c r="H1125" s="1" t="s">
        <v>284</v>
      </c>
      <c r="I112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26" spans="1:9" x14ac:dyDescent="0.25">
      <c r="A1126" s="1" t="s">
        <v>2273</v>
      </c>
      <c r="B1126" s="1" t="s">
        <v>2274</v>
      </c>
      <c r="C1126" s="1" t="s">
        <v>12</v>
      </c>
      <c r="D1126" s="1">
        <v>1</v>
      </c>
      <c r="E1126" s="1">
        <v>0.8</v>
      </c>
      <c r="F1126" s="1">
        <v>0.64</v>
      </c>
      <c r="G1126" s="1">
        <v>2025</v>
      </c>
      <c r="H1126" s="1" t="s">
        <v>9</v>
      </c>
      <c r="I112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7" spans="1:9" x14ac:dyDescent="0.25">
      <c r="A1127" s="1" t="s">
        <v>2275</v>
      </c>
      <c r="B1127" s="1" t="s">
        <v>2276</v>
      </c>
      <c r="C1127" s="1" t="s">
        <v>2455</v>
      </c>
      <c r="D1127" s="1">
        <v>1</v>
      </c>
      <c r="E1127" s="1">
        <v>2.33</v>
      </c>
      <c r="F1127" s="1">
        <v>1.86</v>
      </c>
      <c r="G1127" s="1">
        <v>2025</v>
      </c>
      <c r="H1127" s="1" t="s">
        <v>9</v>
      </c>
      <c r="I112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8" spans="1:9" x14ac:dyDescent="0.25">
      <c r="A1128" s="1" t="s">
        <v>2277</v>
      </c>
      <c r="B1128" s="1" t="s">
        <v>2278</v>
      </c>
      <c r="C1128" s="1" t="s">
        <v>12</v>
      </c>
      <c r="D1128" s="1">
        <v>1</v>
      </c>
      <c r="E1128" s="1">
        <v>0.49</v>
      </c>
      <c r="F1128" s="1">
        <v>0.39</v>
      </c>
      <c r="G1128" s="1">
        <v>2013</v>
      </c>
      <c r="H1128" s="1" t="s">
        <v>35</v>
      </c>
      <c r="I112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29" spans="1:9" x14ac:dyDescent="0.25">
      <c r="A1129" s="1" t="s">
        <v>2279</v>
      </c>
      <c r="B1129" s="1" t="s">
        <v>2280</v>
      </c>
      <c r="C1129" s="1" t="s">
        <v>2455</v>
      </c>
      <c r="D1129" s="1">
        <v>1</v>
      </c>
      <c r="E1129" s="1">
        <v>2.44</v>
      </c>
      <c r="F1129" s="1">
        <v>1.95</v>
      </c>
      <c r="G1129" s="1">
        <v>2025</v>
      </c>
      <c r="H1129" s="1" t="s">
        <v>110</v>
      </c>
      <c r="I112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30" spans="1:9" x14ac:dyDescent="0.25">
      <c r="A1130" s="1" t="s">
        <v>2281</v>
      </c>
      <c r="B1130" s="1" t="s">
        <v>2282</v>
      </c>
      <c r="C1130" s="1" t="s">
        <v>66</v>
      </c>
      <c r="D1130" s="1">
        <v>1</v>
      </c>
      <c r="E1130" s="1">
        <v>8.2799999999999994</v>
      </c>
      <c r="F1130" s="1">
        <v>6.62</v>
      </c>
      <c r="G1130" s="1">
        <v>2025</v>
      </c>
      <c r="H1130" s="1" t="s">
        <v>60</v>
      </c>
      <c r="I113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31" spans="1:9" x14ac:dyDescent="0.25">
      <c r="A1131" s="1" t="s">
        <v>2283</v>
      </c>
      <c r="B1131" s="1" t="s">
        <v>2284</v>
      </c>
      <c r="C1131" s="1" t="s">
        <v>19</v>
      </c>
      <c r="D1131" s="1">
        <v>1</v>
      </c>
      <c r="E1131" s="1">
        <v>4.2699999999999996</v>
      </c>
      <c r="F1131" s="1">
        <v>3.42</v>
      </c>
      <c r="G1131" s="1">
        <v>2025</v>
      </c>
      <c r="H1131" s="1" t="s">
        <v>354</v>
      </c>
      <c r="I113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32" spans="1:9" x14ac:dyDescent="0.25">
      <c r="A1132" s="1" t="s">
        <v>2285</v>
      </c>
      <c r="B1132" s="1" t="s">
        <v>2286</v>
      </c>
      <c r="C1132" s="1" t="s">
        <v>47</v>
      </c>
      <c r="D1132" s="1">
        <v>1</v>
      </c>
      <c r="E1132" s="2">
        <v>1.4</v>
      </c>
      <c r="F1132" s="2">
        <v>1.1200000000000001</v>
      </c>
      <c r="G1132" s="1">
        <v>2025</v>
      </c>
      <c r="H1132" s="1" t="s">
        <v>248</v>
      </c>
      <c r="I113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33" spans="1:9" x14ac:dyDescent="0.25">
      <c r="A1133" s="1" t="s">
        <v>2287</v>
      </c>
      <c r="B1133" s="1" t="s">
        <v>2288</v>
      </c>
      <c r="C1133" s="1" t="s">
        <v>34</v>
      </c>
      <c r="D1133" s="1">
        <v>1</v>
      </c>
      <c r="E1133" s="2">
        <v>2.37</v>
      </c>
      <c r="F1133" s="2">
        <v>1.89</v>
      </c>
      <c r="G1133" s="1">
        <v>2019</v>
      </c>
      <c r="H1133" s="1" t="s">
        <v>284</v>
      </c>
      <c r="I113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34" spans="1:9" x14ac:dyDescent="0.25">
      <c r="A1134" s="1" t="s">
        <v>2289</v>
      </c>
      <c r="B1134" s="1" t="s">
        <v>2290</v>
      </c>
      <c r="C1134" s="1" t="s">
        <v>19</v>
      </c>
      <c r="D1134" s="1">
        <v>1</v>
      </c>
      <c r="E1134" s="1">
        <v>4</v>
      </c>
      <c r="F1134" s="1">
        <v>3.2</v>
      </c>
      <c r="G1134" s="1">
        <v>2019</v>
      </c>
      <c r="H1134" s="1" t="s">
        <v>191</v>
      </c>
      <c r="I113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35" spans="1:9" x14ac:dyDescent="0.25">
      <c r="A1135" s="1" t="s">
        <v>2291</v>
      </c>
      <c r="B1135" s="1" t="s">
        <v>2292</v>
      </c>
      <c r="C1135" s="1" t="s">
        <v>34</v>
      </c>
      <c r="D1135" s="1">
        <v>1</v>
      </c>
      <c r="E1135" s="1">
        <v>3.67</v>
      </c>
      <c r="F1135" s="1">
        <v>2.93</v>
      </c>
      <c r="G1135" s="1">
        <v>2025</v>
      </c>
      <c r="H1135" s="1" t="s">
        <v>110</v>
      </c>
      <c r="I113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36" spans="1:9" x14ac:dyDescent="0.25">
      <c r="A1136" s="1" t="s">
        <v>2293</v>
      </c>
      <c r="B1136" s="1" t="s">
        <v>2294</v>
      </c>
      <c r="C1136" s="1" t="s">
        <v>12</v>
      </c>
      <c r="D1136" s="1">
        <v>1</v>
      </c>
      <c r="E1136" s="1">
        <v>0.98</v>
      </c>
      <c r="F1136" s="1">
        <v>0.79</v>
      </c>
      <c r="G1136" s="1">
        <v>2025</v>
      </c>
      <c r="H1136" s="1" t="s">
        <v>191</v>
      </c>
      <c r="I113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37" spans="1:9" x14ac:dyDescent="0.25">
      <c r="A1137" s="1" t="s">
        <v>2295</v>
      </c>
      <c r="B1137" s="1" t="s">
        <v>2296</v>
      </c>
      <c r="C1137" s="1" t="s">
        <v>34</v>
      </c>
      <c r="D1137" s="1">
        <v>1</v>
      </c>
      <c r="E1137" s="2">
        <v>2.82</v>
      </c>
      <c r="F1137" s="2">
        <v>2.2599999999999998</v>
      </c>
      <c r="G1137" s="1">
        <v>2019</v>
      </c>
      <c r="H1137" s="1" t="s">
        <v>369</v>
      </c>
      <c r="I113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38" spans="1:9" x14ac:dyDescent="0.25">
      <c r="A1138" s="1" t="s">
        <v>2297</v>
      </c>
      <c r="B1138" s="1" t="s">
        <v>2298</v>
      </c>
      <c r="C1138" s="1" t="s">
        <v>12</v>
      </c>
      <c r="D1138" s="1">
        <v>1</v>
      </c>
      <c r="E1138" s="1">
        <v>0.62</v>
      </c>
      <c r="F1138" s="1">
        <v>0.49</v>
      </c>
      <c r="G1138" s="1">
        <v>2013</v>
      </c>
      <c r="H1138" s="1" t="s">
        <v>489</v>
      </c>
      <c r="I113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39" spans="1:9" x14ac:dyDescent="0.25">
      <c r="A1139" s="1" t="s">
        <v>2299</v>
      </c>
      <c r="B1139" s="1" t="s">
        <v>2300</v>
      </c>
      <c r="C1139" s="1" t="s">
        <v>66</v>
      </c>
      <c r="D1139" s="1">
        <v>1</v>
      </c>
      <c r="E1139" s="1">
        <v>6.54</v>
      </c>
      <c r="F1139" s="1">
        <v>5.23</v>
      </c>
      <c r="G1139" s="1">
        <v>2016</v>
      </c>
      <c r="H1139" s="1" t="s">
        <v>664</v>
      </c>
      <c r="I113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0" spans="1:9" x14ac:dyDescent="0.25">
      <c r="A1140" s="1" t="s">
        <v>2301</v>
      </c>
      <c r="B1140" s="1" t="s">
        <v>2302</v>
      </c>
      <c r="C1140" s="1" t="s">
        <v>47</v>
      </c>
      <c r="D1140" s="1">
        <v>1</v>
      </c>
      <c r="E1140" s="1">
        <v>1.37</v>
      </c>
      <c r="F1140" s="1">
        <v>1.0900000000000001</v>
      </c>
      <c r="G1140" s="1">
        <v>2023</v>
      </c>
      <c r="H1140" s="1" t="s">
        <v>489</v>
      </c>
      <c r="I114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1" spans="1:9" x14ac:dyDescent="0.25">
      <c r="A1141" s="1" t="s">
        <v>2303</v>
      </c>
      <c r="B1141" s="1" t="s">
        <v>2304</v>
      </c>
      <c r="C1141" s="1" t="s">
        <v>34</v>
      </c>
      <c r="D1141" s="1">
        <v>1</v>
      </c>
      <c r="E1141" s="1">
        <v>2.82</v>
      </c>
      <c r="F1141" s="1">
        <v>2.25</v>
      </c>
      <c r="G1141" s="1">
        <v>2022</v>
      </c>
      <c r="H1141" s="1" t="s">
        <v>9</v>
      </c>
      <c r="I114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2" spans="1:9" x14ac:dyDescent="0.25">
      <c r="A1142" s="1" t="s">
        <v>2305</v>
      </c>
      <c r="B1142" s="1" t="s">
        <v>2306</v>
      </c>
      <c r="C1142" s="1" t="s">
        <v>34</v>
      </c>
      <c r="D1142" s="1">
        <v>1</v>
      </c>
      <c r="E1142" s="1">
        <v>2.54</v>
      </c>
      <c r="F1142" s="1">
        <v>2.0299999999999998</v>
      </c>
      <c r="G1142" s="1">
        <v>2022</v>
      </c>
      <c r="H1142" s="1" t="s">
        <v>9</v>
      </c>
      <c r="I114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3" spans="1:9" x14ac:dyDescent="0.25">
      <c r="A1143" s="1" t="s">
        <v>2307</v>
      </c>
      <c r="B1143" s="1" t="s">
        <v>2308</v>
      </c>
      <c r="C1143" s="1" t="s">
        <v>2451</v>
      </c>
      <c r="D1143" s="1">
        <v>1</v>
      </c>
      <c r="E1143" s="1">
        <v>2.2200000000000002</v>
      </c>
      <c r="F1143" s="1">
        <v>1.78</v>
      </c>
      <c r="G1143" s="1">
        <v>2024</v>
      </c>
      <c r="H1143" s="1" t="s">
        <v>9</v>
      </c>
      <c r="I114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4" spans="1:9" x14ac:dyDescent="0.25">
      <c r="A1144" s="1" t="s">
        <v>2309</v>
      </c>
      <c r="B1144" s="1" t="s">
        <v>2310</v>
      </c>
      <c r="C1144" s="1" t="s">
        <v>47</v>
      </c>
      <c r="D1144" s="1">
        <v>1</v>
      </c>
      <c r="E1144" s="2">
        <v>1.78</v>
      </c>
      <c r="F1144" s="2">
        <v>1.42</v>
      </c>
      <c r="G1144" s="1">
        <v>2025</v>
      </c>
      <c r="H1144" s="1" t="s">
        <v>284</v>
      </c>
      <c r="I114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45" spans="1:9" x14ac:dyDescent="0.25">
      <c r="A1145" s="1" t="s">
        <v>2311</v>
      </c>
      <c r="B1145" s="1" t="s">
        <v>2312</v>
      </c>
      <c r="C1145" s="1" t="s">
        <v>34</v>
      </c>
      <c r="D1145" s="1">
        <v>1</v>
      </c>
      <c r="E1145" s="1">
        <v>2.4300000000000002</v>
      </c>
      <c r="F1145" s="1">
        <v>1.95</v>
      </c>
      <c r="G1145" s="1">
        <v>2014</v>
      </c>
      <c r="H1145" s="1" t="s">
        <v>9</v>
      </c>
      <c r="I114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6" spans="1:9" x14ac:dyDescent="0.25">
      <c r="A1146" s="1" t="s">
        <v>2313</v>
      </c>
      <c r="B1146" s="1" t="s">
        <v>2314</v>
      </c>
      <c r="C1146" s="1" t="s">
        <v>47</v>
      </c>
      <c r="D1146" s="1">
        <v>1</v>
      </c>
      <c r="E1146" s="1">
        <v>1.24</v>
      </c>
      <c r="F1146" s="1">
        <v>0.99</v>
      </c>
      <c r="G1146" s="1">
        <v>2016</v>
      </c>
      <c r="H1146" s="1" t="s">
        <v>85</v>
      </c>
      <c r="I114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7" spans="1:9" x14ac:dyDescent="0.25">
      <c r="A1147" s="1" t="s">
        <v>2315</v>
      </c>
      <c r="B1147" s="1" t="s">
        <v>2316</v>
      </c>
      <c r="C1147" s="1" t="s">
        <v>12</v>
      </c>
      <c r="D1147" s="1">
        <v>1</v>
      </c>
      <c r="E1147" s="1">
        <v>0.32</v>
      </c>
      <c r="F1147" s="1">
        <v>0.25</v>
      </c>
      <c r="G1147" s="1">
        <v>2018</v>
      </c>
      <c r="H1147" s="1" t="s">
        <v>13</v>
      </c>
      <c r="I114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8" spans="1:9" x14ac:dyDescent="0.25">
      <c r="A1148" s="1" t="s">
        <v>2317</v>
      </c>
      <c r="B1148" s="1" t="s">
        <v>2318</v>
      </c>
      <c r="C1148" s="1" t="s">
        <v>47</v>
      </c>
      <c r="D1148" s="1">
        <v>1</v>
      </c>
      <c r="E1148" s="1">
        <v>1.58</v>
      </c>
      <c r="F1148" s="1">
        <v>1.26</v>
      </c>
      <c r="G1148" s="1">
        <v>2022</v>
      </c>
      <c r="H1148" s="1" t="s">
        <v>167</v>
      </c>
      <c r="I114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49" spans="1:9" x14ac:dyDescent="0.25">
      <c r="A1149" s="1" t="s">
        <v>2319</v>
      </c>
      <c r="B1149" s="1" t="s">
        <v>2320</v>
      </c>
      <c r="C1149" s="1" t="s">
        <v>12</v>
      </c>
      <c r="D1149" s="1">
        <v>1</v>
      </c>
      <c r="E1149" s="1">
        <v>1.03</v>
      </c>
      <c r="F1149" s="1">
        <v>0.82</v>
      </c>
      <c r="G1149" s="1">
        <v>2015</v>
      </c>
      <c r="H1149" s="1" t="s">
        <v>13</v>
      </c>
      <c r="I114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50" spans="1:9" x14ac:dyDescent="0.25">
      <c r="A1150" s="1" t="s">
        <v>2321</v>
      </c>
      <c r="B1150" s="1" t="s">
        <v>2322</v>
      </c>
      <c r="C1150" s="1" t="s">
        <v>66</v>
      </c>
      <c r="D1150" s="1">
        <v>1</v>
      </c>
      <c r="E1150" s="1">
        <v>6.26</v>
      </c>
      <c r="F1150" s="1">
        <v>5.01</v>
      </c>
      <c r="G1150" s="1">
        <v>2008</v>
      </c>
      <c r="H1150" s="1" t="s">
        <v>20</v>
      </c>
      <c r="I115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51" spans="1:9" x14ac:dyDescent="0.25">
      <c r="A1151" s="1" t="s">
        <v>2323</v>
      </c>
      <c r="B1151" s="1" t="s">
        <v>2324</v>
      </c>
      <c r="C1151" s="1" t="s">
        <v>12</v>
      </c>
      <c r="D1151" s="1">
        <v>1</v>
      </c>
      <c r="E1151" s="1">
        <v>1.08</v>
      </c>
      <c r="F1151" s="1">
        <v>0.86</v>
      </c>
      <c r="G1151" s="1">
        <v>2024</v>
      </c>
      <c r="H1151" s="1" t="s">
        <v>85</v>
      </c>
      <c r="I115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52" spans="1:9" x14ac:dyDescent="0.25">
      <c r="A1152" s="1" t="s">
        <v>2325</v>
      </c>
      <c r="B1152" s="1" t="s">
        <v>2326</v>
      </c>
      <c r="C1152" s="1" t="s">
        <v>47</v>
      </c>
      <c r="D1152" s="1">
        <v>1</v>
      </c>
      <c r="E1152" s="2">
        <v>1.34</v>
      </c>
      <c r="F1152" s="2">
        <v>1.07</v>
      </c>
      <c r="G1152" s="1">
        <v>2020</v>
      </c>
      <c r="H1152" s="1" t="s">
        <v>284</v>
      </c>
      <c r="I115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53" spans="1:9" x14ac:dyDescent="0.25">
      <c r="A1153" s="1" t="s">
        <v>2327</v>
      </c>
      <c r="B1153" s="1" t="s">
        <v>2328</v>
      </c>
      <c r="C1153" s="1" t="s">
        <v>19</v>
      </c>
      <c r="D1153" s="1">
        <v>1</v>
      </c>
      <c r="E1153" s="1">
        <v>5.1100000000000003</v>
      </c>
      <c r="F1153" s="1">
        <v>4.09</v>
      </c>
      <c r="G1153" s="1">
        <v>2018</v>
      </c>
      <c r="H1153" s="1" t="s">
        <v>151</v>
      </c>
      <c r="I115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54" spans="1:9" x14ac:dyDescent="0.25">
      <c r="A1154" s="1" t="s">
        <v>2329</v>
      </c>
      <c r="B1154" s="1" t="s">
        <v>2330</v>
      </c>
      <c r="C1154" s="1" t="s">
        <v>12</v>
      </c>
      <c r="D1154" s="1">
        <v>1</v>
      </c>
      <c r="E1154" s="2">
        <v>1.03</v>
      </c>
      <c r="F1154" s="2">
        <v>0.82</v>
      </c>
      <c r="G1154" s="1">
        <v>2019</v>
      </c>
      <c r="H1154" s="1" t="s">
        <v>248</v>
      </c>
      <c r="I115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55" spans="1:9" x14ac:dyDescent="0.25">
      <c r="A1155" s="1" t="s">
        <v>2331</v>
      </c>
      <c r="B1155" s="1" t="s">
        <v>2332</v>
      </c>
      <c r="C1155" s="1" t="s">
        <v>47</v>
      </c>
      <c r="D1155" s="1">
        <v>1</v>
      </c>
      <c r="E1155" s="1">
        <v>1.69</v>
      </c>
      <c r="F1155" s="1">
        <v>1.35</v>
      </c>
      <c r="G1155" s="1">
        <v>2025</v>
      </c>
      <c r="H1155" s="1" t="s">
        <v>67</v>
      </c>
      <c r="I115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56" spans="1:9" x14ac:dyDescent="0.25">
      <c r="A1156" s="1" t="s">
        <v>2333</v>
      </c>
      <c r="B1156" s="1" t="s">
        <v>2334</v>
      </c>
      <c r="C1156" s="1" t="s">
        <v>47</v>
      </c>
      <c r="D1156" s="1">
        <v>1</v>
      </c>
      <c r="E1156" s="1">
        <v>1.25</v>
      </c>
      <c r="F1156" s="1">
        <v>1</v>
      </c>
      <c r="G1156" s="1">
        <v>2024</v>
      </c>
      <c r="H1156" s="1" t="s">
        <v>354</v>
      </c>
      <c r="I115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57" spans="1:9" x14ac:dyDescent="0.25">
      <c r="A1157" s="1" t="s">
        <v>2335</v>
      </c>
      <c r="B1157" s="1" t="s">
        <v>2336</v>
      </c>
      <c r="C1157" s="1" t="s">
        <v>2455</v>
      </c>
      <c r="D1157" s="1">
        <v>1</v>
      </c>
      <c r="E1157" s="2">
        <v>3.68</v>
      </c>
      <c r="F1157" s="2">
        <v>2.94</v>
      </c>
      <c r="G1157" s="1">
        <v>2014</v>
      </c>
      <c r="H1157" s="1" t="s">
        <v>284</v>
      </c>
      <c r="I115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58" spans="1:9" x14ac:dyDescent="0.25">
      <c r="A1158" s="1" t="s">
        <v>2337</v>
      </c>
      <c r="B1158" s="1" t="s">
        <v>2338</v>
      </c>
      <c r="C1158" s="1" t="s">
        <v>47</v>
      </c>
      <c r="D1158" s="1">
        <v>1</v>
      </c>
      <c r="E1158" s="2">
        <v>1.34</v>
      </c>
      <c r="F1158" s="2">
        <v>1.07</v>
      </c>
      <c r="G1158" s="1">
        <v>2025</v>
      </c>
      <c r="H1158" s="1" t="s">
        <v>238</v>
      </c>
      <c r="I115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59" spans="1:9" x14ac:dyDescent="0.25">
      <c r="A1159" s="1" t="s">
        <v>2339</v>
      </c>
      <c r="B1159" s="1" t="s">
        <v>2340</v>
      </c>
      <c r="C1159" s="1" t="s">
        <v>12</v>
      </c>
      <c r="D1159" s="1">
        <v>1</v>
      </c>
      <c r="E1159" s="1">
        <v>1.07</v>
      </c>
      <c r="F1159" s="1">
        <v>0.86</v>
      </c>
      <c r="G1159" s="1">
        <v>2012</v>
      </c>
      <c r="H1159" s="1" t="s">
        <v>60</v>
      </c>
      <c r="I115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0" spans="1:9" x14ac:dyDescent="0.25">
      <c r="A1160" s="1" t="s">
        <v>2341</v>
      </c>
      <c r="B1160" s="1" t="s">
        <v>2342</v>
      </c>
      <c r="C1160" s="1" t="s">
        <v>47</v>
      </c>
      <c r="D1160" s="1">
        <v>1</v>
      </c>
      <c r="E1160" s="1">
        <v>2.1</v>
      </c>
      <c r="F1160" s="1">
        <v>1.68</v>
      </c>
      <c r="G1160" s="1">
        <v>2022</v>
      </c>
      <c r="H1160" s="1" t="s">
        <v>63</v>
      </c>
      <c r="I116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1" spans="1:9" x14ac:dyDescent="0.25">
      <c r="A1161" s="1" t="s">
        <v>2343</v>
      </c>
      <c r="B1161" s="1" t="s">
        <v>2344</v>
      </c>
      <c r="C1161" s="1" t="s">
        <v>2453</v>
      </c>
      <c r="D1161" s="1">
        <v>1</v>
      </c>
      <c r="E1161" s="1">
        <v>1.19</v>
      </c>
      <c r="F1161" s="1">
        <v>0.95</v>
      </c>
      <c r="G1161" s="1">
        <v>2022</v>
      </c>
      <c r="H1161" s="1" t="s">
        <v>154</v>
      </c>
      <c r="I116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2" spans="1:9" x14ac:dyDescent="0.25">
      <c r="A1162" s="1" t="s">
        <v>2345</v>
      </c>
      <c r="B1162" s="1" t="s">
        <v>2346</v>
      </c>
      <c r="C1162" s="1" t="s">
        <v>47</v>
      </c>
      <c r="D1162" s="1">
        <v>1</v>
      </c>
      <c r="E1162" s="1">
        <v>1.35</v>
      </c>
      <c r="F1162" s="1">
        <v>1.08</v>
      </c>
      <c r="G1162" s="1">
        <v>2025</v>
      </c>
      <c r="H1162" s="1" t="s">
        <v>138</v>
      </c>
      <c r="I116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3" spans="1:9" x14ac:dyDescent="0.25">
      <c r="A1163" s="1" t="s">
        <v>2347</v>
      </c>
      <c r="B1163" s="1" t="s">
        <v>2348</v>
      </c>
      <c r="C1163" s="1" t="s">
        <v>12</v>
      </c>
      <c r="D1163" s="1">
        <v>1</v>
      </c>
      <c r="E1163" s="1">
        <v>1.1100000000000001</v>
      </c>
      <c r="F1163" s="1">
        <v>0.88</v>
      </c>
      <c r="G1163" s="1">
        <v>2017</v>
      </c>
      <c r="H1163" s="1" t="s">
        <v>138</v>
      </c>
      <c r="I116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4" spans="1:9" x14ac:dyDescent="0.25">
      <c r="A1164" s="1" t="s">
        <v>2349</v>
      </c>
      <c r="B1164" s="1" t="s">
        <v>2350</v>
      </c>
      <c r="C1164" s="1" t="s">
        <v>47</v>
      </c>
      <c r="D1164" s="1">
        <v>1</v>
      </c>
      <c r="E1164" s="1">
        <v>1.37</v>
      </c>
      <c r="F1164" s="1">
        <v>1.0900000000000001</v>
      </c>
      <c r="G1164" s="1">
        <v>2016</v>
      </c>
      <c r="H1164" s="1" t="s">
        <v>16</v>
      </c>
      <c r="I116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5" spans="1:9" x14ac:dyDescent="0.25">
      <c r="A1165" s="1" t="s">
        <v>2351</v>
      </c>
      <c r="B1165" s="1" t="s">
        <v>2352</v>
      </c>
      <c r="C1165" s="1" t="s">
        <v>12</v>
      </c>
      <c r="D1165" s="1">
        <v>1</v>
      </c>
      <c r="E1165" s="1">
        <v>0.56999999999999995</v>
      </c>
      <c r="F1165" s="1">
        <v>0.46</v>
      </c>
      <c r="G1165" s="1">
        <v>2014</v>
      </c>
      <c r="H1165" s="1" t="s">
        <v>16</v>
      </c>
      <c r="I116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6" spans="1:9" x14ac:dyDescent="0.25">
      <c r="A1166" s="1" t="s">
        <v>2353</v>
      </c>
      <c r="B1166" s="1" t="s">
        <v>2354</v>
      </c>
      <c r="C1166" s="1" t="s">
        <v>19</v>
      </c>
      <c r="D1166" s="1">
        <v>1</v>
      </c>
      <c r="E1166" s="1">
        <v>5.0599999999999996</v>
      </c>
      <c r="F1166" s="1">
        <v>4.05</v>
      </c>
      <c r="G1166" s="1">
        <v>2024</v>
      </c>
      <c r="H1166" s="1" t="s">
        <v>16</v>
      </c>
      <c r="I116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7" spans="1:9" x14ac:dyDescent="0.25">
      <c r="A1167" s="1" t="s">
        <v>2355</v>
      </c>
      <c r="B1167" s="1" t="s">
        <v>2356</v>
      </c>
      <c r="C1167" s="1" t="s">
        <v>47</v>
      </c>
      <c r="D1167" s="1">
        <v>1</v>
      </c>
      <c r="E1167" s="1">
        <v>1.89</v>
      </c>
      <c r="F1167" s="1">
        <v>1.51</v>
      </c>
      <c r="G1167" s="1">
        <v>2013</v>
      </c>
      <c r="H1167" s="1" t="s">
        <v>489</v>
      </c>
      <c r="I116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8" spans="1:9" x14ac:dyDescent="0.25">
      <c r="A1168" s="1" t="s">
        <v>2357</v>
      </c>
      <c r="B1168" s="1" t="s">
        <v>2358</v>
      </c>
      <c r="C1168" s="1" t="s">
        <v>12</v>
      </c>
      <c r="D1168" s="1">
        <v>1</v>
      </c>
      <c r="E1168" s="1">
        <v>0.62</v>
      </c>
      <c r="F1168" s="1">
        <v>0.5</v>
      </c>
      <c r="G1168" s="1">
        <v>2025</v>
      </c>
      <c r="H1168" s="1" t="s">
        <v>143</v>
      </c>
      <c r="I116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69" spans="1:9" x14ac:dyDescent="0.25">
      <c r="A1169" s="1" t="s">
        <v>2359</v>
      </c>
      <c r="B1169" s="1" t="s">
        <v>2360</v>
      </c>
      <c r="C1169" s="1" t="s">
        <v>47</v>
      </c>
      <c r="D1169" s="1">
        <v>1</v>
      </c>
      <c r="E1169" s="1">
        <v>1.37</v>
      </c>
      <c r="F1169" s="1">
        <v>1.0900000000000001</v>
      </c>
      <c r="G1169" s="1">
        <v>2014</v>
      </c>
      <c r="H1169" s="1" t="s">
        <v>970</v>
      </c>
      <c r="I116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70" spans="1:9" x14ac:dyDescent="0.25">
      <c r="A1170" s="1" t="s">
        <v>2361</v>
      </c>
      <c r="B1170" s="1" t="s">
        <v>2362</v>
      </c>
      <c r="C1170" s="1" t="s">
        <v>47</v>
      </c>
      <c r="D1170" s="1">
        <v>1</v>
      </c>
      <c r="E1170" s="2">
        <v>2.0099999999999998</v>
      </c>
      <c r="F1170" s="2">
        <v>1.61</v>
      </c>
      <c r="G1170" s="1">
        <v>2025</v>
      </c>
      <c r="H1170" s="1" t="s">
        <v>284</v>
      </c>
      <c r="I117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71" spans="1:9" x14ac:dyDescent="0.25">
      <c r="A1171" s="1" t="s">
        <v>2363</v>
      </c>
      <c r="B1171" s="1" t="s">
        <v>2364</v>
      </c>
      <c r="C1171" s="1" t="s">
        <v>12</v>
      </c>
      <c r="D1171" s="1">
        <v>1</v>
      </c>
      <c r="E1171" s="1">
        <v>0.32</v>
      </c>
      <c r="F1171" s="1">
        <v>0.25</v>
      </c>
      <c r="G1171" s="1">
        <v>2025</v>
      </c>
      <c r="H1171" s="1" t="s">
        <v>489</v>
      </c>
      <c r="I117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72" spans="1:9" x14ac:dyDescent="0.25">
      <c r="A1172" s="1" t="s">
        <v>2365</v>
      </c>
      <c r="B1172" s="1" t="s">
        <v>2366</v>
      </c>
      <c r="C1172" s="1" t="s">
        <v>34</v>
      </c>
      <c r="D1172" s="1">
        <v>1</v>
      </c>
      <c r="E1172" s="1">
        <v>3.15</v>
      </c>
      <c r="F1172" s="1">
        <v>2.52</v>
      </c>
      <c r="G1172" s="1">
        <v>2025</v>
      </c>
      <c r="H1172" s="1" t="s">
        <v>626</v>
      </c>
      <c r="I117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73" spans="1:9" x14ac:dyDescent="0.25">
      <c r="A1173" s="1" t="s">
        <v>2367</v>
      </c>
      <c r="B1173" s="1" t="s">
        <v>2368</v>
      </c>
      <c r="C1173" s="1" t="s">
        <v>12</v>
      </c>
      <c r="D1173" s="1">
        <v>1</v>
      </c>
      <c r="E1173" s="1">
        <v>0.83</v>
      </c>
      <c r="F1173" s="1">
        <v>0.66</v>
      </c>
      <c r="G1173" s="1">
        <v>2025</v>
      </c>
      <c r="H1173" s="1" t="s">
        <v>126</v>
      </c>
      <c r="I117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74" spans="1:9" x14ac:dyDescent="0.25">
      <c r="A1174" s="1" t="s">
        <v>2369</v>
      </c>
      <c r="B1174" s="1" t="s">
        <v>2370</v>
      </c>
      <c r="C1174" s="1" t="s">
        <v>12</v>
      </c>
      <c r="D1174" s="1">
        <v>1</v>
      </c>
      <c r="E1174" s="1">
        <v>1.17</v>
      </c>
      <c r="F1174" s="1">
        <v>0.94</v>
      </c>
      <c r="G1174" s="1">
        <v>2009</v>
      </c>
      <c r="H1174" s="1" t="s">
        <v>31</v>
      </c>
      <c r="I117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75" spans="1:9" x14ac:dyDescent="0.25">
      <c r="A1175" s="1" t="s">
        <v>2371</v>
      </c>
      <c r="B1175" s="1" t="s">
        <v>2372</v>
      </c>
      <c r="C1175" s="1" t="s">
        <v>34</v>
      </c>
      <c r="D1175" s="1">
        <v>1</v>
      </c>
      <c r="E1175" s="2">
        <v>2.59</v>
      </c>
      <c r="F1175" s="2">
        <v>2.0699999999999998</v>
      </c>
      <c r="G1175" s="1">
        <v>2018</v>
      </c>
      <c r="H1175" s="1" t="s">
        <v>38</v>
      </c>
      <c r="I117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76" spans="1:9" x14ac:dyDescent="0.25">
      <c r="A1176" s="1" t="s">
        <v>2373</v>
      </c>
      <c r="B1176" s="1" t="s">
        <v>2374</v>
      </c>
      <c r="C1176" s="1" t="s">
        <v>2455</v>
      </c>
      <c r="D1176" s="1">
        <v>1</v>
      </c>
      <c r="E1176" s="1">
        <v>3.8</v>
      </c>
      <c r="F1176" s="1">
        <v>3.04</v>
      </c>
      <c r="G1176" s="1">
        <v>2025</v>
      </c>
      <c r="H1176" s="1" t="s">
        <v>489</v>
      </c>
      <c r="I117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77" spans="1:9" x14ac:dyDescent="0.25">
      <c r="A1177" s="1" t="s">
        <v>2375</v>
      </c>
      <c r="B1177" s="1" t="s">
        <v>2376</v>
      </c>
      <c r="C1177" s="1" t="s">
        <v>2455</v>
      </c>
      <c r="D1177" s="1">
        <v>1</v>
      </c>
      <c r="E1177" s="1">
        <v>2.63</v>
      </c>
      <c r="F1177" s="1">
        <v>2.1</v>
      </c>
      <c r="G1177" s="1">
        <v>2025</v>
      </c>
      <c r="H1177" s="1" t="s">
        <v>138</v>
      </c>
      <c r="I117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78" spans="1:9" x14ac:dyDescent="0.25">
      <c r="A1178" s="1" t="s">
        <v>2377</v>
      </c>
      <c r="B1178" s="1" t="s">
        <v>2378</v>
      </c>
      <c r="C1178" s="1" t="s">
        <v>12</v>
      </c>
      <c r="D1178" s="1">
        <v>1</v>
      </c>
      <c r="E1178" s="2">
        <v>1.1000000000000001</v>
      </c>
      <c r="F1178" s="2">
        <v>0.88</v>
      </c>
      <c r="G1178" s="1">
        <v>2011</v>
      </c>
      <c r="H1178" s="1" t="s">
        <v>284</v>
      </c>
      <c r="I117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79" spans="1:9" x14ac:dyDescent="0.25">
      <c r="A1179" s="1" t="s">
        <v>2379</v>
      </c>
      <c r="B1179" s="1" t="s">
        <v>2380</v>
      </c>
      <c r="C1179" s="1" t="s">
        <v>12</v>
      </c>
      <c r="D1179" s="1">
        <v>1</v>
      </c>
      <c r="E1179" s="1">
        <v>0.78</v>
      </c>
      <c r="F1179" s="1">
        <v>0.62</v>
      </c>
      <c r="G1179" s="1">
        <v>2025</v>
      </c>
      <c r="H1179" s="1" t="s">
        <v>351</v>
      </c>
      <c r="I117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80" spans="1:9" x14ac:dyDescent="0.25">
      <c r="A1180" s="1" t="s">
        <v>2381</v>
      </c>
      <c r="B1180" s="1" t="s">
        <v>2382</v>
      </c>
      <c r="C1180" s="1" t="s">
        <v>66</v>
      </c>
      <c r="D1180" s="1">
        <v>1</v>
      </c>
      <c r="E1180" s="1">
        <v>7.28</v>
      </c>
      <c r="F1180" s="1">
        <v>5.83</v>
      </c>
      <c r="G1180" s="1">
        <v>2024</v>
      </c>
      <c r="H1180" s="1" t="s">
        <v>60</v>
      </c>
      <c r="I118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81" spans="1:9" x14ac:dyDescent="0.25">
      <c r="A1181" s="1" t="s">
        <v>2383</v>
      </c>
      <c r="B1181" s="1" t="s">
        <v>2384</v>
      </c>
      <c r="C1181" s="1" t="s">
        <v>2453</v>
      </c>
      <c r="D1181" s="1">
        <v>1</v>
      </c>
      <c r="E1181" s="1">
        <v>1.06</v>
      </c>
      <c r="F1181" s="1">
        <v>0.84</v>
      </c>
      <c r="G1181" s="1">
        <v>2025</v>
      </c>
      <c r="H1181" s="1" t="s">
        <v>60</v>
      </c>
      <c r="I118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82" spans="1:9" x14ac:dyDescent="0.25">
      <c r="A1182" s="1" t="s">
        <v>2385</v>
      </c>
      <c r="B1182" s="1" t="s">
        <v>2386</v>
      </c>
      <c r="C1182" s="1" t="s">
        <v>12</v>
      </c>
      <c r="D1182" s="1">
        <v>1</v>
      </c>
      <c r="E1182" s="2">
        <v>0.67</v>
      </c>
      <c r="F1182" s="2">
        <v>0.53</v>
      </c>
      <c r="G1182" s="1">
        <v>2025</v>
      </c>
      <c r="H1182" s="1" t="s">
        <v>248</v>
      </c>
      <c r="I118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183" spans="1:9" x14ac:dyDescent="0.25">
      <c r="A1183" s="1" t="s">
        <v>2387</v>
      </c>
      <c r="B1183" s="1" t="s">
        <v>2388</v>
      </c>
      <c r="C1183" s="1" t="s">
        <v>47</v>
      </c>
      <c r="D1183" s="1">
        <v>1</v>
      </c>
      <c r="E1183" s="1">
        <v>2.1</v>
      </c>
      <c r="F1183" s="1">
        <v>1.68</v>
      </c>
      <c r="G1183" s="1">
        <v>2025</v>
      </c>
      <c r="H1183" s="1" t="s">
        <v>176</v>
      </c>
      <c r="I118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84" spans="1:9" x14ac:dyDescent="0.25">
      <c r="A1184" s="1" t="s">
        <v>2389</v>
      </c>
      <c r="B1184" s="1" t="s">
        <v>2390</v>
      </c>
      <c r="C1184" s="1" t="s">
        <v>47</v>
      </c>
      <c r="D1184" s="1">
        <v>1</v>
      </c>
      <c r="E1184" s="1">
        <v>1.42</v>
      </c>
      <c r="F1184" s="1">
        <v>1.1299999999999999</v>
      </c>
      <c r="G1184" s="1">
        <v>2023</v>
      </c>
      <c r="H1184" s="1" t="s">
        <v>664</v>
      </c>
      <c r="I118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85" spans="1:9" x14ac:dyDescent="0.25">
      <c r="A1185" s="1" t="s">
        <v>2391</v>
      </c>
      <c r="B1185" s="1" t="s">
        <v>2392</v>
      </c>
      <c r="C1185" s="1" t="s">
        <v>34</v>
      </c>
      <c r="D1185" s="1">
        <v>1</v>
      </c>
      <c r="E1185" s="1">
        <v>2.94</v>
      </c>
      <c r="F1185" s="1">
        <v>2.35</v>
      </c>
      <c r="G1185" s="1">
        <v>2011</v>
      </c>
      <c r="H1185" s="1" t="s">
        <v>230</v>
      </c>
      <c r="I118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86" spans="1:9" x14ac:dyDescent="0.25">
      <c r="A1186" s="1" t="s">
        <v>2393</v>
      </c>
      <c r="B1186" s="1" t="s">
        <v>2394</v>
      </c>
      <c r="C1186" s="1" t="s">
        <v>47</v>
      </c>
      <c r="D1186" s="1">
        <v>1</v>
      </c>
      <c r="E1186" s="1">
        <v>1.84</v>
      </c>
      <c r="F1186" s="1">
        <v>1.47</v>
      </c>
      <c r="G1186" s="1">
        <v>2013</v>
      </c>
      <c r="H1186" s="1" t="s">
        <v>208</v>
      </c>
      <c r="I118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87" spans="1:9" x14ac:dyDescent="0.25">
      <c r="A1187" s="1" t="s">
        <v>2395</v>
      </c>
      <c r="B1187" s="1" t="s">
        <v>2396</v>
      </c>
      <c r="C1187" s="1" t="s">
        <v>2453</v>
      </c>
      <c r="D1187" s="1">
        <v>1</v>
      </c>
      <c r="E1187" s="1">
        <v>1.1299999999999999</v>
      </c>
      <c r="F1187" s="1">
        <v>0.9</v>
      </c>
      <c r="G1187" s="1">
        <v>2015</v>
      </c>
      <c r="H1187" s="1" t="s">
        <v>107</v>
      </c>
      <c r="I118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88" spans="1:9" x14ac:dyDescent="0.25">
      <c r="A1188" s="1" t="s">
        <v>2397</v>
      </c>
      <c r="B1188" s="1" t="s">
        <v>2398</v>
      </c>
      <c r="C1188" s="1" t="s">
        <v>2452</v>
      </c>
      <c r="D1188" s="1">
        <v>1</v>
      </c>
      <c r="E1188" s="1">
        <v>3.93</v>
      </c>
      <c r="F1188" s="1">
        <v>3.14</v>
      </c>
      <c r="G1188" s="1">
        <v>2024</v>
      </c>
      <c r="H1188" s="1" t="s">
        <v>54</v>
      </c>
      <c r="I118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89" spans="1:9" x14ac:dyDescent="0.25">
      <c r="A1189" s="1" t="s">
        <v>2399</v>
      </c>
      <c r="B1189" s="1" t="s">
        <v>2400</v>
      </c>
      <c r="C1189" s="1" t="s">
        <v>66</v>
      </c>
      <c r="D1189" s="1">
        <v>1</v>
      </c>
      <c r="E1189" s="1">
        <v>7.48</v>
      </c>
      <c r="F1189" s="1">
        <v>5.98</v>
      </c>
      <c r="G1189" s="1">
        <v>2019</v>
      </c>
      <c r="H1189" s="1" t="s">
        <v>191</v>
      </c>
      <c r="I118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0" spans="1:9" x14ac:dyDescent="0.25">
      <c r="A1190" s="1" t="s">
        <v>2401</v>
      </c>
      <c r="B1190" s="1" t="s">
        <v>2402</v>
      </c>
      <c r="C1190" s="1" t="s">
        <v>2451</v>
      </c>
      <c r="D1190" s="1">
        <v>1</v>
      </c>
      <c r="E1190" s="1">
        <v>2.2599999999999998</v>
      </c>
      <c r="F1190" s="1">
        <v>1.8</v>
      </c>
      <c r="G1190" s="1">
        <v>2025</v>
      </c>
      <c r="H1190" s="1" t="s">
        <v>176</v>
      </c>
      <c r="I119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1" spans="1:9" x14ac:dyDescent="0.25">
      <c r="A1191" s="1" t="s">
        <v>2403</v>
      </c>
      <c r="B1191" s="1" t="s">
        <v>2404</v>
      </c>
      <c r="C1191" s="1" t="s">
        <v>12</v>
      </c>
      <c r="D1191" s="1">
        <v>1</v>
      </c>
      <c r="E1191" s="1">
        <v>0.43</v>
      </c>
      <c r="F1191" s="1">
        <v>0.34</v>
      </c>
      <c r="G1191" s="1">
        <v>2025</v>
      </c>
      <c r="H1191" s="1" t="s">
        <v>154</v>
      </c>
      <c r="I119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2" spans="1:9" x14ac:dyDescent="0.25">
      <c r="A1192" s="1" t="s">
        <v>2405</v>
      </c>
      <c r="B1192" s="1" t="s">
        <v>2406</v>
      </c>
      <c r="C1192" s="1" t="s">
        <v>19</v>
      </c>
      <c r="D1192" s="1">
        <v>1</v>
      </c>
      <c r="E1192" s="1">
        <v>4.16</v>
      </c>
      <c r="F1192" s="1">
        <v>3.33</v>
      </c>
      <c r="G1192" s="1">
        <v>2025</v>
      </c>
      <c r="H1192" s="1" t="s">
        <v>110</v>
      </c>
      <c r="I119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3" spans="1:9" x14ac:dyDescent="0.25">
      <c r="A1193" s="1" t="s">
        <v>2407</v>
      </c>
      <c r="B1193" s="1" t="s">
        <v>2408</v>
      </c>
      <c r="C1193" s="1" t="s">
        <v>34</v>
      </c>
      <c r="D1193" s="1">
        <v>1</v>
      </c>
      <c r="E1193" s="1">
        <v>2.5099999999999998</v>
      </c>
      <c r="F1193" s="1">
        <v>2</v>
      </c>
      <c r="G1193" s="1">
        <v>2020</v>
      </c>
      <c r="H1193" s="1" t="s">
        <v>98</v>
      </c>
      <c r="I119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4" spans="1:9" x14ac:dyDescent="0.25">
      <c r="A1194" s="1" t="s">
        <v>2409</v>
      </c>
      <c r="B1194" s="1" t="s">
        <v>2410</v>
      </c>
      <c r="C1194" s="1" t="s">
        <v>34</v>
      </c>
      <c r="D1194" s="1">
        <v>1</v>
      </c>
      <c r="E1194" s="1">
        <v>2.4300000000000002</v>
      </c>
      <c r="F1194" s="1">
        <v>1.95</v>
      </c>
      <c r="G1194" s="1">
        <v>2008</v>
      </c>
      <c r="H1194" s="1" t="s">
        <v>230</v>
      </c>
      <c r="I119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5" spans="1:9" x14ac:dyDescent="0.25">
      <c r="A1195" s="1" t="s">
        <v>2411</v>
      </c>
      <c r="B1195" s="1" t="s">
        <v>2412</v>
      </c>
      <c r="C1195" s="1" t="s">
        <v>12</v>
      </c>
      <c r="D1195" s="1">
        <v>1</v>
      </c>
      <c r="E1195" s="1">
        <v>0.73</v>
      </c>
      <c r="F1195" s="1">
        <v>0.57999999999999996</v>
      </c>
      <c r="G1195" s="1">
        <v>2011</v>
      </c>
      <c r="H1195" s="1" t="s">
        <v>970</v>
      </c>
      <c r="I119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6" spans="1:9" x14ac:dyDescent="0.25">
      <c r="A1196" s="1" t="s">
        <v>2413</v>
      </c>
      <c r="B1196" s="1" t="s">
        <v>2414</v>
      </c>
      <c r="C1196" s="1" t="s">
        <v>34</v>
      </c>
      <c r="D1196" s="1">
        <v>1</v>
      </c>
      <c r="E1196" s="1">
        <v>3.15</v>
      </c>
      <c r="F1196" s="1">
        <v>2.52</v>
      </c>
      <c r="G1196" s="1">
        <v>2014</v>
      </c>
      <c r="H1196" s="1" t="s">
        <v>536</v>
      </c>
      <c r="I119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7" spans="1:9" x14ac:dyDescent="0.25">
      <c r="A1197" s="1" t="s">
        <v>2415</v>
      </c>
      <c r="B1197" s="1" t="s">
        <v>2416</v>
      </c>
      <c r="C1197" s="1" t="s">
        <v>19</v>
      </c>
      <c r="D1197" s="1">
        <v>1</v>
      </c>
      <c r="E1197" s="1">
        <v>4.22</v>
      </c>
      <c r="F1197" s="1">
        <v>3.37</v>
      </c>
      <c r="G1197" s="1">
        <v>2025</v>
      </c>
      <c r="H1197" s="1" t="s">
        <v>98</v>
      </c>
      <c r="I119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8" spans="1:9" x14ac:dyDescent="0.25">
      <c r="A1198" s="1" t="s">
        <v>2417</v>
      </c>
      <c r="B1198" s="1" t="s">
        <v>2418</v>
      </c>
      <c r="C1198" s="1" t="s">
        <v>47</v>
      </c>
      <c r="D1198" s="1">
        <v>1</v>
      </c>
      <c r="E1198" s="1">
        <v>1.86</v>
      </c>
      <c r="F1198" s="1">
        <v>1.49</v>
      </c>
      <c r="G1198" s="1">
        <v>2014</v>
      </c>
      <c r="H1198" s="1" t="s">
        <v>98</v>
      </c>
      <c r="I119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199" spans="1:9" x14ac:dyDescent="0.25">
      <c r="A1199" s="1" t="s">
        <v>2419</v>
      </c>
      <c r="B1199" s="1" t="s">
        <v>2420</v>
      </c>
      <c r="C1199" s="1" t="s">
        <v>47</v>
      </c>
      <c r="D1199" s="1">
        <v>1</v>
      </c>
      <c r="E1199" s="1">
        <v>1.31</v>
      </c>
      <c r="F1199" s="1">
        <v>1.04</v>
      </c>
      <c r="G1199" s="1">
        <v>2022</v>
      </c>
      <c r="H1199" s="1" t="s">
        <v>60</v>
      </c>
      <c r="I119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0" spans="1:9" x14ac:dyDescent="0.25">
      <c r="A1200" s="1" t="s">
        <v>2421</v>
      </c>
      <c r="B1200" s="1" t="s">
        <v>2422</v>
      </c>
      <c r="C1200" s="1" t="s">
        <v>34</v>
      </c>
      <c r="D1200" s="1">
        <v>1</v>
      </c>
      <c r="E1200" s="1">
        <v>3.54</v>
      </c>
      <c r="F1200" s="1">
        <v>2.83</v>
      </c>
      <c r="G1200" s="1">
        <v>2012</v>
      </c>
      <c r="H1200" s="1" t="s">
        <v>154</v>
      </c>
      <c r="I120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1" spans="1:9" x14ac:dyDescent="0.25">
      <c r="A1201" s="1" t="s">
        <v>2423</v>
      </c>
      <c r="B1201" s="1" t="s">
        <v>2424</v>
      </c>
      <c r="C1201" s="1" t="s">
        <v>2451</v>
      </c>
      <c r="D1201" s="1">
        <v>1</v>
      </c>
      <c r="E1201" s="1">
        <v>1.76</v>
      </c>
      <c r="F1201" s="1">
        <v>1.41</v>
      </c>
      <c r="G1201" s="1">
        <v>2022</v>
      </c>
      <c r="H1201" s="1" t="s">
        <v>131</v>
      </c>
      <c r="I120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2" spans="1:9" x14ac:dyDescent="0.25">
      <c r="A1202" s="1" t="s">
        <v>2425</v>
      </c>
      <c r="B1202" s="1" t="s">
        <v>2426</v>
      </c>
      <c r="C1202" s="1" t="s">
        <v>34</v>
      </c>
      <c r="D1202" s="1">
        <v>1</v>
      </c>
      <c r="E1202" s="1">
        <v>2.75</v>
      </c>
      <c r="F1202" s="1">
        <v>2.2000000000000002</v>
      </c>
      <c r="G1202" s="1">
        <v>2013</v>
      </c>
      <c r="H1202" s="1" t="s">
        <v>110</v>
      </c>
      <c r="I120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3" spans="1:9" x14ac:dyDescent="0.25">
      <c r="A1203" s="1" t="s">
        <v>2427</v>
      </c>
      <c r="B1203" s="1" t="s">
        <v>2428</v>
      </c>
      <c r="C1203" s="1" t="s">
        <v>72</v>
      </c>
      <c r="D1203" s="1">
        <v>1</v>
      </c>
      <c r="E1203" s="2" t="s">
        <v>73</v>
      </c>
      <c r="F1203" s="2">
        <v>45.16</v>
      </c>
      <c r="G1203" s="1">
        <v>2023</v>
      </c>
      <c r="H1203" s="1" t="s">
        <v>82</v>
      </c>
      <c r="I120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204" spans="1:9" x14ac:dyDescent="0.25">
      <c r="A1204" s="1" t="s">
        <v>2429</v>
      </c>
      <c r="B1204" s="1" t="s">
        <v>2430</v>
      </c>
      <c r="C1204" s="1" t="s">
        <v>47</v>
      </c>
      <c r="D1204" s="1">
        <v>1</v>
      </c>
      <c r="E1204" s="1">
        <v>1.92</v>
      </c>
      <c r="F1204" s="1">
        <v>1.54</v>
      </c>
      <c r="G1204" s="1">
        <v>2025</v>
      </c>
      <c r="H1204" s="1" t="s">
        <v>107</v>
      </c>
      <c r="I120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5" spans="1:9" x14ac:dyDescent="0.25">
      <c r="A1205" s="1" t="s">
        <v>2431</v>
      </c>
      <c r="B1205" s="1" t="s">
        <v>2432</v>
      </c>
      <c r="C1205" s="1" t="s">
        <v>47</v>
      </c>
      <c r="D1205" s="1">
        <v>1</v>
      </c>
      <c r="E1205" s="1">
        <v>1.55</v>
      </c>
      <c r="F1205" s="1">
        <v>1.24</v>
      </c>
      <c r="G1205" s="1">
        <v>2008</v>
      </c>
      <c r="H1205" s="1" t="s">
        <v>131</v>
      </c>
      <c r="I1205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6" spans="1:9" x14ac:dyDescent="0.25">
      <c r="A1206" s="1" t="s">
        <v>2433</v>
      </c>
      <c r="B1206" s="1" t="s">
        <v>2434</v>
      </c>
      <c r="C1206" s="1" t="s">
        <v>47</v>
      </c>
      <c r="D1206" s="1">
        <v>1</v>
      </c>
      <c r="E1206" s="1">
        <v>1.28</v>
      </c>
      <c r="F1206" s="1">
        <v>1.02</v>
      </c>
      <c r="G1206" s="1">
        <v>2014</v>
      </c>
      <c r="H1206" s="1" t="s">
        <v>970</v>
      </c>
      <c r="I1206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7" spans="1:9" x14ac:dyDescent="0.25">
      <c r="A1207" s="1" t="s">
        <v>2435</v>
      </c>
      <c r="B1207" s="1" t="s">
        <v>2436</v>
      </c>
      <c r="C1207" s="1" t="s">
        <v>47</v>
      </c>
      <c r="D1207" s="1">
        <v>1</v>
      </c>
      <c r="E1207" s="1">
        <v>1.83</v>
      </c>
      <c r="F1207" s="1">
        <v>1.46</v>
      </c>
      <c r="G1207" s="1">
        <v>2025</v>
      </c>
      <c r="H1207" s="1" t="s">
        <v>25</v>
      </c>
      <c r="I1207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8" spans="1:9" x14ac:dyDescent="0.25">
      <c r="A1208" s="1" t="s">
        <v>2437</v>
      </c>
      <c r="B1208" s="1" t="s">
        <v>2438</v>
      </c>
      <c r="C1208" s="1" t="s">
        <v>34</v>
      </c>
      <c r="D1208" s="1">
        <v>1</v>
      </c>
      <c r="E1208" s="1">
        <v>2.48</v>
      </c>
      <c r="F1208" s="1">
        <v>1.98</v>
      </c>
      <c r="G1208" s="1">
        <v>2012</v>
      </c>
      <c r="H1208" s="1" t="s">
        <v>41</v>
      </c>
      <c r="I1208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09" spans="1:9" x14ac:dyDescent="0.25">
      <c r="A1209" s="1" t="s">
        <v>2439</v>
      </c>
      <c r="B1209" s="1" t="s">
        <v>2440</v>
      </c>
      <c r="C1209" s="1" t="s">
        <v>2453</v>
      </c>
      <c r="D1209" s="1">
        <v>1</v>
      </c>
      <c r="E1209" s="2">
        <v>0.95</v>
      </c>
      <c r="F1209" s="2">
        <v>0.76</v>
      </c>
      <c r="G1209" s="1">
        <v>2018</v>
      </c>
      <c r="H1209" s="1" t="s">
        <v>82</v>
      </c>
      <c r="I1209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1</v>
      </c>
    </row>
    <row r="1210" spans="1:9" x14ac:dyDescent="0.25">
      <c r="A1210" s="1" t="s">
        <v>2441</v>
      </c>
      <c r="B1210" s="1" t="s">
        <v>2442</v>
      </c>
      <c r="C1210" s="1" t="s">
        <v>19</v>
      </c>
      <c r="D1210" s="1">
        <v>1</v>
      </c>
      <c r="E1210" s="1">
        <v>4.5999999999999996</v>
      </c>
      <c r="F1210" s="1">
        <v>3.68</v>
      </c>
      <c r="G1210" s="1">
        <v>2025</v>
      </c>
      <c r="H1210" s="1" t="s">
        <v>110</v>
      </c>
      <c r="I1210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11" spans="1:9" x14ac:dyDescent="0.25">
      <c r="A1211" s="1" t="s">
        <v>2443</v>
      </c>
      <c r="B1211" s="1" t="s">
        <v>2444</v>
      </c>
      <c r="C1211" s="1" t="s">
        <v>47</v>
      </c>
      <c r="D1211" s="1">
        <v>1</v>
      </c>
      <c r="E1211" s="1">
        <v>2</v>
      </c>
      <c r="F1211" s="1">
        <v>1.6</v>
      </c>
      <c r="G1211" s="1">
        <v>2010</v>
      </c>
      <c r="H1211" s="1" t="s">
        <v>110</v>
      </c>
      <c r="I1211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12" spans="1:9" x14ac:dyDescent="0.25">
      <c r="A1212" s="1" t="s">
        <v>2445</v>
      </c>
      <c r="B1212" s="1" t="s">
        <v>2446</v>
      </c>
      <c r="C1212" s="1" t="s">
        <v>12</v>
      </c>
      <c r="D1212" s="1">
        <v>1</v>
      </c>
      <c r="E1212" s="1">
        <v>0.4</v>
      </c>
      <c r="F1212" s="1">
        <v>0.32</v>
      </c>
      <c r="G1212" s="1">
        <v>2019</v>
      </c>
      <c r="H1212" s="1" t="s">
        <v>31</v>
      </c>
      <c r="I1212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13" spans="1:9" x14ac:dyDescent="0.25">
      <c r="A1213" s="1" t="s">
        <v>2447</v>
      </c>
      <c r="B1213" s="1" t="s">
        <v>2448</v>
      </c>
      <c r="C1213" s="1" t="s">
        <v>34</v>
      </c>
      <c r="D1213" s="1">
        <v>1</v>
      </c>
      <c r="E1213" s="1">
        <v>2.88</v>
      </c>
      <c r="F1213" s="1">
        <v>2.31</v>
      </c>
      <c r="G1213" s="1">
        <v>2019</v>
      </c>
      <c r="H1213" s="1" t="s">
        <v>107</v>
      </c>
      <c r="I1213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  <row r="1214" spans="1:9" x14ac:dyDescent="0.25">
      <c r="A1214" s="1" t="s">
        <v>2449</v>
      </c>
      <c r="B1214" s="1" t="s">
        <v>2450</v>
      </c>
      <c r="C1214" s="1" t="s">
        <v>47</v>
      </c>
      <c r="D1214" s="1">
        <v>1</v>
      </c>
      <c r="E1214" s="1">
        <v>1.71</v>
      </c>
      <c r="F1214" s="1">
        <v>1.37</v>
      </c>
      <c r="G1214" s="1">
        <v>2025</v>
      </c>
      <c r="H1214" s="1" t="s">
        <v>148</v>
      </c>
      <c r="I1214" s="1">
        <f>IF(OR(TableauLibre[[#This Row],[Club]]=$M$2,TableauLibre[[#This Row],[Club]]=$M$3,TableauLibre[[#This Row],[Club]]=$M$4,TableauLibre[[#This Row],[Club]]=$M$5,TableauLibre[[#This Row],[Club]]=$M$6,TableauLibre[[#This Row],[Club]]=$M$7,TableauLibre[[#This Row],[Club]]=$M$8,TableauLibre[[#This Row],[Club]]=$M$9,TableauLibre[[#This Row],[Club]]=$M$10,TableauLibre[[#This Row],[Club]]=$M$11,TableauLibre[[#This Row],[Club]]=$M$12,TableauLibre[[#This Row],[Club]]=$M$13,TableauLibre[[#This Row],[Club]]=$M$14,TableauLibre[[#This Row],[Club]]=$M$15,TableauLibre[[#This Row],[Club]]=$M$16,TableauLibre[[#This Row],[Club]]=$M$17),1,0)</f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9137-7A1D-494A-8822-16B2A5E30E41}">
  <dimension ref="A1:M617"/>
  <sheetViews>
    <sheetView workbookViewId="0">
      <selection activeCell="P18" sqref="P18"/>
    </sheetView>
  </sheetViews>
  <sheetFormatPr baseColWidth="10" defaultRowHeight="15" x14ac:dyDescent="0.25"/>
  <cols>
    <col min="1" max="1" width="12.85546875" style="1" bestFit="1" customWidth="1"/>
    <col min="2" max="2" width="30.7109375" style="1" bestFit="1" customWidth="1"/>
    <col min="3" max="3" width="14.140625" style="1" bestFit="1" customWidth="1"/>
    <col min="4" max="4" width="10.7109375" style="1" bestFit="1" customWidth="1"/>
    <col min="5" max="6" width="19.28515625" style="2" bestFit="1" customWidth="1"/>
    <col min="7" max="7" width="11.28515625" style="1" bestFit="1" customWidth="1"/>
    <col min="8" max="8" width="47" style="1" bestFit="1" customWidth="1"/>
    <col min="9" max="9" width="7.5703125" style="1" hidden="1" customWidth="1"/>
    <col min="10" max="12" width="0" style="1" hidden="1" customWidth="1"/>
    <col min="13" max="13" width="43.5703125" style="1" hidden="1" customWidth="1"/>
    <col min="14" max="16384" width="11.42578125" style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2459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2458</v>
      </c>
    </row>
    <row r="2" spans="1:13" x14ac:dyDescent="0.25">
      <c r="A2" s="1" t="s">
        <v>17</v>
      </c>
      <c r="B2" s="1" t="s">
        <v>18</v>
      </c>
      <c r="C2" s="1" t="s">
        <v>19</v>
      </c>
      <c r="D2" s="1">
        <v>1</v>
      </c>
      <c r="E2" s="1">
        <v>1.1499999999999999</v>
      </c>
      <c r="F2" s="1">
        <v>1.02</v>
      </c>
      <c r="G2" s="1">
        <v>2019</v>
      </c>
      <c r="H2" s="1" t="s">
        <v>20</v>
      </c>
      <c r="I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2" s="5" t="str">
        <f>'Libre 01-09-2025'!M2</f>
        <v>11001 – BILLARD CLUB ALGRANGE</v>
      </c>
    </row>
    <row r="3" spans="1:13" x14ac:dyDescent="0.25">
      <c r="A3" s="1" t="s">
        <v>21</v>
      </c>
      <c r="B3" s="1" t="s">
        <v>22</v>
      </c>
      <c r="C3" s="1" t="s">
        <v>19</v>
      </c>
      <c r="D3" s="1">
        <v>1</v>
      </c>
      <c r="E3" s="1">
        <v>1.63</v>
      </c>
      <c r="F3" s="1">
        <v>1.45</v>
      </c>
      <c r="G3" s="1">
        <v>2025</v>
      </c>
      <c r="H3" s="1" t="s">
        <v>9</v>
      </c>
      <c r="I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3" s="6" t="str">
        <f>'Libre 01-09-2025'!M3</f>
        <v>11003 – BILLARD CLUB BAN SAINT MARTIN</v>
      </c>
    </row>
    <row r="4" spans="1:13" x14ac:dyDescent="0.25">
      <c r="A4" s="1" t="s">
        <v>23</v>
      </c>
      <c r="B4" s="1" t="s">
        <v>24</v>
      </c>
      <c r="C4" s="1" t="s">
        <v>66</v>
      </c>
      <c r="D4" s="1">
        <v>1</v>
      </c>
      <c r="E4" s="1">
        <v>2.44</v>
      </c>
      <c r="F4" s="1">
        <v>2.17</v>
      </c>
      <c r="G4" s="1">
        <v>2015</v>
      </c>
      <c r="H4" s="1" t="s">
        <v>25</v>
      </c>
      <c r="I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4" s="6" t="str">
        <f>'Libre 01-09-2025'!M4</f>
        <v>11005 – E.S. HAGONDANGE</v>
      </c>
    </row>
    <row r="5" spans="1:13" x14ac:dyDescent="0.25">
      <c r="A5" s="1" t="s">
        <v>26</v>
      </c>
      <c r="B5" s="1" t="s">
        <v>27</v>
      </c>
      <c r="C5" s="1" t="s">
        <v>66</v>
      </c>
      <c r="D5" s="1">
        <v>1</v>
      </c>
      <c r="E5" s="2">
        <v>1.83</v>
      </c>
      <c r="F5" s="2">
        <v>1.63</v>
      </c>
      <c r="G5" s="1">
        <v>2012</v>
      </c>
      <c r="H5" s="1" t="s">
        <v>28</v>
      </c>
      <c r="I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  <c r="M5" s="6" t="str">
        <f>'Libre 01-09-2025'!M5</f>
        <v>11006 – BC SARREGUEMINES WELFERDING</v>
      </c>
    </row>
    <row r="6" spans="1:13" x14ac:dyDescent="0.25">
      <c r="A6" s="1" t="s">
        <v>42</v>
      </c>
      <c r="B6" s="1" t="s">
        <v>43</v>
      </c>
      <c r="C6" s="1" t="s">
        <v>19</v>
      </c>
      <c r="D6" s="1">
        <v>1</v>
      </c>
      <c r="E6" s="1">
        <v>1.25</v>
      </c>
      <c r="F6" s="1">
        <v>1.1100000000000001</v>
      </c>
      <c r="G6" s="1">
        <v>2025</v>
      </c>
      <c r="H6" s="1" t="s">
        <v>44</v>
      </c>
      <c r="I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6" s="6" t="str">
        <f>'Libre 01-09-2025'!M6</f>
        <v>11007 – BILLARD CLUB KNUTANGE</v>
      </c>
    </row>
    <row r="7" spans="1:13" x14ac:dyDescent="0.25">
      <c r="A7" s="1" t="s">
        <v>45</v>
      </c>
      <c r="B7" s="1" t="s">
        <v>46</v>
      </c>
      <c r="C7" s="1" t="s">
        <v>34</v>
      </c>
      <c r="D7" s="1">
        <v>1</v>
      </c>
      <c r="E7" s="1">
        <v>0.62</v>
      </c>
      <c r="F7" s="1">
        <v>0.55000000000000004</v>
      </c>
      <c r="G7" s="1">
        <v>2015</v>
      </c>
      <c r="H7" s="1" t="s">
        <v>48</v>
      </c>
      <c r="I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7" s="6" t="str">
        <f>'Libre 01-09-2025'!M7</f>
        <v>11013 – BILLARD CLUB METZ</v>
      </c>
    </row>
    <row r="8" spans="1:13" x14ac:dyDescent="0.25">
      <c r="A8" s="1" t="s">
        <v>2460</v>
      </c>
      <c r="B8" s="1" t="s">
        <v>2461</v>
      </c>
      <c r="C8" s="1" t="s">
        <v>2454</v>
      </c>
      <c r="D8" s="1">
        <v>1</v>
      </c>
      <c r="E8" s="2" t="s">
        <v>73</v>
      </c>
      <c r="F8" s="2">
        <v>2.36</v>
      </c>
      <c r="G8" s="1">
        <v>2024</v>
      </c>
      <c r="H8" s="1" t="s">
        <v>38</v>
      </c>
      <c r="I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  <c r="M8" s="6" t="str">
        <f>'Libre 01-09-2025'!M8</f>
        <v>11017 – BILLARD CLUB MOYEUVRE</v>
      </c>
    </row>
    <row r="9" spans="1:13" x14ac:dyDescent="0.25">
      <c r="A9" s="1" t="s">
        <v>58</v>
      </c>
      <c r="B9" s="1" t="s">
        <v>59</v>
      </c>
      <c r="C9" s="1" t="s">
        <v>2455</v>
      </c>
      <c r="D9" s="1">
        <v>1</v>
      </c>
      <c r="E9" s="1">
        <v>1.01</v>
      </c>
      <c r="F9" s="1">
        <v>0.9</v>
      </c>
      <c r="G9" s="1">
        <v>2025</v>
      </c>
      <c r="H9" s="1" t="s">
        <v>60</v>
      </c>
      <c r="I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9" s="6" t="str">
        <f>'Libre 01-09-2025'!M9</f>
        <v>11021 – A.J.B. THIONVILLE</v>
      </c>
    </row>
    <row r="10" spans="1:13" x14ac:dyDescent="0.25">
      <c r="A10" s="1" t="s">
        <v>61</v>
      </c>
      <c r="B10" s="1" t="s">
        <v>62</v>
      </c>
      <c r="C10" s="1" t="s">
        <v>19</v>
      </c>
      <c r="D10" s="1">
        <v>1</v>
      </c>
      <c r="E10" s="1">
        <v>1.41</v>
      </c>
      <c r="F10" s="1">
        <v>1.25</v>
      </c>
      <c r="G10" s="1">
        <v>2011</v>
      </c>
      <c r="H10" s="1" t="s">
        <v>63</v>
      </c>
      <c r="I1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10" s="6" t="str">
        <f>'Libre 01-09-2025'!M10</f>
        <v>11033 – BILLARD CLUB AUDUN VILLERUPT</v>
      </c>
    </row>
    <row r="11" spans="1:13" x14ac:dyDescent="0.25">
      <c r="A11" s="1" t="s">
        <v>2462</v>
      </c>
      <c r="B11" s="1" t="s">
        <v>2463</v>
      </c>
      <c r="C11" s="1" t="s">
        <v>2455</v>
      </c>
      <c r="D11" s="1">
        <v>1</v>
      </c>
      <c r="E11" s="1">
        <v>1.07</v>
      </c>
      <c r="F11" s="1">
        <v>0.95</v>
      </c>
      <c r="G11" s="1">
        <v>2025</v>
      </c>
      <c r="H11" s="1" t="s">
        <v>320</v>
      </c>
      <c r="I1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11" s="6" t="str">
        <f>'Libre 01-09-2025'!M11</f>
        <v>11035 – C.B. SARREGUEMINES</v>
      </c>
    </row>
    <row r="12" spans="1:13" x14ac:dyDescent="0.25">
      <c r="A12" s="1" t="s">
        <v>64</v>
      </c>
      <c r="B12" s="1" t="s">
        <v>65</v>
      </c>
      <c r="C12" s="1" t="s">
        <v>66</v>
      </c>
      <c r="D12" s="1">
        <v>1</v>
      </c>
      <c r="E12" s="1">
        <v>1.99</v>
      </c>
      <c r="F12" s="1">
        <v>1.77</v>
      </c>
      <c r="G12" s="1">
        <v>2025</v>
      </c>
      <c r="H12" s="1" t="s">
        <v>67</v>
      </c>
      <c r="I1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12" s="6" t="str">
        <f>'Libre 01-09-2025'!M12</f>
        <v>11037 – C.B. PETITE ROSSELLE</v>
      </c>
    </row>
    <row r="13" spans="1:13" x14ac:dyDescent="0.25">
      <c r="A13" s="1" t="s">
        <v>68</v>
      </c>
      <c r="B13" s="1" t="s">
        <v>69</v>
      </c>
      <c r="C13" s="1" t="s">
        <v>34</v>
      </c>
      <c r="D13" s="1">
        <v>1</v>
      </c>
      <c r="E13" s="1">
        <v>0.96</v>
      </c>
      <c r="F13" s="1">
        <v>0.85</v>
      </c>
      <c r="G13" s="1">
        <v>2019</v>
      </c>
      <c r="H13" s="1" t="s">
        <v>16</v>
      </c>
      <c r="I1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13" s="6" t="str">
        <f>'Libre 01-09-2025'!M13</f>
        <v>11062 – CERCLE DE BILLARD FRANCAIS ST AVOLD</v>
      </c>
    </row>
    <row r="14" spans="1:13" x14ac:dyDescent="0.25">
      <c r="A14" s="1" t="s">
        <v>70</v>
      </c>
      <c r="B14" s="1" t="s">
        <v>71</v>
      </c>
      <c r="C14" s="1" t="s">
        <v>72</v>
      </c>
      <c r="D14" s="1">
        <v>1</v>
      </c>
      <c r="E14" s="1" t="s">
        <v>73</v>
      </c>
      <c r="F14" s="1">
        <v>5.6</v>
      </c>
      <c r="G14" s="1">
        <v>2025</v>
      </c>
      <c r="H14" s="1" t="s">
        <v>16</v>
      </c>
      <c r="I1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14" s="6" t="str">
        <f>'Libre 01-09-2025'!M14</f>
        <v>11066 – BILLARD CLUB GANDRANGE</v>
      </c>
    </row>
    <row r="15" spans="1:13" x14ac:dyDescent="0.25">
      <c r="A15" s="1" t="s">
        <v>74</v>
      </c>
      <c r="B15" s="1" t="s">
        <v>75</v>
      </c>
      <c r="C15" s="1" t="s">
        <v>34</v>
      </c>
      <c r="D15" s="1">
        <v>1</v>
      </c>
      <c r="E15" s="1">
        <v>1.04</v>
      </c>
      <c r="F15" s="1">
        <v>0.93</v>
      </c>
      <c r="G15" s="1">
        <v>2025</v>
      </c>
      <c r="H15" s="1" t="s">
        <v>16</v>
      </c>
      <c r="I1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15" s="6" t="str">
        <f>'Libre 01-09-2025'!M15</f>
        <v>11067 – BILLARD CLUB FLORANGE</v>
      </c>
    </row>
    <row r="16" spans="1:13" x14ac:dyDescent="0.25">
      <c r="A16" s="1" t="s">
        <v>78</v>
      </c>
      <c r="B16" s="1" t="s">
        <v>79</v>
      </c>
      <c r="C16" s="1" t="s">
        <v>34</v>
      </c>
      <c r="D16" s="1">
        <v>1</v>
      </c>
      <c r="E16" s="1">
        <v>0.46</v>
      </c>
      <c r="F16" s="1">
        <v>0.41</v>
      </c>
      <c r="G16" s="1">
        <v>2015</v>
      </c>
      <c r="H16" s="1" t="s">
        <v>16</v>
      </c>
      <c r="I1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16" s="6" t="str">
        <f>'Libre 01-09-2025'!M16</f>
        <v>11072 – AMICALE BILLARD DE MAGNY</v>
      </c>
    </row>
    <row r="17" spans="1:13" ht="15.75" thickBot="1" x14ac:dyDescent="0.3">
      <c r="A17" s="1" t="s">
        <v>83</v>
      </c>
      <c r="B17" s="1" t="s">
        <v>84</v>
      </c>
      <c r="C17" s="1" t="s">
        <v>34</v>
      </c>
      <c r="D17" s="1">
        <v>1</v>
      </c>
      <c r="E17" s="1">
        <v>0.82</v>
      </c>
      <c r="F17" s="1">
        <v>0.73</v>
      </c>
      <c r="G17" s="1">
        <v>2025</v>
      </c>
      <c r="H17" s="1" t="s">
        <v>85</v>
      </c>
      <c r="I1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  <c r="M17" s="7" t="str">
        <f>'Libre 01-09-2025'!M17</f>
        <v>11074 – COURCELLES SUR NIED</v>
      </c>
    </row>
    <row r="18" spans="1:13" x14ac:dyDescent="0.25">
      <c r="A18" s="1" t="s">
        <v>86</v>
      </c>
      <c r="B18" s="1" t="s">
        <v>87</v>
      </c>
      <c r="C18" s="1" t="s">
        <v>2455</v>
      </c>
      <c r="D18" s="1">
        <v>1</v>
      </c>
      <c r="E18" s="1">
        <v>0.98</v>
      </c>
      <c r="F18" s="1">
        <v>0.88</v>
      </c>
      <c r="G18" s="1">
        <v>2013</v>
      </c>
      <c r="H18" s="1" t="s">
        <v>88</v>
      </c>
      <c r="I1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9" spans="1:13" x14ac:dyDescent="0.25">
      <c r="A19" s="1" t="s">
        <v>91</v>
      </c>
      <c r="B19" s="1" t="s">
        <v>92</v>
      </c>
      <c r="C19" s="1" t="s">
        <v>2455</v>
      </c>
      <c r="D19" s="1">
        <v>1</v>
      </c>
      <c r="E19" s="1">
        <v>1.06</v>
      </c>
      <c r="F19" s="1">
        <v>0.94</v>
      </c>
      <c r="G19" s="1">
        <v>2019</v>
      </c>
      <c r="H19" s="1" t="s">
        <v>93</v>
      </c>
      <c r="I1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" spans="1:13" x14ac:dyDescent="0.25">
      <c r="A20" s="1" t="s">
        <v>94</v>
      </c>
      <c r="B20" s="1" t="s">
        <v>95</v>
      </c>
      <c r="C20" s="1" t="s">
        <v>2456</v>
      </c>
      <c r="D20" s="1">
        <v>1</v>
      </c>
      <c r="E20" s="1">
        <v>2.0099999999999998</v>
      </c>
      <c r="F20" s="1">
        <v>1.79</v>
      </c>
      <c r="G20" s="1">
        <v>2025</v>
      </c>
      <c r="H20" s="1" t="s">
        <v>54</v>
      </c>
      <c r="I2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1" spans="1:13" x14ac:dyDescent="0.25">
      <c r="A21" s="1" t="s">
        <v>96</v>
      </c>
      <c r="B21" s="1" t="s">
        <v>97</v>
      </c>
      <c r="C21" s="1" t="s">
        <v>19</v>
      </c>
      <c r="D21" s="1">
        <v>1</v>
      </c>
      <c r="E21" s="1">
        <v>1.54</v>
      </c>
      <c r="F21" s="1">
        <v>1.37</v>
      </c>
      <c r="G21" s="1">
        <v>2025</v>
      </c>
      <c r="H21" s="1" t="s">
        <v>98</v>
      </c>
      <c r="I2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2" spans="1:13" x14ac:dyDescent="0.25">
      <c r="A22" s="1" t="s">
        <v>101</v>
      </c>
      <c r="B22" s="1" t="s">
        <v>102</v>
      </c>
      <c r="C22" s="1" t="s">
        <v>2455</v>
      </c>
      <c r="D22" s="1">
        <v>1</v>
      </c>
      <c r="E22" s="1">
        <v>0.82</v>
      </c>
      <c r="F22" s="1">
        <v>0.73</v>
      </c>
      <c r="G22" s="1">
        <v>2022</v>
      </c>
      <c r="H22" s="1" t="s">
        <v>13</v>
      </c>
      <c r="I2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" spans="1:13" x14ac:dyDescent="0.25">
      <c r="A23" s="1" t="s">
        <v>2464</v>
      </c>
      <c r="B23" s="1" t="s">
        <v>2465</v>
      </c>
      <c r="C23" s="1" t="s">
        <v>34</v>
      </c>
      <c r="D23" s="1">
        <v>1</v>
      </c>
      <c r="E23" s="1">
        <v>0.68</v>
      </c>
      <c r="F23" s="1">
        <v>0.6</v>
      </c>
      <c r="G23" s="1">
        <v>2017</v>
      </c>
      <c r="H23" s="1" t="s">
        <v>253</v>
      </c>
      <c r="I2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" spans="1:13" x14ac:dyDescent="0.25">
      <c r="A24" s="1" t="s">
        <v>111</v>
      </c>
      <c r="B24" s="1" t="s">
        <v>112</v>
      </c>
      <c r="C24" s="1" t="s">
        <v>34</v>
      </c>
      <c r="D24" s="1">
        <v>1</v>
      </c>
      <c r="E24" s="1">
        <v>0.73</v>
      </c>
      <c r="F24" s="1">
        <v>0.65</v>
      </c>
      <c r="G24" s="1">
        <v>2017</v>
      </c>
      <c r="H24" s="1" t="s">
        <v>67</v>
      </c>
      <c r="I2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" spans="1:13" x14ac:dyDescent="0.25">
      <c r="A25" s="1" t="s">
        <v>113</v>
      </c>
      <c r="B25" s="1" t="s">
        <v>114</v>
      </c>
      <c r="C25" s="1" t="s">
        <v>34</v>
      </c>
      <c r="D25" s="1">
        <v>1</v>
      </c>
      <c r="E25" s="1">
        <v>0.57999999999999996</v>
      </c>
      <c r="F25" s="1">
        <v>0.52</v>
      </c>
      <c r="G25" s="1">
        <v>2013</v>
      </c>
      <c r="H25" s="1" t="s">
        <v>115</v>
      </c>
      <c r="I2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" spans="1:13" x14ac:dyDescent="0.25">
      <c r="A26" s="1" t="s">
        <v>116</v>
      </c>
      <c r="B26" s="1" t="s">
        <v>117</v>
      </c>
      <c r="C26" s="1" t="s">
        <v>2452</v>
      </c>
      <c r="D26" s="1">
        <v>1</v>
      </c>
      <c r="E26" s="1">
        <v>1.76</v>
      </c>
      <c r="F26" s="1">
        <v>1.57</v>
      </c>
      <c r="G26" s="1">
        <v>2013</v>
      </c>
      <c r="H26" s="1" t="s">
        <v>25</v>
      </c>
      <c r="I2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7" spans="1:13" x14ac:dyDescent="0.25">
      <c r="A27" s="1" t="s">
        <v>119</v>
      </c>
      <c r="B27" s="1" t="s">
        <v>120</v>
      </c>
      <c r="C27" s="1" t="s">
        <v>34</v>
      </c>
      <c r="D27" s="1">
        <v>1</v>
      </c>
      <c r="E27" s="1">
        <v>0.51</v>
      </c>
      <c r="F27" s="1">
        <v>0.45</v>
      </c>
      <c r="G27" s="1">
        <v>2024</v>
      </c>
      <c r="H27" s="1" t="s">
        <v>63</v>
      </c>
      <c r="I2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8" spans="1:13" x14ac:dyDescent="0.25">
      <c r="A28" s="1" t="s">
        <v>121</v>
      </c>
      <c r="B28" s="1" t="s">
        <v>122</v>
      </c>
      <c r="C28" s="1" t="s">
        <v>66</v>
      </c>
      <c r="D28" s="1">
        <v>1</v>
      </c>
      <c r="E28" s="1">
        <v>2.23</v>
      </c>
      <c r="F28" s="1">
        <v>1.99</v>
      </c>
      <c r="G28" s="1">
        <v>2025</v>
      </c>
      <c r="H28" s="1" t="s">
        <v>123</v>
      </c>
      <c r="I2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" spans="1:13" x14ac:dyDescent="0.25">
      <c r="A29" s="1" t="s">
        <v>124</v>
      </c>
      <c r="B29" s="1" t="s">
        <v>125</v>
      </c>
      <c r="C29" s="1" t="s">
        <v>34</v>
      </c>
      <c r="D29" s="1">
        <v>1</v>
      </c>
      <c r="E29" s="1">
        <v>0.93</v>
      </c>
      <c r="F29" s="1">
        <v>0.82</v>
      </c>
      <c r="G29" s="1">
        <v>2018</v>
      </c>
      <c r="H29" s="1" t="s">
        <v>126</v>
      </c>
      <c r="I2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0" spans="1:13" x14ac:dyDescent="0.25">
      <c r="A30" s="1" t="s">
        <v>129</v>
      </c>
      <c r="B30" s="1" t="s">
        <v>130</v>
      </c>
      <c r="C30" s="1" t="s">
        <v>66</v>
      </c>
      <c r="D30" s="1">
        <v>1</v>
      </c>
      <c r="E30" s="1">
        <v>2.33</v>
      </c>
      <c r="F30" s="1">
        <v>2.0699999999999998</v>
      </c>
      <c r="G30" s="1">
        <v>2025</v>
      </c>
      <c r="H30" s="1" t="s">
        <v>131</v>
      </c>
      <c r="I3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" spans="1:13" x14ac:dyDescent="0.25">
      <c r="A31" s="1" t="s">
        <v>132</v>
      </c>
      <c r="B31" s="1" t="s">
        <v>133</v>
      </c>
      <c r="C31" s="1" t="s">
        <v>34</v>
      </c>
      <c r="D31" s="1">
        <v>1</v>
      </c>
      <c r="E31" s="1">
        <v>0.59</v>
      </c>
      <c r="F31" s="1">
        <v>0.52</v>
      </c>
      <c r="G31" s="1">
        <v>2012</v>
      </c>
      <c r="H31" s="1" t="s">
        <v>67</v>
      </c>
      <c r="I3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" spans="1:13" x14ac:dyDescent="0.25">
      <c r="A32" s="1" t="s">
        <v>136</v>
      </c>
      <c r="B32" s="1" t="s">
        <v>137</v>
      </c>
      <c r="C32" s="1" t="s">
        <v>34</v>
      </c>
      <c r="D32" s="1">
        <v>1</v>
      </c>
      <c r="E32" s="1">
        <v>0.51</v>
      </c>
      <c r="F32" s="1">
        <v>0.45</v>
      </c>
      <c r="G32" s="1">
        <v>2025</v>
      </c>
      <c r="H32" s="1" t="s">
        <v>138</v>
      </c>
      <c r="I3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" spans="1:9" x14ac:dyDescent="0.25">
      <c r="A33" s="1" t="s">
        <v>149</v>
      </c>
      <c r="B33" s="1" t="s">
        <v>150</v>
      </c>
      <c r="C33" s="1" t="s">
        <v>34</v>
      </c>
      <c r="D33" s="1">
        <v>1</v>
      </c>
      <c r="E33" s="1">
        <v>0.68</v>
      </c>
      <c r="F33" s="1">
        <v>0.6</v>
      </c>
      <c r="G33" s="1">
        <v>2022</v>
      </c>
      <c r="H33" s="1" t="s">
        <v>151</v>
      </c>
      <c r="I3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4" spans="1:9" x14ac:dyDescent="0.25">
      <c r="A34" s="1" t="s">
        <v>155</v>
      </c>
      <c r="B34" s="1" t="s">
        <v>156</v>
      </c>
      <c r="C34" s="1" t="s">
        <v>66</v>
      </c>
      <c r="D34" s="1">
        <v>1</v>
      </c>
      <c r="E34" s="1">
        <v>2.0099999999999998</v>
      </c>
      <c r="F34" s="1">
        <v>1.79</v>
      </c>
      <c r="G34" s="1">
        <v>2020</v>
      </c>
      <c r="H34" s="1" t="s">
        <v>151</v>
      </c>
      <c r="I3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" spans="1:9" x14ac:dyDescent="0.25">
      <c r="A35" s="1" t="s">
        <v>157</v>
      </c>
      <c r="B35" s="1" t="s">
        <v>158</v>
      </c>
      <c r="C35" s="1" t="s">
        <v>19</v>
      </c>
      <c r="D35" s="1">
        <v>1</v>
      </c>
      <c r="E35" s="1">
        <v>1.45</v>
      </c>
      <c r="F35" s="1">
        <v>1.29</v>
      </c>
      <c r="G35" s="1">
        <v>2018</v>
      </c>
      <c r="H35" s="1" t="s">
        <v>25</v>
      </c>
      <c r="I3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" spans="1:9" x14ac:dyDescent="0.25">
      <c r="A36" s="1" t="s">
        <v>159</v>
      </c>
      <c r="B36" s="1" t="s">
        <v>160</v>
      </c>
      <c r="C36" s="1" t="s">
        <v>19</v>
      </c>
      <c r="D36" s="1">
        <v>1</v>
      </c>
      <c r="E36" s="1">
        <v>1.29</v>
      </c>
      <c r="F36" s="1">
        <v>1.1399999999999999</v>
      </c>
      <c r="G36" s="1">
        <v>2025</v>
      </c>
      <c r="H36" s="1" t="s">
        <v>110</v>
      </c>
      <c r="I3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7" spans="1:9" x14ac:dyDescent="0.25">
      <c r="A37" s="1" t="s">
        <v>2466</v>
      </c>
      <c r="B37" s="1" t="s">
        <v>2467</v>
      </c>
      <c r="C37" s="1" t="s">
        <v>66</v>
      </c>
      <c r="D37" s="1">
        <v>1</v>
      </c>
      <c r="E37" s="1">
        <v>2.41</v>
      </c>
      <c r="F37" s="1">
        <v>2.14</v>
      </c>
      <c r="G37" s="1">
        <v>2025</v>
      </c>
      <c r="H37" s="1" t="s">
        <v>98</v>
      </c>
      <c r="I3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" spans="1:9" x14ac:dyDescent="0.25">
      <c r="A38" s="1" t="s">
        <v>163</v>
      </c>
      <c r="B38" s="1" t="s">
        <v>164</v>
      </c>
      <c r="C38" s="1" t="s">
        <v>2452</v>
      </c>
      <c r="D38" s="1">
        <v>1</v>
      </c>
      <c r="E38" s="1">
        <v>1.62</v>
      </c>
      <c r="F38" s="1">
        <v>1.45</v>
      </c>
      <c r="G38" s="1">
        <v>2020</v>
      </c>
      <c r="H38" s="1" t="s">
        <v>60</v>
      </c>
      <c r="I3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9" spans="1:9" x14ac:dyDescent="0.25">
      <c r="A39" s="1" t="s">
        <v>165</v>
      </c>
      <c r="B39" s="1" t="s">
        <v>166</v>
      </c>
      <c r="C39" s="1" t="s">
        <v>19</v>
      </c>
      <c r="D39" s="1">
        <v>1</v>
      </c>
      <c r="E39" s="1">
        <v>1.4</v>
      </c>
      <c r="F39" s="1">
        <v>1.25</v>
      </c>
      <c r="G39" s="1">
        <v>2011</v>
      </c>
      <c r="H39" s="1" t="s">
        <v>167</v>
      </c>
      <c r="I3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" spans="1:9" x14ac:dyDescent="0.25">
      <c r="A40" s="1" t="s">
        <v>170</v>
      </c>
      <c r="B40" s="1" t="s">
        <v>171</v>
      </c>
      <c r="C40" s="1" t="s">
        <v>34</v>
      </c>
      <c r="D40" s="1">
        <v>1</v>
      </c>
      <c r="E40" s="1">
        <v>0.43</v>
      </c>
      <c r="F40" s="1">
        <v>0.38</v>
      </c>
      <c r="G40" s="1">
        <v>2011</v>
      </c>
      <c r="H40" s="1" t="s">
        <v>20</v>
      </c>
      <c r="I4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1" spans="1:9" x14ac:dyDescent="0.25">
      <c r="A41" s="1" t="s">
        <v>172</v>
      </c>
      <c r="B41" s="1" t="s">
        <v>173</v>
      </c>
      <c r="C41" s="1" t="s">
        <v>34</v>
      </c>
      <c r="D41" s="1">
        <v>1</v>
      </c>
      <c r="E41" s="1">
        <v>0.84</v>
      </c>
      <c r="F41" s="1">
        <v>0.75</v>
      </c>
      <c r="G41" s="1">
        <v>2010</v>
      </c>
      <c r="H41" s="1" t="s">
        <v>110</v>
      </c>
      <c r="I4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" spans="1:9" x14ac:dyDescent="0.25">
      <c r="A42" s="1" t="s">
        <v>179</v>
      </c>
      <c r="B42" s="1" t="s">
        <v>180</v>
      </c>
      <c r="C42" s="1" t="s">
        <v>19</v>
      </c>
      <c r="D42" s="1">
        <v>1</v>
      </c>
      <c r="E42" s="2">
        <v>1.2</v>
      </c>
      <c r="F42" s="2">
        <v>1.06</v>
      </c>
      <c r="G42" s="1">
        <v>2024</v>
      </c>
      <c r="H42" s="1" t="s">
        <v>82</v>
      </c>
      <c r="I4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3" spans="1:9" x14ac:dyDescent="0.25">
      <c r="A43" s="1" t="s">
        <v>181</v>
      </c>
      <c r="B43" s="1" t="s">
        <v>182</v>
      </c>
      <c r="C43" s="1" t="s">
        <v>19</v>
      </c>
      <c r="D43" s="1">
        <v>1</v>
      </c>
      <c r="E43" s="1">
        <v>1.45</v>
      </c>
      <c r="F43" s="1">
        <v>1.29</v>
      </c>
      <c r="G43" s="1">
        <v>2024</v>
      </c>
      <c r="H43" s="1" t="s">
        <v>13</v>
      </c>
      <c r="I4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4" spans="1:9" x14ac:dyDescent="0.25">
      <c r="A44" s="1" t="s">
        <v>183</v>
      </c>
      <c r="B44" s="1" t="s">
        <v>184</v>
      </c>
      <c r="C44" s="1" t="s">
        <v>34</v>
      </c>
      <c r="D44" s="1">
        <v>1</v>
      </c>
      <c r="E44" s="1">
        <v>0.35</v>
      </c>
      <c r="F44" s="1">
        <v>0.31</v>
      </c>
      <c r="G44" s="1">
        <v>2020</v>
      </c>
      <c r="H44" s="1" t="s">
        <v>167</v>
      </c>
      <c r="I4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5" spans="1:9" x14ac:dyDescent="0.25">
      <c r="A45" s="1" t="s">
        <v>185</v>
      </c>
      <c r="B45" s="1" t="s">
        <v>186</v>
      </c>
      <c r="C45" s="1" t="s">
        <v>66</v>
      </c>
      <c r="D45" s="1">
        <v>1</v>
      </c>
      <c r="E45" s="1">
        <v>2.11</v>
      </c>
      <c r="F45" s="1">
        <v>1.88</v>
      </c>
      <c r="G45" s="1">
        <v>2024</v>
      </c>
      <c r="H45" s="1" t="s">
        <v>123</v>
      </c>
      <c r="I4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" spans="1:9" x14ac:dyDescent="0.25">
      <c r="A46" s="1" t="s">
        <v>194</v>
      </c>
      <c r="B46" s="1" t="s">
        <v>195</v>
      </c>
      <c r="C46" s="1" t="s">
        <v>2452</v>
      </c>
      <c r="D46" s="1">
        <v>1</v>
      </c>
      <c r="E46" s="2">
        <v>1.42</v>
      </c>
      <c r="F46" s="2">
        <v>1.26</v>
      </c>
      <c r="G46" s="1">
        <v>2018</v>
      </c>
      <c r="H46" s="1" t="s">
        <v>28</v>
      </c>
      <c r="I4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7" spans="1:9" x14ac:dyDescent="0.25">
      <c r="A47" s="1" t="s">
        <v>196</v>
      </c>
      <c r="B47" s="1" t="s">
        <v>197</v>
      </c>
      <c r="C47" s="1" t="s">
        <v>2452</v>
      </c>
      <c r="D47" s="1">
        <v>1</v>
      </c>
      <c r="E47" s="2">
        <v>1.65</v>
      </c>
      <c r="F47" s="2">
        <v>1.47</v>
      </c>
      <c r="G47" s="1">
        <v>2025</v>
      </c>
      <c r="H47" s="1" t="s">
        <v>28</v>
      </c>
      <c r="I4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8" spans="1:9" x14ac:dyDescent="0.25">
      <c r="A48" s="1" t="s">
        <v>2468</v>
      </c>
      <c r="B48" s="1" t="s">
        <v>2469</v>
      </c>
      <c r="C48" s="1" t="s">
        <v>34</v>
      </c>
      <c r="D48" s="1">
        <v>1</v>
      </c>
      <c r="E48" s="1">
        <v>0.53</v>
      </c>
      <c r="F48" s="1">
        <v>0.47</v>
      </c>
      <c r="G48" s="1">
        <v>2025</v>
      </c>
      <c r="H48" s="1" t="s">
        <v>138</v>
      </c>
      <c r="I4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9" spans="1:9" x14ac:dyDescent="0.25">
      <c r="A49" s="1" t="s">
        <v>2470</v>
      </c>
      <c r="B49" s="1" t="s">
        <v>2471</v>
      </c>
      <c r="C49" s="1" t="s">
        <v>19</v>
      </c>
      <c r="D49" s="1">
        <v>1</v>
      </c>
      <c r="E49" s="1">
        <v>1.63</v>
      </c>
      <c r="F49" s="1">
        <v>1.45</v>
      </c>
      <c r="G49" s="1">
        <v>2020</v>
      </c>
      <c r="H49" s="1" t="s">
        <v>44</v>
      </c>
      <c r="I4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" spans="1:9" x14ac:dyDescent="0.25">
      <c r="A50" s="1" t="s">
        <v>202</v>
      </c>
      <c r="B50" s="1" t="s">
        <v>203</v>
      </c>
      <c r="C50" s="1" t="s">
        <v>19</v>
      </c>
      <c r="D50" s="1">
        <v>1</v>
      </c>
      <c r="E50" s="1">
        <v>1.33</v>
      </c>
      <c r="F50" s="1">
        <v>1.18</v>
      </c>
      <c r="G50" s="1">
        <v>2014</v>
      </c>
      <c r="H50" s="1" t="s">
        <v>9</v>
      </c>
      <c r="I5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" spans="1:9" x14ac:dyDescent="0.25">
      <c r="A51" s="1" t="s">
        <v>204</v>
      </c>
      <c r="B51" s="1" t="s">
        <v>205</v>
      </c>
      <c r="C51" s="1" t="s">
        <v>66</v>
      </c>
      <c r="D51" s="1">
        <v>1</v>
      </c>
      <c r="E51" s="1">
        <v>1.96</v>
      </c>
      <c r="F51" s="1">
        <v>1.74</v>
      </c>
      <c r="G51" s="1">
        <v>2025</v>
      </c>
      <c r="H51" s="1" t="s">
        <v>13</v>
      </c>
      <c r="I5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2" spans="1:9" x14ac:dyDescent="0.25">
      <c r="A52" s="1" t="s">
        <v>206</v>
      </c>
      <c r="B52" s="1" t="s">
        <v>207</v>
      </c>
      <c r="C52" s="1" t="s">
        <v>19</v>
      </c>
      <c r="D52" s="1">
        <v>1</v>
      </c>
      <c r="E52" s="1">
        <v>1.1200000000000001</v>
      </c>
      <c r="F52" s="1">
        <v>0.99</v>
      </c>
      <c r="G52" s="1">
        <v>2017</v>
      </c>
      <c r="H52" s="1" t="s">
        <v>208</v>
      </c>
      <c r="I5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3" spans="1:9" x14ac:dyDescent="0.25">
      <c r="A53" s="1" t="s">
        <v>2472</v>
      </c>
      <c r="B53" s="1" t="s">
        <v>2473</v>
      </c>
      <c r="C53" s="1" t="s">
        <v>34</v>
      </c>
      <c r="D53" s="1">
        <v>1</v>
      </c>
      <c r="E53" s="1">
        <v>0.91</v>
      </c>
      <c r="F53" s="1">
        <v>0.81</v>
      </c>
      <c r="G53" s="1">
        <v>2010</v>
      </c>
      <c r="H53" s="1" t="s">
        <v>151</v>
      </c>
      <c r="I5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" spans="1:9" x14ac:dyDescent="0.25">
      <c r="A54" s="1" t="s">
        <v>218</v>
      </c>
      <c r="B54" s="1" t="s">
        <v>219</v>
      </c>
      <c r="C54" s="1" t="s">
        <v>2455</v>
      </c>
      <c r="D54" s="1">
        <v>1</v>
      </c>
      <c r="E54" s="1">
        <v>1.0900000000000001</v>
      </c>
      <c r="F54" s="1">
        <v>0.97</v>
      </c>
      <c r="G54" s="1">
        <v>2025</v>
      </c>
      <c r="H54" s="1" t="s">
        <v>154</v>
      </c>
      <c r="I5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" spans="1:9" x14ac:dyDescent="0.25">
      <c r="A55" s="1" t="s">
        <v>224</v>
      </c>
      <c r="B55" s="1" t="s">
        <v>225</v>
      </c>
      <c r="C55" s="1" t="s">
        <v>34</v>
      </c>
      <c r="D55" s="1">
        <v>1</v>
      </c>
      <c r="E55" s="1">
        <v>0.71</v>
      </c>
      <c r="F55" s="1">
        <v>0.64</v>
      </c>
      <c r="G55" s="1">
        <v>2025</v>
      </c>
      <c r="H55" s="1" t="s">
        <v>93</v>
      </c>
      <c r="I5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" spans="1:9" x14ac:dyDescent="0.25">
      <c r="A56" s="1" t="s">
        <v>228</v>
      </c>
      <c r="B56" s="1" t="s">
        <v>229</v>
      </c>
      <c r="C56" s="1" t="s">
        <v>34</v>
      </c>
      <c r="D56" s="1">
        <v>1</v>
      </c>
      <c r="E56" s="1">
        <v>0.9</v>
      </c>
      <c r="F56" s="1">
        <v>0.8</v>
      </c>
      <c r="G56" s="1">
        <v>2019</v>
      </c>
      <c r="H56" s="1" t="s">
        <v>230</v>
      </c>
      <c r="I5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" spans="1:9" x14ac:dyDescent="0.25">
      <c r="A57" s="1" t="s">
        <v>239</v>
      </c>
      <c r="B57" s="1" t="s">
        <v>240</v>
      </c>
      <c r="C57" s="1" t="s">
        <v>34</v>
      </c>
      <c r="D57" s="1">
        <v>1</v>
      </c>
      <c r="E57" s="1">
        <v>0.71</v>
      </c>
      <c r="F57" s="1">
        <v>0.63</v>
      </c>
      <c r="G57" s="1">
        <v>2019</v>
      </c>
      <c r="H57" s="1" t="s">
        <v>143</v>
      </c>
      <c r="I5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" spans="1:9" x14ac:dyDescent="0.25">
      <c r="A58" s="1" t="s">
        <v>246</v>
      </c>
      <c r="B58" s="1" t="s">
        <v>247</v>
      </c>
      <c r="C58" s="1" t="s">
        <v>2455</v>
      </c>
      <c r="D58" s="1">
        <v>1</v>
      </c>
      <c r="E58" s="2">
        <v>1.02</v>
      </c>
      <c r="F58" s="2">
        <v>0.9</v>
      </c>
      <c r="G58" s="1">
        <v>2022</v>
      </c>
      <c r="H58" s="1" t="s">
        <v>248</v>
      </c>
      <c r="I5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9" spans="1:9" x14ac:dyDescent="0.25">
      <c r="A59" s="1" t="s">
        <v>251</v>
      </c>
      <c r="B59" s="1" t="s">
        <v>252</v>
      </c>
      <c r="C59" s="1" t="s">
        <v>34</v>
      </c>
      <c r="D59" s="1">
        <v>1</v>
      </c>
      <c r="E59" s="1">
        <v>0.63</v>
      </c>
      <c r="F59" s="1">
        <v>0.56000000000000005</v>
      </c>
      <c r="G59" s="1">
        <v>2017</v>
      </c>
      <c r="H59" s="1" t="s">
        <v>253</v>
      </c>
      <c r="I5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" spans="1:9" x14ac:dyDescent="0.25">
      <c r="A60" s="1" t="s">
        <v>264</v>
      </c>
      <c r="B60" s="1" t="s">
        <v>265</v>
      </c>
      <c r="C60" s="1" t="s">
        <v>66</v>
      </c>
      <c r="D60" s="1">
        <v>1</v>
      </c>
      <c r="E60" s="1">
        <v>2.56</v>
      </c>
      <c r="F60" s="1">
        <v>2.2799999999999998</v>
      </c>
      <c r="G60" s="1">
        <v>2016</v>
      </c>
      <c r="H60" s="1" t="s">
        <v>20</v>
      </c>
      <c r="I6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1" spans="1:9" x14ac:dyDescent="0.25">
      <c r="A61" s="1" t="s">
        <v>2474</v>
      </c>
      <c r="B61" s="1" t="s">
        <v>2475</v>
      </c>
      <c r="C61" s="1" t="s">
        <v>19</v>
      </c>
      <c r="D61" s="1">
        <v>1</v>
      </c>
      <c r="E61" s="1">
        <v>1.55</v>
      </c>
      <c r="F61" s="1">
        <v>1.38</v>
      </c>
      <c r="G61" s="1">
        <v>2015</v>
      </c>
      <c r="H61" s="1" t="s">
        <v>1631</v>
      </c>
      <c r="I6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2" spans="1:9" x14ac:dyDescent="0.25">
      <c r="A62" s="1" t="s">
        <v>285</v>
      </c>
      <c r="B62" s="1" t="s">
        <v>286</v>
      </c>
      <c r="C62" s="1" t="s">
        <v>2454</v>
      </c>
      <c r="D62" s="1">
        <v>1</v>
      </c>
      <c r="E62" s="1" t="s">
        <v>73</v>
      </c>
      <c r="F62" s="1">
        <v>2.08</v>
      </c>
      <c r="G62" s="1">
        <v>2023</v>
      </c>
      <c r="H62" s="1" t="s">
        <v>9</v>
      </c>
      <c r="I6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3" spans="1:9" x14ac:dyDescent="0.25">
      <c r="A63" s="1" t="s">
        <v>292</v>
      </c>
      <c r="B63" s="1" t="s">
        <v>293</v>
      </c>
      <c r="C63" s="1" t="s">
        <v>2455</v>
      </c>
      <c r="D63" s="1">
        <v>1</v>
      </c>
      <c r="E63" s="1">
        <v>1.05</v>
      </c>
      <c r="F63" s="1">
        <v>0.94</v>
      </c>
      <c r="G63" s="1">
        <v>2010</v>
      </c>
      <c r="H63" s="1" t="s">
        <v>253</v>
      </c>
      <c r="I6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4" spans="1:9" x14ac:dyDescent="0.25">
      <c r="A64" s="1" t="s">
        <v>294</v>
      </c>
      <c r="B64" s="1" t="s">
        <v>295</v>
      </c>
      <c r="C64" s="1" t="s">
        <v>19</v>
      </c>
      <c r="D64" s="1">
        <v>1</v>
      </c>
      <c r="E64" s="1">
        <v>1.33</v>
      </c>
      <c r="F64" s="1">
        <v>1.18</v>
      </c>
      <c r="G64" s="1">
        <v>2025</v>
      </c>
      <c r="H64" s="1" t="s">
        <v>57</v>
      </c>
      <c r="I6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5" spans="1:9" x14ac:dyDescent="0.25">
      <c r="A65" s="1" t="s">
        <v>298</v>
      </c>
      <c r="B65" s="1" t="s">
        <v>299</v>
      </c>
      <c r="C65" s="1" t="s">
        <v>34</v>
      </c>
      <c r="D65" s="1">
        <v>1</v>
      </c>
      <c r="E65" s="1">
        <v>0.64</v>
      </c>
      <c r="F65" s="1">
        <v>0.56999999999999995</v>
      </c>
      <c r="G65" s="1">
        <v>2022</v>
      </c>
      <c r="H65" s="1" t="s">
        <v>138</v>
      </c>
      <c r="I6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6" spans="1:9" x14ac:dyDescent="0.25">
      <c r="A66" s="1" t="s">
        <v>300</v>
      </c>
      <c r="B66" s="1" t="s">
        <v>301</v>
      </c>
      <c r="C66" s="1" t="s">
        <v>34</v>
      </c>
      <c r="D66" s="1">
        <v>1</v>
      </c>
      <c r="E66" s="1">
        <v>0.78</v>
      </c>
      <c r="F66" s="1">
        <v>0.69</v>
      </c>
      <c r="G66" s="1">
        <v>2023</v>
      </c>
      <c r="H66" s="1" t="s">
        <v>138</v>
      </c>
      <c r="I6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7" spans="1:9" x14ac:dyDescent="0.25">
      <c r="A67" s="1" t="s">
        <v>306</v>
      </c>
      <c r="B67" s="1" t="s">
        <v>307</v>
      </c>
      <c r="C67" s="1" t="s">
        <v>66</v>
      </c>
      <c r="D67" s="1">
        <v>1</v>
      </c>
      <c r="E67" s="1">
        <v>1.86</v>
      </c>
      <c r="F67" s="1">
        <v>1.66</v>
      </c>
      <c r="G67" s="1">
        <v>2016</v>
      </c>
      <c r="H67" s="1" t="s">
        <v>126</v>
      </c>
      <c r="I6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8" spans="1:9" x14ac:dyDescent="0.25">
      <c r="A68" s="1" t="s">
        <v>308</v>
      </c>
      <c r="B68" s="1" t="s">
        <v>309</v>
      </c>
      <c r="C68" s="1" t="s">
        <v>19</v>
      </c>
      <c r="D68" s="1">
        <v>1</v>
      </c>
      <c r="E68" s="1">
        <v>1.5</v>
      </c>
      <c r="F68" s="1">
        <v>1.33</v>
      </c>
      <c r="G68" s="1">
        <v>2016</v>
      </c>
      <c r="H68" s="1" t="s">
        <v>9</v>
      </c>
      <c r="I6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9" spans="1:9" x14ac:dyDescent="0.25">
      <c r="A69" s="1" t="s">
        <v>310</v>
      </c>
      <c r="B69" s="1" t="s">
        <v>311</v>
      </c>
      <c r="C69" s="1" t="s">
        <v>2455</v>
      </c>
      <c r="D69" s="1">
        <v>1</v>
      </c>
      <c r="E69" s="1">
        <v>0.97</v>
      </c>
      <c r="F69" s="1">
        <v>0.86</v>
      </c>
      <c r="G69" s="1">
        <v>2022</v>
      </c>
      <c r="H69" s="1" t="s">
        <v>25</v>
      </c>
      <c r="I6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70" spans="1:9" x14ac:dyDescent="0.25">
      <c r="A70" s="1" t="s">
        <v>318</v>
      </c>
      <c r="B70" s="1" t="s">
        <v>319</v>
      </c>
      <c r="C70" s="1" t="s">
        <v>19</v>
      </c>
      <c r="D70" s="1">
        <v>1</v>
      </c>
      <c r="E70" s="1">
        <v>1.22</v>
      </c>
      <c r="F70" s="1">
        <v>1.08</v>
      </c>
      <c r="G70" s="1">
        <v>2016</v>
      </c>
      <c r="H70" s="1" t="s">
        <v>320</v>
      </c>
      <c r="I7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71" spans="1:9" x14ac:dyDescent="0.25">
      <c r="A71" s="1" t="s">
        <v>321</v>
      </c>
      <c r="B71" s="1" t="s">
        <v>322</v>
      </c>
      <c r="C71" s="1" t="s">
        <v>19</v>
      </c>
      <c r="D71" s="1">
        <v>1</v>
      </c>
      <c r="E71" s="1">
        <v>1.54</v>
      </c>
      <c r="F71" s="1">
        <v>1.37</v>
      </c>
      <c r="G71" s="1">
        <v>2010</v>
      </c>
      <c r="H71" s="1" t="s">
        <v>107</v>
      </c>
      <c r="I7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72" spans="1:9" x14ac:dyDescent="0.25">
      <c r="A72" s="1" t="s">
        <v>323</v>
      </c>
      <c r="B72" s="1" t="s">
        <v>324</v>
      </c>
      <c r="C72" s="1" t="s">
        <v>2455</v>
      </c>
      <c r="D72" s="1">
        <v>1</v>
      </c>
      <c r="E72" s="2">
        <v>1.03</v>
      </c>
      <c r="F72" s="2">
        <v>0.91</v>
      </c>
      <c r="G72" s="1">
        <v>2018</v>
      </c>
      <c r="H72" s="1" t="s">
        <v>38</v>
      </c>
      <c r="I7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73" spans="1:9" x14ac:dyDescent="0.25">
      <c r="A73" s="1" t="s">
        <v>2476</v>
      </c>
      <c r="B73" s="1" t="s">
        <v>2477</v>
      </c>
      <c r="C73" s="1" t="s">
        <v>2455</v>
      </c>
      <c r="D73" s="1">
        <v>1</v>
      </c>
      <c r="E73" s="1">
        <v>1.08</v>
      </c>
      <c r="F73" s="1">
        <v>0.96</v>
      </c>
      <c r="G73" s="1">
        <v>2010</v>
      </c>
      <c r="H73" s="1" t="s">
        <v>253</v>
      </c>
      <c r="I7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74" spans="1:9" x14ac:dyDescent="0.25">
      <c r="A74" s="1" t="s">
        <v>327</v>
      </c>
      <c r="B74" s="1" t="s">
        <v>328</v>
      </c>
      <c r="C74" s="1" t="s">
        <v>19</v>
      </c>
      <c r="D74" s="1">
        <v>1</v>
      </c>
      <c r="E74" s="1">
        <v>1.37</v>
      </c>
      <c r="F74" s="1">
        <v>1.21</v>
      </c>
      <c r="G74" s="1">
        <v>2016</v>
      </c>
      <c r="H74" s="1" t="s">
        <v>85</v>
      </c>
      <c r="I7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75" spans="1:9" x14ac:dyDescent="0.25">
      <c r="A75" s="1" t="s">
        <v>331</v>
      </c>
      <c r="B75" s="1" t="s">
        <v>332</v>
      </c>
      <c r="C75" s="1" t="s">
        <v>19</v>
      </c>
      <c r="D75" s="1">
        <v>1</v>
      </c>
      <c r="E75" s="1">
        <v>1.1100000000000001</v>
      </c>
      <c r="F75" s="1">
        <v>0.99</v>
      </c>
      <c r="G75" s="1">
        <v>2025</v>
      </c>
      <c r="H75" s="1" t="s">
        <v>107</v>
      </c>
      <c r="I7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76" spans="1:9" x14ac:dyDescent="0.25">
      <c r="A76" s="1" t="s">
        <v>333</v>
      </c>
      <c r="B76" s="1" t="s">
        <v>334</v>
      </c>
      <c r="C76" s="1" t="s">
        <v>19</v>
      </c>
      <c r="D76" s="1">
        <v>1</v>
      </c>
      <c r="E76" s="1">
        <v>1.18</v>
      </c>
      <c r="F76" s="1">
        <v>1.05</v>
      </c>
      <c r="G76" s="1">
        <v>2009</v>
      </c>
      <c r="H76" s="1" t="s">
        <v>110</v>
      </c>
      <c r="I7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77" spans="1:9" x14ac:dyDescent="0.25">
      <c r="A77" s="1" t="s">
        <v>335</v>
      </c>
      <c r="B77" s="1" t="s">
        <v>336</v>
      </c>
      <c r="C77" s="1" t="s">
        <v>34</v>
      </c>
      <c r="D77" s="1">
        <v>1</v>
      </c>
      <c r="E77" s="1">
        <v>0.54</v>
      </c>
      <c r="F77" s="1">
        <v>0.48</v>
      </c>
      <c r="G77" s="1">
        <v>2022</v>
      </c>
      <c r="H77" s="1" t="s">
        <v>143</v>
      </c>
      <c r="I7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78" spans="1:9" x14ac:dyDescent="0.25">
      <c r="A78" s="1" t="s">
        <v>337</v>
      </c>
      <c r="B78" s="1" t="s">
        <v>338</v>
      </c>
      <c r="C78" s="1" t="s">
        <v>2455</v>
      </c>
      <c r="D78" s="1">
        <v>1</v>
      </c>
      <c r="E78" s="1">
        <v>0.85</v>
      </c>
      <c r="F78" s="1">
        <v>0.75</v>
      </c>
      <c r="G78" s="1">
        <v>2012</v>
      </c>
      <c r="H78" s="1" t="s">
        <v>253</v>
      </c>
      <c r="I7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79" spans="1:9" x14ac:dyDescent="0.25">
      <c r="A79" s="1" t="s">
        <v>339</v>
      </c>
      <c r="B79" s="1" t="s">
        <v>340</v>
      </c>
      <c r="C79" s="1" t="s">
        <v>34</v>
      </c>
      <c r="D79" s="1">
        <v>1</v>
      </c>
      <c r="E79" s="1">
        <v>0.53</v>
      </c>
      <c r="F79" s="1">
        <v>0.47</v>
      </c>
      <c r="G79" s="1">
        <v>2024</v>
      </c>
      <c r="H79" s="1" t="s">
        <v>208</v>
      </c>
      <c r="I7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80" spans="1:9" x14ac:dyDescent="0.25">
      <c r="A80" s="1" t="s">
        <v>341</v>
      </c>
      <c r="B80" s="1" t="s">
        <v>342</v>
      </c>
      <c r="C80" s="1" t="s">
        <v>34</v>
      </c>
      <c r="D80" s="1">
        <v>1</v>
      </c>
      <c r="E80" s="1">
        <v>0.53</v>
      </c>
      <c r="F80" s="1">
        <v>0.47</v>
      </c>
      <c r="G80" s="1">
        <v>2023</v>
      </c>
      <c r="H80" s="1" t="s">
        <v>176</v>
      </c>
      <c r="I8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81" spans="1:9" x14ac:dyDescent="0.25">
      <c r="A81" s="1" t="s">
        <v>357</v>
      </c>
      <c r="B81" s="1" t="s">
        <v>358</v>
      </c>
      <c r="C81" s="1" t="s">
        <v>66</v>
      </c>
      <c r="D81" s="1">
        <v>1</v>
      </c>
      <c r="E81" s="1">
        <v>1.99</v>
      </c>
      <c r="F81" s="1">
        <v>1.77</v>
      </c>
      <c r="G81" s="1">
        <v>2024</v>
      </c>
      <c r="H81" s="1" t="s">
        <v>123</v>
      </c>
      <c r="I8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82" spans="1:9" x14ac:dyDescent="0.25">
      <c r="A82" s="1" t="s">
        <v>361</v>
      </c>
      <c r="B82" s="1" t="s">
        <v>362</v>
      </c>
      <c r="C82" s="1" t="s">
        <v>34</v>
      </c>
      <c r="D82" s="1">
        <v>1</v>
      </c>
      <c r="E82" s="1">
        <v>0.98</v>
      </c>
      <c r="F82" s="1">
        <v>0.87</v>
      </c>
      <c r="G82" s="1">
        <v>2025</v>
      </c>
      <c r="H82" s="1" t="s">
        <v>154</v>
      </c>
      <c r="I8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83" spans="1:9" x14ac:dyDescent="0.25">
      <c r="A83" s="1" t="s">
        <v>2478</v>
      </c>
      <c r="B83" s="1" t="s">
        <v>2479</v>
      </c>
      <c r="C83" s="1" t="s">
        <v>2455</v>
      </c>
      <c r="D83" s="1">
        <v>1</v>
      </c>
      <c r="E83" s="1">
        <v>1.06</v>
      </c>
      <c r="F83" s="1">
        <v>0.94</v>
      </c>
      <c r="G83" s="1">
        <v>2011</v>
      </c>
      <c r="H83" s="1" t="s">
        <v>215</v>
      </c>
      <c r="I8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84" spans="1:9" x14ac:dyDescent="0.25">
      <c r="A84" s="1" t="s">
        <v>376</v>
      </c>
      <c r="B84" s="1" t="s">
        <v>377</v>
      </c>
      <c r="C84" s="1" t="s">
        <v>19</v>
      </c>
      <c r="D84" s="1">
        <v>1</v>
      </c>
      <c r="E84" s="1">
        <v>1.46</v>
      </c>
      <c r="F84" s="1">
        <v>1.3</v>
      </c>
      <c r="G84" s="1">
        <v>2024</v>
      </c>
      <c r="H84" s="1" t="s">
        <v>63</v>
      </c>
      <c r="I8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85" spans="1:9" x14ac:dyDescent="0.25">
      <c r="A85" s="1" t="s">
        <v>378</v>
      </c>
      <c r="B85" s="1" t="s">
        <v>379</v>
      </c>
      <c r="C85" s="1" t="s">
        <v>2452</v>
      </c>
      <c r="D85" s="1">
        <v>1</v>
      </c>
      <c r="E85" s="2">
        <v>1.59</v>
      </c>
      <c r="F85" s="2">
        <v>1.42</v>
      </c>
      <c r="G85" s="1">
        <v>2025</v>
      </c>
      <c r="H85" s="1" t="s">
        <v>51</v>
      </c>
      <c r="I8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86" spans="1:9" x14ac:dyDescent="0.25">
      <c r="A86" s="1" t="s">
        <v>380</v>
      </c>
      <c r="B86" s="1" t="s">
        <v>381</v>
      </c>
      <c r="C86" s="1" t="s">
        <v>2452</v>
      </c>
      <c r="D86" s="1">
        <v>1</v>
      </c>
      <c r="E86" s="2">
        <v>1.66</v>
      </c>
      <c r="F86" s="2">
        <v>1.48</v>
      </c>
      <c r="G86" s="1">
        <v>2025</v>
      </c>
      <c r="H86" s="1" t="s">
        <v>51</v>
      </c>
      <c r="I8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87" spans="1:9" x14ac:dyDescent="0.25">
      <c r="A87" s="1" t="s">
        <v>389</v>
      </c>
      <c r="B87" s="1" t="s">
        <v>390</v>
      </c>
      <c r="C87" s="1" t="s">
        <v>72</v>
      </c>
      <c r="D87" s="1">
        <v>1</v>
      </c>
      <c r="E87" s="1" t="s">
        <v>73</v>
      </c>
      <c r="F87" s="1">
        <v>7.34</v>
      </c>
      <c r="G87" s="1">
        <v>2018</v>
      </c>
      <c r="H87" s="1" t="s">
        <v>60</v>
      </c>
      <c r="I8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88" spans="1:9" x14ac:dyDescent="0.25">
      <c r="A88" s="1" t="s">
        <v>399</v>
      </c>
      <c r="B88" s="1" t="s">
        <v>400</v>
      </c>
      <c r="C88" s="1" t="s">
        <v>2454</v>
      </c>
      <c r="D88" s="1">
        <v>1</v>
      </c>
      <c r="E88" s="1" t="s">
        <v>73</v>
      </c>
      <c r="F88" s="1">
        <v>2.5099999999999998</v>
      </c>
      <c r="G88" s="1">
        <v>2025</v>
      </c>
      <c r="H88" s="1" t="s">
        <v>176</v>
      </c>
      <c r="I8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89" spans="1:9" x14ac:dyDescent="0.25">
      <c r="A89" s="1" t="s">
        <v>401</v>
      </c>
      <c r="B89" s="1" t="s">
        <v>402</v>
      </c>
      <c r="C89" s="1" t="s">
        <v>34</v>
      </c>
      <c r="D89" s="1">
        <v>1</v>
      </c>
      <c r="E89" s="1">
        <v>0.74</v>
      </c>
      <c r="F89" s="1">
        <v>0.66</v>
      </c>
      <c r="G89" s="1">
        <v>2017</v>
      </c>
      <c r="H89" s="1" t="s">
        <v>253</v>
      </c>
      <c r="I8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90" spans="1:9" x14ac:dyDescent="0.25">
      <c r="A90" s="1" t="s">
        <v>403</v>
      </c>
      <c r="B90" s="1" t="s">
        <v>404</v>
      </c>
      <c r="C90" s="1" t="s">
        <v>2455</v>
      </c>
      <c r="D90" s="1">
        <v>1</v>
      </c>
      <c r="E90" s="2">
        <v>1.03</v>
      </c>
      <c r="F90" s="2">
        <v>0.91</v>
      </c>
      <c r="G90" s="1">
        <v>2011</v>
      </c>
      <c r="H90" s="1" t="s">
        <v>238</v>
      </c>
      <c r="I9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91" spans="1:9" x14ac:dyDescent="0.25">
      <c r="A91" s="1" t="s">
        <v>405</v>
      </c>
      <c r="B91" s="1" t="s">
        <v>406</v>
      </c>
      <c r="C91" s="1" t="s">
        <v>19</v>
      </c>
      <c r="D91" s="1">
        <v>1</v>
      </c>
      <c r="E91" s="2">
        <v>1.1399999999999999</v>
      </c>
      <c r="F91" s="2">
        <v>1.02</v>
      </c>
      <c r="G91" s="1">
        <v>2015</v>
      </c>
      <c r="H91" s="1" t="s">
        <v>284</v>
      </c>
      <c r="I9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92" spans="1:9" x14ac:dyDescent="0.25">
      <c r="A92" s="1" t="s">
        <v>407</v>
      </c>
      <c r="B92" s="1" t="s">
        <v>408</v>
      </c>
      <c r="C92" s="1" t="s">
        <v>34</v>
      </c>
      <c r="D92" s="1">
        <v>1</v>
      </c>
      <c r="E92" s="1">
        <v>0.27</v>
      </c>
      <c r="F92" s="1">
        <v>0.24</v>
      </c>
      <c r="G92" s="1">
        <v>2025</v>
      </c>
      <c r="H92" s="1" t="s">
        <v>85</v>
      </c>
      <c r="I9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93" spans="1:9" x14ac:dyDescent="0.25">
      <c r="A93" s="1" t="s">
        <v>409</v>
      </c>
      <c r="B93" s="1" t="s">
        <v>410</v>
      </c>
      <c r="C93" s="1" t="s">
        <v>66</v>
      </c>
      <c r="D93" s="1">
        <v>1</v>
      </c>
      <c r="E93" s="1">
        <v>2.54</v>
      </c>
      <c r="F93" s="1">
        <v>2.2599999999999998</v>
      </c>
      <c r="G93" s="1">
        <v>2009</v>
      </c>
      <c r="H93" s="1" t="s">
        <v>245</v>
      </c>
      <c r="I9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94" spans="1:9" x14ac:dyDescent="0.25">
      <c r="A94" s="1" t="s">
        <v>415</v>
      </c>
      <c r="B94" s="1" t="s">
        <v>416</v>
      </c>
      <c r="C94" s="1" t="s">
        <v>34</v>
      </c>
      <c r="D94" s="1">
        <v>1</v>
      </c>
      <c r="E94" s="1">
        <v>0.51</v>
      </c>
      <c r="F94" s="1">
        <v>0.45</v>
      </c>
      <c r="G94" s="1">
        <v>2024</v>
      </c>
      <c r="H94" s="1" t="s">
        <v>143</v>
      </c>
      <c r="I9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95" spans="1:9" x14ac:dyDescent="0.25">
      <c r="A95" s="1" t="s">
        <v>419</v>
      </c>
      <c r="B95" s="1" t="s">
        <v>420</v>
      </c>
      <c r="C95" s="1" t="s">
        <v>34</v>
      </c>
      <c r="D95" s="1">
        <v>1</v>
      </c>
      <c r="E95" s="1">
        <v>0.47</v>
      </c>
      <c r="F95" s="1">
        <v>0.42</v>
      </c>
      <c r="G95" s="1">
        <v>2022</v>
      </c>
      <c r="H95" s="1" t="s">
        <v>143</v>
      </c>
      <c r="I9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96" spans="1:9" x14ac:dyDescent="0.25">
      <c r="A96" s="1" t="s">
        <v>423</v>
      </c>
      <c r="B96" s="1" t="s">
        <v>424</v>
      </c>
      <c r="C96" s="1" t="s">
        <v>34</v>
      </c>
      <c r="D96" s="1">
        <v>1</v>
      </c>
      <c r="E96" s="2">
        <v>0.71</v>
      </c>
      <c r="F96" s="2">
        <v>0.63</v>
      </c>
      <c r="G96" s="1">
        <v>2018</v>
      </c>
      <c r="H96" s="1" t="s">
        <v>289</v>
      </c>
      <c r="I9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97" spans="1:9" x14ac:dyDescent="0.25">
      <c r="A97" s="1" t="s">
        <v>427</v>
      </c>
      <c r="B97" s="1" t="s">
        <v>428</v>
      </c>
      <c r="C97" s="1" t="s">
        <v>34</v>
      </c>
      <c r="D97" s="1">
        <v>1</v>
      </c>
      <c r="E97" s="1">
        <v>0.96</v>
      </c>
      <c r="F97" s="1">
        <v>0.85</v>
      </c>
      <c r="G97" s="1">
        <v>2017</v>
      </c>
      <c r="H97" s="1" t="s">
        <v>151</v>
      </c>
      <c r="I9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98" spans="1:9" x14ac:dyDescent="0.25">
      <c r="A98" s="1" t="s">
        <v>429</v>
      </c>
      <c r="B98" s="1" t="s">
        <v>430</v>
      </c>
      <c r="C98" s="1" t="s">
        <v>66</v>
      </c>
      <c r="D98" s="1">
        <v>1</v>
      </c>
      <c r="E98" s="2">
        <v>1.93</v>
      </c>
      <c r="F98" s="2">
        <v>1.72</v>
      </c>
      <c r="G98" s="1">
        <v>2011</v>
      </c>
      <c r="H98" s="1" t="s">
        <v>431</v>
      </c>
      <c r="I9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99" spans="1:9" x14ac:dyDescent="0.25">
      <c r="A99" s="1" t="s">
        <v>434</v>
      </c>
      <c r="B99" s="1" t="s">
        <v>435</v>
      </c>
      <c r="C99" s="1" t="s">
        <v>19</v>
      </c>
      <c r="D99" s="1">
        <v>1</v>
      </c>
      <c r="E99" s="1">
        <v>1.38</v>
      </c>
      <c r="F99" s="1">
        <v>1.23</v>
      </c>
      <c r="G99" s="1">
        <v>2014</v>
      </c>
      <c r="H99" s="1" t="s">
        <v>9</v>
      </c>
      <c r="I9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0" spans="1:9" x14ac:dyDescent="0.25">
      <c r="A100" s="1" t="s">
        <v>436</v>
      </c>
      <c r="B100" s="1" t="s">
        <v>437</v>
      </c>
      <c r="C100" s="1" t="s">
        <v>34</v>
      </c>
      <c r="D100" s="1">
        <v>1</v>
      </c>
      <c r="E100" s="1">
        <v>0.93</v>
      </c>
      <c r="F100" s="1">
        <v>0.83</v>
      </c>
      <c r="G100" s="1">
        <v>2025</v>
      </c>
      <c r="H100" s="1" t="s">
        <v>320</v>
      </c>
      <c r="I10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1" spans="1:9" x14ac:dyDescent="0.25">
      <c r="A101" s="1" t="s">
        <v>2480</v>
      </c>
      <c r="B101" s="1" t="s">
        <v>2481</v>
      </c>
      <c r="C101" s="1" t="s">
        <v>66</v>
      </c>
      <c r="D101" s="1">
        <v>1</v>
      </c>
      <c r="E101" s="1">
        <v>2.35</v>
      </c>
      <c r="F101" s="1">
        <v>2.09</v>
      </c>
      <c r="G101" s="1">
        <v>2008</v>
      </c>
      <c r="H101" s="1" t="s">
        <v>41</v>
      </c>
      <c r="I10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2" spans="1:9" x14ac:dyDescent="0.25">
      <c r="A102" s="1" t="s">
        <v>438</v>
      </c>
      <c r="B102" s="1" t="s">
        <v>439</v>
      </c>
      <c r="C102" s="1" t="s">
        <v>19</v>
      </c>
      <c r="D102" s="1">
        <v>1</v>
      </c>
      <c r="E102" s="1">
        <v>1.21</v>
      </c>
      <c r="F102" s="1">
        <v>1.08</v>
      </c>
      <c r="G102" s="1">
        <v>2024</v>
      </c>
      <c r="H102" s="1" t="s">
        <v>31</v>
      </c>
      <c r="I10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3" spans="1:9" x14ac:dyDescent="0.25">
      <c r="A103" s="1" t="s">
        <v>442</v>
      </c>
      <c r="B103" s="1" t="s">
        <v>443</v>
      </c>
      <c r="C103" s="1" t="s">
        <v>66</v>
      </c>
      <c r="D103" s="1">
        <v>1</v>
      </c>
      <c r="E103" s="1">
        <v>1.96</v>
      </c>
      <c r="F103" s="1">
        <v>1.74</v>
      </c>
      <c r="G103" s="1">
        <v>2025</v>
      </c>
      <c r="H103" s="1" t="s">
        <v>13</v>
      </c>
      <c r="I10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4" spans="1:9" x14ac:dyDescent="0.25">
      <c r="A104" s="1" t="s">
        <v>446</v>
      </c>
      <c r="B104" s="1" t="s">
        <v>447</v>
      </c>
      <c r="C104" s="1" t="s">
        <v>34</v>
      </c>
      <c r="D104" s="1">
        <v>1</v>
      </c>
      <c r="E104" s="1">
        <v>0.52</v>
      </c>
      <c r="F104" s="1">
        <v>0.46</v>
      </c>
      <c r="G104" s="1">
        <v>2022</v>
      </c>
      <c r="H104" s="1" t="s">
        <v>320</v>
      </c>
      <c r="I10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5" spans="1:9" x14ac:dyDescent="0.25">
      <c r="A105" s="1" t="s">
        <v>450</v>
      </c>
      <c r="B105" s="1" t="s">
        <v>451</v>
      </c>
      <c r="C105" s="1" t="s">
        <v>19</v>
      </c>
      <c r="D105" s="1">
        <v>1</v>
      </c>
      <c r="E105" s="1">
        <v>1.4</v>
      </c>
      <c r="F105" s="1">
        <v>1.24</v>
      </c>
      <c r="G105" s="1">
        <v>2024</v>
      </c>
      <c r="H105" s="1" t="s">
        <v>16</v>
      </c>
      <c r="I10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6" spans="1:9" x14ac:dyDescent="0.25">
      <c r="A106" s="1" t="s">
        <v>452</v>
      </c>
      <c r="B106" s="1" t="s">
        <v>453</v>
      </c>
      <c r="C106" s="1" t="s">
        <v>34</v>
      </c>
      <c r="D106" s="1">
        <v>1</v>
      </c>
      <c r="E106" s="1">
        <v>0.36</v>
      </c>
      <c r="F106" s="1">
        <v>0.32</v>
      </c>
      <c r="G106" s="1">
        <v>2022</v>
      </c>
      <c r="H106" s="1" t="s">
        <v>31</v>
      </c>
      <c r="I10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7" spans="1:9" x14ac:dyDescent="0.25">
      <c r="A107" s="1" t="s">
        <v>2482</v>
      </c>
      <c r="B107" s="1" t="s">
        <v>2483</v>
      </c>
      <c r="C107" s="1" t="s">
        <v>66</v>
      </c>
      <c r="D107" s="1">
        <v>1</v>
      </c>
      <c r="E107" s="1">
        <v>2.57</v>
      </c>
      <c r="F107" s="1">
        <v>2.29</v>
      </c>
      <c r="G107" s="1">
        <v>2020</v>
      </c>
      <c r="H107" s="1" t="s">
        <v>191</v>
      </c>
      <c r="I10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8" spans="1:9" x14ac:dyDescent="0.25">
      <c r="A108" s="1" t="s">
        <v>464</v>
      </c>
      <c r="B108" s="1" t="s">
        <v>465</v>
      </c>
      <c r="C108" s="1" t="s">
        <v>2452</v>
      </c>
      <c r="D108" s="1">
        <v>1</v>
      </c>
      <c r="E108" s="1">
        <v>1.68</v>
      </c>
      <c r="F108" s="1">
        <v>1.5</v>
      </c>
      <c r="G108" s="1">
        <v>2023</v>
      </c>
      <c r="H108" s="1" t="s">
        <v>25</v>
      </c>
      <c r="I10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09" spans="1:9" x14ac:dyDescent="0.25">
      <c r="A109" s="1" t="s">
        <v>466</v>
      </c>
      <c r="B109" s="1" t="s">
        <v>467</v>
      </c>
      <c r="C109" s="1" t="s">
        <v>19</v>
      </c>
      <c r="D109" s="1">
        <v>1</v>
      </c>
      <c r="E109" s="1">
        <v>1.4</v>
      </c>
      <c r="F109" s="1">
        <v>1.24</v>
      </c>
      <c r="G109" s="1">
        <v>2020</v>
      </c>
      <c r="H109" s="1" t="s">
        <v>67</v>
      </c>
      <c r="I10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10" spans="1:9" x14ac:dyDescent="0.25">
      <c r="A110" s="1" t="s">
        <v>474</v>
      </c>
      <c r="B110" s="1" t="s">
        <v>475</v>
      </c>
      <c r="C110" s="1" t="s">
        <v>19</v>
      </c>
      <c r="D110" s="1">
        <v>1</v>
      </c>
      <c r="E110" s="2">
        <v>1.36</v>
      </c>
      <c r="F110" s="2">
        <v>1.21</v>
      </c>
      <c r="G110" s="1">
        <v>2011</v>
      </c>
      <c r="H110" s="1" t="s">
        <v>28</v>
      </c>
      <c r="I11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11" spans="1:9" x14ac:dyDescent="0.25">
      <c r="A111" s="1" t="s">
        <v>476</v>
      </c>
      <c r="B111" s="1" t="s">
        <v>477</v>
      </c>
      <c r="C111" s="1" t="s">
        <v>2455</v>
      </c>
      <c r="D111" s="1">
        <v>1</v>
      </c>
      <c r="E111" s="1">
        <v>0.96</v>
      </c>
      <c r="F111" s="1">
        <v>0.85</v>
      </c>
      <c r="G111" s="1">
        <v>2020</v>
      </c>
      <c r="H111" s="1" t="s">
        <v>126</v>
      </c>
      <c r="I11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12" spans="1:9" x14ac:dyDescent="0.25">
      <c r="A112" s="1" t="s">
        <v>485</v>
      </c>
      <c r="B112" s="1" t="s">
        <v>486</v>
      </c>
      <c r="C112" s="1" t="s">
        <v>2455</v>
      </c>
      <c r="D112" s="1">
        <v>1</v>
      </c>
      <c r="E112" s="1">
        <v>1.03</v>
      </c>
      <c r="F112" s="1">
        <v>0.92</v>
      </c>
      <c r="G112" s="1">
        <v>2025</v>
      </c>
      <c r="H112" s="1" t="s">
        <v>13</v>
      </c>
      <c r="I11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13" spans="1:9" x14ac:dyDescent="0.25">
      <c r="A113" s="1" t="s">
        <v>2484</v>
      </c>
      <c r="B113" s="1" t="s">
        <v>2485</v>
      </c>
      <c r="C113" s="1" t="s">
        <v>2454</v>
      </c>
      <c r="D113" s="1">
        <v>1</v>
      </c>
      <c r="E113" s="2" t="s">
        <v>73</v>
      </c>
      <c r="F113" s="2">
        <v>1.34</v>
      </c>
      <c r="G113" s="1">
        <v>2012</v>
      </c>
      <c r="H113" s="1" t="s">
        <v>51</v>
      </c>
      <c r="I11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14" spans="1:9" x14ac:dyDescent="0.25">
      <c r="A114" s="1" t="s">
        <v>498</v>
      </c>
      <c r="B114" s="1" t="s">
        <v>499</v>
      </c>
      <c r="C114" s="1" t="s">
        <v>19</v>
      </c>
      <c r="D114" s="1">
        <v>1</v>
      </c>
      <c r="E114" s="1">
        <v>1.65</v>
      </c>
      <c r="F114" s="1">
        <v>1.47</v>
      </c>
      <c r="G114" s="1">
        <v>2010</v>
      </c>
      <c r="H114" s="1" t="s">
        <v>67</v>
      </c>
      <c r="I11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15" spans="1:9" x14ac:dyDescent="0.25">
      <c r="A115" s="1" t="s">
        <v>500</v>
      </c>
      <c r="B115" s="1" t="s">
        <v>501</v>
      </c>
      <c r="C115" s="1" t="s">
        <v>34</v>
      </c>
      <c r="D115" s="1">
        <v>1</v>
      </c>
      <c r="E115" s="1">
        <v>0.98</v>
      </c>
      <c r="F115" s="1">
        <v>0.87</v>
      </c>
      <c r="G115" s="1">
        <v>2023</v>
      </c>
      <c r="H115" s="1" t="s">
        <v>93</v>
      </c>
      <c r="I11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16" spans="1:9" x14ac:dyDescent="0.25">
      <c r="A116" s="1" t="s">
        <v>502</v>
      </c>
      <c r="B116" s="1" t="s">
        <v>503</v>
      </c>
      <c r="C116" s="1" t="s">
        <v>66</v>
      </c>
      <c r="D116" s="1">
        <v>1</v>
      </c>
      <c r="E116" s="1">
        <v>1.85</v>
      </c>
      <c r="F116" s="1">
        <v>1.65</v>
      </c>
      <c r="G116" s="1">
        <v>2021</v>
      </c>
      <c r="H116" s="1" t="s">
        <v>54</v>
      </c>
      <c r="I11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17" spans="1:9" x14ac:dyDescent="0.25">
      <c r="A117" s="1" t="s">
        <v>510</v>
      </c>
      <c r="B117" s="1" t="s">
        <v>511</v>
      </c>
      <c r="C117" s="1" t="s">
        <v>19</v>
      </c>
      <c r="D117" s="1">
        <v>1</v>
      </c>
      <c r="E117" s="1">
        <v>1.22</v>
      </c>
      <c r="F117" s="1">
        <v>1.0900000000000001</v>
      </c>
      <c r="G117" s="1">
        <v>2025</v>
      </c>
      <c r="H117" s="1" t="s">
        <v>88</v>
      </c>
      <c r="I11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18" spans="1:9" x14ac:dyDescent="0.25">
      <c r="A118" s="1" t="s">
        <v>516</v>
      </c>
      <c r="B118" s="1" t="s">
        <v>517</v>
      </c>
      <c r="C118" s="1" t="s">
        <v>2455</v>
      </c>
      <c r="D118" s="1">
        <v>1</v>
      </c>
      <c r="E118" s="1">
        <v>0.9</v>
      </c>
      <c r="F118" s="1">
        <v>0.8</v>
      </c>
      <c r="G118" s="1">
        <v>2022</v>
      </c>
      <c r="H118" s="1" t="s">
        <v>115</v>
      </c>
      <c r="I11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19" spans="1:9" x14ac:dyDescent="0.25">
      <c r="A119" s="1" t="s">
        <v>518</v>
      </c>
      <c r="B119" s="1" t="s">
        <v>519</v>
      </c>
      <c r="C119" s="1" t="s">
        <v>2454</v>
      </c>
      <c r="D119" s="1">
        <v>1</v>
      </c>
      <c r="E119" s="1" t="s">
        <v>73</v>
      </c>
      <c r="F119" s="1">
        <v>2.33</v>
      </c>
      <c r="G119" s="1">
        <v>2016</v>
      </c>
      <c r="H119" s="1" t="s">
        <v>123</v>
      </c>
      <c r="I11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20" spans="1:9" x14ac:dyDescent="0.25">
      <c r="A120" s="1" t="s">
        <v>520</v>
      </c>
      <c r="B120" s="1" t="s">
        <v>521</v>
      </c>
      <c r="C120" s="1" t="s">
        <v>19</v>
      </c>
      <c r="D120" s="1">
        <v>1</v>
      </c>
      <c r="E120" s="1">
        <v>1.45</v>
      </c>
      <c r="F120" s="1">
        <v>1.29</v>
      </c>
      <c r="G120" s="1">
        <v>2025</v>
      </c>
      <c r="H120" s="1" t="s">
        <v>215</v>
      </c>
      <c r="I12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21" spans="1:9" x14ac:dyDescent="0.25">
      <c r="A121" s="1" t="s">
        <v>526</v>
      </c>
      <c r="B121" s="1" t="s">
        <v>527</v>
      </c>
      <c r="C121" s="1" t="s">
        <v>2455</v>
      </c>
      <c r="D121" s="1">
        <v>1</v>
      </c>
      <c r="E121" s="1">
        <v>1.0900000000000001</v>
      </c>
      <c r="F121" s="1">
        <v>0.97</v>
      </c>
      <c r="G121" s="1">
        <v>2019</v>
      </c>
      <c r="H121" s="1" t="s">
        <v>151</v>
      </c>
      <c r="I12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22" spans="1:9" x14ac:dyDescent="0.25">
      <c r="A122" s="1" t="s">
        <v>528</v>
      </c>
      <c r="B122" s="1" t="s">
        <v>529</v>
      </c>
      <c r="C122" s="1" t="s">
        <v>34</v>
      </c>
      <c r="D122" s="1">
        <v>1</v>
      </c>
      <c r="E122" s="1">
        <v>0.96</v>
      </c>
      <c r="F122" s="1">
        <v>0.85</v>
      </c>
      <c r="G122" s="1">
        <v>2024</v>
      </c>
      <c r="H122" s="1" t="s">
        <v>60</v>
      </c>
      <c r="I12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23" spans="1:9" x14ac:dyDescent="0.25">
      <c r="A123" s="1" t="s">
        <v>530</v>
      </c>
      <c r="B123" s="1" t="s">
        <v>531</v>
      </c>
      <c r="C123" s="1" t="s">
        <v>19</v>
      </c>
      <c r="D123" s="1">
        <v>1</v>
      </c>
      <c r="E123" s="2">
        <v>1.22</v>
      </c>
      <c r="F123" s="2">
        <v>1.08</v>
      </c>
      <c r="G123" s="1">
        <v>2025</v>
      </c>
      <c r="H123" s="1" t="s">
        <v>82</v>
      </c>
      <c r="I12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24" spans="1:9" x14ac:dyDescent="0.25">
      <c r="A124" s="1" t="s">
        <v>532</v>
      </c>
      <c r="B124" s="1" t="s">
        <v>533</v>
      </c>
      <c r="C124" s="1" t="s">
        <v>34</v>
      </c>
      <c r="D124" s="1">
        <v>1</v>
      </c>
      <c r="E124" s="2">
        <v>0.72</v>
      </c>
      <c r="F124" s="2">
        <v>0.64</v>
      </c>
      <c r="G124" s="1">
        <v>2025</v>
      </c>
      <c r="H124" s="1" t="s">
        <v>82</v>
      </c>
      <c r="I12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25" spans="1:9" x14ac:dyDescent="0.25">
      <c r="A125" s="1" t="s">
        <v>537</v>
      </c>
      <c r="B125" s="1" t="s">
        <v>538</v>
      </c>
      <c r="C125" s="1" t="s">
        <v>34</v>
      </c>
      <c r="D125" s="1">
        <v>1</v>
      </c>
      <c r="E125" s="1">
        <v>0.99</v>
      </c>
      <c r="F125" s="1">
        <v>0.88</v>
      </c>
      <c r="G125" s="1">
        <v>2008</v>
      </c>
      <c r="H125" s="1" t="s">
        <v>351</v>
      </c>
      <c r="I12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26" spans="1:9" x14ac:dyDescent="0.25">
      <c r="A126" s="1" t="s">
        <v>543</v>
      </c>
      <c r="B126" s="1" t="s">
        <v>544</v>
      </c>
      <c r="C126" s="1" t="s">
        <v>2452</v>
      </c>
      <c r="D126" s="1">
        <v>1</v>
      </c>
      <c r="E126" s="1">
        <v>1.58</v>
      </c>
      <c r="F126" s="1">
        <v>1.41</v>
      </c>
      <c r="G126" s="1">
        <v>2020</v>
      </c>
      <c r="H126" s="1" t="s">
        <v>167</v>
      </c>
      <c r="I12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27" spans="1:9" x14ac:dyDescent="0.25">
      <c r="A127" s="1" t="s">
        <v>545</v>
      </c>
      <c r="B127" s="1" t="s">
        <v>546</v>
      </c>
      <c r="C127" s="1" t="s">
        <v>19</v>
      </c>
      <c r="D127" s="1">
        <v>1</v>
      </c>
      <c r="E127" s="1">
        <v>1.61</v>
      </c>
      <c r="F127" s="1">
        <v>1.43</v>
      </c>
      <c r="G127" s="1">
        <v>2025</v>
      </c>
      <c r="H127" s="1" t="s">
        <v>115</v>
      </c>
      <c r="I12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28" spans="1:9" x14ac:dyDescent="0.25">
      <c r="A128" s="1" t="s">
        <v>547</v>
      </c>
      <c r="B128" s="1" t="s">
        <v>548</v>
      </c>
      <c r="C128" s="1" t="s">
        <v>2455</v>
      </c>
      <c r="D128" s="1">
        <v>1</v>
      </c>
      <c r="E128" s="1">
        <v>0.73</v>
      </c>
      <c r="F128" s="1">
        <v>0.65</v>
      </c>
      <c r="G128" s="1">
        <v>2025</v>
      </c>
      <c r="H128" s="1" t="s">
        <v>167</v>
      </c>
      <c r="I12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29" spans="1:9" x14ac:dyDescent="0.25">
      <c r="A129" s="1" t="s">
        <v>549</v>
      </c>
      <c r="B129" s="1" t="s">
        <v>550</v>
      </c>
      <c r="C129" s="1" t="s">
        <v>2452</v>
      </c>
      <c r="D129" s="1">
        <v>1</v>
      </c>
      <c r="E129" s="1">
        <v>1.75</v>
      </c>
      <c r="F129" s="1">
        <v>1.56</v>
      </c>
      <c r="G129" s="1">
        <v>2025</v>
      </c>
      <c r="H129" s="1" t="s">
        <v>98</v>
      </c>
      <c r="I12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30" spans="1:9" x14ac:dyDescent="0.25">
      <c r="A130" s="1" t="s">
        <v>551</v>
      </c>
      <c r="B130" s="1" t="s">
        <v>552</v>
      </c>
      <c r="C130" s="1" t="s">
        <v>34</v>
      </c>
      <c r="D130" s="1">
        <v>1</v>
      </c>
      <c r="E130" s="2">
        <v>0.91</v>
      </c>
      <c r="F130" s="2">
        <v>0.81</v>
      </c>
      <c r="G130" s="1">
        <v>2024</v>
      </c>
      <c r="H130" s="1" t="s">
        <v>248</v>
      </c>
      <c r="I13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31" spans="1:9" x14ac:dyDescent="0.25">
      <c r="A131" s="1" t="s">
        <v>555</v>
      </c>
      <c r="B131" s="1" t="s">
        <v>556</v>
      </c>
      <c r="C131" s="1" t="s">
        <v>34</v>
      </c>
      <c r="D131" s="1">
        <v>1</v>
      </c>
      <c r="E131" s="1">
        <v>0.67</v>
      </c>
      <c r="F131" s="1">
        <v>0.6</v>
      </c>
      <c r="G131" s="1">
        <v>2025</v>
      </c>
      <c r="H131" s="1" t="s">
        <v>85</v>
      </c>
      <c r="I13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32" spans="1:9" x14ac:dyDescent="0.25">
      <c r="A132" s="1" t="s">
        <v>557</v>
      </c>
      <c r="B132" s="1" t="s">
        <v>558</v>
      </c>
      <c r="C132" s="1" t="s">
        <v>19</v>
      </c>
      <c r="D132" s="1">
        <v>1</v>
      </c>
      <c r="E132" s="1">
        <v>1.1100000000000001</v>
      </c>
      <c r="F132" s="1">
        <v>0.99</v>
      </c>
      <c r="G132" s="1">
        <v>2024</v>
      </c>
      <c r="H132" s="1" t="s">
        <v>154</v>
      </c>
      <c r="I13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33" spans="1:9" x14ac:dyDescent="0.25">
      <c r="A133" s="1" t="s">
        <v>561</v>
      </c>
      <c r="B133" s="1" t="s">
        <v>562</v>
      </c>
      <c r="C133" s="1" t="s">
        <v>34</v>
      </c>
      <c r="D133" s="1">
        <v>1</v>
      </c>
      <c r="E133" s="1">
        <v>0.33</v>
      </c>
      <c r="F133" s="1">
        <v>0.28999999999999998</v>
      </c>
      <c r="G133" s="1">
        <v>2025</v>
      </c>
      <c r="H133" s="1" t="s">
        <v>138</v>
      </c>
      <c r="I13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34" spans="1:9" x14ac:dyDescent="0.25">
      <c r="A134" s="1" t="s">
        <v>2486</v>
      </c>
      <c r="B134" s="1" t="s">
        <v>2487</v>
      </c>
      <c r="C134" s="1" t="s">
        <v>66</v>
      </c>
      <c r="D134" s="1">
        <v>1</v>
      </c>
      <c r="E134" s="1">
        <v>1.92</v>
      </c>
      <c r="F134" s="1">
        <v>1.71</v>
      </c>
      <c r="G134" s="1">
        <v>2025</v>
      </c>
      <c r="H134" s="1" t="s">
        <v>85</v>
      </c>
      <c r="I13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35" spans="1:9" x14ac:dyDescent="0.25">
      <c r="A135" s="1" t="s">
        <v>571</v>
      </c>
      <c r="B135" s="1" t="s">
        <v>572</v>
      </c>
      <c r="C135" s="1" t="s">
        <v>2455</v>
      </c>
      <c r="D135" s="1">
        <v>1</v>
      </c>
      <c r="E135" s="1">
        <v>1.05</v>
      </c>
      <c r="F135" s="1">
        <v>0.93</v>
      </c>
      <c r="G135" s="1">
        <v>2024</v>
      </c>
      <c r="H135" s="1" t="s">
        <v>13</v>
      </c>
      <c r="I13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36" spans="1:9" x14ac:dyDescent="0.25">
      <c r="A136" s="1" t="s">
        <v>573</v>
      </c>
      <c r="B136" s="1" t="s">
        <v>574</v>
      </c>
      <c r="C136" s="1" t="s">
        <v>2455</v>
      </c>
      <c r="D136" s="1">
        <v>1</v>
      </c>
      <c r="E136" s="1">
        <v>0.91</v>
      </c>
      <c r="F136" s="1">
        <v>0.81</v>
      </c>
      <c r="G136" s="1">
        <v>2023</v>
      </c>
      <c r="H136" s="1" t="s">
        <v>93</v>
      </c>
      <c r="I13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37" spans="1:9" x14ac:dyDescent="0.25">
      <c r="A137" s="1" t="s">
        <v>575</v>
      </c>
      <c r="B137" s="1" t="s">
        <v>576</v>
      </c>
      <c r="C137" s="1" t="s">
        <v>19</v>
      </c>
      <c r="D137" s="1">
        <v>1</v>
      </c>
      <c r="E137" s="1">
        <v>1.1399999999999999</v>
      </c>
      <c r="F137" s="1">
        <v>1.02</v>
      </c>
      <c r="G137" s="1">
        <v>2020</v>
      </c>
      <c r="H137" s="1" t="s">
        <v>354</v>
      </c>
      <c r="I13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38" spans="1:9" x14ac:dyDescent="0.25">
      <c r="A138" s="1" t="s">
        <v>577</v>
      </c>
      <c r="B138" s="1" t="s">
        <v>578</v>
      </c>
      <c r="C138" s="1" t="s">
        <v>19</v>
      </c>
      <c r="D138" s="1">
        <v>1</v>
      </c>
      <c r="E138" s="1">
        <v>1.52</v>
      </c>
      <c r="F138" s="1">
        <v>1.35</v>
      </c>
      <c r="G138" s="1">
        <v>2024</v>
      </c>
      <c r="H138" s="1" t="s">
        <v>351</v>
      </c>
      <c r="I13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39" spans="1:9" x14ac:dyDescent="0.25">
      <c r="A139" s="1" t="s">
        <v>587</v>
      </c>
      <c r="B139" s="1" t="s">
        <v>588</v>
      </c>
      <c r="C139" s="1" t="s">
        <v>2455</v>
      </c>
      <c r="D139" s="1">
        <v>1</v>
      </c>
      <c r="E139" s="1">
        <v>1</v>
      </c>
      <c r="F139" s="1">
        <v>0.89</v>
      </c>
      <c r="G139" s="1">
        <v>2020</v>
      </c>
      <c r="H139" s="1" t="s">
        <v>16</v>
      </c>
      <c r="I13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0" spans="1:9" x14ac:dyDescent="0.25">
      <c r="A140" s="1" t="s">
        <v>591</v>
      </c>
      <c r="B140" s="1" t="s">
        <v>592</v>
      </c>
      <c r="C140" s="1" t="s">
        <v>2452</v>
      </c>
      <c r="D140" s="1">
        <v>1</v>
      </c>
      <c r="E140" s="1">
        <v>1.54</v>
      </c>
      <c r="F140" s="1">
        <v>1.37</v>
      </c>
      <c r="G140" s="1">
        <v>2025</v>
      </c>
      <c r="H140" s="1" t="s">
        <v>143</v>
      </c>
      <c r="I14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1" spans="1:9" x14ac:dyDescent="0.25">
      <c r="A141" s="1" t="s">
        <v>593</v>
      </c>
      <c r="B141" s="1" t="s">
        <v>594</v>
      </c>
      <c r="C141" s="1" t="s">
        <v>19</v>
      </c>
      <c r="D141" s="1">
        <v>1</v>
      </c>
      <c r="E141" s="1">
        <v>1.5</v>
      </c>
      <c r="F141" s="1">
        <v>1.33</v>
      </c>
      <c r="G141" s="1">
        <v>2018</v>
      </c>
      <c r="H141" s="1" t="s">
        <v>44</v>
      </c>
      <c r="I14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2" spans="1:9" x14ac:dyDescent="0.25">
      <c r="A142" s="1" t="s">
        <v>599</v>
      </c>
      <c r="B142" s="1" t="s">
        <v>600</v>
      </c>
      <c r="C142" s="1" t="s">
        <v>34</v>
      </c>
      <c r="D142" s="1">
        <v>1</v>
      </c>
      <c r="E142" s="1">
        <v>0.59</v>
      </c>
      <c r="F142" s="1">
        <v>0.52</v>
      </c>
      <c r="G142" s="1">
        <v>2022</v>
      </c>
      <c r="H142" s="1" t="s">
        <v>57</v>
      </c>
      <c r="I14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3" spans="1:9" x14ac:dyDescent="0.25">
      <c r="A143" s="1" t="s">
        <v>603</v>
      </c>
      <c r="B143" s="1" t="s">
        <v>604</v>
      </c>
      <c r="C143" s="1" t="s">
        <v>34</v>
      </c>
      <c r="D143" s="1">
        <v>1</v>
      </c>
      <c r="E143" s="1">
        <v>0.85</v>
      </c>
      <c r="F143" s="1">
        <v>0.75</v>
      </c>
      <c r="G143" s="1">
        <v>2025</v>
      </c>
      <c r="H143" s="1" t="s">
        <v>354</v>
      </c>
      <c r="I14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4" spans="1:9" x14ac:dyDescent="0.25">
      <c r="A144" s="1" t="s">
        <v>605</v>
      </c>
      <c r="B144" s="1" t="s">
        <v>606</v>
      </c>
      <c r="C144" s="1" t="s">
        <v>2455</v>
      </c>
      <c r="D144" s="1">
        <v>1</v>
      </c>
      <c r="E144" s="1">
        <v>1.05</v>
      </c>
      <c r="F144" s="1">
        <v>0.93</v>
      </c>
      <c r="G144" s="1">
        <v>2014</v>
      </c>
      <c r="H144" s="1" t="s">
        <v>9</v>
      </c>
      <c r="I14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5" spans="1:9" x14ac:dyDescent="0.25">
      <c r="A145" s="1" t="s">
        <v>624</v>
      </c>
      <c r="B145" s="1" t="s">
        <v>625</v>
      </c>
      <c r="C145" s="1" t="s">
        <v>2452</v>
      </c>
      <c r="D145" s="1">
        <v>1</v>
      </c>
      <c r="E145" s="1">
        <v>1.55</v>
      </c>
      <c r="F145" s="1">
        <v>1.38</v>
      </c>
      <c r="G145" s="1">
        <v>2009</v>
      </c>
      <c r="H145" s="1" t="s">
        <v>626</v>
      </c>
      <c r="I14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6" spans="1:9" x14ac:dyDescent="0.25">
      <c r="A146" s="1" t="s">
        <v>631</v>
      </c>
      <c r="B146" s="1" t="s">
        <v>632</v>
      </c>
      <c r="C146" s="1" t="s">
        <v>19</v>
      </c>
      <c r="D146" s="1">
        <v>1</v>
      </c>
      <c r="E146" s="1">
        <v>1.23</v>
      </c>
      <c r="F146" s="1">
        <v>1.0900000000000001</v>
      </c>
      <c r="G146" s="1">
        <v>2008</v>
      </c>
      <c r="H146" s="1" t="s">
        <v>48</v>
      </c>
      <c r="I14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7" spans="1:9" x14ac:dyDescent="0.25">
      <c r="A147" s="1" t="s">
        <v>633</v>
      </c>
      <c r="B147" s="1" t="s">
        <v>634</v>
      </c>
      <c r="C147" s="1" t="s">
        <v>19</v>
      </c>
      <c r="D147" s="1">
        <v>1</v>
      </c>
      <c r="E147" s="1">
        <v>1.18</v>
      </c>
      <c r="F147" s="1">
        <v>1.05</v>
      </c>
      <c r="G147" s="1">
        <v>2012</v>
      </c>
      <c r="H147" s="1" t="s">
        <v>60</v>
      </c>
      <c r="I14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8" spans="1:9" x14ac:dyDescent="0.25">
      <c r="A148" s="1" t="s">
        <v>637</v>
      </c>
      <c r="B148" s="1" t="s">
        <v>638</v>
      </c>
      <c r="C148" s="1" t="s">
        <v>19</v>
      </c>
      <c r="D148" s="1">
        <v>1</v>
      </c>
      <c r="E148" s="1">
        <v>1.27</v>
      </c>
      <c r="F148" s="1">
        <v>1.1299999999999999</v>
      </c>
      <c r="G148" s="1">
        <v>2015</v>
      </c>
      <c r="H148" s="1" t="s">
        <v>85</v>
      </c>
      <c r="I14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49" spans="1:9" x14ac:dyDescent="0.25">
      <c r="A149" s="1" t="s">
        <v>641</v>
      </c>
      <c r="B149" s="1" t="s">
        <v>642</v>
      </c>
      <c r="C149" s="1" t="s">
        <v>2455</v>
      </c>
      <c r="D149" s="1">
        <v>1</v>
      </c>
      <c r="E149" s="1">
        <v>1.04</v>
      </c>
      <c r="F149" s="1">
        <v>0.93</v>
      </c>
      <c r="G149" s="1">
        <v>2025</v>
      </c>
      <c r="H149" s="1" t="s">
        <v>107</v>
      </c>
      <c r="I14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0" spans="1:9" x14ac:dyDescent="0.25">
      <c r="A150" s="1" t="s">
        <v>643</v>
      </c>
      <c r="B150" s="1" t="s">
        <v>644</v>
      </c>
      <c r="C150" s="1" t="s">
        <v>34</v>
      </c>
      <c r="D150" s="1">
        <v>1</v>
      </c>
      <c r="E150" s="1">
        <v>0.76</v>
      </c>
      <c r="F150" s="1">
        <v>0.68</v>
      </c>
      <c r="G150" s="1">
        <v>2011</v>
      </c>
      <c r="H150" s="1" t="s">
        <v>351</v>
      </c>
      <c r="I15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1" spans="1:9" x14ac:dyDescent="0.25">
      <c r="A151" s="1" t="s">
        <v>645</v>
      </c>
      <c r="B151" s="1" t="s">
        <v>646</v>
      </c>
      <c r="C151" s="1" t="s">
        <v>2455</v>
      </c>
      <c r="D151" s="1">
        <v>1</v>
      </c>
      <c r="E151" s="1">
        <v>0.98</v>
      </c>
      <c r="F151" s="1">
        <v>0.87</v>
      </c>
      <c r="G151" s="1">
        <v>2025</v>
      </c>
      <c r="H151" s="1" t="s">
        <v>85</v>
      </c>
      <c r="I15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2" spans="1:9" x14ac:dyDescent="0.25">
      <c r="A152" s="1" t="s">
        <v>647</v>
      </c>
      <c r="B152" s="1" t="s">
        <v>648</v>
      </c>
      <c r="C152" s="1" t="s">
        <v>2455</v>
      </c>
      <c r="D152" s="1">
        <v>1</v>
      </c>
      <c r="E152" s="1">
        <v>1.03</v>
      </c>
      <c r="F152" s="1">
        <v>0.92</v>
      </c>
      <c r="G152" s="1">
        <v>2008</v>
      </c>
      <c r="H152" s="1" t="s">
        <v>131</v>
      </c>
      <c r="I15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3" spans="1:9" x14ac:dyDescent="0.25">
      <c r="A153" s="1" t="s">
        <v>2488</v>
      </c>
      <c r="B153" s="1" t="s">
        <v>2489</v>
      </c>
      <c r="C153" s="1" t="s">
        <v>34</v>
      </c>
      <c r="D153" s="1">
        <v>1</v>
      </c>
      <c r="E153" s="1">
        <v>0.79</v>
      </c>
      <c r="F153" s="1">
        <v>0.71</v>
      </c>
      <c r="G153" s="1">
        <v>2013</v>
      </c>
      <c r="H153" s="1" t="s">
        <v>970</v>
      </c>
      <c r="I15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4" spans="1:9" x14ac:dyDescent="0.25">
      <c r="A154" s="1" t="s">
        <v>651</v>
      </c>
      <c r="B154" s="1" t="s">
        <v>652</v>
      </c>
      <c r="C154" s="1" t="s">
        <v>2456</v>
      </c>
      <c r="D154" s="1">
        <v>1</v>
      </c>
      <c r="E154" s="1">
        <v>1.87</v>
      </c>
      <c r="F154" s="1">
        <v>1.66</v>
      </c>
      <c r="G154" s="1">
        <v>2025</v>
      </c>
      <c r="H154" s="1" t="s">
        <v>98</v>
      </c>
      <c r="I15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5" spans="1:9" x14ac:dyDescent="0.25">
      <c r="A155" s="1" t="s">
        <v>658</v>
      </c>
      <c r="B155" s="1" t="s">
        <v>659</v>
      </c>
      <c r="C155" s="1" t="s">
        <v>19</v>
      </c>
      <c r="D155" s="1">
        <v>1</v>
      </c>
      <c r="E155" s="1">
        <v>1.33</v>
      </c>
      <c r="F155" s="1">
        <v>1.18</v>
      </c>
      <c r="G155" s="1">
        <v>2016</v>
      </c>
      <c r="H155" s="1" t="s">
        <v>351</v>
      </c>
      <c r="I15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6" spans="1:9" x14ac:dyDescent="0.25">
      <c r="A156" s="1" t="s">
        <v>665</v>
      </c>
      <c r="B156" s="1" t="s">
        <v>666</v>
      </c>
      <c r="C156" s="1" t="s">
        <v>19</v>
      </c>
      <c r="D156" s="1">
        <v>1</v>
      </c>
      <c r="E156" s="1">
        <v>1.43</v>
      </c>
      <c r="F156" s="1">
        <v>1.27</v>
      </c>
      <c r="G156" s="1">
        <v>2020</v>
      </c>
      <c r="H156" s="1" t="s">
        <v>253</v>
      </c>
      <c r="I15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7" spans="1:9" x14ac:dyDescent="0.25">
      <c r="A157" s="1" t="s">
        <v>667</v>
      </c>
      <c r="B157" s="1" t="s">
        <v>668</v>
      </c>
      <c r="C157" s="1" t="s">
        <v>2455</v>
      </c>
      <c r="D157" s="1">
        <v>1</v>
      </c>
      <c r="E157" s="1">
        <v>1.0900000000000001</v>
      </c>
      <c r="F157" s="1">
        <v>0.97</v>
      </c>
      <c r="G157" s="1">
        <v>2011</v>
      </c>
      <c r="H157" s="1" t="s">
        <v>85</v>
      </c>
      <c r="I15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8" spans="1:9" x14ac:dyDescent="0.25">
      <c r="A158" s="1" t="s">
        <v>669</v>
      </c>
      <c r="B158" s="1" t="s">
        <v>670</v>
      </c>
      <c r="C158" s="1" t="s">
        <v>2455</v>
      </c>
      <c r="D158" s="1">
        <v>1</v>
      </c>
      <c r="E158" s="1">
        <v>1.03</v>
      </c>
      <c r="F158" s="1">
        <v>0.92</v>
      </c>
      <c r="G158" s="1">
        <v>2025</v>
      </c>
      <c r="H158" s="1" t="s">
        <v>154</v>
      </c>
      <c r="I15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59" spans="1:9" x14ac:dyDescent="0.25">
      <c r="A159" s="1" t="s">
        <v>671</v>
      </c>
      <c r="B159" s="1" t="s">
        <v>672</v>
      </c>
      <c r="C159" s="1" t="s">
        <v>19</v>
      </c>
      <c r="D159" s="1">
        <v>1</v>
      </c>
      <c r="E159" s="1">
        <v>1.18</v>
      </c>
      <c r="F159" s="1">
        <v>1.05</v>
      </c>
      <c r="G159" s="1">
        <v>2025</v>
      </c>
      <c r="H159" s="1" t="s">
        <v>167</v>
      </c>
      <c r="I15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0" spans="1:9" x14ac:dyDescent="0.25">
      <c r="A160" s="1" t="s">
        <v>673</v>
      </c>
      <c r="B160" s="1" t="s">
        <v>674</v>
      </c>
      <c r="C160" s="1" t="s">
        <v>2454</v>
      </c>
      <c r="D160" s="1">
        <v>1</v>
      </c>
      <c r="E160" s="1" t="s">
        <v>73</v>
      </c>
      <c r="F160" s="1">
        <v>2.62</v>
      </c>
      <c r="G160" s="1">
        <v>2016</v>
      </c>
      <c r="H160" s="1" t="s">
        <v>167</v>
      </c>
      <c r="I16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1" spans="1:9" x14ac:dyDescent="0.25">
      <c r="A161" s="1" t="s">
        <v>679</v>
      </c>
      <c r="B161" s="1" t="s">
        <v>680</v>
      </c>
      <c r="C161" s="1" t="s">
        <v>19</v>
      </c>
      <c r="D161" s="1">
        <v>1</v>
      </c>
      <c r="E161" s="1">
        <v>1.31</v>
      </c>
      <c r="F161" s="1">
        <v>1.17</v>
      </c>
      <c r="G161" s="1">
        <v>2011</v>
      </c>
      <c r="H161" s="1" t="s">
        <v>126</v>
      </c>
      <c r="I16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2" spans="1:9" x14ac:dyDescent="0.25">
      <c r="A162" s="1" t="s">
        <v>681</v>
      </c>
      <c r="B162" s="1" t="s">
        <v>682</v>
      </c>
      <c r="C162" s="1" t="s">
        <v>19</v>
      </c>
      <c r="D162" s="1">
        <v>1</v>
      </c>
      <c r="E162" s="1">
        <v>1.1599999999999999</v>
      </c>
      <c r="F162" s="1">
        <v>1.03</v>
      </c>
      <c r="G162" s="1">
        <v>2017</v>
      </c>
      <c r="H162" s="1" t="s">
        <v>154</v>
      </c>
      <c r="I16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3" spans="1:9" x14ac:dyDescent="0.25">
      <c r="A163" s="1" t="s">
        <v>683</v>
      </c>
      <c r="B163" s="1" t="s">
        <v>684</v>
      </c>
      <c r="C163" s="1" t="s">
        <v>2455</v>
      </c>
      <c r="D163" s="1">
        <v>1</v>
      </c>
      <c r="E163" s="1">
        <v>1.06</v>
      </c>
      <c r="F163" s="1">
        <v>0.94</v>
      </c>
      <c r="G163" s="1">
        <v>2025</v>
      </c>
      <c r="H163" s="1" t="s">
        <v>16</v>
      </c>
      <c r="I16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4" spans="1:9" x14ac:dyDescent="0.25">
      <c r="A164" s="1" t="s">
        <v>685</v>
      </c>
      <c r="B164" s="1" t="s">
        <v>686</v>
      </c>
      <c r="C164" s="1" t="s">
        <v>34</v>
      </c>
      <c r="D164" s="1">
        <v>1</v>
      </c>
      <c r="E164" s="1">
        <v>0.6</v>
      </c>
      <c r="F164" s="1">
        <v>0.53</v>
      </c>
      <c r="G164" s="1">
        <v>2017</v>
      </c>
      <c r="H164" s="1" t="s">
        <v>191</v>
      </c>
      <c r="I16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5" spans="1:9" x14ac:dyDescent="0.25">
      <c r="A165" s="1" t="s">
        <v>687</v>
      </c>
      <c r="B165" s="1" t="s">
        <v>688</v>
      </c>
      <c r="C165" s="1" t="s">
        <v>19</v>
      </c>
      <c r="D165" s="1">
        <v>1</v>
      </c>
      <c r="E165" s="1">
        <v>1.23</v>
      </c>
      <c r="F165" s="1">
        <v>1.0900000000000001</v>
      </c>
      <c r="G165" s="1">
        <v>2020</v>
      </c>
      <c r="H165" s="1" t="s">
        <v>126</v>
      </c>
      <c r="I16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6" spans="1:9" x14ac:dyDescent="0.25">
      <c r="A166" s="1" t="s">
        <v>691</v>
      </c>
      <c r="B166" s="1" t="s">
        <v>692</v>
      </c>
      <c r="C166" s="1" t="s">
        <v>34</v>
      </c>
      <c r="D166" s="1">
        <v>1</v>
      </c>
      <c r="E166" s="1">
        <v>0.56999999999999995</v>
      </c>
      <c r="F166" s="1">
        <v>0.51</v>
      </c>
      <c r="G166" s="1">
        <v>2023</v>
      </c>
      <c r="H166" s="1" t="s">
        <v>9</v>
      </c>
      <c r="I16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7" spans="1:9" x14ac:dyDescent="0.25">
      <c r="A167" s="1" t="s">
        <v>693</v>
      </c>
      <c r="B167" s="1" t="s">
        <v>694</v>
      </c>
      <c r="C167" s="1" t="s">
        <v>34</v>
      </c>
      <c r="D167" s="1">
        <v>1</v>
      </c>
      <c r="E167" s="1">
        <v>0.77</v>
      </c>
      <c r="F167" s="1">
        <v>0.69</v>
      </c>
      <c r="G167" s="1">
        <v>2017</v>
      </c>
      <c r="H167" s="1" t="s">
        <v>57</v>
      </c>
      <c r="I16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8" spans="1:9" x14ac:dyDescent="0.25">
      <c r="A168" s="1" t="s">
        <v>701</v>
      </c>
      <c r="B168" s="1" t="s">
        <v>702</v>
      </c>
      <c r="C168" s="1" t="s">
        <v>19</v>
      </c>
      <c r="D168" s="1">
        <v>1</v>
      </c>
      <c r="E168" s="1">
        <v>1.1200000000000001</v>
      </c>
      <c r="F168" s="1">
        <v>1</v>
      </c>
      <c r="G168" s="1">
        <v>2022</v>
      </c>
      <c r="H168" s="1" t="s">
        <v>154</v>
      </c>
      <c r="I16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69" spans="1:9" x14ac:dyDescent="0.25">
      <c r="A169" s="1" t="s">
        <v>705</v>
      </c>
      <c r="B169" s="1" t="s">
        <v>706</v>
      </c>
      <c r="C169" s="1" t="s">
        <v>2452</v>
      </c>
      <c r="D169" s="1">
        <v>1</v>
      </c>
      <c r="E169" s="1">
        <v>1.1299999999999999</v>
      </c>
      <c r="F169" s="1">
        <v>1</v>
      </c>
      <c r="G169" s="1">
        <v>2025</v>
      </c>
      <c r="H169" s="1" t="s">
        <v>664</v>
      </c>
      <c r="I16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70" spans="1:9" x14ac:dyDescent="0.25">
      <c r="A170" s="1" t="s">
        <v>707</v>
      </c>
      <c r="B170" s="1" t="s">
        <v>708</v>
      </c>
      <c r="C170" s="1" t="s">
        <v>34</v>
      </c>
      <c r="D170" s="1">
        <v>1</v>
      </c>
      <c r="E170" s="1">
        <v>0.38</v>
      </c>
      <c r="F170" s="1">
        <v>0.33</v>
      </c>
      <c r="G170" s="1">
        <v>2018</v>
      </c>
      <c r="H170" s="1" t="s">
        <v>351</v>
      </c>
      <c r="I17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71" spans="1:9" x14ac:dyDescent="0.25">
      <c r="A171" s="1" t="s">
        <v>709</v>
      </c>
      <c r="B171" s="1" t="s">
        <v>710</v>
      </c>
      <c r="C171" s="1" t="s">
        <v>19</v>
      </c>
      <c r="D171" s="1">
        <v>1</v>
      </c>
      <c r="E171" s="1">
        <v>1.17</v>
      </c>
      <c r="F171" s="1">
        <v>1.04</v>
      </c>
      <c r="G171" s="1">
        <v>2010</v>
      </c>
      <c r="H171" s="1" t="s">
        <v>167</v>
      </c>
      <c r="I17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72" spans="1:9" x14ac:dyDescent="0.25">
      <c r="A172" s="1" t="s">
        <v>711</v>
      </c>
      <c r="B172" s="1" t="s">
        <v>712</v>
      </c>
      <c r="C172" s="1" t="s">
        <v>19</v>
      </c>
      <c r="D172" s="1">
        <v>1</v>
      </c>
      <c r="E172" s="1">
        <v>1.59</v>
      </c>
      <c r="F172" s="1">
        <v>1.41</v>
      </c>
      <c r="G172" s="1">
        <v>2012</v>
      </c>
      <c r="H172" s="1" t="s">
        <v>176</v>
      </c>
      <c r="I17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73" spans="1:9" x14ac:dyDescent="0.25">
      <c r="A173" s="1" t="s">
        <v>713</v>
      </c>
      <c r="B173" s="1" t="s">
        <v>714</v>
      </c>
      <c r="C173" s="1" t="s">
        <v>2456</v>
      </c>
      <c r="D173" s="1">
        <v>1</v>
      </c>
      <c r="E173" s="1">
        <v>1.96</v>
      </c>
      <c r="F173" s="1">
        <v>1.74</v>
      </c>
      <c r="G173" s="1">
        <v>2025</v>
      </c>
      <c r="H173" s="1" t="s">
        <v>191</v>
      </c>
      <c r="I17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74" spans="1:9" x14ac:dyDescent="0.25">
      <c r="A174" s="1" t="s">
        <v>721</v>
      </c>
      <c r="B174" s="1" t="s">
        <v>722</v>
      </c>
      <c r="C174" s="1" t="s">
        <v>34</v>
      </c>
      <c r="D174" s="1">
        <v>1</v>
      </c>
      <c r="E174" s="2">
        <v>0.76</v>
      </c>
      <c r="F174" s="2">
        <v>0.68</v>
      </c>
      <c r="G174" s="1">
        <v>2022</v>
      </c>
      <c r="H174" s="1" t="s">
        <v>388</v>
      </c>
      <c r="I17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75" spans="1:9" x14ac:dyDescent="0.25">
      <c r="A175" s="1" t="s">
        <v>727</v>
      </c>
      <c r="B175" s="1" t="s">
        <v>728</v>
      </c>
      <c r="C175" s="1" t="s">
        <v>2454</v>
      </c>
      <c r="D175" s="1">
        <v>1</v>
      </c>
      <c r="E175" s="2" t="s">
        <v>73</v>
      </c>
      <c r="F175" s="2">
        <v>1.86</v>
      </c>
      <c r="G175" s="1">
        <v>2018</v>
      </c>
      <c r="H175" s="1" t="s">
        <v>289</v>
      </c>
      <c r="I17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76" spans="1:9" x14ac:dyDescent="0.25">
      <c r="A176" s="1" t="s">
        <v>732</v>
      </c>
      <c r="B176" s="1" t="s">
        <v>733</v>
      </c>
      <c r="C176" s="1" t="s">
        <v>19</v>
      </c>
      <c r="D176" s="1">
        <v>1</v>
      </c>
      <c r="E176" s="1">
        <v>1.17</v>
      </c>
      <c r="F176" s="1">
        <v>1.04</v>
      </c>
      <c r="G176" s="1">
        <v>2017</v>
      </c>
      <c r="H176" s="1" t="s">
        <v>253</v>
      </c>
      <c r="I17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77" spans="1:9" x14ac:dyDescent="0.25">
      <c r="A177" s="1" t="s">
        <v>734</v>
      </c>
      <c r="B177" s="1" t="s">
        <v>735</v>
      </c>
      <c r="C177" s="1" t="s">
        <v>34</v>
      </c>
      <c r="D177" s="1">
        <v>1</v>
      </c>
      <c r="E177" s="2">
        <v>0.9</v>
      </c>
      <c r="F177" s="2">
        <v>0.8</v>
      </c>
      <c r="G177" s="1">
        <v>2009</v>
      </c>
      <c r="H177" s="1" t="s">
        <v>235</v>
      </c>
      <c r="I17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78" spans="1:9" x14ac:dyDescent="0.25">
      <c r="A178" s="1" t="s">
        <v>740</v>
      </c>
      <c r="B178" s="1" t="s">
        <v>741</v>
      </c>
      <c r="C178" s="1" t="s">
        <v>19</v>
      </c>
      <c r="D178" s="1">
        <v>1</v>
      </c>
      <c r="E178" s="1">
        <v>1.49</v>
      </c>
      <c r="F178" s="1">
        <v>1.32</v>
      </c>
      <c r="G178" s="1">
        <v>2020</v>
      </c>
      <c r="H178" s="1" t="s">
        <v>48</v>
      </c>
      <c r="I17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79" spans="1:9" x14ac:dyDescent="0.25">
      <c r="A179" s="1" t="s">
        <v>744</v>
      </c>
      <c r="B179" s="1" t="s">
        <v>745</v>
      </c>
      <c r="C179" s="1" t="s">
        <v>19</v>
      </c>
      <c r="D179" s="1">
        <v>1</v>
      </c>
      <c r="E179" s="1">
        <v>1.29</v>
      </c>
      <c r="F179" s="1">
        <v>1.1399999999999999</v>
      </c>
      <c r="G179" s="1">
        <v>2015</v>
      </c>
      <c r="H179" s="1" t="s">
        <v>9</v>
      </c>
      <c r="I17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80" spans="1:9" x14ac:dyDescent="0.25">
      <c r="A180" s="1" t="s">
        <v>756</v>
      </c>
      <c r="B180" s="1" t="s">
        <v>757</v>
      </c>
      <c r="C180" s="1" t="s">
        <v>19</v>
      </c>
      <c r="D180" s="1">
        <v>1</v>
      </c>
      <c r="E180" s="1">
        <v>1.23</v>
      </c>
      <c r="F180" s="1">
        <v>1.1000000000000001</v>
      </c>
      <c r="G180" s="1">
        <v>2010</v>
      </c>
      <c r="H180" s="1" t="s">
        <v>176</v>
      </c>
      <c r="I18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81" spans="1:9" x14ac:dyDescent="0.25">
      <c r="A181" s="1" t="s">
        <v>762</v>
      </c>
      <c r="B181" s="1" t="s">
        <v>763</v>
      </c>
      <c r="C181" s="1" t="s">
        <v>19</v>
      </c>
      <c r="D181" s="1">
        <v>1</v>
      </c>
      <c r="E181" s="1">
        <v>1.26</v>
      </c>
      <c r="F181" s="1">
        <v>1.1200000000000001</v>
      </c>
      <c r="G181" s="1">
        <v>2013</v>
      </c>
      <c r="H181" s="1" t="s">
        <v>215</v>
      </c>
      <c r="I18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82" spans="1:9" x14ac:dyDescent="0.25">
      <c r="A182" s="1" t="s">
        <v>764</v>
      </c>
      <c r="B182" s="1" t="s">
        <v>765</v>
      </c>
      <c r="C182" s="1" t="s">
        <v>2455</v>
      </c>
      <c r="D182" s="1">
        <v>1</v>
      </c>
      <c r="E182" s="2">
        <v>0.84</v>
      </c>
      <c r="F182" s="2">
        <v>0.75</v>
      </c>
      <c r="G182" s="1">
        <v>2025</v>
      </c>
      <c r="H182" s="1" t="s">
        <v>38</v>
      </c>
      <c r="I18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83" spans="1:9" x14ac:dyDescent="0.25">
      <c r="A183" s="1" t="s">
        <v>770</v>
      </c>
      <c r="B183" s="1" t="s">
        <v>771</v>
      </c>
      <c r="C183" s="1" t="s">
        <v>2454</v>
      </c>
      <c r="D183" s="1">
        <v>1</v>
      </c>
      <c r="E183" s="1" t="s">
        <v>73</v>
      </c>
      <c r="F183" s="1">
        <v>3.25</v>
      </c>
      <c r="G183" s="1">
        <v>2022</v>
      </c>
      <c r="H183" s="1" t="s">
        <v>67</v>
      </c>
      <c r="I18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84" spans="1:9" x14ac:dyDescent="0.25">
      <c r="A184" s="1" t="s">
        <v>784</v>
      </c>
      <c r="B184" s="1" t="s">
        <v>785</v>
      </c>
      <c r="C184" s="1" t="s">
        <v>66</v>
      </c>
      <c r="D184" s="1">
        <v>1</v>
      </c>
      <c r="E184" s="1">
        <v>2.15</v>
      </c>
      <c r="F184" s="1">
        <v>1.91</v>
      </c>
      <c r="G184" s="1">
        <v>2012</v>
      </c>
      <c r="H184" s="1" t="s">
        <v>60</v>
      </c>
      <c r="I18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85" spans="1:9" x14ac:dyDescent="0.25">
      <c r="A185" s="1" t="s">
        <v>786</v>
      </c>
      <c r="B185" s="1" t="s">
        <v>787</v>
      </c>
      <c r="C185" s="1" t="s">
        <v>66</v>
      </c>
      <c r="D185" s="1">
        <v>1</v>
      </c>
      <c r="E185" s="1">
        <v>1.98</v>
      </c>
      <c r="F185" s="1">
        <v>1.76</v>
      </c>
      <c r="G185" s="1">
        <v>2011</v>
      </c>
      <c r="H185" s="1" t="s">
        <v>110</v>
      </c>
      <c r="I18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86" spans="1:9" x14ac:dyDescent="0.25">
      <c r="A186" s="1" t="s">
        <v>790</v>
      </c>
      <c r="B186" s="1" t="s">
        <v>791</v>
      </c>
      <c r="C186" s="1" t="s">
        <v>34</v>
      </c>
      <c r="D186" s="1">
        <v>1</v>
      </c>
      <c r="E186" s="1">
        <v>0.78</v>
      </c>
      <c r="F186" s="1">
        <v>0.7</v>
      </c>
      <c r="G186" s="1">
        <v>2025</v>
      </c>
      <c r="H186" s="1" t="s">
        <v>93</v>
      </c>
      <c r="I18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87" spans="1:9" x14ac:dyDescent="0.25">
      <c r="A187" s="1" t="s">
        <v>794</v>
      </c>
      <c r="B187" s="1" t="s">
        <v>795</v>
      </c>
      <c r="C187" s="1" t="s">
        <v>2455</v>
      </c>
      <c r="D187" s="1">
        <v>1</v>
      </c>
      <c r="E187" s="1">
        <v>0.79</v>
      </c>
      <c r="F187" s="1">
        <v>0.7</v>
      </c>
      <c r="G187" s="1">
        <v>2025</v>
      </c>
      <c r="H187" s="1" t="s">
        <v>143</v>
      </c>
      <c r="I18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88" spans="1:9" x14ac:dyDescent="0.25">
      <c r="A188" s="1" t="s">
        <v>796</v>
      </c>
      <c r="B188" s="1" t="s">
        <v>797</v>
      </c>
      <c r="C188" s="1" t="s">
        <v>19</v>
      </c>
      <c r="D188" s="1">
        <v>1</v>
      </c>
      <c r="E188" s="1">
        <v>1.44</v>
      </c>
      <c r="F188" s="1">
        <v>1.28</v>
      </c>
      <c r="G188" s="1">
        <v>2025</v>
      </c>
      <c r="H188" s="1" t="s">
        <v>148</v>
      </c>
      <c r="I18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89" spans="1:9" x14ac:dyDescent="0.25">
      <c r="A189" s="1" t="s">
        <v>800</v>
      </c>
      <c r="B189" s="1" t="s">
        <v>801</v>
      </c>
      <c r="C189" s="1" t="s">
        <v>2454</v>
      </c>
      <c r="D189" s="1">
        <v>1</v>
      </c>
      <c r="E189" s="1" t="s">
        <v>73</v>
      </c>
      <c r="F189" s="1">
        <v>2.59</v>
      </c>
      <c r="G189" s="1">
        <v>2025</v>
      </c>
      <c r="H189" s="1" t="s">
        <v>25</v>
      </c>
      <c r="I18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90" spans="1:9" x14ac:dyDescent="0.25">
      <c r="A190" s="1" t="s">
        <v>802</v>
      </c>
      <c r="B190" s="1" t="s">
        <v>803</v>
      </c>
      <c r="C190" s="1" t="s">
        <v>2454</v>
      </c>
      <c r="D190" s="1">
        <v>1</v>
      </c>
      <c r="E190" s="1" t="s">
        <v>73</v>
      </c>
      <c r="F190" s="1">
        <v>2.92</v>
      </c>
      <c r="G190" s="1">
        <v>2025</v>
      </c>
      <c r="H190" s="1" t="s">
        <v>9</v>
      </c>
      <c r="I19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91" spans="1:9" x14ac:dyDescent="0.25">
      <c r="A191" s="1" t="s">
        <v>804</v>
      </c>
      <c r="B191" s="1" t="s">
        <v>805</v>
      </c>
      <c r="C191" s="1" t="s">
        <v>34</v>
      </c>
      <c r="D191" s="1">
        <v>1</v>
      </c>
      <c r="E191" s="1">
        <v>0.91</v>
      </c>
      <c r="F191" s="1">
        <v>0.81</v>
      </c>
      <c r="G191" s="1">
        <v>2025</v>
      </c>
      <c r="H191" s="1" t="s">
        <v>13</v>
      </c>
      <c r="I19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92" spans="1:9" x14ac:dyDescent="0.25">
      <c r="A192" s="1" t="s">
        <v>814</v>
      </c>
      <c r="B192" s="1" t="s">
        <v>815</v>
      </c>
      <c r="C192" s="1" t="s">
        <v>19</v>
      </c>
      <c r="D192" s="1">
        <v>1</v>
      </c>
      <c r="E192" s="1">
        <v>1.1100000000000001</v>
      </c>
      <c r="F192" s="1">
        <v>0.99</v>
      </c>
      <c r="G192" s="1">
        <v>2024</v>
      </c>
      <c r="H192" s="1" t="s">
        <v>154</v>
      </c>
      <c r="I19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93" spans="1:9" x14ac:dyDescent="0.25">
      <c r="A193" s="1" t="s">
        <v>816</v>
      </c>
      <c r="B193" s="1" t="s">
        <v>817</v>
      </c>
      <c r="C193" s="1" t="s">
        <v>118</v>
      </c>
      <c r="D193" s="1">
        <v>1</v>
      </c>
      <c r="E193" s="2" t="s">
        <v>73</v>
      </c>
      <c r="F193" s="2">
        <v>4.6100000000000003</v>
      </c>
      <c r="G193" s="1">
        <v>2023</v>
      </c>
      <c r="H193" s="1" t="s">
        <v>51</v>
      </c>
      <c r="I19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94" spans="1:9" x14ac:dyDescent="0.25">
      <c r="A194" s="1" t="s">
        <v>818</v>
      </c>
      <c r="B194" s="1" t="s">
        <v>819</v>
      </c>
      <c r="C194" s="1" t="s">
        <v>66</v>
      </c>
      <c r="D194" s="1">
        <v>1</v>
      </c>
      <c r="E194" s="2">
        <v>2.11</v>
      </c>
      <c r="F194" s="2">
        <v>1.88</v>
      </c>
      <c r="G194" s="1">
        <v>2025</v>
      </c>
      <c r="H194" s="1" t="s">
        <v>51</v>
      </c>
      <c r="I19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195" spans="1:9" x14ac:dyDescent="0.25">
      <c r="A195" s="1" t="s">
        <v>820</v>
      </c>
      <c r="B195" s="1" t="s">
        <v>821</v>
      </c>
      <c r="C195" s="1" t="s">
        <v>2455</v>
      </c>
      <c r="D195" s="1">
        <v>1</v>
      </c>
      <c r="E195" s="1">
        <v>0.93</v>
      </c>
      <c r="F195" s="1">
        <v>0.83</v>
      </c>
      <c r="G195" s="1">
        <v>2025</v>
      </c>
      <c r="H195" s="1" t="s">
        <v>107</v>
      </c>
      <c r="I19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96" spans="1:9" x14ac:dyDescent="0.25">
      <c r="A196" s="1" t="s">
        <v>2490</v>
      </c>
      <c r="B196" s="1" t="s">
        <v>2491</v>
      </c>
      <c r="C196" s="1" t="s">
        <v>34</v>
      </c>
      <c r="D196" s="1">
        <v>1</v>
      </c>
      <c r="E196" s="1">
        <v>0.56999999999999995</v>
      </c>
      <c r="F196" s="1">
        <v>0.5</v>
      </c>
      <c r="G196" s="1">
        <v>2008</v>
      </c>
      <c r="H196" s="1" t="s">
        <v>1949</v>
      </c>
      <c r="I19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97" spans="1:9" x14ac:dyDescent="0.25">
      <c r="A197" s="1" t="s">
        <v>2492</v>
      </c>
      <c r="B197" s="1" t="s">
        <v>2493</v>
      </c>
      <c r="C197" s="1" t="s">
        <v>2454</v>
      </c>
      <c r="D197" s="1">
        <v>1</v>
      </c>
      <c r="E197" s="1" t="s">
        <v>73</v>
      </c>
      <c r="F197" s="1">
        <v>2.31</v>
      </c>
      <c r="G197" s="1">
        <v>2020</v>
      </c>
      <c r="H197" s="1" t="s">
        <v>151</v>
      </c>
      <c r="I19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98" spans="1:9" x14ac:dyDescent="0.25">
      <c r="A198" s="1" t="s">
        <v>826</v>
      </c>
      <c r="B198" s="1" t="s">
        <v>827</v>
      </c>
      <c r="C198" s="1" t="s">
        <v>2455</v>
      </c>
      <c r="D198" s="1">
        <v>1</v>
      </c>
      <c r="E198" s="1">
        <v>1.04</v>
      </c>
      <c r="F198" s="1">
        <v>0.93</v>
      </c>
      <c r="G198" s="1">
        <v>2008</v>
      </c>
      <c r="H198" s="1" t="s">
        <v>98</v>
      </c>
      <c r="I19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199" spans="1:9" x14ac:dyDescent="0.25">
      <c r="A199" s="1" t="s">
        <v>838</v>
      </c>
      <c r="B199" s="1" t="s">
        <v>839</v>
      </c>
      <c r="C199" s="1" t="s">
        <v>2454</v>
      </c>
      <c r="D199" s="1">
        <v>1</v>
      </c>
      <c r="E199" s="1" t="s">
        <v>73</v>
      </c>
      <c r="F199" s="1">
        <v>1.97</v>
      </c>
      <c r="G199" s="1">
        <v>2025</v>
      </c>
      <c r="H199" s="1" t="s">
        <v>13</v>
      </c>
      <c r="I19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0" spans="1:9" x14ac:dyDescent="0.25">
      <c r="A200" s="1" t="s">
        <v>840</v>
      </c>
      <c r="B200" s="1" t="s">
        <v>841</v>
      </c>
      <c r="C200" s="1" t="s">
        <v>66</v>
      </c>
      <c r="D200" s="1">
        <v>1</v>
      </c>
      <c r="E200" s="1">
        <v>2.2400000000000002</v>
      </c>
      <c r="F200" s="1">
        <v>1.99</v>
      </c>
      <c r="G200" s="1">
        <v>2025</v>
      </c>
      <c r="H200" s="1" t="s">
        <v>60</v>
      </c>
      <c r="I20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1" spans="1:9" x14ac:dyDescent="0.25">
      <c r="A201" s="1" t="s">
        <v>844</v>
      </c>
      <c r="B201" s="1" t="s">
        <v>845</v>
      </c>
      <c r="C201" s="1" t="s">
        <v>2455</v>
      </c>
      <c r="D201" s="1">
        <v>1</v>
      </c>
      <c r="E201" s="1">
        <v>1.04</v>
      </c>
      <c r="F201" s="1">
        <v>0.92</v>
      </c>
      <c r="G201" s="1">
        <v>2018</v>
      </c>
      <c r="H201" s="1" t="s">
        <v>93</v>
      </c>
      <c r="I20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2" spans="1:9" x14ac:dyDescent="0.25">
      <c r="A202" s="1" t="s">
        <v>848</v>
      </c>
      <c r="B202" s="1" t="s">
        <v>849</v>
      </c>
      <c r="C202" s="1" t="s">
        <v>19</v>
      </c>
      <c r="D202" s="1">
        <v>1</v>
      </c>
      <c r="E202" s="1">
        <v>1.22</v>
      </c>
      <c r="F202" s="1">
        <v>1.0900000000000001</v>
      </c>
      <c r="G202" s="1">
        <v>2012</v>
      </c>
      <c r="H202" s="1" t="s">
        <v>230</v>
      </c>
      <c r="I20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3" spans="1:9" x14ac:dyDescent="0.25">
      <c r="A203" s="1" t="s">
        <v>850</v>
      </c>
      <c r="B203" s="1" t="s">
        <v>851</v>
      </c>
      <c r="C203" s="1" t="s">
        <v>34</v>
      </c>
      <c r="D203" s="1">
        <v>1</v>
      </c>
      <c r="E203" s="1">
        <v>0.65</v>
      </c>
      <c r="F203" s="1">
        <v>0.57999999999999996</v>
      </c>
      <c r="G203" s="1">
        <v>2025</v>
      </c>
      <c r="H203" s="1" t="s">
        <v>123</v>
      </c>
      <c r="I20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4" spans="1:9" x14ac:dyDescent="0.25">
      <c r="A204" s="1" t="s">
        <v>856</v>
      </c>
      <c r="B204" s="1" t="s">
        <v>857</v>
      </c>
      <c r="C204" s="1" t="s">
        <v>66</v>
      </c>
      <c r="D204" s="1">
        <v>1</v>
      </c>
      <c r="E204" s="1">
        <v>1.97</v>
      </c>
      <c r="F204" s="1">
        <v>1.75</v>
      </c>
      <c r="G204" s="1">
        <v>2025</v>
      </c>
      <c r="H204" s="1" t="s">
        <v>215</v>
      </c>
      <c r="I20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5" spans="1:9" x14ac:dyDescent="0.25">
      <c r="A205" s="1" t="s">
        <v>858</v>
      </c>
      <c r="B205" s="1" t="s">
        <v>859</v>
      </c>
      <c r="C205" s="1" t="s">
        <v>19</v>
      </c>
      <c r="D205" s="1">
        <v>1</v>
      </c>
      <c r="E205" s="1">
        <v>1.35</v>
      </c>
      <c r="F205" s="1">
        <v>1.2</v>
      </c>
      <c r="G205" s="1">
        <v>2024</v>
      </c>
      <c r="H205" s="1" t="s">
        <v>351</v>
      </c>
      <c r="I20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6" spans="1:9" x14ac:dyDescent="0.25">
      <c r="A206" s="1" t="s">
        <v>868</v>
      </c>
      <c r="B206" s="1" t="s">
        <v>869</v>
      </c>
      <c r="C206" s="1" t="s">
        <v>34</v>
      </c>
      <c r="D206" s="1">
        <v>1</v>
      </c>
      <c r="E206" s="1">
        <v>0.57999999999999996</v>
      </c>
      <c r="F206" s="1">
        <v>0.52</v>
      </c>
      <c r="G206" s="1">
        <v>2025</v>
      </c>
      <c r="H206" s="1" t="s">
        <v>63</v>
      </c>
      <c r="I20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7" spans="1:9" x14ac:dyDescent="0.25">
      <c r="A207" s="1" t="s">
        <v>872</v>
      </c>
      <c r="B207" s="1" t="s">
        <v>873</v>
      </c>
      <c r="C207" s="1" t="s">
        <v>2455</v>
      </c>
      <c r="D207" s="1">
        <v>1</v>
      </c>
      <c r="E207" s="1">
        <v>1.0900000000000001</v>
      </c>
      <c r="F207" s="1">
        <v>0.97</v>
      </c>
      <c r="G207" s="1">
        <v>2020</v>
      </c>
      <c r="H207" s="1" t="s">
        <v>143</v>
      </c>
      <c r="I20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8" spans="1:9" x14ac:dyDescent="0.25">
      <c r="A208" s="1" t="s">
        <v>874</v>
      </c>
      <c r="B208" s="1" t="s">
        <v>875</v>
      </c>
      <c r="C208" s="1" t="s">
        <v>2455</v>
      </c>
      <c r="D208" s="1">
        <v>1</v>
      </c>
      <c r="E208" s="1">
        <v>1.05</v>
      </c>
      <c r="F208" s="1">
        <v>0.93</v>
      </c>
      <c r="G208" s="1">
        <v>2025</v>
      </c>
      <c r="H208" s="1" t="s">
        <v>93</v>
      </c>
      <c r="I20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09" spans="1:9" x14ac:dyDescent="0.25">
      <c r="A209" s="1" t="s">
        <v>876</v>
      </c>
      <c r="B209" s="1" t="s">
        <v>877</v>
      </c>
      <c r="C209" s="1" t="s">
        <v>2455</v>
      </c>
      <c r="D209" s="1">
        <v>1</v>
      </c>
      <c r="E209" s="1">
        <v>0.89</v>
      </c>
      <c r="F209" s="1">
        <v>0.79</v>
      </c>
      <c r="G209" s="1">
        <v>2019</v>
      </c>
      <c r="H209" s="1" t="s">
        <v>143</v>
      </c>
      <c r="I20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10" spans="1:9" x14ac:dyDescent="0.25">
      <c r="A210" s="1" t="s">
        <v>878</v>
      </c>
      <c r="B210" s="1" t="s">
        <v>879</v>
      </c>
      <c r="C210" s="1" t="s">
        <v>34</v>
      </c>
      <c r="D210" s="1">
        <v>1</v>
      </c>
      <c r="E210" s="1">
        <v>0.61</v>
      </c>
      <c r="F210" s="1">
        <v>0.54</v>
      </c>
      <c r="G210" s="1">
        <v>2011</v>
      </c>
      <c r="H210" s="1" t="s">
        <v>9</v>
      </c>
      <c r="I21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11" spans="1:9" x14ac:dyDescent="0.25">
      <c r="A211" s="1" t="s">
        <v>888</v>
      </c>
      <c r="B211" s="1" t="s">
        <v>889</v>
      </c>
      <c r="C211" s="1" t="s">
        <v>34</v>
      </c>
      <c r="D211" s="1">
        <v>1</v>
      </c>
      <c r="E211" s="1">
        <v>0.7</v>
      </c>
      <c r="F211" s="1">
        <v>0.62</v>
      </c>
      <c r="G211" s="1">
        <v>2009</v>
      </c>
      <c r="H211" s="1" t="s">
        <v>167</v>
      </c>
      <c r="I21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12" spans="1:9" x14ac:dyDescent="0.25">
      <c r="A212" s="1" t="s">
        <v>2494</v>
      </c>
      <c r="B212" s="1" t="s">
        <v>2495</v>
      </c>
      <c r="C212" s="1" t="s">
        <v>66</v>
      </c>
      <c r="D212" s="1">
        <v>1</v>
      </c>
      <c r="E212" s="1">
        <v>1.81</v>
      </c>
      <c r="F212" s="1">
        <v>1.61</v>
      </c>
      <c r="G212" s="1">
        <v>2015</v>
      </c>
      <c r="H212" s="1" t="s">
        <v>151</v>
      </c>
      <c r="I21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13" spans="1:9" x14ac:dyDescent="0.25">
      <c r="A213" s="1" t="s">
        <v>892</v>
      </c>
      <c r="B213" s="1" t="s">
        <v>893</v>
      </c>
      <c r="C213" s="1" t="s">
        <v>34</v>
      </c>
      <c r="D213" s="1">
        <v>1</v>
      </c>
      <c r="E213" s="2">
        <v>0.28000000000000003</v>
      </c>
      <c r="F213" s="2">
        <v>0.25</v>
      </c>
      <c r="G213" s="1">
        <v>2025</v>
      </c>
      <c r="H213" s="1" t="s">
        <v>51</v>
      </c>
      <c r="I21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14" spans="1:9" x14ac:dyDescent="0.25">
      <c r="A214" s="1" t="s">
        <v>894</v>
      </c>
      <c r="B214" s="1" t="s">
        <v>895</v>
      </c>
      <c r="C214" s="1" t="s">
        <v>34</v>
      </c>
      <c r="D214" s="1">
        <v>1</v>
      </c>
      <c r="E214" s="2">
        <v>0.91</v>
      </c>
      <c r="F214" s="2">
        <v>0.81</v>
      </c>
      <c r="G214" s="1">
        <v>2023</v>
      </c>
      <c r="H214" s="1" t="s">
        <v>38</v>
      </c>
      <c r="I21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15" spans="1:9" x14ac:dyDescent="0.25">
      <c r="A215" s="1" t="s">
        <v>904</v>
      </c>
      <c r="B215" s="1" t="s">
        <v>905</v>
      </c>
      <c r="C215" s="1" t="s">
        <v>19</v>
      </c>
      <c r="D215" s="1">
        <v>1</v>
      </c>
      <c r="E215" s="1">
        <v>1.51</v>
      </c>
      <c r="F215" s="1">
        <v>1.34</v>
      </c>
      <c r="G215" s="1">
        <v>2025</v>
      </c>
      <c r="H215" s="1" t="s">
        <v>60</v>
      </c>
      <c r="I21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16" spans="1:9" x14ac:dyDescent="0.25">
      <c r="A216" s="1" t="s">
        <v>910</v>
      </c>
      <c r="B216" s="1" t="s">
        <v>911</v>
      </c>
      <c r="C216" s="1" t="s">
        <v>34</v>
      </c>
      <c r="D216" s="1">
        <v>1</v>
      </c>
      <c r="E216" s="1">
        <v>0.5</v>
      </c>
      <c r="F216" s="1">
        <v>0.44</v>
      </c>
      <c r="G216" s="1">
        <v>2020</v>
      </c>
      <c r="H216" s="1" t="s">
        <v>9</v>
      </c>
      <c r="I21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17" spans="1:9" x14ac:dyDescent="0.25">
      <c r="A217" s="1" t="s">
        <v>912</v>
      </c>
      <c r="B217" s="1" t="s">
        <v>913</v>
      </c>
      <c r="C217" s="1" t="s">
        <v>34</v>
      </c>
      <c r="D217" s="1">
        <v>1</v>
      </c>
      <c r="E217" s="1">
        <v>0.46</v>
      </c>
      <c r="F217" s="1">
        <v>0.41</v>
      </c>
      <c r="G217" s="1">
        <v>2019</v>
      </c>
      <c r="H217" s="1" t="s">
        <v>67</v>
      </c>
      <c r="I21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18" spans="1:9" x14ac:dyDescent="0.25">
      <c r="A218" s="1" t="s">
        <v>914</v>
      </c>
      <c r="B218" s="1" t="s">
        <v>915</v>
      </c>
      <c r="C218" s="1" t="s">
        <v>2455</v>
      </c>
      <c r="D218" s="1">
        <v>1</v>
      </c>
      <c r="E218" s="1">
        <v>1.04</v>
      </c>
      <c r="F218" s="1">
        <v>0.93</v>
      </c>
      <c r="G218" s="1">
        <v>2023</v>
      </c>
      <c r="H218" s="1" t="s">
        <v>93</v>
      </c>
      <c r="I21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19" spans="1:9" x14ac:dyDescent="0.25">
      <c r="A219" s="1" t="s">
        <v>916</v>
      </c>
      <c r="B219" s="1" t="s">
        <v>917</v>
      </c>
      <c r="C219" s="1" t="s">
        <v>19</v>
      </c>
      <c r="D219" s="1">
        <v>1</v>
      </c>
      <c r="E219" s="1">
        <v>1.34</v>
      </c>
      <c r="F219" s="1">
        <v>1.19</v>
      </c>
      <c r="G219" s="1">
        <v>2013</v>
      </c>
      <c r="H219" s="1" t="s">
        <v>626</v>
      </c>
      <c r="I21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20" spans="1:9" x14ac:dyDescent="0.25">
      <c r="A220" s="1" t="s">
        <v>920</v>
      </c>
      <c r="B220" s="1" t="s">
        <v>921</v>
      </c>
      <c r="C220" s="1" t="s">
        <v>19</v>
      </c>
      <c r="D220" s="1">
        <v>1</v>
      </c>
      <c r="E220" s="2">
        <v>1.36</v>
      </c>
      <c r="F220" s="2">
        <v>1.21</v>
      </c>
      <c r="G220" s="1">
        <v>2025</v>
      </c>
      <c r="H220" s="1" t="s">
        <v>289</v>
      </c>
      <c r="I22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21" spans="1:9" x14ac:dyDescent="0.25">
      <c r="A221" s="1" t="s">
        <v>926</v>
      </c>
      <c r="B221" s="1" t="s">
        <v>927</v>
      </c>
      <c r="C221" s="1" t="s">
        <v>19</v>
      </c>
      <c r="D221" s="1">
        <v>1</v>
      </c>
      <c r="E221" s="1">
        <v>1.37</v>
      </c>
      <c r="F221" s="1">
        <v>1.21</v>
      </c>
      <c r="G221" s="1">
        <v>2017</v>
      </c>
      <c r="H221" s="1" t="s">
        <v>191</v>
      </c>
      <c r="I22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22" spans="1:9" x14ac:dyDescent="0.25">
      <c r="A222" s="1" t="s">
        <v>928</v>
      </c>
      <c r="B222" s="1" t="s">
        <v>929</v>
      </c>
      <c r="C222" s="1" t="s">
        <v>19</v>
      </c>
      <c r="D222" s="1">
        <v>1</v>
      </c>
      <c r="E222" s="1">
        <v>1.35</v>
      </c>
      <c r="F222" s="1">
        <v>1.2</v>
      </c>
      <c r="G222" s="1">
        <v>2024</v>
      </c>
      <c r="H222" s="1" t="s">
        <v>215</v>
      </c>
      <c r="I22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23" spans="1:9" x14ac:dyDescent="0.25">
      <c r="A223" s="1" t="s">
        <v>930</v>
      </c>
      <c r="B223" s="1" t="s">
        <v>931</v>
      </c>
      <c r="C223" s="1" t="s">
        <v>34</v>
      </c>
      <c r="D223" s="1">
        <v>1</v>
      </c>
      <c r="E223" s="1">
        <v>0.51</v>
      </c>
      <c r="F223" s="1">
        <v>0.46</v>
      </c>
      <c r="G223" s="1">
        <v>2023</v>
      </c>
      <c r="H223" s="1" t="s">
        <v>489</v>
      </c>
      <c r="I22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24" spans="1:9" x14ac:dyDescent="0.25">
      <c r="A224" s="1" t="s">
        <v>932</v>
      </c>
      <c r="B224" s="1" t="s">
        <v>933</v>
      </c>
      <c r="C224" s="1" t="s">
        <v>19</v>
      </c>
      <c r="D224" s="1">
        <v>1</v>
      </c>
      <c r="E224" s="1">
        <v>1.51</v>
      </c>
      <c r="F224" s="1">
        <v>1.34</v>
      </c>
      <c r="G224" s="1">
        <v>2013</v>
      </c>
      <c r="H224" s="1" t="s">
        <v>54</v>
      </c>
      <c r="I22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25" spans="1:9" x14ac:dyDescent="0.25">
      <c r="A225" s="1" t="s">
        <v>936</v>
      </c>
      <c r="B225" s="1" t="s">
        <v>937</v>
      </c>
      <c r="C225" s="1" t="s">
        <v>34</v>
      </c>
      <c r="D225" s="1">
        <v>1</v>
      </c>
      <c r="E225" s="2">
        <v>0.79</v>
      </c>
      <c r="F225" s="2">
        <v>0.7</v>
      </c>
      <c r="G225" s="1">
        <v>2025</v>
      </c>
      <c r="H225" s="1" t="s">
        <v>51</v>
      </c>
      <c r="I22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26" spans="1:9" x14ac:dyDescent="0.25">
      <c r="A226" s="1" t="s">
        <v>942</v>
      </c>
      <c r="B226" s="1" t="s">
        <v>943</v>
      </c>
      <c r="C226" s="1" t="s">
        <v>2455</v>
      </c>
      <c r="D226" s="1">
        <v>1</v>
      </c>
      <c r="E226" s="1">
        <v>1.04</v>
      </c>
      <c r="F226" s="1">
        <v>0.93</v>
      </c>
      <c r="G226" s="1">
        <v>2025</v>
      </c>
      <c r="H226" s="1" t="s">
        <v>351</v>
      </c>
      <c r="I22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27" spans="1:9" x14ac:dyDescent="0.25">
      <c r="A227" s="1" t="s">
        <v>950</v>
      </c>
      <c r="B227" s="1" t="s">
        <v>951</v>
      </c>
      <c r="C227" s="1" t="s">
        <v>19</v>
      </c>
      <c r="D227" s="1">
        <v>1</v>
      </c>
      <c r="E227" s="1">
        <v>1.38</v>
      </c>
      <c r="F227" s="1">
        <v>1.23</v>
      </c>
      <c r="G227" s="1">
        <v>2022</v>
      </c>
      <c r="H227" s="1" t="s">
        <v>16</v>
      </c>
      <c r="I22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28" spans="1:9" x14ac:dyDescent="0.25">
      <c r="A228" s="1" t="s">
        <v>952</v>
      </c>
      <c r="B228" s="1" t="s">
        <v>953</v>
      </c>
      <c r="C228" s="1" t="s">
        <v>2455</v>
      </c>
      <c r="D228" s="1">
        <v>1</v>
      </c>
      <c r="E228" s="2">
        <v>1.02</v>
      </c>
      <c r="F228" s="2">
        <v>0.91</v>
      </c>
      <c r="G228" s="1">
        <v>2024</v>
      </c>
      <c r="H228" s="1" t="s">
        <v>82</v>
      </c>
      <c r="I22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29" spans="1:9" x14ac:dyDescent="0.25">
      <c r="A229" s="1" t="s">
        <v>954</v>
      </c>
      <c r="B229" s="1" t="s">
        <v>955</v>
      </c>
      <c r="C229" s="1" t="s">
        <v>19</v>
      </c>
      <c r="D229" s="1">
        <v>1</v>
      </c>
      <c r="E229" s="1">
        <v>1.49</v>
      </c>
      <c r="F229" s="1">
        <v>1.33</v>
      </c>
      <c r="G229" s="1">
        <v>2025</v>
      </c>
      <c r="H229" s="1" t="s">
        <v>110</v>
      </c>
      <c r="I22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0" spans="1:9" x14ac:dyDescent="0.25">
      <c r="A230" s="1" t="s">
        <v>958</v>
      </c>
      <c r="B230" s="1" t="s">
        <v>959</v>
      </c>
      <c r="C230" s="1" t="s">
        <v>19</v>
      </c>
      <c r="D230" s="1">
        <v>1</v>
      </c>
      <c r="E230" s="1">
        <v>1.71</v>
      </c>
      <c r="F230" s="1">
        <v>1.52</v>
      </c>
      <c r="G230" s="1">
        <v>2020</v>
      </c>
      <c r="H230" s="1" t="s">
        <v>9</v>
      </c>
      <c r="I23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1" spans="1:9" x14ac:dyDescent="0.25">
      <c r="A231" s="1" t="s">
        <v>960</v>
      </c>
      <c r="B231" s="1" t="s">
        <v>961</v>
      </c>
      <c r="C231" s="1" t="s">
        <v>2454</v>
      </c>
      <c r="D231" s="1">
        <v>1</v>
      </c>
      <c r="E231" s="1" t="s">
        <v>73</v>
      </c>
      <c r="F231" s="1">
        <v>2.57</v>
      </c>
      <c r="G231" s="1">
        <v>2025</v>
      </c>
      <c r="H231" s="1" t="s">
        <v>123</v>
      </c>
      <c r="I23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2" spans="1:9" x14ac:dyDescent="0.25">
      <c r="A232" s="1" t="s">
        <v>962</v>
      </c>
      <c r="B232" s="1" t="s">
        <v>963</v>
      </c>
      <c r="C232" s="1" t="s">
        <v>34</v>
      </c>
      <c r="D232" s="1">
        <v>1</v>
      </c>
      <c r="E232" s="1">
        <v>0.9</v>
      </c>
      <c r="F232" s="1">
        <v>0.8</v>
      </c>
      <c r="G232" s="1">
        <v>2020</v>
      </c>
      <c r="H232" s="1" t="s">
        <v>63</v>
      </c>
      <c r="I23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3" spans="1:9" x14ac:dyDescent="0.25">
      <c r="A233" s="1" t="s">
        <v>964</v>
      </c>
      <c r="B233" s="1" t="s">
        <v>965</v>
      </c>
      <c r="C233" s="1" t="s">
        <v>19</v>
      </c>
      <c r="D233" s="1">
        <v>1</v>
      </c>
      <c r="E233" s="1">
        <v>1.42</v>
      </c>
      <c r="F233" s="1">
        <v>1.26</v>
      </c>
      <c r="G233" s="1">
        <v>2024</v>
      </c>
      <c r="H233" s="1" t="s">
        <v>67</v>
      </c>
      <c r="I23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4" spans="1:9" x14ac:dyDescent="0.25">
      <c r="A234" s="1" t="s">
        <v>971</v>
      </c>
      <c r="B234" s="1" t="s">
        <v>972</v>
      </c>
      <c r="C234" s="1" t="s">
        <v>66</v>
      </c>
      <c r="D234" s="1">
        <v>1</v>
      </c>
      <c r="E234" s="1">
        <v>1.89</v>
      </c>
      <c r="F234" s="1">
        <v>1.68</v>
      </c>
      <c r="G234" s="1">
        <v>2025</v>
      </c>
      <c r="H234" s="1" t="s">
        <v>354</v>
      </c>
      <c r="I23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5" spans="1:9" x14ac:dyDescent="0.25">
      <c r="A235" s="1" t="s">
        <v>975</v>
      </c>
      <c r="B235" s="1" t="s">
        <v>976</v>
      </c>
      <c r="C235" s="1" t="s">
        <v>2452</v>
      </c>
      <c r="D235" s="1">
        <v>1</v>
      </c>
      <c r="E235" s="2">
        <v>1.58</v>
      </c>
      <c r="F235" s="2">
        <v>1.41</v>
      </c>
      <c r="G235" s="1">
        <v>2024</v>
      </c>
      <c r="H235" s="1" t="s">
        <v>51</v>
      </c>
      <c r="I23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36" spans="1:9" x14ac:dyDescent="0.25">
      <c r="A236" s="1" t="s">
        <v>979</v>
      </c>
      <c r="B236" s="1" t="s">
        <v>980</v>
      </c>
      <c r="C236" s="1" t="s">
        <v>34</v>
      </c>
      <c r="D236" s="1">
        <v>1</v>
      </c>
      <c r="E236" s="1">
        <v>0.99</v>
      </c>
      <c r="F236" s="1">
        <v>0.88</v>
      </c>
      <c r="G236" s="1">
        <v>2025</v>
      </c>
      <c r="H236" s="1" t="s">
        <v>320</v>
      </c>
      <c r="I23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7" spans="1:9" x14ac:dyDescent="0.25">
      <c r="A237" s="1" t="s">
        <v>2496</v>
      </c>
      <c r="B237" s="1" t="s">
        <v>2497</v>
      </c>
      <c r="C237" s="1" t="s">
        <v>19</v>
      </c>
      <c r="D237" s="1">
        <v>1</v>
      </c>
      <c r="E237" s="1">
        <v>1.33</v>
      </c>
      <c r="F237" s="1">
        <v>1.19</v>
      </c>
      <c r="G237" s="1">
        <v>2016</v>
      </c>
      <c r="H237" s="1" t="s">
        <v>191</v>
      </c>
      <c r="I23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8" spans="1:9" x14ac:dyDescent="0.25">
      <c r="A238" s="1" t="s">
        <v>987</v>
      </c>
      <c r="B238" s="1" t="s">
        <v>988</v>
      </c>
      <c r="C238" s="1" t="s">
        <v>2454</v>
      </c>
      <c r="D238" s="1">
        <v>1</v>
      </c>
      <c r="E238" s="1" t="s">
        <v>73</v>
      </c>
      <c r="F238" s="1">
        <v>2.14</v>
      </c>
      <c r="G238" s="1">
        <v>2025</v>
      </c>
      <c r="H238" s="1" t="s">
        <v>98</v>
      </c>
      <c r="I23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39" spans="1:9" x14ac:dyDescent="0.25">
      <c r="A239" s="1" t="s">
        <v>989</v>
      </c>
      <c r="B239" s="1" t="s">
        <v>990</v>
      </c>
      <c r="C239" s="1" t="s">
        <v>66</v>
      </c>
      <c r="D239" s="1">
        <v>1</v>
      </c>
      <c r="E239" s="1">
        <v>2.2400000000000002</v>
      </c>
      <c r="F239" s="1">
        <v>1.99</v>
      </c>
      <c r="G239" s="1">
        <v>2012</v>
      </c>
      <c r="H239" s="1" t="s">
        <v>48</v>
      </c>
      <c r="I23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0" spans="1:9" x14ac:dyDescent="0.25">
      <c r="A240" s="1" t="s">
        <v>991</v>
      </c>
      <c r="B240" s="1" t="s">
        <v>992</v>
      </c>
      <c r="C240" s="1" t="s">
        <v>2454</v>
      </c>
      <c r="D240" s="1">
        <v>1</v>
      </c>
      <c r="E240" s="1" t="s">
        <v>73</v>
      </c>
      <c r="F240" s="1">
        <v>2.09</v>
      </c>
      <c r="G240" s="1">
        <v>2024</v>
      </c>
      <c r="H240" s="1" t="s">
        <v>131</v>
      </c>
      <c r="I24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1" spans="1:9" x14ac:dyDescent="0.25">
      <c r="A241" s="1" t="s">
        <v>1004</v>
      </c>
      <c r="B241" s="1" t="s">
        <v>1005</v>
      </c>
      <c r="C241" s="1" t="s">
        <v>2452</v>
      </c>
      <c r="D241" s="1">
        <v>1</v>
      </c>
      <c r="E241" s="1">
        <v>1.69</v>
      </c>
      <c r="F241" s="1">
        <v>1.51</v>
      </c>
      <c r="G241" s="1">
        <v>2025</v>
      </c>
      <c r="H241" s="1" t="s">
        <v>354</v>
      </c>
      <c r="I24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2" spans="1:9" x14ac:dyDescent="0.25">
      <c r="A242" s="1" t="s">
        <v>1006</v>
      </c>
      <c r="B242" s="1" t="s">
        <v>1007</v>
      </c>
      <c r="C242" s="1" t="s">
        <v>34</v>
      </c>
      <c r="D242" s="1">
        <v>1</v>
      </c>
      <c r="E242" s="1">
        <v>0.7</v>
      </c>
      <c r="F242" s="1">
        <v>0.62</v>
      </c>
      <c r="G242" s="1">
        <v>2020</v>
      </c>
      <c r="H242" s="1" t="s">
        <v>115</v>
      </c>
      <c r="I24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3" spans="1:9" x14ac:dyDescent="0.25">
      <c r="A243" s="1" t="s">
        <v>1008</v>
      </c>
      <c r="B243" s="1" t="s">
        <v>1009</v>
      </c>
      <c r="C243" s="1" t="s">
        <v>34</v>
      </c>
      <c r="D243" s="1">
        <v>1</v>
      </c>
      <c r="E243" s="1">
        <v>0.66</v>
      </c>
      <c r="F243" s="1">
        <v>0.57999999999999996</v>
      </c>
      <c r="G243" s="1">
        <v>2016</v>
      </c>
      <c r="H243" s="1" t="s">
        <v>536</v>
      </c>
      <c r="I24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4" spans="1:9" x14ac:dyDescent="0.25">
      <c r="A244" s="1" t="s">
        <v>1010</v>
      </c>
      <c r="B244" s="1" t="s">
        <v>1011</v>
      </c>
      <c r="C244" s="1" t="s">
        <v>2454</v>
      </c>
      <c r="D244" s="1">
        <v>1</v>
      </c>
      <c r="E244" s="1" t="s">
        <v>73</v>
      </c>
      <c r="F244" s="1">
        <v>2.5099999999999998</v>
      </c>
      <c r="G244" s="1">
        <v>2015</v>
      </c>
      <c r="H244" s="1" t="s">
        <v>54</v>
      </c>
      <c r="I24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5" spans="1:9" x14ac:dyDescent="0.25">
      <c r="A245" s="1" t="s">
        <v>1018</v>
      </c>
      <c r="B245" s="1" t="s">
        <v>1019</v>
      </c>
      <c r="C245" s="1" t="s">
        <v>2455</v>
      </c>
      <c r="D245" s="1">
        <v>1</v>
      </c>
      <c r="E245" s="1">
        <v>1.04</v>
      </c>
      <c r="F245" s="1">
        <v>0.93</v>
      </c>
      <c r="G245" s="1">
        <v>2015</v>
      </c>
      <c r="H245" s="1" t="s">
        <v>9</v>
      </c>
      <c r="I24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6" spans="1:9" x14ac:dyDescent="0.25">
      <c r="A246" s="1" t="s">
        <v>1020</v>
      </c>
      <c r="B246" s="1" t="s">
        <v>1021</v>
      </c>
      <c r="C246" s="1" t="s">
        <v>2455</v>
      </c>
      <c r="D246" s="1">
        <v>1</v>
      </c>
      <c r="E246" s="1">
        <v>0.9</v>
      </c>
      <c r="F246" s="1">
        <v>0.8</v>
      </c>
      <c r="G246" s="1">
        <v>2017</v>
      </c>
      <c r="H246" s="1" t="s">
        <v>123</v>
      </c>
      <c r="I24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7" spans="1:9" x14ac:dyDescent="0.25">
      <c r="A247" s="1" t="s">
        <v>1022</v>
      </c>
      <c r="B247" s="1" t="s">
        <v>1023</v>
      </c>
      <c r="C247" s="1" t="s">
        <v>34</v>
      </c>
      <c r="D247" s="1">
        <v>1</v>
      </c>
      <c r="E247" s="1">
        <v>0.86</v>
      </c>
      <c r="F247" s="1">
        <v>0.76</v>
      </c>
      <c r="G247" s="1">
        <v>2017</v>
      </c>
      <c r="H247" s="1" t="s">
        <v>123</v>
      </c>
      <c r="I24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8" spans="1:9" x14ac:dyDescent="0.25">
      <c r="A248" s="1" t="s">
        <v>1024</v>
      </c>
      <c r="B248" s="1" t="s">
        <v>1025</v>
      </c>
      <c r="C248" s="1" t="s">
        <v>2455</v>
      </c>
      <c r="D248" s="1">
        <v>1</v>
      </c>
      <c r="E248" s="1">
        <v>1.05</v>
      </c>
      <c r="F248" s="1">
        <v>0.94</v>
      </c>
      <c r="G248" s="1">
        <v>2014</v>
      </c>
      <c r="H248" s="1" t="s">
        <v>123</v>
      </c>
      <c r="I24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49" spans="1:9" x14ac:dyDescent="0.25">
      <c r="A249" s="1" t="s">
        <v>1026</v>
      </c>
      <c r="B249" s="1" t="s">
        <v>1027</v>
      </c>
      <c r="C249" s="1" t="s">
        <v>66</v>
      </c>
      <c r="D249" s="1">
        <v>1</v>
      </c>
      <c r="E249" s="1">
        <v>1.96</v>
      </c>
      <c r="F249" s="1">
        <v>1.74</v>
      </c>
      <c r="G249" s="1">
        <v>2020</v>
      </c>
      <c r="H249" s="1" t="s">
        <v>25</v>
      </c>
      <c r="I24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0" spans="1:9" x14ac:dyDescent="0.25">
      <c r="A250" s="1" t="s">
        <v>1036</v>
      </c>
      <c r="B250" s="1" t="s">
        <v>1037</v>
      </c>
      <c r="C250" s="1" t="s">
        <v>19</v>
      </c>
      <c r="D250" s="1">
        <v>1</v>
      </c>
      <c r="E250" s="1">
        <v>1.35</v>
      </c>
      <c r="F250" s="1">
        <v>1.2</v>
      </c>
      <c r="G250" s="1">
        <v>2015</v>
      </c>
      <c r="H250" s="1" t="s">
        <v>9</v>
      </c>
      <c r="I25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1" spans="1:9" x14ac:dyDescent="0.25">
      <c r="A251" s="1" t="s">
        <v>2498</v>
      </c>
      <c r="B251" s="1" t="s">
        <v>2499</v>
      </c>
      <c r="C251" s="1" t="s">
        <v>34</v>
      </c>
      <c r="D251" s="1">
        <v>1</v>
      </c>
      <c r="E251" s="1">
        <v>7.0000000000000007E-2</v>
      </c>
      <c r="F251" s="1">
        <v>0.06</v>
      </c>
      <c r="G251" s="1">
        <v>2016</v>
      </c>
      <c r="H251" s="1" t="s">
        <v>44</v>
      </c>
      <c r="I25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2" spans="1:9" x14ac:dyDescent="0.25">
      <c r="A252" s="1" t="s">
        <v>1040</v>
      </c>
      <c r="B252" s="1" t="s">
        <v>1041</v>
      </c>
      <c r="C252" s="1" t="s">
        <v>2454</v>
      </c>
      <c r="D252" s="1">
        <v>1</v>
      </c>
      <c r="E252" s="1" t="s">
        <v>73</v>
      </c>
      <c r="F252" s="1">
        <v>2.96</v>
      </c>
      <c r="G252" s="1">
        <v>2011</v>
      </c>
      <c r="H252" s="1" t="s">
        <v>664</v>
      </c>
      <c r="I25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3" spans="1:9" x14ac:dyDescent="0.25">
      <c r="A253" s="1" t="s">
        <v>1044</v>
      </c>
      <c r="B253" s="1" t="s">
        <v>1045</v>
      </c>
      <c r="C253" s="1" t="s">
        <v>2454</v>
      </c>
      <c r="D253" s="1">
        <v>1</v>
      </c>
      <c r="E253" s="1" t="s">
        <v>73</v>
      </c>
      <c r="F253" s="1">
        <v>2.19</v>
      </c>
      <c r="G253" s="1">
        <v>2019</v>
      </c>
      <c r="H253" s="1" t="s">
        <v>176</v>
      </c>
      <c r="I25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4" spans="1:9" x14ac:dyDescent="0.25">
      <c r="A254" s="1" t="s">
        <v>1050</v>
      </c>
      <c r="B254" s="1" t="s">
        <v>1051</v>
      </c>
      <c r="C254" s="1" t="s">
        <v>34</v>
      </c>
      <c r="D254" s="1">
        <v>1</v>
      </c>
      <c r="E254" s="1">
        <v>0.56999999999999995</v>
      </c>
      <c r="F254" s="1">
        <v>0.5</v>
      </c>
      <c r="G254" s="1">
        <v>2018</v>
      </c>
      <c r="H254" s="1" t="s">
        <v>85</v>
      </c>
      <c r="I25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5" spans="1:9" x14ac:dyDescent="0.25">
      <c r="A255" s="1" t="s">
        <v>1054</v>
      </c>
      <c r="B255" s="1" t="s">
        <v>1055</v>
      </c>
      <c r="C255" s="1" t="s">
        <v>2455</v>
      </c>
      <c r="D255" s="1">
        <v>1</v>
      </c>
      <c r="E255" s="1">
        <v>1.06</v>
      </c>
      <c r="F255" s="1">
        <v>0.94</v>
      </c>
      <c r="G255" s="1">
        <v>2023</v>
      </c>
      <c r="H255" s="1" t="s">
        <v>110</v>
      </c>
      <c r="I25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6" spans="1:9" x14ac:dyDescent="0.25">
      <c r="A256" s="1" t="s">
        <v>1056</v>
      </c>
      <c r="B256" s="1" t="s">
        <v>1057</v>
      </c>
      <c r="C256" s="1" t="s">
        <v>34</v>
      </c>
      <c r="D256" s="1">
        <v>1</v>
      </c>
      <c r="E256" s="1">
        <v>0.86</v>
      </c>
      <c r="F256" s="1">
        <v>0.76</v>
      </c>
      <c r="G256" s="1">
        <v>2025</v>
      </c>
      <c r="H256" s="1" t="s">
        <v>93</v>
      </c>
      <c r="I25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7" spans="1:9" x14ac:dyDescent="0.25">
      <c r="A257" s="1" t="s">
        <v>1058</v>
      </c>
      <c r="B257" s="1" t="s">
        <v>1059</v>
      </c>
      <c r="C257" s="1" t="s">
        <v>34</v>
      </c>
      <c r="D257" s="1">
        <v>1</v>
      </c>
      <c r="E257" s="1">
        <v>0.55000000000000004</v>
      </c>
      <c r="F257" s="1">
        <v>0.49</v>
      </c>
      <c r="G257" s="1">
        <v>2008</v>
      </c>
      <c r="H257" s="1" t="s">
        <v>93</v>
      </c>
      <c r="I25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8" spans="1:9" x14ac:dyDescent="0.25">
      <c r="A258" s="1" t="s">
        <v>1062</v>
      </c>
      <c r="B258" s="1" t="s">
        <v>1063</v>
      </c>
      <c r="C258" s="1" t="s">
        <v>2452</v>
      </c>
      <c r="D258" s="1">
        <v>1</v>
      </c>
      <c r="E258" s="1">
        <v>1.71</v>
      </c>
      <c r="F258" s="1">
        <v>1.52</v>
      </c>
      <c r="G258" s="1">
        <v>2025</v>
      </c>
      <c r="H258" s="1" t="s">
        <v>154</v>
      </c>
      <c r="I25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59" spans="1:9" x14ac:dyDescent="0.25">
      <c r="A259" s="1" t="s">
        <v>1068</v>
      </c>
      <c r="B259" s="1" t="s">
        <v>1069</v>
      </c>
      <c r="C259" s="1" t="s">
        <v>66</v>
      </c>
      <c r="D259" s="1">
        <v>1</v>
      </c>
      <c r="E259" s="1">
        <v>1.93</v>
      </c>
      <c r="F259" s="1">
        <v>1.72</v>
      </c>
      <c r="G259" s="1">
        <v>2025</v>
      </c>
      <c r="H259" s="1" t="s">
        <v>215</v>
      </c>
      <c r="I25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0" spans="1:9" x14ac:dyDescent="0.25">
      <c r="A260" s="1" t="s">
        <v>2500</v>
      </c>
      <c r="B260" s="1" t="s">
        <v>2501</v>
      </c>
      <c r="C260" s="1" t="s">
        <v>66</v>
      </c>
      <c r="D260" s="1">
        <v>1</v>
      </c>
      <c r="E260" s="1">
        <v>1.87</v>
      </c>
      <c r="F260" s="1">
        <v>1.66</v>
      </c>
      <c r="G260" s="1">
        <v>2010</v>
      </c>
      <c r="H260" s="1" t="s">
        <v>176</v>
      </c>
      <c r="I26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1" spans="1:9" x14ac:dyDescent="0.25">
      <c r="A261" s="1" t="s">
        <v>1070</v>
      </c>
      <c r="B261" s="1" t="s">
        <v>1071</v>
      </c>
      <c r="C261" s="1" t="s">
        <v>34</v>
      </c>
      <c r="D261" s="1">
        <v>1</v>
      </c>
      <c r="E261" s="2">
        <v>0.72</v>
      </c>
      <c r="F261" s="2">
        <v>0.64</v>
      </c>
      <c r="G261" s="1">
        <v>2020</v>
      </c>
      <c r="H261" s="1" t="s">
        <v>617</v>
      </c>
      <c r="I26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62" spans="1:9" x14ac:dyDescent="0.25">
      <c r="A262" s="1" t="s">
        <v>1072</v>
      </c>
      <c r="B262" s="1" t="s">
        <v>1073</v>
      </c>
      <c r="C262" s="1" t="s">
        <v>2455</v>
      </c>
      <c r="D262" s="1">
        <v>1</v>
      </c>
      <c r="E262" s="1">
        <v>0.85</v>
      </c>
      <c r="F262" s="1">
        <v>0.76</v>
      </c>
      <c r="G262" s="1">
        <v>2025</v>
      </c>
      <c r="H262" s="1" t="s">
        <v>154</v>
      </c>
      <c r="I26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3" spans="1:9" x14ac:dyDescent="0.25">
      <c r="A263" s="1" t="s">
        <v>1074</v>
      </c>
      <c r="B263" s="1" t="s">
        <v>1075</v>
      </c>
      <c r="C263" s="1" t="s">
        <v>19</v>
      </c>
      <c r="D263" s="1">
        <v>1</v>
      </c>
      <c r="E263" s="1">
        <v>1.1000000000000001</v>
      </c>
      <c r="F263" s="1">
        <v>0.98</v>
      </c>
      <c r="G263" s="1">
        <v>2011</v>
      </c>
      <c r="H263" s="1" t="s">
        <v>48</v>
      </c>
      <c r="I26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4" spans="1:9" x14ac:dyDescent="0.25">
      <c r="A264" s="1" t="s">
        <v>1082</v>
      </c>
      <c r="B264" s="1" t="s">
        <v>1083</v>
      </c>
      <c r="C264" s="1" t="s">
        <v>2452</v>
      </c>
      <c r="D264" s="1">
        <v>1</v>
      </c>
      <c r="E264" s="1">
        <v>1.76</v>
      </c>
      <c r="F264" s="1">
        <v>1.56</v>
      </c>
      <c r="G264" s="1">
        <v>2018</v>
      </c>
      <c r="H264" s="1" t="s">
        <v>110</v>
      </c>
      <c r="I26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5" spans="1:9" x14ac:dyDescent="0.25">
      <c r="A265" s="1" t="s">
        <v>1086</v>
      </c>
      <c r="B265" s="1" t="s">
        <v>1087</v>
      </c>
      <c r="C265" s="1" t="s">
        <v>2452</v>
      </c>
      <c r="D265" s="1">
        <v>1</v>
      </c>
      <c r="E265" s="1">
        <v>1.44</v>
      </c>
      <c r="F265" s="1">
        <v>1.28</v>
      </c>
      <c r="G265" s="1">
        <v>2025</v>
      </c>
      <c r="H265" s="1" t="s">
        <v>176</v>
      </c>
      <c r="I26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6" spans="1:9" x14ac:dyDescent="0.25">
      <c r="A266" s="1" t="s">
        <v>1092</v>
      </c>
      <c r="B266" s="1" t="s">
        <v>1093</v>
      </c>
      <c r="C266" s="1" t="s">
        <v>34</v>
      </c>
      <c r="D266" s="1">
        <v>1</v>
      </c>
      <c r="E266" s="1">
        <v>0.6</v>
      </c>
      <c r="F266" s="1">
        <v>0.53</v>
      </c>
      <c r="G266" s="1">
        <v>2025</v>
      </c>
      <c r="H266" s="1" t="s">
        <v>354</v>
      </c>
      <c r="I26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7" spans="1:9" x14ac:dyDescent="0.25">
      <c r="A267" s="1" t="s">
        <v>1094</v>
      </c>
      <c r="B267" s="1" t="s">
        <v>1095</v>
      </c>
      <c r="C267" s="1" t="s">
        <v>2455</v>
      </c>
      <c r="D267" s="1">
        <v>1</v>
      </c>
      <c r="E267" s="1">
        <v>1.08</v>
      </c>
      <c r="F267" s="1">
        <v>0.96</v>
      </c>
      <c r="G267" s="1">
        <v>2024</v>
      </c>
      <c r="H267" s="1" t="s">
        <v>208</v>
      </c>
      <c r="I26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8" spans="1:9" x14ac:dyDescent="0.25">
      <c r="A268" s="1" t="s">
        <v>1096</v>
      </c>
      <c r="B268" s="1" t="s">
        <v>1097</v>
      </c>
      <c r="C268" s="1" t="s">
        <v>34</v>
      </c>
      <c r="D268" s="1">
        <v>1</v>
      </c>
      <c r="E268" s="1">
        <v>0.64</v>
      </c>
      <c r="F268" s="1">
        <v>0.56999999999999995</v>
      </c>
      <c r="G268" s="1">
        <v>2015</v>
      </c>
      <c r="H268" s="1" t="s">
        <v>167</v>
      </c>
      <c r="I26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69" spans="1:9" x14ac:dyDescent="0.25">
      <c r="A269" s="1" t="s">
        <v>1098</v>
      </c>
      <c r="B269" s="1" t="s">
        <v>1099</v>
      </c>
      <c r="C269" s="1" t="s">
        <v>34</v>
      </c>
      <c r="D269" s="1">
        <v>1</v>
      </c>
      <c r="E269" s="2">
        <v>0.87</v>
      </c>
      <c r="F269" s="2">
        <v>0.77</v>
      </c>
      <c r="G269" s="1">
        <v>2022</v>
      </c>
      <c r="H269" s="1" t="s">
        <v>238</v>
      </c>
      <c r="I26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70" spans="1:9" x14ac:dyDescent="0.25">
      <c r="A270" s="1" t="s">
        <v>1100</v>
      </c>
      <c r="B270" s="1" t="s">
        <v>1101</v>
      </c>
      <c r="C270" s="1" t="s">
        <v>34</v>
      </c>
      <c r="D270" s="1">
        <v>1</v>
      </c>
      <c r="E270" s="1">
        <v>1</v>
      </c>
      <c r="F270" s="1">
        <v>0.89</v>
      </c>
      <c r="G270" s="1">
        <v>2014</v>
      </c>
      <c r="H270" s="1" t="s">
        <v>151</v>
      </c>
      <c r="I27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71" spans="1:9" x14ac:dyDescent="0.25">
      <c r="A271" s="1" t="s">
        <v>1104</v>
      </c>
      <c r="B271" s="1" t="s">
        <v>1105</v>
      </c>
      <c r="C271" s="1" t="s">
        <v>19</v>
      </c>
      <c r="D271" s="1">
        <v>1</v>
      </c>
      <c r="E271" s="2">
        <v>1.21</v>
      </c>
      <c r="F271" s="2">
        <v>1.08</v>
      </c>
      <c r="G271" s="1">
        <v>2009</v>
      </c>
      <c r="H271" s="1" t="s">
        <v>617</v>
      </c>
      <c r="I27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72" spans="1:9" x14ac:dyDescent="0.25">
      <c r="A272" s="1" t="s">
        <v>1106</v>
      </c>
      <c r="B272" s="1" t="s">
        <v>1107</v>
      </c>
      <c r="C272" s="1" t="s">
        <v>34</v>
      </c>
      <c r="D272" s="1">
        <v>1</v>
      </c>
      <c r="E272" s="1">
        <v>0.74</v>
      </c>
      <c r="F272" s="1">
        <v>0.66</v>
      </c>
      <c r="G272" s="1">
        <v>2011</v>
      </c>
      <c r="H272" s="1" t="s">
        <v>208</v>
      </c>
      <c r="I27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73" spans="1:9" x14ac:dyDescent="0.25">
      <c r="A273" s="1" t="s">
        <v>2502</v>
      </c>
      <c r="B273" s="1" t="s">
        <v>2503</v>
      </c>
      <c r="C273" s="1" t="s">
        <v>2454</v>
      </c>
      <c r="D273" s="1">
        <v>1</v>
      </c>
      <c r="E273" s="1" t="s">
        <v>73</v>
      </c>
      <c r="F273" s="1">
        <v>2.65</v>
      </c>
      <c r="G273" s="1">
        <v>2014</v>
      </c>
      <c r="H273" s="1" t="s">
        <v>54</v>
      </c>
      <c r="I27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74" spans="1:9" x14ac:dyDescent="0.25">
      <c r="A274" s="1" t="s">
        <v>1108</v>
      </c>
      <c r="B274" s="1" t="s">
        <v>1109</v>
      </c>
      <c r="C274" s="1" t="s">
        <v>34</v>
      </c>
      <c r="D274" s="1">
        <v>1</v>
      </c>
      <c r="E274" s="1">
        <v>0.93</v>
      </c>
      <c r="F274" s="1">
        <v>0.83</v>
      </c>
      <c r="G274" s="1">
        <v>2020</v>
      </c>
      <c r="H274" s="1" t="s">
        <v>54</v>
      </c>
      <c r="I27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75" spans="1:9" x14ac:dyDescent="0.25">
      <c r="A275" s="1" t="s">
        <v>1118</v>
      </c>
      <c r="B275" s="1" t="s">
        <v>1119</v>
      </c>
      <c r="C275" s="1" t="s">
        <v>34</v>
      </c>
      <c r="D275" s="1">
        <v>1</v>
      </c>
      <c r="E275" s="1">
        <v>0.43</v>
      </c>
      <c r="F275" s="1">
        <v>0.38</v>
      </c>
      <c r="G275" s="1">
        <v>2023</v>
      </c>
      <c r="H275" s="1" t="s">
        <v>9</v>
      </c>
      <c r="I27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76" spans="1:9" x14ac:dyDescent="0.25">
      <c r="A276" s="1" t="s">
        <v>1120</v>
      </c>
      <c r="B276" s="1" t="s">
        <v>1121</v>
      </c>
      <c r="C276" s="1" t="s">
        <v>2452</v>
      </c>
      <c r="D276" s="1">
        <v>1</v>
      </c>
      <c r="E276" s="1">
        <v>1.79</v>
      </c>
      <c r="F276" s="1">
        <v>1.59</v>
      </c>
      <c r="G276" s="1">
        <v>2013</v>
      </c>
      <c r="H276" s="1" t="s">
        <v>48</v>
      </c>
      <c r="I27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77" spans="1:9" x14ac:dyDescent="0.25">
      <c r="A277" s="1" t="s">
        <v>1122</v>
      </c>
      <c r="B277" s="1" t="s">
        <v>1123</v>
      </c>
      <c r="C277" s="1" t="s">
        <v>2455</v>
      </c>
      <c r="D277" s="1">
        <v>1</v>
      </c>
      <c r="E277" s="1">
        <v>1.02</v>
      </c>
      <c r="F277" s="1">
        <v>0.9</v>
      </c>
      <c r="G277" s="1">
        <v>2024</v>
      </c>
      <c r="H277" s="1" t="s">
        <v>107</v>
      </c>
      <c r="I27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78" spans="1:9" x14ac:dyDescent="0.25">
      <c r="A278" s="1" t="s">
        <v>1124</v>
      </c>
      <c r="B278" s="1" t="s">
        <v>1125</v>
      </c>
      <c r="C278" s="1" t="s">
        <v>66</v>
      </c>
      <c r="D278" s="1">
        <v>1</v>
      </c>
      <c r="E278" s="1">
        <v>2.56</v>
      </c>
      <c r="F278" s="1">
        <v>2.2799999999999998</v>
      </c>
      <c r="G278" s="1">
        <v>2019</v>
      </c>
      <c r="H278" s="1" t="s">
        <v>151</v>
      </c>
      <c r="I27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79" spans="1:9" x14ac:dyDescent="0.25">
      <c r="A279" s="1" t="s">
        <v>1134</v>
      </c>
      <c r="B279" s="1" t="s">
        <v>1135</v>
      </c>
      <c r="C279" s="1" t="s">
        <v>2454</v>
      </c>
      <c r="D279" s="1">
        <v>1</v>
      </c>
      <c r="E279" s="1" t="s">
        <v>73</v>
      </c>
      <c r="F279" s="1">
        <v>2.09</v>
      </c>
      <c r="G279" s="1">
        <v>2010</v>
      </c>
      <c r="H279" s="1" t="s">
        <v>253</v>
      </c>
      <c r="I27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80" spans="1:9" x14ac:dyDescent="0.25">
      <c r="A280" s="1" t="s">
        <v>1136</v>
      </c>
      <c r="B280" s="1" t="s">
        <v>1137</v>
      </c>
      <c r="C280" s="1" t="s">
        <v>19</v>
      </c>
      <c r="D280" s="1">
        <v>1</v>
      </c>
      <c r="E280" s="1">
        <v>1.32</v>
      </c>
      <c r="F280" s="1">
        <v>1.17</v>
      </c>
      <c r="G280" s="1">
        <v>2024</v>
      </c>
      <c r="H280" s="1" t="s">
        <v>9</v>
      </c>
      <c r="I28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81" spans="1:9" x14ac:dyDescent="0.25">
      <c r="A281" s="1" t="s">
        <v>1149</v>
      </c>
      <c r="B281" s="1" t="s">
        <v>1150</v>
      </c>
      <c r="C281" s="1" t="s">
        <v>19</v>
      </c>
      <c r="D281" s="1">
        <v>1</v>
      </c>
      <c r="E281" s="2">
        <v>1.64</v>
      </c>
      <c r="F281" s="2">
        <v>1.46</v>
      </c>
      <c r="G281" s="1">
        <v>2025</v>
      </c>
      <c r="H281" s="1" t="s">
        <v>1151</v>
      </c>
      <c r="I28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82" spans="1:9" x14ac:dyDescent="0.25">
      <c r="A282" s="1" t="s">
        <v>1152</v>
      </c>
      <c r="B282" s="1" t="s">
        <v>1153</v>
      </c>
      <c r="C282" s="1" t="s">
        <v>66</v>
      </c>
      <c r="D282" s="1">
        <v>1</v>
      </c>
      <c r="E282" s="2">
        <v>2.17</v>
      </c>
      <c r="F282" s="2">
        <v>1.93</v>
      </c>
      <c r="G282" s="1">
        <v>2025</v>
      </c>
      <c r="H282" s="1" t="s">
        <v>1151</v>
      </c>
      <c r="I28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83" spans="1:9" x14ac:dyDescent="0.25">
      <c r="A283" s="1" t="s">
        <v>1158</v>
      </c>
      <c r="B283" s="1" t="s">
        <v>1159</v>
      </c>
      <c r="C283" s="1" t="s">
        <v>34</v>
      </c>
      <c r="D283" s="1">
        <v>1</v>
      </c>
      <c r="E283" s="1">
        <v>0.98</v>
      </c>
      <c r="F283" s="1">
        <v>0.87</v>
      </c>
      <c r="G283" s="1">
        <v>2013</v>
      </c>
      <c r="H283" s="1" t="s">
        <v>57</v>
      </c>
      <c r="I28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84" spans="1:9" x14ac:dyDescent="0.25">
      <c r="A284" s="1" t="s">
        <v>1160</v>
      </c>
      <c r="B284" s="1" t="s">
        <v>1161</v>
      </c>
      <c r="C284" s="1" t="s">
        <v>2455</v>
      </c>
      <c r="D284" s="1">
        <v>1</v>
      </c>
      <c r="E284" s="1">
        <v>1</v>
      </c>
      <c r="F284" s="1">
        <v>0.89</v>
      </c>
      <c r="G284" s="1">
        <v>2024</v>
      </c>
      <c r="H284" s="1" t="s">
        <v>67</v>
      </c>
      <c r="I28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85" spans="1:9" x14ac:dyDescent="0.25">
      <c r="A285" s="1" t="s">
        <v>1164</v>
      </c>
      <c r="B285" s="1" t="s">
        <v>1165</v>
      </c>
      <c r="C285" s="1" t="s">
        <v>2454</v>
      </c>
      <c r="D285" s="1">
        <v>1</v>
      </c>
      <c r="E285" s="1" t="s">
        <v>73</v>
      </c>
      <c r="F285" s="1">
        <v>2.5099999999999998</v>
      </c>
      <c r="G285" s="1">
        <v>2024</v>
      </c>
      <c r="H285" s="1" t="s">
        <v>67</v>
      </c>
      <c r="I28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86" spans="1:9" x14ac:dyDescent="0.25">
      <c r="A286" s="1" t="s">
        <v>1166</v>
      </c>
      <c r="B286" s="1" t="s">
        <v>1167</v>
      </c>
      <c r="C286" s="1" t="s">
        <v>19</v>
      </c>
      <c r="D286" s="1">
        <v>1</v>
      </c>
      <c r="E286" s="1">
        <v>1.18</v>
      </c>
      <c r="F286" s="1">
        <v>1.05</v>
      </c>
      <c r="G286" s="1">
        <v>2018</v>
      </c>
      <c r="H286" s="1" t="s">
        <v>85</v>
      </c>
      <c r="I28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87" spans="1:9" x14ac:dyDescent="0.25">
      <c r="A287" s="1" t="s">
        <v>1168</v>
      </c>
      <c r="B287" s="1" t="s">
        <v>1169</v>
      </c>
      <c r="C287" s="1" t="s">
        <v>2455</v>
      </c>
      <c r="D287" s="1">
        <v>1</v>
      </c>
      <c r="E287" s="1">
        <v>0.81</v>
      </c>
      <c r="F287" s="1">
        <v>0.72</v>
      </c>
      <c r="G287" s="1">
        <v>2025</v>
      </c>
      <c r="H287" s="1" t="s">
        <v>107</v>
      </c>
      <c r="I28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88" spans="1:9" x14ac:dyDescent="0.25">
      <c r="A288" s="1" t="s">
        <v>1170</v>
      </c>
      <c r="B288" s="1" t="s">
        <v>1171</v>
      </c>
      <c r="C288" s="1" t="s">
        <v>34</v>
      </c>
      <c r="D288" s="1">
        <v>1</v>
      </c>
      <c r="E288" s="2">
        <v>0.37</v>
      </c>
      <c r="F288" s="2">
        <v>0.33</v>
      </c>
      <c r="G288" s="1">
        <v>2023</v>
      </c>
      <c r="H288" s="1" t="s">
        <v>388</v>
      </c>
      <c r="I28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89" spans="1:9" x14ac:dyDescent="0.25">
      <c r="A289" s="1" t="s">
        <v>1172</v>
      </c>
      <c r="B289" s="1" t="s">
        <v>1173</v>
      </c>
      <c r="C289" s="1" t="s">
        <v>19</v>
      </c>
      <c r="D289" s="1">
        <v>1</v>
      </c>
      <c r="E289" s="2">
        <v>1.37</v>
      </c>
      <c r="F289" s="2">
        <v>1.22</v>
      </c>
      <c r="G289" s="1">
        <v>2016</v>
      </c>
      <c r="H289" s="1" t="s">
        <v>38</v>
      </c>
      <c r="I28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290" spans="1:9" x14ac:dyDescent="0.25">
      <c r="A290" s="1" t="s">
        <v>1174</v>
      </c>
      <c r="B290" s="1" t="s">
        <v>1175</v>
      </c>
      <c r="C290" s="1" t="s">
        <v>34</v>
      </c>
      <c r="D290" s="1">
        <v>1</v>
      </c>
      <c r="E290" s="1">
        <v>0.73</v>
      </c>
      <c r="F290" s="1">
        <v>0.65</v>
      </c>
      <c r="G290" s="1">
        <v>2025</v>
      </c>
      <c r="H290" s="1" t="s">
        <v>351</v>
      </c>
      <c r="I29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1" spans="1:9" x14ac:dyDescent="0.25">
      <c r="A291" s="1" t="s">
        <v>1176</v>
      </c>
      <c r="B291" s="1" t="s">
        <v>1177</v>
      </c>
      <c r="C291" s="1" t="s">
        <v>2454</v>
      </c>
      <c r="D291" s="1">
        <v>1</v>
      </c>
      <c r="E291" s="1" t="s">
        <v>73</v>
      </c>
      <c r="F291" s="1">
        <v>2.16</v>
      </c>
      <c r="G291" s="1">
        <v>2025</v>
      </c>
      <c r="H291" s="1" t="s">
        <v>351</v>
      </c>
      <c r="I29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2" spans="1:9" x14ac:dyDescent="0.25">
      <c r="A292" s="1" t="s">
        <v>1178</v>
      </c>
      <c r="B292" s="1" t="s">
        <v>1179</v>
      </c>
      <c r="C292" s="1" t="s">
        <v>2455</v>
      </c>
      <c r="D292" s="1">
        <v>1</v>
      </c>
      <c r="E292" s="1">
        <v>0.9</v>
      </c>
      <c r="F292" s="1">
        <v>0.8</v>
      </c>
      <c r="G292" s="1">
        <v>2012</v>
      </c>
      <c r="H292" s="1" t="s">
        <v>970</v>
      </c>
      <c r="I29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3" spans="1:9" x14ac:dyDescent="0.25">
      <c r="A293" s="1" t="s">
        <v>1186</v>
      </c>
      <c r="B293" s="1" t="s">
        <v>1187</v>
      </c>
      <c r="C293" s="1" t="s">
        <v>19</v>
      </c>
      <c r="D293" s="1">
        <v>1</v>
      </c>
      <c r="E293" s="1">
        <v>1.1000000000000001</v>
      </c>
      <c r="F293" s="1">
        <v>0.98</v>
      </c>
      <c r="G293" s="1">
        <v>2022</v>
      </c>
      <c r="H293" s="1" t="s">
        <v>54</v>
      </c>
      <c r="I29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4" spans="1:9" x14ac:dyDescent="0.25">
      <c r="A294" s="1" t="s">
        <v>1188</v>
      </c>
      <c r="B294" s="1" t="s">
        <v>1189</v>
      </c>
      <c r="C294" s="1" t="s">
        <v>2454</v>
      </c>
      <c r="D294" s="1">
        <v>1</v>
      </c>
      <c r="E294" s="1" t="s">
        <v>73</v>
      </c>
      <c r="F294" s="1">
        <v>1.52</v>
      </c>
      <c r="G294" s="1">
        <v>2025</v>
      </c>
      <c r="H294" s="1" t="s">
        <v>60</v>
      </c>
      <c r="I29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5" spans="1:9" x14ac:dyDescent="0.25">
      <c r="A295" s="1" t="s">
        <v>1192</v>
      </c>
      <c r="B295" s="1" t="s">
        <v>1193</v>
      </c>
      <c r="C295" s="1" t="s">
        <v>34</v>
      </c>
      <c r="D295" s="1">
        <v>1</v>
      </c>
      <c r="E295" s="1">
        <v>0.59</v>
      </c>
      <c r="F295" s="1">
        <v>0.53</v>
      </c>
      <c r="G295" s="1">
        <v>2025</v>
      </c>
      <c r="H295" s="1" t="s">
        <v>320</v>
      </c>
      <c r="I29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6" spans="1:9" x14ac:dyDescent="0.25">
      <c r="A296" s="1" t="s">
        <v>1206</v>
      </c>
      <c r="B296" s="1" t="s">
        <v>1207</v>
      </c>
      <c r="C296" s="1" t="s">
        <v>34</v>
      </c>
      <c r="D296" s="1">
        <v>1</v>
      </c>
      <c r="E296" s="1">
        <v>0.6</v>
      </c>
      <c r="F296" s="1">
        <v>0.54</v>
      </c>
      <c r="G296" s="1">
        <v>2025</v>
      </c>
      <c r="H296" s="1" t="s">
        <v>143</v>
      </c>
      <c r="I29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7" spans="1:9" x14ac:dyDescent="0.25">
      <c r="A297" s="1" t="s">
        <v>1210</v>
      </c>
      <c r="B297" s="1" t="s">
        <v>1211</v>
      </c>
      <c r="C297" s="1" t="s">
        <v>19</v>
      </c>
      <c r="D297" s="1">
        <v>1</v>
      </c>
      <c r="E297" s="1">
        <v>1.61</v>
      </c>
      <c r="F297" s="1">
        <v>1.43</v>
      </c>
      <c r="G297" s="1">
        <v>2025</v>
      </c>
      <c r="H297" s="1" t="s">
        <v>67</v>
      </c>
      <c r="I29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8" spans="1:9" x14ac:dyDescent="0.25">
      <c r="A298" s="1" t="s">
        <v>1212</v>
      </c>
      <c r="B298" s="1" t="s">
        <v>1213</v>
      </c>
      <c r="C298" s="1" t="s">
        <v>2454</v>
      </c>
      <c r="D298" s="1">
        <v>1</v>
      </c>
      <c r="E298" s="1" t="s">
        <v>73</v>
      </c>
      <c r="F298" s="1">
        <v>3.08</v>
      </c>
      <c r="G298" s="1">
        <v>2019</v>
      </c>
      <c r="H298" s="1" t="s">
        <v>9</v>
      </c>
      <c r="I29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299" spans="1:9" x14ac:dyDescent="0.25">
      <c r="A299" s="1" t="s">
        <v>1216</v>
      </c>
      <c r="B299" s="1" t="s">
        <v>1217</v>
      </c>
      <c r="C299" s="1" t="s">
        <v>34</v>
      </c>
      <c r="D299" s="1">
        <v>1</v>
      </c>
      <c r="E299" s="1">
        <v>0.89</v>
      </c>
      <c r="F299" s="1">
        <v>0.79</v>
      </c>
      <c r="G299" s="1">
        <v>2025</v>
      </c>
      <c r="H299" s="1" t="s">
        <v>85</v>
      </c>
      <c r="I29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00" spans="1:9" x14ac:dyDescent="0.25">
      <c r="A300" s="1" t="s">
        <v>1220</v>
      </c>
      <c r="B300" s="1" t="s">
        <v>1221</v>
      </c>
      <c r="C300" s="1" t="s">
        <v>66</v>
      </c>
      <c r="D300" s="1">
        <v>1</v>
      </c>
      <c r="E300" s="1">
        <v>2.37</v>
      </c>
      <c r="F300" s="1">
        <v>2.11</v>
      </c>
      <c r="G300" s="1">
        <v>2025</v>
      </c>
      <c r="H300" s="1" t="s">
        <v>16</v>
      </c>
      <c r="I30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01" spans="1:9" x14ac:dyDescent="0.25">
      <c r="A301" s="1" t="s">
        <v>1224</v>
      </c>
      <c r="B301" s="1" t="s">
        <v>1225</v>
      </c>
      <c r="C301" s="1" t="s">
        <v>34</v>
      </c>
      <c r="D301" s="1">
        <v>1</v>
      </c>
      <c r="E301" s="1">
        <v>0.87</v>
      </c>
      <c r="F301" s="1">
        <v>0.77</v>
      </c>
      <c r="G301" s="1">
        <v>2018</v>
      </c>
      <c r="H301" s="1" t="s">
        <v>354</v>
      </c>
      <c r="I30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02" spans="1:9" x14ac:dyDescent="0.25">
      <c r="A302" s="1" t="s">
        <v>1230</v>
      </c>
      <c r="B302" s="1" t="s">
        <v>1231</v>
      </c>
      <c r="C302" s="1" t="s">
        <v>34</v>
      </c>
      <c r="D302" s="1">
        <v>1</v>
      </c>
      <c r="E302" s="1">
        <v>0.63</v>
      </c>
      <c r="F302" s="1">
        <v>0.56000000000000005</v>
      </c>
      <c r="G302" s="1">
        <v>2023</v>
      </c>
      <c r="H302" s="1" t="s">
        <v>9</v>
      </c>
      <c r="I30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03" spans="1:9" x14ac:dyDescent="0.25">
      <c r="A303" s="1" t="s">
        <v>1234</v>
      </c>
      <c r="B303" s="1" t="s">
        <v>1235</v>
      </c>
      <c r="C303" s="1" t="s">
        <v>66</v>
      </c>
      <c r="D303" s="1">
        <v>1</v>
      </c>
      <c r="E303" s="1">
        <v>2.1800000000000002</v>
      </c>
      <c r="F303" s="1">
        <v>1.94</v>
      </c>
      <c r="G303" s="1">
        <v>2020</v>
      </c>
      <c r="H303" s="1" t="s">
        <v>107</v>
      </c>
      <c r="I30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04" spans="1:9" x14ac:dyDescent="0.25">
      <c r="A304" s="1" t="s">
        <v>1240</v>
      </c>
      <c r="B304" s="1" t="s">
        <v>1241</v>
      </c>
      <c r="C304" s="1" t="s">
        <v>34</v>
      </c>
      <c r="D304" s="1">
        <v>1</v>
      </c>
      <c r="E304" s="2">
        <v>0.86</v>
      </c>
      <c r="F304" s="2">
        <v>0.77</v>
      </c>
      <c r="G304" s="1">
        <v>2015</v>
      </c>
      <c r="H304" s="1" t="s">
        <v>369</v>
      </c>
      <c r="I30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05" spans="1:9" x14ac:dyDescent="0.25">
      <c r="A305" s="1" t="s">
        <v>1242</v>
      </c>
      <c r="B305" s="1" t="s">
        <v>1243</v>
      </c>
      <c r="C305" s="1" t="s">
        <v>2452</v>
      </c>
      <c r="D305" s="1">
        <v>1</v>
      </c>
      <c r="E305" s="2">
        <v>1.47</v>
      </c>
      <c r="F305" s="2">
        <v>1.31</v>
      </c>
      <c r="G305" s="1">
        <v>2020</v>
      </c>
      <c r="H305" s="1" t="s">
        <v>238</v>
      </c>
      <c r="I30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06" spans="1:9" x14ac:dyDescent="0.25">
      <c r="A306" s="1" t="s">
        <v>1244</v>
      </c>
      <c r="B306" s="1" t="s">
        <v>1245</v>
      </c>
      <c r="C306" s="1" t="s">
        <v>19</v>
      </c>
      <c r="D306" s="1">
        <v>1</v>
      </c>
      <c r="E306" s="1">
        <v>1.4</v>
      </c>
      <c r="F306" s="1">
        <v>1.25</v>
      </c>
      <c r="G306" s="1">
        <v>2019</v>
      </c>
      <c r="H306" s="1" t="s">
        <v>215</v>
      </c>
      <c r="I30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07" spans="1:9" x14ac:dyDescent="0.25">
      <c r="A307" s="1" t="s">
        <v>1252</v>
      </c>
      <c r="B307" s="1" t="s">
        <v>1253</v>
      </c>
      <c r="C307" s="1" t="s">
        <v>2454</v>
      </c>
      <c r="D307" s="1">
        <v>1</v>
      </c>
      <c r="E307" s="1" t="s">
        <v>73</v>
      </c>
      <c r="F307" s="1">
        <v>1.97</v>
      </c>
      <c r="G307" s="1">
        <v>2025</v>
      </c>
      <c r="H307" s="1" t="s">
        <v>48</v>
      </c>
      <c r="I30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08" spans="1:9" x14ac:dyDescent="0.25">
      <c r="A308" s="1" t="s">
        <v>1256</v>
      </c>
      <c r="B308" s="1" t="s">
        <v>1257</v>
      </c>
      <c r="C308" s="1" t="s">
        <v>34</v>
      </c>
      <c r="D308" s="1">
        <v>1</v>
      </c>
      <c r="E308" s="1">
        <v>0.65</v>
      </c>
      <c r="F308" s="1">
        <v>0.57999999999999996</v>
      </c>
      <c r="G308" s="1">
        <v>2017</v>
      </c>
      <c r="H308" s="1" t="s">
        <v>154</v>
      </c>
      <c r="I30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09" spans="1:9" x14ac:dyDescent="0.25">
      <c r="A309" s="1" t="s">
        <v>1258</v>
      </c>
      <c r="B309" s="1" t="s">
        <v>1259</v>
      </c>
      <c r="C309" s="1" t="s">
        <v>2455</v>
      </c>
      <c r="D309" s="1">
        <v>1</v>
      </c>
      <c r="E309" s="1">
        <v>0.59</v>
      </c>
      <c r="F309" s="1">
        <v>0.53</v>
      </c>
      <c r="G309" s="1">
        <v>2025</v>
      </c>
      <c r="H309" s="1" t="s">
        <v>63</v>
      </c>
      <c r="I30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0" spans="1:9" x14ac:dyDescent="0.25">
      <c r="A310" s="1" t="s">
        <v>1264</v>
      </c>
      <c r="B310" s="1" t="s">
        <v>1265</v>
      </c>
      <c r="C310" s="1" t="s">
        <v>34</v>
      </c>
      <c r="D310" s="1">
        <v>1</v>
      </c>
      <c r="E310" s="2">
        <v>0.65</v>
      </c>
      <c r="F310" s="2">
        <v>0.57999999999999996</v>
      </c>
      <c r="G310" s="1">
        <v>2020</v>
      </c>
      <c r="H310" s="1" t="s">
        <v>369</v>
      </c>
      <c r="I31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11" spans="1:9" x14ac:dyDescent="0.25">
      <c r="A311" s="1" t="s">
        <v>1272</v>
      </c>
      <c r="B311" s="1" t="s">
        <v>1273</v>
      </c>
      <c r="C311" s="1" t="s">
        <v>2455</v>
      </c>
      <c r="D311" s="1">
        <v>1</v>
      </c>
      <c r="E311" s="1">
        <v>0.88</v>
      </c>
      <c r="F311" s="1">
        <v>0.78</v>
      </c>
      <c r="G311" s="1">
        <v>2025</v>
      </c>
      <c r="H311" s="1" t="s">
        <v>107</v>
      </c>
      <c r="I31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2" spans="1:9" x14ac:dyDescent="0.25">
      <c r="A312" s="1" t="s">
        <v>1274</v>
      </c>
      <c r="B312" s="1" t="s">
        <v>1275</v>
      </c>
      <c r="C312" s="1" t="s">
        <v>19</v>
      </c>
      <c r="D312" s="1">
        <v>1</v>
      </c>
      <c r="E312" s="1">
        <v>1.34</v>
      </c>
      <c r="F312" s="1">
        <v>1.19</v>
      </c>
      <c r="G312" s="1">
        <v>2008</v>
      </c>
      <c r="H312" s="1" t="s">
        <v>48</v>
      </c>
      <c r="I31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3" spans="1:9" x14ac:dyDescent="0.25">
      <c r="A313" s="1" t="s">
        <v>1288</v>
      </c>
      <c r="B313" s="1" t="s">
        <v>1289</v>
      </c>
      <c r="C313" s="1" t="s">
        <v>34</v>
      </c>
      <c r="D313" s="1">
        <v>1</v>
      </c>
      <c r="E313" s="1">
        <v>0.76</v>
      </c>
      <c r="F313" s="1">
        <v>0.68</v>
      </c>
      <c r="G313" s="1">
        <v>2025</v>
      </c>
      <c r="H313" s="1" t="s">
        <v>31</v>
      </c>
      <c r="I31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4" spans="1:9" x14ac:dyDescent="0.25">
      <c r="A314" s="1" t="s">
        <v>1290</v>
      </c>
      <c r="B314" s="1" t="s">
        <v>1291</v>
      </c>
      <c r="C314" s="1" t="s">
        <v>2455</v>
      </c>
      <c r="D314" s="1">
        <v>1</v>
      </c>
      <c r="E314" s="1">
        <v>0.76</v>
      </c>
      <c r="F314" s="1">
        <v>0.68</v>
      </c>
      <c r="G314" s="1">
        <v>2025</v>
      </c>
      <c r="H314" s="1" t="s">
        <v>60</v>
      </c>
      <c r="I31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5" spans="1:9" x14ac:dyDescent="0.25">
      <c r="A315" s="1" t="s">
        <v>1292</v>
      </c>
      <c r="B315" s="1" t="s">
        <v>1293</v>
      </c>
      <c r="C315" s="1" t="s">
        <v>34</v>
      </c>
      <c r="D315" s="1">
        <v>1</v>
      </c>
      <c r="E315" s="1">
        <v>0.35</v>
      </c>
      <c r="F315" s="1">
        <v>0.31</v>
      </c>
      <c r="G315" s="1">
        <v>2016</v>
      </c>
      <c r="H315" s="1" t="s">
        <v>354</v>
      </c>
      <c r="I31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6" spans="1:9" x14ac:dyDescent="0.25">
      <c r="A316" s="1" t="s">
        <v>1294</v>
      </c>
      <c r="B316" s="1" t="s">
        <v>1295</v>
      </c>
      <c r="C316" s="1" t="s">
        <v>34</v>
      </c>
      <c r="D316" s="1">
        <v>1</v>
      </c>
      <c r="E316" s="1">
        <v>0.74</v>
      </c>
      <c r="F316" s="1">
        <v>0.66</v>
      </c>
      <c r="G316" s="1">
        <v>2024</v>
      </c>
      <c r="H316" s="1" t="s">
        <v>9</v>
      </c>
      <c r="I31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7" spans="1:9" x14ac:dyDescent="0.25">
      <c r="A317" s="1" t="s">
        <v>1302</v>
      </c>
      <c r="B317" s="1" t="s">
        <v>1303</v>
      </c>
      <c r="C317" s="1" t="s">
        <v>34</v>
      </c>
      <c r="D317" s="1">
        <v>1</v>
      </c>
      <c r="E317" s="1">
        <v>0.38</v>
      </c>
      <c r="F317" s="1">
        <v>0.33</v>
      </c>
      <c r="G317" s="1">
        <v>2018</v>
      </c>
      <c r="H317" s="1" t="s">
        <v>354</v>
      </c>
      <c r="I31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8" spans="1:9" x14ac:dyDescent="0.25">
      <c r="A318" s="1" t="s">
        <v>1306</v>
      </c>
      <c r="B318" s="1" t="s">
        <v>1307</v>
      </c>
      <c r="C318" s="1" t="s">
        <v>34</v>
      </c>
      <c r="D318" s="1">
        <v>1</v>
      </c>
      <c r="E318" s="1">
        <v>0.92</v>
      </c>
      <c r="F318" s="1">
        <v>0.82</v>
      </c>
      <c r="G318" s="1">
        <v>2015</v>
      </c>
      <c r="H318" s="1" t="s">
        <v>98</v>
      </c>
      <c r="I31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19" spans="1:9" x14ac:dyDescent="0.25">
      <c r="A319" s="1" t="s">
        <v>1310</v>
      </c>
      <c r="B319" s="1" t="s">
        <v>1311</v>
      </c>
      <c r="C319" s="1" t="s">
        <v>66</v>
      </c>
      <c r="D319" s="1">
        <v>1</v>
      </c>
      <c r="E319" s="1">
        <v>2.02</v>
      </c>
      <c r="F319" s="1">
        <v>1.8</v>
      </c>
      <c r="G319" s="1">
        <v>2025</v>
      </c>
      <c r="H319" s="1" t="s">
        <v>351</v>
      </c>
      <c r="I31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0" spans="1:9" x14ac:dyDescent="0.25">
      <c r="A320" s="1" t="s">
        <v>1312</v>
      </c>
      <c r="B320" s="1" t="s">
        <v>1313</v>
      </c>
      <c r="C320" s="1" t="s">
        <v>2455</v>
      </c>
      <c r="D320" s="1">
        <v>1</v>
      </c>
      <c r="E320" s="1">
        <v>0.72</v>
      </c>
      <c r="F320" s="1">
        <v>0.64</v>
      </c>
      <c r="G320" s="1">
        <v>2018</v>
      </c>
      <c r="H320" s="1" t="s">
        <v>9</v>
      </c>
      <c r="I32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1" spans="1:9" x14ac:dyDescent="0.25">
      <c r="A321" s="1" t="s">
        <v>1314</v>
      </c>
      <c r="B321" s="1" t="s">
        <v>1315</v>
      </c>
      <c r="C321" s="1" t="s">
        <v>66</v>
      </c>
      <c r="D321" s="1">
        <v>1</v>
      </c>
      <c r="E321" s="1">
        <v>1.84</v>
      </c>
      <c r="F321" s="1">
        <v>1.63</v>
      </c>
      <c r="G321" s="1">
        <v>2025</v>
      </c>
      <c r="H321" s="1" t="s">
        <v>93</v>
      </c>
      <c r="I32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2" spans="1:9" x14ac:dyDescent="0.25">
      <c r="A322" s="1" t="s">
        <v>1316</v>
      </c>
      <c r="B322" s="1" t="s">
        <v>1315</v>
      </c>
      <c r="C322" s="1" t="s">
        <v>34</v>
      </c>
      <c r="D322" s="1">
        <v>1</v>
      </c>
      <c r="E322" s="1">
        <v>0.85</v>
      </c>
      <c r="F322" s="1">
        <v>0.76</v>
      </c>
      <c r="G322" s="1">
        <v>2016</v>
      </c>
      <c r="H322" s="1" t="s">
        <v>154</v>
      </c>
      <c r="I32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3" spans="1:9" x14ac:dyDescent="0.25">
      <c r="A323" s="1" t="s">
        <v>1317</v>
      </c>
      <c r="B323" s="1" t="s">
        <v>1318</v>
      </c>
      <c r="C323" s="1" t="s">
        <v>2455</v>
      </c>
      <c r="D323" s="1">
        <v>1</v>
      </c>
      <c r="E323" s="1">
        <v>0.6</v>
      </c>
      <c r="F323" s="1">
        <v>0.54</v>
      </c>
      <c r="G323" s="1">
        <v>2025</v>
      </c>
      <c r="H323" s="1" t="s">
        <v>25</v>
      </c>
      <c r="I32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4" spans="1:9" x14ac:dyDescent="0.25">
      <c r="A324" s="1" t="s">
        <v>1319</v>
      </c>
      <c r="B324" s="1" t="s">
        <v>1320</v>
      </c>
      <c r="C324" s="1" t="s">
        <v>34</v>
      </c>
      <c r="D324" s="1">
        <v>1</v>
      </c>
      <c r="E324" s="1">
        <v>0.47</v>
      </c>
      <c r="F324" s="1">
        <v>0.41</v>
      </c>
      <c r="G324" s="1">
        <v>2009</v>
      </c>
      <c r="H324" s="1" t="s">
        <v>191</v>
      </c>
      <c r="I32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5" spans="1:9" x14ac:dyDescent="0.25">
      <c r="A325" s="1" t="s">
        <v>1321</v>
      </c>
      <c r="B325" s="1" t="s">
        <v>1322</v>
      </c>
      <c r="C325" s="1" t="s">
        <v>19</v>
      </c>
      <c r="D325" s="1">
        <v>1</v>
      </c>
      <c r="E325" s="1">
        <v>1.1100000000000001</v>
      </c>
      <c r="F325" s="1">
        <v>0.99</v>
      </c>
      <c r="G325" s="1">
        <v>2017</v>
      </c>
      <c r="H325" s="1" t="s">
        <v>253</v>
      </c>
      <c r="I32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6" spans="1:9" x14ac:dyDescent="0.25">
      <c r="A326" s="1" t="s">
        <v>1323</v>
      </c>
      <c r="B326" s="1" t="s">
        <v>1324</v>
      </c>
      <c r="C326" s="1" t="s">
        <v>34</v>
      </c>
      <c r="D326" s="1">
        <v>1</v>
      </c>
      <c r="E326" s="1">
        <v>0.98</v>
      </c>
      <c r="F326" s="1">
        <v>0.87</v>
      </c>
      <c r="G326" s="1">
        <v>2025</v>
      </c>
      <c r="H326" s="1" t="s">
        <v>93</v>
      </c>
      <c r="I32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7" spans="1:9" x14ac:dyDescent="0.25">
      <c r="A327" s="1" t="s">
        <v>1327</v>
      </c>
      <c r="B327" s="1" t="s">
        <v>1328</v>
      </c>
      <c r="C327" s="1" t="s">
        <v>34</v>
      </c>
      <c r="D327" s="1">
        <v>1</v>
      </c>
      <c r="E327" s="1">
        <v>0.53</v>
      </c>
      <c r="F327" s="1">
        <v>0.47</v>
      </c>
      <c r="G327" s="1">
        <v>2016</v>
      </c>
      <c r="H327" s="1" t="s">
        <v>44</v>
      </c>
      <c r="I32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8" spans="1:9" x14ac:dyDescent="0.25">
      <c r="A328" s="1" t="s">
        <v>1329</v>
      </c>
      <c r="B328" s="1" t="s">
        <v>1330</v>
      </c>
      <c r="C328" s="1" t="s">
        <v>34</v>
      </c>
      <c r="D328" s="1">
        <v>1</v>
      </c>
      <c r="E328" s="1">
        <v>0.62</v>
      </c>
      <c r="F328" s="1">
        <v>0.55000000000000004</v>
      </c>
      <c r="G328" s="1">
        <v>2023</v>
      </c>
      <c r="H328" s="1" t="s">
        <v>93</v>
      </c>
      <c r="I32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29" spans="1:9" x14ac:dyDescent="0.25">
      <c r="A329" s="1" t="s">
        <v>1333</v>
      </c>
      <c r="B329" s="1" t="s">
        <v>1334</v>
      </c>
      <c r="C329" s="1" t="s">
        <v>19</v>
      </c>
      <c r="D329" s="1">
        <v>1</v>
      </c>
      <c r="E329" s="1">
        <v>1.53</v>
      </c>
      <c r="F329" s="1">
        <v>1.36</v>
      </c>
      <c r="G329" s="1">
        <v>2012</v>
      </c>
      <c r="H329" s="1" t="s">
        <v>41</v>
      </c>
      <c r="I32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0" spans="1:9" x14ac:dyDescent="0.25">
      <c r="A330" s="1" t="s">
        <v>1337</v>
      </c>
      <c r="B330" s="1" t="s">
        <v>1338</v>
      </c>
      <c r="C330" s="1" t="s">
        <v>19</v>
      </c>
      <c r="D330" s="1">
        <v>1</v>
      </c>
      <c r="E330" s="1">
        <v>1.19</v>
      </c>
      <c r="F330" s="1">
        <v>1.06</v>
      </c>
      <c r="G330" s="1">
        <v>2008</v>
      </c>
      <c r="H330" s="1" t="s">
        <v>9</v>
      </c>
      <c r="I33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1" spans="1:9" x14ac:dyDescent="0.25">
      <c r="A331" s="1" t="s">
        <v>1341</v>
      </c>
      <c r="B331" s="1" t="s">
        <v>1342</v>
      </c>
      <c r="C331" s="1" t="s">
        <v>66</v>
      </c>
      <c r="D331" s="1">
        <v>1</v>
      </c>
      <c r="E331" s="1">
        <v>2.16</v>
      </c>
      <c r="F331" s="1">
        <v>1.92</v>
      </c>
      <c r="G331" s="1">
        <v>2020</v>
      </c>
      <c r="H331" s="1" t="s">
        <v>489</v>
      </c>
      <c r="I33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2" spans="1:9" x14ac:dyDescent="0.25">
      <c r="A332" s="1" t="s">
        <v>1346</v>
      </c>
      <c r="B332" s="1" t="s">
        <v>1347</v>
      </c>
      <c r="C332" s="1" t="s">
        <v>2455</v>
      </c>
      <c r="D332" s="1">
        <v>1</v>
      </c>
      <c r="E332" s="1">
        <v>1.0900000000000001</v>
      </c>
      <c r="F332" s="1">
        <v>0.97</v>
      </c>
      <c r="G332" s="1">
        <v>2025</v>
      </c>
      <c r="H332" s="1" t="s">
        <v>143</v>
      </c>
      <c r="I33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3" spans="1:9" x14ac:dyDescent="0.25">
      <c r="A333" s="1" t="s">
        <v>1355</v>
      </c>
      <c r="B333" s="1" t="s">
        <v>1356</v>
      </c>
      <c r="C333" s="1" t="s">
        <v>2455</v>
      </c>
      <c r="D333" s="1">
        <v>1</v>
      </c>
      <c r="E333" s="1">
        <v>0.95</v>
      </c>
      <c r="F333" s="1">
        <v>0.85</v>
      </c>
      <c r="G333" s="1">
        <v>2022</v>
      </c>
      <c r="H333" s="1" t="s">
        <v>85</v>
      </c>
      <c r="I33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4" spans="1:9" x14ac:dyDescent="0.25">
      <c r="A334" s="1" t="s">
        <v>1371</v>
      </c>
      <c r="B334" s="1" t="s">
        <v>1372</v>
      </c>
      <c r="C334" s="1" t="s">
        <v>2455</v>
      </c>
      <c r="D334" s="1">
        <v>1</v>
      </c>
      <c r="E334" s="1">
        <v>1.03</v>
      </c>
      <c r="F334" s="1">
        <v>0.92</v>
      </c>
      <c r="G334" s="1">
        <v>2013</v>
      </c>
      <c r="H334" s="1" t="s">
        <v>143</v>
      </c>
      <c r="I33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5" spans="1:9" x14ac:dyDescent="0.25">
      <c r="A335" s="1" t="s">
        <v>1375</v>
      </c>
      <c r="B335" s="1" t="s">
        <v>1376</v>
      </c>
      <c r="C335" s="1" t="s">
        <v>2452</v>
      </c>
      <c r="D335" s="1">
        <v>1</v>
      </c>
      <c r="E335" s="2">
        <v>1.54</v>
      </c>
      <c r="F335" s="2">
        <v>1.37</v>
      </c>
      <c r="G335" s="1">
        <v>2025</v>
      </c>
      <c r="H335" s="1" t="s">
        <v>51</v>
      </c>
      <c r="I33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36" spans="1:9" x14ac:dyDescent="0.25">
      <c r="A336" s="1" t="s">
        <v>1377</v>
      </c>
      <c r="B336" s="1" t="s">
        <v>1378</v>
      </c>
      <c r="C336" s="1" t="s">
        <v>2454</v>
      </c>
      <c r="D336" s="1">
        <v>1</v>
      </c>
      <c r="E336" s="1" t="s">
        <v>73</v>
      </c>
      <c r="F336" s="1">
        <v>1.8</v>
      </c>
      <c r="G336" s="1">
        <v>2025</v>
      </c>
      <c r="H336" s="1" t="s">
        <v>664</v>
      </c>
      <c r="I33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7" spans="1:9" x14ac:dyDescent="0.25">
      <c r="A337" s="1" t="s">
        <v>1379</v>
      </c>
      <c r="B337" s="1" t="s">
        <v>1380</v>
      </c>
      <c r="C337" s="1" t="s">
        <v>2452</v>
      </c>
      <c r="D337" s="1">
        <v>1</v>
      </c>
      <c r="E337" s="1">
        <v>1.48</v>
      </c>
      <c r="F337" s="1">
        <v>1.32</v>
      </c>
      <c r="G337" s="1">
        <v>2014</v>
      </c>
      <c r="H337" s="1" t="s">
        <v>176</v>
      </c>
      <c r="I33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8" spans="1:9" x14ac:dyDescent="0.25">
      <c r="A338" s="1" t="s">
        <v>1383</v>
      </c>
      <c r="B338" s="1" t="s">
        <v>1384</v>
      </c>
      <c r="C338" s="1" t="s">
        <v>34</v>
      </c>
      <c r="D338" s="1">
        <v>1</v>
      </c>
      <c r="E338" s="1">
        <v>0.59</v>
      </c>
      <c r="F338" s="1">
        <v>0.52</v>
      </c>
      <c r="G338" s="1">
        <v>2009</v>
      </c>
      <c r="H338" s="1" t="s">
        <v>154</v>
      </c>
      <c r="I33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39" spans="1:9" x14ac:dyDescent="0.25">
      <c r="A339" s="1" t="s">
        <v>1389</v>
      </c>
      <c r="B339" s="1" t="s">
        <v>1390</v>
      </c>
      <c r="C339" s="1" t="s">
        <v>19</v>
      </c>
      <c r="D339" s="1">
        <v>1</v>
      </c>
      <c r="E339" s="1">
        <v>1.25</v>
      </c>
      <c r="F339" s="1">
        <v>1.1100000000000001</v>
      </c>
      <c r="G339" s="1">
        <v>2014</v>
      </c>
      <c r="H339" s="1" t="s">
        <v>536</v>
      </c>
      <c r="I33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40" spans="1:9" x14ac:dyDescent="0.25">
      <c r="A340" s="1" t="s">
        <v>1393</v>
      </c>
      <c r="B340" s="1" t="s">
        <v>1394</v>
      </c>
      <c r="C340" s="1" t="s">
        <v>2454</v>
      </c>
      <c r="D340" s="1">
        <v>1</v>
      </c>
      <c r="E340" s="1" t="s">
        <v>73</v>
      </c>
      <c r="F340" s="1">
        <v>2.57</v>
      </c>
      <c r="G340" s="1">
        <v>2019</v>
      </c>
      <c r="H340" s="1" t="s">
        <v>536</v>
      </c>
      <c r="I34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41" spans="1:9" x14ac:dyDescent="0.25">
      <c r="A341" s="1" t="s">
        <v>1405</v>
      </c>
      <c r="B341" s="1" t="s">
        <v>1406</v>
      </c>
      <c r="C341" s="1" t="s">
        <v>34</v>
      </c>
      <c r="D341" s="1">
        <v>1</v>
      </c>
      <c r="E341" s="1">
        <v>0.5</v>
      </c>
      <c r="F341" s="1">
        <v>0.44</v>
      </c>
      <c r="G341" s="1">
        <v>2024</v>
      </c>
      <c r="H341" s="1" t="s">
        <v>354</v>
      </c>
      <c r="I34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42" spans="1:9" x14ac:dyDescent="0.25">
      <c r="A342" s="1" t="s">
        <v>1409</v>
      </c>
      <c r="B342" s="1" t="s">
        <v>1410</v>
      </c>
      <c r="C342" s="1" t="s">
        <v>19</v>
      </c>
      <c r="D342" s="1">
        <v>1</v>
      </c>
      <c r="E342" s="2">
        <v>1.31</v>
      </c>
      <c r="F342" s="2">
        <v>1.17</v>
      </c>
      <c r="G342" s="1">
        <v>2025</v>
      </c>
      <c r="H342" s="1" t="s">
        <v>82</v>
      </c>
      <c r="I34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43" spans="1:9" x14ac:dyDescent="0.25">
      <c r="A343" s="1" t="s">
        <v>1411</v>
      </c>
      <c r="B343" s="1" t="s">
        <v>1412</v>
      </c>
      <c r="C343" s="1" t="s">
        <v>34</v>
      </c>
      <c r="D343" s="1">
        <v>1</v>
      </c>
      <c r="E343" s="1">
        <v>0.47</v>
      </c>
      <c r="F343" s="1">
        <v>0.41</v>
      </c>
      <c r="G343" s="1">
        <v>2019</v>
      </c>
      <c r="H343" s="1" t="s">
        <v>354</v>
      </c>
      <c r="I34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44" spans="1:9" x14ac:dyDescent="0.25">
      <c r="A344" s="1" t="s">
        <v>1417</v>
      </c>
      <c r="B344" s="1" t="s">
        <v>1418</v>
      </c>
      <c r="C344" s="1" t="s">
        <v>34</v>
      </c>
      <c r="D344" s="1">
        <v>1</v>
      </c>
      <c r="E344" s="2">
        <v>0.73</v>
      </c>
      <c r="F344" s="2">
        <v>0.65</v>
      </c>
      <c r="G344" s="1">
        <v>2025</v>
      </c>
      <c r="H344" s="1" t="s">
        <v>289</v>
      </c>
      <c r="I34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45" spans="1:9" x14ac:dyDescent="0.25">
      <c r="A345" s="1" t="s">
        <v>2504</v>
      </c>
      <c r="B345" s="1" t="s">
        <v>2505</v>
      </c>
      <c r="C345" s="1" t="s">
        <v>2452</v>
      </c>
      <c r="D345" s="1">
        <v>1</v>
      </c>
      <c r="E345" s="1">
        <v>1.35</v>
      </c>
      <c r="F345" s="1">
        <v>1.2</v>
      </c>
      <c r="G345" s="1">
        <v>2025</v>
      </c>
      <c r="H345" s="1" t="s">
        <v>98</v>
      </c>
      <c r="I34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46" spans="1:9" x14ac:dyDescent="0.25">
      <c r="A346" s="1" t="s">
        <v>1421</v>
      </c>
      <c r="B346" s="1" t="s">
        <v>1422</v>
      </c>
      <c r="C346" s="1" t="s">
        <v>34</v>
      </c>
      <c r="D346" s="1">
        <v>1</v>
      </c>
      <c r="E346" s="1">
        <v>0.94</v>
      </c>
      <c r="F346" s="1">
        <v>0.84</v>
      </c>
      <c r="G346" s="1">
        <v>2020</v>
      </c>
      <c r="H346" s="1" t="s">
        <v>151</v>
      </c>
      <c r="I34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47" spans="1:9" x14ac:dyDescent="0.25">
      <c r="A347" s="1" t="s">
        <v>1423</v>
      </c>
      <c r="B347" s="1" t="s">
        <v>1424</v>
      </c>
      <c r="C347" s="1" t="s">
        <v>19</v>
      </c>
      <c r="D347" s="1">
        <v>1</v>
      </c>
      <c r="E347" s="2">
        <v>1.35</v>
      </c>
      <c r="F347" s="2">
        <v>1.2</v>
      </c>
      <c r="G347" s="1">
        <v>2016</v>
      </c>
      <c r="H347" s="1" t="s">
        <v>82</v>
      </c>
      <c r="I34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48" spans="1:9" x14ac:dyDescent="0.25">
      <c r="A348" s="1" t="s">
        <v>1425</v>
      </c>
      <c r="B348" s="1" t="s">
        <v>1426</v>
      </c>
      <c r="C348" s="1" t="s">
        <v>2454</v>
      </c>
      <c r="D348" s="1">
        <v>1</v>
      </c>
      <c r="E348" s="1" t="s">
        <v>73</v>
      </c>
      <c r="F348" s="1">
        <v>2.61</v>
      </c>
      <c r="G348" s="1">
        <v>2013</v>
      </c>
      <c r="H348" s="1" t="s">
        <v>25</v>
      </c>
      <c r="I34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49" spans="1:9" x14ac:dyDescent="0.25">
      <c r="A349" s="1" t="s">
        <v>1427</v>
      </c>
      <c r="B349" s="1" t="s">
        <v>1428</v>
      </c>
      <c r="C349" s="1" t="s">
        <v>2455</v>
      </c>
      <c r="D349" s="1">
        <v>1</v>
      </c>
      <c r="E349" s="1">
        <v>0.81</v>
      </c>
      <c r="F349" s="1">
        <v>0.72</v>
      </c>
      <c r="G349" s="1">
        <v>2023</v>
      </c>
      <c r="H349" s="1" t="s">
        <v>138</v>
      </c>
      <c r="I34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0" spans="1:9" x14ac:dyDescent="0.25">
      <c r="A350" s="1" t="s">
        <v>1431</v>
      </c>
      <c r="B350" s="1" t="s">
        <v>1432</v>
      </c>
      <c r="C350" s="1" t="s">
        <v>19</v>
      </c>
      <c r="D350" s="1">
        <v>1</v>
      </c>
      <c r="E350" s="1">
        <v>1.28</v>
      </c>
      <c r="F350" s="1">
        <v>1.1399999999999999</v>
      </c>
      <c r="G350" s="1">
        <v>2017</v>
      </c>
      <c r="H350" s="1" t="s">
        <v>215</v>
      </c>
      <c r="I35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1" spans="1:9" x14ac:dyDescent="0.25">
      <c r="A351" s="1" t="s">
        <v>1437</v>
      </c>
      <c r="B351" s="1" t="s">
        <v>1438</v>
      </c>
      <c r="C351" s="1" t="s">
        <v>34</v>
      </c>
      <c r="D351" s="1">
        <v>1</v>
      </c>
      <c r="E351" s="1">
        <v>0.85</v>
      </c>
      <c r="F351" s="1">
        <v>0.75</v>
      </c>
      <c r="G351" s="1">
        <v>2018</v>
      </c>
      <c r="H351" s="1" t="s">
        <v>664</v>
      </c>
      <c r="I35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2" spans="1:9" x14ac:dyDescent="0.25">
      <c r="A352" s="1" t="s">
        <v>1443</v>
      </c>
      <c r="B352" s="1" t="s">
        <v>1444</v>
      </c>
      <c r="C352" s="1" t="s">
        <v>2455</v>
      </c>
      <c r="D352" s="1">
        <v>1</v>
      </c>
      <c r="E352" s="1">
        <v>1</v>
      </c>
      <c r="F352" s="1">
        <v>0.89</v>
      </c>
      <c r="G352" s="1">
        <v>2017</v>
      </c>
      <c r="H352" s="1" t="s">
        <v>253</v>
      </c>
      <c r="I35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3" spans="1:9" x14ac:dyDescent="0.25">
      <c r="A353" s="1" t="s">
        <v>1449</v>
      </c>
      <c r="B353" s="1" t="s">
        <v>1450</v>
      </c>
      <c r="C353" s="1" t="s">
        <v>19</v>
      </c>
      <c r="D353" s="1">
        <v>1</v>
      </c>
      <c r="E353" s="1">
        <v>1.47</v>
      </c>
      <c r="F353" s="1">
        <v>1.31</v>
      </c>
      <c r="G353" s="1">
        <v>2016</v>
      </c>
      <c r="H353" s="1" t="s">
        <v>9</v>
      </c>
      <c r="I35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4" spans="1:9" x14ac:dyDescent="0.25">
      <c r="A354" s="1" t="s">
        <v>2506</v>
      </c>
      <c r="B354" s="1" t="s">
        <v>2507</v>
      </c>
      <c r="C354" s="1" t="s">
        <v>66</v>
      </c>
      <c r="D354" s="1">
        <v>1</v>
      </c>
      <c r="E354" s="1">
        <v>1.9</v>
      </c>
      <c r="F354" s="1">
        <v>1.69</v>
      </c>
      <c r="G354" s="1">
        <v>2017</v>
      </c>
      <c r="H354" s="1" t="s">
        <v>44</v>
      </c>
      <c r="I35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5" spans="1:9" x14ac:dyDescent="0.25">
      <c r="A355" s="1" t="s">
        <v>2508</v>
      </c>
      <c r="B355" s="1" t="s">
        <v>2509</v>
      </c>
      <c r="C355" s="1" t="s">
        <v>2455</v>
      </c>
      <c r="D355" s="1">
        <v>1</v>
      </c>
      <c r="E355" s="1">
        <v>1.05</v>
      </c>
      <c r="F355" s="1">
        <v>0.94</v>
      </c>
      <c r="G355" s="1">
        <v>2023</v>
      </c>
      <c r="H355" s="1" t="s">
        <v>54</v>
      </c>
      <c r="I35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6" spans="1:9" x14ac:dyDescent="0.25">
      <c r="A356" s="1" t="s">
        <v>2510</v>
      </c>
      <c r="B356" s="1" t="s">
        <v>2511</v>
      </c>
      <c r="C356" s="1" t="s">
        <v>2454</v>
      </c>
      <c r="D356" s="1">
        <v>1</v>
      </c>
      <c r="E356" s="1" t="s">
        <v>73</v>
      </c>
      <c r="F356" s="1">
        <v>2.4</v>
      </c>
      <c r="G356" s="1">
        <v>2012</v>
      </c>
      <c r="H356" s="1" t="s">
        <v>88</v>
      </c>
      <c r="I35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7" spans="1:9" x14ac:dyDescent="0.25">
      <c r="A357" s="1" t="s">
        <v>1469</v>
      </c>
      <c r="B357" s="1" t="s">
        <v>1470</v>
      </c>
      <c r="C357" s="1" t="s">
        <v>2454</v>
      </c>
      <c r="D357" s="1">
        <v>1</v>
      </c>
      <c r="E357" s="1" t="s">
        <v>73</v>
      </c>
      <c r="F357" s="1">
        <v>2.31</v>
      </c>
      <c r="G357" s="1">
        <v>2016</v>
      </c>
      <c r="H357" s="1" t="s">
        <v>25</v>
      </c>
      <c r="I35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8" spans="1:9" x14ac:dyDescent="0.25">
      <c r="A358" s="1" t="s">
        <v>1471</v>
      </c>
      <c r="B358" s="1" t="s">
        <v>1472</v>
      </c>
      <c r="C358" s="1" t="s">
        <v>2452</v>
      </c>
      <c r="D358" s="1">
        <v>1</v>
      </c>
      <c r="E358" s="1">
        <v>1.1599999999999999</v>
      </c>
      <c r="F358" s="1">
        <v>1.03</v>
      </c>
      <c r="G358" s="1">
        <v>2025</v>
      </c>
      <c r="H358" s="1" t="s">
        <v>489</v>
      </c>
      <c r="I35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59" spans="1:9" x14ac:dyDescent="0.25">
      <c r="A359" s="1" t="s">
        <v>1473</v>
      </c>
      <c r="B359" s="1" t="s">
        <v>1474</v>
      </c>
      <c r="C359" s="1" t="s">
        <v>34</v>
      </c>
      <c r="D359" s="1">
        <v>1</v>
      </c>
      <c r="E359" s="1">
        <v>0.93</v>
      </c>
      <c r="F359" s="1">
        <v>0.83</v>
      </c>
      <c r="G359" s="1">
        <v>2016</v>
      </c>
      <c r="H359" s="1" t="s">
        <v>664</v>
      </c>
      <c r="I35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0" spans="1:9" x14ac:dyDescent="0.25">
      <c r="A360" s="1" t="s">
        <v>1479</v>
      </c>
      <c r="B360" s="1" t="s">
        <v>1480</v>
      </c>
      <c r="C360" s="1" t="s">
        <v>19</v>
      </c>
      <c r="D360" s="1">
        <v>1</v>
      </c>
      <c r="E360" s="1">
        <v>1.33</v>
      </c>
      <c r="F360" s="1">
        <v>1.18</v>
      </c>
      <c r="G360" s="1">
        <v>2010</v>
      </c>
      <c r="H360" s="1" t="s">
        <v>110</v>
      </c>
      <c r="I36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1" spans="1:9" x14ac:dyDescent="0.25">
      <c r="A361" s="1" t="s">
        <v>1481</v>
      </c>
      <c r="B361" s="1" t="s">
        <v>1482</v>
      </c>
      <c r="C361" s="1" t="s">
        <v>2452</v>
      </c>
      <c r="D361" s="1">
        <v>1</v>
      </c>
      <c r="E361" s="1">
        <v>1.67</v>
      </c>
      <c r="F361" s="1">
        <v>1.48</v>
      </c>
      <c r="G361" s="1">
        <v>2024</v>
      </c>
      <c r="H361" s="1" t="s">
        <v>126</v>
      </c>
      <c r="I36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2" spans="1:9" x14ac:dyDescent="0.25">
      <c r="A362" s="1" t="s">
        <v>1483</v>
      </c>
      <c r="B362" s="1" t="s">
        <v>1484</v>
      </c>
      <c r="C362" s="1" t="s">
        <v>2455</v>
      </c>
      <c r="D362" s="1">
        <v>1</v>
      </c>
      <c r="E362" s="1">
        <v>1.06</v>
      </c>
      <c r="F362" s="1">
        <v>0.94</v>
      </c>
      <c r="G362" s="1">
        <v>2014</v>
      </c>
      <c r="H362" s="1" t="s">
        <v>98</v>
      </c>
      <c r="I36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3" spans="1:9" x14ac:dyDescent="0.25">
      <c r="A363" s="1" t="s">
        <v>1487</v>
      </c>
      <c r="B363" s="1" t="s">
        <v>1488</v>
      </c>
      <c r="C363" s="1" t="s">
        <v>2454</v>
      </c>
      <c r="D363" s="1">
        <v>1</v>
      </c>
      <c r="E363" s="1" t="s">
        <v>73</v>
      </c>
      <c r="F363" s="1">
        <v>1.94</v>
      </c>
      <c r="G363" s="1">
        <v>2013</v>
      </c>
      <c r="H363" s="1" t="s">
        <v>60</v>
      </c>
      <c r="I36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4" spans="1:9" x14ac:dyDescent="0.25">
      <c r="A364" s="1" t="s">
        <v>1491</v>
      </c>
      <c r="B364" s="1" t="s">
        <v>1492</v>
      </c>
      <c r="C364" s="1" t="s">
        <v>66</v>
      </c>
      <c r="D364" s="1">
        <v>1</v>
      </c>
      <c r="E364" s="1">
        <v>2.12</v>
      </c>
      <c r="F364" s="1">
        <v>1.89</v>
      </c>
      <c r="G364" s="1">
        <v>2025</v>
      </c>
      <c r="H364" s="1" t="s">
        <v>67</v>
      </c>
      <c r="I36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5" spans="1:9" x14ac:dyDescent="0.25">
      <c r="A365" s="1" t="s">
        <v>1493</v>
      </c>
      <c r="B365" s="1" t="s">
        <v>1494</v>
      </c>
      <c r="C365" s="1" t="s">
        <v>2455</v>
      </c>
      <c r="D365" s="1">
        <v>1</v>
      </c>
      <c r="E365" s="1">
        <v>1.0900000000000001</v>
      </c>
      <c r="F365" s="1">
        <v>0.97</v>
      </c>
      <c r="G365" s="1">
        <v>2020</v>
      </c>
      <c r="H365" s="1" t="s">
        <v>67</v>
      </c>
      <c r="I36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6" spans="1:9" x14ac:dyDescent="0.25">
      <c r="A366" s="1" t="s">
        <v>1495</v>
      </c>
      <c r="B366" s="1" t="s">
        <v>1496</v>
      </c>
      <c r="C366" s="1" t="s">
        <v>34</v>
      </c>
      <c r="D366" s="1">
        <v>1</v>
      </c>
      <c r="E366" s="1">
        <v>0.89</v>
      </c>
      <c r="F366" s="1">
        <v>0.79</v>
      </c>
      <c r="G366" s="1">
        <v>2025</v>
      </c>
      <c r="H366" s="1" t="s">
        <v>85</v>
      </c>
      <c r="I36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7" spans="1:9" x14ac:dyDescent="0.25">
      <c r="A367" s="1" t="s">
        <v>2512</v>
      </c>
      <c r="B367" s="1" t="s">
        <v>2513</v>
      </c>
      <c r="C367" s="1" t="s">
        <v>2454</v>
      </c>
      <c r="D367" s="1">
        <v>1</v>
      </c>
      <c r="E367" s="2" t="s">
        <v>73</v>
      </c>
      <c r="F367" s="2">
        <v>2.58</v>
      </c>
      <c r="G367" s="1">
        <v>2015</v>
      </c>
      <c r="H367" s="1" t="s">
        <v>51</v>
      </c>
      <c r="I36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68" spans="1:9" x14ac:dyDescent="0.25">
      <c r="A368" s="1" t="s">
        <v>1505</v>
      </c>
      <c r="B368" s="1" t="s">
        <v>1506</v>
      </c>
      <c r="C368" s="1" t="s">
        <v>2455</v>
      </c>
      <c r="D368" s="1">
        <v>1</v>
      </c>
      <c r="E368" s="1">
        <v>0.96</v>
      </c>
      <c r="F368" s="1">
        <v>0.86</v>
      </c>
      <c r="G368" s="1">
        <v>2022</v>
      </c>
      <c r="H368" s="1" t="s">
        <v>93</v>
      </c>
      <c r="I36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69" spans="1:9" x14ac:dyDescent="0.25">
      <c r="A369" s="1" t="s">
        <v>1509</v>
      </c>
      <c r="B369" s="1" t="s">
        <v>1510</v>
      </c>
      <c r="C369" s="1" t="s">
        <v>34</v>
      </c>
      <c r="D369" s="1">
        <v>1</v>
      </c>
      <c r="E369" s="1">
        <v>0.54</v>
      </c>
      <c r="F369" s="1">
        <v>0.48</v>
      </c>
      <c r="G369" s="1">
        <v>2019</v>
      </c>
      <c r="H369" s="1" t="s">
        <v>44</v>
      </c>
      <c r="I36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70" spans="1:9" x14ac:dyDescent="0.25">
      <c r="A370" s="1" t="s">
        <v>1513</v>
      </c>
      <c r="B370" s="1" t="s">
        <v>1514</v>
      </c>
      <c r="C370" s="1" t="s">
        <v>19</v>
      </c>
      <c r="D370" s="1">
        <v>1</v>
      </c>
      <c r="E370" s="1">
        <v>1.21</v>
      </c>
      <c r="F370" s="1">
        <v>1.08</v>
      </c>
      <c r="G370" s="1">
        <v>2017</v>
      </c>
      <c r="H370" s="1" t="s">
        <v>126</v>
      </c>
      <c r="I37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71" spans="1:9" x14ac:dyDescent="0.25">
      <c r="A371" s="1" t="s">
        <v>1515</v>
      </c>
      <c r="B371" s="1" t="s">
        <v>1516</v>
      </c>
      <c r="C371" s="1" t="s">
        <v>19</v>
      </c>
      <c r="D371" s="1">
        <v>1</v>
      </c>
      <c r="E371" s="1">
        <v>1.52</v>
      </c>
      <c r="F371" s="1">
        <v>1.35</v>
      </c>
      <c r="G371" s="1">
        <v>2023</v>
      </c>
      <c r="H371" s="1" t="s">
        <v>9</v>
      </c>
      <c r="I37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72" spans="1:9" x14ac:dyDescent="0.25">
      <c r="A372" s="1" t="s">
        <v>1517</v>
      </c>
      <c r="B372" s="1" t="s">
        <v>1518</v>
      </c>
      <c r="C372" s="1" t="s">
        <v>19</v>
      </c>
      <c r="D372" s="1">
        <v>1</v>
      </c>
      <c r="E372" s="2">
        <v>1.21</v>
      </c>
      <c r="F372" s="2">
        <v>1.07</v>
      </c>
      <c r="G372" s="1">
        <v>2025</v>
      </c>
      <c r="H372" s="1" t="s">
        <v>51</v>
      </c>
      <c r="I37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73" spans="1:9" x14ac:dyDescent="0.25">
      <c r="A373" s="1" t="s">
        <v>2514</v>
      </c>
      <c r="B373" s="1" t="s">
        <v>2515</v>
      </c>
      <c r="C373" s="1" t="s">
        <v>118</v>
      </c>
      <c r="D373" s="1">
        <v>1</v>
      </c>
      <c r="E373" s="1" t="s">
        <v>73</v>
      </c>
      <c r="F373" s="1">
        <v>4.95</v>
      </c>
      <c r="G373" s="1">
        <v>2025</v>
      </c>
      <c r="H373" s="1" t="s">
        <v>13</v>
      </c>
      <c r="I37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74" spans="1:9" x14ac:dyDescent="0.25">
      <c r="A374" s="1" t="s">
        <v>1527</v>
      </c>
      <c r="B374" s="1" t="s">
        <v>1528</v>
      </c>
      <c r="C374" s="1" t="s">
        <v>2455</v>
      </c>
      <c r="D374" s="1">
        <v>1</v>
      </c>
      <c r="E374" s="1">
        <v>0.96</v>
      </c>
      <c r="F374" s="1">
        <v>0.86</v>
      </c>
      <c r="G374" s="1">
        <v>2017</v>
      </c>
      <c r="H374" s="1" t="s">
        <v>167</v>
      </c>
      <c r="I37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75" spans="1:9" x14ac:dyDescent="0.25">
      <c r="A375" s="1" t="s">
        <v>1529</v>
      </c>
      <c r="B375" s="1" t="s">
        <v>1530</v>
      </c>
      <c r="C375" s="1" t="s">
        <v>72</v>
      </c>
      <c r="D375" s="1">
        <v>1</v>
      </c>
      <c r="E375" s="1" t="s">
        <v>73</v>
      </c>
      <c r="F375" s="1">
        <v>5.23</v>
      </c>
      <c r="G375" s="1">
        <v>2022</v>
      </c>
      <c r="H375" s="1" t="s">
        <v>67</v>
      </c>
      <c r="I37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76" spans="1:9" x14ac:dyDescent="0.25">
      <c r="A376" s="1" t="s">
        <v>1531</v>
      </c>
      <c r="B376" s="1" t="s">
        <v>1532</v>
      </c>
      <c r="C376" s="1" t="s">
        <v>66</v>
      </c>
      <c r="D376" s="1">
        <v>1</v>
      </c>
      <c r="E376" s="1">
        <v>2.17</v>
      </c>
      <c r="F376" s="1">
        <v>1.93</v>
      </c>
      <c r="G376" s="1">
        <v>2016</v>
      </c>
      <c r="H376" s="1" t="s">
        <v>9</v>
      </c>
      <c r="I37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77" spans="1:9" x14ac:dyDescent="0.25">
      <c r="A377" s="1" t="s">
        <v>1535</v>
      </c>
      <c r="B377" s="1" t="s">
        <v>1536</v>
      </c>
      <c r="C377" s="1" t="s">
        <v>19</v>
      </c>
      <c r="D377" s="1">
        <v>1</v>
      </c>
      <c r="E377" s="2">
        <v>1.46</v>
      </c>
      <c r="F377" s="2">
        <v>1.3</v>
      </c>
      <c r="G377" s="1">
        <v>2025</v>
      </c>
      <c r="H377" s="1" t="s">
        <v>284</v>
      </c>
      <c r="I37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78" spans="1:9" x14ac:dyDescent="0.25">
      <c r="A378" s="1" t="s">
        <v>1539</v>
      </c>
      <c r="B378" s="1" t="s">
        <v>1540</v>
      </c>
      <c r="C378" s="1" t="s">
        <v>34</v>
      </c>
      <c r="D378" s="1">
        <v>1</v>
      </c>
      <c r="E378" s="1">
        <v>0.51</v>
      </c>
      <c r="F378" s="1">
        <v>0.45</v>
      </c>
      <c r="G378" s="1">
        <v>2025</v>
      </c>
      <c r="H378" s="1" t="s">
        <v>9</v>
      </c>
      <c r="I37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79" spans="1:9" x14ac:dyDescent="0.25">
      <c r="A379" s="1" t="s">
        <v>1543</v>
      </c>
      <c r="B379" s="1" t="s">
        <v>1544</v>
      </c>
      <c r="C379" s="1" t="s">
        <v>19</v>
      </c>
      <c r="D379" s="1">
        <v>1</v>
      </c>
      <c r="E379" s="1">
        <v>1.21</v>
      </c>
      <c r="F379" s="1">
        <v>1.07</v>
      </c>
      <c r="G379" s="1">
        <v>2012</v>
      </c>
      <c r="H379" s="1" t="s">
        <v>215</v>
      </c>
      <c r="I37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0" spans="1:9" x14ac:dyDescent="0.25">
      <c r="A380" s="1" t="s">
        <v>1553</v>
      </c>
      <c r="B380" s="1" t="s">
        <v>1554</v>
      </c>
      <c r="C380" s="1" t="s">
        <v>19</v>
      </c>
      <c r="D380" s="1">
        <v>1</v>
      </c>
      <c r="E380" s="1">
        <v>1.21</v>
      </c>
      <c r="F380" s="1">
        <v>1.07</v>
      </c>
      <c r="G380" s="1">
        <v>2008</v>
      </c>
      <c r="H380" s="1" t="s">
        <v>1555</v>
      </c>
      <c r="I38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1" spans="1:9" x14ac:dyDescent="0.25">
      <c r="A381" s="1" t="s">
        <v>1560</v>
      </c>
      <c r="B381" s="1" t="s">
        <v>1561</v>
      </c>
      <c r="C381" s="1" t="s">
        <v>34</v>
      </c>
      <c r="D381" s="1">
        <v>1</v>
      </c>
      <c r="E381" s="1">
        <v>0.45</v>
      </c>
      <c r="F381" s="1">
        <v>0.4</v>
      </c>
      <c r="G381" s="1">
        <v>2025</v>
      </c>
      <c r="H381" s="1" t="s">
        <v>85</v>
      </c>
      <c r="I38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2" spans="1:9" x14ac:dyDescent="0.25">
      <c r="A382" s="1" t="s">
        <v>1562</v>
      </c>
      <c r="B382" s="1" t="s">
        <v>1563</v>
      </c>
      <c r="C382" s="1" t="s">
        <v>2452</v>
      </c>
      <c r="D382" s="1">
        <v>1</v>
      </c>
      <c r="E382" s="1">
        <v>1.26</v>
      </c>
      <c r="F382" s="1">
        <v>1.1200000000000001</v>
      </c>
      <c r="G382" s="1">
        <v>2025</v>
      </c>
      <c r="H382" s="1" t="s">
        <v>351</v>
      </c>
      <c r="I38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3" spans="1:9" x14ac:dyDescent="0.25">
      <c r="A383" s="1" t="s">
        <v>1568</v>
      </c>
      <c r="B383" s="1" t="s">
        <v>1569</v>
      </c>
      <c r="C383" s="1" t="s">
        <v>2455</v>
      </c>
      <c r="D383" s="1">
        <v>1</v>
      </c>
      <c r="E383" s="1">
        <v>1.01</v>
      </c>
      <c r="F383" s="1">
        <v>0.9</v>
      </c>
      <c r="G383" s="1">
        <v>2014</v>
      </c>
      <c r="H383" s="1" t="s">
        <v>208</v>
      </c>
      <c r="I38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4" spans="1:9" x14ac:dyDescent="0.25">
      <c r="A384" s="1" t="s">
        <v>1570</v>
      </c>
      <c r="B384" s="1" t="s">
        <v>1571</v>
      </c>
      <c r="C384" s="1" t="s">
        <v>2455</v>
      </c>
      <c r="D384" s="1">
        <v>1</v>
      </c>
      <c r="E384" s="1">
        <v>0.76</v>
      </c>
      <c r="F384" s="1">
        <v>0.67</v>
      </c>
      <c r="G384" s="1">
        <v>2025</v>
      </c>
      <c r="H384" s="1" t="s">
        <v>54</v>
      </c>
      <c r="I38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5" spans="1:9" x14ac:dyDescent="0.25">
      <c r="A385" s="1" t="s">
        <v>1574</v>
      </c>
      <c r="B385" s="1" t="s">
        <v>1575</v>
      </c>
      <c r="C385" s="1" t="s">
        <v>2452</v>
      </c>
      <c r="D385" s="1">
        <v>1</v>
      </c>
      <c r="E385" s="1">
        <v>1.65</v>
      </c>
      <c r="F385" s="1">
        <v>1.47</v>
      </c>
      <c r="G385" s="1">
        <v>2025</v>
      </c>
      <c r="H385" s="1" t="s">
        <v>48</v>
      </c>
      <c r="I38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6" spans="1:9" x14ac:dyDescent="0.25">
      <c r="A386" s="1" t="s">
        <v>1576</v>
      </c>
      <c r="B386" s="1" t="s">
        <v>1577</v>
      </c>
      <c r="C386" s="1" t="s">
        <v>34</v>
      </c>
      <c r="D386" s="1">
        <v>1</v>
      </c>
      <c r="E386" s="1">
        <v>0.42</v>
      </c>
      <c r="F386" s="1">
        <v>0.37</v>
      </c>
      <c r="G386" s="1">
        <v>2018</v>
      </c>
      <c r="H386" s="1" t="s">
        <v>131</v>
      </c>
      <c r="I38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7" spans="1:9" x14ac:dyDescent="0.25">
      <c r="A387" s="1" t="s">
        <v>1578</v>
      </c>
      <c r="B387" s="1" t="s">
        <v>1579</v>
      </c>
      <c r="C387" s="1" t="s">
        <v>34</v>
      </c>
      <c r="D387" s="1">
        <v>1</v>
      </c>
      <c r="E387" s="1">
        <v>0.78</v>
      </c>
      <c r="F387" s="1">
        <v>0.7</v>
      </c>
      <c r="G387" s="1">
        <v>2025</v>
      </c>
      <c r="H387" s="1" t="s">
        <v>85</v>
      </c>
      <c r="I38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8" spans="1:9" x14ac:dyDescent="0.25">
      <c r="A388" s="1" t="s">
        <v>1586</v>
      </c>
      <c r="B388" s="1" t="s">
        <v>1587</v>
      </c>
      <c r="C388" s="1" t="s">
        <v>19</v>
      </c>
      <c r="D388" s="1">
        <v>1</v>
      </c>
      <c r="E388" s="1">
        <v>1.34</v>
      </c>
      <c r="F388" s="1">
        <v>1.19</v>
      </c>
      <c r="G388" s="1">
        <v>2020</v>
      </c>
      <c r="H388" s="1" t="s">
        <v>351</v>
      </c>
      <c r="I38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89" spans="1:9" x14ac:dyDescent="0.25">
      <c r="A389" s="1" t="s">
        <v>1588</v>
      </c>
      <c r="B389" s="1" t="s">
        <v>1589</v>
      </c>
      <c r="C389" s="1" t="s">
        <v>2455</v>
      </c>
      <c r="D389" s="1">
        <v>1</v>
      </c>
      <c r="E389" s="1">
        <v>1.08</v>
      </c>
      <c r="F389" s="1">
        <v>0.96</v>
      </c>
      <c r="G389" s="1">
        <v>2025</v>
      </c>
      <c r="H389" s="1" t="s">
        <v>9</v>
      </c>
      <c r="I38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90" spans="1:9" x14ac:dyDescent="0.25">
      <c r="A390" s="1" t="s">
        <v>1590</v>
      </c>
      <c r="B390" s="1" t="s">
        <v>1591</v>
      </c>
      <c r="C390" s="1" t="s">
        <v>19</v>
      </c>
      <c r="D390" s="1">
        <v>1</v>
      </c>
      <c r="E390" s="2">
        <v>1.46</v>
      </c>
      <c r="F390" s="2">
        <v>1.3</v>
      </c>
      <c r="G390" s="1">
        <v>2019</v>
      </c>
      <c r="H390" s="1" t="s">
        <v>284</v>
      </c>
      <c r="I39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91" spans="1:9" x14ac:dyDescent="0.25">
      <c r="A391" s="1" t="s">
        <v>1592</v>
      </c>
      <c r="B391" s="1" t="s">
        <v>1593</v>
      </c>
      <c r="C391" s="1" t="s">
        <v>2452</v>
      </c>
      <c r="D391" s="1">
        <v>1</v>
      </c>
      <c r="E391" s="1">
        <v>1.1599999999999999</v>
      </c>
      <c r="F391" s="1">
        <v>1.03</v>
      </c>
      <c r="G391" s="1">
        <v>2025</v>
      </c>
      <c r="H391" s="1" t="s">
        <v>354</v>
      </c>
      <c r="I39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92" spans="1:9" x14ac:dyDescent="0.25">
      <c r="A392" s="1" t="s">
        <v>1594</v>
      </c>
      <c r="B392" s="1" t="s">
        <v>1595</v>
      </c>
      <c r="C392" s="1" t="s">
        <v>34</v>
      </c>
      <c r="D392" s="1">
        <v>1</v>
      </c>
      <c r="E392" s="1">
        <v>0.73</v>
      </c>
      <c r="F392" s="1">
        <v>0.64</v>
      </c>
      <c r="G392" s="1">
        <v>2017</v>
      </c>
      <c r="H392" s="1" t="s">
        <v>98</v>
      </c>
      <c r="I39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93" spans="1:9" x14ac:dyDescent="0.25">
      <c r="A393" s="1" t="s">
        <v>2516</v>
      </c>
      <c r="B393" s="1" t="s">
        <v>2517</v>
      </c>
      <c r="C393" s="1" t="s">
        <v>19</v>
      </c>
      <c r="D393" s="1">
        <v>1</v>
      </c>
      <c r="E393" s="1">
        <v>1.43</v>
      </c>
      <c r="F393" s="1">
        <v>1.27</v>
      </c>
      <c r="G393" s="1">
        <v>2013</v>
      </c>
      <c r="H393" s="1" t="s">
        <v>970</v>
      </c>
      <c r="I39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94" spans="1:9" x14ac:dyDescent="0.25">
      <c r="A394" s="1" t="s">
        <v>1601</v>
      </c>
      <c r="B394" s="1" t="s">
        <v>1602</v>
      </c>
      <c r="C394" s="1" t="s">
        <v>19</v>
      </c>
      <c r="D394" s="1">
        <v>1</v>
      </c>
      <c r="E394" s="1">
        <v>1.45</v>
      </c>
      <c r="F394" s="1">
        <v>1.29</v>
      </c>
      <c r="G394" s="1">
        <v>2025</v>
      </c>
      <c r="H394" s="1" t="s">
        <v>48</v>
      </c>
      <c r="I39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95" spans="1:9" x14ac:dyDescent="0.25">
      <c r="A395" s="1" t="s">
        <v>1603</v>
      </c>
      <c r="B395" s="1" t="s">
        <v>1604</v>
      </c>
      <c r="C395" s="1" t="s">
        <v>66</v>
      </c>
      <c r="D395" s="1">
        <v>1</v>
      </c>
      <c r="E395" s="1">
        <v>2.11</v>
      </c>
      <c r="F395" s="1">
        <v>1.88</v>
      </c>
      <c r="G395" s="1">
        <v>2013</v>
      </c>
      <c r="H395" s="1" t="s">
        <v>143</v>
      </c>
      <c r="I39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96" spans="1:9" x14ac:dyDescent="0.25">
      <c r="A396" s="1" t="s">
        <v>1609</v>
      </c>
      <c r="B396" s="1" t="s">
        <v>1610</v>
      </c>
      <c r="C396" s="1" t="s">
        <v>19</v>
      </c>
      <c r="D396" s="1">
        <v>1</v>
      </c>
      <c r="E396" s="1">
        <v>1.41</v>
      </c>
      <c r="F396" s="1">
        <v>1.26</v>
      </c>
      <c r="G396" s="1">
        <v>2025</v>
      </c>
      <c r="H396" s="1" t="s">
        <v>107</v>
      </c>
      <c r="I39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97" spans="1:9" x14ac:dyDescent="0.25">
      <c r="A397" s="1" t="s">
        <v>1611</v>
      </c>
      <c r="B397" s="1" t="s">
        <v>1612</v>
      </c>
      <c r="C397" s="1" t="s">
        <v>2456</v>
      </c>
      <c r="D397" s="1">
        <v>1</v>
      </c>
      <c r="E397" s="2">
        <v>1.85</v>
      </c>
      <c r="F397" s="2">
        <v>1.64</v>
      </c>
      <c r="G397" s="1">
        <v>2025</v>
      </c>
      <c r="H397" s="1" t="s">
        <v>284</v>
      </c>
      <c r="I39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398" spans="1:9" x14ac:dyDescent="0.25">
      <c r="A398" s="1" t="s">
        <v>1613</v>
      </c>
      <c r="B398" s="1" t="s">
        <v>1614</v>
      </c>
      <c r="C398" s="1" t="s">
        <v>2455</v>
      </c>
      <c r="D398" s="1">
        <v>1</v>
      </c>
      <c r="E398" s="1">
        <v>1.04</v>
      </c>
      <c r="F398" s="1">
        <v>0.93</v>
      </c>
      <c r="G398" s="1">
        <v>2009</v>
      </c>
      <c r="H398" s="1" t="s">
        <v>110</v>
      </c>
      <c r="I39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399" spans="1:9" x14ac:dyDescent="0.25">
      <c r="A399" s="1" t="s">
        <v>1615</v>
      </c>
      <c r="B399" s="1" t="s">
        <v>1616</v>
      </c>
      <c r="C399" s="1" t="s">
        <v>34</v>
      </c>
      <c r="D399" s="1">
        <v>1</v>
      </c>
      <c r="E399" s="1">
        <v>0.53</v>
      </c>
      <c r="F399" s="1">
        <v>0.47</v>
      </c>
      <c r="G399" s="1">
        <v>2024</v>
      </c>
      <c r="H399" s="1" t="s">
        <v>85</v>
      </c>
      <c r="I39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0" spans="1:9" x14ac:dyDescent="0.25">
      <c r="A400" s="1" t="s">
        <v>1617</v>
      </c>
      <c r="B400" s="1" t="s">
        <v>1618</v>
      </c>
      <c r="C400" s="1" t="s">
        <v>34</v>
      </c>
      <c r="D400" s="1">
        <v>1</v>
      </c>
      <c r="E400" s="1">
        <v>0.77</v>
      </c>
      <c r="F400" s="1">
        <v>0.68</v>
      </c>
      <c r="G400" s="1">
        <v>2025</v>
      </c>
      <c r="H400" s="1" t="s">
        <v>191</v>
      </c>
      <c r="I40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1" spans="1:9" x14ac:dyDescent="0.25">
      <c r="A401" s="1" t="s">
        <v>1619</v>
      </c>
      <c r="B401" s="1" t="s">
        <v>1620</v>
      </c>
      <c r="C401" s="1" t="s">
        <v>19</v>
      </c>
      <c r="D401" s="1">
        <v>1</v>
      </c>
      <c r="E401" s="1">
        <v>1.27</v>
      </c>
      <c r="F401" s="1">
        <v>1.1299999999999999</v>
      </c>
      <c r="G401" s="1">
        <v>2025</v>
      </c>
      <c r="H401" s="1" t="s">
        <v>215</v>
      </c>
      <c r="I40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2" spans="1:9" x14ac:dyDescent="0.25">
      <c r="A402" s="1" t="s">
        <v>1623</v>
      </c>
      <c r="B402" s="1" t="s">
        <v>1624</v>
      </c>
      <c r="C402" s="1" t="s">
        <v>19</v>
      </c>
      <c r="D402" s="1">
        <v>1</v>
      </c>
      <c r="E402" s="1">
        <v>1.41</v>
      </c>
      <c r="F402" s="1">
        <v>1.26</v>
      </c>
      <c r="G402" s="1">
        <v>2020</v>
      </c>
      <c r="H402" s="1" t="s">
        <v>626</v>
      </c>
      <c r="I40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3" spans="1:9" x14ac:dyDescent="0.25">
      <c r="A403" s="1" t="s">
        <v>1625</v>
      </c>
      <c r="B403" s="1" t="s">
        <v>1626</v>
      </c>
      <c r="C403" s="1" t="s">
        <v>66</v>
      </c>
      <c r="D403" s="1">
        <v>1</v>
      </c>
      <c r="E403" s="1">
        <v>2</v>
      </c>
      <c r="F403" s="1">
        <v>1.78</v>
      </c>
      <c r="G403" s="1">
        <v>2023</v>
      </c>
      <c r="H403" s="1" t="s">
        <v>110</v>
      </c>
      <c r="I40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4" spans="1:9" x14ac:dyDescent="0.25">
      <c r="A404" s="1" t="s">
        <v>2518</v>
      </c>
      <c r="B404" s="1" t="s">
        <v>2519</v>
      </c>
      <c r="C404" s="1" t="s">
        <v>66</v>
      </c>
      <c r="D404" s="1">
        <v>1</v>
      </c>
      <c r="E404" s="1">
        <v>2.23</v>
      </c>
      <c r="F404" s="1">
        <v>1.99</v>
      </c>
      <c r="G404" s="1">
        <v>2016</v>
      </c>
      <c r="H404" s="1" t="s">
        <v>208</v>
      </c>
      <c r="I40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5" spans="1:9" x14ac:dyDescent="0.25">
      <c r="A405" s="1" t="s">
        <v>1634</v>
      </c>
      <c r="B405" s="1" t="s">
        <v>1635</v>
      </c>
      <c r="C405" s="1" t="s">
        <v>2454</v>
      </c>
      <c r="D405" s="1">
        <v>1</v>
      </c>
      <c r="E405" s="1" t="s">
        <v>73</v>
      </c>
      <c r="F405" s="1">
        <v>2.1</v>
      </c>
      <c r="G405" s="1">
        <v>2025</v>
      </c>
      <c r="H405" s="1" t="s">
        <v>16</v>
      </c>
      <c r="I40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6" spans="1:9" x14ac:dyDescent="0.25">
      <c r="A406" s="1" t="s">
        <v>1640</v>
      </c>
      <c r="B406" s="1" t="s">
        <v>1641</v>
      </c>
      <c r="C406" s="1" t="s">
        <v>2454</v>
      </c>
      <c r="D406" s="1">
        <v>1</v>
      </c>
      <c r="E406" s="1" t="s">
        <v>73</v>
      </c>
      <c r="F406" s="1">
        <v>2.4700000000000002</v>
      </c>
      <c r="G406" s="1">
        <v>2025</v>
      </c>
      <c r="H406" s="1" t="s">
        <v>110</v>
      </c>
      <c r="I40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7" spans="1:9" x14ac:dyDescent="0.25">
      <c r="A407" s="1" t="s">
        <v>1646</v>
      </c>
      <c r="B407" s="1" t="s">
        <v>1647</v>
      </c>
      <c r="C407" s="1" t="s">
        <v>34</v>
      </c>
      <c r="D407" s="1">
        <v>1</v>
      </c>
      <c r="E407" s="1">
        <v>0.87</v>
      </c>
      <c r="F407" s="1">
        <v>0.78</v>
      </c>
      <c r="G407" s="1">
        <v>2012</v>
      </c>
      <c r="H407" s="1" t="s">
        <v>123</v>
      </c>
      <c r="I40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8" spans="1:9" x14ac:dyDescent="0.25">
      <c r="A408" s="1" t="s">
        <v>1648</v>
      </c>
      <c r="B408" s="1" t="s">
        <v>1649</v>
      </c>
      <c r="C408" s="1" t="s">
        <v>19</v>
      </c>
      <c r="D408" s="1">
        <v>1</v>
      </c>
      <c r="E408" s="1">
        <v>1.37</v>
      </c>
      <c r="F408" s="1">
        <v>1.22</v>
      </c>
      <c r="G408" s="1">
        <v>2008</v>
      </c>
      <c r="H408" s="1" t="s">
        <v>54</v>
      </c>
      <c r="I40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09" spans="1:9" x14ac:dyDescent="0.25">
      <c r="A409" s="1" t="s">
        <v>1659</v>
      </c>
      <c r="B409" s="1" t="s">
        <v>1660</v>
      </c>
      <c r="C409" s="1" t="s">
        <v>118</v>
      </c>
      <c r="D409" s="1">
        <v>1</v>
      </c>
      <c r="E409" s="1" t="s">
        <v>73</v>
      </c>
      <c r="F409" s="1">
        <v>3.65</v>
      </c>
      <c r="G409" s="1">
        <v>2025</v>
      </c>
      <c r="H409" s="1" t="s">
        <v>191</v>
      </c>
      <c r="I40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10" spans="1:9" x14ac:dyDescent="0.25">
      <c r="A410" s="1" t="s">
        <v>1661</v>
      </c>
      <c r="B410" s="1" t="s">
        <v>1662</v>
      </c>
      <c r="C410" s="1" t="s">
        <v>19</v>
      </c>
      <c r="D410" s="1">
        <v>1</v>
      </c>
      <c r="E410" s="2">
        <v>1.38</v>
      </c>
      <c r="F410" s="2">
        <v>1.23</v>
      </c>
      <c r="G410" s="1">
        <v>2020</v>
      </c>
      <c r="H410" s="1" t="s">
        <v>51</v>
      </c>
      <c r="I41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11" spans="1:9" x14ac:dyDescent="0.25">
      <c r="A411" s="1" t="s">
        <v>1663</v>
      </c>
      <c r="B411" s="1" t="s">
        <v>1664</v>
      </c>
      <c r="C411" s="1" t="s">
        <v>2455</v>
      </c>
      <c r="D411" s="1">
        <v>1</v>
      </c>
      <c r="E411" s="1">
        <v>0.83</v>
      </c>
      <c r="F411" s="1">
        <v>0.74</v>
      </c>
      <c r="G411" s="1">
        <v>2012</v>
      </c>
      <c r="H411" s="1" t="s">
        <v>191</v>
      </c>
      <c r="I41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12" spans="1:9" x14ac:dyDescent="0.25">
      <c r="A412" s="1" t="s">
        <v>1665</v>
      </c>
      <c r="B412" s="1" t="s">
        <v>1666</v>
      </c>
      <c r="C412" s="1" t="s">
        <v>34</v>
      </c>
      <c r="D412" s="1">
        <v>1</v>
      </c>
      <c r="E412" s="1">
        <v>0.7</v>
      </c>
      <c r="F412" s="1">
        <v>0.62</v>
      </c>
      <c r="G412" s="1">
        <v>2014</v>
      </c>
      <c r="H412" s="1" t="s">
        <v>154</v>
      </c>
      <c r="I41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13" spans="1:9" x14ac:dyDescent="0.25">
      <c r="A413" s="1" t="s">
        <v>1667</v>
      </c>
      <c r="B413" s="1" t="s">
        <v>1668</v>
      </c>
      <c r="C413" s="1" t="s">
        <v>2455</v>
      </c>
      <c r="D413" s="1">
        <v>1</v>
      </c>
      <c r="E413" s="1">
        <v>0.96</v>
      </c>
      <c r="F413" s="1">
        <v>0.85</v>
      </c>
      <c r="G413" s="1">
        <v>2023</v>
      </c>
      <c r="H413" s="1" t="s">
        <v>664</v>
      </c>
      <c r="I41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14" spans="1:9" x14ac:dyDescent="0.25">
      <c r="A414" s="1" t="s">
        <v>1671</v>
      </c>
      <c r="B414" s="1" t="s">
        <v>1672</v>
      </c>
      <c r="C414" s="1" t="s">
        <v>34</v>
      </c>
      <c r="D414" s="1">
        <v>1</v>
      </c>
      <c r="E414" s="1">
        <v>0.95</v>
      </c>
      <c r="F414" s="1">
        <v>0.84</v>
      </c>
      <c r="G414" s="1">
        <v>2013</v>
      </c>
      <c r="H414" s="1" t="s">
        <v>176</v>
      </c>
      <c r="I41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15" spans="1:9" x14ac:dyDescent="0.25">
      <c r="A415" s="1" t="s">
        <v>1673</v>
      </c>
      <c r="B415" s="1" t="s">
        <v>1674</v>
      </c>
      <c r="C415" s="1" t="s">
        <v>34</v>
      </c>
      <c r="D415" s="1">
        <v>1</v>
      </c>
      <c r="E415" s="1">
        <v>0.46</v>
      </c>
      <c r="F415" s="1">
        <v>0.41</v>
      </c>
      <c r="G415" s="1">
        <v>2015</v>
      </c>
      <c r="H415" s="1" t="s">
        <v>16</v>
      </c>
      <c r="I41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16" spans="1:9" x14ac:dyDescent="0.25">
      <c r="A416" s="1" t="s">
        <v>1675</v>
      </c>
      <c r="B416" s="1" t="s">
        <v>1676</v>
      </c>
      <c r="C416" s="1" t="s">
        <v>2454</v>
      </c>
      <c r="D416" s="1">
        <v>1</v>
      </c>
      <c r="E416" s="1" t="s">
        <v>73</v>
      </c>
      <c r="F416" s="1">
        <v>2.39</v>
      </c>
      <c r="G416" s="1">
        <v>2023</v>
      </c>
      <c r="H416" s="1" t="s">
        <v>351</v>
      </c>
      <c r="I41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17" spans="1:9" x14ac:dyDescent="0.25">
      <c r="A417" s="1" t="s">
        <v>1681</v>
      </c>
      <c r="B417" s="1" t="s">
        <v>1682</v>
      </c>
      <c r="C417" s="1" t="s">
        <v>34</v>
      </c>
      <c r="D417" s="1">
        <v>1</v>
      </c>
      <c r="E417" s="1">
        <v>0.59</v>
      </c>
      <c r="F417" s="1">
        <v>0.52</v>
      </c>
      <c r="G417" s="1">
        <v>2020</v>
      </c>
      <c r="H417" s="1" t="s">
        <v>151</v>
      </c>
      <c r="I41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18" spans="1:9" x14ac:dyDescent="0.25">
      <c r="A418" s="1" t="s">
        <v>2520</v>
      </c>
      <c r="B418" s="1" t="s">
        <v>2521</v>
      </c>
      <c r="C418" s="1" t="s">
        <v>2454</v>
      </c>
      <c r="D418" s="1">
        <v>1</v>
      </c>
      <c r="E418" s="2" t="s">
        <v>73</v>
      </c>
      <c r="F418" s="2">
        <v>2.76</v>
      </c>
      <c r="G418" s="1">
        <v>2008</v>
      </c>
      <c r="H418" s="1" t="s">
        <v>38</v>
      </c>
      <c r="I41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19" spans="1:9" x14ac:dyDescent="0.25">
      <c r="A419" s="1" t="s">
        <v>1693</v>
      </c>
      <c r="B419" s="1" t="s">
        <v>1694</v>
      </c>
      <c r="C419" s="1" t="s">
        <v>34</v>
      </c>
      <c r="D419" s="1">
        <v>1</v>
      </c>
      <c r="E419" s="1">
        <v>0.8</v>
      </c>
      <c r="F419" s="1">
        <v>0.72</v>
      </c>
      <c r="G419" s="1">
        <v>2018</v>
      </c>
      <c r="H419" s="1" t="s">
        <v>48</v>
      </c>
      <c r="I41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0" spans="1:9" x14ac:dyDescent="0.25">
      <c r="A420" s="1" t="s">
        <v>1695</v>
      </c>
      <c r="B420" s="1" t="s">
        <v>1696</v>
      </c>
      <c r="C420" s="1" t="s">
        <v>2455</v>
      </c>
      <c r="D420" s="1">
        <v>1</v>
      </c>
      <c r="E420" s="1">
        <v>0.9</v>
      </c>
      <c r="F420" s="1">
        <v>0.8</v>
      </c>
      <c r="G420" s="1">
        <v>2025</v>
      </c>
      <c r="H420" s="1" t="s">
        <v>154</v>
      </c>
      <c r="I42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1" spans="1:9" x14ac:dyDescent="0.25">
      <c r="A421" s="1" t="s">
        <v>2522</v>
      </c>
      <c r="B421" s="1" t="s">
        <v>2523</v>
      </c>
      <c r="C421" s="1" t="s">
        <v>19</v>
      </c>
      <c r="D421" s="1">
        <v>1</v>
      </c>
      <c r="E421" s="1">
        <v>1.36</v>
      </c>
      <c r="F421" s="1">
        <v>1.21</v>
      </c>
      <c r="G421" s="1">
        <v>2016</v>
      </c>
      <c r="H421" s="1" t="s">
        <v>2524</v>
      </c>
      <c r="I42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2" spans="1:9" x14ac:dyDescent="0.25">
      <c r="A422" s="1" t="s">
        <v>1701</v>
      </c>
      <c r="B422" s="1" t="s">
        <v>1702</v>
      </c>
      <c r="C422" s="1" t="s">
        <v>34</v>
      </c>
      <c r="D422" s="1">
        <v>1</v>
      </c>
      <c r="E422" s="1">
        <v>0.66</v>
      </c>
      <c r="F422" s="1">
        <v>0.59</v>
      </c>
      <c r="G422" s="1">
        <v>2025</v>
      </c>
      <c r="H422" s="1" t="s">
        <v>98</v>
      </c>
      <c r="I42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3" spans="1:9" x14ac:dyDescent="0.25">
      <c r="A423" s="1" t="s">
        <v>1705</v>
      </c>
      <c r="B423" s="1" t="s">
        <v>1706</v>
      </c>
      <c r="C423" s="1" t="s">
        <v>19</v>
      </c>
      <c r="D423" s="1">
        <v>1</v>
      </c>
      <c r="E423" s="1">
        <v>1.42</v>
      </c>
      <c r="F423" s="1">
        <v>1.26</v>
      </c>
      <c r="G423" s="1">
        <v>2014</v>
      </c>
      <c r="H423" s="1" t="s">
        <v>143</v>
      </c>
      <c r="I42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4" spans="1:9" x14ac:dyDescent="0.25">
      <c r="A424" s="1" t="s">
        <v>1707</v>
      </c>
      <c r="B424" s="1" t="s">
        <v>1708</v>
      </c>
      <c r="C424" s="1" t="s">
        <v>2455</v>
      </c>
      <c r="D424" s="1">
        <v>1</v>
      </c>
      <c r="E424" s="1">
        <v>1.0900000000000001</v>
      </c>
      <c r="F424" s="1">
        <v>0.97</v>
      </c>
      <c r="G424" s="1">
        <v>2025</v>
      </c>
      <c r="H424" s="1" t="s">
        <v>41</v>
      </c>
      <c r="I42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5" spans="1:9" x14ac:dyDescent="0.25">
      <c r="A425" s="1" t="s">
        <v>1709</v>
      </c>
      <c r="B425" s="1" t="s">
        <v>1710</v>
      </c>
      <c r="C425" s="1" t="s">
        <v>66</v>
      </c>
      <c r="D425" s="1">
        <v>1</v>
      </c>
      <c r="E425" s="1">
        <v>1.94</v>
      </c>
      <c r="F425" s="1">
        <v>1.73</v>
      </c>
      <c r="G425" s="1">
        <v>2024</v>
      </c>
      <c r="H425" s="1" t="s">
        <v>215</v>
      </c>
      <c r="I42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6" spans="1:9" x14ac:dyDescent="0.25">
      <c r="A426" s="1" t="s">
        <v>1711</v>
      </c>
      <c r="B426" s="1" t="s">
        <v>1710</v>
      </c>
      <c r="C426" s="1" t="s">
        <v>19</v>
      </c>
      <c r="D426" s="1">
        <v>1</v>
      </c>
      <c r="E426" s="1">
        <v>1.34</v>
      </c>
      <c r="F426" s="1">
        <v>1.19</v>
      </c>
      <c r="G426" s="1">
        <v>2025</v>
      </c>
      <c r="H426" s="1" t="s">
        <v>48</v>
      </c>
      <c r="I42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7" spans="1:9" x14ac:dyDescent="0.25">
      <c r="A427" s="1" t="s">
        <v>1720</v>
      </c>
      <c r="B427" s="1" t="s">
        <v>1721</v>
      </c>
      <c r="C427" s="1" t="s">
        <v>2455</v>
      </c>
      <c r="D427" s="1">
        <v>1</v>
      </c>
      <c r="E427" s="1">
        <v>1.06</v>
      </c>
      <c r="F427" s="1">
        <v>0.94</v>
      </c>
      <c r="G427" s="1">
        <v>2025</v>
      </c>
      <c r="H427" s="1" t="s">
        <v>41</v>
      </c>
      <c r="I42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8" spans="1:9" x14ac:dyDescent="0.25">
      <c r="A428" s="1" t="s">
        <v>1722</v>
      </c>
      <c r="B428" s="1" t="s">
        <v>1723</v>
      </c>
      <c r="C428" s="1" t="s">
        <v>34</v>
      </c>
      <c r="D428" s="1">
        <v>1</v>
      </c>
      <c r="E428" s="1">
        <v>0.63</v>
      </c>
      <c r="F428" s="1">
        <v>0.56000000000000005</v>
      </c>
      <c r="G428" s="1">
        <v>2020</v>
      </c>
      <c r="H428" s="1" t="s">
        <v>320</v>
      </c>
      <c r="I42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29" spans="1:9" x14ac:dyDescent="0.25">
      <c r="A429" s="1" t="s">
        <v>1724</v>
      </c>
      <c r="B429" s="1" t="s">
        <v>1725</v>
      </c>
      <c r="C429" s="1" t="s">
        <v>2452</v>
      </c>
      <c r="D429" s="1">
        <v>1</v>
      </c>
      <c r="E429" s="1">
        <v>1.61</v>
      </c>
      <c r="F429" s="1">
        <v>1.43</v>
      </c>
      <c r="G429" s="1">
        <v>2023</v>
      </c>
      <c r="H429" s="1" t="s">
        <v>154</v>
      </c>
      <c r="I42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0" spans="1:9" x14ac:dyDescent="0.25">
      <c r="A430" s="1" t="s">
        <v>1726</v>
      </c>
      <c r="B430" s="1" t="s">
        <v>1727</v>
      </c>
      <c r="C430" s="1" t="s">
        <v>66</v>
      </c>
      <c r="D430" s="1">
        <v>1</v>
      </c>
      <c r="E430" s="1">
        <v>1.95</v>
      </c>
      <c r="F430" s="1">
        <v>1.74</v>
      </c>
      <c r="G430" s="1">
        <v>2024</v>
      </c>
      <c r="H430" s="1" t="s">
        <v>9</v>
      </c>
      <c r="I43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1" spans="1:9" x14ac:dyDescent="0.25">
      <c r="A431" s="1" t="s">
        <v>1730</v>
      </c>
      <c r="B431" s="1" t="s">
        <v>1731</v>
      </c>
      <c r="C431" s="1" t="s">
        <v>2452</v>
      </c>
      <c r="D431" s="1">
        <v>1</v>
      </c>
      <c r="E431" s="1">
        <v>1.56</v>
      </c>
      <c r="F431" s="1">
        <v>1.39</v>
      </c>
      <c r="G431" s="1">
        <v>2025</v>
      </c>
      <c r="H431" s="1" t="s">
        <v>154</v>
      </c>
      <c r="I43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2" spans="1:9" x14ac:dyDescent="0.25">
      <c r="A432" s="1" t="s">
        <v>1740</v>
      </c>
      <c r="B432" s="1" t="s">
        <v>1741</v>
      </c>
      <c r="C432" s="1" t="s">
        <v>66</v>
      </c>
      <c r="D432" s="1">
        <v>1</v>
      </c>
      <c r="E432" s="1">
        <v>2.1800000000000002</v>
      </c>
      <c r="F432" s="1">
        <v>1.94</v>
      </c>
      <c r="G432" s="1">
        <v>2022</v>
      </c>
      <c r="H432" s="1" t="s">
        <v>9</v>
      </c>
      <c r="I43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3" spans="1:9" x14ac:dyDescent="0.25">
      <c r="A433" s="1" t="s">
        <v>1742</v>
      </c>
      <c r="B433" s="1" t="s">
        <v>1743</v>
      </c>
      <c r="C433" s="1" t="s">
        <v>2454</v>
      </c>
      <c r="D433" s="1">
        <v>1</v>
      </c>
      <c r="E433" s="1" t="s">
        <v>73</v>
      </c>
      <c r="F433" s="1">
        <v>2.13</v>
      </c>
      <c r="G433" s="1">
        <v>2023</v>
      </c>
      <c r="H433" s="1" t="s">
        <v>351</v>
      </c>
      <c r="I43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4" spans="1:9" x14ac:dyDescent="0.25">
      <c r="A434" s="1" t="s">
        <v>1748</v>
      </c>
      <c r="B434" s="1" t="s">
        <v>1749</v>
      </c>
      <c r="C434" s="1" t="s">
        <v>19</v>
      </c>
      <c r="D434" s="1">
        <v>1</v>
      </c>
      <c r="E434" s="1">
        <v>1.74</v>
      </c>
      <c r="F434" s="1">
        <v>1.55</v>
      </c>
      <c r="G434" s="1">
        <v>2012</v>
      </c>
      <c r="H434" s="1" t="s">
        <v>154</v>
      </c>
      <c r="I43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5" spans="1:9" x14ac:dyDescent="0.25">
      <c r="A435" s="1" t="s">
        <v>1750</v>
      </c>
      <c r="B435" s="1" t="s">
        <v>1751</v>
      </c>
      <c r="C435" s="1" t="s">
        <v>19</v>
      </c>
      <c r="D435" s="1">
        <v>1</v>
      </c>
      <c r="E435" s="1">
        <v>1.1100000000000001</v>
      </c>
      <c r="F435" s="1">
        <v>0.99</v>
      </c>
      <c r="G435" s="1">
        <v>2008</v>
      </c>
      <c r="H435" s="1" t="s">
        <v>1555</v>
      </c>
      <c r="I43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6" spans="1:9" x14ac:dyDescent="0.25">
      <c r="A436" s="1" t="s">
        <v>1752</v>
      </c>
      <c r="B436" s="1" t="s">
        <v>1753</v>
      </c>
      <c r="C436" s="1" t="s">
        <v>2452</v>
      </c>
      <c r="D436" s="1">
        <v>1</v>
      </c>
      <c r="E436" s="1">
        <v>1.78</v>
      </c>
      <c r="F436" s="1">
        <v>1.58</v>
      </c>
      <c r="G436" s="1">
        <v>2010</v>
      </c>
      <c r="H436" s="1" t="s">
        <v>31</v>
      </c>
      <c r="I43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7" spans="1:9" x14ac:dyDescent="0.25">
      <c r="A437" s="1" t="s">
        <v>1756</v>
      </c>
      <c r="B437" s="1" t="s">
        <v>1757</v>
      </c>
      <c r="C437" s="1" t="s">
        <v>34</v>
      </c>
      <c r="D437" s="1">
        <v>1</v>
      </c>
      <c r="E437" s="1">
        <v>0.54</v>
      </c>
      <c r="F437" s="1">
        <v>0.48</v>
      </c>
      <c r="G437" s="1">
        <v>2025</v>
      </c>
      <c r="H437" s="1" t="s">
        <v>85</v>
      </c>
      <c r="I43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8" spans="1:9" x14ac:dyDescent="0.25">
      <c r="A438" s="1" t="s">
        <v>2525</v>
      </c>
      <c r="B438" s="1" t="s">
        <v>2526</v>
      </c>
      <c r="C438" s="1" t="s">
        <v>34</v>
      </c>
      <c r="D438" s="1">
        <v>1</v>
      </c>
      <c r="E438" s="1">
        <v>0.62</v>
      </c>
      <c r="F438" s="1">
        <v>0.55000000000000004</v>
      </c>
      <c r="G438" s="1">
        <v>2025</v>
      </c>
      <c r="H438" s="1" t="s">
        <v>2527</v>
      </c>
      <c r="I43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39" spans="1:9" x14ac:dyDescent="0.25">
      <c r="A439" s="1" t="s">
        <v>1758</v>
      </c>
      <c r="B439" s="1" t="s">
        <v>1759</v>
      </c>
      <c r="C439" s="1" t="s">
        <v>19</v>
      </c>
      <c r="D439" s="1">
        <v>1</v>
      </c>
      <c r="E439" s="1">
        <v>1.27</v>
      </c>
      <c r="F439" s="1">
        <v>1.1299999999999999</v>
      </c>
      <c r="G439" s="1">
        <v>2024</v>
      </c>
      <c r="H439" s="1" t="s">
        <v>85</v>
      </c>
      <c r="I43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40" spans="1:9" x14ac:dyDescent="0.25">
      <c r="A440" s="1" t="s">
        <v>1760</v>
      </c>
      <c r="B440" s="1" t="s">
        <v>1761</v>
      </c>
      <c r="C440" s="1" t="s">
        <v>2455</v>
      </c>
      <c r="D440" s="1">
        <v>1</v>
      </c>
      <c r="E440" s="1">
        <v>0.88</v>
      </c>
      <c r="F440" s="1">
        <v>0.79</v>
      </c>
      <c r="G440" s="1">
        <v>2025</v>
      </c>
      <c r="H440" s="1" t="s">
        <v>9</v>
      </c>
      <c r="I44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41" spans="1:9" x14ac:dyDescent="0.25">
      <c r="A441" s="1" t="s">
        <v>1764</v>
      </c>
      <c r="B441" s="1" t="s">
        <v>1765</v>
      </c>
      <c r="C441" s="1" t="s">
        <v>19</v>
      </c>
      <c r="D441" s="1">
        <v>1</v>
      </c>
      <c r="E441" s="1">
        <v>1.2</v>
      </c>
      <c r="F441" s="1">
        <v>1.07</v>
      </c>
      <c r="G441" s="1">
        <v>2025</v>
      </c>
      <c r="H441" s="1" t="s">
        <v>41</v>
      </c>
      <c r="I44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42" spans="1:9" x14ac:dyDescent="0.25">
      <c r="A442" s="1" t="s">
        <v>1766</v>
      </c>
      <c r="B442" s="1" t="s">
        <v>1767</v>
      </c>
      <c r="C442" s="1" t="s">
        <v>19</v>
      </c>
      <c r="D442" s="1">
        <v>1</v>
      </c>
      <c r="E442" s="2">
        <v>1.1100000000000001</v>
      </c>
      <c r="F442" s="2">
        <v>0.98</v>
      </c>
      <c r="G442" s="1">
        <v>2019</v>
      </c>
      <c r="H442" s="1" t="s">
        <v>284</v>
      </c>
      <c r="I44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43" spans="1:9" x14ac:dyDescent="0.25">
      <c r="A443" s="1" t="s">
        <v>1768</v>
      </c>
      <c r="B443" s="1" t="s">
        <v>1769</v>
      </c>
      <c r="C443" s="1" t="s">
        <v>34</v>
      </c>
      <c r="D443" s="1">
        <v>1</v>
      </c>
      <c r="E443" s="1">
        <v>0.59</v>
      </c>
      <c r="F443" s="1">
        <v>0.52</v>
      </c>
      <c r="G443" s="1">
        <v>2020</v>
      </c>
      <c r="H443" s="1" t="s">
        <v>63</v>
      </c>
      <c r="I44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44" spans="1:9" x14ac:dyDescent="0.25">
      <c r="A444" s="1" t="s">
        <v>1770</v>
      </c>
      <c r="B444" s="1" t="s">
        <v>1771</v>
      </c>
      <c r="C444" s="1" t="s">
        <v>66</v>
      </c>
      <c r="D444" s="1">
        <v>1</v>
      </c>
      <c r="E444" s="1">
        <v>2.21</v>
      </c>
      <c r="F444" s="1">
        <v>1.97</v>
      </c>
      <c r="G444" s="1">
        <v>2025</v>
      </c>
      <c r="H444" s="1" t="s">
        <v>48</v>
      </c>
      <c r="I44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45" spans="1:9" x14ac:dyDescent="0.25">
      <c r="A445" s="1" t="s">
        <v>1772</v>
      </c>
      <c r="B445" s="1" t="s">
        <v>1773</v>
      </c>
      <c r="C445" s="1" t="s">
        <v>19</v>
      </c>
      <c r="D445" s="1">
        <v>1</v>
      </c>
      <c r="E445" s="1">
        <v>1.33</v>
      </c>
      <c r="F445" s="1">
        <v>1.18</v>
      </c>
      <c r="G445" s="1">
        <v>2017</v>
      </c>
      <c r="H445" s="1" t="s">
        <v>110</v>
      </c>
      <c r="I44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46" spans="1:9" x14ac:dyDescent="0.25">
      <c r="A446" s="1" t="s">
        <v>1776</v>
      </c>
      <c r="B446" s="1" t="s">
        <v>1777</v>
      </c>
      <c r="C446" s="1" t="s">
        <v>2455</v>
      </c>
      <c r="D446" s="1">
        <v>1</v>
      </c>
      <c r="E446" s="1">
        <v>0.96</v>
      </c>
      <c r="F446" s="1">
        <v>0.85</v>
      </c>
      <c r="G446" s="1">
        <v>2019</v>
      </c>
      <c r="H446" s="1" t="s">
        <v>208</v>
      </c>
      <c r="I44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47" spans="1:9" x14ac:dyDescent="0.25">
      <c r="A447" s="1" t="s">
        <v>1778</v>
      </c>
      <c r="B447" s="1" t="s">
        <v>1779</v>
      </c>
      <c r="C447" s="1" t="s">
        <v>66</v>
      </c>
      <c r="D447" s="1">
        <v>1</v>
      </c>
      <c r="E447" s="2">
        <v>1.81</v>
      </c>
      <c r="F447" s="2">
        <v>1.61</v>
      </c>
      <c r="G447" s="1">
        <v>2012</v>
      </c>
      <c r="H447" s="1" t="s">
        <v>289</v>
      </c>
      <c r="I44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48" spans="1:9" x14ac:dyDescent="0.25">
      <c r="A448" s="1" t="s">
        <v>1782</v>
      </c>
      <c r="B448" s="1" t="s">
        <v>1783</v>
      </c>
      <c r="C448" s="1" t="s">
        <v>2454</v>
      </c>
      <c r="D448" s="1">
        <v>1</v>
      </c>
      <c r="E448" s="2" t="s">
        <v>73</v>
      </c>
      <c r="F448" s="2">
        <v>3.23</v>
      </c>
      <c r="G448" s="1">
        <v>2010</v>
      </c>
      <c r="H448" s="1" t="s">
        <v>51</v>
      </c>
      <c r="I44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49" spans="1:9" x14ac:dyDescent="0.25">
      <c r="A449" s="1" t="s">
        <v>1784</v>
      </c>
      <c r="B449" s="1" t="s">
        <v>1785</v>
      </c>
      <c r="C449" s="1" t="s">
        <v>34</v>
      </c>
      <c r="D449" s="1">
        <v>1</v>
      </c>
      <c r="E449" s="1">
        <v>0.87</v>
      </c>
      <c r="F449" s="1">
        <v>0.77</v>
      </c>
      <c r="G449" s="1">
        <v>2018</v>
      </c>
      <c r="H449" s="1" t="s">
        <v>13</v>
      </c>
      <c r="I44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50" spans="1:9" x14ac:dyDescent="0.25">
      <c r="A450" s="1" t="s">
        <v>1786</v>
      </c>
      <c r="B450" s="1" t="s">
        <v>1787</v>
      </c>
      <c r="C450" s="1" t="s">
        <v>19</v>
      </c>
      <c r="D450" s="1">
        <v>1</v>
      </c>
      <c r="E450" s="1">
        <v>1.1399999999999999</v>
      </c>
      <c r="F450" s="1">
        <v>1.01</v>
      </c>
      <c r="G450" s="1">
        <v>2020</v>
      </c>
      <c r="H450" s="1" t="s">
        <v>44</v>
      </c>
      <c r="I45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51" spans="1:9" x14ac:dyDescent="0.25">
      <c r="A451" s="1" t="s">
        <v>1788</v>
      </c>
      <c r="B451" s="1" t="s">
        <v>1789</v>
      </c>
      <c r="C451" s="1" t="s">
        <v>34</v>
      </c>
      <c r="D451" s="1">
        <v>1</v>
      </c>
      <c r="E451" s="1">
        <v>0.96</v>
      </c>
      <c r="F451" s="1">
        <v>0.85</v>
      </c>
      <c r="G451" s="1">
        <v>2014</v>
      </c>
      <c r="H451" s="1" t="s">
        <v>143</v>
      </c>
      <c r="I45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52" spans="1:9" x14ac:dyDescent="0.25">
      <c r="A452" s="1" t="s">
        <v>1790</v>
      </c>
      <c r="B452" s="1" t="s">
        <v>1791</v>
      </c>
      <c r="C452" s="1" t="s">
        <v>19</v>
      </c>
      <c r="D452" s="1">
        <v>1</v>
      </c>
      <c r="E452" s="1">
        <v>1.24</v>
      </c>
      <c r="F452" s="1">
        <v>1.1000000000000001</v>
      </c>
      <c r="G452" s="1">
        <v>2024</v>
      </c>
      <c r="H452" s="1" t="s">
        <v>48</v>
      </c>
      <c r="I45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53" spans="1:9" x14ac:dyDescent="0.25">
      <c r="A453" s="1" t="s">
        <v>1794</v>
      </c>
      <c r="B453" s="1" t="s">
        <v>1795</v>
      </c>
      <c r="C453" s="1" t="s">
        <v>2454</v>
      </c>
      <c r="D453" s="1">
        <v>1</v>
      </c>
      <c r="E453" s="2" t="s">
        <v>73</v>
      </c>
      <c r="F453" s="2">
        <v>2.68</v>
      </c>
      <c r="G453" s="1">
        <v>2024</v>
      </c>
      <c r="H453" s="1" t="s">
        <v>51</v>
      </c>
      <c r="I45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54" spans="1:9" x14ac:dyDescent="0.25">
      <c r="A454" s="1" t="s">
        <v>1798</v>
      </c>
      <c r="B454" s="1" t="s">
        <v>1799</v>
      </c>
      <c r="C454" s="1" t="s">
        <v>19</v>
      </c>
      <c r="D454" s="1">
        <v>1</v>
      </c>
      <c r="E454" s="1">
        <v>1.75</v>
      </c>
      <c r="F454" s="1">
        <v>1.55</v>
      </c>
      <c r="G454" s="1">
        <v>2025</v>
      </c>
      <c r="H454" s="1" t="s">
        <v>67</v>
      </c>
      <c r="I45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55" spans="1:9" x14ac:dyDescent="0.25">
      <c r="A455" s="1" t="s">
        <v>1800</v>
      </c>
      <c r="B455" s="1" t="s">
        <v>1801</v>
      </c>
      <c r="C455" s="1" t="s">
        <v>19</v>
      </c>
      <c r="D455" s="1">
        <v>1</v>
      </c>
      <c r="E455" s="2">
        <v>1.26</v>
      </c>
      <c r="F455" s="2">
        <v>1.1200000000000001</v>
      </c>
      <c r="G455" s="1">
        <v>2025</v>
      </c>
      <c r="H455" s="1" t="s">
        <v>238</v>
      </c>
      <c r="I45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56" spans="1:9" x14ac:dyDescent="0.25">
      <c r="A456" s="1" t="s">
        <v>1804</v>
      </c>
      <c r="B456" s="1" t="s">
        <v>1805</v>
      </c>
      <c r="C456" s="1" t="s">
        <v>34</v>
      </c>
      <c r="D456" s="1">
        <v>1</v>
      </c>
      <c r="E456" s="1">
        <v>0.67</v>
      </c>
      <c r="F456" s="1">
        <v>0.59</v>
      </c>
      <c r="G456" s="1">
        <v>2023</v>
      </c>
      <c r="H456" s="1" t="s">
        <v>16</v>
      </c>
      <c r="I45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57" spans="1:9" x14ac:dyDescent="0.25">
      <c r="A457" s="1" t="s">
        <v>1806</v>
      </c>
      <c r="B457" s="1" t="s">
        <v>1807</v>
      </c>
      <c r="C457" s="1" t="s">
        <v>34</v>
      </c>
      <c r="D457" s="1">
        <v>1</v>
      </c>
      <c r="E457" s="1">
        <v>0.94</v>
      </c>
      <c r="F457" s="1">
        <v>0.84</v>
      </c>
      <c r="G457" s="1">
        <v>2025</v>
      </c>
      <c r="H457" s="1" t="s">
        <v>131</v>
      </c>
      <c r="I45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58" spans="1:9" x14ac:dyDescent="0.25">
      <c r="A458" s="1" t="s">
        <v>1808</v>
      </c>
      <c r="B458" s="1" t="s">
        <v>1809</v>
      </c>
      <c r="C458" s="1" t="s">
        <v>34</v>
      </c>
      <c r="D458" s="1">
        <v>1</v>
      </c>
      <c r="E458" s="1">
        <v>0.57999999999999996</v>
      </c>
      <c r="F458" s="1">
        <v>0.52</v>
      </c>
      <c r="G458" s="1">
        <v>2024</v>
      </c>
      <c r="H458" s="1" t="s">
        <v>9</v>
      </c>
      <c r="I45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59" spans="1:9" x14ac:dyDescent="0.25">
      <c r="A459" s="1" t="s">
        <v>1813</v>
      </c>
      <c r="B459" s="1" t="s">
        <v>1814</v>
      </c>
      <c r="C459" s="1" t="s">
        <v>2455</v>
      </c>
      <c r="D459" s="1">
        <v>1</v>
      </c>
      <c r="E459" s="1">
        <v>1.04</v>
      </c>
      <c r="F459" s="1">
        <v>0.93</v>
      </c>
      <c r="G459" s="1">
        <v>2024</v>
      </c>
      <c r="H459" s="1" t="s">
        <v>13</v>
      </c>
      <c r="I45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0" spans="1:9" x14ac:dyDescent="0.25">
      <c r="A460" s="1" t="s">
        <v>1817</v>
      </c>
      <c r="B460" s="1" t="s">
        <v>1818</v>
      </c>
      <c r="C460" s="1" t="s">
        <v>34</v>
      </c>
      <c r="D460" s="1">
        <v>1</v>
      </c>
      <c r="E460" s="1">
        <v>0.56000000000000005</v>
      </c>
      <c r="F460" s="1">
        <v>0.5</v>
      </c>
      <c r="G460" s="1">
        <v>2019</v>
      </c>
      <c r="H460" s="1" t="s">
        <v>25</v>
      </c>
      <c r="I46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1" spans="1:9" x14ac:dyDescent="0.25">
      <c r="A461" s="1" t="s">
        <v>1833</v>
      </c>
      <c r="B461" s="1" t="s">
        <v>1834</v>
      </c>
      <c r="C461" s="1" t="s">
        <v>34</v>
      </c>
      <c r="D461" s="1">
        <v>1</v>
      </c>
      <c r="E461" s="1">
        <v>0.7</v>
      </c>
      <c r="F461" s="1">
        <v>0.62</v>
      </c>
      <c r="G461" s="1">
        <v>2009</v>
      </c>
      <c r="H461" s="1" t="s">
        <v>44</v>
      </c>
      <c r="I46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2" spans="1:9" x14ac:dyDescent="0.25">
      <c r="A462" s="1" t="s">
        <v>1843</v>
      </c>
      <c r="B462" s="1" t="s">
        <v>1844</v>
      </c>
      <c r="C462" s="1" t="s">
        <v>19</v>
      </c>
      <c r="D462" s="1">
        <v>1</v>
      </c>
      <c r="E462" s="1">
        <v>1.22</v>
      </c>
      <c r="F462" s="1">
        <v>1.08</v>
      </c>
      <c r="G462" s="1">
        <v>2016</v>
      </c>
      <c r="H462" s="1" t="s">
        <v>154</v>
      </c>
      <c r="I46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3" spans="1:9" x14ac:dyDescent="0.25">
      <c r="A463" s="1" t="s">
        <v>1847</v>
      </c>
      <c r="B463" s="1" t="s">
        <v>1848</v>
      </c>
      <c r="C463" s="1" t="s">
        <v>34</v>
      </c>
      <c r="D463" s="1">
        <v>1</v>
      </c>
      <c r="E463" s="1">
        <v>0.62</v>
      </c>
      <c r="F463" s="1">
        <v>0.55000000000000004</v>
      </c>
      <c r="G463" s="1">
        <v>2024</v>
      </c>
      <c r="H463" s="1" t="s">
        <v>176</v>
      </c>
      <c r="I46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4" spans="1:9" x14ac:dyDescent="0.25">
      <c r="A464" s="1" t="s">
        <v>2528</v>
      </c>
      <c r="B464" s="1" t="s">
        <v>2529</v>
      </c>
      <c r="C464" s="1" t="s">
        <v>19</v>
      </c>
      <c r="D464" s="1">
        <v>1</v>
      </c>
      <c r="E464" s="1">
        <v>1.32</v>
      </c>
      <c r="F464" s="1">
        <v>1.17</v>
      </c>
      <c r="G464" s="1">
        <v>2008</v>
      </c>
      <c r="H464" s="1" t="s">
        <v>253</v>
      </c>
      <c r="I46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5" spans="1:9" x14ac:dyDescent="0.25">
      <c r="A465" s="1" t="s">
        <v>1853</v>
      </c>
      <c r="B465" s="1" t="s">
        <v>1854</v>
      </c>
      <c r="C465" s="1" t="s">
        <v>19</v>
      </c>
      <c r="D465" s="1">
        <v>1</v>
      </c>
      <c r="E465" s="1">
        <v>1.27</v>
      </c>
      <c r="F465" s="1">
        <v>1.1299999999999999</v>
      </c>
      <c r="G465" s="1">
        <v>2017</v>
      </c>
      <c r="H465" s="1" t="s">
        <v>123</v>
      </c>
      <c r="I46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6" spans="1:9" x14ac:dyDescent="0.25">
      <c r="A466" s="1" t="s">
        <v>1855</v>
      </c>
      <c r="B466" s="1" t="s">
        <v>1856</v>
      </c>
      <c r="C466" s="1" t="s">
        <v>34</v>
      </c>
      <c r="D466" s="1">
        <v>1</v>
      </c>
      <c r="E466" s="1">
        <v>0.79</v>
      </c>
      <c r="F466" s="1">
        <v>0.7</v>
      </c>
      <c r="G466" s="1">
        <v>2025</v>
      </c>
      <c r="H466" s="1" t="s">
        <v>143</v>
      </c>
      <c r="I46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7" spans="1:9" x14ac:dyDescent="0.25">
      <c r="A467" s="1" t="s">
        <v>1859</v>
      </c>
      <c r="B467" s="1" t="s">
        <v>1860</v>
      </c>
      <c r="C467" s="1" t="s">
        <v>2452</v>
      </c>
      <c r="D467" s="1">
        <v>1</v>
      </c>
      <c r="E467" s="1">
        <v>1.46</v>
      </c>
      <c r="F467" s="1">
        <v>1.3</v>
      </c>
      <c r="G467" s="1">
        <v>2022</v>
      </c>
      <c r="H467" s="1" t="s">
        <v>176</v>
      </c>
      <c r="I46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8" spans="1:9" x14ac:dyDescent="0.25">
      <c r="A468" s="1" t="s">
        <v>1871</v>
      </c>
      <c r="B468" s="1" t="s">
        <v>1872</v>
      </c>
      <c r="C468" s="1" t="s">
        <v>66</v>
      </c>
      <c r="D468" s="1">
        <v>1</v>
      </c>
      <c r="E468" s="1">
        <v>1.8</v>
      </c>
      <c r="F468" s="1">
        <v>1.61</v>
      </c>
      <c r="G468" s="1">
        <v>2020</v>
      </c>
      <c r="H468" s="1" t="s">
        <v>154</v>
      </c>
      <c r="I46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69" spans="1:9" x14ac:dyDescent="0.25">
      <c r="A469" s="1" t="s">
        <v>1875</v>
      </c>
      <c r="B469" s="1" t="s">
        <v>1876</v>
      </c>
      <c r="C469" s="1" t="s">
        <v>19</v>
      </c>
      <c r="D469" s="1">
        <v>1</v>
      </c>
      <c r="E469" s="2">
        <v>1.29</v>
      </c>
      <c r="F469" s="2">
        <v>1.1499999999999999</v>
      </c>
      <c r="G469" s="1">
        <v>2016</v>
      </c>
      <c r="H469" s="1" t="s">
        <v>617</v>
      </c>
      <c r="I46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70" spans="1:9" x14ac:dyDescent="0.25">
      <c r="A470" s="1" t="s">
        <v>1879</v>
      </c>
      <c r="B470" s="1" t="s">
        <v>1880</v>
      </c>
      <c r="C470" s="1" t="s">
        <v>2456</v>
      </c>
      <c r="D470" s="1">
        <v>1</v>
      </c>
      <c r="E470" s="1">
        <v>1.95</v>
      </c>
      <c r="F470" s="1">
        <v>1.74</v>
      </c>
      <c r="G470" s="1">
        <v>2025</v>
      </c>
      <c r="H470" s="1" t="s">
        <v>126</v>
      </c>
      <c r="I47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71" spans="1:9" x14ac:dyDescent="0.25">
      <c r="A471" s="1" t="s">
        <v>1885</v>
      </c>
      <c r="B471" s="1" t="s">
        <v>1886</v>
      </c>
      <c r="C471" s="1" t="s">
        <v>34</v>
      </c>
      <c r="D471" s="1">
        <v>1</v>
      </c>
      <c r="E471" s="1">
        <v>0.56000000000000005</v>
      </c>
      <c r="F471" s="1">
        <v>0.5</v>
      </c>
      <c r="G471" s="1">
        <v>2016</v>
      </c>
      <c r="H471" s="1" t="s">
        <v>63</v>
      </c>
      <c r="I47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72" spans="1:9" x14ac:dyDescent="0.25">
      <c r="A472" s="1" t="s">
        <v>1887</v>
      </c>
      <c r="B472" s="1" t="s">
        <v>1888</v>
      </c>
      <c r="C472" s="1" t="s">
        <v>19</v>
      </c>
      <c r="D472" s="1">
        <v>1</v>
      </c>
      <c r="E472" s="1">
        <v>1.22</v>
      </c>
      <c r="F472" s="1">
        <v>1.08</v>
      </c>
      <c r="G472" s="1">
        <v>2025</v>
      </c>
      <c r="H472" s="1" t="s">
        <v>354</v>
      </c>
      <c r="I47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73" spans="1:9" x14ac:dyDescent="0.25">
      <c r="A473" s="1" t="s">
        <v>1893</v>
      </c>
      <c r="B473" s="1" t="s">
        <v>1894</v>
      </c>
      <c r="C473" s="1" t="s">
        <v>19</v>
      </c>
      <c r="D473" s="1">
        <v>1</v>
      </c>
      <c r="E473" s="2">
        <v>1.38</v>
      </c>
      <c r="F473" s="2">
        <v>1.22</v>
      </c>
      <c r="G473" s="1">
        <v>2025</v>
      </c>
      <c r="H473" s="1" t="s">
        <v>51</v>
      </c>
      <c r="I47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74" spans="1:9" x14ac:dyDescent="0.25">
      <c r="A474" s="1" t="s">
        <v>1899</v>
      </c>
      <c r="B474" s="1" t="s">
        <v>1900</v>
      </c>
      <c r="C474" s="1" t="s">
        <v>66</v>
      </c>
      <c r="D474" s="1">
        <v>1</v>
      </c>
      <c r="E474" s="2">
        <v>2.2200000000000002</v>
      </c>
      <c r="F474" s="2">
        <v>1.97</v>
      </c>
      <c r="G474" s="1">
        <v>2018</v>
      </c>
      <c r="H474" s="1" t="s">
        <v>51</v>
      </c>
      <c r="I47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75" spans="1:9" x14ac:dyDescent="0.25">
      <c r="A475" s="1" t="s">
        <v>1901</v>
      </c>
      <c r="B475" s="1" t="s">
        <v>1902</v>
      </c>
      <c r="C475" s="1" t="s">
        <v>2455</v>
      </c>
      <c r="D475" s="1">
        <v>1</v>
      </c>
      <c r="E475" s="1">
        <v>1.03</v>
      </c>
      <c r="F475" s="1">
        <v>0.92</v>
      </c>
      <c r="G475" s="1">
        <v>2020</v>
      </c>
      <c r="H475" s="1" t="s">
        <v>489</v>
      </c>
      <c r="I47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76" spans="1:9" x14ac:dyDescent="0.25">
      <c r="A476" s="1" t="s">
        <v>1903</v>
      </c>
      <c r="B476" s="1" t="s">
        <v>1904</v>
      </c>
      <c r="C476" s="1" t="s">
        <v>66</v>
      </c>
      <c r="D476" s="1">
        <v>1</v>
      </c>
      <c r="E476" s="2">
        <v>2.11</v>
      </c>
      <c r="F476" s="2">
        <v>1.88</v>
      </c>
      <c r="G476" s="1">
        <v>2025</v>
      </c>
      <c r="H476" s="1" t="s">
        <v>38</v>
      </c>
      <c r="I47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77" spans="1:9" x14ac:dyDescent="0.25">
      <c r="A477" s="1" t="s">
        <v>1905</v>
      </c>
      <c r="B477" s="1" t="s">
        <v>1906</v>
      </c>
      <c r="C477" s="1" t="s">
        <v>19</v>
      </c>
      <c r="D477" s="1">
        <v>1</v>
      </c>
      <c r="E477" s="1">
        <v>1.1399999999999999</v>
      </c>
      <c r="F477" s="1">
        <v>1.02</v>
      </c>
      <c r="G477" s="1">
        <v>2016</v>
      </c>
      <c r="H477" s="1" t="s">
        <v>253</v>
      </c>
      <c r="I47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78" spans="1:9" x14ac:dyDescent="0.25">
      <c r="A478" s="1" t="s">
        <v>1907</v>
      </c>
      <c r="B478" s="1" t="s">
        <v>1908</v>
      </c>
      <c r="C478" s="1" t="s">
        <v>2454</v>
      </c>
      <c r="D478" s="1">
        <v>1</v>
      </c>
      <c r="E478" s="1" t="s">
        <v>73</v>
      </c>
      <c r="F478" s="1">
        <v>2.31</v>
      </c>
      <c r="G478" s="1">
        <v>2025</v>
      </c>
      <c r="H478" s="1" t="s">
        <v>9</v>
      </c>
      <c r="I47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79" spans="1:9" x14ac:dyDescent="0.25">
      <c r="A479" s="1" t="s">
        <v>1909</v>
      </c>
      <c r="B479" s="1" t="s">
        <v>1910</v>
      </c>
      <c r="C479" s="1" t="s">
        <v>34</v>
      </c>
      <c r="D479" s="1">
        <v>1</v>
      </c>
      <c r="E479" s="1">
        <v>0.72</v>
      </c>
      <c r="F479" s="1">
        <v>0.64</v>
      </c>
      <c r="G479" s="1">
        <v>2025</v>
      </c>
      <c r="H479" s="1" t="s">
        <v>148</v>
      </c>
      <c r="I47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0" spans="1:9" x14ac:dyDescent="0.25">
      <c r="A480" s="1" t="s">
        <v>2530</v>
      </c>
      <c r="B480" s="1" t="s">
        <v>2531</v>
      </c>
      <c r="C480" s="1" t="s">
        <v>2454</v>
      </c>
      <c r="D480" s="1">
        <v>1</v>
      </c>
      <c r="E480" s="1" t="s">
        <v>73</v>
      </c>
      <c r="F480" s="1">
        <v>2.6</v>
      </c>
      <c r="G480" s="1">
        <v>2018</v>
      </c>
      <c r="H480" s="1" t="s">
        <v>191</v>
      </c>
      <c r="I48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1" spans="1:9" x14ac:dyDescent="0.25">
      <c r="A481" s="1" t="s">
        <v>1913</v>
      </c>
      <c r="B481" s="1" t="s">
        <v>1914</v>
      </c>
      <c r="C481" s="1" t="s">
        <v>2455</v>
      </c>
      <c r="D481" s="1">
        <v>1</v>
      </c>
      <c r="E481" s="1">
        <v>1.02</v>
      </c>
      <c r="F481" s="1">
        <v>0.91</v>
      </c>
      <c r="G481" s="1">
        <v>2024</v>
      </c>
      <c r="H481" s="1" t="s">
        <v>126</v>
      </c>
      <c r="I48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2" spans="1:9" x14ac:dyDescent="0.25">
      <c r="A482" s="1" t="s">
        <v>1915</v>
      </c>
      <c r="B482" s="1" t="s">
        <v>1916</v>
      </c>
      <c r="C482" s="1" t="s">
        <v>19</v>
      </c>
      <c r="D482" s="1">
        <v>1</v>
      </c>
      <c r="E482" s="1">
        <v>1.26</v>
      </c>
      <c r="F482" s="1">
        <v>1.1200000000000001</v>
      </c>
      <c r="G482" s="1">
        <v>2019</v>
      </c>
      <c r="H482" s="1" t="s">
        <v>31</v>
      </c>
      <c r="I48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3" spans="1:9" x14ac:dyDescent="0.25">
      <c r="A483" s="1" t="s">
        <v>1929</v>
      </c>
      <c r="B483" s="1" t="s">
        <v>1930</v>
      </c>
      <c r="C483" s="1" t="s">
        <v>66</v>
      </c>
      <c r="D483" s="1">
        <v>1</v>
      </c>
      <c r="E483" s="1">
        <v>2.0499999999999998</v>
      </c>
      <c r="F483" s="1">
        <v>1.82</v>
      </c>
      <c r="G483" s="1">
        <v>2018</v>
      </c>
      <c r="H483" s="1" t="s">
        <v>9</v>
      </c>
      <c r="I48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4" spans="1:9" x14ac:dyDescent="0.25">
      <c r="A484" s="1" t="s">
        <v>1939</v>
      </c>
      <c r="B484" s="1" t="s">
        <v>1940</v>
      </c>
      <c r="C484" s="1" t="s">
        <v>34</v>
      </c>
      <c r="D484" s="1">
        <v>1</v>
      </c>
      <c r="E484" s="1">
        <v>0.38</v>
      </c>
      <c r="F484" s="1">
        <v>0.34</v>
      </c>
      <c r="G484" s="1">
        <v>2012</v>
      </c>
      <c r="H484" s="1" t="s">
        <v>191</v>
      </c>
      <c r="I48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5" spans="1:9" x14ac:dyDescent="0.25">
      <c r="A485" s="1" t="s">
        <v>1941</v>
      </c>
      <c r="B485" s="1" t="s">
        <v>1942</v>
      </c>
      <c r="C485" s="1" t="s">
        <v>2455</v>
      </c>
      <c r="D485" s="1">
        <v>1</v>
      </c>
      <c r="E485" s="1">
        <v>0.73</v>
      </c>
      <c r="F485" s="1">
        <v>0.65</v>
      </c>
      <c r="G485" s="1">
        <v>2019</v>
      </c>
      <c r="H485" s="1" t="s">
        <v>20</v>
      </c>
      <c r="I48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6" spans="1:9" x14ac:dyDescent="0.25">
      <c r="A486" s="1" t="s">
        <v>2532</v>
      </c>
      <c r="B486" s="1" t="s">
        <v>2533</v>
      </c>
      <c r="C486" s="1" t="s">
        <v>34</v>
      </c>
      <c r="D486" s="1">
        <v>1</v>
      </c>
      <c r="E486" s="1">
        <v>0.72</v>
      </c>
      <c r="F486" s="1">
        <v>0.64</v>
      </c>
      <c r="G486" s="1">
        <v>2025</v>
      </c>
      <c r="H486" s="1" t="s">
        <v>536</v>
      </c>
      <c r="I48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7" spans="1:9" x14ac:dyDescent="0.25">
      <c r="A487" s="1" t="s">
        <v>1943</v>
      </c>
      <c r="B487" s="1" t="s">
        <v>1944</v>
      </c>
      <c r="C487" s="1" t="s">
        <v>2452</v>
      </c>
      <c r="D487" s="1">
        <v>1</v>
      </c>
      <c r="E487" s="1">
        <v>1.71</v>
      </c>
      <c r="F487" s="1">
        <v>1.52</v>
      </c>
      <c r="G487" s="1">
        <v>2023</v>
      </c>
      <c r="H487" s="1" t="s">
        <v>67</v>
      </c>
      <c r="I48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8" spans="1:9" x14ac:dyDescent="0.25">
      <c r="A488" s="1" t="s">
        <v>1947</v>
      </c>
      <c r="B488" s="1" t="s">
        <v>1948</v>
      </c>
      <c r="C488" s="1" t="s">
        <v>34</v>
      </c>
      <c r="D488" s="1">
        <v>1</v>
      </c>
      <c r="E488" s="1">
        <v>0.66</v>
      </c>
      <c r="F488" s="1">
        <v>0.57999999999999996</v>
      </c>
      <c r="G488" s="1">
        <v>2008</v>
      </c>
      <c r="H488" s="1" t="s">
        <v>1949</v>
      </c>
      <c r="I48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89" spans="1:9" x14ac:dyDescent="0.25">
      <c r="A489" s="1" t="s">
        <v>1950</v>
      </c>
      <c r="B489" s="1" t="s">
        <v>1951</v>
      </c>
      <c r="C489" s="1" t="s">
        <v>34</v>
      </c>
      <c r="D489" s="1">
        <v>1</v>
      </c>
      <c r="E489" s="1">
        <v>0.85</v>
      </c>
      <c r="F489" s="1">
        <v>0.76</v>
      </c>
      <c r="G489" s="1">
        <v>2017</v>
      </c>
      <c r="H489" s="1" t="s">
        <v>253</v>
      </c>
      <c r="I48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90" spans="1:9" x14ac:dyDescent="0.25">
      <c r="A490" s="1" t="s">
        <v>1954</v>
      </c>
      <c r="B490" s="1" t="s">
        <v>1955</v>
      </c>
      <c r="C490" s="1" t="s">
        <v>2452</v>
      </c>
      <c r="D490" s="1">
        <v>1</v>
      </c>
      <c r="E490" s="2">
        <v>1.38</v>
      </c>
      <c r="F490" s="2">
        <v>1.23</v>
      </c>
      <c r="G490" s="1">
        <v>2024</v>
      </c>
      <c r="H490" s="1" t="s">
        <v>82</v>
      </c>
      <c r="I49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91" spans="1:9" x14ac:dyDescent="0.25">
      <c r="A491" s="1" t="s">
        <v>2534</v>
      </c>
      <c r="B491" s="1" t="s">
        <v>2535</v>
      </c>
      <c r="C491" s="1" t="s">
        <v>2454</v>
      </c>
      <c r="D491" s="1">
        <v>1</v>
      </c>
      <c r="E491" s="1" t="s">
        <v>73</v>
      </c>
      <c r="F491" s="1">
        <v>1.51</v>
      </c>
      <c r="G491" s="1">
        <v>2025</v>
      </c>
      <c r="H491" s="1" t="s">
        <v>25</v>
      </c>
      <c r="I49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92" spans="1:9" x14ac:dyDescent="0.25">
      <c r="A492" s="1" t="s">
        <v>1960</v>
      </c>
      <c r="B492" s="1" t="s">
        <v>1961</v>
      </c>
      <c r="C492" s="1" t="s">
        <v>2454</v>
      </c>
      <c r="D492" s="1">
        <v>1</v>
      </c>
      <c r="E492" s="1" t="s">
        <v>73</v>
      </c>
      <c r="F492" s="1">
        <v>2.54</v>
      </c>
      <c r="G492" s="1">
        <v>2020</v>
      </c>
      <c r="H492" s="1" t="s">
        <v>138</v>
      </c>
      <c r="I49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93" spans="1:9" x14ac:dyDescent="0.25">
      <c r="A493" s="1" t="s">
        <v>1964</v>
      </c>
      <c r="B493" s="1" t="s">
        <v>1965</v>
      </c>
      <c r="C493" s="1" t="s">
        <v>34</v>
      </c>
      <c r="D493" s="1">
        <v>1</v>
      </c>
      <c r="E493" s="2">
        <v>0.49</v>
      </c>
      <c r="F493" s="2">
        <v>0.43</v>
      </c>
      <c r="G493" s="1">
        <v>2020</v>
      </c>
      <c r="H493" s="1" t="s">
        <v>617</v>
      </c>
      <c r="I49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94" spans="1:9" x14ac:dyDescent="0.25">
      <c r="A494" s="1" t="s">
        <v>1966</v>
      </c>
      <c r="B494" s="1" t="s">
        <v>1967</v>
      </c>
      <c r="C494" s="1" t="s">
        <v>34</v>
      </c>
      <c r="D494" s="1">
        <v>1</v>
      </c>
      <c r="E494" s="2">
        <v>0.93</v>
      </c>
      <c r="F494" s="2">
        <v>0.83</v>
      </c>
      <c r="G494" s="1">
        <v>2022</v>
      </c>
      <c r="H494" s="1" t="s">
        <v>284</v>
      </c>
      <c r="I49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95" spans="1:9" x14ac:dyDescent="0.25">
      <c r="A495" s="1" t="s">
        <v>1968</v>
      </c>
      <c r="B495" s="1" t="s">
        <v>1969</v>
      </c>
      <c r="C495" s="1" t="s">
        <v>19</v>
      </c>
      <c r="D495" s="1">
        <v>1</v>
      </c>
      <c r="E495" s="2">
        <v>1.57</v>
      </c>
      <c r="F495" s="2">
        <v>1.4</v>
      </c>
      <c r="G495" s="1">
        <v>2025</v>
      </c>
      <c r="H495" s="1" t="s">
        <v>284</v>
      </c>
      <c r="I49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496" spans="1:9" x14ac:dyDescent="0.25">
      <c r="A496" s="1" t="s">
        <v>1972</v>
      </c>
      <c r="B496" s="1" t="s">
        <v>1973</v>
      </c>
      <c r="C496" s="1" t="s">
        <v>19</v>
      </c>
      <c r="D496" s="1">
        <v>1</v>
      </c>
      <c r="E496" s="1">
        <v>1.1399999999999999</v>
      </c>
      <c r="F496" s="1">
        <v>1.02</v>
      </c>
      <c r="G496" s="1">
        <v>2025</v>
      </c>
      <c r="H496" s="1" t="s">
        <v>110</v>
      </c>
      <c r="I49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97" spans="1:9" x14ac:dyDescent="0.25">
      <c r="A497" s="1" t="s">
        <v>1976</v>
      </c>
      <c r="B497" s="1" t="s">
        <v>1975</v>
      </c>
      <c r="C497" s="1" t="s">
        <v>19</v>
      </c>
      <c r="D497" s="1">
        <v>1</v>
      </c>
      <c r="E497" s="1">
        <v>1.1200000000000001</v>
      </c>
      <c r="F497" s="1">
        <v>0.99</v>
      </c>
      <c r="G497" s="1">
        <v>2015</v>
      </c>
      <c r="H497" s="1" t="s">
        <v>138</v>
      </c>
      <c r="I49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98" spans="1:9" x14ac:dyDescent="0.25">
      <c r="A498" s="1" t="s">
        <v>1974</v>
      </c>
      <c r="B498" s="1" t="s">
        <v>1975</v>
      </c>
      <c r="C498" s="1" t="s">
        <v>34</v>
      </c>
      <c r="D498" s="1">
        <v>1</v>
      </c>
      <c r="E498" s="1">
        <v>0.68</v>
      </c>
      <c r="F498" s="1">
        <v>0.6</v>
      </c>
      <c r="G498" s="1">
        <v>2025</v>
      </c>
      <c r="H498" s="1" t="s">
        <v>626</v>
      </c>
      <c r="I49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499" spans="1:9" x14ac:dyDescent="0.25">
      <c r="A499" s="1" t="s">
        <v>1977</v>
      </c>
      <c r="B499" s="1" t="s">
        <v>1978</v>
      </c>
      <c r="C499" s="1" t="s">
        <v>34</v>
      </c>
      <c r="D499" s="1">
        <v>1</v>
      </c>
      <c r="E499" s="1">
        <v>0.51</v>
      </c>
      <c r="F499" s="1">
        <v>0.45</v>
      </c>
      <c r="G499" s="1">
        <v>2011</v>
      </c>
      <c r="H499" s="1" t="s">
        <v>98</v>
      </c>
      <c r="I49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0" spans="1:9" x14ac:dyDescent="0.25">
      <c r="A500" s="1" t="s">
        <v>1979</v>
      </c>
      <c r="B500" s="1" t="s">
        <v>1980</v>
      </c>
      <c r="C500" s="1" t="s">
        <v>34</v>
      </c>
      <c r="D500" s="1">
        <v>1</v>
      </c>
      <c r="E500" s="1">
        <v>0.93</v>
      </c>
      <c r="F500" s="1">
        <v>0.83</v>
      </c>
      <c r="G500" s="1">
        <v>2024</v>
      </c>
      <c r="H500" s="1" t="s">
        <v>44</v>
      </c>
      <c r="I50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1" spans="1:9" x14ac:dyDescent="0.25">
      <c r="A501" s="1" t="s">
        <v>1983</v>
      </c>
      <c r="B501" s="1" t="s">
        <v>1984</v>
      </c>
      <c r="C501" s="1" t="s">
        <v>2455</v>
      </c>
      <c r="D501" s="1">
        <v>1</v>
      </c>
      <c r="E501" s="1">
        <v>1.07</v>
      </c>
      <c r="F501" s="1">
        <v>0.96</v>
      </c>
      <c r="G501" s="1">
        <v>2025</v>
      </c>
      <c r="H501" s="1" t="s">
        <v>13</v>
      </c>
      <c r="I50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2" spans="1:9" x14ac:dyDescent="0.25">
      <c r="A502" s="1" t="s">
        <v>1985</v>
      </c>
      <c r="B502" s="1" t="s">
        <v>1986</v>
      </c>
      <c r="C502" s="1" t="s">
        <v>34</v>
      </c>
      <c r="D502" s="1">
        <v>1</v>
      </c>
      <c r="E502" s="1">
        <v>0.85</v>
      </c>
      <c r="F502" s="1">
        <v>0.75</v>
      </c>
      <c r="G502" s="1">
        <v>2024</v>
      </c>
      <c r="H502" s="1" t="s">
        <v>664</v>
      </c>
      <c r="I50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3" spans="1:9" x14ac:dyDescent="0.25">
      <c r="A503" s="1" t="s">
        <v>1989</v>
      </c>
      <c r="B503" s="1" t="s">
        <v>1990</v>
      </c>
      <c r="C503" s="1" t="s">
        <v>2455</v>
      </c>
      <c r="D503" s="1">
        <v>1</v>
      </c>
      <c r="E503" s="1">
        <v>1.03</v>
      </c>
      <c r="F503" s="1">
        <v>0.92</v>
      </c>
      <c r="G503" s="1">
        <v>2025</v>
      </c>
      <c r="H503" s="1" t="s">
        <v>13</v>
      </c>
      <c r="I50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4" spans="1:9" x14ac:dyDescent="0.25">
      <c r="A504" s="1" t="s">
        <v>2536</v>
      </c>
      <c r="B504" s="1" t="s">
        <v>2537</v>
      </c>
      <c r="C504" s="1" t="s">
        <v>34</v>
      </c>
      <c r="D504" s="1">
        <v>1</v>
      </c>
      <c r="E504" s="1">
        <v>0.88</v>
      </c>
      <c r="F504" s="1">
        <v>0.78</v>
      </c>
      <c r="G504" s="1">
        <v>2015</v>
      </c>
      <c r="H504" s="1" t="s">
        <v>970</v>
      </c>
      <c r="I50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5" spans="1:9" x14ac:dyDescent="0.25">
      <c r="A505" s="1" t="s">
        <v>1999</v>
      </c>
      <c r="B505" s="1" t="s">
        <v>2000</v>
      </c>
      <c r="C505" s="1" t="s">
        <v>118</v>
      </c>
      <c r="D505" s="1">
        <v>1</v>
      </c>
      <c r="E505" s="1" t="s">
        <v>73</v>
      </c>
      <c r="F505" s="1">
        <v>3.97</v>
      </c>
      <c r="G505" s="1">
        <v>2017</v>
      </c>
      <c r="H505" s="1" t="s">
        <v>54</v>
      </c>
      <c r="I50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6" spans="1:9" x14ac:dyDescent="0.25">
      <c r="A506" s="1" t="s">
        <v>2538</v>
      </c>
      <c r="B506" s="1" t="s">
        <v>2539</v>
      </c>
      <c r="C506" s="1" t="s">
        <v>2454</v>
      </c>
      <c r="D506" s="1">
        <v>1</v>
      </c>
      <c r="E506" s="1" t="s">
        <v>73</v>
      </c>
      <c r="F506" s="1">
        <v>3.28</v>
      </c>
      <c r="G506" s="1">
        <v>2009</v>
      </c>
      <c r="H506" s="1" t="s">
        <v>253</v>
      </c>
      <c r="I50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7" spans="1:9" x14ac:dyDescent="0.25">
      <c r="A507" s="1" t="s">
        <v>2001</v>
      </c>
      <c r="B507" s="1" t="s">
        <v>2002</v>
      </c>
      <c r="C507" s="1" t="s">
        <v>19</v>
      </c>
      <c r="D507" s="1">
        <v>1</v>
      </c>
      <c r="E507" s="1">
        <v>1.41</v>
      </c>
      <c r="F507" s="1">
        <v>1.25</v>
      </c>
      <c r="G507" s="1">
        <v>2009</v>
      </c>
      <c r="H507" s="1" t="s">
        <v>148</v>
      </c>
      <c r="I50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8" spans="1:9" x14ac:dyDescent="0.25">
      <c r="A508" s="1" t="s">
        <v>2003</v>
      </c>
      <c r="B508" s="1" t="s">
        <v>2004</v>
      </c>
      <c r="C508" s="1" t="s">
        <v>19</v>
      </c>
      <c r="D508" s="1">
        <v>1</v>
      </c>
      <c r="E508" s="1">
        <v>1.67</v>
      </c>
      <c r="F508" s="1">
        <v>1.49</v>
      </c>
      <c r="G508" s="1">
        <v>2013</v>
      </c>
      <c r="H508" s="1" t="s">
        <v>98</v>
      </c>
      <c r="I50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09" spans="1:9" x14ac:dyDescent="0.25">
      <c r="A509" s="1" t="s">
        <v>2009</v>
      </c>
      <c r="B509" s="1" t="s">
        <v>2008</v>
      </c>
      <c r="C509" s="1" t="s">
        <v>34</v>
      </c>
      <c r="D509" s="1">
        <v>1</v>
      </c>
      <c r="E509" s="1">
        <v>0.55000000000000004</v>
      </c>
      <c r="F509" s="1">
        <v>0.49</v>
      </c>
      <c r="G509" s="1">
        <v>2022</v>
      </c>
      <c r="H509" s="1" t="s">
        <v>126</v>
      </c>
      <c r="I50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0" spans="1:9" x14ac:dyDescent="0.25">
      <c r="A510" s="1" t="s">
        <v>2007</v>
      </c>
      <c r="B510" s="1" t="s">
        <v>2008</v>
      </c>
      <c r="C510" s="1" t="s">
        <v>34</v>
      </c>
      <c r="D510" s="1">
        <v>1</v>
      </c>
      <c r="E510" s="1">
        <v>0.73</v>
      </c>
      <c r="F510" s="1">
        <v>0.65</v>
      </c>
      <c r="G510" s="1">
        <v>2011</v>
      </c>
      <c r="H510" s="1" t="s">
        <v>9</v>
      </c>
      <c r="I51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1" spans="1:9" x14ac:dyDescent="0.25">
      <c r="A511" s="1" t="s">
        <v>2010</v>
      </c>
      <c r="B511" s="1" t="s">
        <v>2011</v>
      </c>
      <c r="C511" s="1" t="s">
        <v>34</v>
      </c>
      <c r="D511" s="1">
        <v>1</v>
      </c>
      <c r="E511" s="1">
        <v>0.53</v>
      </c>
      <c r="F511" s="1">
        <v>0.47</v>
      </c>
      <c r="G511" s="1">
        <v>2025</v>
      </c>
      <c r="H511" s="1" t="s">
        <v>351</v>
      </c>
      <c r="I51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2" spans="1:9" x14ac:dyDescent="0.25">
      <c r="A512" s="1" t="s">
        <v>2012</v>
      </c>
      <c r="B512" s="1" t="s">
        <v>2013</v>
      </c>
      <c r="C512" s="1" t="s">
        <v>2456</v>
      </c>
      <c r="D512" s="1">
        <v>1</v>
      </c>
      <c r="E512" s="1">
        <v>1.88</v>
      </c>
      <c r="F512" s="1">
        <v>1.67</v>
      </c>
      <c r="G512" s="1">
        <v>2025</v>
      </c>
      <c r="H512" s="1" t="s">
        <v>107</v>
      </c>
      <c r="I51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3" spans="1:9" x14ac:dyDescent="0.25">
      <c r="A513" s="1" t="s">
        <v>2018</v>
      </c>
      <c r="B513" s="1" t="s">
        <v>2019</v>
      </c>
      <c r="C513" s="1" t="s">
        <v>2452</v>
      </c>
      <c r="D513" s="1">
        <v>1</v>
      </c>
      <c r="E513" s="2">
        <v>1.26</v>
      </c>
      <c r="F513" s="2">
        <v>1.1200000000000001</v>
      </c>
      <c r="G513" s="1">
        <v>2009</v>
      </c>
      <c r="H513" s="1" t="s">
        <v>51</v>
      </c>
      <c r="I51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14" spans="1:9" x14ac:dyDescent="0.25">
      <c r="A514" s="1" t="s">
        <v>2020</v>
      </c>
      <c r="B514" s="1" t="s">
        <v>2021</v>
      </c>
      <c r="C514" s="1" t="s">
        <v>19</v>
      </c>
      <c r="D514" s="1">
        <v>1</v>
      </c>
      <c r="E514" s="1">
        <v>1.18</v>
      </c>
      <c r="F514" s="1">
        <v>1.05</v>
      </c>
      <c r="G514" s="1">
        <v>2018</v>
      </c>
      <c r="H514" s="1" t="s">
        <v>208</v>
      </c>
      <c r="I51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5" spans="1:9" x14ac:dyDescent="0.25">
      <c r="A515" s="1" t="s">
        <v>2022</v>
      </c>
      <c r="B515" s="1" t="s">
        <v>2023</v>
      </c>
      <c r="C515" s="1" t="s">
        <v>34</v>
      </c>
      <c r="D515" s="1">
        <v>1</v>
      </c>
      <c r="E515" s="1">
        <v>0.75</v>
      </c>
      <c r="F515" s="1">
        <v>0.67</v>
      </c>
      <c r="G515" s="1">
        <v>2025</v>
      </c>
      <c r="H515" s="1" t="s">
        <v>9</v>
      </c>
      <c r="I51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6" spans="1:9" x14ac:dyDescent="0.25">
      <c r="A516" s="1" t="s">
        <v>2026</v>
      </c>
      <c r="B516" s="1" t="s">
        <v>2027</v>
      </c>
      <c r="C516" s="1" t="s">
        <v>2455</v>
      </c>
      <c r="D516" s="1">
        <v>1</v>
      </c>
      <c r="E516" s="1">
        <v>0.92</v>
      </c>
      <c r="F516" s="1">
        <v>0.82</v>
      </c>
      <c r="G516" s="1">
        <v>2012</v>
      </c>
      <c r="H516" s="1" t="s">
        <v>85</v>
      </c>
      <c r="I51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7" spans="1:9" x14ac:dyDescent="0.25">
      <c r="A517" s="1" t="s">
        <v>2030</v>
      </c>
      <c r="B517" s="1" t="s">
        <v>2031</v>
      </c>
      <c r="C517" s="1" t="s">
        <v>19</v>
      </c>
      <c r="D517" s="1">
        <v>1</v>
      </c>
      <c r="E517" s="1">
        <v>1.64</v>
      </c>
      <c r="F517" s="1">
        <v>1.46</v>
      </c>
      <c r="G517" s="1">
        <v>2023</v>
      </c>
      <c r="H517" s="1" t="s">
        <v>351</v>
      </c>
      <c r="I51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8" spans="1:9" x14ac:dyDescent="0.25">
      <c r="A518" s="1" t="s">
        <v>2034</v>
      </c>
      <c r="B518" s="1" t="s">
        <v>2035</v>
      </c>
      <c r="C518" s="1" t="s">
        <v>34</v>
      </c>
      <c r="D518" s="1">
        <v>1</v>
      </c>
      <c r="E518" s="1">
        <v>0.83</v>
      </c>
      <c r="F518" s="1">
        <v>0.74</v>
      </c>
      <c r="G518" s="1">
        <v>2019</v>
      </c>
      <c r="H518" s="1" t="s">
        <v>31</v>
      </c>
      <c r="I51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19" spans="1:9" x14ac:dyDescent="0.25">
      <c r="A519" s="1" t="s">
        <v>2038</v>
      </c>
      <c r="B519" s="1" t="s">
        <v>2039</v>
      </c>
      <c r="C519" s="1" t="s">
        <v>34</v>
      </c>
      <c r="D519" s="1">
        <v>1</v>
      </c>
      <c r="E519" s="1">
        <v>0.44</v>
      </c>
      <c r="F519" s="1">
        <v>0.39</v>
      </c>
      <c r="G519" s="1">
        <v>2025</v>
      </c>
      <c r="H519" s="1" t="s">
        <v>85</v>
      </c>
      <c r="I51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20" spans="1:9" x14ac:dyDescent="0.25">
      <c r="A520" s="1" t="s">
        <v>2540</v>
      </c>
      <c r="B520" s="1" t="s">
        <v>2541</v>
      </c>
      <c r="C520" s="1" t="s">
        <v>19</v>
      </c>
      <c r="D520" s="1">
        <v>1</v>
      </c>
      <c r="E520" s="1">
        <v>1.48</v>
      </c>
      <c r="F520" s="1">
        <v>1.32</v>
      </c>
      <c r="G520" s="1">
        <v>2009</v>
      </c>
      <c r="H520" s="1" t="s">
        <v>9</v>
      </c>
      <c r="I52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21" spans="1:9" x14ac:dyDescent="0.25">
      <c r="A521" s="1" t="s">
        <v>2046</v>
      </c>
      <c r="B521" s="1" t="s">
        <v>2047</v>
      </c>
      <c r="C521" s="1" t="s">
        <v>19</v>
      </c>
      <c r="D521" s="1">
        <v>1</v>
      </c>
      <c r="E521" s="1">
        <v>1.5</v>
      </c>
      <c r="F521" s="1">
        <v>1.34</v>
      </c>
      <c r="G521" s="1">
        <v>2011</v>
      </c>
      <c r="H521" s="1" t="s">
        <v>2048</v>
      </c>
      <c r="I52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22" spans="1:9" x14ac:dyDescent="0.25">
      <c r="A522" s="1" t="s">
        <v>2049</v>
      </c>
      <c r="B522" s="1" t="s">
        <v>2050</v>
      </c>
      <c r="C522" s="1" t="s">
        <v>19</v>
      </c>
      <c r="D522" s="1">
        <v>1</v>
      </c>
      <c r="E522" s="1">
        <v>1.38</v>
      </c>
      <c r="F522" s="1">
        <v>1.23</v>
      </c>
      <c r="G522" s="1">
        <v>2017</v>
      </c>
      <c r="H522" s="1" t="s">
        <v>67</v>
      </c>
      <c r="I52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23" spans="1:9" x14ac:dyDescent="0.25">
      <c r="A523" s="1" t="s">
        <v>2055</v>
      </c>
      <c r="B523" s="1" t="s">
        <v>2056</v>
      </c>
      <c r="C523" s="1" t="s">
        <v>19</v>
      </c>
      <c r="D523" s="1">
        <v>1</v>
      </c>
      <c r="E523" s="1">
        <v>1.1299999999999999</v>
      </c>
      <c r="F523" s="1">
        <v>1.01</v>
      </c>
      <c r="G523" s="1">
        <v>2025</v>
      </c>
      <c r="H523" s="1" t="s">
        <v>98</v>
      </c>
      <c r="I52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24" spans="1:9" x14ac:dyDescent="0.25">
      <c r="A524" s="1" t="s">
        <v>2057</v>
      </c>
      <c r="B524" s="1" t="s">
        <v>2058</v>
      </c>
      <c r="C524" s="1" t="s">
        <v>19</v>
      </c>
      <c r="D524" s="1">
        <v>1</v>
      </c>
      <c r="E524" s="2">
        <v>1.33</v>
      </c>
      <c r="F524" s="2">
        <v>1.19</v>
      </c>
      <c r="G524" s="1">
        <v>2025</v>
      </c>
      <c r="H524" s="1" t="s">
        <v>369</v>
      </c>
      <c r="I52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25" spans="1:9" x14ac:dyDescent="0.25">
      <c r="A525" s="1" t="s">
        <v>2059</v>
      </c>
      <c r="B525" s="1" t="s">
        <v>2060</v>
      </c>
      <c r="C525" s="1" t="s">
        <v>2455</v>
      </c>
      <c r="D525" s="1">
        <v>1</v>
      </c>
      <c r="E525" s="2">
        <v>1.08</v>
      </c>
      <c r="F525" s="2">
        <v>0.96</v>
      </c>
      <c r="G525" s="1">
        <v>2013</v>
      </c>
      <c r="H525" s="1" t="s">
        <v>431</v>
      </c>
      <c r="I52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26" spans="1:9" x14ac:dyDescent="0.25">
      <c r="A526" s="1" t="s">
        <v>2061</v>
      </c>
      <c r="B526" s="1" t="s">
        <v>2062</v>
      </c>
      <c r="C526" s="1" t="s">
        <v>19</v>
      </c>
      <c r="D526" s="1">
        <v>1</v>
      </c>
      <c r="E526" s="1">
        <v>1.1299999999999999</v>
      </c>
      <c r="F526" s="1">
        <v>1</v>
      </c>
      <c r="G526" s="1">
        <v>2024</v>
      </c>
      <c r="H526" s="1" t="s">
        <v>31</v>
      </c>
      <c r="I52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27" spans="1:9" x14ac:dyDescent="0.25">
      <c r="A527" s="1" t="s">
        <v>2063</v>
      </c>
      <c r="B527" s="1" t="s">
        <v>2064</v>
      </c>
      <c r="C527" s="1" t="s">
        <v>19</v>
      </c>
      <c r="D527" s="1">
        <v>1</v>
      </c>
      <c r="E527" s="2">
        <v>1.24</v>
      </c>
      <c r="F527" s="2">
        <v>1.1000000000000001</v>
      </c>
      <c r="G527" s="1">
        <v>2017</v>
      </c>
      <c r="H527" s="1" t="s">
        <v>248</v>
      </c>
      <c r="I52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28" spans="1:9" x14ac:dyDescent="0.25">
      <c r="A528" s="1" t="s">
        <v>2071</v>
      </c>
      <c r="B528" s="1" t="s">
        <v>2072</v>
      </c>
      <c r="C528" s="1" t="s">
        <v>19</v>
      </c>
      <c r="D528" s="1">
        <v>1</v>
      </c>
      <c r="E528" s="2">
        <v>1.31</v>
      </c>
      <c r="F528" s="2">
        <v>1.17</v>
      </c>
      <c r="G528" s="1">
        <v>2024</v>
      </c>
      <c r="H528" s="1" t="s">
        <v>248</v>
      </c>
      <c r="I52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29" spans="1:9" x14ac:dyDescent="0.25">
      <c r="A529" s="1" t="s">
        <v>2073</v>
      </c>
      <c r="B529" s="1" t="s">
        <v>2074</v>
      </c>
      <c r="C529" s="1" t="s">
        <v>2452</v>
      </c>
      <c r="D529" s="1">
        <v>1</v>
      </c>
      <c r="E529" s="1">
        <v>1.54</v>
      </c>
      <c r="F529" s="1">
        <v>1.37</v>
      </c>
      <c r="G529" s="1">
        <v>2023</v>
      </c>
      <c r="H529" s="1" t="s">
        <v>67</v>
      </c>
      <c r="I52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30" spans="1:9" x14ac:dyDescent="0.25">
      <c r="A530" s="1" t="s">
        <v>2077</v>
      </c>
      <c r="B530" s="1" t="s">
        <v>2078</v>
      </c>
      <c r="C530" s="1" t="s">
        <v>19</v>
      </c>
      <c r="D530" s="1">
        <v>1</v>
      </c>
      <c r="E530" s="1">
        <v>1.3</v>
      </c>
      <c r="F530" s="1">
        <v>1.1599999999999999</v>
      </c>
      <c r="G530" s="1">
        <v>2020</v>
      </c>
      <c r="H530" s="1" t="s">
        <v>191</v>
      </c>
      <c r="I53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31" spans="1:9" x14ac:dyDescent="0.25">
      <c r="A531" s="1" t="s">
        <v>2081</v>
      </c>
      <c r="B531" s="1" t="s">
        <v>2082</v>
      </c>
      <c r="C531" s="1" t="s">
        <v>66</v>
      </c>
      <c r="D531" s="1">
        <v>1</v>
      </c>
      <c r="E531" s="1">
        <v>1.82</v>
      </c>
      <c r="F531" s="1">
        <v>1.62</v>
      </c>
      <c r="G531" s="1">
        <v>2009</v>
      </c>
      <c r="H531" s="1" t="s">
        <v>536</v>
      </c>
      <c r="I53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32" spans="1:9" x14ac:dyDescent="0.25">
      <c r="A532" s="1" t="s">
        <v>2085</v>
      </c>
      <c r="B532" s="1" t="s">
        <v>2086</v>
      </c>
      <c r="C532" s="1" t="s">
        <v>19</v>
      </c>
      <c r="D532" s="1">
        <v>1</v>
      </c>
      <c r="E532" s="1">
        <v>1.26</v>
      </c>
      <c r="F532" s="1">
        <v>1.1200000000000001</v>
      </c>
      <c r="G532" s="1">
        <v>2025</v>
      </c>
      <c r="H532" s="1" t="s">
        <v>148</v>
      </c>
      <c r="I53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33" spans="1:9" x14ac:dyDescent="0.25">
      <c r="A533" s="1" t="s">
        <v>2089</v>
      </c>
      <c r="B533" s="1" t="s">
        <v>2090</v>
      </c>
      <c r="C533" s="1" t="s">
        <v>34</v>
      </c>
      <c r="D533" s="1">
        <v>1</v>
      </c>
      <c r="E533" s="1">
        <v>0.53</v>
      </c>
      <c r="F533" s="1">
        <v>0.47</v>
      </c>
      <c r="G533" s="1">
        <v>2012</v>
      </c>
      <c r="H533" s="1" t="s">
        <v>253</v>
      </c>
      <c r="I53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34" spans="1:9" x14ac:dyDescent="0.25">
      <c r="A534" s="1" t="s">
        <v>2091</v>
      </c>
      <c r="B534" s="1" t="s">
        <v>2092</v>
      </c>
      <c r="C534" s="1" t="s">
        <v>2455</v>
      </c>
      <c r="D534" s="1">
        <v>1</v>
      </c>
      <c r="E534" s="2">
        <v>1.04</v>
      </c>
      <c r="F534" s="2">
        <v>0.93</v>
      </c>
      <c r="G534" s="1">
        <v>2019</v>
      </c>
      <c r="H534" s="1" t="s">
        <v>284</v>
      </c>
      <c r="I53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35" spans="1:9" x14ac:dyDescent="0.25">
      <c r="A535" s="1" t="s">
        <v>2101</v>
      </c>
      <c r="B535" s="1" t="s">
        <v>2102</v>
      </c>
      <c r="C535" s="1" t="s">
        <v>2452</v>
      </c>
      <c r="D535" s="1">
        <v>1</v>
      </c>
      <c r="E535" s="1">
        <v>1.77</v>
      </c>
      <c r="F535" s="1">
        <v>1.58</v>
      </c>
      <c r="G535" s="1">
        <v>2016</v>
      </c>
      <c r="H535" s="1" t="s">
        <v>148</v>
      </c>
      <c r="I53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36" spans="1:9" x14ac:dyDescent="0.25">
      <c r="A536" s="1" t="s">
        <v>2103</v>
      </c>
      <c r="B536" s="1" t="s">
        <v>2104</v>
      </c>
      <c r="C536" s="1" t="s">
        <v>2454</v>
      </c>
      <c r="D536" s="1">
        <v>1</v>
      </c>
      <c r="E536" s="2" t="s">
        <v>73</v>
      </c>
      <c r="F536" s="2">
        <v>2.38</v>
      </c>
      <c r="G536" s="1">
        <v>2024</v>
      </c>
      <c r="H536" s="1" t="s">
        <v>51</v>
      </c>
      <c r="I53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37" spans="1:9" x14ac:dyDescent="0.25">
      <c r="A537" s="1" t="s">
        <v>2542</v>
      </c>
      <c r="B537" s="1" t="s">
        <v>2543</v>
      </c>
      <c r="C537" s="1" t="s">
        <v>66</v>
      </c>
      <c r="D537" s="1">
        <v>1</v>
      </c>
      <c r="E537" s="1">
        <v>2.3199999999999998</v>
      </c>
      <c r="F537" s="1">
        <v>2.0699999999999998</v>
      </c>
      <c r="G537" s="1">
        <v>2014</v>
      </c>
      <c r="H537" s="1" t="s">
        <v>1652</v>
      </c>
      <c r="I53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38" spans="1:9" x14ac:dyDescent="0.25">
      <c r="A538" s="1" t="s">
        <v>2113</v>
      </c>
      <c r="B538" s="1" t="s">
        <v>2114</v>
      </c>
      <c r="C538" s="1" t="s">
        <v>34</v>
      </c>
      <c r="D538" s="1">
        <v>1</v>
      </c>
      <c r="E538" s="1">
        <v>0.71</v>
      </c>
      <c r="F538" s="1">
        <v>0.63</v>
      </c>
      <c r="G538" s="1">
        <v>2020</v>
      </c>
      <c r="H538" s="1" t="s">
        <v>970</v>
      </c>
      <c r="I53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39" spans="1:9" x14ac:dyDescent="0.25">
      <c r="A539" s="1" t="s">
        <v>2544</v>
      </c>
      <c r="B539" s="1" t="s">
        <v>2545</v>
      </c>
      <c r="C539" s="1" t="s">
        <v>2454</v>
      </c>
      <c r="D539" s="1">
        <v>1</v>
      </c>
      <c r="E539" s="1" t="s">
        <v>73</v>
      </c>
      <c r="F539" s="1">
        <v>2.39</v>
      </c>
      <c r="G539" s="1">
        <v>2010</v>
      </c>
      <c r="H539" s="1" t="s">
        <v>176</v>
      </c>
      <c r="I53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0" spans="1:9" x14ac:dyDescent="0.25">
      <c r="A540" s="1" t="s">
        <v>2129</v>
      </c>
      <c r="B540" s="1" t="s">
        <v>2130</v>
      </c>
      <c r="C540" s="1" t="s">
        <v>34</v>
      </c>
      <c r="D540" s="1">
        <v>1</v>
      </c>
      <c r="E540" s="1">
        <v>0.76</v>
      </c>
      <c r="F540" s="1">
        <v>0.67</v>
      </c>
      <c r="G540" s="1">
        <v>2012</v>
      </c>
      <c r="H540" s="1" t="s">
        <v>970</v>
      </c>
      <c r="I54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1" spans="1:9" x14ac:dyDescent="0.25">
      <c r="A541" s="1" t="s">
        <v>2141</v>
      </c>
      <c r="B541" s="1" t="s">
        <v>2142</v>
      </c>
      <c r="C541" s="1" t="s">
        <v>2456</v>
      </c>
      <c r="D541" s="1">
        <v>1</v>
      </c>
      <c r="E541" s="1">
        <v>1.85</v>
      </c>
      <c r="F541" s="1">
        <v>1.65</v>
      </c>
      <c r="G541" s="1">
        <v>2025</v>
      </c>
      <c r="H541" s="1" t="s">
        <v>107</v>
      </c>
      <c r="I54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2" spans="1:9" x14ac:dyDescent="0.25">
      <c r="A542" s="1" t="s">
        <v>2143</v>
      </c>
      <c r="B542" s="1" t="s">
        <v>2144</v>
      </c>
      <c r="C542" s="1" t="s">
        <v>66</v>
      </c>
      <c r="D542" s="1">
        <v>1</v>
      </c>
      <c r="E542" s="1">
        <v>1.99</v>
      </c>
      <c r="F542" s="1">
        <v>1.77</v>
      </c>
      <c r="G542" s="1">
        <v>2015</v>
      </c>
      <c r="H542" s="1" t="s">
        <v>9</v>
      </c>
      <c r="I54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3" spans="1:9" x14ac:dyDescent="0.25">
      <c r="A543" s="1" t="s">
        <v>2149</v>
      </c>
      <c r="B543" s="1" t="s">
        <v>2150</v>
      </c>
      <c r="C543" s="1" t="s">
        <v>2452</v>
      </c>
      <c r="D543" s="1">
        <v>1</v>
      </c>
      <c r="E543" s="1">
        <v>1.76</v>
      </c>
      <c r="F543" s="1">
        <v>1.57</v>
      </c>
      <c r="G543" s="1">
        <v>2011</v>
      </c>
      <c r="H543" s="1" t="s">
        <v>13</v>
      </c>
      <c r="I54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4" spans="1:9" x14ac:dyDescent="0.25">
      <c r="A544" s="1" t="s">
        <v>2157</v>
      </c>
      <c r="B544" s="1" t="s">
        <v>2158</v>
      </c>
      <c r="C544" s="1" t="s">
        <v>19</v>
      </c>
      <c r="D544" s="1">
        <v>1</v>
      </c>
      <c r="E544" s="1">
        <v>1.1299999999999999</v>
      </c>
      <c r="F544" s="1">
        <v>1.01</v>
      </c>
      <c r="G544" s="1">
        <v>2014</v>
      </c>
      <c r="H544" s="1" t="s">
        <v>151</v>
      </c>
      <c r="I54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5" spans="1:9" x14ac:dyDescent="0.25">
      <c r="A545" s="1" t="s">
        <v>2169</v>
      </c>
      <c r="B545" s="1" t="s">
        <v>2170</v>
      </c>
      <c r="C545" s="1" t="s">
        <v>34</v>
      </c>
      <c r="D545" s="1">
        <v>1</v>
      </c>
      <c r="E545" s="1">
        <v>0.8</v>
      </c>
      <c r="F545" s="1">
        <v>0.71</v>
      </c>
      <c r="G545" s="1">
        <v>2021</v>
      </c>
      <c r="H545" s="1" t="s">
        <v>67</v>
      </c>
      <c r="I54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6" spans="1:9" x14ac:dyDescent="0.25">
      <c r="A546" s="1" t="s">
        <v>2171</v>
      </c>
      <c r="B546" s="1" t="s">
        <v>2172</v>
      </c>
      <c r="C546" s="1" t="s">
        <v>2452</v>
      </c>
      <c r="D546" s="1">
        <v>1</v>
      </c>
      <c r="E546" s="1">
        <v>1.7</v>
      </c>
      <c r="F546" s="1">
        <v>1.52</v>
      </c>
      <c r="G546" s="1">
        <v>2024</v>
      </c>
      <c r="H546" s="1" t="s">
        <v>123</v>
      </c>
      <c r="I54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7" spans="1:9" x14ac:dyDescent="0.25">
      <c r="A547" s="1" t="s">
        <v>2175</v>
      </c>
      <c r="B547" s="1" t="s">
        <v>2176</v>
      </c>
      <c r="C547" s="1" t="s">
        <v>2455</v>
      </c>
      <c r="D547" s="1">
        <v>1</v>
      </c>
      <c r="E547" s="1">
        <v>1.05</v>
      </c>
      <c r="F547" s="1">
        <v>0.93</v>
      </c>
      <c r="G547" s="1">
        <v>2024</v>
      </c>
      <c r="H547" s="1" t="s">
        <v>215</v>
      </c>
      <c r="I54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8" spans="1:9" x14ac:dyDescent="0.25">
      <c r="A548" s="1" t="s">
        <v>2177</v>
      </c>
      <c r="B548" s="1" t="s">
        <v>2178</v>
      </c>
      <c r="C548" s="1" t="s">
        <v>118</v>
      </c>
      <c r="D548" s="1">
        <v>1</v>
      </c>
      <c r="E548" s="1" t="s">
        <v>73</v>
      </c>
      <c r="F548" s="1">
        <v>3.56</v>
      </c>
      <c r="G548" s="1">
        <v>2020</v>
      </c>
      <c r="H548" s="1" t="s">
        <v>41</v>
      </c>
      <c r="I54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49" spans="1:9" x14ac:dyDescent="0.25">
      <c r="A549" s="1" t="s">
        <v>2181</v>
      </c>
      <c r="B549" s="1" t="s">
        <v>2182</v>
      </c>
      <c r="C549" s="1" t="s">
        <v>66</v>
      </c>
      <c r="D549" s="1">
        <v>1</v>
      </c>
      <c r="E549" s="1">
        <v>1.91</v>
      </c>
      <c r="F549" s="1">
        <v>1.7</v>
      </c>
      <c r="G549" s="1">
        <v>2022</v>
      </c>
      <c r="H549" s="1" t="s">
        <v>16</v>
      </c>
      <c r="I54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0" spans="1:9" x14ac:dyDescent="0.25">
      <c r="A550" s="1" t="s">
        <v>2185</v>
      </c>
      <c r="B550" s="1" t="s">
        <v>2186</v>
      </c>
      <c r="C550" s="1" t="s">
        <v>34</v>
      </c>
      <c r="D550" s="1">
        <v>1</v>
      </c>
      <c r="E550" s="1">
        <v>0.91</v>
      </c>
      <c r="F550" s="1">
        <v>0.81</v>
      </c>
      <c r="G550" s="1">
        <v>2024</v>
      </c>
      <c r="H550" s="1" t="s">
        <v>60</v>
      </c>
      <c r="I55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1" spans="1:9" x14ac:dyDescent="0.25">
      <c r="A551" s="1" t="s">
        <v>2193</v>
      </c>
      <c r="B551" s="1" t="s">
        <v>2194</v>
      </c>
      <c r="C551" s="1" t="s">
        <v>19</v>
      </c>
      <c r="D551" s="1">
        <v>1</v>
      </c>
      <c r="E551" s="1">
        <v>1.72</v>
      </c>
      <c r="F551" s="1">
        <v>1.53</v>
      </c>
      <c r="G551" s="1">
        <v>2025</v>
      </c>
      <c r="H551" s="1" t="s">
        <v>60</v>
      </c>
      <c r="I55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2" spans="1:9" x14ac:dyDescent="0.25">
      <c r="A552" s="1" t="s">
        <v>2195</v>
      </c>
      <c r="B552" s="1" t="s">
        <v>2196</v>
      </c>
      <c r="C552" s="1" t="s">
        <v>19</v>
      </c>
      <c r="D552" s="1">
        <v>1</v>
      </c>
      <c r="E552" s="1">
        <v>1.46</v>
      </c>
      <c r="F552" s="1">
        <v>1.3</v>
      </c>
      <c r="G552" s="1">
        <v>2017</v>
      </c>
      <c r="H552" s="1" t="s">
        <v>176</v>
      </c>
      <c r="I55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3" spans="1:9" x14ac:dyDescent="0.25">
      <c r="A553" s="1" t="s">
        <v>2197</v>
      </c>
      <c r="B553" s="1" t="s">
        <v>2198</v>
      </c>
      <c r="C553" s="1" t="s">
        <v>2454</v>
      </c>
      <c r="D553" s="1">
        <v>1</v>
      </c>
      <c r="E553" s="1" t="s">
        <v>73</v>
      </c>
      <c r="F553" s="1">
        <v>2.52</v>
      </c>
      <c r="G553" s="1">
        <v>2020</v>
      </c>
      <c r="H553" s="1" t="s">
        <v>60</v>
      </c>
      <c r="I55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4" spans="1:9" x14ac:dyDescent="0.25">
      <c r="A554" s="1" t="s">
        <v>2201</v>
      </c>
      <c r="B554" s="1" t="s">
        <v>2202</v>
      </c>
      <c r="C554" s="1" t="s">
        <v>19</v>
      </c>
      <c r="D554" s="1">
        <v>1</v>
      </c>
      <c r="E554" s="1">
        <v>1.1599999999999999</v>
      </c>
      <c r="F554" s="1">
        <v>1.03</v>
      </c>
      <c r="G554" s="1">
        <v>2022</v>
      </c>
      <c r="H554" s="1" t="s">
        <v>107</v>
      </c>
      <c r="I55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5" spans="1:9" x14ac:dyDescent="0.25">
      <c r="A555" s="1" t="s">
        <v>2205</v>
      </c>
      <c r="B555" s="1" t="s">
        <v>2206</v>
      </c>
      <c r="C555" s="1" t="s">
        <v>19</v>
      </c>
      <c r="D555" s="1">
        <v>1</v>
      </c>
      <c r="E555" s="2">
        <v>1.1399999999999999</v>
      </c>
      <c r="F555" s="2">
        <v>1.01</v>
      </c>
      <c r="G555" s="1">
        <v>2019</v>
      </c>
      <c r="H555" s="1" t="s">
        <v>51</v>
      </c>
      <c r="I55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56" spans="1:9" x14ac:dyDescent="0.25">
      <c r="A556" s="1" t="s">
        <v>2207</v>
      </c>
      <c r="B556" s="1" t="s">
        <v>2208</v>
      </c>
      <c r="C556" s="1" t="s">
        <v>19</v>
      </c>
      <c r="D556" s="1">
        <v>1</v>
      </c>
      <c r="E556" s="1">
        <v>1.56</v>
      </c>
      <c r="F556" s="1">
        <v>1.38</v>
      </c>
      <c r="G556" s="1">
        <v>2023</v>
      </c>
      <c r="H556" s="1" t="s">
        <v>93</v>
      </c>
      <c r="I55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7" spans="1:9" x14ac:dyDescent="0.25">
      <c r="A557" s="1" t="s">
        <v>2213</v>
      </c>
      <c r="B557" s="1" t="s">
        <v>2214</v>
      </c>
      <c r="C557" s="1" t="s">
        <v>34</v>
      </c>
      <c r="D557" s="1">
        <v>1</v>
      </c>
      <c r="E557" s="1">
        <v>0.93</v>
      </c>
      <c r="F557" s="1">
        <v>0.82</v>
      </c>
      <c r="G557" s="1">
        <v>2025</v>
      </c>
      <c r="H557" s="1" t="s">
        <v>98</v>
      </c>
      <c r="I55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8" spans="1:9" x14ac:dyDescent="0.25">
      <c r="A558" s="1" t="s">
        <v>2546</v>
      </c>
      <c r="B558" s="1" t="s">
        <v>2547</v>
      </c>
      <c r="C558" s="1" t="s">
        <v>34</v>
      </c>
      <c r="D558" s="1">
        <v>1</v>
      </c>
      <c r="E558" s="1">
        <v>0.8</v>
      </c>
      <c r="F558" s="1">
        <v>0.71</v>
      </c>
      <c r="G558" s="1">
        <v>2012</v>
      </c>
      <c r="H558" s="1" t="s">
        <v>354</v>
      </c>
      <c r="I55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59" spans="1:9" x14ac:dyDescent="0.25">
      <c r="A559" s="1" t="s">
        <v>2217</v>
      </c>
      <c r="B559" s="1" t="s">
        <v>2218</v>
      </c>
      <c r="C559" s="1" t="s">
        <v>19</v>
      </c>
      <c r="D559" s="1">
        <v>1</v>
      </c>
      <c r="E559" s="1">
        <v>1.1200000000000001</v>
      </c>
      <c r="F559" s="1">
        <v>1</v>
      </c>
      <c r="G559" s="1">
        <v>2022</v>
      </c>
      <c r="H559" s="1" t="s">
        <v>138</v>
      </c>
      <c r="I55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0" spans="1:9" x14ac:dyDescent="0.25">
      <c r="A560" s="1" t="s">
        <v>2221</v>
      </c>
      <c r="B560" s="1" t="s">
        <v>2222</v>
      </c>
      <c r="C560" s="1" t="s">
        <v>66</v>
      </c>
      <c r="D560" s="1">
        <v>1</v>
      </c>
      <c r="E560" s="1">
        <v>2.02</v>
      </c>
      <c r="F560" s="1">
        <v>1.8</v>
      </c>
      <c r="G560" s="1">
        <v>2008</v>
      </c>
      <c r="H560" s="1" t="s">
        <v>9</v>
      </c>
      <c r="I56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1" spans="1:9" x14ac:dyDescent="0.25">
      <c r="A561" s="1" t="s">
        <v>2229</v>
      </c>
      <c r="B561" s="1" t="s">
        <v>2230</v>
      </c>
      <c r="C561" s="1" t="s">
        <v>34</v>
      </c>
      <c r="D561" s="1">
        <v>1</v>
      </c>
      <c r="E561" s="1">
        <v>0.71</v>
      </c>
      <c r="F561" s="1">
        <v>0.63</v>
      </c>
      <c r="G561" s="1">
        <v>2018</v>
      </c>
      <c r="H561" s="1" t="s">
        <v>154</v>
      </c>
      <c r="I56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2" spans="1:9" x14ac:dyDescent="0.25">
      <c r="A562" s="1" t="s">
        <v>2231</v>
      </c>
      <c r="B562" s="1" t="s">
        <v>2232</v>
      </c>
      <c r="C562" s="1" t="s">
        <v>2455</v>
      </c>
      <c r="D562" s="1">
        <v>1</v>
      </c>
      <c r="E562" s="1">
        <v>0.92</v>
      </c>
      <c r="F562" s="1">
        <v>0.82</v>
      </c>
      <c r="G562" s="1">
        <v>2015</v>
      </c>
      <c r="H562" s="1" t="s">
        <v>351</v>
      </c>
      <c r="I56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3" spans="1:9" x14ac:dyDescent="0.25">
      <c r="A563" s="1" t="s">
        <v>2235</v>
      </c>
      <c r="B563" s="1" t="s">
        <v>2236</v>
      </c>
      <c r="C563" s="1" t="s">
        <v>34</v>
      </c>
      <c r="D563" s="1">
        <v>1</v>
      </c>
      <c r="E563" s="1">
        <v>0.68</v>
      </c>
      <c r="F563" s="1">
        <v>0.6</v>
      </c>
      <c r="G563" s="1">
        <v>2011</v>
      </c>
      <c r="H563" s="1" t="s">
        <v>320</v>
      </c>
      <c r="I56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4" spans="1:9" x14ac:dyDescent="0.25">
      <c r="A564" s="1" t="s">
        <v>2237</v>
      </c>
      <c r="B564" s="1" t="s">
        <v>2238</v>
      </c>
      <c r="C564" s="1" t="s">
        <v>34</v>
      </c>
      <c r="D564" s="1">
        <v>1</v>
      </c>
      <c r="E564" s="1">
        <v>0.84</v>
      </c>
      <c r="F564" s="1">
        <v>0.75</v>
      </c>
      <c r="G564" s="1">
        <v>2025</v>
      </c>
      <c r="H564" s="1" t="s">
        <v>98</v>
      </c>
      <c r="I56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5" spans="1:9" x14ac:dyDescent="0.25">
      <c r="A565" s="1" t="s">
        <v>2249</v>
      </c>
      <c r="B565" s="1" t="s">
        <v>2250</v>
      </c>
      <c r="C565" s="1" t="s">
        <v>2452</v>
      </c>
      <c r="D565" s="1">
        <v>1</v>
      </c>
      <c r="E565" s="1">
        <v>1.75</v>
      </c>
      <c r="F565" s="1">
        <v>1.56</v>
      </c>
      <c r="G565" s="1">
        <v>2017</v>
      </c>
      <c r="H565" s="1" t="s">
        <v>354</v>
      </c>
      <c r="I56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6" spans="1:9" x14ac:dyDescent="0.25">
      <c r="A566" s="1" t="s">
        <v>2251</v>
      </c>
      <c r="B566" s="1" t="s">
        <v>2252</v>
      </c>
      <c r="C566" s="1" t="s">
        <v>19</v>
      </c>
      <c r="D566" s="1">
        <v>1</v>
      </c>
      <c r="E566" s="1">
        <v>1.4</v>
      </c>
      <c r="F566" s="1">
        <v>1.25</v>
      </c>
      <c r="G566" s="1">
        <v>2009</v>
      </c>
      <c r="H566" s="1" t="s">
        <v>253</v>
      </c>
      <c r="I56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7" spans="1:9" x14ac:dyDescent="0.25">
      <c r="A567" s="1" t="s">
        <v>2253</v>
      </c>
      <c r="B567" s="1" t="s">
        <v>2254</v>
      </c>
      <c r="C567" s="1" t="s">
        <v>19</v>
      </c>
      <c r="D567" s="1">
        <v>1</v>
      </c>
      <c r="E567" s="1">
        <v>1.1100000000000001</v>
      </c>
      <c r="F567" s="1">
        <v>0.99</v>
      </c>
      <c r="G567" s="1">
        <v>2009</v>
      </c>
      <c r="H567" s="1" t="s">
        <v>253</v>
      </c>
      <c r="I56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8" spans="1:9" x14ac:dyDescent="0.25">
      <c r="A568" s="1" t="s">
        <v>2255</v>
      </c>
      <c r="B568" s="1" t="s">
        <v>2256</v>
      </c>
      <c r="C568" s="1" t="s">
        <v>19</v>
      </c>
      <c r="D568" s="1">
        <v>1</v>
      </c>
      <c r="E568" s="1">
        <v>1.33</v>
      </c>
      <c r="F568" s="1">
        <v>1.19</v>
      </c>
      <c r="G568" s="1">
        <v>2024</v>
      </c>
      <c r="H568" s="1" t="s">
        <v>123</v>
      </c>
      <c r="I56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69" spans="1:9" x14ac:dyDescent="0.25">
      <c r="A569" s="1" t="s">
        <v>2267</v>
      </c>
      <c r="B569" s="1" t="s">
        <v>2268</v>
      </c>
      <c r="C569" s="1" t="s">
        <v>66</v>
      </c>
      <c r="D569" s="1">
        <v>1</v>
      </c>
      <c r="E569" s="1">
        <v>2.29</v>
      </c>
      <c r="F569" s="1">
        <v>2.04</v>
      </c>
      <c r="G569" s="1">
        <v>2018</v>
      </c>
      <c r="H569" s="1" t="s">
        <v>154</v>
      </c>
      <c r="I56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0" spans="1:9" x14ac:dyDescent="0.25">
      <c r="A570" s="1" t="s">
        <v>2269</v>
      </c>
      <c r="B570" s="1" t="s">
        <v>2270</v>
      </c>
      <c r="C570" s="1" t="s">
        <v>19</v>
      </c>
      <c r="D570" s="1">
        <v>1</v>
      </c>
      <c r="E570" s="1">
        <v>1.35</v>
      </c>
      <c r="F570" s="1">
        <v>1.2</v>
      </c>
      <c r="G570" s="1">
        <v>2024</v>
      </c>
      <c r="H570" s="1" t="s">
        <v>54</v>
      </c>
      <c r="I57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1" spans="1:9" x14ac:dyDescent="0.25">
      <c r="A571" s="1" t="s">
        <v>2273</v>
      </c>
      <c r="B571" s="1" t="s">
        <v>2274</v>
      </c>
      <c r="C571" s="1" t="s">
        <v>34</v>
      </c>
      <c r="D571" s="1">
        <v>1</v>
      </c>
      <c r="E571" s="1">
        <v>0.37</v>
      </c>
      <c r="F571" s="1">
        <v>0.33</v>
      </c>
      <c r="G571" s="1">
        <v>2025</v>
      </c>
      <c r="H571" s="1" t="s">
        <v>9</v>
      </c>
      <c r="I57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2" spans="1:9" x14ac:dyDescent="0.25">
      <c r="A572" s="1" t="s">
        <v>2275</v>
      </c>
      <c r="B572" s="1" t="s">
        <v>2276</v>
      </c>
      <c r="C572" s="1" t="s">
        <v>19</v>
      </c>
      <c r="D572" s="1">
        <v>1</v>
      </c>
      <c r="E572" s="1">
        <v>1.43</v>
      </c>
      <c r="F572" s="1">
        <v>1.27</v>
      </c>
      <c r="G572" s="1">
        <v>2025</v>
      </c>
      <c r="H572" s="1" t="s">
        <v>9</v>
      </c>
      <c r="I57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3" spans="1:9" x14ac:dyDescent="0.25">
      <c r="A573" s="1" t="s">
        <v>2548</v>
      </c>
      <c r="B573" s="1" t="s">
        <v>2549</v>
      </c>
      <c r="C573" s="1" t="s">
        <v>19</v>
      </c>
      <c r="D573" s="1">
        <v>1</v>
      </c>
      <c r="E573" s="1">
        <v>1.59</v>
      </c>
      <c r="F573" s="1">
        <v>1.41</v>
      </c>
      <c r="G573" s="1">
        <v>2015</v>
      </c>
      <c r="H573" s="1" t="s">
        <v>970</v>
      </c>
      <c r="I57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4" spans="1:9" x14ac:dyDescent="0.25">
      <c r="A574" s="1" t="s">
        <v>2279</v>
      </c>
      <c r="B574" s="1" t="s">
        <v>2280</v>
      </c>
      <c r="C574" s="1" t="s">
        <v>19</v>
      </c>
      <c r="D574" s="1">
        <v>1</v>
      </c>
      <c r="E574" s="1">
        <v>1.1399999999999999</v>
      </c>
      <c r="F574" s="1">
        <v>1.02</v>
      </c>
      <c r="G574" s="1">
        <v>2025</v>
      </c>
      <c r="H574" s="1" t="s">
        <v>110</v>
      </c>
      <c r="I57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5" spans="1:9" x14ac:dyDescent="0.25">
      <c r="A575" s="1" t="s">
        <v>2281</v>
      </c>
      <c r="B575" s="1" t="s">
        <v>2282</v>
      </c>
      <c r="C575" s="1" t="s">
        <v>2454</v>
      </c>
      <c r="D575" s="1">
        <v>1</v>
      </c>
      <c r="E575" s="1" t="s">
        <v>73</v>
      </c>
      <c r="F575" s="1">
        <v>2.2599999999999998</v>
      </c>
      <c r="G575" s="1">
        <v>2019</v>
      </c>
      <c r="H575" s="1" t="s">
        <v>60</v>
      </c>
      <c r="I57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6" spans="1:9" x14ac:dyDescent="0.25">
      <c r="A576" s="1" t="s">
        <v>2283</v>
      </c>
      <c r="B576" s="1" t="s">
        <v>2284</v>
      </c>
      <c r="C576" s="1" t="s">
        <v>19</v>
      </c>
      <c r="D576" s="1">
        <v>1</v>
      </c>
      <c r="E576" s="1">
        <v>1.44</v>
      </c>
      <c r="F576" s="1">
        <v>1.29</v>
      </c>
      <c r="G576" s="1">
        <v>2025</v>
      </c>
      <c r="H576" s="1" t="s">
        <v>354</v>
      </c>
      <c r="I57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7" spans="1:9" x14ac:dyDescent="0.25">
      <c r="A577" s="1" t="s">
        <v>2289</v>
      </c>
      <c r="B577" s="1" t="s">
        <v>2290</v>
      </c>
      <c r="C577" s="1" t="s">
        <v>19</v>
      </c>
      <c r="D577" s="1">
        <v>1</v>
      </c>
      <c r="E577" s="1">
        <v>1.31</v>
      </c>
      <c r="F577" s="1">
        <v>1.1599999999999999</v>
      </c>
      <c r="G577" s="1">
        <v>2018</v>
      </c>
      <c r="H577" s="1" t="s">
        <v>191</v>
      </c>
      <c r="I57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8" spans="1:9" x14ac:dyDescent="0.25">
      <c r="A578" s="1" t="s">
        <v>2291</v>
      </c>
      <c r="B578" s="1" t="s">
        <v>2292</v>
      </c>
      <c r="C578" s="1" t="s">
        <v>19</v>
      </c>
      <c r="D578" s="1">
        <v>1</v>
      </c>
      <c r="E578" s="1">
        <v>1.1499999999999999</v>
      </c>
      <c r="F578" s="1">
        <v>1.03</v>
      </c>
      <c r="G578" s="1">
        <v>2017</v>
      </c>
      <c r="H578" s="1" t="s">
        <v>110</v>
      </c>
      <c r="I57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79" spans="1:9" x14ac:dyDescent="0.25">
      <c r="A579" s="1" t="s">
        <v>2293</v>
      </c>
      <c r="B579" s="1" t="s">
        <v>2294</v>
      </c>
      <c r="C579" s="1" t="s">
        <v>34</v>
      </c>
      <c r="D579" s="1">
        <v>1</v>
      </c>
      <c r="E579" s="1">
        <v>0.42</v>
      </c>
      <c r="F579" s="1">
        <v>0.38</v>
      </c>
      <c r="G579" s="1">
        <v>2025</v>
      </c>
      <c r="H579" s="1" t="s">
        <v>191</v>
      </c>
      <c r="I57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0" spans="1:9" x14ac:dyDescent="0.25">
      <c r="A580" s="1" t="s">
        <v>2295</v>
      </c>
      <c r="B580" s="1" t="s">
        <v>2296</v>
      </c>
      <c r="C580" s="1" t="s">
        <v>19</v>
      </c>
      <c r="D580" s="1">
        <v>1</v>
      </c>
      <c r="E580" s="2">
        <v>1.38</v>
      </c>
      <c r="F580" s="2">
        <v>1.23</v>
      </c>
      <c r="G580" s="1">
        <v>2025</v>
      </c>
      <c r="H580" s="1" t="s">
        <v>369</v>
      </c>
      <c r="I58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81" spans="1:9" x14ac:dyDescent="0.25">
      <c r="A581" s="1" t="s">
        <v>2299</v>
      </c>
      <c r="B581" s="1" t="s">
        <v>2300</v>
      </c>
      <c r="C581" s="1" t="s">
        <v>2454</v>
      </c>
      <c r="D581" s="1">
        <v>1</v>
      </c>
      <c r="E581" s="1" t="s">
        <v>73</v>
      </c>
      <c r="F581" s="1">
        <v>2.37</v>
      </c>
      <c r="G581" s="1">
        <v>2016</v>
      </c>
      <c r="H581" s="1" t="s">
        <v>664</v>
      </c>
      <c r="I58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2" spans="1:9" x14ac:dyDescent="0.25">
      <c r="A582" s="1" t="s">
        <v>2305</v>
      </c>
      <c r="B582" s="1" t="s">
        <v>2306</v>
      </c>
      <c r="C582" s="1" t="s">
        <v>2455</v>
      </c>
      <c r="D582" s="1">
        <v>1</v>
      </c>
      <c r="E582" s="1">
        <v>0.89</v>
      </c>
      <c r="F582" s="1">
        <v>0.79</v>
      </c>
      <c r="G582" s="1">
        <v>2018</v>
      </c>
      <c r="H582" s="1" t="s">
        <v>9</v>
      </c>
      <c r="I58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3" spans="1:9" x14ac:dyDescent="0.25">
      <c r="A583" s="1" t="s">
        <v>2307</v>
      </c>
      <c r="B583" s="1" t="s">
        <v>2308</v>
      </c>
      <c r="C583" s="1" t="s">
        <v>2455</v>
      </c>
      <c r="D583" s="1">
        <v>1</v>
      </c>
      <c r="E583" s="1">
        <v>0.89</v>
      </c>
      <c r="F583" s="1">
        <v>0.8</v>
      </c>
      <c r="G583" s="1">
        <v>2023</v>
      </c>
      <c r="H583" s="1" t="s">
        <v>9</v>
      </c>
      <c r="I58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4" spans="1:9" x14ac:dyDescent="0.25">
      <c r="A584" s="1" t="s">
        <v>2311</v>
      </c>
      <c r="B584" s="1" t="s">
        <v>2312</v>
      </c>
      <c r="C584" s="1" t="s">
        <v>2455</v>
      </c>
      <c r="D584" s="1">
        <v>1</v>
      </c>
      <c r="E584" s="1">
        <v>1.05</v>
      </c>
      <c r="F584" s="1">
        <v>0.94</v>
      </c>
      <c r="G584" s="1">
        <v>2025</v>
      </c>
      <c r="H584" s="1" t="s">
        <v>9</v>
      </c>
      <c r="I58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5" spans="1:9" x14ac:dyDescent="0.25">
      <c r="A585" s="1" t="s">
        <v>2313</v>
      </c>
      <c r="B585" s="1" t="s">
        <v>2314</v>
      </c>
      <c r="C585" s="1" t="s">
        <v>34</v>
      </c>
      <c r="D585" s="1">
        <v>1</v>
      </c>
      <c r="E585" s="1">
        <v>0.78</v>
      </c>
      <c r="F585" s="1">
        <v>0.7</v>
      </c>
      <c r="G585" s="1">
        <v>2018</v>
      </c>
      <c r="H585" s="1" t="s">
        <v>85</v>
      </c>
      <c r="I58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6" spans="1:9" x14ac:dyDescent="0.25">
      <c r="A586" s="1" t="s">
        <v>2317</v>
      </c>
      <c r="B586" s="1" t="s">
        <v>2318</v>
      </c>
      <c r="C586" s="1" t="s">
        <v>19</v>
      </c>
      <c r="D586" s="1">
        <v>1</v>
      </c>
      <c r="E586" s="1">
        <v>1.2</v>
      </c>
      <c r="F586" s="1">
        <v>1.07</v>
      </c>
      <c r="G586" s="1">
        <v>2022</v>
      </c>
      <c r="H586" s="1" t="s">
        <v>167</v>
      </c>
      <c r="I58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7" spans="1:9" x14ac:dyDescent="0.25">
      <c r="A587" s="1" t="s">
        <v>2321</v>
      </c>
      <c r="B587" s="1" t="s">
        <v>2322</v>
      </c>
      <c r="C587" s="1" t="s">
        <v>2454</v>
      </c>
      <c r="D587" s="1">
        <v>1</v>
      </c>
      <c r="E587" s="1" t="s">
        <v>73</v>
      </c>
      <c r="F587" s="1">
        <v>2.33</v>
      </c>
      <c r="G587" s="1">
        <v>2019</v>
      </c>
      <c r="H587" s="1" t="s">
        <v>20</v>
      </c>
      <c r="I58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8" spans="1:9" x14ac:dyDescent="0.25">
      <c r="A588" s="1" t="s">
        <v>2323</v>
      </c>
      <c r="B588" s="1" t="s">
        <v>2324</v>
      </c>
      <c r="C588" s="1" t="s">
        <v>34</v>
      </c>
      <c r="D588" s="1">
        <v>1</v>
      </c>
      <c r="E588" s="1">
        <v>0.62</v>
      </c>
      <c r="F588" s="1">
        <v>0.55000000000000004</v>
      </c>
      <c r="G588" s="1">
        <v>2024</v>
      </c>
      <c r="H588" s="1" t="s">
        <v>85</v>
      </c>
      <c r="I58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89" spans="1:9" x14ac:dyDescent="0.25">
      <c r="A589" s="1" t="s">
        <v>2327</v>
      </c>
      <c r="B589" s="1" t="s">
        <v>2328</v>
      </c>
      <c r="C589" s="1" t="s">
        <v>66</v>
      </c>
      <c r="D589" s="1">
        <v>1</v>
      </c>
      <c r="E589" s="1">
        <v>2.12</v>
      </c>
      <c r="F589" s="1">
        <v>1.88</v>
      </c>
      <c r="G589" s="1">
        <v>2020</v>
      </c>
      <c r="H589" s="1" t="s">
        <v>151</v>
      </c>
      <c r="I58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90" spans="1:9" x14ac:dyDescent="0.25">
      <c r="A590" s="1" t="s">
        <v>2333</v>
      </c>
      <c r="B590" s="1" t="s">
        <v>2334</v>
      </c>
      <c r="C590" s="1" t="s">
        <v>34</v>
      </c>
      <c r="D590" s="1">
        <v>1</v>
      </c>
      <c r="E590" s="1">
        <v>0.79</v>
      </c>
      <c r="F590" s="1">
        <v>0.7</v>
      </c>
      <c r="G590" s="1">
        <v>2024</v>
      </c>
      <c r="H590" s="1" t="s">
        <v>354</v>
      </c>
      <c r="I59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91" spans="1:9" x14ac:dyDescent="0.25">
      <c r="A591" s="1" t="s">
        <v>2337</v>
      </c>
      <c r="B591" s="1" t="s">
        <v>2338</v>
      </c>
      <c r="C591" s="1" t="s">
        <v>34</v>
      </c>
      <c r="D591" s="1">
        <v>1</v>
      </c>
      <c r="E591" s="2">
        <v>0.67</v>
      </c>
      <c r="F591" s="2">
        <v>0.6</v>
      </c>
      <c r="G591" s="1">
        <v>2025</v>
      </c>
      <c r="H591" s="1" t="s">
        <v>238</v>
      </c>
      <c r="I59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592" spans="1:9" x14ac:dyDescent="0.25">
      <c r="A592" s="1" t="s">
        <v>2341</v>
      </c>
      <c r="B592" s="1" t="s">
        <v>2342</v>
      </c>
      <c r="C592" s="1" t="s">
        <v>19</v>
      </c>
      <c r="D592" s="1">
        <v>1</v>
      </c>
      <c r="E592" s="1">
        <v>1.1499999999999999</v>
      </c>
      <c r="F592" s="1">
        <v>1.02</v>
      </c>
      <c r="G592" s="1">
        <v>2022</v>
      </c>
      <c r="H592" s="1" t="s">
        <v>63</v>
      </c>
      <c r="I59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93" spans="1:9" x14ac:dyDescent="0.25">
      <c r="A593" s="1" t="s">
        <v>2343</v>
      </c>
      <c r="B593" s="1" t="s">
        <v>2344</v>
      </c>
      <c r="C593" s="1" t="s">
        <v>34</v>
      </c>
      <c r="D593" s="1">
        <v>1</v>
      </c>
      <c r="E593" s="1">
        <v>0.75</v>
      </c>
      <c r="F593" s="1">
        <v>0.66</v>
      </c>
      <c r="G593" s="1">
        <v>2022</v>
      </c>
      <c r="H593" s="1" t="s">
        <v>154</v>
      </c>
      <c r="I59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94" spans="1:9" x14ac:dyDescent="0.25">
      <c r="A594" s="1" t="s">
        <v>2345</v>
      </c>
      <c r="B594" s="1" t="s">
        <v>2346</v>
      </c>
      <c r="C594" s="1" t="s">
        <v>34</v>
      </c>
      <c r="D594" s="1">
        <v>1</v>
      </c>
      <c r="E594" s="1">
        <v>0.81</v>
      </c>
      <c r="F594" s="1">
        <v>0.72</v>
      </c>
      <c r="G594" s="1">
        <v>2025</v>
      </c>
      <c r="H594" s="1" t="s">
        <v>138</v>
      </c>
      <c r="I59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95" spans="1:9" x14ac:dyDescent="0.25">
      <c r="A595" s="1" t="s">
        <v>2347</v>
      </c>
      <c r="B595" s="1" t="s">
        <v>2348</v>
      </c>
      <c r="C595" s="1" t="s">
        <v>34</v>
      </c>
      <c r="D595" s="1">
        <v>1</v>
      </c>
      <c r="E595" s="1">
        <v>0.57999999999999996</v>
      </c>
      <c r="F595" s="1">
        <v>0.52</v>
      </c>
      <c r="G595" s="1">
        <v>2016</v>
      </c>
      <c r="H595" s="1" t="s">
        <v>138</v>
      </c>
      <c r="I59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96" spans="1:9" x14ac:dyDescent="0.25">
      <c r="A596" s="1" t="s">
        <v>2353</v>
      </c>
      <c r="B596" s="1" t="s">
        <v>2354</v>
      </c>
      <c r="C596" s="1" t="s">
        <v>66</v>
      </c>
      <c r="D596" s="1">
        <v>1</v>
      </c>
      <c r="E596" s="1">
        <v>1.8</v>
      </c>
      <c r="F596" s="1">
        <v>1.6</v>
      </c>
      <c r="G596" s="1">
        <v>2025</v>
      </c>
      <c r="H596" s="1" t="s">
        <v>16</v>
      </c>
      <c r="I59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97" spans="1:9" x14ac:dyDescent="0.25">
      <c r="A597" s="1" t="s">
        <v>2355</v>
      </c>
      <c r="B597" s="1" t="s">
        <v>2356</v>
      </c>
      <c r="C597" s="1" t="s">
        <v>2455</v>
      </c>
      <c r="D597" s="1">
        <v>1</v>
      </c>
      <c r="E597" s="1">
        <v>1.0900000000000001</v>
      </c>
      <c r="F597" s="1">
        <v>0.97</v>
      </c>
      <c r="G597" s="1">
        <v>2013</v>
      </c>
      <c r="H597" s="1" t="s">
        <v>489</v>
      </c>
      <c r="I59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98" spans="1:9" x14ac:dyDescent="0.25">
      <c r="A598" s="1" t="s">
        <v>2365</v>
      </c>
      <c r="B598" s="1" t="s">
        <v>2366</v>
      </c>
      <c r="C598" s="1" t="s">
        <v>2452</v>
      </c>
      <c r="D598" s="1">
        <v>1</v>
      </c>
      <c r="E598" s="1">
        <v>1.66</v>
      </c>
      <c r="F598" s="1">
        <v>1.47</v>
      </c>
      <c r="G598" s="1">
        <v>2017</v>
      </c>
      <c r="H598" s="1" t="s">
        <v>626</v>
      </c>
      <c r="I59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599" spans="1:9" x14ac:dyDescent="0.25">
      <c r="A599" s="1" t="s">
        <v>2375</v>
      </c>
      <c r="B599" s="1" t="s">
        <v>2376</v>
      </c>
      <c r="C599" s="1" t="s">
        <v>19</v>
      </c>
      <c r="D599" s="1">
        <v>1</v>
      </c>
      <c r="E599" s="1">
        <v>1.32</v>
      </c>
      <c r="F599" s="1">
        <v>1.18</v>
      </c>
      <c r="G599" s="1">
        <v>2025</v>
      </c>
      <c r="H599" s="1" t="s">
        <v>138</v>
      </c>
      <c r="I59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0" spans="1:9" x14ac:dyDescent="0.25">
      <c r="A600" s="1" t="s">
        <v>2381</v>
      </c>
      <c r="B600" s="1" t="s">
        <v>2382</v>
      </c>
      <c r="C600" s="1" t="s">
        <v>2454</v>
      </c>
      <c r="D600" s="1">
        <v>1</v>
      </c>
      <c r="E600" s="1" t="s">
        <v>73</v>
      </c>
      <c r="F600" s="1">
        <v>1.62</v>
      </c>
      <c r="G600" s="1">
        <v>2023</v>
      </c>
      <c r="H600" s="1" t="s">
        <v>60</v>
      </c>
      <c r="I60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1" spans="1:9" x14ac:dyDescent="0.25">
      <c r="A601" s="1" t="s">
        <v>2383</v>
      </c>
      <c r="B601" s="1" t="s">
        <v>2384</v>
      </c>
      <c r="C601" s="1" t="s">
        <v>34</v>
      </c>
      <c r="D601" s="1">
        <v>1</v>
      </c>
      <c r="E601" s="1">
        <v>0.74</v>
      </c>
      <c r="F601" s="1">
        <v>0.66</v>
      </c>
      <c r="G601" s="1">
        <v>2025</v>
      </c>
      <c r="H601" s="1" t="s">
        <v>60</v>
      </c>
      <c r="I60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2" spans="1:9" x14ac:dyDescent="0.25">
      <c r="A602" s="1" t="s">
        <v>2387</v>
      </c>
      <c r="B602" s="1" t="s">
        <v>2388</v>
      </c>
      <c r="C602" s="1" t="s">
        <v>19</v>
      </c>
      <c r="D602" s="1">
        <v>1</v>
      </c>
      <c r="E602" s="1">
        <v>1.19</v>
      </c>
      <c r="F602" s="1">
        <v>1.06</v>
      </c>
      <c r="G602" s="1">
        <v>2025</v>
      </c>
      <c r="H602" s="1" t="s">
        <v>176</v>
      </c>
      <c r="I60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3" spans="1:9" x14ac:dyDescent="0.25">
      <c r="A603" s="1" t="s">
        <v>2550</v>
      </c>
      <c r="B603" s="1" t="s">
        <v>2551</v>
      </c>
      <c r="C603" s="1" t="s">
        <v>2454</v>
      </c>
      <c r="D603" s="1">
        <v>1</v>
      </c>
      <c r="E603" s="2" t="s">
        <v>73</v>
      </c>
      <c r="F603" s="2">
        <v>2.67</v>
      </c>
      <c r="G603" s="1">
        <v>2014</v>
      </c>
      <c r="H603" s="1" t="s">
        <v>51</v>
      </c>
      <c r="I60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604" spans="1:9" x14ac:dyDescent="0.25">
      <c r="A604" s="1" t="s">
        <v>2397</v>
      </c>
      <c r="B604" s="1" t="s">
        <v>2398</v>
      </c>
      <c r="C604" s="1" t="s">
        <v>2454</v>
      </c>
      <c r="D604" s="1">
        <v>1</v>
      </c>
      <c r="E604" s="1" t="s">
        <v>73</v>
      </c>
      <c r="F604" s="1">
        <v>1.81</v>
      </c>
      <c r="G604" s="1">
        <v>2025</v>
      </c>
      <c r="H604" s="1" t="s">
        <v>54</v>
      </c>
      <c r="I60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5" spans="1:9" x14ac:dyDescent="0.25">
      <c r="A605" s="1" t="s">
        <v>2399</v>
      </c>
      <c r="B605" s="1" t="s">
        <v>2400</v>
      </c>
      <c r="C605" s="1" t="s">
        <v>66</v>
      </c>
      <c r="D605" s="1">
        <v>1</v>
      </c>
      <c r="E605" s="1">
        <v>1.91</v>
      </c>
      <c r="F605" s="1">
        <v>1.7</v>
      </c>
      <c r="G605" s="1">
        <v>2019</v>
      </c>
      <c r="H605" s="1" t="s">
        <v>191</v>
      </c>
      <c r="I60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6" spans="1:9" x14ac:dyDescent="0.25">
      <c r="A606" s="1" t="s">
        <v>2401</v>
      </c>
      <c r="B606" s="1" t="s">
        <v>2402</v>
      </c>
      <c r="C606" s="1" t="s">
        <v>19</v>
      </c>
      <c r="D606" s="1">
        <v>1</v>
      </c>
      <c r="E606" s="1">
        <v>1.35</v>
      </c>
      <c r="F606" s="1">
        <v>1.2</v>
      </c>
      <c r="G606" s="1">
        <v>2010</v>
      </c>
      <c r="H606" s="1" t="s">
        <v>176</v>
      </c>
      <c r="I60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7" spans="1:9" x14ac:dyDescent="0.25">
      <c r="A607" s="1" t="s">
        <v>2405</v>
      </c>
      <c r="B607" s="1" t="s">
        <v>2406</v>
      </c>
      <c r="C607" s="1" t="s">
        <v>66</v>
      </c>
      <c r="D607" s="1">
        <v>1</v>
      </c>
      <c r="E607" s="1">
        <v>2.14</v>
      </c>
      <c r="F607" s="1">
        <v>1.91</v>
      </c>
      <c r="G607" s="1">
        <v>2025</v>
      </c>
      <c r="H607" s="1" t="s">
        <v>110</v>
      </c>
      <c r="I60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8" spans="1:9" x14ac:dyDescent="0.25">
      <c r="A608" s="1" t="s">
        <v>2413</v>
      </c>
      <c r="B608" s="1" t="s">
        <v>2414</v>
      </c>
      <c r="C608" s="1" t="s">
        <v>19</v>
      </c>
      <c r="D608" s="1">
        <v>1</v>
      </c>
      <c r="E608" s="1">
        <v>1.2</v>
      </c>
      <c r="F608" s="1">
        <v>1.06</v>
      </c>
      <c r="G608" s="1">
        <v>2022</v>
      </c>
      <c r="H608" s="1" t="s">
        <v>536</v>
      </c>
      <c r="I608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09" spans="1:9" x14ac:dyDescent="0.25">
      <c r="A609" s="1" t="s">
        <v>2415</v>
      </c>
      <c r="B609" s="1" t="s">
        <v>2416</v>
      </c>
      <c r="C609" s="1" t="s">
        <v>2452</v>
      </c>
      <c r="D609" s="1">
        <v>1</v>
      </c>
      <c r="E609" s="1">
        <v>1.66</v>
      </c>
      <c r="F609" s="1">
        <v>1.48</v>
      </c>
      <c r="G609" s="1">
        <v>2025</v>
      </c>
      <c r="H609" s="1" t="s">
        <v>98</v>
      </c>
      <c r="I609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10" spans="1:9" x14ac:dyDescent="0.25">
      <c r="A610" s="1" t="s">
        <v>2421</v>
      </c>
      <c r="B610" s="1" t="s">
        <v>2422</v>
      </c>
      <c r="C610" s="1" t="s">
        <v>19</v>
      </c>
      <c r="D610" s="1">
        <v>1</v>
      </c>
      <c r="E610" s="1">
        <v>1.19</v>
      </c>
      <c r="F610" s="1">
        <v>1.06</v>
      </c>
      <c r="G610" s="1">
        <v>2014</v>
      </c>
      <c r="H610" s="1" t="s">
        <v>154</v>
      </c>
      <c r="I610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11" spans="1:9" x14ac:dyDescent="0.25">
      <c r="A611" s="1" t="s">
        <v>2423</v>
      </c>
      <c r="B611" s="1" t="s">
        <v>2424</v>
      </c>
      <c r="C611" s="1" t="s">
        <v>19</v>
      </c>
      <c r="D611" s="1">
        <v>1</v>
      </c>
      <c r="E611" s="1">
        <v>1.24</v>
      </c>
      <c r="F611" s="1">
        <v>1.1000000000000001</v>
      </c>
      <c r="G611" s="1">
        <v>2022</v>
      </c>
      <c r="H611" s="1" t="s">
        <v>131</v>
      </c>
      <c r="I611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12" spans="1:9" x14ac:dyDescent="0.25">
      <c r="A612" s="1" t="s">
        <v>2427</v>
      </c>
      <c r="B612" s="1" t="s">
        <v>2428</v>
      </c>
      <c r="C612" s="1" t="s">
        <v>72</v>
      </c>
      <c r="D612" s="1">
        <v>1</v>
      </c>
      <c r="E612" s="2" t="s">
        <v>73</v>
      </c>
      <c r="F612" s="2">
        <v>5.33</v>
      </c>
      <c r="G612" s="1">
        <v>2024</v>
      </c>
      <c r="H612" s="1" t="s">
        <v>82</v>
      </c>
      <c r="I612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1</v>
      </c>
    </row>
    <row r="613" spans="1:9" x14ac:dyDescent="0.25">
      <c r="A613" s="1" t="s">
        <v>2429</v>
      </c>
      <c r="B613" s="1" t="s">
        <v>2430</v>
      </c>
      <c r="C613" s="1" t="s">
        <v>19</v>
      </c>
      <c r="D613" s="1">
        <v>1</v>
      </c>
      <c r="E613" s="1">
        <v>1.2</v>
      </c>
      <c r="F613" s="1">
        <v>1.07</v>
      </c>
      <c r="G613" s="1">
        <v>2025</v>
      </c>
      <c r="H613" s="1" t="s">
        <v>107</v>
      </c>
      <c r="I613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14" spans="1:9" x14ac:dyDescent="0.25">
      <c r="A614" s="1" t="s">
        <v>2433</v>
      </c>
      <c r="B614" s="1" t="s">
        <v>2434</v>
      </c>
      <c r="C614" s="1" t="s">
        <v>34</v>
      </c>
      <c r="D614" s="1">
        <v>1</v>
      </c>
      <c r="E614" s="1">
        <v>0.65</v>
      </c>
      <c r="F614" s="1">
        <v>0.57999999999999996</v>
      </c>
      <c r="G614" s="1">
        <v>2014</v>
      </c>
      <c r="H614" s="1" t="s">
        <v>970</v>
      </c>
      <c r="I614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15" spans="1:9" x14ac:dyDescent="0.25">
      <c r="A615" s="1" t="s">
        <v>2435</v>
      </c>
      <c r="B615" s="1" t="s">
        <v>2436</v>
      </c>
      <c r="C615" s="1" t="s">
        <v>19</v>
      </c>
      <c r="D615" s="1">
        <v>1</v>
      </c>
      <c r="E615" s="1">
        <v>1.18</v>
      </c>
      <c r="F615" s="1">
        <v>1.05</v>
      </c>
      <c r="G615" s="1">
        <v>2019</v>
      </c>
      <c r="H615" s="1" t="s">
        <v>25</v>
      </c>
      <c r="I615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16" spans="1:9" x14ac:dyDescent="0.25">
      <c r="A616" s="1" t="s">
        <v>2441</v>
      </c>
      <c r="B616" s="1" t="s">
        <v>2442</v>
      </c>
      <c r="C616" s="1" t="s">
        <v>2452</v>
      </c>
      <c r="D616" s="1">
        <v>1</v>
      </c>
      <c r="E616" s="1">
        <v>1.19</v>
      </c>
      <c r="F616" s="1">
        <v>1.06</v>
      </c>
      <c r="G616" s="1">
        <v>2025</v>
      </c>
      <c r="H616" s="1" t="s">
        <v>110</v>
      </c>
      <c r="I616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  <row r="617" spans="1:9" x14ac:dyDescent="0.25">
      <c r="A617" s="1" t="s">
        <v>2449</v>
      </c>
      <c r="B617" s="1" t="s">
        <v>2450</v>
      </c>
      <c r="C617" s="1" t="s">
        <v>34</v>
      </c>
      <c r="D617" s="1">
        <v>1</v>
      </c>
      <c r="E617" s="1">
        <v>0.8</v>
      </c>
      <c r="F617" s="1">
        <v>0.71</v>
      </c>
      <c r="G617" s="1">
        <v>2024</v>
      </c>
      <c r="H617" s="1" t="s">
        <v>148</v>
      </c>
      <c r="I617" s="1">
        <f>IF(OR(TableauBande[[#This Row],[Club]]=$M$2,TableauBande[[#This Row],[Club]]=$M$3,TableauBande[[#This Row],[Club]]=$M$4,TableauBande[[#This Row],[Club]]=$M$5,TableauBande[[#This Row],[Club]]=$M$6,TableauBande[[#This Row],[Club]]=$M$7,TableauBande[[#This Row],[Club]]=$M$8,TableauBande[[#This Row],[Club]]=$M$9,TableauBande[[#This Row],[Club]]=$M$10,TableauBande[[#This Row],[Club]]=$M$11,TableauBande[[#This Row],[Club]]=$M$12,TableauBande[[#This Row],[Club]]=$M$13,TableauBande[[#This Row],[Club]]=$M$14,TableauBande[[#This Row],[Club]]=$M$15,TableauBande[[#This Row],[Club]]=$M$16,TableauBande[[#This Row],[Club]]=$M$17),1,0)</f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6A7AA-3847-45E1-919C-FFDE4B440004}">
  <dimension ref="A1:M782"/>
  <sheetViews>
    <sheetView workbookViewId="0">
      <selection activeCell="I1" sqref="I1:M1048576"/>
    </sheetView>
  </sheetViews>
  <sheetFormatPr baseColWidth="10" defaultRowHeight="15" x14ac:dyDescent="0.25"/>
  <cols>
    <col min="1" max="1" width="12.85546875" style="1" bestFit="1" customWidth="1"/>
    <col min="2" max="2" width="30.7109375" style="1" bestFit="1" customWidth="1"/>
    <col min="3" max="3" width="14.140625" style="1" bestFit="1" customWidth="1"/>
    <col min="4" max="4" width="10.7109375" style="1" bestFit="1" customWidth="1"/>
    <col min="5" max="6" width="19.28515625" style="3" bestFit="1" customWidth="1"/>
    <col min="7" max="7" width="11.28515625" style="1" bestFit="1" customWidth="1"/>
    <col min="8" max="8" width="47" style="1" bestFit="1" customWidth="1"/>
    <col min="9" max="9" width="7.5703125" style="1" hidden="1" customWidth="1"/>
    <col min="10" max="12" width="0" style="1" hidden="1" customWidth="1"/>
    <col min="13" max="13" width="43.5703125" style="1" hidden="1" customWidth="1"/>
    <col min="14" max="16384" width="11.42578125" style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2459</v>
      </c>
      <c r="E1" s="3" t="s">
        <v>3</v>
      </c>
      <c r="F1" s="3" t="s">
        <v>4</v>
      </c>
      <c r="G1" s="1" t="s">
        <v>5</v>
      </c>
      <c r="H1" s="1" t="s">
        <v>6</v>
      </c>
      <c r="I1" s="1" t="s">
        <v>2458</v>
      </c>
    </row>
    <row r="2" spans="1:13" x14ac:dyDescent="0.25">
      <c r="A2" s="1" t="s">
        <v>2552</v>
      </c>
      <c r="B2" s="1" t="s">
        <v>2553</v>
      </c>
      <c r="C2" s="1" t="s">
        <v>34</v>
      </c>
      <c r="D2" s="1">
        <v>1</v>
      </c>
      <c r="E2" s="1">
        <v>0.187</v>
      </c>
      <c r="F2" s="1">
        <v>0.161</v>
      </c>
      <c r="G2" s="1">
        <v>2020</v>
      </c>
      <c r="H2" s="1" t="s">
        <v>115</v>
      </c>
      <c r="I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2" s="5" t="str">
        <f>'Bande 01-09-2025'!M2</f>
        <v>11001 – BILLARD CLUB ALGRANGE</v>
      </c>
    </row>
    <row r="3" spans="1:13" x14ac:dyDescent="0.25">
      <c r="A3" s="1" t="s">
        <v>2554</v>
      </c>
      <c r="B3" s="1" t="s">
        <v>2555</v>
      </c>
      <c r="C3" s="1" t="s">
        <v>19</v>
      </c>
      <c r="D3" s="1">
        <v>1</v>
      </c>
      <c r="E3" s="1">
        <v>0.32400000000000001</v>
      </c>
      <c r="F3" s="1">
        <v>0.27900000000000003</v>
      </c>
      <c r="G3" s="1">
        <v>2010</v>
      </c>
      <c r="H3" s="1" t="s">
        <v>1652</v>
      </c>
      <c r="I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3" s="6" t="str">
        <f>'Bande 01-09-2025'!M3</f>
        <v>11003 – BILLARD CLUB BAN SAINT MARTIN</v>
      </c>
    </row>
    <row r="4" spans="1:13" x14ac:dyDescent="0.25">
      <c r="A4" s="1" t="s">
        <v>17</v>
      </c>
      <c r="B4" s="1" t="s">
        <v>18</v>
      </c>
      <c r="C4" s="1" t="s">
        <v>66</v>
      </c>
      <c r="D4" s="1">
        <v>1</v>
      </c>
      <c r="E4" s="1">
        <v>0.438</v>
      </c>
      <c r="F4" s="1">
        <v>0.376</v>
      </c>
      <c r="G4" s="1">
        <v>2019</v>
      </c>
      <c r="H4" s="1" t="s">
        <v>20</v>
      </c>
      <c r="I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4" s="6" t="str">
        <f>'Bande 01-09-2025'!M4</f>
        <v>11005 – E.S. HAGONDANGE</v>
      </c>
    </row>
    <row r="5" spans="1:13" x14ac:dyDescent="0.25">
      <c r="A5" s="1" t="s">
        <v>21</v>
      </c>
      <c r="B5" s="1" t="s">
        <v>22</v>
      </c>
      <c r="C5" s="1" t="s">
        <v>2455</v>
      </c>
      <c r="D5" s="1">
        <v>1</v>
      </c>
      <c r="E5" s="1">
        <v>0.23300000000000001</v>
      </c>
      <c r="F5" s="1">
        <v>0.2</v>
      </c>
      <c r="G5" s="1">
        <v>2022</v>
      </c>
      <c r="H5" s="1" t="s">
        <v>9</v>
      </c>
      <c r="I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5" s="6" t="str">
        <f>'Bande 01-09-2025'!M5</f>
        <v>11006 – BC SARREGUEMINES WELFERDING</v>
      </c>
    </row>
    <row r="6" spans="1:13" x14ac:dyDescent="0.25">
      <c r="A6" s="1" t="s">
        <v>23</v>
      </c>
      <c r="B6" s="1" t="s">
        <v>24</v>
      </c>
      <c r="C6" s="1" t="s">
        <v>2456</v>
      </c>
      <c r="D6" s="1">
        <v>1</v>
      </c>
      <c r="E6" s="1">
        <v>0.53500000000000003</v>
      </c>
      <c r="F6" s="1">
        <v>0.46</v>
      </c>
      <c r="G6" s="1">
        <v>2015</v>
      </c>
      <c r="H6" s="1" t="s">
        <v>25</v>
      </c>
      <c r="I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6" s="6" t="str">
        <f>'Bande 01-09-2025'!M6</f>
        <v>11007 – BILLARD CLUB KNUTANGE</v>
      </c>
    </row>
    <row r="7" spans="1:13" x14ac:dyDescent="0.25">
      <c r="A7" s="1" t="s">
        <v>2557</v>
      </c>
      <c r="B7" s="1" t="s">
        <v>2558</v>
      </c>
      <c r="C7" s="1" t="s">
        <v>2452</v>
      </c>
      <c r="D7" s="1">
        <v>1</v>
      </c>
      <c r="E7" s="1">
        <v>0.38800000000000001</v>
      </c>
      <c r="F7" s="1">
        <v>0.33400000000000002</v>
      </c>
      <c r="G7" s="1">
        <v>2012</v>
      </c>
      <c r="H7" s="1" t="s">
        <v>970</v>
      </c>
      <c r="I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7" s="6" t="str">
        <f>'Bande 01-09-2025'!M7</f>
        <v>11013 – BILLARD CLUB METZ</v>
      </c>
    </row>
    <row r="8" spans="1:13" x14ac:dyDescent="0.25">
      <c r="A8" s="1" t="s">
        <v>26</v>
      </c>
      <c r="B8" s="1" t="s">
        <v>27</v>
      </c>
      <c r="C8" s="1" t="s">
        <v>2456</v>
      </c>
      <c r="D8" s="1">
        <v>1</v>
      </c>
      <c r="E8" s="3">
        <v>0.52400000000000002</v>
      </c>
      <c r="F8" s="3">
        <v>0.45</v>
      </c>
      <c r="G8" s="1">
        <v>2015</v>
      </c>
      <c r="H8" s="1" t="s">
        <v>28</v>
      </c>
      <c r="I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  <c r="M8" s="6" t="str">
        <f>'Bande 01-09-2025'!M8</f>
        <v>11017 – BILLARD CLUB MOYEUVRE</v>
      </c>
    </row>
    <row r="9" spans="1:13" x14ac:dyDescent="0.25">
      <c r="A9" s="1" t="s">
        <v>2559</v>
      </c>
      <c r="B9" s="1" t="s">
        <v>2560</v>
      </c>
      <c r="C9" s="1" t="s">
        <v>72</v>
      </c>
      <c r="D9" s="1">
        <v>1</v>
      </c>
      <c r="E9" s="1" t="s">
        <v>73</v>
      </c>
      <c r="F9" s="1">
        <v>1.0289999999999999</v>
      </c>
      <c r="G9" s="1">
        <v>2023</v>
      </c>
      <c r="H9" s="1" t="s">
        <v>98</v>
      </c>
      <c r="I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9" s="6" t="str">
        <f>'Bande 01-09-2025'!M9</f>
        <v>11021 – A.J.B. THIONVILLE</v>
      </c>
    </row>
    <row r="10" spans="1:13" x14ac:dyDescent="0.25">
      <c r="A10" s="1" t="s">
        <v>39</v>
      </c>
      <c r="B10" s="1" t="s">
        <v>40</v>
      </c>
      <c r="C10" s="1" t="s">
        <v>19</v>
      </c>
      <c r="D10" s="1">
        <v>1</v>
      </c>
      <c r="E10" s="1">
        <v>0.29599999999999999</v>
      </c>
      <c r="F10" s="1">
        <v>0.255</v>
      </c>
      <c r="G10" s="1">
        <v>2012</v>
      </c>
      <c r="H10" s="1" t="s">
        <v>41</v>
      </c>
      <c r="I1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10" s="6" t="str">
        <f>'Bande 01-09-2025'!M10</f>
        <v>11033 – BILLARD CLUB AUDUN VILLERUPT</v>
      </c>
    </row>
    <row r="11" spans="1:13" x14ac:dyDescent="0.25">
      <c r="A11" s="1" t="s">
        <v>42</v>
      </c>
      <c r="B11" s="1" t="s">
        <v>43</v>
      </c>
      <c r="C11" s="1" t="s">
        <v>19</v>
      </c>
      <c r="D11" s="1">
        <v>1</v>
      </c>
      <c r="E11" s="1">
        <v>0.26300000000000001</v>
      </c>
      <c r="F11" s="1">
        <v>0.22600000000000001</v>
      </c>
      <c r="G11" s="1">
        <v>2017</v>
      </c>
      <c r="H11" s="1" t="s">
        <v>44</v>
      </c>
      <c r="I1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11" s="6" t="str">
        <f>'Bande 01-09-2025'!M11</f>
        <v>11035 – C.B. SARREGUEMINES</v>
      </c>
    </row>
    <row r="12" spans="1:13" x14ac:dyDescent="0.25">
      <c r="A12" s="1" t="s">
        <v>45</v>
      </c>
      <c r="B12" s="1" t="s">
        <v>46</v>
      </c>
      <c r="C12" s="1" t="s">
        <v>34</v>
      </c>
      <c r="D12" s="1">
        <v>1</v>
      </c>
      <c r="E12" s="1">
        <v>0.20599999999999999</v>
      </c>
      <c r="F12" s="1">
        <v>0.17699999999999999</v>
      </c>
      <c r="G12" s="1">
        <v>2017</v>
      </c>
      <c r="H12" s="1" t="s">
        <v>48</v>
      </c>
      <c r="I1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12" s="6" t="str">
        <f>'Bande 01-09-2025'!M12</f>
        <v>11037 – C.B. PETITE ROSSELLE</v>
      </c>
    </row>
    <row r="13" spans="1:13" x14ac:dyDescent="0.25">
      <c r="A13" s="1" t="s">
        <v>2561</v>
      </c>
      <c r="B13" s="1" t="s">
        <v>2562</v>
      </c>
      <c r="C13" s="1" t="s">
        <v>19</v>
      </c>
      <c r="D13" s="1">
        <v>1</v>
      </c>
      <c r="E13" s="1">
        <v>0.28100000000000003</v>
      </c>
      <c r="F13" s="1">
        <v>0.24099999999999999</v>
      </c>
      <c r="G13" s="1">
        <v>2023</v>
      </c>
      <c r="H13" s="1" t="s">
        <v>191</v>
      </c>
      <c r="I1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13" s="6" t="str">
        <f>'Bande 01-09-2025'!M13</f>
        <v>11062 – CERCLE DE BILLARD FRANCAIS ST AVOLD</v>
      </c>
    </row>
    <row r="14" spans="1:13" x14ac:dyDescent="0.25">
      <c r="A14" s="1" t="s">
        <v>2460</v>
      </c>
      <c r="B14" s="1" t="s">
        <v>2461</v>
      </c>
      <c r="C14" s="1" t="s">
        <v>2454</v>
      </c>
      <c r="D14" s="1">
        <v>1</v>
      </c>
      <c r="E14" s="3" t="s">
        <v>73</v>
      </c>
      <c r="F14" s="3">
        <v>0.51900000000000002</v>
      </c>
      <c r="G14" s="1">
        <v>2025</v>
      </c>
      <c r="H14" s="1" t="s">
        <v>38</v>
      </c>
      <c r="I1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  <c r="M14" s="6" t="str">
        <f>'Bande 01-09-2025'!M14</f>
        <v>11066 – BILLARD CLUB GANDRANGE</v>
      </c>
    </row>
    <row r="15" spans="1:13" x14ac:dyDescent="0.25">
      <c r="A15" s="1" t="s">
        <v>58</v>
      </c>
      <c r="B15" s="1" t="s">
        <v>59</v>
      </c>
      <c r="C15" s="1" t="s">
        <v>19</v>
      </c>
      <c r="D15" s="1">
        <v>1</v>
      </c>
      <c r="E15" s="1">
        <v>0.30299999999999999</v>
      </c>
      <c r="F15" s="1">
        <v>0.26</v>
      </c>
      <c r="G15" s="1">
        <v>2025</v>
      </c>
      <c r="H15" s="1" t="s">
        <v>60</v>
      </c>
      <c r="I1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15" s="6" t="str">
        <f>'Bande 01-09-2025'!M15</f>
        <v>11067 – BILLARD CLUB FLORANGE</v>
      </c>
    </row>
    <row r="16" spans="1:13" x14ac:dyDescent="0.25">
      <c r="A16" s="1" t="s">
        <v>61</v>
      </c>
      <c r="B16" s="1" t="s">
        <v>62</v>
      </c>
      <c r="C16" s="1" t="s">
        <v>2452</v>
      </c>
      <c r="D16" s="1">
        <v>1</v>
      </c>
      <c r="E16" s="1">
        <v>0.377</v>
      </c>
      <c r="F16" s="1">
        <v>0.32400000000000001</v>
      </c>
      <c r="G16" s="1">
        <v>2011</v>
      </c>
      <c r="H16" s="1" t="s">
        <v>63</v>
      </c>
      <c r="I1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16" s="6" t="str">
        <f>'Bande 01-09-2025'!M16</f>
        <v>11072 – AMICALE BILLARD DE MAGNY</v>
      </c>
    </row>
    <row r="17" spans="1:13" ht="15.75" thickBot="1" x14ac:dyDescent="0.3">
      <c r="A17" s="1" t="s">
        <v>2462</v>
      </c>
      <c r="B17" s="1" t="s">
        <v>2463</v>
      </c>
      <c r="C17" s="1" t="s">
        <v>66</v>
      </c>
      <c r="D17" s="1">
        <v>1</v>
      </c>
      <c r="E17" s="1">
        <v>0.45800000000000002</v>
      </c>
      <c r="F17" s="1">
        <v>0.39400000000000002</v>
      </c>
      <c r="G17" s="1">
        <v>2025</v>
      </c>
      <c r="H17" s="1" t="s">
        <v>320</v>
      </c>
      <c r="I1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  <c r="M17" s="7" t="str">
        <f>'Bande 01-09-2025'!M17</f>
        <v>11074 – COURCELLES SUR NIED</v>
      </c>
    </row>
    <row r="18" spans="1:13" x14ac:dyDescent="0.25">
      <c r="A18" s="1" t="s">
        <v>64</v>
      </c>
      <c r="B18" s="1" t="s">
        <v>65</v>
      </c>
      <c r="C18" s="1" t="s">
        <v>66</v>
      </c>
      <c r="D18" s="1">
        <v>1</v>
      </c>
      <c r="E18" s="1">
        <v>0.42899999999999999</v>
      </c>
      <c r="F18" s="1">
        <v>0.36799999999999999</v>
      </c>
      <c r="G18" s="1">
        <v>2025</v>
      </c>
      <c r="H18" s="1" t="s">
        <v>67</v>
      </c>
      <c r="I1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" spans="1:13" x14ac:dyDescent="0.25">
      <c r="A19" s="1" t="s">
        <v>68</v>
      </c>
      <c r="B19" s="1" t="s">
        <v>69</v>
      </c>
      <c r="C19" s="1" t="s">
        <v>2452</v>
      </c>
      <c r="D19" s="1">
        <v>1</v>
      </c>
      <c r="E19" s="1">
        <v>0.28699999999999998</v>
      </c>
      <c r="F19" s="1">
        <v>0.246</v>
      </c>
      <c r="G19" s="1">
        <v>2019</v>
      </c>
      <c r="H19" s="1" t="s">
        <v>16</v>
      </c>
      <c r="I1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" spans="1:13" x14ac:dyDescent="0.25">
      <c r="A20" s="1" t="s">
        <v>70</v>
      </c>
      <c r="B20" s="1" t="s">
        <v>71</v>
      </c>
      <c r="C20" s="1" t="s">
        <v>2454</v>
      </c>
      <c r="D20" s="1">
        <v>1</v>
      </c>
      <c r="E20" s="1" t="s">
        <v>73</v>
      </c>
      <c r="F20" s="1">
        <v>0.67100000000000004</v>
      </c>
      <c r="G20" s="1">
        <v>2025</v>
      </c>
      <c r="H20" s="1" t="s">
        <v>16</v>
      </c>
      <c r="I2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1" spans="1:13" x14ac:dyDescent="0.25">
      <c r="A21" s="1" t="s">
        <v>74</v>
      </c>
      <c r="B21" s="1" t="s">
        <v>75</v>
      </c>
      <c r="C21" s="1" t="s">
        <v>19</v>
      </c>
      <c r="D21" s="1">
        <v>1</v>
      </c>
      <c r="E21" s="1">
        <v>0.316</v>
      </c>
      <c r="F21" s="1">
        <v>0.27200000000000002</v>
      </c>
      <c r="G21" s="1">
        <v>2025</v>
      </c>
      <c r="H21" s="1" t="s">
        <v>16</v>
      </c>
      <c r="I2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2" spans="1:13" x14ac:dyDescent="0.25">
      <c r="A22" s="1" t="s">
        <v>76</v>
      </c>
      <c r="B22" s="1" t="s">
        <v>77</v>
      </c>
      <c r="C22" s="1" t="s">
        <v>2456</v>
      </c>
      <c r="D22" s="1">
        <v>1</v>
      </c>
      <c r="E22" s="1">
        <v>0.56599999999999995</v>
      </c>
      <c r="F22" s="1">
        <v>0.48599999999999999</v>
      </c>
      <c r="G22" s="1">
        <v>2008</v>
      </c>
      <c r="H22" s="1" t="s">
        <v>16</v>
      </c>
      <c r="I2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3" spans="1:13" x14ac:dyDescent="0.25">
      <c r="A23" s="1" t="s">
        <v>83</v>
      </c>
      <c r="B23" s="1" t="s">
        <v>84</v>
      </c>
      <c r="C23" s="1" t="s">
        <v>2455</v>
      </c>
      <c r="D23" s="1">
        <v>1</v>
      </c>
      <c r="E23" s="1">
        <v>0.24099999999999999</v>
      </c>
      <c r="F23" s="1">
        <v>0.20699999999999999</v>
      </c>
      <c r="G23" s="1">
        <v>2025</v>
      </c>
      <c r="H23" s="1" t="s">
        <v>85</v>
      </c>
      <c r="I2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" spans="1:13" x14ac:dyDescent="0.25">
      <c r="A24" s="1" t="s">
        <v>86</v>
      </c>
      <c r="B24" s="1" t="s">
        <v>87</v>
      </c>
      <c r="C24" s="1" t="s">
        <v>2456</v>
      </c>
      <c r="D24" s="1">
        <v>1</v>
      </c>
      <c r="E24" s="1">
        <v>0.42</v>
      </c>
      <c r="F24" s="1">
        <v>0.36099999999999999</v>
      </c>
      <c r="G24" s="1">
        <v>2023</v>
      </c>
      <c r="H24" s="1" t="s">
        <v>88</v>
      </c>
      <c r="I2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" spans="1:13" x14ac:dyDescent="0.25">
      <c r="A25" s="1" t="s">
        <v>89</v>
      </c>
      <c r="B25" s="1" t="s">
        <v>90</v>
      </c>
      <c r="C25" s="1" t="s">
        <v>19</v>
      </c>
      <c r="D25" s="1">
        <v>1</v>
      </c>
      <c r="E25" s="1">
        <v>0.33400000000000002</v>
      </c>
      <c r="F25" s="1">
        <v>0.28699999999999998</v>
      </c>
      <c r="G25" s="1">
        <v>2024</v>
      </c>
      <c r="H25" s="1" t="s">
        <v>63</v>
      </c>
      <c r="I2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6" spans="1:13" x14ac:dyDescent="0.25">
      <c r="A26" s="1" t="s">
        <v>91</v>
      </c>
      <c r="B26" s="1" t="s">
        <v>92</v>
      </c>
      <c r="C26" s="1" t="s">
        <v>2452</v>
      </c>
      <c r="D26" s="1">
        <v>1</v>
      </c>
      <c r="E26" s="1">
        <v>0.222</v>
      </c>
      <c r="F26" s="1">
        <v>0.191</v>
      </c>
      <c r="G26" s="1">
        <v>2023</v>
      </c>
      <c r="H26" s="1" t="s">
        <v>93</v>
      </c>
      <c r="I2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7" spans="1:13" x14ac:dyDescent="0.25">
      <c r="A27" s="1" t="s">
        <v>94</v>
      </c>
      <c r="B27" s="1" t="s">
        <v>95</v>
      </c>
      <c r="C27" s="1" t="s">
        <v>2556</v>
      </c>
      <c r="D27" s="1">
        <v>1</v>
      </c>
      <c r="E27" s="1" t="s">
        <v>73</v>
      </c>
      <c r="F27" s="1">
        <v>0.61099999999999999</v>
      </c>
      <c r="G27" s="1">
        <v>2025</v>
      </c>
      <c r="H27" s="1" t="s">
        <v>54</v>
      </c>
      <c r="I2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" spans="1:13" x14ac:dyDescent="0.25">
      <c r="A28" s="1" t="s">
        <v>96</v>
      </c>
      <c r="B28" s="1" t="s">
        <v>97</v>
      </c>
      <c r="C28" s="1" t="s">
        <v>2452</v>
      </c>
      <c r="D28" s="1">
        <v>1</v>
      </c>
      <c r="E28" s="1">
        <v>0.39200000000000002</v>
      </c>
      <c r="F28" s="1">
        <v>0.33700000000000002</v>
      </c>
      <c r="G28" s="1">
        <v>2025</v>
      </c>
      <c r="H28" s="1" t="s">
        <v>98</v>
      </c>
      <c r="I2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" spans="1:13" x14ac:dyDescent="0.25">
      <c r="A29" s="1" t="s">
        <v>99</v>
      </c>
      <c r="B29" s="1" t="s">
        <v>100</v>
      </c>
      <c r="C29" s="1" t="s">
        <v>34</v>
      </c>
      <c r="D29" s="1">
        <v>1</v>
      </c>
      <c r="E29" s="1">
        <v>0.158</v>
      </c>
      <c r="F29" s="1">
        <v>0.13600000000000001</v>
      </c>
      <c r="G29" s="1">
        <v>2025</v>
      </c>
      <c r="H29" s="1" t="s">
        <v>88</v>
      </c>
      <c r="I2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0" spans="1:13" x14ac:dyDescent="0.25">
      <c r="A30" s="1" t="s">
        <v>101</v>
      </c>
      <c r="B30" s="1" t="s">
        <v>102</v>
      </c>
      <c r="C30" s="1" t="s">
        <v>19</v>
      </c>
      <c r="D30" s="1">
        <v>1</v>
      </c>
      <c r="E30" s="1">
        <v>0.29299999999999998</v>
      </c>
      <c r="F30" s="1">
        <v>0.252</v>
      </c>
      <c r="G30" s="1">
        <v>2025</v>
      </c>
      <c r="H30" s="1" t="s">
        <v>13</v>
      </c>
      <c r="I3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" spans="1:13" x14ac:dyDescent="0.25">
      <c r="A31" s="1" t="s">
        <v>2464</v>
      </c>
      <c r="B31" s="1" t="s">
        <v>2465</v>
      </c>
      <c r="C31" s="1" t="s">
        <v>19</v>
      </c>
      <c r="D31" s="1">
        <v>1</v>
      </c>
      <c r="E31" s="1">
        <v>0.27500000000000002</v>
      </c>
      <c r="F31" s="1">
        <v>0.23599999999999999</v>
      </c>
      <c r="G31" s="1">
        <v>2017</v>
      </c>
      <c r="H31" s="1" t="s">
        <v>253</v>
      </c>
      <c r="I3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" spans="1:13" x14ac:dyDescent="0.25">
      <c r="A32" s="1" t="s">
        <v>108</v>
      </c>
      <c r="B32" s="1" t="s">
        <v>109</v>
      </c>
      <c r="C32" s="1" t="s">
        <v>2456</v>
      </c>
      <c r="D32" s="1">
        <v>1</v>
      </c>
      <c r="E32" s="1">
        <v>0.43</v>
      </c>
      <c r="F32" s="1">
        <v>0.36899999999999999</v>
      </c>
      <c r="G32" s="1">
        <v>2022</v>
      </c>
      <c r="H32" s="1" t="s">
        <v>110</v>
      </c>
      <c r="I3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3" spans="1:9" x14ac:dyDescent="0.25">
      <c r="A33" s="1" t="s">
        <v>111</v>
      </c>
      <c r="B33" s="1" t="s">
        <v>112</v>
      </c>
      <c r="C33" s="1" t="s">
        <v>2452</v>
      </c>
      <c r="D33" s="1">
        <v>1</v>
      </c>
      <c r="E33" s="1">
        <v>0.38</v>
      </c>
      <c r="F33" s="1">
        <v>0.32700000000000001</v>
      </c>
      <c r="G33" s="1">
        <v>2025</v>
      </c>
      <c r="H33" s="1" t="s">
        <v>67</v>
      </c>
      <c r="I3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4" spans="1:9" x14ac:dyDescent="0.25">
      <c r="A34" s="1" t="s">
        <v>113</v>
      </c>
      <c r="B34" s="1" t="s">
        <v>114</v>
      </c>
      <c r="C34" s="1" t="s">
        <v>19</v>
      </c>
      <c r="D34" s="1">
        <v>1</v>
      </c>
      <c r="E34" s="1">
        <v>0.28199999999999997</v>
      </c>
      <c r="F34" s="1">
        <v>0.24299999999999999</v>
      </c>
      <c r="G34" s="1">
        <v>2025</v>
      </c>
      <c r="H34" s="1" t="s">
        <v>115</v>
      </c>
      <c r="I3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" spans="1:9" x14ac:dyDescent="0.25">
      <c r="A35" s="1" t="s">
        <v>2563</v>
      </c>
      <c r="B35" s="1" t="s">
        <v>2564</v>
      </c>
      <c r="C35" s="1" t="s">
        <v>2454</v>
      </c>
      <c r="D35" s="1">
        <v>1</v>
      </c>
      <c r="E35" s="3" t="s">
        <v>73</v>
      </c>
      <c r="F35" s="3">
        <v>0.66</v>
      </c>
      <c r="G35" s="1">
        <v>2014</v>
      </c>
      <c r="H35" s="1" t="s">
        <v>1140</v>
      </c>
      <c r="I3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6" spans="1:9" x14ac:dyDescent="0.25">
      <c r="A36" s="1" t="s">
        <v>116</v>
      </c>
      <c r="B36" s="1" t="s">
        <v>117</v>
      </c>
      <c r="C36" s="1" t="s">
        <v>66</v>
      </c>
      <c r="D36" s="1">
        <v>1</v>
      </c>
      <c r="E36" s="1">
        <v>0.42699999999999999</v>
      </c>
      <c r="F36" s="1">
        <v>0.36699999999999999</v>
      </c>
      <c r="G36" s="1">
        <v>2025</v>
      </c>
      <c r="H36" s="1" t="s">
        <v>25</v>
      </c>
      <c r="I3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7" spans="1:9" x14ac:dyDescent="0.25">
      <c r="A37" s="1" t="s">
        <v>119</v>
      </c>
      <c r="B37" s="1" t="s">
        <v>120</v>
      </c>
      <c r="C37" s="1" t="s">
        <v>34</v>
      </c>
      <c r="D37" s="1">
        <v>1</v>
      </c>
      <c r="E37" s="1">
        <v>0.19500000000000001</v>
      </c>
      <c r="F37" s="1">
        <v>0.16800000000000001</v>
      </c>
      <c r="G37" s="1">
        <v>2012</v>
      </c>
      <c r="H37" s="1" t="s">
        <v>63</v>
      </c>
      <c r="I3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" spans="1:9" x14ac:dyDescent="0.25">
      <c r="A38" s="1" t="s">
        <v>124</v>
      </c>
      <c r="B38" s="1" t="s">
        <v>125</v>
      </c>
      <c r="C38" s="1" t="s">
        <v>19</v>
      </c>
      <c r="D38" s="1">
        <v>1</v>
      </c>
      <c r="E38" s="1">
        <v>0.28999999999999998</v>
      </c>
      <c r="F38" s="1">
        <v>0.25</v>
      </c>
      <c r="G38" s="1">
        <v>2022</v>
      </c>
      <c r="H38" s="1" t="s">
        <v>126</v>
      </c>
      <c r="I3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" spans="1:9" x14ac:dyDescent="0.25">
      <c r="A39" s="1" t="s">
        <v>129</v>
      </c>
      <c r="B39" s="1" t="s">
        <v>130</v>
      </c>
      <c r="C39" s="1" t="s">
        <v>2454</v>
      </c>
      <c r="D39" s="1">
        <v>1</v>
      </c>
      <c r="E39" s="1" t="s">
        <v>73</v>
      </c>
      <c r="F39" s="1">
        <v>0.53300000000000003</v>
      </c>
      <c r="G39" s="1">
        <v>2025</v>
      </c>
      <c r="H39" s="1" t="s">
        <v>131</v>
      </c>
      <c r="I3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" spans="1:9" x14ac:dyDescent="0.25">
      <c r="A40" s="1" t="s">
        <v>132</v>
      </c>
      <c r="B40" s="1" t="s">
        <v>133</v>
      </c>
      <c r="C40" s="1" t="s">
        <v>34</v>
      </c>
      <c r="D40" s="1">
        <v>1</v>
      </c>
      <c r="E40" s="1">
        <v>0.17499999999999999</v>
      </c>
      <c r="F40" s="1">
        <v>0.151</v>
      </c>
      <c r="G40" s="1">
        <v>2011</v>
      </c>
      <c r="H40" s="1" t="s">
        <v>67</v>
      </c>
      <c r="I4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1" spans="1:9" x14ac:dyDescent="0.25">
      <c r="A41" s="1" t="s">
        <v>136</v>
      </c>
      <c r="B41" s="1" t="s">
        <v>137</v>
      </c>
      <c r="C41" s="1" t="s">
        <v>34</v>
      </c>
      <c r="D41" s="1">
        <v>1</v>
      </c>
      <c r="E41" s="1">
        <v>0.153</v>
      </c>
      <c r="F41" s="1">
        <v>0.13200000000000001</v>
      </c>
      <c r="G41" s="1">
        <v>2025</v>
      </c>
      <c r="H41" s="1" t="s">
        <v>138</v>
      </c>
      <c r="I4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2" spans="1:9" x14ac:dyDescent="0.25">
      <c r="A42" s="1" t="s">
        <v>144</v>
      </c>
      <c r="B42" s="1" t="s">
        <v>145</v>
      </c>
      <c r="C42" s="1" t="s">
        <v>2452</v>
      </c>
      <c r="D42" s="1">
        <v>1</v>
      </c>
      <c r="E42" s="3">
        <v>0.28199999999999997</v>
      </c>
      <c r="F42" s="3">
        <v>0.24299999999999999</v>
      </c>
      <c r="G42" s="1">
        <v>2010</v>
      </c>
      <c r="H42" s="1" t="s">
        <v>82</v>
      </c>
      <c r="I4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3" spans="1:9" x14ac:dyDescent="0.25">
      <c r="A43" s="1" t="s">
        <v>155</v>
      </c>
      <c r="B43" s="1" t="s">
        <v>156</v>
      </c>
      <c r="C43" s="1" t="s">
        <v>2452</v>
      </c>
      <c r="D43" s="1">
        <v>1</v>
      </c>
      <c r="E43" s="1">
        <v>0.38100000000000001</v>
      </c>
      <c r="F43" s="1">
        <v>0.32700000000000001</v>
      </c>
      <c r="G43" s="1">
        <v>2019</v>
      </c>
      <c r="H43" s="1" t="s">
        <v>151</v>
      </c>
      <c r="I4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" spans="1:9" x14ac:dyDescent="0.25">
      <c r="A44" s="1" t="s">
        <v>157</v>
      </c>
      <c r="B44" s="1" t="s">
        <v>158</v>
      </c>
      <c r="C44" s="1" t="s">
        <v>19</v>
      </c>
      <c r="D44" s="1">
        <v>1</v>
      </c>
      <c r="E44" s="1">
        <v>0.26</v>
      </c>
      <c r="F44" s="1">
        <v>0.224</v>
      </c>
      <c r="G44" s="1">
        <v>2025</v>
      </c>
      <c r="H44" s="1" t="s">
        <v>25</v>
      </c>
      <c r="I4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5" spans="1:9" x14ac:dyDescent="0.25">
      <c r="A45" s="1" t="s">
        <v>159</v>
      </c>
      <c r="B45" s="1" t="s">
        <v>160</v>
      </c>
      <c r="C45" s="1" t="s">
        <v>2452</v>
      </c>
      <c r="D45" s="1">
        <v>1</v>
      </c>
      <c r="E45" s="1">
        <v>0.38400000000000001</v>
      </c>
      <c r="F45" s="1">
        <v>0.33100000000000002</v>
      </c>
      <c r="G45" s="1">
        <v>2019</v>
      </c>
      <c r="H45" s="1" t="s">
        <v>110</v>
      </c>
      <c r="I4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6" spans="1:9" x14ac:dyDescent="0.25">
      <c r="A46" s="1" t="s">
        <v>161</v>
      </c>
      <c r="B46" s="1" t="s">
        <v>162</v>
      </c>
      <c r="C46" s="1" t="s">
        <v>34</v>
      </c>
      <c r="D46" s="1">
        <v>1</v>
      </c>
      <c r="E46" s="1">
        <v>0.186</v>
      </c>
      <c r="F46" s="1">
        <v>0.16</v>
      </c>
      <c r="G46" s="1">
        <v>2025</v>
      </c>
      <c r="H46" s="1" t="s">
        <v>48</v>
      </c>
      <c r="I4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" spans="1:9" x14ac:dyDescent="0.25">
      <c r="A47" s="1" t="s">
        <v>2466</v>
      </c>
      <c r="B47" s="1" t="s">
        <v>2467</v>
      </c>
      <c r="C47" s="1" t="s">
        <v>2454</v>
      </c>
      <c r="D47" s="1">
        <v>1</v>
      </c>
      <c r="E47" s="1" t="s">
        <v>73</v>
      </c>
      <c r="F47" s="1">
        <v>0.61099999999999999</v>
      </c>
      <c r="G47" s="1">
        <v>2025</v>
      </c>
      <c r="H47" s="1" t="s">
        <v>98</v>
      </c>
      <c r="I4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8" spans="1:9" x14ac:dyDescent="0.25">
      <c r="A48" s="1" t="s">
        <v>163</v>
      </c>
      <c r="B48" s="1" t="s">
        <v>164</v>
      </c>
      <c r="C48" s="1" t="s">
        <v>66</v>
      </c>
      <c r="D48" s="1">
        <v>1</v>
      </c>
      <c r="E48" s="1">
        <v>0.46400000000000002</v>
      </c>
      <c r="F48" s="1">
        <v>0.39900000000000002</v>
      </c>
      <c r="G48" s="1">
        <v>2018</v>
      </c>
      <c r="H48" s="1" t="s">
        <v>60</v>
      </c>
      <c r="I4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" spans="1:9" x14ac:dyDescent="0.25">
      <c r="A49" s="1" t="s">
        <v>165</v>
      </c>
      <c r="B49" s="1" t="s">
        <v>166</v>
      </c>
      <c r="C49" s="1" t="s">
        <v>66</v>
      </c>
      <c r="D49" s="1">
        <v>1</v>
      </c>
      <c r="E49" s="1">
        <v>0.44500000000000001</v>
      </c>
      <c r="F49" s="1">
        <v>0.38200000000000001</v>
      </c>
      <c r="G49" s="1">
        <v>2011</v>
      </c>
      <c r="H49" s="1" t="s">
        <v>167</v>
      </c>
      <c r="I4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" spans="1:9" x14ac:dyDescent="0.25">
      <c r="A50" s="1" t="s">
        <v>2565</v>
      </c>
      <c r="B50" s="1" t="s">
        <v>2566</v>
      </c>
      <c r="C50" s="1" t="s">
        <v>19</v>
      </c>
      <c r="D50" s="1">
        <v>1</v>
      </c>
      <c r="E50" s="1">
        <v>0.33400000000000002</v>
      </c>
      <c r="F50" s="1">
        <v>0.28699999999999998</v>
      </c>
      <c r="G50" s="1">
        <v>2008</v>
      </c>
      <c r="H50" s="1" t="s">
        <v>970</v>
      </c>
      <c r="I5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" spans="1:9" x14ac:dyDescent="0.25">
      <c r="A51" s="1" t="s">
        <v>181</v>
      </c>
      <c r="B51" s="1" t="s">
        <v>182</v>
      </c>
      <c r="C51" s="1" t="s">
        <v>19</v>
      </c>
      <c r="D51" s="1">
        <v>1</v>
      </c>
      <c r="E51" s="1">
        <v>0.311</v>
      </c>
      <c r="F51" s="1">
        <v>0.26700000000000002</v>
      </c>
      <c r="G51" s="1">
        <v>2010</v>
      </c>
      <c r="H51" s="1" t="s">
        <v>13</v>
      </c>
      <c r="I5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" spans="1:9" x14ac:dyDescent="0.25">
      <c r="A52" s="1" t="s">
        <v>183</v>
      </c>
      <c r="B52" s="1" t="s">
        <v>184</v>
      </c>
      <c r="C52" s="1" t="s">
        <v>2452</v>
      </c>
      <c r="D52" s="1">
        <v>1</v>
      </c>
      <c r="E52" s="1">
        <v>0.26400000000000001</v>
      </c>
      <c r="F52" s="1">
        <v>0.22700000000000001</v>
      </c>
      <c r="G52" s="1">
        <v>2025</v>
      </c>
      <c r="H52" s="1" t="s">
        <v>167</v>
      </c>
      <c r="I5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" spans="1:9" x14ac:dyDescent="0.25">
      <c r="A53" s="1" t="s">
        <v>185</v>
      </c>
      <c r="B53" s="1" t="s">
        <v>186</v>
      </c>
      <c r="C53" s="1" t="s">
        <v>2456</v>
      </c>
      <c r="D53" s="1">
        <v>1</v>
      </c>
      <c r="E53" s="1">
        <v>0.52500000000000002</v>
      </c>
      <c r="F53" s="1">
        <v>0.45100000000000001</v>
      </c>
      <c r="G53" s="1">
        <v>2025</v>
      </c>
      <c r="H53" s="1" t="s">
        <v>123</v>
      </c>
      <c r="I5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" spans="1:9" x14ac:dyDescent="0.25">
      <c r="A54" s="1" t="s">
        <v>187</v>
      </c>
      <c r="B54" s="1" t="s">
        <v>188</v>
      </c>
      <c r="C54" s="1" t="s">
        <v>19</v>
      </c>
      <c r="D54" s="1">
        <v>1</v>
      </c>
      <c r="E54" s="1">
        <v>0.29799999999999999</v>
      </c>
      <c r="F54" s="1">
        <v>0.25600000000000001</v>
      </c>
      <c r="G54" s="1">
        <v>2025</v>
      </c>
      <c r="H54" s="1" t="s">
        <v>110</v>
      </c>
      <c r="I5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5" spans="1:9" x14ac:dyDescent="0.25">
      <c r="A55" s="1" t="s">
        <v>194</v>
      </c>
      <c r="B55" s="1" t="s">
        <v>195</v>
      </c>
      <c r="C55" s="1" t="s">
        <v>19</v>
      </c>
      <c r="D55" s="1">
        <v>1</v>
      </c>
      <c r="E55" s="3">
        <v>0.28100000000000003</v>
      </c>
      <c r="F55" s="3">
        <v>0.24099999999999999</v>
      </c>
      <c r="G55" s="1">
        <v>2019</v>
      </c>
      <c r="H55" s="1" t="s">
        <v>28</v>
      </c>
      <c r="I5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6" spans="1:9" x14ac:dyDescent="0.25">
      <c r="A56" s="1" t="s">
        <v>196</v>
      </c>
      <c r="B56" s="1" t="s">
        <v>197</v>
      </c>
      <c r="C56" s="1" t="s">
        <v>66</v>
      </c>
      <c r="D56" s="1">
        <v>1</v>
      </c>
      <c r="E56" s="3">
        <v>0.439</v>
      </c>
      <c r="F56" s="3">
        <v>0.378</v>
      </c>
      <c r="G56" s="1">
        <v>2025</v>
      </c>
      <c r="H56" s="1" t="s">
        <v>28</v>
      </c>
      <c r="I5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7" spans="1:9" x14ac:dyDescent="0.25">
      <c r="A57" s="1" t="s">
        <v>2468</v>
      </c>
      <c r="B57" s="1" t="s">
        <v>2469</v>
      </c>
      <c r="C57" s="1" t="s">
        <v>34</v>
      </c>
      <c r="D57" s="1">
        <v>1</v>
      </c>
      <c r="E57" s="1">
        <v>0.245</v>
      </c>
      <c r="F57" s="1">
        <v>0.21099999999999999</v>
      </c>
      <c r="G57" s="1">
        <v>2025</v>
      </c>
      <c r="H57" s="1" t="s">
        <v>138</v>
      </c>
      <c r="I5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8" spans="1:9" x14ac:dyDescent="0.25">
      <c r="A58" s="1" t="s">
        <v>2470</v>
      </c>
      <c r="B58" s="1" t="s">
        <v>2471</v>
      </c>
      <c r="C58" s="1" t="s">
        <v>66</v>
      </c>
      <c r="D58" s="1">
        <v>1</v>
      </c>
      <c r="E58" s="1">
        <v>0.46400000000000002</v>
      </c>
      <c r="F58" s="1">
        <v>0.39900000000000002</v>
      </c>
      <c r="G58" s="1">
        <v>2020</v>
      </c>
      <c r="H58" s="1" t="s">
        <v>44</v>
      </c>
      <c r="I5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" spans="1:9" x14ac:dyDescent="0.25">
      <c r="A59" s="1" t="s">
        <v>202</v>
      </c>
      <c r="B59" s="1" t="s">
        <v>203</v>
      </c>
      <c r="C59" s="1" t="s">
        <v>66</v>
      </c>
      <c r="D59" s="1">
        <v>1</v>
      </c>
      <c r="E59" s="1">
        <v>0.42099999999999999</v>
      </c>
      <c r="F59" s="1">
        <v>0.36199999999999999</v>
      </c>
      <c r="G59" s="1">
        <v>2015</v>
      </c>
      <c r="H59" s="1" t="s">
        <v>9</v>
      </c>
      <c r="I5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0" spans="1:9" x14ac:dyDescent="0.25">
      <c r="A60" s="1" t="s">
        <v>204</v>
      </c>
      <c r="B60" s="1" t="s">
        <v>205</v>
      </c>
      <c r="C60" s="1" t="s">
        <v>66</v>
      </c>
      <c r="D60" s="1">
        <v>1</v>
      </c>
      <c r="E60" s="1">
        <v>0.47399999999999998</v>
      </c>
      <c r="F60" s="1">
        <v>0.40699999999999997</v>
      </c>
      <c r="G60" s="1">
        <v>2025</v>
      </c>
      <c r="H60" s="1" t="s">
        <v>13</v>
      </c>
      <c r="I6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" spans="1:9" x14ac:dyDescent="0.25">
      <c r="A61" s="1" t="s">
        <v>206</v>
      </c>
      <c r="B61" s="1" t="s">
        <v>207</v>
      </c>
      <c r="C61" s="1" t="s">
        <v>66</v>
      </c>
      <c r="D61" s="1">
        <v>1</v>
      </c>
      <c r="E61" s="1">
        <v>0.44700000000000001</v>
      </c>
      <c r="F61" s="1">
        <v>0.38400000000000001</v>
      </c>
      <c r="G61" s="1">
        <v>2018</v>
      </c>
      <c r="H61" s="1" t="s">
        <v>208</v>
      </c>
      <c r="I6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" spans="1:9" x14ac:dyDescent="0.25">
      <c r="A62" s="1" t="s">
        <v>218</v>
      </c>
      <c r="B62" s="1" t="s">
        <v>219</v>
      </c>
      <c r="C62" s="1" t="s">
        <v>19</v>
      </c>
      <c r="D62" s="1">
        <v>1</v>
      </c>
      <c r="E62" s="1">
        <v>0.33600000000000002</v>
      </c>
      <c r="F62" s="1">
        <v>0.28899999999999998</v>
      </c>
      <c r="G62" s="1">
        <v>2025</v>
      </c>
      <c r="H62" s="1" t="s">
        <v>154</v>
      </c>
      <c r="I6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" spans="1:9" x14ac:dyDescent="0.25">
      <c r="A63" s="1" t="s">
        <v>2567</v>
      </c>
      <c r="B63" s="1" t="s">
        <v>2568</v>
      </c>
      <c r="C63" s="1" t="s">
        <v>19</v>
      </c>
      <c r="D63" s="1">
        <v>1</v>
      </c>
      <c r="E63" s="3">
        <v>0.3</v>
      </c>
      <c r="F63" s="3">
        <v>0.25800000000000001</v>
      </c>
      <c r="G63" s="1">
        <v>2010</v>
      </c>
      <c r="H63" s="1" t="s">
        <v>38</v>
      </c>
      <c r="I6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4" spans="1:9" x14ac:dyDescent="0.25">
      <c r="A64" s="1" t="s">
        <v>2569</v>
      </c>
      <c r="B64" s="1" t="s">
        <v>2570</v>
      </c>
      <c r="C64" s="1" t="s">
        <v>19</v>
      </c>
      <c r="D64" s="1">
        <v>1</v>
      </c>
      <c r="E64" s="1">
        <v>0.33200000000000002</v>
      </c>
      <c r="F64" s="1">
        <v>0.28499999999999998</v>
      </c>
      <c r="G64" s="1">
        <v>2024</v>
      </c>
      <c r="H64" s="1" t="s">
        <v>41</v>
      </c>
      <c r="I6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5" spans="1:9" x14ac:dyDescent="0.25">
      <c r="A65" s="1" t="s">
        <v>222</v>
      </c>
      <c r="B65" s="1" t="s">
        <v>223</v>
      </c>
      <c r="C65" s="1" t="s">
        <v>2452</v>
      </c>
      <c r="D65" s="1">
        <v>1</v>
      </c>
      <c r="E65" s="1">
        <v>0.372</v>
      </c>
      <c r="F65" s="1">
        <v>0.32</v>
      </c>
      <c r="G65" s="1">
        <v>2025</v>
      </c>
      <c r="H65" s="1" t="s">
        <v>54</v>
      </c>
      <c r="I6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6" spans="1:9" x14ac:dyDescent="0.25">
      <c r="A66" s="1" t="s">
        <v>228</v>
      </c>
      <c r="B66" s="1" t="s">
        <v>229</v>
      </c>
      <c r="C66" s="1" t="s">
        <v>34</v>
      </c>
      <c r="D66" s="1">
        <v>1</v>
      </c>
      <c r="E66" s="1">
        <v>0.17399999999999999</v>
      </c>
      <c r="F66" s="1">
        <v>0.14899999999999999</v>
      </c>
      <c r="G66" s="1">
        <v>2019</v>
      </c>
      <c r="H66" s="1" t="s">
        <v>230</v>
      </c>
      <c r="I6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7" spans="1:9" x14ac:dyDescent="0.25">
      <c r="A67" s="1" t="s">
        <v>2571</v>
      </c>
      <c r="B67" s="1" t="s">
        <v>2572</v>
      </c>
      <c r="C67" s="1" t="s">
        <v>34</v>
      </c>
      <c r="D67" s="1">
        <v>1</v>
      </c>
      <c r="E67" s="1">
        <v>0.222</v>
      </c>
      <c r="F67" s="1">
        <v>0.191</v>
      </c>
      <c r="G67" s="1">
        <v>2010</v>
      </c>
      <c r="H67" s="1" t="s">
        <v>253</v>
      </c>
      <c r="I6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8" spans="1:9" x14ac:dyDescent="0.25">
      <c r="A68" s="1" t="s">
        <v>236</v>
      </c>
      <c r="B68" s="1" t="s">
        <v>237</v>
      </c>
      <c r="C68" s="1" t="s">
        <v>34</v>
      </c>
      <c r="D68" s="1">
        <v>1</v>
      </c>
      <c r="E68" s="3">
        <v>0.2</v>
      </c>
      <c r="F68" s="3">
        <v>0.17199999999999999</v>
      </c>
      <c r="G68" s="1">
        <v>2020</v>
      </c>
      <c r="H68" s="1" t="s">
        <v>238</v>
      </c>
      <c r="I6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9" spans="1:9" x14ac:dyDescent="0.25">
      <c r="A69" s="1" t="s">
        <v>243</v>
      </c>
      <c r="B69" s="1" t="s">
        <v>244</v>
      </c>
      <c r="C69" s="1" t="s">
        <v>19</v>
      </c>
      <c r="D69" s="1">
        <v>1</v>
      </c>
      <c r="E69" s="1">
        <v>0.255</v>
      </c>
      <c r="F69" s="1">
        <v>0.219</v>
      </c>
      <c r="G69" s="1">
        <v>2022</v>
      </c>
      <c r="H69" s="1" t="s">
        <v>245</v>
      </c>
      <c r="I6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" spans="1:9" x14ac:dyDescent="0.25">
      <c r="A70" s="1" t="s">
        <v>2573</v>
      </c>
      <c r="B70" s="1" t="s">
        <v>2574</v>
      </c>
      <c r="C70" s="1" t="s">
        <v>19</v>
      </c>
      <c r="D70" s="1">
        <v>1</v>
      </c>
      <c r="E70" s="3">
        <v>0.35399999999999998</v>
      </c>
      <c r="F70" s="3">
        <v>0.30399999999999999</v>
      </c>
      <c r="G70" s="1">
        <v>2015</v>
      </c>
      <c r="H70" s="1" t="s">
        <v>289</v>
      </c>
      <c r="I7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1" spans="1:9" x14ac:dyDescent="0.25">
      <c r="A71" s="1" t="s">
        <v>2575</v>
      </c>
      <c r="B71" s="1" t="s">
        <v>2576</v>
      </c>
      <c r="C71" s="1" t="s">
        <v>2456</v>
      </c>
      <c r="D71" s="1">
        <v>1</v>
      </c>
      <c r="E71" s="3">
        <v>0.39200000000000002</v>
      </c>
      <c r="F71" s="3">
        <v>0.33700000000000002</v>
      </c>
      <c r="G71" s="1">
        <v>2010</v>
      </c>
      <c r="H71" s="1" t="s">
        <v>617</v>
      </c>
      <c r="I7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2" spans="1:9" x14ac:dyDescent="0.25">
      <c r="A72" s="1" t="s">
        <v>251</v>
      </c>
      <c r="B72" s="1" t="s">
        <v>252</v>
      </c>
      <c r="C72" s="1" t="s">
        <v>34</v>
      </c>
      <c r="D72" s="1">
        <v>1</v>
      </c>
      <c r="E72" s="1">
        <v>0.184</v>
      </c>
      <c r="F72" s="1">
        <v>0.158</v>
      </c>
      <c r="G72" s="1">
        <v>2017</v>
      </c>
      <c r="H72" s="1" t="s">
        <v>253</v>
      </c>
      <c r="I7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" spans="1:9" x14ac:dyDescent="0.25">
      <c r="A73" s="1" t="s">
        <v>2577</v>
      </c>
      <c r="B73" s="1" t="s">
        <v>2578</v>
      </c>
      <c r="C73" s="1" t="s">
        <v>19</v>
      </c>
      <c r="D73" s="1">
        <v>1</v>
      </c>
      <c r="E73" s="1">
        <v>0.28499999999999998</v>
      </c>
      <c r="F73" s="1">
        <v>0.245</v>
      </c>
      <c r="G73" s="1">
        <v>2018</v>
      </c>
      <c r="H73" s="1" t="s">
        <v>970</v>
      </c>
      <c r="I7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4" spans="1:9" x14ac:dyDescent="0.25">
      <c r="A74" s="1" t="s">
        <v>262</v>
      </c>
      <c r="B74" s="1" t="s">
        <v>263</v>
      </c>
      <c r="C74" s="1" t="s">
        <v>2456</v>
      </c>
      <c r="D74" s="1">
        <v>1</v>
      </c>
      <c r="E74" s="1">
        <v>0.57199999999999995</v>
      </c>
      <c r="F74" s="1">
        <v>0.49199999999999999</v>
      </c>
      <c r="G74" s="1">
        <v>2022</v>
      </c>
      <c r="H74" s="1" t="s">
        <v>151</v>
      </c>
      <c r="I7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" spans="1:9" x14ac:dyDescent="0.25">
      <c r="A75" s="1" t="s">
        <v>264</v>
      </c>
      <c r="B75" s="1" t="s">
        <v>265</v>
      </c>
      <c r="C75" s="1" t="s">
        <v>2456</v>
      </c>
      <c r="D75" s="1">
        <v>1</v>
      </c>
      <c r="E75" s="1">
        <v>0.52400000000000002</v>
      </c>
      <c r="F75" s="1">
        <v>0.45100000000000001</v>
      </c>
      <c r="G75" s="1">
        <v>2014</v>
      </c>
      <c r="H75" s="1" t="s">
        <v>20</v>
      </c>
      <c r="I7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" spans="1:9" x14ac:dyDescent="0.25">
      <c r="A76" s="1" t="s">
        <v>2579</v>
      </c>
      <c r="B76" s="1" t="s">
        <v>2580</v>
      </c>
      <c r="C76" s="1" t="s">
        <v>66</v>
      </c>
      <c r="D76" s="1">
        <v>1</v>
      </c>
      <c r="E76" s="1">
        <v>0.48099999999999998</v>
      </c>
      <c r="F76" s="1">
        <v>0.41399999999999998</v>
      </c>
      <c r="G76" s="1">
        <v>2011</v>
      </c>
      <c r="H76" s="1" t="s">
        <v>253</v>
      </c>
      <c r="I7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" spans="1:9" x14ac:dyDescent="0.25">
      <c r="A77" s="1" t="s">
        <v>268</v>
      </c>
      <c r="B77" s="1" t="s">
        <v>269</v>
      </c>
      <c r="C77" s="1" t="s">
        <v>2452</v>
      </c>
      <c r="D77" s="1">
        <v>1</v>
      </c>
      <c r="E77" s="1">
        <v>0.38500000000000001</v>
      </c>
      <c r="F77" s="1">
        <v>0.33100000000000002</v>
      </c>
      <c r="G77" s="1">
        <v>2015</v>
      </c>
      <c r="H77" s="1" t="s">
        <v>63</v>
      </c>
      <c r="I7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8" spans="1:9" x14ac:dyDescent="0.25">
      <c r="A78" s="1" t="s">
        <v>2474</v>
      </c>
      <c r="B78" s="1" t="s">
        <v>2475</v>
      </c>
      <c r="C78" s="1" t="s">
        <v>2452</v>
      </c>
      <c r="D78" s="1">
        <v>1</v>
      </c>
      <c r="E78" s="1">
        <v>0.33600000000000002</v>
      </c>
      <c r="F78" s="1">
        <v>0.28899999999999998</v>
      </c>
      <c r="G78" s="1">
        <v>2016</v>
      </c>
      <c r="H78" s="1" t="s">
        <v>1631</v>
      </c>
      <c r="I7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9" spans="1:9" x14ac:dyDescent="0.25">
      <c r="A79" s="1" t="s">
        <v>2581</v>
      </c>
      <c r="B79" s="1" t="s">
        <v>2582</v>
      </c>
      <c r="C79" s="1" t="s">
        <v>19</v>
      </c>
      <c r="D79" s="1">
        <v>1</v>
      </c>
      <c r="E79" s="1">
        <v>0.26100000000000001</v>
      </c>
      <c r="F79" s="1">
        <v>0.224</v>
      </c>
      <c r="G79" s="1">
        <v>2010</v>
      </c>
      <c r="H79" s="1" t="s">
        <v>60</v>
      </c>
      <c r="I7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80" spans="1:9" x14ac:dyDescent="0.25">
      <c r="A80" s="1" t="s">
        <v>274</v>
      </c>
      <c r="B80" s="1" t="s">
        <v>275</v>
      </c>
      <c r="C80" s="1" t="s">
        <v>19</v>
      </c>
      <c r="D80" s="1">
        <v>1</v>
      </c>
      <c r="E80" s="1">
        <v>0.27400000000000002</v>
      </c>
      <c r="F80" s="1">
        <v>0.23499999999999999</v>
      </c>
      <c r="G80" s="1">
        <v>2025</v>
      </c>
      <c r="H80" s="1" t="s">
        <v>107</v>
      </c>
      <c r="I8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81" spans="1:9" x14ac:dyDescent="0.25">
      <c r="A81" s="1" t="s">
        <v>276</v>
      </c>
      <c r="B81" s="1" t="s">
        <v>277</v>
      </c>
      <c r="C81" s="1" t="s">
        <v>66</v>
      </c>
      <c r="D81" s="1">
        <v>1</v>
      </c>
      <c r="E81" s="1">
        <v>0.46100000000000002</v>
      </c>
      <c r="F81" s="1">
        <v>0.39700000000000002</v>
      </c>
      <c r="G81" s="1">
        <v>2017</v>
      </c>
      <c r="H81" s="1" t="s">
        <v>148</v>
      </c>
      <c r="I8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82" spans="1:9" x14ac:dyDescent="0.25">
      <c r="A82" s="1" t="s">
        <v>278</v>
      </c>
      <c r="B82" s="1" t="s">
        <v>279</v>
      </c>
      <c r="C82" s="1" t="s">
        <v>66</v>
      </c>
      <c r="D82" s="1">
        <v>1</v>
      </c>
      <c r="E82" s="1">
        <v>0.41799999999999998</v>
      </c>
      <c r="F82" s="1">
        <v>0.35899999999999999</v>
      </c>
      <c r="G82" s="1">
        <v>2017</v>
      </c>
      <c r="H82" s="1" t="s">
        <v>57</v>
      </c>
      <c r="I8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83" spans="1:9" x14ac:dyDescent="0.25">
      <c r="A83" s="1" t="s">
        <v>285</v>
      </c>
      <c r="B83" s="1" t="s">
        <v>286</v>
      </c>
      <c r="C83" s="1" t="s">
        <v>2456</v>
      </c>
      <c r="D83" s="1">
        <v>1</v>
      </c>
      <c r="E83" s="1">
        <v>0.47499999999999998</v>
      </c>
      <c r="F83" s="1">
        <v>0.40799999999999997</v>
      </c>
      <c r="G83" s="1">
        <v>2022</v>
      </c>
      <c r="H83" s="1" t="s">
        <v>9</v>
      </c>
      <c r="I8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84" spans="1:9" x14ac:dyDescent="0.25">
      <c r="A84" s="1" t="s">
        <v>2583</v>
      </c>
      <c r="B84" s="1" t="s">
        <v>2584</v>
      </c>
      <c r="C84" s="1" t="s">
        <v>19</v>
      </c>
      <c r="D84" s="1">
        <v>1</v>
      </c>
      <c r="E84" s="1">
        <v>0.27500000000000002</v>
      </c>
      <c r="F84" s="1">
        <v>0.23599999999999999</v>
      </c>
      <c r="G84" s="1">
        <v>2023</v>
      </c>
      <c r="H84" s="1" t="s">
        <v>191</v>
      </c>
      <c r="I8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85" spans="1:9" x14ac:dyDescent="0.25">
      <c r="A85" s="1" t="s">
        <v>292</v>
      </c>
      <c r="B85" s="1" t="s">
        <v>293</v>
      </c>
      <c r="C85" s="1" t="s">
        <v>2455</v>
      </c>
      <c r="D85" s="1">
        <v>1</v>
      </c>
      <c r="E85" s="1">
        <v>0.245</v>
      </c>
      <c r="F85" s="1">
        <v>0.21</v>
      </c>
      <c r="G85" s="1">
        <v>2010</v>
      </c>
      <c r="H85" s="1" t="s">
        <v>253</v>
      </c>
      <c r="I8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86" spans="1:9" x14ac:dyDescent="0.25">
      <c r="A86" s="1" t="s">
        <v>2585</v>
      </c>
      <c r="B86" s="1" t="s">
        <v>2586</v>
      </c>
      <c r="C86" s="1" t="s">
        <v>19</v>
      </c>
      <c r="D86" s="1">
        <v>1</v>
      </c>
      <c r="E86" s="1">
        <v>0.35</v>
      </c>
      <c r="F86" s="1">
        <v>0.30099999999999999</v>
      </c>
      <c r="G86" s="1">
        <v>2013</v>
      </c>
      <c r="H86" s="1" t="s">
        <v>1652</v>
      </c>
      <c r="I8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87" spans="1:9" x14ac:dyDescent="0.25">
      <c r="A87" s="1" t="s">
        <v>294</v>
      </c>
      <c r="B87" s="1" t="s">
        <v>295</v>
      </c>
      <c r="C87" s="1" t="s">
        <v>66</v>
      </c>
      <c r="D87" s="1">
        <v>1</v>
      </c>
      <c r="E87" s="1">
        <v>0.41599999999999998</v>
      </c>
      <c r="F87" s="1">
        <v>0.35699999999999998</v>
      </c>
      <c r="G87" s="1">
        <v>2020</v>
      </c>
      <c r="H87" s="1" t="s">
        <v>57</v>
      </c>
      <c r="I8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88" spans="1:9" x14ac:dyDescent="0.25">
      <c r="A88" s="1" t="s">
        <v>2587</v>
      </c>
      <c r="B88" s="1" t="s">
        <v>2588</v>
      </c>
      <c r="C88" s="1" t="s">
        <v>34</v>
      </c>
      <c r="D88" s="1">
        <v>1</v>
      </c>
      <c r="E88" s="3">
        <v>0.22700000000000001</v>
      </c>
      <c r="F88" s="3">
        <v>0.19500000000000001</v>
      </c>
      <c r="G88" s="1">
        <v>2025</v>
      </c>
      <c r="H88" s="1" t="s">
        <v>82</v>
      </c>
      <c r="I8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89" spans="1:9" x14ac:dyDescent="0.25">
      <c r="A89" s="1" t="s">
        <v>296</v>
      </c>
      <c r="B89" s="1" t="s">
        <v>297</v>
      </c>
      <c r="C89" s="1" t="s">
        <v>19</v>
      </c>
      <c r="D89" s="1">
        <v>1</v>
      </c>
      <c r="E89" s="3">
        <v>0.35599999999999998</v>
      </c>
      <c r="F89" s="3">
        <v>0.30599999999999999</v>
      </c>
      <c r="G89" s="1">
        <v>2025</v>
      </c>
      <c r="H89" s="1" t="s">
        <v>284</v>
      </c>
      <c r="I8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90" spans="1:9" x14ac:dyDescent="0.25">
      <c r="A90" s="1" t="s">
        <v>298</v>
      </c>
      <c r="B90" s="1" t="s">
        <v>299</v>
      </c>
      <c r="C90" s="1" t="s">
        <v>34</v>
      </c>
      <c r="D90" s="1">
        <v>1</v>
      </c>
      <c r="E90" s="1">
        <v>0.23400000000000001</v>
      </c>
      <c r="F90" s="1">
        <v>0.20100000000000001</v>
      </c>
      <c r="G90" s="1">
        <v>2025</v>
      </c>
      <c r="H90" s="1" t="s">
        <v>138</v>
      </c>
      <c r="I9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91" spans="1:9" x14ac:dyDescent="0.25">
      <c r="A91" s="1" t="s">
        <v>300</v>
      </c>
      <c r="B91" s="1" t="s">
        <v>301</v>
      </c>
      <c r="C91" s="1" t="s">
        <v>19</v>
      </c>
      <c r="D91" s="1">
        <v>1</v>
      </c>
      <c r="E91" s="1">
        <v>0.27600000000000002</v>
      </c>
      <c r="F91" s="1">
        <v>0.23699999999999999</v>
      </c>
      <c r="G91" s="1">
        <v>2022</v>
      </c>
      <c r="H91" s="1" t="s">
        <v>138</v>
      </c>
      <c r="I9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92" spans="1:9" x14ac:dyDescent="0.25">
      <c r="A92" s="1" t="s">
        <v>2589</v>
      </c>
      <c r="B92" s="1" t="s">
        <v>2590</v>
      </c>
      <c r="C92" s="1" t="s">
        <v>34</v>
      </c>
      <c r="D92" s="1">
        <v>1</v>
      </c>
      <c r="E92" s="1">
        <v>0.19</v>
      </c>
      <c r="F92" s="1">
        <v>0.16300000000000001</v>
      </c>
      <c r="G92" s="1">
        <v>2014</v>
      </c>
      <c r="H92" s="1" t="s">
        <v>41</v>
      </c>
      <c r="I9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93" spans="1:9" x14ac:dyDescent="0.25">
      <c r="A93" s="1" t="s">
        <v>306</v>
      </c>
      <c r="B93" s="1" t="s">
        <v>307</v>
      </c>
      <c r="C93" s="1" t="s">
        <v>66</v>
      </c>
      <c r="D93" s="1">
        <v>1</v>
      </c>
      <c r="E93" s="1">
        <v>0.42899999999999999</v>
      </c>
      <c r="F93" s="1">
        <v>0.36899999999999999</v>
      </c>
      <c r="G93" s="1">
        <v>2016</v>
      </c>
      <c r="H93" s="1" t="s">
        <v>126</v>
      </c>
      <c r="I9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94" spans="1:9" x14ac:dyDescent="0.25">
      <c r="A94" s="1" t="s">
        <v>308</v>
      </c>
      <c r="B94" s="1" t="s">
        <v>309</v>
      </c>
      <c r="C94" s="1" t="s">
        <v>2456</v>
      </c>
      <c r="D94" s="1">
        <v>1</v>
      </c>
      <c r="E94" s="1">
        <v>0.49299999999999999</v>
      </c>
      <c r="F94" s="1">
        <v>0.42399999999999999</v>
      </c>
      <c r="G94" s="1">
        <v>2016</v>
      </c>
      <c r="H94" s="1" t="s">
        <v>9</v>
      </c>
      <c r="I9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95" spans="1:9" x14ac:dyDescent="0.25">
      <c r="A95" s="1" t="s">
        <v>310</v>
      </c>
      <c r="B95" s="1" t="s">
        <v>311</v>
      </c>
      <c r="C95" s="1" t="s">
        <v>2456</v>
      </c>
      <c r="D95" s="1">
        <v>1</v>
      </c>
      <c r="E95" s="1">
        <v>0.41499999999999998</v>
      </c>
      <c r="F95" s="1">
        <v>0.35699999999999998</v>
      </c>
      <c r="G95" s="1">
        <v>2025</v>
      </c>
      <c r="H95" s="1" t="s">
        <v>25</v>
      </c>
      <c r="I9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96" spans="1:9" x14ac:dyDescent="0.25">
      <c r="A96" s="1" t="s">
        <v>321</v>
      </c>
      <c r="B96" s="1" t="s">
        <v>322</v>
      </c>
      <c r="C96" s="1" t="s">
        <v>2452</v>
      </c>
      <c r="D96" s="1">
        <v>1</v>
      </c>
      <c r="E96" s="1">
        <v>0.38200000000000001</v>
      </c>
      <c r="F96" s="1">
        <v>0.32900000000000001</v>
      </c>
      <c r="G96" s="1">
        <v>2010</v>
      </c>
      <c r="H96" s="1" t="s">
        <v>107</v>
      </c>
      <c r="I9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97" spans="1:9" x14ac:dyDescent="0.25">
      <c r="A97" s="1" t="s">
        <v>2476</v>
      </c>
      <c r="B97" s="1" t="s">
        <v>2477</v>
      </c>
      <c r="C97" s="1" t="s">
        <v>2452</v>
      </c>
      <c r="D97" s="1">
        <v>1</v>
      </c>
      <c r="E97" s="1">
        <v>0.35599999999999998</v>
      </c>
      <c r="F97" s="1">
        <v>0.30599999999999999</v>
      </c>
      <c r="G97" s="1">
        <v>2011</v>
      </c>
      <c r="H97" s="1" t="s">
        <v>253</v>
      </c>
      <c r="I9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98" spans="1:9" x14ac:dyDescent="0.25">
      <c r="A98" s="1" t="s">
        <v>2591</v>
      </c>
      <c r="B98" s="1" t="s">
        <v>2592</v>
      </c>
      <c r="C98" s="1" t="s">
        <v>66</v>
      </c>
      <c r="D98" s="1">
        <v>1</v>
      </c>
      <c r="E98" s="1">
        <v>0.40100000000000002</v>
      </c>
      <c r="F98" s="1">
        <v>0.34499999999999997</v>
      </c>
      <c r="G98" s="1">
        <v>2018</v>
      </c>
      <c r="H98" s="1" t="s">
        <v>253</v>
      </c>
      <c r="I9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99" spans="1:9" x14ac:dyDescent="0.25">
      <c r="A99" s="1" t="s">
        <v>327</v>
      </c>
      <c r="B99" s="1" t="s">
        <v>328</v>
      </c>
      <c r="C99" s="1" t="s">
        <v>2452</v>
      </c>
      <c r="D99" s="1">
        <v>1</v>
      </c>
      <c r="E99" s="1">
        <v>0.37</v>
      </c>
      <c r="F99" s="1">
        <v>0.318</v>
      </c>
      <c r="G99" s="1">
        <v>2014</v>
      </c>
      <c r="H99" s="1" t="s">
        <v>85</v>
      </c>
      <c r="I9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00" spans="1:9" x14ac:dyDescent="0.25">
      <c r="A100" s="1" t="s">
        <v>331</v>
      </c>
      <c r="B100" s="1" t="s">
        <v>332</v>
      </c>
      <c r="C100" s="1" t="s">
        <v>19</v>
      </c>
      <c r="D100" s="1">
        <v>1</v>
      </c>
      <c r="E100" s="1">
        <v>0.35299999999999998</v>
      </c>
      <c r="F100" s="1">
        <v>0.30299999999999999</v>
      </c>
      <c r="G100" s="1">
        <v>2025</v>
      </c>
      <c r="H100" s="1" t="s">
        <v>107</v>
      </c>
      <c r="I10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01" spans="1:9" x14ac:dyDescent="0.25">
      <c r="A101" s="1" t="s">
        <v>333</v>
      </c>
      <c r="B101" s="1" t="s">
        <v>334</v>
      </c>
      <c r="C101" s="1" t="s">
        <v>66</v>
      </c>
      <c r="D101" s="1">
        <v>1</v>
      </c>
      <c r="E101" s="1">
        <v>0.47499999999999998</v>
      </c>
      <c r="F101" s="1">
        <v>0.40799999999999997</v>
      </c>
      <c r="G101" s="1">
        <v>2025</v>
      </c>
      <c r="H101" s="1" t="s">
        <v>110</v>
      </c>
      <c r="I10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02" spans="1:9" x14ac:dyDescent="0.25">
      <c r="A102" s="1" t="s">
        <v>337</v>
      </c>
      <c r="B102" s="1" t="s">
        <v>338</v>
      </c>
      <c r="C102" s="1" t="s">
        <v>2452</v>
      </c>
      <c r="D102" s="1">
        <v>1</v>
      </c>
      <c r="E102" s="1">
        <v>0.317</v>
      </c>
      <c r="F102" s="1">
        <v>0.27300000000000002</v>
      </c>
      <c r="G102" s="1">
        <v>2014</v>
      </c>
      <c r="H102" s="1" t="s">
        <v>253</v>
      </c>
      <c r="I10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03" spans="1:9" x14ac:dyDescent="0.25">
      <c r="A103" s="1" t="s">
        <v>339</v>
      </c>
      <c r="B103" s="1" t="s">
        <v>340</v>
      </c>
      <c r="C103" s="1" t="s">
        <v>34</v>
      </c>
      <c r="D103" s="1">
        <v>1</v>
      </c>
      <c r="E103" s="1">
        <v>0.218</v>
      </c>
      <c r="F103" s="1">
        <v>0.188</v>
      </c>
      <c r="G103" s="1">
        <v>2024</v>
      </c>
      <c r="H103" s="1" t="s">
        <v>208</v>
      </c>
      <c r="I10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04" spans="1:9" x14ac:dyDescent="0.25">
      <c r="A104" s="1" t="s">
        <v>341</v>
      </c>
      <c r="B104" s="1" t="s">
        <v>342</v>
      </c>
      <c r="C104" s="1" t="s">
        <v>19</v>
      </c>
      <c r="D104" s="1">
        <v>1</v>
      </c>
      <c r="E104" s="1">
        <v>0.32</v>
      </c>
      <c r="F104" s="1">
        <v>0.27500000000000002</v>
      </c>
      <c r="G104" s="1">
        <v>2015</v>
      </c>
      <c r="H104" s="1" t="s">
        <v>176</v>
      </c>
      <c r="I10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05" spans="1:9" x14ac:dyDescent="0.25">
      <c r="A105" s="1" t="s">
        <v>2478</v>
      </c>
      <c r="B105" s="1" t="s">
        <v>2479</v>
      </c>
      <c r="C105" s="1" t="s">
        <v>19</v>
      </c>
      <c r="D105" s="1">
        <v>1</v>
      </c>
      <c r="E105" s="1">
        <v>0.308</v>
      </c>
      <c r="F105" s="1">
        <v>0.26500000000000001</v>
      </c>
      <c r="G105" s="1">
        <v>2010</v>
      </c>
      <c r="H105" s="1" t="s">
        <v>215</v>
      </c>
      <c r="I10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06" spans="1:9" x14ac:dyDescent="0.25">
      <c r="A106" s="1" t="s">
        <v>367</v>
      </c>
      <c r="B106" s="1" t="s">
        <v>368</v>
      </c>
      <c r="C106" s="1" t="s">
        <v>2455</v>
      </c>
      <c r="D106" s="1">
        <v>1</v>
      </c>
      <c r="E106" s="3">
        <v>0.24399999999999999</v>
      </c>
      <c r="F106" s="3">
        <v>0.21</v>
      </c>
      <c r="G106" s="1">
        <v>2012</v>
      </c>
      <c r="H106" s="1" t="s">
        <v>369</v>
      </c>
      <c r="I10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07" spans="1:9" x14ac:dyDescent="0.25">
      <c r="A107" s="1" t="s">
        <v>376</v>
      </c>
      <c r="B107" s="1" t="s">
        <v>377</v>
      </c>
      <c r="C107" s="1" t="s">
        <v>66</v>
      </c>
      <c r="D107" s="1">
        <v>1</v>
      </c>
      <c r="E107" s="1">
        <v>0.42699999999999999</v>
      </c>
      <c r="F107" s="1">
        <v>0.36699999999999999</v>
      </c>
      <c r="G107" s="1">
        <v>2024</v>
      </c>
      <c r="H107" s="1" t="s">
        <v>63</v>
      </c>
      <c r="I10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08" spans="1:9" x14ac:dyDescent="0.25">
      <c r="A108" s="1" t="s">
        <v>378</v>
      </c>
      <c r="B108" s="1" t="s">
        <v>379</v>
      </c>
      <c r="C108" s="1" t="s">
        <v>2454</v>
      </c>
      <c r="D108" s="1">
        <v>1</v>
      </c>
      <c r="E108" s="3" t="s">
        <v>73</v>
      </c>
      <c r="F108" s="3">
        <v>0.66500000000000004</v>
      </c>
      <c r="G108" s="1">
        <v>2025</v>
      </c>
      <c r="H108" s="1" t="s">
        <v>51</v>
      </c>
      <c r="I10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09" spans="1:9" x14ac:dyDescent="0.25">
      <c r="A109" s="1" t="s">
        <v>380</v>
      </c>
      <c r="B109" s="1" t="s">
        <v>381</v>
      </c>
      <c r="C109" s="1" t="s">
        <v>2452</v>
      </c>
      <c r="D109" s="1">
        <v>1</v>
      </c>
      <c r="E109" s="3">
        <v>0.38800000000000001</v>
      </c>
      <c r="F109" s="3">
        <v>0.33300000000000002</v>
      </c>
      <c r="G109" s="1">
        <v>2019</v>
      </c>
      <c r="H109" s="1" t="s">
        <v>51</v>
      </c>
      <c r="I10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10" spans="1:9" x14ac:dyDescent="0.25">
      <c r="A110" s="1" t="s">
        <v>386</v>
      </c>
      <c r="B110" s="1" t="s">
        <v>387</v>
      </c>
      <c r="C110" s="1" t="s">
        <v>34</v>
      </c>
      <c r="D110" s="1">
        <v>1</v>
      </c>
      <c r="E110" s="3">
        <v>0.10299999999999999</v>
      </c>
      <c r="F110" s="3">
        <v>8.8999999999999996E-2</v>
      </c>
      <c r="G110" s="1">
        <v>2022</v>
      </c>
      <c r="H110" s="1" t="s">
        <v>388</v>
      </c>
      <c r="I11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11" spans="1:9" x14ac:dyDescent="0.25">
      <c r="A111" s="1" t="s">
        <v>2593</v>
      </c>
      <c r="B111" s="1" t="s">
        <v>2594</v>
      </c>
      <c r="C111" s="1" t="s">
        <v>2452</v>
      </c>
      <c r="D111" s="1">
        <v>1</v>
      </c>
      <c r="E111" s="1">
        <v>0.249</v>
      </c>
      <c r="F111" s="1">
        <v>0.214</v>
      </c>
      <c r="G111" s="1">
        <v>2011</v>
      </c>
      <c r="H111" s="1" t="s">
        <v>536</v>
      </c>
      <c r="I11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12" spans="1:9" x14ac:dyDescent="0.25">
      <c r="A112" s="1" t="s">
        <v>2595</v>
      </c>
      <c r="B112" s="1" t="s">
        <v>2596</v>
      </c>
      <c r="C112" s="1" t="s">
        <v>118</v>
      </c>
      <c r="D112" s="1">
        <v>1</v>
      </c>
      <c r="E112" s="1" t="s">
        <v>73</v>
      </c>
      <c r="F112" s="1">
        <v>0.7</v>
      </c>
      <c r="G112" s="1">
        <v>2021</v>
      </c>
      <c r="H112" s="1" t="s">
        <v>41</v>
      </c>
      <c r="I11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13" spans="1:9" x14ac:dyDescent="0.25">
      <c r="A113" s="1" t="s">
        <v>397</v>
      </c>
      <c r="B113" s="1" t="s">
        <v>398</v>
      </c>
      <c r="C113" s="1" t="s">
        <v>19</v>
      </c>
      <c r="D113" s="1">
        <v>1</v>
      </c>
      <c r="E113" s="1">
        <v>0.28399999999999997</v>
      </c>
      <c r="F113" s="1">
        <v>0.24399999999999999</v>
      </c>
      <c r="G113" s="1">
        <v>2017</v>
      </c>
      <c r="H113" s="1" t="s">
        <v>31</v>
      </c>
      <c r="I11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14" spans="1:9" x14ac:dyDescent="0.25">
      <c r="A114" s="1" t="s">
        <v>399</v>
      </c>
      <c r="B114" s="1" t="s">
        <v>400</v>
      </c>
      <c r="C114" s="1" t="s">
        <v>2454</v>
      </c>
      <c r="D114" s="1">
        <v>1</v>
      </c>
      <c r="E114" s="1" t="s">
        <v>73</v>
      </c>
      <c r="F114" s="1">
        <v>0.67600000000000005</v>
      </c>
      <c r="G114" s="1">
        <v>2025</v>
      </c>
      <c r="H114" s="1" t="s">
        <v>176</v>
      </c>
      <c r="I11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15" spans="1:9" x14ac:dyDescent="0.25">
      <c r="A115" s="1" t="s">
        <v>401</v>
      </c>
      <c r="B115" s="1" t="s">
        <v>402</v>
      </c>
      <c r="C115" s="1" t="s">
        <v>2452</v>
      </c>
      <c r="D115" s="1">
        <v>1</v>
      </c>
      <c r="E115" s="1">
        <v>0.39500000000000002</v>
      </c>
      <c r="F115" s="1">
        <v>0.34</v>
      </c>
      <c r="G115" s="1">
        <v>2020</v>
      </c>
      <c r="H115" s="1" t="s">
        <v>253</v>
      </c>
      <c r="I11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16" spans="1:9" x14ac:dyDescent="0.25">
      <c r="A116" s="1" t="s">
        <v>403</v>
      </c>
      <c r="B116" s="1" t="s">
        <v>404</v>
      </c>
      <c r="C116" s="1" t="s">
        <v>19</v>
      </c>
      <c r="D116" s="1">
        <v>1</v>
      </c>
      <c r="E116" s="3">
        <v>0.28499999999999998</v>
      </c>
      <c r="F116" s="3">
        <v>0.245</v>
      </c>
      <c r="G116" s="1">
        <v>2008</v>
      </c>
      <c r="H116" s="1" t="s">
        <v>238</v>
      </c>
      <c r="I11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17" spans="1:9" x14ac:dyDescent="0.25">
      <c r="A117" s="1" t="s">
        <v>2597</v>
      </c>
      <c r="B117" s="1" t="s">
        <v>2598</v>
      </c>
      <c r="C117" s="1" t="s">
        <v>2456</v>
      </c>
      <c r="D117" s="1">
        <v>1</v>
      </c>
      <c r="E117" s="1">
        <v>0.51</v>
      </c>
      <c r="F117" s="1">
        <v>0.439</v>
      </c>
      <c r="G117" s="1">
        <v>2020</v>
      </c>
      <c r="H117" s="1" t="s">
        <v>970</v>
      </c>
      <c r="I11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18" spans="1:9" x14ac:dyDescent="0.25">
      <c r="A118" s="1" t="s">
        <v>2599</v>
      </c>
      <c r="B118" s="1" t="s">
        <v>2600</v>
      </c>
      <c r="C118" s="1" t="s">
        <v>19</v>
      </c>
      <c r="D118" s="1">
        <v>1</v>
      </c>
      <c r="E118" s="1">
        <v>0.35599999999999998</v>
      </c>
      <c r="F118" s="1">
        <v>0.30599999999999999</v>
      </c>
      <c r="G118" s="1">
        <v>2013</v>
      </c>
      <c r="H118" s="1" t="s">
        <v>151</v>
      </c>
      <c r="I11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19" spans="1:9" x14ac:dyDescent="0.25">
      <c r="A119" s="1" t="s">
        <v>407</v>
      </c>
      <c r="B119" s="1" t="s">
        <v>408</v>
      </c>
      <c r="C119" s="1" t="s">
        <v>34</v>
      </c>
      <c r="D119" s="1">
        <v>1</v>
      </c>
      <c r="E119" s="1">
        <v>8.8999999999999996E-2</v>
      </c>
      <c r="F119" s="1">
        <v>7.5999999999999998E-2</v>
      </c>
      <c r="G119" s="1">
        <v>2025</v>
      </c>
      <c r="H119" s="1" t="s">
        <v>85</v>
      </c>
      <c r="I11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20" spans="1:9" x14ac:dyDescent="0.25">
      <c r="A120" s="1" t="s">
        <v>409</v>
      </c>
      <c r="B120" s="1" t="s">
        <v>410</v>
      </c>
      <c r="C120" s="1" t="s">
        <v>2454</v>
      </c>
      <c r="D120" s="1">
        <v>1</v>
      </c>
      <c r="E120" s="1" t="s">
        <v>73</v>
      </c>
      <c r="F120" s="1">
        <v>0.59899999999999998</v>
      </c>
      <c r="G120" s="1">
        <v>2014</v>
      </c>
      <c r="H120" s="1" t="s">
        <v>245</v>
      </c>
      <c r="I12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21" spans="1:9" x14ac:dyDescent="0.25">
      <c r="A121" s="1" t="s">
        <v>2601</v>
      </c>
      <c r="B121" s="1" t="s">
        <v>2602</v>
      </c>
      <c r="C121" s="1" t="s">
        <v>19</v>
      </c>
      <c r="D121" s="1">
        <v>1</v>
      </c>
      <c r="E121" s="1">
        <v>0.33400000000000002</v>
      </c>
      <c r="F121" s="1">
        <v>0.28699999999999998</v>
      </c>
      <c r="G121" s="1">
        <v>2009</v>
      </c>
      <c r="H121" s="1" t="s">
        <v>67</v>
      </c>
      <c r="I12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22" spans="1:9" x14ac:dyDescent="0.25">
      <c r="A122" s="1" t="s">
        <v>413</v>
      </c>
      <c r="B122" s="1" t="s">
        <v>414</v>
      </c>
      <c r="C122" s="1" t="s">
        <v>19</v>
      </c>
      <c r="D122" s="1">
        <v>1</v>
      </c>
      <c r="E122" s="1">
        <v>0.316</v>
      </c>
      <c r="F122" s="1">
        <v>0.27200000000000002</v>
      </c>
      <c r="G122" s="1">
        <v>2010</v>
      </c>
      <c r="H122" s="1" t="s">
        <v>35</v>
      </c>
      <c r="I12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23" spans="1:9" x14ac:dyDescent="0.25">
      <c r="A123" s="1" t="s">
        <v>415</v>
      </c>
      <c r="B123" s="1" t="s">
        <v>416</v>
      </c>
      <c r="C123" s="1" t="s">
        <v>34</v>
      </c>
      <c r="D123" s="1">
        <v>1</v>
      </c>
      <c r="E123" s="1">
        <v>0.11600000000000001</v>
      </c>
      <c r="F123" s="1">
        <v>0.1</v>
      </c>
      <c r="G123" s="1">
        <v>2023</v>
      </c>
      <c r="H123" s="1" t="s">
        <v>143</v>
      </c>
      <c r="I12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24" spans="1:9" x14ac:dyDescent="0.25">
      <c r="A124" s="1" t="s">
        <v>2603</v>
      </c>
      <c r="B124" s="1" t="s">
        <v>2604</v>
      </c>
      <c r="C124" s="1" t="s">
        <v>2556</v>
      </c>
      <c r="D124" s="1">
        <v>1</v>
      </c>
      <c r="E124" s="1" t="s">
        <v>73</v>
      </c>
      <c r="F124" s="1">
        <v>0.58399999999999996</v>
      </c>
      <c r="G124" s="1">
        <v>2019</v>
      </c>
      <c r="H124" s="1" t="s">
        <v>25</v>
      </c>
      <c r="I12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25" spans="1:9" x14ac:dyDescent="0.25">
      <c r="A125" s="1" t="s">
        <v>421</v>
      </c>
      <c r="B125" s="1" t="s">
        <v>422</v>
      </c>
      <c r="C125" s="1" t="s">
        <v>34</v>
      </c>
      <c r="D125" s="1">
        <v>1</v>
      </c>
      <c r="E125" s="3">
        <v>0.20599999999999999</v>
      </c>
      <c r="F125" s="3">
        <v>0.17699999999999999</v>
      </c>
      <c r="G125" s="1">
        <v>2022</v>
      </c>
      <c r="H125" s="1" t="s">
        <v>284</v>
      </c>
      <c r="I12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26" spans="1:9" x14ac:dyDescent="0.25">
      <c r="A126" s="1" t="s">
        <v>2605</v>
      </c>
      <c r="B126" s="1" t="s">
        <v>2606</v>
      </c>
      <c r="C126" s="1" t="s">
        <v>34</v>
      </c>
      <c r="D126" s="1">
        <v>1</v>
      </c>
      <c r="E126" s="1">
        <v>0.151</v>
      </c>
      <c r="F126" s="1">
        <v>0.13</v>
      </c>
      <c r="G126" s="1">
        <v>2016</v>
      </c>
      <c r="H126" s="1" t="s">
        <v>191</v>
      </c>
      <c r="I12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27" spans="1:9" x14ac:dyDescent="0.25">
      <c r="A127" s="1" t="s">
        <v>2607</v>
      </c>
      <c r="B127" s="1" t="s">
        <v>2608</v>
      </c>
      <c r="C127" s="1" t="s">
        <v>34</v>
      </c>
      <c r="D127" s="1">
        <v>1</v>
      </c>
      <c r="E127" s="1">
        <v>7.0000000000000007E-2</v>
      </c>
      <c r="F127" s="1">
        <v>0.06</v>
      </c>
      <c r="G127" s="1">
        <v>2019</v>
      </c>
      <c r="H127" s="1" t="s">
        <v>191</v>
      </c>
      <c r="I12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28" spans="1:9" x14ac:dyDescent="0.25">
      <c r="A128" s="1" t="s">
        <v>429</v>
      </c>
      <c r="B128" s="1" t="s">
        <v>430</v>
      </c>
      <c r="C128" s="1" t="s">
        <v>66</v>
      </c>
      <c r="D128" s="1">
        <v>1</v>
      </c>
      <c r="E128" s="3">
        <v>0.40200000000000002</v>
      </c>
      <c r="F128" s="3">
        <v>0.34599999999999997</v>
      </c>
      <c r="G128" s="1">
        <v>2019</v>
      </c>
      <c r="H128" s="1" t="s">
        <v>431</v>
      </c>
      <c r="I12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29" spans="1:9" x14ac:dyDescent="0.25">
      <c r="A129" s="1" t="s">
        <v>434</v>
      </c>
      <c r="B129" s="1" t="s">
        <v>435</v>
      </c>
      <c r="C129" s="1" t="s">
        <v>2452</v>
      </c>
      <c r="D129" s="1">
        <v>1</v>
      </c>
      <c r="E129" s="1">
        <v>0.34899999999999998</v>
      </c>
      <c r="F129" s="1">
        <v>0.3</v>
      </c>
      <c r="G129" s="1">
        <v>2025</v>
      </c>
      <c r="H129" s="1" t="s">
        <v>9</v>
      </c>
      <c r="I12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0" spans="1:9" x14ac:dyDescent="0.25">
      <c r="A130" s="1" t="s">
        <v>436</v>
      </c>
      <c r="B130" s="1" t="s">
        <v>437</v>
      </c>
      <c r="C130" s="1" t="s">
        <v>2452</v>
      </c>
      <c r="D130" s="1">
        <v>1</v>
      </c>
      <c r="E130" s="1">
        <v>0.27200000000000002</v>
      </c>
      <c r="F130" s="1">
        <v>0.23400000000000001</v>
      </c>
      <c r="G130" s="1">
        <v>2025</v>
      </c>
      <c r="H130" s="1" t="s">
        <v>320</v>
      </c>
      <c r="I13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1" spans="1:9" x14ac:dyDescent="0.25">
      <c r="A131" s="1" t="s">
        <v>438</v>
      </c>
      <c r="B131" s="1" t="s">
        <v>439</v>
      </c>
      <c r="C131" s="1" t="s">
        <v>34</v>
      </c>
      <c r="D131" s="1">
        <v>1</v>
      </c>
      <c r="E131" s="1">
        <v>0.224</v>
      </c>
      <c r="F131" s="1">
        <v>0.192</v>
      </c>
      <c r="G131" s="1">
        <v>2020</v>
      </c>
      <c r="H131" s="1" t="s">
        <v>31</v>
      </c>
      <c r="I13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2" spans="1:9" x14ac:dyDescent="0.25">
      <c r="A132" s="1" t="s">
        <v>2609</v>
      </c>
      <c r="B132" s="1" t="s">
        <v>2610</v>
      </c>
      <c r="C132" s="1" t="s">
        <v>34</v>
      </c>
      <c r="D132" s="1">
        <v>1</v>
      </c>
      <c r="E132" s="1">
        <v>0.23400000000000001</v>
      </c>
      <c r="F132" s="1">
        <v>0.20100000000000001</v>
      </c>
      <c r="G132" s="1">
        <v>2019</v>
      </c>
      <c r="H132" s="1" t="s">
        <v>9</v>
      </c>
      <c r="I13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3" spans="1:9" x14ac:dyDescent="0.25">
      <c r="A133" s="1" t="s">
        <v>442</v>
      </c>
      <c r="B133" s="1" t="s">
        <v>443</v>
      </c>
      <c r="C133" s="1" t="s">
        <v>2456</v>
      </c>
      <c r="D133" s="1">
        <v>1</v>
      </c>
      <c r="E133" s="1">
        <v>0.57899999999999996</v>
      </c>
      <c r="F133" s="1">
        <v>0.498</v>
      </c>
      <c r="G133" s="1">
        <v>2024</v>
      </c>
      <c r="H133" s="1" t="s">
        <v>13</v>
      </c>
      <c r="I13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4" spans="1:9" x14ac:dyDescent="0.25">
      <c r="A134" s="1" t="s">
        <v>450</v>
      </c>
      <c r="B134" s="1" t="s">
        <v>451</v>
      </c>
      <c r="C134" s="1" t="s">
        <v>66</v>
      </c>
      <c r="D134" s="1">
        <v>1</v>
      </c>
      <c r="E134" s="1">
        <v>0.40799999999999997</v>
      </c>
      <c r="F134" s="1">
        <v>0.35099999999999998</v>
      </c>
      <c r="G134" s="1">
        <v>2025</v>
      </c>
      <c r="H134" s="1" t="s">
        <v>16</v>
      </c>
      <c r="I13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5" spans="1:9" x14ac:dyDescent="0.25">
      <c r="A135" s="1" t="s">
        <v>452</v>
      </c>
      <c r="B135" s="1" t="s">
        <v>453</v>
      </c>
      <c r="C135" s="1" t="s">
        <v>34</v>
      </c>
      <c r="D135" s="1">
        <v>1</v>
      </c>
      <c r="E135" s="1">
        <v>0.126</v>
      </c>
      <c r="F135" s="1">
        <v>0.108</v>
      </c>
      <c r="G135" s="1">
        <v>2022</v>
      </c>
      <c r="H135" s="1" t="s">
        <v>31</v>
      </c>
      <c r="I13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6" spans="1:9" x14ac:dyDescent="0.25">
      <c r="A136" s="1" t="s">
        <v>2482</v>
      </c>
      <c r="B136" s="1" t="s">
        <v>2483</v>
      </c>
      <c r="C136" s="1" t="s">
        <v>118</v>
      </c>
      <c r="D136" s="1">
        <v>1</v>
      </c>
      <c r="E136" s="1" t="s">
        <v>73</v>
      </c>
      <c r="F136" s="1">
        <v>0.70399999999999996</v>
      </c>
      <c r="G136" s="1">
        <v>2022</v>
      </c>
      <c r="H136" s="1" t="s">
        <v>191</v>
      </c>
      <c r="I13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7" spans="1:9" x14ac:dyDescent="0.25">
      <c r="A137" s="1" t="s">
        <v>2611</v>
      </c>
      <c r="B137" s="1" t="s">
        <v>2612</v>
      </c>
      <c r="C137" s="1" t="s">
        <v>2456</v>
      </c>
      <c r="D137" s="1">
        <v>1</v>
      </c>
      <c r="E137" s="1">
        <v>0.55200000000000005</v>
      </c>
      <c r="F137" s="1">
        <v>0.47399999999999998</v>
      </c>
      <c r="G137" s="1">
        <v>2017</v>
      </c>
      <c r="H137" s="1" t="s">
        <v>88</v>
      </c>
      <c r="I13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8" spans="1:9" x14ac:dyDescent="0.25">
      <c r="A138" s="1" t="s">
        <v>454</v>
      </c>
      <c r="B138" s="1" t="s">
        <v>455</v>
      </c>
      <c r="C138" s="1" t="s">
        <v>2455</v>
      </c>
      <c r="D138" s="1">
        <v>1</v>
      </c>
      <c r="E138" s="1">
        <v>0.219</v>
      </c>
      <c r="F138" s="1">
        <v>0.188</v>
      </c>
      <c r="G138" s="1">
        <v>2010</v>
      </c>
      <c r="H138" s="1" t="s">
        <v>456</v>
      </c>
      <c r="I13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39" spans="1:9" x14ac:dyDescent="0.25">
      <c r="A139" s="1" t="s">
        <v>464</v>
      </c>
      <c r="B139" s="1" t="s">
        <v>465</v>
      </c>
      <c r="C139" s="1" t="s">
        <v>66</v>
      </c>
      <c r="D139" s="1">
        <v>1</v>
      </c>
      <c r="E139" s="1">
        <v>0.495</v>
      </c>
      <c r="F139" s="1">
        <v>0.42499999999999999</v>
      </c>
      <c r="G139" s="1">
        <v>2023</v>
      </c>
      <c r="H139" s="1" t="s">
        <v>25</v>
      </c>
      <c r="I13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40" spans="1:9" x14ac:dyDescent="0.25">
      <c r="A140" s="1" t="s">
        <v>466</v>
      </c>
      <c r="B140" s="1" t="s">
        <v>467</v>
      </c>
      <c r="C140" s="1" t="s">
        <v>2452</v>
      </c>
      <c r="D140" s="1">
        <v>1</v>
      </c>
      <c r="E140" s="1">
        <v>0.33300000000000002</v>
      </c>
      <c r="F140" s="1">
        <v>0.28699999999999998</v>
      </c>
      <c r="G140" s="1">
        <v>2025</v>
      </c>
      <c r="H140" s="1" t="s">
        <v>67</v>
      </c>
      <c r="I14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41" spans="1:9" x14ac:dyDescent="0.25">
      <c r="A141" s="1" t="s">
        <v>470</v>
      </c>
      <c r="B141" s="1" t="s">
        <v>471</v>
      </c>
      <c r="C141" s="1" t="s">
        <v>34</v>
      </c>
      <c r="D141" s="1">
        <v>1</v>
      </c>
      <c r="E141" s="1">
        <v>0.218</v>
      </c>
      <c r="F141" s="1">
        <v>0.187</v>
      </c>
      <c r="G141" s="1">
        <v>2025</v>
      </c>
      <c r="H141" s="1" t="s">
        <v>245</v>
      </c>
      <c r="I14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42" spans="1:9" x14ac:dyDescent="0.25">
      <c r="A142" s="1" t="s">
        <v>474</v>
      </c>
      <c r="B142" s="1" t="s">
        <v>475</v>
      </c>
      <c r="C142" s="1" t="s">
        <v>2452</v>
      </c>
      <c r="D142" s="1">
        <v>1</v>
      </c>
      <c r="E142" s="3">
        <v>0.32900000000000001</v>
      </c>
      <c r="F142" s="3">
        <v>0.28299999999999997</v>
      </c>
      <c r="G142" s="1">
        <v>2025</v>
      </c>
      <c r="H142" s="1" t="s">
        <v>28</v>
      </c>
      <c r="I14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43" spans="1:9" x14ac:dyDescent="0.25">
      <c r="A143" s="1" t="s">
        <v>476</v>
      </c>
      <c r="B143" s="1" t="s">
        <v>477</v>
      </c>
      <c r="C143" s="1" t="s">
        <v>34</v>
      </c>
      <c r="D143" s="1">
        <v>1</v>
      </c>
      <c r="E143" s="1">
        <v>0.245</v>
      </c>
      <c r="F143" s="1">
        <v>0.21</v>
      </c>
      <c r="G143" s="1">
        <v>2016</v>
      </c>
      <c r="H143" s="1" t="s">
        <v>126</v>
      </c>
      <c r="I14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44" spans="1:9" x14ac:dyDescent="0.25">
      <c r="A144" s="1" t="s">
        <v>478</v>
      </c>
      <c r="B144" s="1" t="s">
        <v>479</v>
      </c>
      <c r="C144" s="1" t="s">
        <v>19</v>
      </c>
      <c r="D144" s="1">
        <v>1</v>
      </c>
      <c r="E144" s="1">
        <v>0.34300000000000003</v>
      </c>
      <c r="F144" s="1">
        <v>0.29499999999999998</v>
      </c>
      <c r="G144" s="1">
        <v>2024</v>
      </c>
      <c r="H144" s="1" t="s">
        <v>9</v>
      </c>
      <c r="I14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45" spans="1:9" x14ac:dyDescent="0.25">
      <c r="A145" s="1" t="s">
        <v>2484</v>
      </c>
      <c r="B145" s="1" t="s">
        <v>2485</v>
      </c>
      <c r="C145" s="1" t="s">
        <v>2456</v>
      </c>
      <c r="D145" s="1">
        <v>1</v>
      </c>
      <c r="E145" s="3">
        <v>0.54700000000000004</v>
      </c>
      <c r="F145" s="3">
        <v>0.47</v>
      </c>
      <c r="G145" s="1">
        <v>2025</v>
      </c>
      <c r="H145" s="1" t="s">
        <v>51</v>
      </c>
      <c r="I14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46" spans="1:9" x14ac:dyDescent="0.25">
      <c r="A146" s="1" t="s">
        <v>2613</v>
      </c>
      <c r="B146" s="1" t="s">
        <v>2614</v>
      </c>
      <c r="C146" s="1" t="s">
        <v>2455</v>
      </c>
      <c r="D146" s="1">
        <v>1</v>
      </c>
      <c r="E146" s="1">
        <v>0.20499999999999999</v>
      </c>
      <c r="F146" s="1">
        <v>0.17699999999999999</v>
      </c>
      <c r="G146" s="1">
        <v>2019</v>
      </c>
      <c r="H146" s="1" t="s">
        <v>60</v>
      </c>
      <c r="I14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47" spans="1:9" x14ac:dyDescent="0.25">
      <c r="A147" s="1" t="s">
        <v>500</v>
      </c>
      <c r="B147" s="1" t="s">
        <v>501</v>
      </c>
      <c r="C147" s="1" t="s">
        <v>34</v>
      </c>
      <c r="D147" s="1">
        <v>1</v>
      </c>
      <c r="E147" s="1">
        <v>0.23699999999999999</v>
      </c>
      <c r="F147" s="1">
        <v>0.20399999999999999</v>
      </c>
      <c r="G147" s="1">
        <v>2011</v>
      </c>
      <c r="H147" s="1" t="s">
        <v>93</v>
      </c>
      <c r="I14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48" spans="1:9" x14ac:dyDescent="0.25">
      <c r="A148" s="1" t="s">
        <v>2615</v>
      </c>
      <c r="B148" s="1" t="s">
        <v>2616</v>
      </c>
      <c r="C148" s="1" t="s">
        <v>2456</v>
      </c>
      <c r="D148" s="1">
        <v>1</v>
      </c>
      <c r="E148" s="1">
        <v>0.54400000000000004</v>
      </c>
      <c r="F148" s="1">
        <v>0.46800000000000003</v>
      </c>
      <c r="G148" s="1">
        <v>2024</v>
      </c>
      <c r="H148" s="1" t="s">
        <v>88</v>
      </c>
      <c r="I14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49" spans="1:9" x14ac:dyDescent="0.25">
      <c r="A149" s="1" t="s">
        <v>502</v>
      </c>
      <c r="B149" s="1" t="s">
        <v>503</v>
      </c>
      <c r="C149" s="1" t="s">
        <v>118</v>
      </c>
      <c r="D149" s="1">
        <v>1</v>
      </c>
      <c r="E149" s="1" t="s">
        <v>73</v>
      </c>
      <c r="F149" s="1">
        <v>0.79</v>
      </c>
      <c r="G149" s="1">
        <v>2025</v>
      </c>
      <c r="H149" s="1" t="s">
        <v>54</v>
      </c>
      <c r="I14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0" spans="1:9" x14ac:dyDescent="0.25">
      <c r="A150" s="1" t="s">
        <v>510</v>
      </c>
      <c r="B150" s="1" t="s">
        <v>511</v>
      </c>
      <c r="C150" s="1" t="s">
        <v>66</v>
      </c>
      <c r="D150" s="1">
        <v>1</v>
      </c>
      <c r="E150" s="1">
        <v>0.442</v>
      </c>
      <c r="F150" s="1">
        <v>0.38</v>
      </c>
      <c r="G150" s="1">
        <v>2025</v>
      </c>
      <c r="H150" s="1" t="s">
        <v>88</v>
      </c>
      <c r="I15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1" spans="1:9" x14ac:dyDescent="0.25">
      <c r="A151" s="1" t="s">
        <v>516</v>
      </c>
      <c r="B151" s="1" t="s">
        <v>517</v>
      </c>
      <c r="C151" s="1" t="s">
        <v>19</v>
      </c>
      <c r="D151" s="1">
        <v>1</v>
      </c>
      <c r="E151" s="1">
        <v>0.25800000000000001</v>
      </c>
      <c r="F151" s="1">
        <v>0.222</v>
      </c>
      <c r="G151" s="1">
        <v>2024</v>
      </c>
      <c r="H151" s="1" t="s">
        <v>115</v>
      </c>
      <c r="I15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2" spans="1:9" x14ac:dyDescent="0.25">
      <c r="A152" s="1" t="s">
        <v>518</v>
      </c>
      <c r="B152" s="1" t="s">
        <v>519</v>
      </c>
      <c r="C152" s="1" t="s">
        <v>2456</v>
      </c>
      <c r="D152" s="1">
        <v>1</v>
      </c>
      <c r="E152" s="1">
        <v>0.47399999999999998</v>
      </c>
      <c r="F152" s="1">
        <v>0.40699999999999997</v>
      </c>
      <c r="G152" s="1">
        <v>2017</v>
      </c>
      <c r="H152" s="1" t="s">
        <v>123</v>
      </c>
      <c r="I15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3" spans="1:9" x14ac:dyDescent="0.25">
      <c r="A153" s="1" t="s">
        <v>522</v>
      </c>
      <c r="B153" s="1" t="s">
        <v>523</v>
      </c>
      <c r="C153" s="1" t="s">
        <v>19</v>
      </c>
      <c r="D153" s="1">
        <v>1</v>
      </c>
      <c r="E153" s="1">
        <v>0.316</v>
      </c>
      <c r="F153" s="1">
        <v>0.27200000000000002</v>
      </c>
      <c r="G153" s="1">
        <v>2011</v>
      </c>
      <c r="H153" s="1" t="s">
        <v>35</v>
      </c>
      <c r="I15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4" spans="1:9" x14ac:dyDescent="0.25">
      <c r="A154" s="1" t="s">
        <v>526</v>
      </c>
      <c r="B154" s="1" t="s">
        <v>527</v>
      </c>
      <c r="C154" s="1" t="s">
        <v>2452</v>
      </c>
      <c r="D154" s="1">
        <v>1</v>
      </c>
      <c r="E154" s="1">
        <v>0.38600000000000001</v>
      </c>
      <c r="F154" s="1">
        <v>0.33200000000000002</v>
      </c>
      <c r="G154" s="1">
        <v>2020</v>
      </c>
      <c r="H154" s="1" t="s">
        <v>151</v>
      </c>
      <c r="I15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5" spans="1:9" x14ac:dyDescent="0.25">
      <c r="A155" s="1" t="s">
        <v>528</v>
      </c>
      <c r="B155" s="1" t="s">
        <v>529</v>
      </c>
      <c r="C155" s="1" t="s">
        <v>66</v>
      </c>
      <c r="D155" s="1">
        <v>1</v>
      </c>
      <c r="E155" s="1">
        <v>0.505</v>
      </c>
      <c r="F155" s="1">
        <v>0.434</v>
      </c>
      <c r="G155" s="1">
        <v>2025</v>
      </c>
      <c r="H155" s="1" t="s">
        <v>60</v>
      </c>
      <c r="I15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6" spans="1:9" x14ac:dyDescent="0.25">
      <c r="A156" s="1" t="s">
        <v>2617</v>
      </c>
      <c r="B156" s="1" t="s">
        <v>2618</v>
      </c>
      <c r="C156" s="1" t="s">
        <v>2452</v>
      </c>
      <c r="D156" s="1">
        <v>1</v>
      </c>
      <c r="E156" s="1">
        <v>0.33600000000000002</v>
      </c>
      <c r="F156" s="1">
        <v>0.28899999999999998</v>
      </c>
      <c r="G156" s="1">
        <v>2025</v>
      </c>
      <c r="H156" s="1" t="s">
        <v>489</v>
      </c>
      <c r="I15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7" spans="1:9" x14ac:dyDescent="0.25">
      <c r="A157" s="1" t="s">
        <v>537</v>
      </c>
      <c r="B157" s="1" t="s">
        <v>538</v>
      </c>
      <c r="C157" s="1" t="s">
        <v>19</v>
      </c>
      <c r="D157" s="1">
        <v>1</v>
      </c>
      <c r="E157" s="1">
        <v>0.25</v>
      </c>
      <c r="F157" s="1">
        <v>0.215</v>
      </c>
      <c r="G157" s="1">
        <v>2009</v>
      </c>
      <c r="H157" s="1" t="s">
        <v>351</v>
      </c>
      <c r="I15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8" spans="1:9" x14ac:dyDescent="0.25">
      <c r="A158" s="1" t="s">
        <v>2619</v>
      </c>
      <c r="B158" s="1" t="s">
        <v>2620</v>
      </c>
      <c r="C158" s="1" t="s">
        <v>34</v>
      </c>
      <c r="D158" s="1">
        <v>1</v>
      </c>
      <c r="E158" s="1">
        <v>0.13800000000000001</v>
      </c>
      <c r="F158" s="1">
        <v>0.11799999999999999</v>
      </c>
      <c r="G158" s="1">
        <v>2023</v>
      </c>
      <c r="H158" s="1" t="s">
        <v>191</v>
      </c>
      <c r="I15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59" spans="1:9" x14ac:dyDescent="0.25">
      <c r="A159" s="1" t="s">
        <v>2621</v>
      </c>
      <c r="B159" s="1" t="s">
        <v>2622</v>
      </c>
      <c r="C159" s="1" t="s">
        <v>2454</v>
      </c>
      <c r="D159" s="1">
        <v>1</v>
      </c>
      <c r="E159" s="1" t="s">
        <v>73</v>
      </c>
      <c r="F159" s="1">
        <v>0.69199999999999995</v>
      </c>
      <c r="G159" s="1">
        <v>2016</v>
      </c>
      <c r="H159" s="1" t="s">
        <v>41</v>
      </c>
      <c r="I15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0" spans="1:9" x14ac:dyDescent="0.25">
      <c r="A160" s="1" t="s">
        <v>543</v>
      </c>
      <c r="B160" s="1" t="s">
        <v>544</v>
      </c>
      <c r="C160" s="1" t="s">
        <v>2456</v>
      </c>
      <c r="D160" s="1">
        <v>1</v>
      </c>
      <c r="E160" s="1">
        <v>0.47699999999999998</v>
      </c>
      <c r="F160" s="1">
        <v>0.41</v>
      </c>
      <c r="G160" s="1">
        <v>2020</v>
      </c>
      <c r="H160" s="1" t="s">
        <v>167</v>
      </c>
      <c r="I16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1" spans="1:9" x14ac:dyDescent="0.25">
      <c r="A161" s="1" t="s">
        <v>545</v>
      </c>
      <c r="B161" s="1" t="s">
        <v>546</v>
      </c>
      <c r="C161" s="1" t="s">
        <v>2456</v>
      </c>
      <c r="D161" s="1">
        <v>1</v>
      </c>
      <c r="E161" s="1">
        <v>0.49299999999999999</v>
      </c>
      <c r="F161" s="1">
        <v>0.42399999999999999</v>
      </c>
      <c r="G161" s="1">
        <v>2025</v>
      </c>
      <c r="H161" s="1" t="s">
        <v>115</v>
      </c>
      <c r="I16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2" spans="1:9" x14ac:dyDescent="0.25">
      <c r="A162" s="1" t="s">
        <v>549</v>
      </c>
      <c r="B162" s="1" t="s">
        <v>550</v>
      </c>
      <c r="C162" s="1" t="s">
        <v>66</v>
      </c>
      <c r="D162" s="1">
        <v>1</v>
      </c>
      <c r="E162" s="1">
        <v>0.47499999999999998</v>
      </c>
      <c r="F162" s="1">
        <v>0.40899999999999997</v>
      </c>
      <c r="G162" s="1">
        <v>2025</v>
      </c>
      <c r="H162" s="1" t="s">
        <v>98</v>
      </c>
      <c r="I16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3" spans="1:9" x14ac:dyDescent="0.25">
      <c r="A163" s="1" t="s">
        <v>555</v>
      </c>
      <c r="B163" s="1" t="s">
        <v>556</v>
      </c>
      <c r="C163" s="1" t="s">
        <v>34</v>
      </c>
      <c r="D163" s="1">
        <v>1</v>
      </c>
      <c r="E163" s="1">
        <v>0.2</v>
      </c>
      <c r="F163" s="1">
        <v>0.17199999999999999</v>
      </c>
      <c r="G163" s="1">
        <v>2023</v>
      </c>
      <c r="H163" s="1" t="s">
        <v>85</v>
      </c>
      <c r="I16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4" spans="1:9" x14ac:dyDescent="0.25">
      <c r="A164" s="1" t="s">
        <v>557</v>
      </c>
      <c r="B164" s="1" t="s">
        <v>558</v>
      </c>
      <c r="C164" s="1" t="s">
        <v>2455</v>
      </c>
      <c r="D164" s="1">
        <v>1</v>
      </c>
      <c r="E164" s="1">
        <v>0.222</v>
      </c>
      <c r="F164" s="1">
        <v>0.191</v>
      </c>
      <c r="G164" s="1">
        <v>2023</v>
      </c>
      <c r="H164" s="1" t="s">
        <v>154</v>
      </c>
      <c r="I16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5" spans="1:9" x14ac:dyDescent="0.25">
      <c r="A165" s="1" t="s">
        <v>561</v>
      </c>
      <c r="B165" s="1" t="s">
        <v>562</v>
      </c>
      <c r="C165" s="1" t="s">
        <v>34</v>
      </c>
      <c r="D165" s="1">
        <v>1</v>
      </c>
      <c r="E165" s="1">
        <v>0.17</v>
      </c>
      <c r="F165" s="1">
        <v>0.14599999999999999</v>
      </c>
      <c r="G165" s="1">
        <v>2024</v>
      </c>
      <c r="H165" s="1" t="s">
        <v>138</v>
      </c>
      <c r="I16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6" spans="1:9" x14ac:dyDescent="0.25">
      <c r="A166" s="1" t="s">
        <v>563</v>
      </c>
      <c r="B166" s="1" t="s">
        <v>564</v>
      </c>
      <c r="C166" s="1" t="s">
        <v>34</v>
      </c>
      <c r="D166" s="1">
        <v>1</v>
      </c>
      <c r="E166" s="1">
        <v>0.18099999999999999</v>
      </c>
      <c r="F166" s="1">
        <v>0.156</v>
      </c>
      <c r="G166" s="1">
        <v>2010</v>
      </c>
      <c r="H166" s="1" t="s">
        <v>25</v>
      </c>
      <c r="I16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7" spans="1:9" x14ac:dyDescent="0.25">
      <c r="A167" s="1" t="s">
        <v>2486</v>
      </c>
      <c r="B167" s="1" t="s">
        <v>2487</v>
      </c>
      <c r="C167" s="1" t="s">
        <v>2454</v>
      </c>
      <c r="D167" s="1">
        <v>1</v>
      </c>
      <c r="E167" s="1" t="s">
        <v>73</v>
      </c>
      <c r="F167" s="1">
        <v>0.54900000000000004</v>
      </c>
      <c r="G167" s="1">
        <v>2025</v>
      </c>
      <c r="H167" s="1" t="s">
        <v>85</v>
      </c>
      <c r="I16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8" spans="1:9" x14ac:dyDescent="0.25">
      <c r="A168" s="1" t="s">
        <v>571</v>
      </c>
      <c r="B168" s="1" t="s">
        <v>572</v>
      </c>
      <c r="C168" s="1" t="s">
        <v>2452</v>
      </c>
      <c r="D168" s="1">
        <v>1</v>
      </c>
      <c r="E168" s="1">
        <v>0.29499999999999998</v>
      </c>
      <c r="F168" s="1">
        <v>0.254</v>
      </c>
      <c r="G168" s="1">
        <v>2025</v>
      </c>
      <c r="H168" s="1" t="s">
        <v>13</v>
      </c>
      <c r="I16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69" spans="1:9" x14ac:dyDescent="0.25">
      <c r="A169" s="1" t="s">
        <v>575</v>
      </c>
      <c r="B169" s="1" t="s">
        <v>576</v>
      </c>
      <c r="C169" s="1" t="s">
        <v>19</v>
      </c>
      <c r="D169" s="1">
        <v>1</v>
      </c>
      <c r="E169" s="1">
        <v>0.32100000000000001</v>
      </c>
      <c r="F169" s="1">
        <v>0.27600000000000002</v>
      </c>
      <c r="G169" s="1">
        <v>2018</v>
      </c>
      <c r="H169" s="1" t="s">
        <v>354</v>
      </c>
      <c r="I16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0" spans="1:9" x14ac:dyDescent="0.25">
      <c r="A170" s="1" t="s">
        <v>577</v>
      </c>
      <c r="B170" s="1" t="s">
        <v>578</v>
      </c>
      <c r="C170" s="1" t="s">
        <v>66</v>
      </c>
      <c r="D170" s="1">
        <v>1</v>
      </c>
      <c r="E170" s="1">
        <v>0.57099999999999995</v>
      </c>
      <c r="F170" s="1">
        <v>0.49099999999999999</v>
      </c>
      <c r="G170" s="1">
        <v>2025</v>
      </c>
      <c r="H170" s="1" t="s">
        <v>351</v>
      </c>
      <c r="I17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1" spans="1:9" x14ac:dyDescent="0.25">
      <c r="A171" s="1" t="s">
        <v>581</v>
      </c>
      <c r="B171" s="1" t="s">
        <v>582</v>
      </c>
      <c r="C171" s="1" t="s">
        <v>2455</v>
      </c>
      <c r="D171" s="1">
        <v>1</v>
      </c>
      <c r="E171" s="1">
        <v>0.16</v>
      </c>
      <c r="F171" s="1">
        <v>0.13800000000000001</v>
      </c>
      <c r="G171" s="1">
        <v>2025</v>
      </c>
      <c r="H171" s="1" t="s">
        <v>93</v>
      </c>
      <c r="I17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2" spans="1:9" x14ac:dyDescent="0.25">
      <c r="A172" s="1" t="s">
        <v>2623</v>
      </c>
      <c r="B172" s="1" t="s">
        <v>2624</v>
      </c>
      <c r="C172" s="1" t="s">
        <v>34</v>
      </c>
      <c r="D172" s="1">
        <v>1</v>
      </c>
      <c r="E172" s="1">
        <v>0.23799999999999999</v>
      </c>
      <c r="F172" s="1">
        <v>0.20499999999999999</v>
      </c>
      <c r="G172" s="1">
        <v>2009</v>
      </c>
      <c r="H172" s="1" t="s">
        <v>31</v>
      </c>
      <c r="I17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3" spans="1:9" x14ac:dyDescent="0.25">
      <c r="A173" s="1" t="s">
        <v>591</v>
      </c>
      <c r="B173" s="1" t="s">
        <v>592</v>
      </c>
      <c r="C173" s="1" t="s">
        <v>66</v>
      </c>
      <c r="D173" s="1">
        <v>1</v>
      </c>
      <c r="E173" s="1">
        <v>0.50900000000000001</v>
      </c>
      <c r="F173" s="1">
        <v>0.438</v>
      </c>
      <c r="G173" s="1">
        <v>2025</v>
      </c>
      <c r="H173" s="1" t="s">
        <v>143</v>
      </c>
      <c r="I17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4" spans="1:9" x14ac:dyDescent="0.25">
      <c r="A174" s="1" t="s">
        <v>593</v>
      </c>
      <c r="B174" s="1" t="s">
        <v>594</v>
      </c>
      <c r="C174" s="1" t="s">
        <v>66</v>
      </c>
      <c r="D174" s="1">
        <v>1</v>
      </c>
      <c r="E174" s="1">
        <v>0.41099999999999998</v>
      </c>
      <c r="F174" s="1">
        <v>0.35299999999999998</v>
      </c>
      <c r="G174" s="1">
        <v>2017</v>
      </c>
      <c r="H174" s="1" t="s">
        <v>44</v>
      </c>
      <c r="I17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5" spans="1:9" x14ac:dyDescent="0.25">
      <c r="A175" s="1" t="s">
        <v>597</v>
      </c>
      <c r="B175" s="1" t="s">
        <v>598</v>
      </c>
      <c r="C175" s="1" t="s">
        <v>34</v>
      </c>
      <c r="D175" s="1">
        <v>1</v>
      </c>
      <c r="E175" s="1">
        <v>0.151</v>
      </c>
      <c r="F175" s="1">
        <v>0.13</v>
      </c>
      <c r="G175" s="1">
        <v>2019</v>
      </c>
      <c r="H175" s="1" t="s">
        <v>13</v>
      </c>
      <c r="I17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6" spans="1:9" x14ac:dyDescent="0.25">
      <c r="A176" s="1" t="s">
        <v>599</v>
      </c>
      <c r="B176" s="1" t="s">
        <v>600</v>
      </c>
      <c r="C176" s="1" t="s">
        <v>34</v>
      </c>
      <c r="D176" s="1">
        <v>1</v>
      </c>
      <c r="E176" s="1">
        <v>0.14899999999999999</v>
      </c>
      <c r="F176" s="1">
        <v>0.128</v>
      </c>
      <c r="G176" s="1">
        <v>2016</v>
      </c>
      <c r="H176" s="1" t="s">
        <v>57</v>
      </c>
      <c r="I17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7" spans="1:9" x14ac:dyDescent="0.25">
      <c r="A177" s="1" t="s">
        <v>603</v>
      </c>
      <c r="B177" s="1" t="s">
        <v>604</v>
      </c>
      <c r="C177" s="1" t="s">
        <v>19</v>
      </c>
      <c r="D177" s="1">
        <v>1</v>
      </c>
      <c r="E177" s="1">
        <v>0.316</v>
      </c>
      <c r="F177" s="1">
        <v>0.27200000000000002</v>
      </c>
      <c r="G177" s="1">
        <v>2025</v>
      </c>
      <c r="H177" s="1" t="s">
        <v>354</v>
      </c>
      <c r="I17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8" spans="1:9" x14ac:dyDescent="0.25">
      <c r="A178" s="1" t="s">
        <v>605</v>
      </c>
      <c r="B178" s="1" t="s">
        <v>606</v>
      </c>
      <c r="C178" s="1" t="s">
        <v>2452</v>
      </c>
      <c r="D178" s="1">
        <v>1</v>
      </c>
      <c r="E178" s="1">
        <v>0.379</v>
      </c>
      <c r="F178" s="1">
        <v>0.32500000000000001</v>
      </c>
      <c r="G178" s="1">
        <v>2025</v>
      </c>
      <c r="H178" s="1" t="s">
        <v>9</v>
      </c>
      <c r="I17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79" spans="1:9" x14ac:dyDescent="0.25">
      <c r="A179" s="1" t="s">
        <v>607</v>
      </c>
      <c r="B179" s="1" t="s">
        <v>608</v>
      </c>
      <c r="C179" s="1" t="s">
        <v>2452</v>
      </c>
      <c r="D179" s="1">
        <v>1</v>
      </c>
      <c r="E179" s="1">
        <v>0.38600000000000001</v>
      </c>
      <c r="F179" s="1">
        <v>0.33200000000000002</v>
      </c>
      <c r="G179" s="1">
        <v>2020</v>
      </c>
      <c r="H179" s="1" t="s">
        <v>253</v>
      </c>
      <c r="I17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80" spans="1:9" x14ac:dyDescent="0.25">
      <c r="A180" s="1" t="s">
        <v>613</v>
      </c>
      <c r="B180" s="1" t="s">
        <v>614</v>
      </c>
      <c r="C180" s="1" t="s">
        <v>19</v>
      </c>
      <c r="D180" s="1">
        <v>1</v>
      </c>
      <c r="E180" s="3">
        <v>0.25</v>
      </c>
      <c r="F180" s="3">
        <v>0.215</v>
      </c>
      <c r="G180" s="1">
        <v>2014</v>
      </c>
      <c r="H180" s="1" t="s">
        <v>82</v>
      </c>
      <c r="I18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181" spans="1:9" x14ac:dyDescent="0.25">
      <c r="A181" s="1" t="s">
        <v>2625</v>
      </c>
      <c r="B181" s="1" t="s">
        <v>2626</v>
      </c>
      <c r="C181" s="1" t="s">
        <v>2452</v>
      </c>
      <c r="D181" s="1">
        <v>1</v>
      </c>
      <c r="E181" s="1">
        <v>0.35699999999999998</v>
      </c>
      <c r="F181" s="1">
        <v>0.307</v>
      </c>
      <c r="G181" s="1">
        <v>2016</v>
      </c>
      <c r="H181" s="1" t="s">
        <v>167</v>
      </c>
      <c r="I18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82" spans="1:9" x14ac:dyDescent="0.25">
      <c r="A182" s="1" t="s">
        <v>629</v>
      </c>
      <c r="B182" s="1" t="s">
        <v>630</v>
      </c>
      <c r="C182" s="1" t="s">
        <v>2455</v>
      </c>
      <c r="D182" s="1">
        <v>1</v>
      </c>
      <c r="E182" s="1">
        <v>0.11700000000000001</v>
      </c>
      <c r="F182" s="1">
        <v>0.10100000000000001</v>
      </c>
      <c r="G182" s="1">
        <v>2025</v>
      </c>
      <c r="H182" s="1" t="s">
        <v>98</v>
      </c>
      <c r="I18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83" spans="1:9" x14ac:dyDescent="0.25">
      <c r="A183" s="1" t="s">
        <v>633</v>
      </c>
      <c r="B183" s="1" t="s">
        <v>634</v>
      </c>
      <c r="C183" s="1" t="s">
        <v>19</v>
      </c>
      <c r="D183" s="1">
        <v>1</v>
      </c>
      <c r="E183" s="1">
        <v>0.28699999999999998</v>
      </c>
      <c r="F183" s="1">
        <v>0.247</v>
      </c>
      <c r="G183" s="1">
        <v>2012</v>
      </c>
      <c r="H183" s="1" t="s">
        <v>60</v>
      </c>
      <c r="I18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84" spans="1:9" x14ac:dyDescent="0.25">
      <c r="A184" s="1" t="s">
        <v>637</v>
      </c>
      <c r="B184" s="1" t="s">
        <v>638</v>
      </c>
      <c r="C184" s="1" t="s">
        <v>34</v>
      </c>
      <c r="D184" s="1">
        <v>1</v>
      </c>
      <c r="E184" s="1">
        <v>0.23699999999999999</v>
      </c>
      <c r="F184" s="1">
        <v>0.20399999999999999</v>
      </c>
      <c r="G184" s="1">
        <v>2015</v>
      </c>
      <c r="H184" s="1" t="s">
        <v>85</v>
      </c>
      <c r="I18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85" spans="1:9" x14ac:dyDescent="0.25">
      <c r="A185" s="1" t="s">
        <v>645</v>
      </c>
      <c r="B185" s="1" t="s">
        <v>646</v>
      </c>
      <c r="C185" s="1" t="s">
        <v>2455</v>
      </c>
      <c r="D185" s="1">
        <v>1</v>
      </c>
      <c r="E185" s="1">
        <v>0.18099999999999999</v>
      </c>
      <c r="F185" s="1">
        <v>0.155</v>
      </c>
      <c r="G185" s="1">
        <v>2025</v>
      </c>
      <c r="H185" s="1" t="s">
        <v>85</v>
      </c>
      <c r="I18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86" spans="1:9" x14ac:dyDescent="0.25">
      <c r="A186" s="1" t="s">
        <v>647</v>
      </c>
      <c r="B186" s="1" t="s">
        <v>648</v>
      </c>
      <c r="C186" s="1" t="s">
        <v>2452</v>
      </c>
      <c r="D186" s="1">
        <v>1</v>
      </c>
      <c r="E186" s="1">
        <v>0.373</v>
      </c>
      <c r="F186" s="1">
        <v>0.32</v>
      </c>
      <c r="G186" s="1">
        <v>2008</v>
      </c>
      <c r="H186" s="1" t="s">
        <v>131</v>
      </c>
      <c r="I18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87" spans="1:9" x14ac:dyDescent="0.25">
      <c r="A187" s="1" t="s">
        <v>2488</v>
      </c>
      <c r="B187" s="1" t="s">
        <v>2489</v>
      </c>
      <c r="C187" s="1" t="s">
        <v>19</v>
      </c>
      <c r="D187" s="1">
        <v>1</v>
      </c>
      <c r="E187" s="1">
        <v>0.309</v>
      </c>
      <c r="F187" s="1">
        <v>0.26600000000000001</v>
      </c>
      <c r="G187" s="1">
        <v>2013</v>
      </c>
      <c r="H187" s="1" t="s">
        <v>970</v>
      </c>
      <c r="I18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88" spans="1:9" x14ac:dyDescent="0.25">
      <c r="A188" s="1" t="s">
        <v>651</v>
      </c>
      <c r="B188" s="1" t="s">
        <v>652</v>
      </c>
      <c r="C188" s="1" t="s">
        <v>2456</v>
      </c>
      <c r="D188" s="1">
        <v>1</v>
      </c>
      <c r="E188" s="1">
        <v>0.55800000000000005</v>
      </c>
      <c r="F188" s="1">
        <v>0.48</v>
      </c>
      <c r="G188" s="1">
        <v>2025</v>
      </c>
      <c r="H188" s="1" t="s">
        <v>98</v>
      </c>
      <c r="I18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89" spans="1:9" x14ac:dyDescent="0.25">
      <c r="A189" s="1" t="s">
        <v>658</v>
      </c>
      <c r="B189" s="1" t="s">
        <v>659</v>
      </c>
      <c r="C189" s="1" t="s">
        <v>2452</v>
      </c>
      <c r="D189" s="1">
        <v>1</v>
      </c>
      <c r="E189" s="1">
        <v>0.23599999999999999</v>
      </c>
      <c r="F189" s="1">
        <v>0.20300000000000001</v>
      </c>
      <c r="G189" s="1">
        <v>2015</v>
      </c>
      <c r="H189" s="1" t="s">
        <v>351</v>
      </c>
      <c r="I18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0" spans="1:9" x14ac:dyDescent="0.25">
      <c r="A190" s="1" t="s">
        <v>662</v>
      </c>
      <c r="B190" s="1" t="s">
        <v>663</v>
      </c>
      <c r="C190" s="1" t="s">
        <v>2456</v>
      </c>
      <c r="D190" s="1">
        <v>1</v>
      </c>
      <c r="E190" s="1">
        <v>0.52600000000000002</v>
      </c>
      <c r="F190" s="1">
        <v>0.45200000000000001</v>
      </c>
      <c r="G190" s="1">
        <v>2025</v>
      </c>
      <c r="H190" s="1" t="s">
        <v>664</v>
      </c>
      <c r="I19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1" spans="1:9" x14ac:dyDescent="0.25">
      <c r="A191" s="1" t="s">
        <v>665</v>
      </c>
      <c r="B191" s="1" t="s">
        <v>666</v>
      </c>
      <c r="C191" s="1" t="s">
        <v>66</v>
      </c>
      <c r="D191" s="1">
        <v>1</v>
      </c>
      <c r="E191" s="1">
        <v>0.497</v>
      </c>
      <c r="F191" s="1">
        <v>0.42699999999999999</v>
      </c>
      <c r="G191" s="1">
        <v>2023</v>
      </c>
      <c r="H191" s="1" t="s">
        <v>253</v>
      </c>
      <c r="I19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2" spans="1:9" x14ac:dyDescent="0.25">
      <c r="A192" s="1" t="s">
        <v>667</v>
      </c>
      <c r="B192" s="1" t="s">
        <v>668</v>
      </c>
      <c r="C192" s="1" t="s">
        <v>19</v>
      </c>
      <c r="D192" s="1">
        <v>1</v>
      </c>
      <c r="E192" s="1">
        <v>0.26</v>
      </c>
      <c r="F192" s="1">
        <v>0.224</v>
      </c>
      <c r="G192" s="1">
        <v>2018</v>
      </c>
      <c r="H192" s="1" t="s">
        <v>85</v>
      </c>
      <c r="I19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3" spans="1:9" x14ac:dyDescent="0.25">
      <c r="A193" s="1" t="s">
        <v>669</v>
      </c>
      <c r="B193" s="1" t="s">
        <v>670</v>
      </c>
      <c r="C193" s="1" t="s">
        <v>19</v>
      </c>
      <c r="D193" s="1">
        <v>1</v>
      </c>
      <c r="E193" s="1">
        <v>0.26400000000000001</v>
      </c>
      <c r="F193" s="1">
        <v>0.22700000000000001</v>
      </c>
      <c r="G193" s="1">
        <v>2025</v>
      </c>
      <c r="H193" s="1" t="s">
        <v>154</v>
      </c>
      <c r="I19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4" spans="1:9" x14ac:dyDescent="0.25">
      <c r="A194" s="1" t="s">
        <v>671</v>
      </c>
      <c r="B194" s="1" t="s">
        <v>672</v>
      </c>
      <c r="C194" s="1" t="s">
        <v>19</v>
      </c>
      <c r="D194" s="1">
        <v>1</v>
      </c>
      <c r="E194" s="1">
        <v>0.33100000000000002</v>
      </c>
      <c r="F194" s="1">
        <v>0.28499999999999998</v>
      </c>
      <c r="G194" s="1">
        <v>2025</v>
      </c>
      <c r="H194" s="1" t="s">
        <v>167</v>
      </c>
      <c r="I19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5" spans="1:9" x14ac:dyDescent="0.25">
      <c r="A195" s="1" t="s">
        <v>673</v>
      </c>
      <c r="B195" s="1" t="s">
        <v>674</v>
      </c>
      <c r="C195" s="1" t="s">
        <v>2556</v>
      </c>
      <c r="D195" s="1">
        <v>1</v>
      </c>
      <c r="E195" s="1" t="s">
        <v>73</v>
      </c>
      <c r="F195" s="1">
        <v>0.54500000000000004</v>
      </c>
      <c r="G195" s="1">
        <v>2025</v>
      </c>
      <c r="H195" s="1" t="s">
        <v>167</v>
      </c>
      <c r="I19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6" spans="1:9" x14ac:dyDescent="0.25">
      <c r="A196" s="1" t="s">
        <v>677</v>
      </c>
      <c r="B196" s="1" t="s">
        <v>678</v>
      </c>
      <c r="C196" s="1" t="s">
        <v>34</v>
      </c>
      <c r="D196" s="1">
        <v>1</v>
      </c>
      <c r="E196" s="1">
        <v>0.24199999999999999</v>
      </c>
      <c r="F196" s="1">
        <v>0.20799999999999999</v>
      </c>
      <c r="G196" s="1">
        <v>2025</v>
      </c>
      <c r="H196" s="1" t="s">
        <v>138</v>
      </c>
      <c r="I19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7" spans="1:9" x14ac:dyDescent="0.25">
      <c r="A197" s="1" t="s">
        <v>679</v>
      </c>
      <c r="B197" s="1" t="s">
        <v>680</v>
      </c>
      <c r="C197" s="1" t="s">
        <v>2455</v>
      </c>
      <c r="D197" s="1">
        <v>1</v>
      </c>
      <c r="E197" s="1">
        <v>0.215</v>
      </c>
      <c r="F197" s="1">
        <v>0.185</v>
      </c>
      <c r="G197" s="1">
        <v>2013</v>
      </c>
      <c r="H197" s="1" t="s">
        <v>126</v>
      </c>
      <c r="I19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8" spans="1:9" x14ac:dyDescent="0.25">
      <c r="A198" s="1" t="s">
        <v>681</v>
      </c>
      <c r="B198" s="1" t="s">
        <v>682</v>
      </c>
      <c r="C198" s="1" t="s">
        <v>19</v>
      </c>
      <c r="D198" s="1">
        <v>1</v>
      </c>
      <c r="E198" s="1">
        <v>0.32500000000000001</v>
      </c>
      <c r="F198" s="1">
        <v>0.27900000000000003</v>
      </c>
      <c r="G198" s="1">
        <v>2018</v>
      </c>
      <c r="H198" s="1" t="s">
        <v>154</v>
      </c>
      <c r="I19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199" spans="1:9" x14ac:dyDescent="0.25">
      <c r="A199" s="1" t="s">
        <v>683</v>
      </c>
      <c r="B199" s="1" t="s">
        <v>684</v>
      </c>
      <c r="C199" s="1" t="s">
        <v>19</v>
      </c>
      <c r="D199" s="1">
        <v>1</v>
      </c>
      <c r="E199" s="1">
        <v>0.27400000000000002</v>
      </c>
      <c r="F199" s="1">
        <v>0.23499999999999999</v>
      </c>
      <c r="G199" s="1">
        <v>2024</v>
      </c>
      <c r="H199" s="1" t="s">
        <v>16</v>
      </c>
      <c r="I19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0" spans="1:9" x14ac:dyDescent="0.25">
      <c r="A200" s="1" t="s">
        <v>685</v>
      </c>
      <c r="B200" s="1" t="s">
        <v>686</v>
      </c>
      <c r="C200" s="1" t="s">
        <v>34</v>
      </c>
      <c r="D200" s="1">
        <v>1</v>
      </c>
      <c r="E200" s="1">
        <v>0.193</v>
      </c>
      <c r="F200" s="1">
        <v>0.16600000000000001</v>
      </c>
      <c r="G200" s="1">
        <v>2023</v>
      </c>
      <c r="H200" s="1" t="s">
        <v>191</v>
      </c>
      <c r="I20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1" spans="1:9" x14ac:dyDescent="0.25">
      <c r="A201" s="1" t="s">
        <v>691</v>
      </c>
      <c r="B201" s="1" t="s">
        <v>692</v>
      </c>
      <c r="C201" s="1" t="s">
        <v>34</v>
      </c>
      <c r="D201" s="1">
        <v>1</v>
      </c>
      <c r="E201" s="1">
        <v>0.125</v>
      </c>
      <c r="F201" s="1">
        <v>0.108</v>
      </c>
      <c r="G201" s="1">
        <v>2020</v>
      </c>
      <c r="H201" s="1" t="s">
        <v>9</v>
      </c>
      <c r="I20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2" spans="1:9" x14ac:dyDescent="0.25">
      <c r="A202" s="1" t="s">
        <v>693</v>
      </c>
      <c r="B202" s="1" t="s">
        <v>694</v>
      </c>
      <c r="C202" s="1" t="s">
        <v>2455</v>
      </c>
      <c r="D202" s="1">
        <v>1</v>
      </c>
      <c r="E202" s="1">
        <v>0.21099999999999999</v>
      </c>
      <c r="F202" s="1">
        <v>0.18099999999999999</v>
      </c>
      <c r="G202" s="1">
        <v>2017</v>
      </c>
      <c r="H202" s="1" t="s">
        <v>57</v>
      </c>
      <c r="I20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3" spans="1:9" x14ac:dyDescent="0.25">
      <c r="A203" s="1" t="s">
        <v>705</v>
      </c>
      <c r="B203" s="1" t="s">
        <v>706</v>
      </c>
      <c r="C203" s="1" t="s">
        <v>2456</v>
      </c>
      <c r="D203" s="1">
        <v>1</v>
      </c>
      <c r="E203" s="1">
        <v>0.48899999999999999</v>
      </c>
      <c r="F203" s="1">
        <v>0.42099999999999999</v>
      </c>
      <c r="G203" s="1">
        <v>2025</v>
      </c>
      <c r="H203" s="1" t="s">
        <v>664</v>
      </c>
      <c r="I20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4" spans="1:9" x14ac:dyDescent="0.25">
      <c r="A204" s="1" t="s">
        <v>707</v>
      </c>
      <c r="B204" s="1" t="s">
        <v>708</v>
      </c>
      <c r="C204" s="1" t="s">
        <v>34</v>
      </c>
      <c r="D204" s="1">
        <v>1</v>
      </c>
      <c r="E204" s="1">
        <v>0.16500000000000001</v>
      </c>
      <c r="F204" s="1">
        <v>0.14199999999999999</v>
      </c>
      <c r="G204" s="1">
        <v>2011</v>
      </c>
      <c r="H204" s="1" t="s">
        <v>351</v>
      </c>
      <c r="I20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5" spans="1:9" x14ac:dyDescent="0.25">
      <c r="A205" s="1" t="s">
        <v>711</v>
      </c>
      <c r="B205" s="1" t="s">
        <v>712</v>
      </c>
      <c r="C205" s="1" t="s">
        <v>66</v>
      </c>
      <c r="D205" s="1">
        <v>1</v>
      </c>
      <c r="E205" s="1">
        <v>0.45</v>
      </c>
      <c r="F205" s="1">
        <v>0.38700000000000001</v>
      </c>
      <c r="G205" s="1">
        <v>2011</v>
      </c>
      <c r="H205" s="1" t="s">
        <v>176</v>
      </c>
      <c r="I20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6" spans="1:9" x14ac:dyDescent="0.25">
      <c r="A206" s="1" t="s">
        <v>713</v>
      </c>
      <c r="B206" s="1" t="s">
        <v>714</v>
      </c>
      <c r="C206" s="1" t="s">
        <v>2452</v>
      </c>
      <c r="D206" s="1">
        <v>1</v>
      </c>
      <c r="E206" s="1">
        <v>0.373</v>
      </c>
      <c r="F206" s="1">
        <v>0.32100000000000001</v>
      </c>
      <c r="G206" s="1">
        <v>2024</v>
      </c>
      <c r="H206" s="1" t="s">
        <v>191</v>
      </c>
      <c r="I20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7" spans="1:9" x14ac:dyDescent="0.25">
      <c r="A207" s="1" t="s">
        <v>2627</v>
      </c>
      <c r="B207" s="1" t="s">
        <v>2628</v>
      </c>
      <c r="C207" s="1" t="s">
        <v>34</v>
      </c>
      <c r="D207" s="1">
        <v>1</v>
      </c>
      <c r="E207" s="1">
        <v>0.14299999999999999</v>
      </c>
      <c r="F207" s="1">
        <v>0.123</v>
      </c>
      <c r="G207" s="1">
        <v>2024</v>
      </c>
      <c r="H207" s="1" t="s">
        <v>115</v>
      </c>
      <c r="I20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8" spans="1:9" x14ac:dyDescent="0.25">
      <c r="A208" s="1" t="s">
        <v>2890</v>
      </c>
      <c r="B208" s="1" t="s">
        <v>2891</v>
      </c>
      <c r="C208" s="1" t="s">
        <v>2452</v>
      </c>
      <c r="D208" s="1">
        <v>1</v>
      </c>
      <c r="E208" s="1">
        <v>0.255</v>
      </c>
      <c r="F208" s="1">
        <v>0.22</v>
      </c>
      <c r="G208" s="1">
        <v>2025</v>
      </c>
      <c r="H208" s="1" t="s">
        <v>115</v>
      </c>
      <c r="I20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09" spans="1:9" x14ac:dyDescent="0.25">
      <c r="A209" s="1" t="s">
        <v>719</v>
      </c>
      <c r="B209" s="1" t="s">
        <v>720</v>
      </c>
      <c r="C209" s="1" t="s">
        <v>19</v>
      </c>
      <c r="D209" s="1">
        <v>1</v>
      </c>
      <c r="E209" s="1">
        <v>0.32700000000000001</v>
      </c>
      <c r="F209" s="1">
        <v>0.28100000000000003</v>
      </c>
      <c r="G209" s="1">
        <v>2025</v>
      </c>
      <c r="H209" s="1" t="s">
        <v>60</v>
      </c>
      <c r="I20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10" spans="1:9" x14ac:dyDescent="0.25">
      <c r="A210" s="1" t="s">
        <v>2629</v>
      </c>
      <c r="B210" s="1" t="s">
        <v>2630</v>
      </c>
      <c r="C210" s="1" t="s">
        <v>19</v>
      </c>
      <c r="D210" s="1">
        <v>1</v>
      </c>
      <c r="E210" s="3">
        <v>0.30199999999999999</v>
      </c>
      <c r="F210" s="3">
        <v>0.26</v>
      </c>
      <c r="G210" s="1">
        <v>2009</v>
      </c>
      <c r="H210" s="1" t="s">
        <v>38</v>
      </c>
      <c r="I21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11" spans="1:9" x14ac:dyDescent="0.25">
      <c r="A211" s="1" t="s">
        <v>727</v>
      </c>
      <c r="B211" s="1" t="s">
        <v>728</v>
      </c>
      <c r="C211" s="1" t="s">
        <v>2556</v>
      </c>
      <c r="D211" s="1">
        <v>1</v>
      </c>
      <c r="E211" s="3" t="s">
        <v>73</v>
      </c>
      <c r="F211" s="3">
        <v>0.51600000000000001</v>
      </c>
      <c r="G211" s="1">
        <v>2023</v>
      </c>
      <c r="H211" s="1" t="s">
        <v>289</v>
      </c>
      <c r="I21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12" spans="1:9" x14ac:dyDescent="0.25">
      <c r="A212" s="1" t="s">
        <v>729</v>
      </c>
      <c r="B212" s="1" t="s">
        <v>730</v>
      </c>
      <c r="C212" s="1" t="s">
        <v>19</v>
      </c>
      <c r="D212" s="1">
        <v>1</v>
      </c>
      <c r="E212" s="1">
        <v>0.27100000000000002</v>
      </c>
      <c r="F212" s="1">
        <v>0.23300000000000001</v>
      </c>
      <c r="G212" s="1">
        <v>2014</v>
      </c>
      <c r="H212" s="1" t="s">
        <v>731</v>
      </c>
      <c r="I21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13" spans="1:9" x14ac:dyDescent="0.25">
      <c r="A213" s="1" t="s">
        <v>732</v>
      </c>
      <c r="B213" s="1" t="s">
        <v>733</v>
      </c>
      <c r="C213" s="1" t="s">
        <v>19</v>
      </c>
      <c r="D213" s="1">
        <v>1</v>
      </c>
      <c r="E213" s="1">
        <v>0.33600000000000002</v>
      </c>
      <c r="F213" s="1">
        <v>0.28899999999999998</v>
      </c>
      <c r="G213" s="1">
        <v>2017</v>
      </c>
      <c r="H213" s="1" t="s">
        <v>253</v>
      </c>
      <c r="I21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14" spans="1:9" x14ac:dyDescent="0.25">
      <c r="A214" s="1" t="s">
        <v>734</v>
      </c>
      <c r="B214" s="1" t="s">
        <v>735</v>
      </c>
      <c r="C214" s="1" t="s">
        <v>19</v>
      </c>
      <c r="D214" s="1">
        <v>1</v>
      </c>
      <c r="E214" s="3">
        <v>0.26100000000000001</v>
      </c>
      <c r="F214" s="3">
        <v>0.224</v>
      </c>
      <c r="G214" s="1">
        <v>2014</v>
      </c>
      <c r="H214" s="1" t="s">
        <v>235</v>
      </c>
      <c r="I21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15" spans="1:9" x14ac:dyDescent="0.25">
      <c r="A215" s="1" t="s">
        <v>740</v>
      </c>
      <c r="B215" s="1" t="s">
        <v>741</v>
      </c>
      <c r="C215" s="1" t="s">
        <v>19</v>
      </c>
      <c r="D215" s="1">
        <v>1</v>
      </c>
      <c r="E215" s="1">
        <v>0.30299999999999999</v>
      </c>
      <c r="F215" s="1">
        <v>0.26100000000000001</v>
      </c>
      <c r="G215" s="1">
        <v>2023</v>
      </c>
      <c r="H215" s="1" t="s">
        <v>48</v>
      </c>
      <c r="I21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16" spans="1:9" x14ac:dyDescent="0.25">
      <c r="A216" s="1" t="s">
        <v>744</v>
      </c>
      <c r="B216" s="1" t="s">
        <v>745</v>
      </c>
      <c r="C216" s="1" t="s">
        <v>19</v>
      </c>
      <c r="D216" s="1">
        <v>1</v>
      </c>
      <c r="E216" s="1">
        <v>0.35299999999999998</v>
      </c>
      <c r="F216" s="1">
        <v>0.30299999999999999</v>
      </c>
      <c r="G216" s="1">
        <v>2023</v>
      </c>
      <c r="H216" s="1" t="s">
        <v>9</v>
      </c>
      <c r="I21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17" spans="1:9" x14ac:dyDescent="0.25">
      <c r="A217" s="1" t="s">
        <v>2631</v>
      </c>
      <c r="B217" s="1" t="s">
        <v>2632</v>
      </c>
      <c r="C217" s="1" t="s">
        <v>66</v>
      </c>
      <c r="D217" s="1">
        <v>1</v>
      </c>
      <c r="E217" s="1">
        <v>0.49299999999999999</v>
      </c>
      <c r="F217" s="1">
        <v>0.42399999999999999</v>
      </c>
      <c r="G217" s="1">
        <v>2022</v>
      </c>
      <c r="H217" s="1" t="s">
        <v>107</v>
      </c>
      <c r="I21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18" spans="1:9" x14ac:dyDescent="0.25">
      <c r="A218" s="1" t="s">
        <v>756</v>
      </c>
      <c r="B218" s="1" t="s">
        <v>757</v>
      </c>
      <c r="C218" s="1" t="s">
        <v>2452</v>
      </c>
      <c r="D218" s="1">
        <v>1</v>
      </c>
      <c r="E218" s="1">
        <v>0.38200000000000001</v>
      </c>
      <c r="F218" s="1">
        <v>0.32800000000000001</v>
      </c>
      <c r="G218" s="1">
        <v>2019</v>
      </c>
      <c r="H218" s="1" t="s">
        <v>176</v>
      </c>
      <c r="I21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19" spans="1:9" x14ac:dyDescent="0.25">
      <c r="A219" s="1" t="s">
        <v>758</v>
      </c>
      <c r="B219" s="1" t="s">
        <v>759</v>
      </c>
      <c r="C219" s="1" t="s">
        <v>19</v>
      </c>
      <c r="D219" s="1">
        <v>1</v>
      </c>
      <c r="E219" s="1">
        <v>0.26600000000000001</v>
      </c>
      <c r="F219" s="1">
        <v>0.22800000000000001</v>
      </c>
      <c r="G219" s="1">
        <v>2015</v>
      </c>
      <c r="H219" s="1" t="s">
        <v>54</v>
      </c>
      <c r="I21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20" spans="1:9" x14ac:dyDescent="0.25">
      <c r="A220" s="1" t="s">
        <v>760</v>
      </c>
      <c r="B220" s="1" t="s">
        <v>761</v>
      </c>
      <c r="C220" s="1" t="s">
        <v>2455</v>
      </c>
      <c r="D220" s="1">
        <v>1</v>
      </c>
      <c r="E220" s="3">
        <v>0.127</v>
      </c>
      <c r="F220" s="3">
        <v>0.11</v>
      </c>
      <c r="G220" s="1">
        <v>2025</v>
      </c>
      <c r="H220" s="1" t="s">
        <v>28</v>
      </c>
      <c r="I22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21" spans="1:9" x14ac:dyDescent="0.25">
      <c r="A221" s="1" t="s">
        <v>762</v>
      </c>
      <c r="B221" s="1" t="s">
        <v>763</v>
      </c>
      <c r="C221" s="1" t="s">
        <v>66</v>
      </c>
      <c r="D221" s="1">
        <v>1</v>
      </c>
      <c r="E221" s="1">
        <v>0.45100000000000001</v>
      </c>
      <c r="F221" s="1">
        <v>0.38800000000000001</v>
      </c>
      <c r="G221" s="1">
        <v>2016</v>
      </c>
      <c r="H221" s="1" t="s">
        <v>215</v>
      </c>
      <c r="I22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22" spans="1:9" x14ac:dyDescent="0.25">
      <c r="A222" s="1" t="s">
        <v>2633</v>
      </c>
      <c r="B222" s="1" t="s">
        <v>2634</v>
      </c>
      <c r="C222" s="1" t="s">
        <v>66</v>
      </c>
      <c r="D222" s="1">
        <v>1</v>
      </c>
      <c r="E222" s="1">
        <v>0.49299999999999999</v>
      </c>
      <c r="F222" s="1">
        <v>0.42399999999999999</v>
      </c>
      <c r="G222" s="1">
        <v>2016</v>
      </c>
      <c r="H222" s="1" t="s">
        <v>110</v>
      </c>
      <c r="I22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23" spans="1:9" x14ac:dyDescent="0.25">
      <c r="A223" s="1" t="s">
        <v>764</v>
      </c>
      <c r="B223" s="1" t="s">
        <v>765</v>
      </c>
      <c r="C223" s="1" t="s">
        <v>19</v>
      </c>
      <c r="D223" s="1">
        <v>1</v>
      </c>
      <c r="E223" s="3">
        <v>0.32900000000000001</v>
      </c>
      <c r="F223" s="3">
        <v>0.28299999999999997</v>
      </c>
      <c r="G223" s="1">
        <v>2025</v>
      </c>
      <c r="H223" s="1" t="s">
        <v>38</v>
      </c>
      <c r="I22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24" spans="1:9" x14ac:dyDescent="0.25">
      <c r="A224" s="1" t="s">
        <v>766</v>
      </c>
      <c r="B224" s="1" t="s">
        <v>767</v>
      </c>
      <c r="C224" s="1" t="s">
        <v>2452</v>
      </c>
      <c r="D224" s="1">
        <v>1</v>
      </c>
      <c r="E224" s="1">
        <v>0.35399999999999998</v>
      </c>
      <c r="F224" s="1">
        <v>0.30499999999999999</v>
      </c>
      <c r="G224" s="1">
        <v>2025</v>
      </c>
      <c r="H224" s="1" t="s">
        <v>215</v>
      </c>
      <c r="I22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25" spans="1:9" x14ac:dyDescent="0.25">
      <c r="A225" s="1" t="s">
        <v>770</v>
      </c>
      <c r="B225" s="1" t="s">
        <v>771</v>
      </c>
      <c r="C225" s="1" t="s">
        <v>66</v>
      </c>
      <c r="D225" s="1">
        <v>1</v>
      </c>
      <c r="E225" s="1">
        <v>0.45600000000000002</v>
      </c>
      <c r="F225" s="1">
        <v>0.39200000000000002</v>
      </c>
      <c r="G225" s="1">
        <v>2020</v>
      </c>
      <c r="H225" s="1" t="s">
        <v>67</v>
      </c>
      <c r="I22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26" spans="1:9" x14ac:dyDescent="0.25">
      <c r="A226" s="1" t="s">
        <v>2635</v>
      </c>
      <c r="B226" s="1" t="s">
        <v>2636</v>
      </c>
      <c r="C226" s="1" t="s">
        <v>2452</v>
      </c>
      <c r="D226" s="1">
        <v>1</v>
      </c>
      <c r="E226" s="1">
        <v>0.378</v>
      </c>
      <c r="F226" s="1">
        <v>0.32500000000000001</v>
      </c>
      <c r="G226" s="1">
        <v>2015</v>
      </c>
      <c r="H226" s="1" t="s">
        <v>536</v>
      </c>
      <c r="I22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27" spans="1:9" x14ac:dyDescent="0.25">
      <c r="A227" s="1" t="s">
        <v>774</v>
      </c>
      <c r="B227" s="1" t="s">
        <v>775</v>
      </c>
      <c r="C227" s="1" t="s">
        <v>2455</v>
      </c>
      <c r="D227" s="1">
        <v>1</v>
      </c>
      <c r="E227" s="3">
        <v>0.19600000000000001</v>
      </c>
      <c r="F227" s="3">
        <v>0.16900000000000001</v>
      </c>
      <c r="G227" s="1">
        <v>2019</v>
      </c>
      <c r="H227" s="1" t="s">
        <v>238</v>
      </c>
      <c r="I22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28" spans="1:9" x14ac:dyDescent="0.25">
      <c r="A228" s="1" t="s">
        <v>782</v>
      </c>
      <c r="B228" s="1" t="s">
        <v>783</v>
      </c>
      <c r="C228" s="1" t="s">
        <v>34</v>
      </c>
      <c r="D228" s="1">
        <v>1</v>
      </c>
      <c r="E228" s="1">
        <v>0.107</v>
      </c>
      <c r="F228" s="1">
        <v>9.1999999999999998E-2</v>
      </c>
      <c r="G228" s="1">
        <v>2018</v>
      </c>
      <c r="H228" s="1" t="s">
        <v>138</v>
      </c>
      <c r="I22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29" spans="1:9" x14ac:dyDescent="0.25">
      <c r="A229" s="1" t="s">
        <v>784</v>
      </c>
      <c r="B229" s="1" t="s">
        <v>785</v>
      </c>
      <c r="C229" s="1" t="s">
        <v>66</v>
      </c>
      <c r="D229" s="1">
        <v>1</v>
      </c>
      <c r="E229" s="1">
        <v>0.42499999999999999</v>
      </c>
      <c r="F229" s="1">
        <v>0.36499999999999999</v>
      </c>
      <c r="G229" s="1">
        <v>2016</v>
      </c>
      <c r="H229" s="1" t="s">
        <v>60</v>
      </c>
      <c r="I22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30" spans="1:9" x14ac:dyDescent="0.25">
      <c r="A230" s="1" t="s">
        <v>786</v>
      </c>
      <c r="B230" s="1" t="s">
        <v>787</v>
      </c>
      <c r="C230" s="1" t="s">
        <v>66</v>
      </c>
      <c r="D230" s="1">
        <v>1</v>
      </c>
      <c r="E230" s="1">
        <v>0.40899999999999997</v>
      </c>
      <c r="F230" s="1">
        <v>0.35099999999999998</v>
      </c>
      <c r="G230" s="1">
        <v>2009</v>
      </c>
      <c r="H230" s="1" t="s">
        <v>110</v>
      </c>
      <c r="I23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31" spans="1:9" x14ac:dyDescent="0.25">
      <c r="A231" s="1" t="s">
        <v>790</v>
      </c>
      <c r="B231" s="1" t="s">
        <v>791</v>
      </c>
      <c r="C231" s="1" t="s">
        <v>2452</v>
      </c>
      <c r="D231" s="1">
        <v>1</v>
      </c>
      <c r="E231" s="1">
        <v>0.28699999999999998</v>
      </c>
      <c r="F231" s="1">
        <v>0.247</v>
      </c>
      <c r="G231" s="1">
        <v>2025</v>
      </c>
      <c r="H231" s="1" t="s">
        <v>93</v>
      </c>
      <c r="I23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32" spans="1:9" x14ac:dyDescent="0.25">
      <c r="A232" s="1" t="s">
        <v>792</v>
      </c>
      <c r="B232" s="1" t="s">
        <v>793</v>
      </c>
      <c r="C232" s="1" t="s">
        <v>66</v>
      </c>
      <c r="D232" s="1">
        <v>1</v>
      </c>
      <c r="E232" s="1">
        <v>0.40100000000000002</v>
      </c>
      <c r="F232" s="1">
        <v>0.34499999999999997</v>
      </c>
      <c r="G232" s="1">
        <v>2011</v>
      </c>
      <c r="H232" s="1" t="s">
        <v>54</v>
      </c>
      <c r="I23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33" spans="1:9" x14ac:dyDescent="0.25">
      <c r="A233" s="1" t="s">
        <v>796</v>
      </c>
      <c r="B233" s="1" t="s">
        <v>797</v>
      </c>
      <c r="C233" s="1" t="s">
        <v>19</v>
      </c>
      <c r="D233" s="1">
        <v>1</v>
      </c>
      <c r="E233" s="1">
        <v>0.308</v>
      </c>
      <c r="F233" s="1">
        <v>0.26500000000000001</v>
      </c>
      <c r="G233" s="1">
        <v>2009</v>
      </c>
      <c r="H233" s="1" t="s">
        <v>148</v>
      </c>
      <c r="I23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34" spans="1:9" x14ac:dyDescent="0.25">
      <c r="A234" s="1" t="s">
        <v>800</v>
      </c>
      <c r="B234" s="1" t="s">
        <v>801</v>
      </c>
      <c r="C234" s="1" t="s">
        <v>2454</v>
      </c>
      <c r="D234" s="1">
        <v>1</v>
      </c>
      <c r="E234" s="1" t="s">
        <v>73</v>
      </c>
      <c r="F234" s="1">
        <v>0.69</v>
      </c>
      <c r="G234" s="1">
        <v>2025</v>
      </c>
      <c r="H234" s="1" t="s">
        <v>25</v>
      </c>
      <c r="I23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35" spans="1:9" x14ac:dyDescent="0.25">
      <c r="A235" s="1" t="s">
        <v>802</v>
      </c>
      <c r="B235" s="1" t="s">
        <v>803</v>
      </c>
      <c r="C235" s="1" t="s">
        <v>2556</v>
      </c>
      <c r="D235" s="1">
        <v>1</v>
      </c>
      <c r="E235" s="1" t="s">
        <v>73</v>
      </c>
      <c r="F235" s="1">
        <v>0.503</v>
      </c>
      <c r="G235" s="1">
        <v>2025</v>
      </c>
      <c r="H235" s="1" t="s">
        <v>9</v>
      </c>
      <c r="I23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36" spans="1:9" x14ac:dyDescent="0.25">
      <c r="A236" s="1" t="s">
        <v>810</v>
      </c>
      <c r="B236" s="1" t="s">
        <v>811</v>
      </c>
      <c r="C236" s="1" t="s">
        <v>19</v>
      </c>
      <c r="D236" s="1">
        <v>1</v>
      </c>
      <c r="E236" s="1">
        <v>0.32</v>
      </c>
      <c r="F236" s="1">
        <v>0.27500000000000002</v>
      </c>
      <c r="G236" s="1">
        <v>2008</v>
      </c>
      <c r="H236" s="1" t="s">
        <v>215</v>
      </c>
      <c r="I23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37" spans="1:9" x14ac:dyDescent="0.25">
      <c r="A237" s="1" t="s">
        <v>816</v>
      </c>
      <c r="B237" s="1" t="s">
        <v>817</v>
      </c>
      <c r="C237" s="1" t="s">
        <v>2457</v>
      </c>
      <c r="D237" s="1">
        <v>1</v>
      </c>
      <c r="E237" s="3" t="s">
        <v>73</v>
      </c>
      <c r="F237" s="3">
        <v>0.83899999999999997</v>
      </c>
      <c r="G237" s="1">
        <v>2024</v>
      </c>
      <c r="H237" s="1" t="s">
        <v>51</v>
      </c>
      <c r="I23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38" spans="1:9" x14ac:dyDescent="0.25">
      <c r="A238" s="1" t="s">
        <v>818</v>
      </c>
      <c r="B238" s="1" t="s">
        <v>819</v>
      </c>
      <c r="C238" s="1" t="s">
        <v>2556</v>
      </c>
      <c r="D238" s="1">
        <v>1</v>
      </c>
      <c r="E238" s="3" t="s">
        <v>73</v>
      </c>
      <c r="F238" s="3">
        <v>0.54100000000000004</v>
      </c>
      <c r="G238" s="1">
        <v>2025</v>
      </c>
      <c r="H238" s="1" t="s">
        <v>51</v>
      </c>
      <c r="I23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39" spans="1:9" x14ac:dyDescent="0.25">
      <c r="A239" s="1" t="s">
        <v>820</v>
      </c>
      <c r="B239" s="1" t="s">
        <v>821</v>
      </c>
      <c r="C239" s="1" t="s">
        <v>2452</v>
      </c>
      <c r="D239" s="1">
        <v>1</v>
      </c>
      <c r="E239" s="1">
        <v>0.27800000000000002</v>
      </c>
      <c r="F239" s="1">
        <v>0.23899999999999999</v>
      </c>
      <c r="G239" s="1">
        <v>2025</v>
      </c>
      <c r="H239" s="1" t="s">
        <v>107</v>
      </c>
      <c r="I23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0" spans="1:9" x14ac:dyDescent="0.25">
      <c r="A240" s="1" t="s">
        <v>2492</v>
      </c>
      <c r="B240" s="1" t="s">
        <v>2493</v>
      </c>
      <c r="C240" s="1" t="s">
        <v>2454</v>
      </c>
      <c r="D240" s="1">
        <v>1</v>
      </c>
      <c r="E240" s="1" t="s">
        <v>73</v>
      </c>
      <c r="F240" s="1">
        <v>0.66600000000000004</v>
      </c>
      <c r="G240" s="1">
        <v>2020</v>
      </c>
      <c r="H240" s="1" t="s">
        <v>151</v>
      </c>
      <c r="I24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1" spans="1:9" x14ac:dyDescent="0.25">
      <c r="A241" s="1" t="s">
        <v>826</v>
      </c>
      <c r="B241" s="1" t="s">
        <v>827</v>
      </c>
      <c r="C241" s="1" t="s">
        <v>2456</v>
      </c>
      <c r="D241" s="1">
        <v>1</v>
      </c>
      <c r="E241" s="1">
        <v>0.53500000000000003</v>
      </c>
      <c r="F241" s="1">
        <v>0.46</v>
      </c>
      <c r="G241" s="1">
        <v>2025</v>
      </c>
      <c r="H241" s="1" t="s">
        <v>98</v>
      </c>
      <c r="I24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2" spans="1:9" x14ac:dyDescent="0.25">
      <c r="A242" s="1" t="s">
        <v>832</v>
      </c>
      <c r="B242" s="1" t="s">
        <v>833</v>
      </c>
      <c r="C242" s="1" t="s">
        <v>19</v>
      </c>
      <c r="D242" s="1">
        <v>1</v>
      </c>
      <c r="E242" s="1">
        <v>0.33300000000000002</v>
      </c>
      <c r="F242" s="1">
        <v>0.28599999999999998</v>
      </c>
      <c r="G242" s="1">
        <v>2020</v>
      </c>
      <c r="H242" s="1" t="s">
        <v>110</v>
      </c>
      <c r="I24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3" spans="1:9" x14ac:dyDescent="0.25">
      <c r="A243" s="1" t="s">
        <v>838</v>
      </c>
      <c r="B243" s="1" t="s">
        <v>839</v>
      </c>
      <c r="C243" s="1" t="s">
        <v>2456</v>
      </c>
      <c r="D243" s="1">
        <v>1</v>
      </c>
      <c r="E243" s="1">
        <v>0.54800000000000004</v>
      </c>
      <c r="F243" s="1">
        <v>0.47099999999999997</v>
      </c>
      <c r="G243" s="1">
        <v>2024</v>
      </c>
      <c r="H243" s="1" t="s">
        <v>13</v>
      </c>
      <c r="I24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4" spans="1:9" x14ac:dyDescent="0.25">
      <c r="A244" s="1" t="s">
        <v>840</v>
      </c>
      <c r="B244" s="1" t="s">
        <v>841</v>
      </c>
      <c r="C244" s="1" t="s">
        <v>2456</v>
      </c>
      <c r="D244" s="1">
        <v>1</v>
      </c>
      <c r="E244" s="1">
        <v>0.503</v>
      </c>
      <c r="F244" s="1">
        <v>0.432</v>
      </c>
      <c r="G244" s="1">
        <v>2025</v>
      </c>
      <c r="H244" s="1" t="s">
        <v>60</v>
      </c>
      <c r="I24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5" spans="1:9" x14ac:dyDescent="0.25">
      <c r="A245" s="1" t="s">
        <v>842</v>
      </c>
      <c r="B245" s="1" t="s">
        <v>843</v>
      </c>
      <c r="C245" s="1" t="s">
        <v>34</v>
      </c>
      <c r="D245" s="1">
        <v>1</v>
      </c>
      <c r="E245" s="1">
        <v>0.13300000000000001</v>
      </c>
      <c r="F245" s="1">
        <v>0.114</v>
      </c>
      <c r="G245" s="1">
        <v>2009</v>
      </c>
      <c r="H245" s="1" t="s">
        <v>107</v>
      </c>
      <c r="I24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6" spans="1:9" x14ac:dyDescent="0.25">
      <c r="A246" s="1" t="s">
        <v>844</v>
      </c>
      <c r="B246" s="1" t="s">
        <v>845</v>
      </c>
      <c r="C246" s="1" t="s">
        <v>19</v>
      </c>
      <c r="D246" s="1">
        <v>1</v>
      </c>
      <c r="E246" s="1">
        <v>0.252</v>
      </c>
      <c r="F246" s="1">
        <v>0.217</v>
      </c>
      <c r="G246" s="1">
        <v>2020</v>
      </c>
      <c r="H246" s="1" t="s">
        <v>93</v>
      </c>
      <c r="I24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7" spans="1:9" x14ac:dyDescent="0.25">
      <c r="A247" s="1" t="s">
        <v>850</v>
      </c>
      <c r="B247" s="1" t="s">
        <v>851</v>
      </c>
      <c r="C247" s="1" t="s">
        <v>34</v>
      </c>
      <c r="D247" s="1">
        <v>1</v>
      </c>
      <c r="E247" s="1">
        <v>0.186</v>
      </c>
      <c r="F247" s="1">
        <v>0.16</v>
      </c>
      <c r="G247" s="1">
        <v>2023</v>
      </c>
      <c r="H247" s="1" t="s">
        <v>123</v>
      </c>
      <c r="I24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8" spans="1:9" x14ac:dyDescent="0.25">
      <c r="A248" s="1" t="s">
        <v>854</v>
      </c>
      <c r="B248" s="1" t="s">
        <v>855</v>
      </c>
      <c r="C248" s="1" t="s">
        <v>2456</v>
      </c>
      <c r="D248" s="1">
        <v>1</v>
      </c>
      <c r="E248" s="1">
        <v>0.40699999999999997</v>
      </c>
      <c r="F248" s="1">
        <v>0.35</v>
      </c>
      <c r="G248" s="1">
        <v>2025</v>
      </c>
      <c r="H248" s="1" t="s">
        <v>176</v>
      </c>
      <c r="I24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49" spans="1:9" x14ac:dyDescent="0.25">
      <c r="A249" s="1" t="s">
        <v>856</v>
      </c>
      <c r="B249" s="1" t="s">
        <v>857</v>
      </c>
      <c r="C249" s="1" t="s">
        <v>66</v>
      </c>
      <c r="D249" s="1">
        <v>1</v>
      </c>
      <c r="E249" s="1">
        <v>0.45500000000000002</v>
      </c>
      <c r="F249" s="1">
        <v>0.39100000000000001</v>
      </c>
      <c r="G249" s="1">
        <v>2025</v>
      </c>
      <c r="H249" s="1" t="s">
        <v>215</v>
      </c>
      <c r="I24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0" spans="1:9" x14ac:dyDescent="0.25">
      <c r="A250" s="1" t="s">
        <v>860</v>
      </c>
      <c r="B250" s="1" t="s">
        <v>861</v>
      </c>
      <c r="C250" s="1" t="s">
        <v>66</v>
      </c>
      <c r="D250" s="1">
        <v>1</v>
      </c>
      <c r="E250" s="1">
        <v>0.41799999999999998</v>
      </c>
      <c r="F250" s="1">
        <v>0.35899999999999999</v>
      </c>
      <c r="G250" s="1">
        <v>2020</v>
      </c>
      <c r="H250" s="1" t="s">
        <v>253</v>
      </c>
      <c r="I25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1" spans="1:9" x14ac:dyDescent="0.25">
      <c r="A251" s="1" t="s">
        <v>862</v>
      </c>
      <c r="B251" s="1" t="s">
        <v>863</v>
      </c>
      <c r="C251" s="1" t="s">
        <v>2454</v>
      </c>
      <c r="D251" s="1">
        <v>1</v>
      </c>
      <c r="E251" s="1" t="s">
        <v>73</v>
      </c>
      <c r="F251" s="1">
        <v>0.42199999999999999</v>
      </c>
      <c r="G251" s="1">
        <v>2014</v>
      </c>
      <c r="H251" s="1" t="s">
        <v>54</v>
      </c>
      <c r="I25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2" spans="1:9" x14ac:dyDescent="0.25">
      <c r="A252" s="1" t="s">
        <v>864</v>
      </c>
      <c r="B252" s="1" t="s">
        <v>865</v>
      </c>
      <c r="C252" s="1" t="s">
        <v>34</v>
      </c>
      <c r="D252" s="1">
        <v>1</v>
      </c>
      <c r="E252" s="1">
        <v>0.17199999999999999</v>
      </c>
      <c r="F252" s="1">
        <v>0.14799999999999999</v>
      </c>
      <c r="G252" s="1">
        <v>2018</v>
      </c>
      <c r="H252" s="1" t="s">
        <v>60</v>
      </c>
      <c r="I25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3" spans="1:9" x14ac:dyDescent="0.25">
      <c r="A253" s="1" t="s">
        <v>868</v>
      </c>
      <c r="B253" s="1" t="s">
        <v>869</v>
      </c>
      <c r="C253" s="1" t="s">
        <v>34</v>
      </c>
      <c r="D253" s="1">
        <v>1</v>
      </c>
      <c r="E253" s="1">
        <v>0.18</v>
      </c>
      <c r="F253" s="1">
        <v>0.154</v>
      </c>
      <c r="G253" s="1">
        <v>2022</v>
      </c>
      <c r="H253" s="1" t="s">
        <v>63</v>
      </c>
      <c r="I25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4" spans="1:9" x14ac:dyDescent="0.25">
      <c r="A254" s="1" t="s">
        <v>872</v>
      </c>
      <c r="B254" s="1" t="s">
        <v>873</v>
      </c>
      <c r="C254" s="1" t="s">
        <v>2452</v>
      </c>
      <c r="D254" s="1">
        <v>1</v>
      </c>
      <c r="E254" s="1">
        <v>0.378</v>
      </c>
      <c r="F254" s="1">
        <v>0.32500000000000001</v>
      </c>
      <c r="G254" s="1">
        <v>2023</v>
      </c>
      <c r="H254" s="1" t="s">
        <v>143</v>
      </c>
      <c r="I25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5" spans="1:9" x14ac:dyDescent="0.25">
      <c r="A255" s="1" t="s">
        <v>874</v>
      </c>
      <c r="B255" s="1" t="s">
        <v>875</v>
      </c>
      <c r="C255" s="1" t="s">
        <v>19</v>
      </c>
      <c r="D255" s="1">
        <v>1</v>
      </c>
      <c r="E255" s="1">
        <v>0.32100000000000001</v>
      </c>
      <c r="F255" s="1">
        <v>0.27600000000000002</v>
      </c>
      <c r="G255" s="1">
        <v>2023</v>
      </c>
      <c r="H255" s="1" t="s">
        <v>93</v>
      </c>
      <c r="I25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6" spans="1:9" x14ac:dyDescent="0.25">
      <c r="A256" s="1" t="s">
        <v>882</v>
      </c>
      <c r="B256" s="1" t="s">
        <v>883</v>
      </c>
      <c r="C256" s="1" t="s">
        <v>66</v>
      </c>
      <c r="D256" s="1">
        <v>1</v>
      </c>
      <c r="E256" s="1">
        <v>0.53900000000000003</v>
      </c>
      <c r="F256" s="1">
        <v>0.46300000000000002</v>
      </c>
      <c r="G256" s="1">
        <v>2025</v>
      </c>
      <c r="H256" s="1" t="s">
        <v>98</v>
      </c>
      <c r="I25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7" spans="1:9" x14ac:dyDescent="0.25">
      <c r="A257" s="1" t="s">
        <v>888</v>
      </c>
      <c r="B257" s="1" t="s">
        <v>889</v>
      </c>
      <c r="C257" s="1" t="s">
        <v>2455</v>
      </c>
      <c r="D257" s="1">
        <v>1</v>
      </c>
      <c r="E257" s="1">
        <v>0.219</v>
      </c>
      <c r="F257" s="1">
        <v>0.188</v>
      </c>
      <c r="G257" s="1">
        <v>2011</v>
      </c>
      <c r="H257" s="1" t="s">
        <v>167</v>
      </c>
      <c r="I25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8" spans="1:9" x14ac:dyDescent="0.25">
      <c r="A258" s="1" t="s">
        <v>2494</v>
      </c>
      <c r="B258" s="1" t="s">
        <v>2495</v>
      </c>
      <c r="C258" s="1" t="s">
        <v>66</v>
      </c>
      <c r="D258" s="1">
        <v>1</v>
      </c>
      <c r="E258" s="1">
        <v>0.50800000000000001</v>
      </c>
      <c r="F258" s="1">
        <v>0.437</v>
      </c>
      <c r="G258" s="1">
        <v>2015</v>
      </c>
      <c r="H258" s="1" t="s">
        <v>151</v>
      </c>
      <c r="I25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59" spans="1:9" x14ac:dyDescent="0.25">
      <c r="A259" s="1" t="s">
        <v>892</v>
      </c>
      <c r="B259" s="1" t="s">
        <v>893</v>
      </c>
      <c r="C259" s="1" t="s">
        <v>34</v>
      </c>
      <c r="D259" s="1">
        <v>1</v>
      </c>
      <c r="E259" s="3">
        <v>0.13200000000000001</v>
      </c>
      <c r="F259" s="3">
        <v>0.113</v>
      </c>
      <c r="G259" s="1">
        <v>2025</v>
      </c>
      <c r="H259" s="1" t="s">
        <v>51</v>
      </c>
      <c r="I25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60" spans="1:9" x14ac:dyDescent="0.25">
      <c r="A260" s="1" t="s">
        <v>894</v>
      </c>
      <c r="B260" s="1" t="s">
        <v>895</v>
      </c>
      <c r="C260" s="1" t="s">
        <v>34</v>
      </c>
      <c r="D260" s="1">
        <v>1</v>
      </c>
      <c r="E260" s="3">
        <v>0.183</v>
      </c>
      <c r="F260" s="3">
        <v>0.157</v>
      </c>
      <c r="G260" s="1">
        <v>2025</v>
      </c>
      <c r="H260" s="1" t="s">
        <v>38</v>
      </c>
      <c r="I26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61" spans="1:9" x14ac:dyDescent="0.25">
      <c r="A261" s="1" t="s">
        <v>898</v>
      </c>
      <c r="B261" s="1" t="s">
        <v>899</v>
      </c>
      <c r="C261" s="1" t="s">
        <v>19</v>
      </c>
      <c r="D261" s="1">
        <v>1</v>
      </c>
      <c r="E261" s="1">
        <v>0.33200000000000002</v>
      </c>
      <c r="F261" s="1">
        <v>0.28599999999999998</v>
      </c>
      <c r="G261" s="1">
        <v>2018</v>
      </c>
      <c r="H261" s="1" t="s">
        <v>67</v>
      </c>
      <c r="I26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62" spans="1:9" x14ac:dyDescent="0.25">
      <c r="A262" s="1" t="s">
        <v>904</v>
      </c>
      <c r="B262" s="1" t="s">
        <v>905</v>
      </c>
      <c r="C262" s="1" t="s">
        <v>2456</v>
      </c>
      <c r="D262" s="1">
        <v>1</v>
      </c>
      <c r="E262" s="1">
        <v>0.51900000000000002</v>
      </c>
      <c r="F262" s="1">
        <v>0.44600000000000001</v>
      </c>
      <c r="G262" s="1">
        <v>2025</v>
      </c>
      <c r="H262" s="1" t="s">
        <v>60</v>
      </c>
      <c r="I26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63" spans="1:9" x14ac:dyDescent="0.25">
      <c r="A263" s="1" t="s">
        <v>908</v>
      </c>
      <c r="B263" s="1" t="s">
        <v>909</v>
      </c>
      <c r="C263" s="1" t="s">
        <v>2556</v>
      </c>
      <c r="D263" s="1">
        <v>1</v>
      </c>
      <c r="E263" s="1" t="s">
        <v>73</v>
      </c>
      <c r="F263" s="1">
        <v>0.53100000000000003</v>
      </c>
      <c r="G263" s="1">
        <v>2025</v>
      </c>
      <c r="H263" s="1" t="s">
        <v>98</v>
      </c>
      <c r="I26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64" spans="1:9" x14ac:dyDescent="0.25">
      <c r="A264" s="1" t="s">
        <v>910</v>
      </c>
      <c r="B264" s="1" t="s">
        <v>911</v>
      </c>
      <c r="C264" s="1" t="s">
        <v>19</v>
      </c>
      <c r="D264" s="1">
        <v>1</v>
      </c>
      <c r="E264" s="1">
        <v>0.25800000000000001</v>
      </c>
      <c r="F264" s="1">
        <v>0.222</v>
      </c>
      <c r="G264" s="1">
        <v>2020</v>
      </c>
      <c r="H264" s="1" t="s">
        <v>9</v>
      </c>
      <c r="I26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65" spans="1:9" x14ac:dyDescent="0.25">
      <c r="A265" s="1" t="s">
        <v>914</v>
      </c>
      <c r="B265" s="1" t="s">
        <v>915</v>
      </c>
      <c r="C265" s="1" t="s">
        <v>2455</v>
      </c>
      <c r="D265" s="1">
        <v>1</v>
      </c>
      <c r="E265" s="1">
        <v>0.23499999999999999</v>
      </c>
      <c r="F265" s="1">
        <v>0.20200000000000001</v>
      </c>
      <c r="G265" s="1">
        <v>2025</v>
      </c>
      <c r="H265" s="1" t="s">
        <v>93</v>
      </c>
      <c r="I26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66" spans="1:9" x14ac:dyDescent="0.25">
      <c r="A266" s="1" t="s">
        <v>918</v>
      </c>
      <c r="B266" s="1" t="s">
        <v>919</v>
      </c>
      <c r="C266" s="1" t="s">
        <v>2456</v>
      </c>
      <c r="D266" s="1">
        <v>1</v>
      </c>
      <c r="E266" s="1">
        <v>0.501</v>
      </c>
      <c r="F266" s="1">
        <v>0.43099999999999999</v>
      </c>
      <c r="G266" s="1">
        <v>2024</v>
      </c>
      <c r="H266" s="1" t="s">
        <v>215</v>
      </c>
      <c r="I26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67" spans="1:9" x14ac:dyDescent="0.25">
      <c r="A267" s="1" t="s">
        <v>920</v>
      </c>
      <c r="B267" s="1" t="s">
        <v>921</v>
      </c>
      <c r="C267" s="1" t="s">
        <v>2452</v>
      </c>
      <c r="D267" s="1">
        <v>1</v>
      </c>
      <c r="E267" s="3">
        <v>0.35199999999999998</v>
      </c>
      <c r="F267" s="3">
        <v>0.30199999999999999</v>
      </c>
      <c r="G267" s="1">
        <v>2025</v>
      </c>
      <c r="H267" s="1" t="s">
        <v>289</v>
      </c>
      <c r="I26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68" spans="1:9" x14ac:dyDescent="0.25">
      <c r="A268" s="1" t="s">
        <v>2638</v>
      </c>
      <c r="B268" s="1" t="s">
        <v>2639</v>
      </c>
      <c r="C268" s="1" t="s">
        <v>2452</v>
      </c>
      <c r="D268" s="1">
        <v>1</v>
      </c>
      <c r="E268" s="1">
        <v>0.28499999999999998</v>
      </c>
      <c r="F268" s="1">
        <v>0.245</v>
      </c>
      <c r="G268" s="1">
        <v>2020</v>
      </c>
      <c r="H268" s="1" t="s">
        <v>143</v>
      </c>
      <c r="I26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69" spans="1:9" x14ac:dyDescent="0.25">
      <c r="A269" s="1" t="s">
        <v>922</v>
      </c>
      <c r="B269" s="1" t="s">
        <v>923</v>
      </c>
      <c r="C269" s="1" t="s">
        <v>2452</v>
      </c>
      <c r="D269" s="1">
        <v>1</v>
      </c>
      <c r="E269" s="1">
        <v>0.37</v>
      </c>
      <c r="F269" s="1">
        <v>0.318</v>
      </c>
      <c r="G269" s="1">
        <v>2017</v>
      </c>
      <c r="H269" s="1" t="s">
        <v>154</v>
      </c>
      <c r="I26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70" spans="1:9" x14ac:dyDescent="0.25">
      <c r="A270" s="1" t="s">
        <v>924</v>
      </c>
      <c r="B270" s="1" t="s">
        <v>925</v>
      </c>
      <c r="C270" s="1" t="s">
        <v>34</v>
      </c>
      <c r="D270" s="1">
        <v>1</v>
      </c>
      <c r="E270" s="1">
        <v>0.115</v>
      </c>
      <c r="F270" s="1">
        <v>9.9000000000000005E-2</v>
      </c>
      <c r="G270" s="1">
        <v>2020</v>
      </c>
      <c r="H270" s="1" t="s">
        <v>13</v>
      </c>
      <c r="I27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71" spans="1:9" x14ac:dyDescent="0.25">
      <c r="A271" s="1" t="s">
        <v>926</v>
      </c>
      <c r="B271" s="1" t="s">
        <v>927</v>
      </c>
      <c r="C271" s="1" t="s">
        <v>66</v>
      </c>
      <c r="D271" s="1">
        <v>1</v>
      </c>
      <c r="E271" s="1">
        <v>0.42</v>
      </c>
      <c r="F271" s="1">
        <v>0.36099999999999999</v>
      </c>
      <c r="G271" s="1">
        <v>2017</v>
      </c>
      <c r="H271" s="1" t="s">
        <v>191</v>
      </c>
      <c r="I27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72" spans="1:9" x14ac:dyDescent="0.25">
      <c r="A272" s="1" t="s">
        <v>928</v>
      </c>
      <c r="B272" s="1" t="s">
        <v>929</v>
      </c>
      <c r="C272" s="1" t="s">
        <v>2556</v>
      </c>
      <c r="D272" s="1">
        <v>1</v>
      </c>
      <c r="E272" s="1" t="s">
        <v>73</v>
      </c>
      <c r="F272" s="1">
        <v>0.59299999999999997</v>
      </c>
      <c r="G272" s="1">
        <v>2025</v>
      </c>
      <c r="H272" s="1" t="s">
        <v>215</v>
      </c>
      <c r="I27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73" spans="1:9" x14ac:dyDescent="0.25">
      <c r="A273" s="1" t="s">
        <v>932</v>
      </c>
      <c r="B273" s="1" t="s">
        <v>933</v>
      </c>
      <c r="C273" s="1" t="s">
        <v>2452</v>
      </c>
      <c r="D273" s="1">
        <v>1</v>
      </c>
      <c r="E273" s="1">
        <v>0.36899999999999999</v>
      </c>
      <c r="F273" s="1">
        <v>0.317</v>
      </c>
      <c r="G273" s="1">
        <v>2018</v>
      </c>
      <c r="H273" s="1" t="s">
        <v>54</v>
      </c>
      <c r="I27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74" spans="1:9" x14ac:dyDescent="0.25">
      <c r="A274" s="1" t="s">
        <v>936</v>
      </c>
      <c r="B274" s="1" t="s">
        <v>937</v>
      </c>
      <c r="C274" s="1" t="s">
        <v>2452</v>
      </c>
      <c r="D274" s="1">
        <v>1</v>
      </c>
      <c r="E274" s="3">
        <v>0.253</v>
      </c>
      <c r="F274" s="3">
        <v>0.218</v>
      </c>
      <c r="G274" s="1">
        <v>2025</v>
      </c>
      <c r="H274" s="1" t="s">
        <v>51</v>
      </c>
      <c r="I27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75" spans="1:9" x14ac:dyDescent="0.25">
      <c r="A275" s="1" t="s">
        <v>942</v>
      </c>
      <c r="B275" s="1" t="s">
        <v>943</v>
      </c>
      <c r="C275" s="1" t="s">
        <v>19</v>
      </c>
      <c r="D275" s="1">
        <v>1</v>
      </c>
      <c r="E275" s="1">
        <v>0.26400000000000001</v>
      </c>
      <c r="F275" s="1">
        <v>0.22700000000000001</v>
      </c>
      <c r="G275" s="1">
        <v>2025</v>
      </c>
      <c r="H275" s="1" t="s">
        <v>351</v>
      </c>
      <c r="I27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76" spans="1:9" x14ac:dyDescent="0.25">
      <c r="A276" s="1" t="s">
        <v>2640</v>
      </c>
      <c r="B276" s="1" t="s">
        <v>2641</v>
      </c>
      <c r="C276" s="1" t="s">
        <v>2452</v>
      </c>
      <c r="D276" s="1">
        <v>1</v>
      </c>
      <c r="E276" s="1">
        <v>0.39600000000000002</v>
      </c>
      <c r="F276" s="1">
        <v>0.34</v>
      </c>
      <c r="G276" s="1">
        <v>2023</v>
      </c>
      <c r="H276" s="1" t="s">
        <v>60</v>
      </c>
      <c r="I27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77" spans="1:9" x14ac:dyDescent="0.25">
      <c r="A277" s="1" t="s">
        <v>952</v>
      </c>
      <c r="B277" s="1" t="s">
        <v>953</v>
      </c>
      <c r="C277" s="1" t="s">
        <v>66</v>
      </c>
      <c r="D277" s="1">
        <v>1</v>
      </c>
      <c r="E277" s="3">
        <v>0.437</v>
      </c>
      <c r="F277" s="3">
        <v>0.375</v>
      </c>
      <c r="G277" s="1">
        <v>2013</v>
      </c>
      <c r="H277" s="1" t="s">
        <v>82</v>
      </c>
      <c r="I27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78" spans="1:9" x14ac:dyDescent="0.25">
      <c r="A278" s="1" t="s">
        <v>954</v>
      </c>
      <c r="B278" s="1" t="s">
        <v>955</v>
      </c>
      <c r="C278" s="1" t="s">
        <v>66</v>
      </c>
      <c r="D278" s="1">
        <v>1</v>
      </c>
      <c r="E278" s="1">
        <v>0.48199999999999998</v>
      </c>
      <c r="F278" s="1">
        <v>0.41399999999999998</v>
      </c>
      <c r="G278" s="1">
        <v>2025</v>
      </c>
      <c r="H278" s="1" t="s">
        <v>110</v>
      </c>
      <c r="I27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79" spans="1:9" x14ac:dyDescent="0.25">
      <c r="A279" s="1" t="s">
        <v>2892</v>
      </c>
      <c r="B279" s="1" t="s">
        <v>2893</v>
      </c>
      <c r="C279" s="1" t="s">
        <v>2452</v>
      </c>
      <c r="D279" s="1">
        <v>1</v>
      </c>
      <c r="E279" s="1">
        <v>0.39500000000000002</v>
      </c>
      <c r="F279" s="1">
        <v>0.34</v>
      </c>
      <c r="G279" s="1">
        <v>2025</v>
      </c>
      <c r="H279" s="1" t="s">
        <v>9</v>
      </c>
      <c r="I27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0" spans="1:9" x14ac:dyDescent="0.25">
      <c r="A280" s="1" t="s">
        <v>958</v>
      </c>
      <c r="B280" s="1" t="s">
        <v>959</v>
      </c>
      <c r="C280" s="1" t="s">
        <v>66</v>
      </c>
      <c r="D280" s="1">
        <v>1</v>
      </c>
      <c r="E280" s="1">
        <v>0.433</v>
      </c>
      <c r="F280" s="1">
        <v>0.372</v>
      </c>
      <c r="G280" s="1">
        <v>2020</v>
      </c>
      <c r="H280" s="1" t="s">
        <v>9</v>
      </c>
      <c r="I28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1" spans="1:9" x14ac:dyDescent="0.25">
      <c r="A281" s="1" t="s">
        <v>960</v>
      </c>
      <c r="B281" s="1" t="s">
        <v>961</v>
      </c>
      <c r="C281" s="1" t="s">
        <v>2456</v>
      </c>
      <c r="D281" s="1">
        <v>1</v>
      </c>
      <c r="E281" s="1">
        <v>0.57299999999999995</v>
      </c>
      <c r="F281" s="1">
        <v>0.49299999999999999</v>
      </c>
      <c r="G281" s="1">
        <v>2016</v>
      </c>
      <c r="H281" s="1" t="s">
        <v>123</v>
      </c>
      <c r="I28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2" spans="1:9" x14ac:dyDescent="0.25">
      <c r="A282" s="1" t="s">
        <v>962</v>
      </c>
      <c r="B282" s="1" t="s">
        <v>963</v>
      </c>
      <c r="C282" s="1" t="s">
        <v>19</v>
      </c>
      <c r="D282" s="1">
        <v>1</v>
      </c>
      <c r="E282" s="1">
        <v>0.32600000000000001</v>
      </c>
      <c r="F282" s="1">
        <v>0.28100000000000003</v>
      </c>
      <c r="G282" s="1">
        <v>2025</v>
      </c>
      <c r="H282" s="1" t="s">
        <v>63</v>
      </c>
      <c r="I28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3" spans="1:9" x14ac:dyDescent="0.25">
      <c r="A283" s="1" t="s">
        <v>964</v>
      </c>
      <c r="B283" s="1" t="s">
        <v>965</v>
      </c>
      <c r="C283" s="1" t="s">
        <v>19</v>
      </c>
      <c r="D283" s="1">
        <v>1</v>
      </c>
      <c r="E283" s="1">
        <v>0.33600000000000002</v>
      </c>
      <c r="F283" s="1">
        <v>0.28899999999999998</v>
      </c>
      <c r="G283" s="1">
        <v>2013</v>
      </c>
      <c r="H283" s="1" t="s">
        <v>67</v>
      </c>
      <c r="I28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4" spans="1:9" x14ac:dyDescent="0.25">
      <c r="A284" s="1" t="s">
        <v>966</v>
      </c>
      <c r="B284" s="1" t="s">
        <v>967</v>
      </c>
      <c r="C284" s="1" t="s">
        <v>66</v>
      </c>
      <c r="D284" s="1">
        <v>1</v>
      </c>
      <c r="E284" s="1">
        <v>0.441</v>
      </c>
      <c r="F284" s="1">
        <v>0.379</v>
      </c>
      <c r="G284" s="1">
        <v>2011</v>
      </c>
      <c r="H284" s="1" t="s">
        <v>110</v>
      </c>
      <c r="I28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5" spans="1:9" x14ac:dyDescent="0.25">
      <c r="A285" s="1" t="s">
        <v>2642</v>
      </c>
      <c r="B285" s="1" t="s">
        <v>2643</v>
      </c>
      <c r="C285" s="1" t="s">
        <v>34</v>
      </c>
      <c r="D285" s="1">
        <v>1</v>
      </c>
      <c r="E285" s="1">
        <v>0.2</v>
      </c>
      <c r="F285" s="1">
        <v>0.17199999999999999</v>
      </c>
      <c r="G285" s="1">
        <v>2019</v>
      </c>
      <c r="H285" s="1" t="s">
        <v>253</v>
      </c>
      <c r="I28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6" spans="1:9" x14ac:dyDescent="0.25">
      <c r="A286" s="1" t="s">
        <v>971</v>
      </c>
      <c r="B286" s="1" t="s">
        <v>972</v>
      </c>
      <c r="C286" s="1" t="s">
        <v>2452</v>
      </c>
      <c r="D286" s="1">
        <v>1</v>
      </c>
      <c r="E286" s="1">
        <v>0.36399999999999999</v>
      </c>
      <c r="F286" s="1">
        <v>0.313</v>
      </c>
      <c r="G286" s="1">
        <v>2025</v>
      </c>
      <c r="H286" s="1" t="s">
        <v>354</v>
      </c>
      <c r="I28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7" spans="1:9" x14ac:dyDescent="0.25">
      <c r="A287" s="1" t="s">
        <v>975</v>
      </c>
      <c r="B287" s="1" t="s">
        <v>976</v>
      </c>
      <c r="C287" s="1" t="s">
        <v>2456</v>
      </c>
      <c r="D287" s="1">
        <v>1</v>
      </c>
      <c r="E287" s="3">
        <v>0.442</v>
      </c>
      <c r="F287" s="3">
        <v>0.38</v>
      </c>
      <c r="G287" s="1">
        <v>2025</v>
      </c>
      <c r="H287" s="1" t="s">
        <v>51</v>
      </c>
      <c r="I28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88" spans="1:9" x14ac:dyDescent="0.25">
      <c r="A288" s="1" t="s">
        <v>2644</v>
      </c>
      <c r="B288" s="1" t="s">
        <v>2645</v>
      </c>
      <c r="C288" s="1" t="s">
        <v>2456</v>
      </c>
      <c r="D288" s="1">
        <v>1</v>
      </c>
      <c r="E288" s="1">
        <v>0.45800000000000002</v>
      </c>
      <c r="F288" s="1">
        <v>0.39300000000000002</v>
      </c>
      <c r="G288" s="1">
        <v>2022</v>
      </c>
      <c r="H288" s="1" t="s">
        <v>245</v>
      </c>
      <c r="I28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89" spans="1:9" x14ac:dyDescent="0.25">
      <c r="A289" s="1" t="s">
        <v>2496</v>
      </c>
      <c r="B289" s="1" t="s">
        <v>2497</v>
      </c>
      <c r="C289" s="1" t="s">
        <v>2456</v>
      </c>
      <c r="D289" s="1">
        <v>1</v>
      </c>
      <c r="E289" s="1">
        <v>0.52300000000000002</v>
      </c>
      <c r="F289" s="1">
        <v>0.45</v>
      </c>
      <c r="G289" s="1">
        <v>2025</v>
      </c>
      <c r="H289" s="1" t="s">
        <v>191</v>
      </c>
      <c r="I28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0" spans="1:9" x14ac:dyDescent="0.25">
      <c r="A290" s="1" t="s">
        <v>2646</v>
      </c>
      <c r="B290" s="1" t="s">
        <v>2647</v>
      </c>
      <c r="C290" s="1" t="s">
        <v>2452</v>
      </c>
      <c r="D290" s="1">
        <v>1</v>
      </c>
      <c r="E290" s="1">
        <v>0.39100000000000001</v>
      </c>
      <c r="F290" s="1">
        <v>0.33600000000000002</v>
      </c>
      <c r="G290" s="1">
        <v>2015</v>
      </c>
      <c r="H290" s="1" t="s">
        <v>9</v>
      </c>
      <c r="I29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1" spans="1:9" x14ac:dyDescent="0.25">
      <c r="A291" s="1" t="s">
        <v>987</v>
      </c>
      <c r="B291" s="1" t="s">
        <v>988</v>
      </c>
      <c r="C291" s="1" t="s">
        <v>118</v>
      </c>
      <c r="D291" s="1">
        <v>1</v>
      </c>
      <c r="E291" s="1" t="s">
        <v>73</v>
      </c>
      <c r="F291" s="1">
        <v>0.71599999999999997</v>
      </c>
      <c r="G291" s="1">
        <v>2025</v>
      </c>
      <c r="H291" s="1" t="s">
        <v>98</v>
      </c>
      <c r="I29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2" spans="1:9" x14ac:dyDescent="0.25">
      <c r="A292" s="1" t="s">
        <v>989</v>
      </c>
      <c r="B292" s="1" t="s">
        <v>990</v>
      </c>
      <c r="C292" s="1" t="s">
        <v>66</v>
      </c>
      <c r="D292" s="1">
        <v>1</v>
      </c>
      <c r="E292" s="1">
        <v>0.46800000000000003</v>
      </c>
      <c r="F292" s="1">
        <v>0.40200000000000002</v>
      </c>
      <c r="G292" s="1">
        <v>2024</v>
      </c>
      <c r="H292" s="1" t="s">
        <v>48</v>
      </c>
      <c r="I29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3" spans="1:9" x14ac:dyDescent="0.25">
      <c r="A293" s="1" t="s">
        <v>991</v>
      </c>
      <c r="B293" s="1" t="s">
        <v>992</v>
      </c>
      <c r="C293" s="1" t="s">
        <v>66</v>
      </c>
      <c r="D293" s="1">
        <v>1</v>
      </c>
      <c r="E293" s="1">
        <v>0.5</v>
      </c>
      <c r="F293" s="1">
        <v>0.43</v>
      </c>
      <c r="G293" s="1">
        <v>2025</v>
      </c>
      <c r="H293" s="1" t="s">
        <v>131</v>
      </c>
      <c r="I29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4" spans="1:9" x14ac:dyDescent="0.25">
      <c r="A294" s="1" t="s">
        <v>2648</v>
      </c>
      <c r="B294" s="1" t="s">
        <v>2649</v>
      </c>
      <c r="C294" s="1" t="s">
        <v>2556</v>
      </c>
      <c r="D294" s="1">
        <v>1</v>
      </c>
      <c r="E294" s="1" t="s">
        <v>73</v>
      </c>
      <c r="F294" s="1">
        <v>0.52300000000000002</v>
      </c>
      <c r="G294" s="1">
        <v>2015</v>
      </c>
      <c r="H294" s="1" t="s">
        <v>98</v>
      </c>
      <c r="I29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5" spans="1:9" x14ac:dyDescent="0.25">
      <c r="A295" s="1" t="s">
        <v>999</v>
      </c>
      <c r="B295" s="1" t="s">
        <v>1000</v>
      </c>
      <c r="C295" s="1" t="s">
        <v>66</v>
      </c>
      <c r="D295" s="1">
        <v>1</v>
      </c>
      <c r="E295" s="1">
        <v>0.45300000000000001</v>
      </c>
      <c r="F295" s="1">
        <v>0.39</v>
      </c>
      <c r="G295" s="1">
        <v>2008</v>
      </c>
      <c r="H295" s="1" t="s">
        <v>1001</v>
      </c>
      <c r="I29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6" spans="1:9" x14ac:dyDescent="0.25">
      <c r="A296" s="1" t="s">
        <v>1004</v>
      </c>
      <c r="B296" s="1" t="s">
        <v>1005</v>
      </c>
      <c r="C296" s="1" t="s">
        <v>2456</v>
      </c>
      <c r="D296" s="1">
        <v>1</v>
      </c>
      <c r="E296" s="1">
        <v>0.40699999999999997</v>
      </c>
      <c r="F296" s="1">
        <v>0.35</v>
      </c>
      <c r="G296" s="1">
        <v>2025</v>
      </c>
      <c r="H296" s="1" t="s">
        <v>354</v>
      </c>
      <c r="I29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7" spans="1:9" x14ac:dyDescent="0.25">
      <c r="A297" s="1" t="s">
        <v>2650</v>
      </c>
      <c r="B297" s="1" t="s">
        <v>2651</v>
      </c>
      <c r="C297" s="1" t="s">
        <v>66</v>
      </c>
      <c r="D297" s="1">
        <v>1</v>
      </c>
      <c r="E297" s="3">
        <v>0.50600000000000001</v>
      </c>
      <c r="F297" s="3">
        <v>0.435</v>
      </c>
      <c r="G297" s="1">
        <v>2025</v>
      </c>
      <c r="H297" s="1" t="s">
        <v>51</v>
      </c>
      <c r="I29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298" spans="1:9" x14ac:dyDescent="0.25">
      <c r="A298" s="1" t="s">
        <v>1008</v>
      </c>
      <c r="B298" s="1" t="s">
        <v>1009</v>
      </c>
      <c r="C298" s="1" t="s">
        <v>19</v>
      </c>
      <c r="D298" s="1">
        <v>1</v>
      </c>
      <c r="E298" s="1">
        <v>0.36899999999999999</v>
      </c>
      <c r="F298" s="1">
        <v>0.317</v>
      </c>
      <c r="G298" s="1">
        <v>2025</v>
      </c>
      <c r="H298" s="1" t="s">
        <v>536</v>
      </c>
      <c r="I29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299" spans="1:9" x14ac:dyDescent="0.25">
      <c r="A299" s="1" t="s">
        <v>2652</v>
      </c>
      <c r="B299" s="1" t="s">
        <v>2653</v>
      </c>
      <c r="C299" s="1" t="s">
        <v>19</v>
      </c>
      <c r="D299" s="1">
        <v>1</v>
      </c>
      <c r="E299" s="1">
        <v>0.27800000000000002</v>
      </c>
      <c r="F299" s="1">
        <v>0.23899999999999999</v>
      </c>
      <c r="G299" s="1">
        <v>2010</v>
      </c>
      <c r="H299" s="1" t="s">
        <v>20</v>
      </c>
      <c r="I29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00" spans="1:9" x14ac:dyDescent="0.25">
      <c r="A300" s="1" t="s">
        <v>1010</v>
      </c>
      <c r="B300" s="1" t="s">
        <v>1011</v>
      </c>
      <c r="C300" s="1" t="s">
        <v>72</v>
      </c>
      <c r="D300" s="1">
        <v>1</v>
      </c>
      <c r="E300" s="1" t="s">
        <v>73</v>
      </c>
      <c r="F300" s="1">
        <v>1.048</v>
      </c>
      <c r="G300" s="1">
        <v>2025</v>
      </c>
      <c r="H300" s="1" t="s">
        <v>54</v>
      </c>
      <c r="I30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01" spans="1:9" x14ac:dyDescent="0.25">
      <c r="A301" s="1" t="s">
        <v>1016</v>
      </c>
      <c r="B301" s="1" t="s">
        <v>1017</v>
      </c>
      <c r="C301" s="1" t="s">
        <v>2452</v>
      </c>
      <c r="D301" s="1">
        <v>1</v>
      </c>
      <c r="E301" s="1">
        <v>0.34699999999999998</v>
      </c>
      <c r="F301" s="1">
        <v>0.29899999999999999</v>
      </c>
      <c r="G301" s="1">
        <v>2013</v>
      </c>
      <c r="H301" s="1" t="s">
        <v>107</v>
      </c>
      <c r="I30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02" spans="1:9" x14ac:dyDescent="0.25">
      <c r="A302" s="1" t="s">
        <v>1018</v>
      </c>
      <c r="B302" s="1" t="s">
        <v>1019</v>
      </c>
      <c r="C302" s="1" t="s">
        <v>19</v>
      </c>
      <c r="D302" s="1">
        <v>1</v>
      </c>
      <c r="E302" s="1">
        <v>0.26400000000000001</v>
      </c>
      <c r="F302" s="1">
        <v>0.22700000000000001</v>
      </c>
      <c r="G302" s="1">
        <v>2022</v>
      </c>
      <c r="H302" s="1" t="s">
        <v>9</v>
      </c>
      <c r="I30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03" spans="1:9" x14ac:dyDescent="0.25">
      <c r="A303" s="1" t="s">
        <v>1020</v>
      </c>
      <c r="B303" s="1" t="s">
        <v>1021</v>
      </c>
      <c r="C303" s="1" t="s">
        <v>19</v>
      </c>
      <c r="D303" s="1">
        <v>1</v>
      </c>
      <c r="E303" s="1">
        <v>0.313</v>
      </c>
      <c r="F303" s="1">
        <v>0.26900000000000002</v>
      </c>
      <c r="G303" s="1">
        <v>2025</v>
      </c>
      <c r="H303" s="1" t="s">
        <v>123</v>
      </c>
      <c r="I30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04" spans="1:9" x14ac:dyDescent="0.25">
      <c r="A304" s="1" t="s">
        <v>1022</v>
      </c>
      <c r="B304" s="1" t="s">
        <v>1023</v>
      </c>
      <c r="C304" s="1" t="s">
        <v>34</v>
      </c>
      <c r="D304" s="1">
        <v>1</v>
      </c>
      <c r="E304" s="1">
        <v>0.23200000000000001</v>
      </c>
      <c r="F304" s="1">
        <v>0.2</v>
      </c>
      <c r="G304" s="1">
        <v>2023</v>
      </c>
      <c r="H304" s="1" t="s">
        <v>123</v>
      </c>
      <c r="I30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05" spans="1:9" x14ac:dyDescent="0.25">
      <c r="A305" s="1" t="s">
        <v>1024</v>
      </c>
      <c r="B305" s="1" t="s">
        <v>1025</v>
      </c>
      <c r="C305" s="1" t="s">
        <v>2452</v>
      </c>
      <c r="D305" s="1">
        <v>1</v>
      </c>
      <c r="E305" s="1">
        <v>0.372</v>
      </c>
      <c r="F305" s="1">
        <v>0.32</v>
      </c>
      <c r="G305" s="1">
        <v>2017</v>
      </c>
      <c r="H305" s="1" t="s">
        <v>123</v>
      </c>
      <c r="I30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06" spans="1:9" x14ac:dyDescent="0.25">
      <c r="A306" s="1" t="s">
        <v>1026</v>
      </c>
      <c r="B306" s="1" t="s">
        <v>1027</v>
      </c>
      <c r="C306" s="1" t="s">
        <v>66</v>
      </c>
      <c r="D306" s="1">
        <v>1</v>
      </c>
      <c r="E306" s="1">
        <v>0.41899999999999998</v>
      </c>
      <c r="F306" s="1">
        <v>0.36</v>
      </c>
      <c r="G306" s="1">
        <v>2020</v>
      </c>
      <c r="H306" s="1" t="s">
        <v>25</v>
      </c>
      <c r="I30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07" spans="1:9" x14ac:dyDescent="0.25">
      <c r="A307" s="1" t="s">
        <v>1028</v>
      </c>
      <c r="B307" s="1" t="s">
        <v>1029</v>
      </c>
      <c r="C307" s="1" t="s">
        <v>2454</v>
      </c>
      <c r="D307" s="1">
        <v>1</v>
      </c>
      <c r="E307" s="3" t="s">
        <v>73</v>
      </c>
      <c r="F307" s="3">
        <v>0.64300000000000002</v>
      </c>
      <c r="G307" s="1">
        <v>2017</v>
      </c>
      <c r="H307" s="1" t="s">
        <v>82</v>
      </c>
      <c r="I30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08" spans="1:9" x14ac:dyDescent="0.25">
      <c r="A308" s="1" t="s">
        <v>2654</v>
      </c>
      <c r="B308" s="1" t="s">
        <v>2655</v>
      </c>
      <c r="C308" s="1" t="s">
        <v>66</v>
      </c>
      <c r="D308" s="1">
        <v>1</v>
      </c>
      <c r="E308" s="3">
        <v>0.438</v>
      </c>
      <c r="F308" s="3">
        <v>0.376</v>
      </c>
      <c r="G308" s="1">
        <v>2022</v>
      </c>
      <c r="H308" s="1" t="s">
        <v>284</v>
      </c>
      <c r="I30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09" spans="1:9" x14ac:dyDescent="0.25">
      <c r="A309" s="1" t="s">
        <v>1036</v>
      </c>
      <c r="B309" s="1" t="s">
        <v>1037</v>
      </c>
      <c r="C309" s="1" t="s">
        <v>66</v>
      </c>
      <c r="D309" s="1">
        <v>1</v>
      </c>
      <c r="E309" s="1">
        <v>0.44600000000000001</v>
      </c>
      <c r="F309" s="1">
        <v>0.38400000000000001</v>
      </c>
      <c r="G309" s="1">
        <v>2025</v>
      </c>
      <c r="H309" s="1" t="s">
        <v>9</v>
      </c>
      <c r="I30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0" spans="1:9" x14ac:dyDescent="0.25">
      <c r="A310" s="1" t="s">
        <v>2656</v>
      </c>
      <c r="B310" s="1" t="s">
        <v>2657</v>
      </c>
      <c r="C310" s="1" t="s">
        <v>34</v>
      </c>
      <c r="D310" s="1">
        <v>1</v>
      </c>
      <c r="E310" s="1">
        <v>0.20699999999999999</v>
      </c>
      <c r="F310" s="1">
        <v>0.17799999999999999</v>
      </c>
      <c r="G310" s="1">
        <v>2009</v>
      </c>
      <c r="H310" s="1" t="s">
        <v>54</v>
      </c>
      <c r="I31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1" spans="1:9" x14ac:dyDescent="0.25">
      <c r="A311" s="1" t="s">
        <v>1040</v>
      </c>
      <c r="B311" s="1" t="s">
        <v>1041</v>
      </c>
      <c r="C311" s="1" t="s">
        <v>2454</v>
      </c>
      <c r="D311" s="1">
        <v>1</v>
      </c>
      <c r="E311" s="1" t="s">
        <v>73</v>
      </c>
      <c r="F311" s="1">
        <v>0.56699999999999995</v>
      </c>
      <c r="G311" s="1">
        <v>2025</v>
      </c>
      <c r="H311" s="1" t="s">
        <v>664</v>
      </c>
      <c r="I31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2" spans="1:9" x14ac:dyDescent="0.25">
      <c r="A312" s="1" t="s">
        <v>1050</v>
      </c>
      <c r="B312" s="1" t="s">
        <v>1051</v>
      </c>
      <c r="C312" s="1" t="s">
        <v>2455</v>
      </c>
      <c r="D312" s="1">
        <v>1</v>
      </c>
      <c r="E312" s="1">
        <v>0.18099999999999999</v>
      </c>
      <c r="F312" s="1">
        <v>0.156</v>
      </c>
      <c r="G312" s="1">
        <v>2016</v>
      </c>
      <c r="H312" s="1" t="s">
        <v>85</v>
      </c>
      <c r="I31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3" spans="1:9" x14ac:dyDescent="0.25">
      <c r="A313" s="1" t="s">
        <v>2658</v>
      </c>
      <c r="B313" s="1" t="s">
        <v>2659</v>
      </c>
      <c r="C313" s="1" t="s">
        <v>19</v>
      </c>
      <c r="D313" s="1">
        <v>1</v>
      </c>
      <c r="E313" s="1">
        <v>0.33400000000000002</v>
      </c>
      <c r="F313" s="1">
        <v>0.28699999999999998</v>
      </c>
      <c r="G313" s="1">
        <v>2010</v>
      </c>
      <c r="H313" s="1" t="s">
        <v>1555</v>
      </c>
      <c r="I31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4" spans="1:9" x14ac:dyDescent="0.25">
      <c r="A314" s="1" t="s">
        <v>1054</v>
      </c>
      <c r="B314" s="1" t="s">
        <v>1055</v>
      </c>
      <c r="C314" s="1" t="s">
        <v>2455</v>
      </c>
      <c r="D314" s="1">
        <v>1</v>
      </c>
      <c r="E314" s="1">
        <v>0.219</v>
      </c>
      <c r="F314" s="1">
        <v>0.189</v>
      </c>
      <c r="G314" s="1">
        <v>2020</v>
      </c>
      <c r="H314" s="1" t="s">
        <v>110</v>
      </c>
      <c r="I31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5" spans="1:9" x14ac:dyDescent="0.25">
      <c r="A315" s="1" t="s">
        <v>2660</v>
      </c>
      <c r="B315" s="1" t="s">
        <v>2661</v>
      </c>
      <c r="C315" s="1" t="s">
        <v>19</v>
      </c>
      <c r="D315" s="1">
        <v>1</v>
      </c>
      <c r="E315" s="1">
        <v>0.35399999999999998</v>
      </c>
      <c r="F315" s="1">
        <v>0.30399999999999999</v>
      </c>
      <c r="G315" s="1">
        <v>2009</v>
      </c>
      <c r="H315" s="1" t="s">
        <v>16</v>
      </c>
      <c r="I31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6" spans="1:9" x14ac:dyDescent="0.25">
      <c r="A316" s="1" t="s">
        <v>1056</v>
      </c>
      <c r="B316" s="1" t="s">
        <v>1057</v>
      </c>
      <c r="C316" s="1" t="s">
        <v>34</v>
      </c>
      <c r="D316" s="1">
        <v>1</v>
      </c>
      <c r="E316" s="1">
        <v>0.22500000000000001</v>
      </c>
      <c r="F316" s="1">
        <v>0.193</v>
      </c>
      <c r="G316" s="1">
        <v>2025</v>
      </c>
      <c r="H316" s="1" t="s">
        <v>93</v>
      </c>
      <c r="I31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7" spans="1:9" x14ac:dyDescent="0.25">
      <c r="A317" s="1" t="s">
        <v>1062</v>
      </c>
      <c r="B317" s="1" t="s">
        <v>1063</v>
      </c>
      <c r="C317" s="1" t="s">
        <v>66</v>
      </c>
      <c r="D317" s="1">
        <v>1</v>
      </c>
      <c r="E317" s="1">
        <v>0.496</v>
      </c>
      <c r="F317" s="1">
        <v>0.42599999999999999</v>
      </c>
      <c r="G317" s="1">
        <v>2025</v>
      </c>
      <c r="H317" s="1" t="s">
        <v>154</v>
      </c>
      <c r="I31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8" spans="1:9" x14ac:dyDescent="0.25">
      <c r="A318" s="1" t="s">
        <v>1066</v>
      </c>
      <c r="B318" s="1" t="s">
        <v>1067</v>
      </c>
      <c r="C318" s="1" t="s">
        <v>34</v>
      </c>
      <c r="D318" s="1">
        <v>1</v>
      </c>
      <c r="E318" s="1">
        <v>0.16600000000000001</v>
      </c>
      <c r="F318" s="1">
        <v>0.14299999999999999</v>
      </c>
      <c r="G318" s="1">
        <v>2019</v>
      </c>
      <c r="H318" s="1" t="s">
        <v>60</v>
      </c>
      <c r="I31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19" spans="1:9" x14ac:dyDescent="0.25">
      <c r="A319" s="1" t="s">
        <v>2662</v>
      </c>
      <c r="B319" s="1" t="s">
        <v>2663</v>
      </c>
      <c r="C319" s="1" t="s">
        <v>19</v>
      </c>
      <c r="D319" s="1">
        <v>1</v>
      </c>
      <c r="E319" s="3">
        <v>0.32400000000000001</v>
      </c>
      <c r="F319" s="3">
        <v>0.27800000000000002</v>
      </c>
      <c r="G319" s="1">
        <v>2023</v>
      </c>
      <c r="H319" s="1" t="s">
        <v>289</v>
      </c>
      <c r="I31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20" spans="1:9" x14ac:dyDescent="0.25">
      <c r="A320" s="1" t="s">
        <v>1068</v>
      </c>
      <c r="B320" s="1" t="s">
        <v>1069</v>
      </c>
      <c r="C320" s="1" t="s">
        <v>2556</v>
      </c>
      <c r="D320" s="1">
        <v>1</v>
      </c>
      <c r="E320" s="1" t="s">
        <v>73</v>
      </c>
      <c r="F320" s="1">
        <v>0.52900000000000003</v>
      </c>
      <c r="G320" s="1">
        <v>2025</v>
      </c>
      <c r="H320" s="1" t="s">
        <v>215</v>
      </c>
      <c r="I32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1" spans="1:9" x14ac:dyDescent="0.25">
      <c r="A321" s="1" t="s">
        <v>2500</v>
      </c>
      <c r="B321" s="1" t="s">
        <v>2501</v>
      </c>
      <c r="C321" s="1" t="s">
        <v>2456</v>
      </c>
      <c r="D321" s="1">
        <v>1</v>
      </c>
      <c r="E321" s="1">
        <v>0.53300000000000003</v>
      </c>
      <c r="F321" s="1">
        <v>0.45800000000000002</v>
      </c>
      <c r="G321" s="1">
        <v>2025</v>
      </c>
      <c r="H321" s="1" t="s">
        <v>176</v>
      </c>
      <c r="I32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2" spans="1:9" x14ac:dyDescent="0.25">
      <c r="A322" s="1" t="s">
        <v>1074</v>
      </c>
      <c r="B322" s="1" t="s">
        <v>1075</v>
      </c>
      <c r="C322" s="1" t="s">
        <v>19</v>
      </c>
      <c r="D322" s="1">
        <v>1</v>
      </c>
      <c r="E322" s="1">
        <v>0.317</v>
      </c>
      <c r="F322" s="1">
        <v>0.27300000000000002</v>
      </c>
      <c r="G322" s="1">
        <v>2025</v>
      </c>
      <c r="H322" s="1" t="s">
        <v>48</v>
      </c>
      <c r="I32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3" spans="1:9" x14ac:dyDescent="0.25">
      <c r="A323" s="1" t="s">
        <v>2664</v>
      </c>
      <c r="B323" s="1" t="s">
        <v>2665</v>
      </c>
      <c r="C323" s="1" t="s">
        <v>2556</v>
      </c>
      <c r="D323" s="1">
        <v>1</v>
      </c>
      <c r="E323" s="1" t="s">
        <v>73</v>
      </c>
      <c r="F323" s="1">
        <v>0.51600000000000001</v>
      </c>
      <c r="G323" s="1">
        <v>2018</v>
      </c>
      <c r="H323" s="1" t="s">
        <v>191</v>
      </c>
      <c r="I32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4" spans="1:9" x14ac:dyDescent="0.25">
      <c r="A324" s="1" t="s">
        <v>1082</v>
      </c>
      <c r="B324" s="1" t="s">
        <v>1083</v>
      </c>
      <c r="C324" s="1" t="s">
        <v>66</v>
      </c>
      <c r="D324" s="1">
        <v>1</v>
      </c>
      <c r="E324" s="1">
        <v>0.42399999999999999</v>
      </c>
      <c r="F324" s="1">
        <v>0.36499999999999999</v>
      </c>
      <c r="G324" s="1">
        <v>2025</v>
      </c>
      <c r="H324" s="1" t="s">
        <v>110</v>
      </c>
      <c r="I32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5" spans="1:9" x14ac:dyDescent="0.25">
      <c r="A325" s="1" t="s">
        <v>1084</v>
      </c>
      <c r="B325" s="1" t="s">
        <v>1085</v>
      </c>
      <c r="C325" s="1" t="s">
        <v>2452</v>
      </c>
      <c r="D325" s="1">
        <v>1</v>
      </c>
      <c r="E325" s="1">
        <v>0.32700000000000001</v>
      </c>
      <c r="F325" s="1">
        <v>0.28100000000000003</v>
      </c>
      <c r="G325" s="1">
        <v>2015</v>
      </c>
      <c r="H325" s="1" t="s">
        <v>110</v>
      </c>
      <c r="I32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6" spans="1:9" x14ac:dyDescent="0.25">
      <c r="A326" s="1" t="s">
        <v>1086</v>
      </c>
      <c r="B326" s="1" t="s">
        <v>1087</v>
      </c>
      <c r="C326" s="1" t="s">
        <v>66</v>
      </c>
      <c r="D326" s="1">
        <v>1</v>
      </c>
      <c r="E326" s="1">
        <v>0.501</v>
      </c>
      <c r="F326" s="1">
        <v>0.43099999999999999</v>
      </c>
      <c r="G326" s="1">
        <v>2025</v>
      </c>
      <c r="H326" s="1" t="s">
        <v>176</v>
      </c>
      <c r="I32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7" spans="1:9" x14ac:dyDescent="0.25">
      <c r="A327" s="1" t="s">
        <v>1094</v>
      </c>
      <c r="B327" s="1" t="s">
        <v>1095</v>
      </c>
      <c r="C327" s="1" t="s">
        <v>2456</v>
      </c>
      <c r="D327" s="1">
        <v>1</v>
      </c>
      <c r="E327" s="1">
        <v>0.40300000000000002</v>
      </c>
      <c r="F327" s="1">
        <v>0.34599999999999997</v>
      </c>
      <c r="G327" s="1">
        <v>2024</v>
      </c>
      <c r="H327" s="1" t="s">
        <v>208</v>
      </c>
      <c r="I32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8" spans="1:9" x14ac:dyDescent="0.25">
      <c r="A328" s="1" t="s">
        <v>1096</v>
      </c>
      <c r="B328" s="1" t="s">
        <v>1097</v>
      </c>
      <c r="C328" s="1" t="s">
        <v>34</v>
      </c>
      <c r="D328" s="1">
        <v>1</v>
      </c>
      <c r="E328" s="1">
        <v>0.191</v>
      </c>
      <c r="F328" s="1">
        <v>0.16400000000000001</v>
      </c>
      <c r="G328" s="1">
        <v>2012</v>
      </c>
      <c r="H328" s="1" t="s">
        <v>167</v>
      </c>
      <c r="I32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29" spans="1:9" x14ac:dyDescent="0.25">
      <c r="A329" s="1" t="s">
        <v>1098</v>
      </c>
      <c r="B329" s="1" t="s">
        <v>1099</v>
      </c>
      <c r="C329" s="1" t="s">
        <v>34</v>
      </c>
      <c r="D329" s="1">
        <v>1</v>
      </c>
      <c r="E329" s="3">
        <v>0.219</v>
      </c>
      <c r="F329" s="3">
        <v>0.189</v>
      </c>
      <c r="G329" s="1">
        <v>2023</v>
      </c>
      <c r="H329" s="1" t="s">
        <v>238</v>
      </c>
      <c r="I32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30" spans="1:9" x14ac:dyDescent="0.25">
      <c r="A330" s="1" t="s">
        <v>2666</v>
      </c>
      <c r="B330" s="1" t="s">
        <v>2667</v>
      </c>
      <c r="C330" s="1" t="s">
        <v>2556</v>
      </c>
      <c r="D330" s="1">
        <v>1</v>
      </c>
      <c r="E330" s="1" t="s">
        <v>73</v>
      </c>
      <c r="F330" s="1">
        <v>0.52900000000000003</v>
      </c>
      <c r="G330" s="1">
        <v>2025</v>
      </c>
      <c r="H330" s="1" t="s">
        <v>60</v>
      </c>
      <c r="I33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31" spans="1:9" x14ac:dyDescent="0.25">
      <c r="A331" s="1" t="s">
        <v>1104</v>
      </c>
      <c r="B331" s="1" t="s">
        <v>1105</v>
      </c>
      <c r="C331" s="1" t="s">
        <v>2452</v>
      </c>
      <c r="D331" s="1">
        <v>1</v>
      </c>
      <c r="E331" s="3">
        <v>0.38800000000000001</v>
      </c>
      <c r="F331" s="3">
        <v>0.33300000000000002</v>
      </c>
      <c r="G331" s="1">
        <v>2012</v>
      </c>
      <c r="H331" s="1" t="s">
        <v>617</v>
      </c>
      <c r="I33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32" spans="1:9" x14ac:dyDescent="0.25">
      <c r="A332" s="1" t="s">
        <v>2502</v>
      </c>
      <c r="B332" s="1" t="s">
        <v>2503</v>
      </c>
      <c r="C332" s="1" t="s">
        <v>2556</v>
      </c>
      <c r="D332" s="1">
        <v>1</v>
      </c>
      <c r="E332" s="1" t="s">
        <v>73</v>
      </c>
      <c r="F332" s="1">
        <v>0.52400000000000002</v>
      </c>
      <c r="G332" s="1">
        <v>2012</v>
      </c>
      <c r="H332" s="1" t="s">
        <v>54</v>
      </c>
      <c r="I33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33" spans="1:9" x14ac:dyDescent="0.25">
      <c r="A333" s="1" t="s">
        <v>1108</v>
      </c>
      <c r="B333" s="1" t="s">
        <v>1109</v>
      </c>
      <c r="C333" s="1" t="s">
        <v>34</v>
      </c>
      <c r="D333" s="1">
        <v>1</v>
      </c>
      <c r="E333" s="1">
        <v>0.221</v>
      </c>
      <c r="F333" s="1">
        <v>0.19</v>
      </c>
      <c r="G333" s="1">
        <v>2020</v>
      </c>
      <c r="H333" s="1" t="s">
        <v>54</v>
      </c>
      <c r="I33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34" spans="1:9" x14ac:dyDescent="0.25">
      <c r="A334" s="1" t="s">
        <v>1120</v>
      </c>
      <c r="B334" s="1" t="s">
        <v>1121</v>
      </c>
      <c r="C334" s="1" t="s">
        <v>66</v>
      </c>
      <c r="D334" s="1">
        <v>1</v>
      </c>
      <c r="E334" s="1">
        <v>0.44800000000000001</v>
      </c>
      <c r="F334" s="1">
        <v>0.38500000000000001</v>
      </c>
      <c r="G334" s="1">
        <v>2013</v>
      </c>
      <c r="H334" s="1" t="s">
        <v>48</v>
      </c>
      <c r="I33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35" spans="1:9" x14ac:dyDescent="0.25">
      <c r="A335" s="1" t="s">
        <v>1124</v>
      </c>
      <c r="B335" s="1" t="s">
        <v>1125</v>
      </c>
      <c r="C335" s="1" t="s">
        <v>2456</v>
      </c>
      <c r="D335" s="1">
        <v>1</v>
      </c>
      <c r="E335" s="1">
        <v>0.53200000000000003</v>
      </c>
      <c r="F335" s="1">
        <v>0.45700000000000002</v>
      </c>
      <c r="G335" s="1">
        <v>2022</v>
      </c>
      <c r="H335" s="1" t="s">
        <v>151</v>
      </c>
      <c r="I33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36" spans="1:9" x14ac:dyDescent="0.25">
      <c r="A336" s="1" t="s">
        <v>2668</v>
      </c>
      <c r="B336" s="1" t="s">
        <v>2669</v>
      </c>
      <c r="C336" s="1" t="s">
        <v>19</v>
      </c>
      <c r="D336" s="1">
        <v>1</v>
      </c>
      <c r="E336" s="1">
        <v>0.317</v>
      </c>
      <c r="F336" s="1">
        <v>0.27200000000000002</v>
      </c>
      <c r="G336" s="1">
        <v>2013</v>
      </c>
      <c r="H336" s="1" t="s">
        <v>176</v>
      </c>
      <c r="I33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37" spans="1:9" x14ac:dyDescent="0.25">
      <c r="A337" s="1" t="s">
        <v>1134</v>
      </c>
      <c r="B337" s="1" t="s">
        <v>1135</v>
      </c>
      <c r="C337" s="1" t="s">
        <v>2456</v>
      </c>
      <c r="D337" s="1">
        <v>1</v>
      </c>
      <c r="E337" s="1">
        <v>0.34100000000000003</v>
      </c>
      <c r="F337" s="1">
        <v>0.29299999999999998</v>
      </c>
      <c r="G337" s="1">
        <v>2009</v>
      </c>
      <c r="H337" s="1" t="s">
        <v>253</v>
      </c>
      <c r="I33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38" spans="1:9" x14ac:dyDescent="0.25">
      <c r="A338" s="1" t="s">
        <v>1136</v>
      </c>
      <c r="B338" s="1" t="s">
        <v>1137</v>
      </c>
      <c r="C338" s="1" t="s">
        <v>19</v>
      </c>
      <c r="D338" s="1">
        <v>1</v>
      </c>
      <c r="E338" s="1">
        <v>0.316</v>
      </c>
      <c r="F338" s="1">
        <v>0.27200000000000002</v>
      </c>
      <c r="G338" s="1">
        <v>2024</v>
      </c>
      <c r="H338" s="1" t="s">
        <v>9</v>
      </c>
      <c r="I33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39" spans="1:9" x14ac:dyDescent="0.25">
      <c r="A339" s="1" t="s">
        <v>1147</v>
      </c>
      <c r="B339" s="1" t="s">
        <v>1148</v>
      </c>
      <c r="C339" s="1" t="s">
        <v>66</v>
      </c>
      <c r="D339" s="1">
        <v>1</v>
      </c>
      <c r="E339" s="3">
        <v>0.4</v>
      </c>
      <c r="F339" s="3">
        <v>0.34399999999999997</v>
      </c>
      <c r="G339" s="1">
        <v>2025</v>
      </c>
      <c r="H339" s="1" t="s">
        <v>51</v>
      </c>
      <c r="I33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40" spans="1:9" x14ac:dyDescent="0.25">
      <c r="A340" s="1" t="s">
        <v>2670</v>
      </c>
      <c r="B340" s="1" t="s">
        <v>2671</v>
      </c>
      <c r="C340" s="1" t="s">
        <v>19</v>
      </c>
      <c r="D340" s="1">
        <v>1</v>
      </c>
      <c r="E340" s="1">
        <v>0.253</v>
      </c>
      <c r="F340" s="1">
        <v>0.218</v>
      </c>
      <c r="G340" s="1">
        <v>2009</v>
      </c>
      <c r="H340" s="1" t="s">
        <v>208</v>
      </c>
      <c r="I34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41" spans="1:9" x14ac:dyDescent="0.25">
      <c r="A341" s="1" t="s">
        <v>1149</v>
      </c>
      <c r="B341" s="1" t="s">
        <v>1150</v>
      </c>
      <c r="C341" s="1" t="s">
        <v>66</v>
      </c>
      <c r="D341" s="1">
        <v>1</v>
      </c>
      <c r="E341" s="3">
        <v>0.48599999999999999</v>
      </c>
      <c r="F341" s="3">
        <v>0.41799999999999998</v>
      </c>
      <c r="G341" s="1">
        <v>2025</v>
      </c>
      <c r="H341" s="1" t="s">
        <v>1151</v>
      </c>
      <c r="I34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42" spans="1:9" x14ac:dyDescent="0.25">
      <c r="A342" s="1" t="s">
        <v>1154</v>
      </c>
      <c r="B342" s="1" t="s">
        <v>1155</v>
      </c>
      <c r="C342" s="1" t="s">
        <v>66</v>
      </c>
      <c r="D342" s="1">
        <v>1</v>
      </c>
      <c r="E342" s="1">
        <v>0.42599999999999999</v>
      </c>
      <c r="F342" s="1">
        <v>0.36599999999999999</v>
      </c>
      <c r="G342" s="1">
        <v>2017</v>
      </c>
      <c r="H342" s="1" t="s">
        <v>489</v>
      </c>
      <c r="I34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43" spans="1:9" x14ac:dyDescent="0.25">
      <c r="A343" s="1" t="s">
        <v>1158</v>
      </c>
      <c r="B343" s="1" t="s">
        <v>1159</v>
      </c>
      <c r="C343" s="1" t="s">
        <v>19</v>
      </c>
      <c r="D343" s="1">
        <v>1</v>
      </c>
      <c r="E343" s="1">
        <v>0.27300000000000002</v>
      </c>
      <c r="F343" s="1">
        <v>0.23499999999999999</v>
      </c>
      <c r="G343" s="1">
        <v>2009</v>
      </c>
      <c r="H343" s="1" t="s">
        <v>57</v>
      </c>
      <c r="I34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44" spans="1:9" x14ac:dyDescent="0.25">
      <c r="A344" s="1" t="s">
        <v>1160</v>
      </c>
      <c r="B344" s="1" t="s">
        <v>1161</v>
      </c>
      <c r="C344" s="1" t="s">
        <v>19</v>
      </c>
      <c r="D344" s="1">
        <v>1</v>
      </c>
      <c r="E344" s="1">
        <v>0.317</v>
      </c>
      <c r="F344" s="1">
        <v>0.27300000000000002</v>
      </c>
      <c r="G344" s="1">
        <v>2025</v>
      </c>
      <c r="H344" s="1" t="s">
        <v>67</v>
      </c>
      <c r="I34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45" spans="1:9" x14ac:dyDescent="0.25">
      <c r="A345" s="1" t="s">
        <v>1164</v>
      </c>
      <c r="B345" s="1" t="s">
        <v>1165</v>
      </c>
      <c r="C345" s="1" t="s">
        <v>66</v>
      </c>
      <c r="D345" s="1">
        <v>1</v>
      </c>
      <c r="E345" s="1">
        <v>0.45700000000000002</v>
      </c>
      <c r="F345" s="1">
        <v>0.39300000000000002</v>
      </c>
      <c r="G345" s="1">
        <v>2018</v>
      </c>
      <c r="H345" s="1" t="s">
        <v>67</v>
      </c>
      <c r="I34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46" spans="1:9" x14ac:dyDescent="0.25">
      <c r="A346" s="1" t="s">
        <v>1166</v>
      </c>
      <c r="B346" s="1" t="s">
        <v>1167</v>
      </c>
      <c r="C346" s="1" t="s">
        <v>2452</v>
      </c>
      <c r="D346" s="1">
        <v>1</v>
      </c>
      <c r="E346" s="1">
        <v>0.36899999999999999</v>
      </c>
      <c r="F346" s="1">
        <v>0.318</v>
      </c>
      <c r="G346" s="1">
        <v>2018</v>
      </c>
      <c r="H346" s="1" t="s">
        <v>85</v>
      </c>
      <c r="I34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47" spans="1:9" x14ac:dyDescent="0.25">
      <c r="A347" s="1" t="s">
        <v>1172</v>
      </c>
      <c r="B347" s="1" t="s">
        <v>1173</v>
      </c>
      <c r="C347" s="1" t="s">
        <v>19</v>
      </c>
      <c r="D347" s="1">
        <v>1</v>
      </c>
      <c r="E347" s="3">
        <v>0.34399999999999997</v>
      </c>
      <c r="F347" s="3">
        <v>0.29599999999999999</v>
      </c>
      <c r="G347" s="1">
        <v>2016</v>
      </c>
      <c r="H347" s="1" t="s">
        <v>38</v>
      </c>
      <c r="I34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48" spans="1:9" x14ac:dyDescent="0.25">
      <c r="A348" s="1" t="s">
        <v>1174</v>
      </c>
      <c r="B348" s="1" t="s">
        <v>1175</v>
      </c>
      <c r="C348" s="1" t="s">
        <v>2455</v>
      </c>
      <c r="D348" s="1">
        <v>1</v>
      </c>
      <c r="E348" s="1">
        <v>0.193</v>
      </c>
      <c r="F348" s="1">
        <v>0.16600000000000001</v>
      </c>
      <c r="G348" s="1">
        <v>2025</v>
      </c>
      <c r="H348" s="1" t="s">
        <v>351</v>
      </c>
      <c r="I34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49" spans="1:9" x14ac:dyDescent="0.25">
      <c r="A349" s="1" t="s">
        <v>1176</v>
      </c>
      <c r="B349" s="1" t="s">
        <v>1177</v>
      </c>
      <c r="C349" s="1" t="s">
        <v>2556</v>
      </c>
      <c r="D349" s="1">
        <v>1</v>
      </c>
      <c r="E349" s="1" t="s">
        <v>73</v>
      </c>
      <c r="F349" s="1">
        <v>0.51400000000000001</v>
      </c>
      <c r="G349" s="1">
        <v>2025</v>
      </c>
      <c r="H349" s="1" t="s">
        <v>351</v>
      </c>
      <c r="I34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0" spans="1:9" x14ac:dyDescent="0.25">
      <c r="A350" s="1" t="s">
        <v>1178</v>
      </c>
      <c r="B350" s="1" t="s">
        <v>1179</v>
      </c>
      <c r="C350" s="1" t="s">
        <v>19</v>
      </c>
      <c r="D350" s="1">
        <v>1</v>
      </c>
      <c r="E350" s="1">
        <v>0.25900000000000001</v>
      </c>
      <c r="F350" s="1">
        <v>0.222</v>
      </c>
      <c r="G350" s="1">
        <v>2009</v>
      </c>
      <c r="H350" s="1" t="s">
        <v>970</v>
      </c>
      <c r="I35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1" spans="1:9" x14ac:dyDescent="0.25">
      <c r="A351" s="1" t="s">
        <v>1182</v>
      </c>
      <c r="B351" s="1" t="s">
        <v>1183</v>
      </c>
      <c r="C351" s="1" t="s">
        <v>19</v>
      </c>
      <c r="D351" s="1">
        <v>1</v>
      </c>
      <c r="E351" s="1">
        <v>0.26100000000000001</v>
      </c>
      <c r="F351" s="1">
        <v>0.224</v>
      </c>
      <c r="G351" s="1">
        <v>2015</v>
      </c>
      <c r="H351" s="1" t="s">
        <v>57</v>
      </c>
      <c r="I35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2" spans="1:9" x14ac:dyDescent="0.25">
      <c r="A352" s="1" t="s">
        <v>1186</v>
      </c>
      <c r="B352" s="1" t="s">
        <v>1187</v>
      </c>
      <c r="C352" s="1" t="s">
        <v>2452</v>
      </c>
      <c r="D352" s="1">
        <v>1</v>
      </c>
      <c r="E352" s="1">
        <v>0.39400000000000002</v>
      </c>
      <c r="F352" s="1">
        <v>0.33900000000000002</v>
      </c>
      <c r="G352" s="1">
        <v>2020</v>
      </c>
      <c r="H352" s="1" t="s">
        <v>54</v>
      </c>
      <c r="I35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3" spans="1:9" x14ac:dyDescent="0.25">
      <c r="A353" s="1" t="s">
        <v>1188</v>
      </c>
      <c r="B353" s="1" t="s">
        <v>1189</v>
      </c>
      <c r="C353" s="1" t="s">
        <v>66</v>
      </c>
      <c r="D353" s="1">
        <v>1</v>
      </c>
      <c r="E353" s="1">
        <v>0.56200000000000006</v>
      </c>
      <c r="F353" s="1">
        <v>0.48299999999999998</v>
      </c>
      <c r="G353" s="1">
        <v>2025</v>
      </c>
      <c r="H353" s="1" t="s">
        <v>60</v>
      </c>
      <c r="I35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4" spans="1:9" x14ac:dyDescent="0.25">
      <c r="A354" s="1" t="s">
        <v>1192</v>
      </c>
      <c r="B354" s="1" t="s">
        <v>1193</v>
      </c>
      <c r="C354" s="1" t="s">
        <v>34</v>
      </c>
      <c r="D354" s="1">
        <v>1</v>
      </c>
      <c r="E354" s="1">
        <v>0.17100000000000001</v>
      </c>
      <c r="F354" s="1">
        <v>0.14699999999999999</v>
      </c>
      <c r="G354" s="1">
        <v>2023</v>
      </c>
      <c r="H354" s="1" t="s">
        <v>320</v>
      </c>
      <c r="I35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5" spans="1:9" x14ac:dyDescent="0.25">
      <c r="A355" s="1" t="s">
        <v>1196</v>
      </c>
      <c r="B355" s="1" t="s">
        <v>1197</v>
      </c>
      <c r="C355" s="1" t="s">
        <v>34</v>
      </c>
      <c r="D355" s="1">
        <v>1</v>
      </c>
      <c r="E355" s="1">
        <v>8.1000000000000003E-2</v>
      </c>
      <c r="F355" s="1">
        <v>7.0000000000000007E-2</v>
      </c>
      <c r="G355" s="1">
        <v>2023</v>
      </c>
      <c r="H355" s="1" t="s">
        <v>154</v>
      </c>
      <c r="I35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6" spans="1:9" x14ac:dyDescent="0.25">
      <c r="A356" s="1" t="s">
        <v>2672</v>
      </c>
      <c r="B356" s="1" t="s">
        <v>2673</v>
      </c>
      <c r="C356" s="1" t="s">
        <v>66</v>
      </c>
      <c r="D356" s="1">
        <v>1</v>
      </c>
      <c r="E356" s="3">
        <v>0.47699999999999998</v>
      </c>
      <c r="F356" s="3">
        <v>0.41</v>
      </c>
      <c r="G356" s="1">
        <v>2017</v>
      </c>
      <c r="H356" s="1" t="s">
        <v>51</v>
      </c>
      <c r="I35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57" spans="1:9" x14ac:dyDescent="0.25">
      <c r="A357" s="1" t="s">
        <v>1198</v>
      </c>
      <c r="B357" s="1" t="s">
        <v>1199</v>
      </c>
      <c r="C357" s="1" t="s">
        <v>66</v>
      </c>
      <c r="D357" s="1">
        <v>1</v>
      </c>
      <c r="E357" s="1">
        <v>0.40100000000000002</v>
      </c>
      <c r="F357" s="1">
        <v>0.34499999999999997</v>
      </c>
      <c r="G357" s="1">
        <v>2017</v>
      </c>
      <c r="H357" s="1" t="s">
        <v>41</v>
      </c>
      <c r="I35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8" spans="1:9" x14ac:dyDescent="0.25">
      <c r="A358" s="1" t="s">
        <v>1200</v>
      </c>
      <c r="B358" s="1" t="s">
        <v>1201</v>
      </c>
      <c r="C358" s="1" t="s">
        <v>19</v>
      </c>
      <c r="D358" s="1">
        <v>1</v>
      </c>
      <c r="E358" s="1">
        <v>0.26</v>
      </c>
      <c r="F358" s="1">
        <v>0.223</v>
      </c>
      <c r="G358" s="1">
        <v>2024</v>
      </c>
      <c r="H358" s="1" t="s">
        <v>41</v>
      </c>
      <c r="I35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59" spans="1:9" x14ac:dyDescent="0.25">
      <c r="A359" s="1" t="s">
        <v>1204</v>
      </c>
      <c r="B359" s="1" t="s">
        <v>1205</v>
      </c>
      <c r="C359" s="1" t="s">
        <v>66</v>
      </c>
      <c r="D359" s="1">
        <v>1</v>
      </c>
      <c r="E359" s="1">
        <v>0.46400000000000002</v>
      </c>
      <c r="F359" s="1">
        <v>0.39900000000000002</v>
      </c>
      <c r="G359" s="1">
        <v>2009</v>
      </c>
      <c r="H359" s="1" t="s">
        <v>191</v>
      </c>
      <c r="I35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0" spans="1:9" x14ac:dyDescent="0.25">
      <c r="A360" s="1" t="s">
        <v>1212</v>
      </c>
      <c r="B360" s="1" t="s">
        <v>1213</v>
      </c>
      <c r="C360" s="1" t="s">
        <v>2454</v>
      </c>
      <c r="D360" s="1">
        <v>1</v>
      </c>
      <c r="E360" s="1" t="s">
        <v>73</v>
      </c>
      <c r="F360" s="1">
        <v>0.63500000000000001</v>
      </c>
      <c r="G360" s="1">
        <v>2025</v>
      </c>
      <c r="H360" s="1" t="s">
        <v>9</v>
      </c>
      <c r="I36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1" spans="1:9" x14ac:dyDescent="0.25">
      <c r="A361" s="1" t="s">
        <v>1214</v>
      </c>
      <c r="B361" s="1" t="s">
        <v>1215</v>
      </c>
      <c r="C361" s="1" t="s">
        <v>2452</v>
      </c>
      <c r="D361" s="1">
        <v>1</v>
      </c>
      <c r="E361" s="1">
        <v>0.379</v>
      </c>
      <c r="F361" s="1">
        <v>0.32600000000000001</v>
      </c>
      <c r="G361" s="1">
        <v>2025</v>
      </c>
      <c r="H361" s="1" t="s">
        <v>215</v>
      </c>
      <c r="I36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2" spans="1:9" x14ac:dyDescent="0.25">
      <c r="A362" s="1" t="s">
        <v>1216</v>
      </c>
      <c r="B362" s="1" t="s">
        <v>1217</v>
      </c>
      <c r="C362" s="1" t="s">
        <v>2455</v>
      </c>
      <c r="D362" s="1">
        <v>1</v>
      </c>
      <c r="E362" s="1">
        <v>0.21199999999999999</v>
      </c>
      <c r="F362" s="1">
        <v>0.182</v>
      </c>
      <c r="G362" s="1">
        <v>2025</v>
      </c>
      <c r="H362" s="1" t="s">
        <v>85</v>
      </c>
      <c r="I36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3" spans="1:9" x14ac:dyDescent="0.25">
      <c r="A363" s="1" t="s">
        <v>1220</v>
      </c>
      <c r="B363" s="1" t="s">
        <v>1221</v>
      </c>
      <c r="C363" s="1" t="s">
        <v>66</v>
      </c>
      <c r="D363" s="1">
        <v>1</v>
      </c>
      <c r="E363" s="1">
        <v>0.42</v>
      </c>
      <c r="F363" s="1">
        <v>0.36099999999999999</v>
      </c>
      <c r="G363" s="1">
        <v>2025</v>
      </c>
      <c r="H363" s="1" t="s">
        <v>16</v>
      </c>
      <c r="I36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4" spans="1:9" x14ac:dyDescent="0.25">
      <c r="A364" s="1" t="s">
        <v>1224</v>
      </c>
      <c r="B364" s="1" t="s">
        <v>1225</v>
      </c>
      <c r="C364" s="1" t="s">
        <v>2452</v>
      </c>
      <c r="D364" s="1">
        <v>1</v>
      </c>
      <c r="E364" s="1">
        <v>0.35299999999999998</v>
      </c>
      <c r="F364" s="1">
        <v>0.30399999999999999</v>
      </c>
      <c r="G364" s="1">
        <v>2018</v>
      </c>
      <c r="H364" s="1" t="s">
        <v>354</v>
      </c>
      <c r="I36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5" spans="1:9" x14ac:dyDescent="0.25">
      <c r="A365" s="1" t="s">
        <v>1228</v>
      </c>
      <c r="B365" s="1" t="s">
        <v>1229</v>
      </c>
      <c r="C365" s="1" t="s">
        <v>19</v>
      </c>
      <c r="D365" s="1">
        <v>1</v>
      </c>
      <c r="E365" s="1">
        <v>0.32500000000000001</v>
      </c>
      <c r="F365" s="1">
        <v>0.28000000000000003</v>
      </c>
      <c r="G365" s="1">
        <v>2020</v>
      </c>
      <c r="H365" s="1" t="s">
        <v>176</v>
      </c>
      <c r="I36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6" spans="1:9" x14ac:dyDescent="0.25">
      <c r="A366" s="1" t="s">
        <v>1230</v>
      </c>
      <c r="B366" s="1" t="s">
        <v>1231</v>
      </c>
      <c r="C366" s="1" t="s">
        <v>34</v>
      </c>
      <c r="D366" s="1">
        <v>1</v>
      </c>
      <c r="E366" s="1">
        <v>0.20399999999999999</v>
      </c>
      <c r="F366" s="1">
        <v>0.17599999999999999</v>
      </c>
      <c r="G366" s="1">
        <v>2011</v>
      </c>
      <c r="H366" s="1" t="s">
        <v>9</v>
      </c>
      <c r="I36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7" spans="1:9" x14ac:dyDescent="0.25">
      <c r="A367" s="1" t="s">
        <v>1234</v>
      </c>
      <c r="B367" s="1" t="s">
        <v>1235</v>
      </c>
      <c r="C367" s="1" t="s">
        <v>2456</v>
      </c>
      <c r="D367" s="1">
        <v>1</v>
      </c>
      <c r="E367" s="1">
        <v>0.44900000000000001</v>
      </c>
      <c r="F367" s="1">
        <v>0.38600000000000001</v>
      </c>
      <c r="G367" s="1">
        <v>2020</v>
      </c>
      <c r="H367" s="1" t="s">
        <v>107</v>
      </c>
      <c r="I36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8" spans="1:9" x14ac:dyDescent="0.25">
      <c r="A368" s="1" t="s">
        <v>1236</v>
      </c>
      <c r="B368" s="1" t="s">
        <v>1237</v>
      </c>
      <c r="C368" s="1" t="s">
        <v>66</v>
      </c>
      <c r="D368" s="1">
        <v>1</v>
      </c>
      <c r="E368" s="1">
        <v>0.41599999999999998</v>
      </c>
      <c r="F368" s="1">
        <v>0.35799999999999998</v>
      </c>
      <c r="G368" s="1">
        <v>2024</v>
      </c>
      <c r="H368" s="1" t="s">
        <v>148</v>
      </c>
      <c r="I36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69" spans="1:9" x14ac:dyDescent="0.25">
      <c r="A369" s="1" t="s">
        <v>2674</v>
      </c>
      <c r="B369" s="1" t="s">
        <v>2675</v>
      </c>
      <c r="C369" s="1" t="s">
        <v>2556</v>
      </c>
      <c r="D369" s="1">
        <v>1</v>
      </c>
      <c r="E369" s="1" t="s">
        <v>73</v>
      </c>
      <c r="F369" s="1">
        <v>0.50800000000000001</v>
      </c>
      <c r="G369" s="1">
        <v>2025</v>
      </c>
      <c r="H369" s="1" t="s">
        <v>63</v>
      </c>
      <c r="I36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70" spans="1:9" x14ac:dyDescent="0.25">
      <c r="A370" s="1" t="s">
        <v>1240</v>
      </c>
      <c r="B370" s="1" t="s">
        <v>1241</v>
      </c>
      <c r="C370" s="1" t="s">
        <v>2452</v>
      </c>
      <c r="D370" s="1">
        <v>1</v>
      </c>
      <c r="E370" s="3">
        <v>0.33300000000000002</v>
      </c>
      <c r="F370" s="3">
        <v>0.28599999999999998</v>
      </c>
      <c r="G370" s="1">
        <v>2018</v>
      </c>
      <c r="H370" s="1" t="s">
        <v>369</v>
      </c>
      <c r="I37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71" spans="1:9" x14ac:dyDescent="0.25">
      <c r="A371" s="1" t="s">
        <v>2676</v>
      </c>
      <c r="B371" s="1" t="s">
        <v>2677</v>
      </c>
      <c r="C371" s="1" t="s">
        <v>2556</v>
      </c>
      <c r="D371" s="1">
        <v>1</v>
      </c>
      <c r="E371" s="1" t="s">
        <v>73</v>
      </c>
      <c r="F371" s="1">
        <v>0.55400000000000005</v>
      </c>
      <c r="G371" s="1">
        <v>2019</v>
      </c>
      <c r="H371" s="1" t="s">
        <v>970</v>
      </c>
      <c r="I37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72" spans="1:9" x14ac:dyDescent="0.25">
      <c r="A372" s="1" t="s">
        <v>2678</v>
      </c>
      <c r="B372" s="1" t="s">
        <v>2679</v>
      </c>
      <c r="C372" s="1" t="s">
        <v>66</v>
      </c>
      <c r="D372" s="1">
        <v>1</v>
      </c>
      <c r="E372" s="1">
        <v>0.504</v>
      </c>
      <c r="F372" s="1">
        <v>0.433</v>
      </c>
      <c r="G372" s="1">
        <v>2009</v>
      </c>
      <c r="H372" s="1" t="s">
        <v>970</v>
      </c>
      <c r="I37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73" spans="1:9" x14ac:dyDescent="0.25">
      <c r="A373" s="1" t="s">
        <v>1242</v>
      </c>
      <c r="B373" s="1" t="s">
        <v>1243</v>
      </c>
      <c r="C373" s="1" t="s">
        <v>2452</v>
      </c>
      <c r="D373" s="1">
        <v>1</v>
      </c>
      <c r="E373" s="3">
        <v>0.33300000000000002</v>
      </c>
      <c r="F373" s="3">
        <v>0.28599999999999998</v>
      </c>
      <c r="G373" s="1">
        <v>2016</v>
      </c>
      <c r="H373" s="1" t="s">
        <v>238</v>
      </c>
      <c r="I37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74" spans="1:9" x14ac:dyDescent="0.25">
      <c r="A374" s="1" t="s">
        <v>1244</v>
      </c>
      <c r="B374" s="1" t="s">
        <v>1245</v>
      </c>
      <c r="C374" s="1" t="s">
        <v>2452</v>
      </c>
      <c r="D374" s="1">
        <v>1</v>
      </c>
      <c r="E374" s="1">
        <v>0.33100000000000002</v>
      </c>
      <c r="F374" s="1">
        <v>0.28499999999999998</v>
      </c>
      <c r="G374" s="1">
        <v>2025</v>
      </c>
      <c r="H374" s="1" t="s">
        <v>215</v>
      </c>
      <c r="I37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75" spans="1:9" x14ac:dyDescent="0.25">
      <c r="A375" s="1" t="s">
        <v>1246</v>
      </c>
      <c r="B375" s="1" t="s">
        <v>1247</v>
      </c>
      <c r="C375" s="1" t="s">
        <v>34</v>
      </c>
      <c r="D375" s="1">
        <v>1</v>
      </c>
      <c r="E375" s="1">
        <v>0.17599999999999999</v>
      </c>
      <c r="F375" s="1">
        <v>0.151</v>
      </c>
      <c r="G375" s="1">
        <v>2014</v>
      </c>
      <c r="H375" s="1" t="s">
        <v>48</v>
      </c>
      <c r="I37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76" spans="1:9" x14ac:dyDescent="0.25">
      <c r="A376" s="1" t="s">
        <v>2858</v>
      </c>
      <c r="B376" s="1" t="s">
        <v>2859</v>
      </c>
      <c r="C376" s="1" t="s">
        <v>2452</v>
      </c>
      <c r="D376" s="1">
        <v>1</v>
      </c>
      <c r="E376" s="1">
        <v>0.26</v>
      </c>
      <c r="F376" s="1">
        <v>0.223</v>
      </c>
      <c r="G376" s="1">
        <v>2025</v>
      </c>
      <c r="H376" s="1" t="s">
        <v>13</v>
      </c>
      <c r="I37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77" spans="1:9" x14ac:dyDescent="0.25">
      <c r="A377" s="1" t="s">
        <v>1250</v>
      </c>
      <c r="B377" s="1" t="s">
        <v>1251</v>
      </c>
      <c r="C377" s="1" t="s">
        <v>2452</v>
      </c>
      <c r="D377" s="1">
        <v>1</v>
      </c>
      <c r="E377" s="1">
        <v>0.22</v>
      </c>
      <c r="F377" s="1">
        <v>0.19</v>
      </c>
      <c r="G377" s="1">
        <v>2010</v>
      </c>
      <c r="H377" s="1" t="s">
        <v>107</v>
      </c>
      <c r="I37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78" spans="1:9" x14ac:dyDescent="0.25">
      <c r="A378" s="1" t="s">
        <v>1252</v>
      </c>
      <c r="B378" s="1" t="s">
        <v>1253</v>
      </c>
      <c r="C378" s="1" t="s">
        <v>2456</v>
      </c>
      <c r="D378" s="1">
        <v>1</v>
      </c>
      <c r="E378" s="1">
        <v>0.53800000000000003</v>
      </c>
      <c r="F378" s="1">
        <v>0.46300000000000002</v>
      </c>
      <c r="G378" s="1">
        <v>2025</v>
      </c>
      <c r="H378" s="1" t="s">
        <v>48</v>
      </c>
      <c r="I37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79" spans="1:9" x14ac:dyDescent="0.25">
      <c r="A379" s="1" t="s">
        <v>2680</v>
      </c>
      <c r="B379" s="1" t="s">
        <v>2681</v>
      </c>
      <c r="C379" s="1" t="s">
        <v>34</v>
      </c>
      <c r="D379" s="1">
        <v>1</v>
      </c>
      <c r="E379" s="1">
        <v>0.217</v>
      </c>
      <c r="F379" s="1">
        <v>0.186</v>
      </c>
      <c r="G379" s="1">
        <v>2010</v>
      </c>
      <c r="H379" s="1" t="s">
        <v>176</v>
      </c>
      <c r="I37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0" spans="1:9" x14ac:dyDescent="0.25">
      <c r="A380" s="1" t="s">
        <v>1260</v>
      </c>
      <c r="B380" s="1" t="s">
        <v>1261</v>
      </c>
      <c r="C380" s="1" t="s">
        <v>19</v>
      </c>
      <c r="D380" s="1">
        <v>1</v>
      </c>
      <c r="E380" s="1">
        <v>0.27800000000000002</v>
      </c>
      <c r="F380" s="1">
        <v>0.23899999999999999</v>
      </c>
      <c r="G380" s="1">
        <v>2010</v>
      </c>
      <c r="H380" s="1" t="s">
        <v>48</v>
      </c>
      <c r="I38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1" spans="1:9" x14ac:dyDescent="0.25">
      <c r="A381" s="1" t="s">
        <v>2860</v>
      </c>
      <c r="B381" s="1" t="s">
        <v>2861</v>
      </c>
      <c r="C381" s="1" t="s">
        <v>2456</v>
      </c>
      <c r="D381" s="1">
        <v>1</v>
      </c>
      <c r="E381" s="3">
        <v>0.40500000000000003</v>
      </c>
      <c r="F381" s="3">
        <v>0.34899999999999998</v>
      </c>
      <c r="G381" s="1">
        <v>2025</v>
      </c>
      <c r="H381" s="1" t="s">
        <v>238</v>
      </c>
      <c r="I38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382" spans="1:9" x14ac:dyDescent="0.25">
      <c r="A382" s="1" t="s">
        <v>1268</v>
      </c>
      <c r="B382" s="1" t="s">
        <v>1269</v>
      </c>
      <c r="C382" s="1" t="s">
        <v>34</v>
      </c>
      <c r="D382" s="1">
        <v>1</v>
      </c>
      <c r="E382" s="1">
        <v>0.18</v>
      </c>
      <c r="F382" s="1">
        <v>0.155</v>
      </c>
      <c r="G382" s="1">
        <v>2020</v>
      </c>
      <c r="H382" s="1" t="s">
        <v>9</v>
      </c>
      <c r="I38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3" spans="1:9" x14ac:dyDescent="0.25">
      <c r="A383" s="1" t="s">
        <v>2682</v>
      </c>
      <c r="B383" s="1" t="s">
        <v>2683</v>
      </c>
      <c r="C383" s="1" t="s">
        <v>66</v>
      </c>
      <c r="D383" s="1">
        <v>1</v>
      </c>
      <c r="E383" s="1">
        <v>0.40600000000000003</v>
      </c>
      <c r="F383" s="1">
        <v>0.34899999999999998</v>
      </c>
      <c r="G383" s="1">
        <v>2019</v>
      </c>
      <c r="H383" s="1" t="s">
        <v>970</v>
      </c>
      <c r="I38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4" spans="1:9" x14ac:dyDescent="0.25">
      <c r="A384" s="1" t="s">
        <v>1272</v>
      </c>
      <c r="B384" s="1" t="s">
        <v>1273</v>
      </c>
      <c r="C384" s="1" t="s">
        <v>19</v>
      </c>
      <c r="D384" s="1">
        <v>1</v>
      </c>
      <c r="E384" s="1">
        <v>0.33300000000000002</v>
      </c>
      <c r="F384" s="1">
        <v>0.28599999999999998</v>
      </c>
      <c r="G384" s="1">
        <v>2025</v>
      </c>
      <c r="H384" s="1" t="s">
        <v>107</v>
      </c>
      <c r="I38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5" spans="1:9" x14ac:dyDescent="0.25">
      <c r="A385" s="1" t="s">
        <v>1274</v>
      </c>
      <c r="B385" s="1" t="s">
        <v>1275</v>
      </c>
      <c r="C385" s="1" t="s">
        <v>2452</v>
      </c>
      <c r="D385" s="1">
        <v>1</v>
      </c>
      <c r="E385" s="1">
        <v>0.27700000000000002</v>
      </c>
      <c r="F385" s="1">
        <v>0.23799999999999999</v>
      </c>
      <c r="G385" s="1">
        <v>2011</v>
      </c>
      <c r="H385" s="1" t="s">
        <v>48</v>
      </c>
      <c r="I38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6" spans="1:9" x14ac:dyDescent="0.25">
      <c r="A386" s="1" t="s">
        <v>2684</v>
      </c>
      <c r="B386" s="1" t="s">
        <v>2685</v>
      </c>
      <c r="C386" s="1" t="s">
        <v>2452</v>
      </c>
      <c r="D386" s="1">
        <v>1</v>
      </c>
      <c r="E386" s="1">
        <v>0.34399999999999997</v>
      </c>
      <c r="F386" s="1">
        <v>0.29599999999999999</v>
      </c>
      <c r="G386" s="1">
        <v>2013</v>
      </c>
      <c r="H386" s="1" t="s">
        <v>731</v>
      </c>
      <c r="I38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7" spans="1:9" x14ac:dyDescent="0.25">
      <c r="A387" s="1" t="s">
        <v>2686</v>
      </c>
      <c r="B387" s="1" t="s">
        <v>2687</v>
      </c>
      <c r="C387" s="1" t="s">
        <v>19</v>
      </c>
      <c r="D387" s="1">
        <v>1</v>
      </c>
      <c r="E387" s="1">
        <v>0.26700000000000002</v>
      </c>
      <c r="F387" s="1">
        <v>0.22900000000000001</v>
      </c>
      <c r="G387" s="1">
        <v>2023</v>
      </c>
      <c r="H387" s="1" t="s">
        <v>176</v>
      </c>
      <c r="I38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8" spans="1:9" x14ac:dyDescent="0.25">
      <c r="A388" s="1" t="s">
        <v>2688</v>
      </c>
      <c r="B388" s="1" t="s">
        <v>2689</v>
      </c>
      <c r="C388" s="1" t="s">
        <v>19</v>
      </c>
      <c r="D388" s="1">
        <v>1</v>
      </c>
      <c r="E388" s="1">
        <v>0.33800000000000002</v>
      </c>
      <c r="F388" s="1">
        <v>0.29099999999999998</v>
      </c>
      <c r="G388" s="1">
        <v>2024</v>
      </c>
      <c r="H388" s="1" t="s">
        <v>1631</v>
      </c>
      <c r="I38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89" spans="1:9" x14ac:dyDescent="0.25">
      <c r="A389" s="1" t="s">
        <v>1280</v>
      </c>
      <c r="B389" s="1" t="s">
        <v>1281</v>
      </c>
      <c r="C389" s="1" t="s">
        <v>19</v>
      </c>
      <c r="D389" s="1">
        <v>1</v>
      </c>
      <c r="E389" s="1">
        <v>0.27900000000000003</v>
      </c>
      <c r="F389" s="1">
        <v>0.24</v>
      </c>
      <c r="G389" s="1">
        <v>2021</v>
      </c>
      <c r="H389" s="1" t="s">
        <v>67</v>
      </c>
      <c r="I38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0" spans="1:9" x14ac:dyDescent="0.25">
      <c r="A390" s="1" t="s">
        <v>2690</v>
      </c>
      <c r="B390" s="1" t="s">
        <v>2691</v>
      </c>
      <c r="C390" s="1" t="s">
        <v>2456</v>
      </c>
      <c r="D390" s="1">
        <v>1</v>
      </c>
      <c r="E390" s="1">
        <v>0.57599999999999996</v>
      </c>
      <c r="F390" s="1">
        <v>0.495</v>
      </c>
      <c r="G390" s="1">
        <v>2020</v>
      </c>
      <c r="H390" s="1" t="s">
        <v>1652</v>
      </c>
      <c r="I39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1" spans="1:9" x14ac:dyDescent="0.25">
      <c r="A391" s="1" t="s">
        <v>1288</v>
      </c>
      <c r="B391" s="1" t="s">
        <v>1289</v>
      </c>
      <c r="C391" s="1" t="s">
        <v>34</v>
      </c>
      <c r="D391" s="1">
        <v>1</v>
      </c>
      <c r="E391" s="1">
        <v>0.14899999999999999</v>
      </c>
      <c r="F391" s="1">
        <v>0.128</v>
      </c>
      <c r="G391" s="1">
        <v>2020</v>
      </c>
      <c r="H391" s="1" t="s">
        <v>31</v>
      </c>
      <c r="I39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2" spans="1:9" x14ac:dyDescent="0.25">
      <c r="A392" s="1" t="s">
        <v>1290</v>
      </c>
      <c r="B392" s="1" t="s">
        <v>1291</v>
      </c>
      <c r="C392" s="1" t="s">
        <v>2452</v>
      </c>
      <c r="D392" s="1">
        <v>1</v>
      </c>
      <c r="E392" s="1">
        <v>0.379</v>
      </c>
      <c r="F392" s="1">
        <v>0.32600000000000001</v>
      </c>
      <c r="G392" s="1">
        <v>2025</v>
      </c>
      <c r="H392" s="1" t="s">
        <v>60</v>
      </c>
      <c r="I39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3" spans="1:9" x14ac:dyDescent="0.25">
      <c r="A393" s="1" t="s">
        <v>1294</v>
      </c>
      <c r="B393" s="1" t="s">
        <v>1295</v>
      </c>
      <c r="C393" s="1" t="s">
        <v>19</v>
      </c>
      <c r="D393" s="1">
        <v>1</v>
      </c>
      <c r="E393" s="1">
        <v>0.27</v>
      </c>
      <c r="F393" s="1">
        <v>0.23200000000000001</v>
      </c>
      <c r="G393" s="1">
        <v>2020</v>
      </c>
      <c r="H393" s="1" t="s">
        <v>9</v>
      </c>
      <c r="I39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4" spans="1:9" x14ac:dyDescent="0.25">
      <c r="A394" s="1" t="s">
        <v>1300</v>
      </c>
      <c r="B394" s="1" t="s">
        <v>1301</v>
      </c>
      <c r="C394" s="1" t="s">
        <v>34</v>
      </c>
      <c r="D394" s="1">
        <v>1</v>
      </c>
      <c r="E394" s="1">
        <v>0.15</v>
      </c>
      <c r="F394" s="1">
        <v>0.129</v>
      </c>
      <c r="G394" s="1">
        <v>2024</v>
      </c>
      <c r="H394" s="1" t="s">
        <v>143</v>
      </c>
      <c r="I39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5" spans="1:9" x14ac:dyDescent="0.25">
      <c r="A395" s="1" t="s">
        <v>1306</v>
      </c>
      <c r="B395" s="1" t="s">
        <v>1307</v>
      </c>
      <c r="C395" s="1" t="s">
        <v>19</v>
      </c>
      <c r="D395" s="1">
        <v>1</v>
      </c>
      <c r="E395" s="1">
        <v>0.26300000000000001</v>
      </c>
      <c r="F395" s="1">
        <v>0.22600000000000001</v>
      </c>
      <c r="G395" s="1">
        <v>2023</v>
      </c>
      <c r="H395" s="1" t="s">
        <v>98</v>
      </c>
      <c r="I39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6" spans="1:9" x14ac:dyDescent="0.25">
      <c r="A396" s="1" t="s">
        <v>2692</v>
      </c>
      <c r="B396" s="1" t="s">
        <v>2693</v>
      </c>
      <c r="C396" s="1" t="s">
        <v>2452</v>
      </c>
      <c r="D396" s="1">
        <v>1</v>
      </c>
      <c r="E396" s="1">
        <v>0.39100000000000001</v>
      </c>
      <c r="F396" s="1">
        <v>0.33600000000000002</v>
      </c>
      <c r="G396" s="1">
        <v>2020</v>
      </c>
      <c r="H396" s="1" t="s">
        <v>970</v>
      </c>
      <c r="I39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7" spans="1:9" x14ac:dyDescent="0.25">
      <c r="A397" s="1" t="s">
        <v>1308</v>
      </c>
      <c r="B397" s="1" t="s">
        <v>1309</v>
      </c>
      <c r="C397" s="1" t="s">
        <v>19</v>
      </c>
      <c r="D397" s="1">
        <v>1</v>
      </c>
      <c r="E397" s="1">
        <v>0.32600000000000001</v>
      </c>
      <c r="F397" s="1">
        <v>0.28000000000000003</v>
      </c>
      <c r="G397" s="1">
        <v>2025</v>
      </c>
      <c r="H397" s="1" t="s">
        <v>93</v>
      </c>
      <c r="I39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8" spans="1:9" x14ac:dyDescent="0.25">
      <c r="A398" s="1" t="s">
        <v>1314</v>
      </c>
      <c r="B398" s="1" t="s">
        <v>1315</v>
      </c>
      <c r="C398" s="1" t="s">
        <v>2456</v>
      </c>
      <c r="D398" s="1">
        <v>1</v>
      </c>
      <c r="E398" s="1">
        <v>0.42899999999999999</v>
      </c>
      <c r="F398" s="1">
        <v>0.36899999999999999</v>
      </c>
      <c r="G398" s="1">
        <v>2025</v>
      </c>
      <c r="H398" s="1" t="s">
        <v>93</v>
      </c>
      <c r="I39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399" spans="1:9" x14ac:dyDescent="0.25">
      <c r="A399" s="1" t="s">
        <v>1316</v>
      </c>
      <c r="B399" s="1" t="s">
        <v>1315</v>
      </c>
      <c r="C399" s="1" t="s">
        <v>19</v>
      </c>
      <c r="D399" s="1">
        <v>1</v>
      </c>
      <c r="E399" s="1">
        <v>0.28499999999999998</v>
      </c>
      <c r="F399" s="1">
        <v>0.245</v>
      </c>
      <c r="G399" s="1">
        <v>2016</v>
      </c>
      <c r="H399" s="1" t="s">
        <v>154</v>
      </c>
      <c r="I39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0" spans="1:9" x14ac:dyDescent="0.25">
      <c r="A400" s="1" t="s">
        <v>1319</v>
      </c>
      <c r="B400" s="1" t="s">
        <v>1320</v>
      </c>
      <c r="C400" s="1" t="s">
        <v>34</v>
      </c>
      <c r="D400" s="1">
        <v>1</v>
      </c>
      <c r="E400" s="1">
        <v>0.108</v>
      </c>
      <c r="F400" s="1">
        <v>9.2999999999999999E-2</v>
      </c>
      <c r="G400" s="1">
        <v>2010</v>
      </c>
      <c r="H400" s="1" t="s">
        <v>191</v>
      </c>
      <c r="I40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1" spans="1:9" x14ac:dyDescent="0.25">
      <c r="A401" s="1" t="s">
        <v>1321</v>
      </c>
      <c r="B401" s="1" t="s">
        <v>1322</v>
      </c>
      <c r="C401" s="1" t="s">
        <v>2452</v>
      </c>
      <c r="D401" s="1">
        <v>1</v>
      </c>
      <c r="E401" s="1">
        <v>0.33300000000000002</v>
      </c>
      <c r="F401" s="1">
        <v>0.28599999999999998</v>
      </c>
      <c r="G401" s="1">
        <v>2017</v>
      </c>
      <c r="H401" s="1" t="s">
        <v>253</v>
      </c>
      <c r="I40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2" spans="1:9" x14ac:dyDescent="0.25">
      <c r="A402" s="1" t="s">
        <v>1323</v>
      </c>
      <c r="B402" s="1" t="s">
        <v>1324</v>
      </c>
      <c r="C402" s="1" t="s">
        <v>2452</v>
      </c>
      <c r="D402" s="1">
        <v>1</v>
      </c>
      <c r="E402" s="1">
        <v>0.27</v>
      </c>
      <c r="F402" s="1">
        <v>0.23200000000000001</v>
      </c>
      <c r="G402" s="1">
        <v>2025</v>
      </c>
      <c r="H402" s="1" t="s">
        <v>93</v>
      </c>
      <c r="I40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3" spans="1:9" x14ac:dyDescent="0.25">
      <c r="A403" s="1" t="s">
        <v>2694</v>
      </c>
      <c r="B403" s="1" t="s">
        <v>2695</v>
      </c>
      <c r="C403" s="1" t="s">
        <v>66</v>
      </c>
      <c r="D403" s="1">
        <v>1</v>
      </c>
      <c r="E403" s="1">
        <v>0.55500000000000005</v>
      </c>
      <c r="F403" s="1">
        <v>0.47699999999999998</v>
      </c>
      <c r="G403" s="1">
        <v>2025</v>
      </c>
      <c r="H403" s="1" t="s">
        <v>115</v>
      </c>
      <c r="I40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4" spans="1:9" x14ac:dyDescent="0.25">
      <c r="A404" s="1" t="s">
        <v>1333</v>
      </c>
      <c r="B404" s="1" t="s">
        <v>1334</v>
      </c>
      <c r="C404" s="1" t="s">
        <v>2452</v>
      </c>
      <c r="D404" s="1">
        <v>1</v>
      </c>
      <c r="E404" s="1">
        <v>0.27700000000000002</v>
      </c>
      <c r="F404" s="1">
        <v>0.23799999999999999</v>
      </c>
      <c r="G404" s="1">
        <v>2012</v>
      </c>
      <c r="H404" s="1" t="s">
        <v>41</v>
      </c>
      <c r="I40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5" spans="1:9" x14ac:dyDescent="0.25">
      <c r="A405" s="1" t="s">
        <v>1335</v>
      </c>
      <c r="B405" s="1" t="s">
        <v>1336</v>
      </c>
      <c r="C405" s="1" t="s">
        <v>19</v>
      </c>
      <c r="D405" s="1">
        <v>1</v>
      </c>
      <c r="E405" s="1">
        <v>0.34300000000000003</v>
      </c>
      <c r="F405" s="1">
        <v>0.29499999999999998</v>
      </c>
      <c r="G405" s="1">
        <v>2014</v>
      </c>
      <c r="H405" s="1" t="s">
        <v>41</v>
      </c>
      <c r="I40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6" spans="1:9" x14ac:dyDescent="0.25">
      <c r="A406" s="1" t="s">
        <v>1339</v>
      </c>
      <c r="B406" s="1" t="s">
        <v>1340</v>
      </c>
      <c r="C406" s="1" t="s">
        <v>2452</v>
      </c>
      <c r="D406" s="1">
        <v>1</v>
      </c>
      <c r="E406" s="1">
        <v>0.35099999999999998</v>
      </c>
      <c r="F406" s="1">
        <v>0.30199999999999999</v>
      </c>
      <c r="G406" s="1">
        <v>2025</v>
      </c>
      <c r="H406" s="1" t="s">
        <v>167</v>
      </c>
      <c r="I40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7" spans="1:9" x14ac:dyDescent="0.25">
      <c r="A407" s="1" t="s">
        <v>1348</v>
      </c>
      <c r="B407" s="1" t="s">
        <v>1349</v>
      </c>
      <c r="C407" s="1" t="s">
        <v>34</v>
      </c>
      <c r="D407" s="1">
        <v>1</v>
      </c>
      <c r="E407" s="1">
        <v>0.191</v>
      </c>
      <c r="F407" s="1">
        <v>0.16400000000000001</v>
      </c>
      <c r="G407" s="1">
        <v>2015</v>
      </c>
      <c r="H407" s="1" t="s">
        <v>123</v>
      </c>
      <c r="I40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8" spans="1:9" x14ac:dyDescent="0.25">
      <c r="A408" s="1" t="s">
        <v>1355</v>
      </c>
      <c r="B408" s="1" t="s">
        <v>1356</v>
      </c>
      <c r="C408" s="1" t="s">
        <v>2452</v>
      </c>
      <c r="D408" s="1">
        <v>1</v>
      </c>
      <c r="E408" s="1">
        <v>0.39500000000000002</v>
      </c>
      <c r="F408" s="1">
        <v>0.34</v>
      </c>
      <c r="G408" s="1">
        <v>2022</v>
      </c>
      <c r="H408" s="1" t="s">
        <v>85</v>
      </c>
      <c r="I40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09" spans="1:9" x14ac:dyDescent="0.25">
      <c r="A409" s="1" t="s">
        <v>1359</v>
      </c>
      <c r="B409" s="1" t="s">
        <v>1360</v>
      </c>
      <c r="C409" s="1" t="s">
        <v>34</v>
      </c>
      <c r="D409" s="1">
        <v>1</v>
      </c>
      <c r="E409" s="3">
        <v>0.185</v>
      </c>
      <c r="F409" s="3">
        <v>0.159</v>
      </c>
      <c r="G409" s="1">
        <v>2020</v>
      </c>
      <c r="H409" s="1" t="s">
        <v>51</v>
      </c>
      <c r="I40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10" spans="1:9" x14ac:dyDescent="0.25">
      <c r="A410" s="1" t="s">
        <v>1361</v>
      </c>
      <c r="B410" s="1" t="s">
        <v>1362</v>
      </c>
      <c r="C410" s="1" t="s">
        <v>34</v>
      </c>
      <c r="D410" s="1">
        <v>1</v>
      </c>
      <c r="E410" s="1">
        <v>0.11700000000000001</v>
      </c>
      <c r="F410" s="1">
        <v>0.1</v>
      </c>
      <c r="G410" s="1">
        <v>2025</v>
      </c>
      <c r="H410" s="1" t="s">
        <v>143</v>
      </c>
      <c r="I41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11" spans="1:9" x14ac:dyDescent="0.25">
      <c r="A411" s="1" t="s">
        <v>1363</v>
      </c>
      <c r="B411" s="1" t="s">
        <v>1364</v>
      </c>
      <c r="C411" s="1" t="s">
        <v>2452</v>
      </c>
      <c r="D411" s="1">
        <v>1</v>
      </c>
      <c r="E411" s="1">
        <v>0.38800000000000001</v>
      </c>
      <c r="F411" s="1">
        <v>0.33400000000000002</v>
      </c>
      <c r="G411" s="1">
        <v>2022</v>
      </c>
      <c r="H411" s="1" t="s">
        <v>67</v>
      </c>
      <c r="I41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12" spans="1:9" x14ac:dyDescent="0.25">
      <c r="A412" s="1" t="s">
        <v>1371</v>
      </c>
      <c r="B412" s="1" t="s">
        <v>1372</v>
      </c>
      <c r="C412" s="1" t="s">
        <v>19</v>
      </c>
      <c r="D412" s="1">
        <v>1</v>
      </c>
      <c r="E412" s="1">
        <v>0.28199999999999997</v>
      </c>
      <c r="F412" s="1">
        <v>0.24299999999999999</v>
      </c>
      <c r="G412" s="1">
        <v>2025</v>
      </c>
      <c r="H412" s="1" t="s">
        <v>143</v>
      </c>
      <c r="I41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13" spans="1:9" x14ac:dyDescent="0.25">
      <c r="A413" s="1" t="s">
        <v>2696</v>
      </c>
      <c r="B413" s="1" t="s">
        <v>2697</v>
      </c>
      <c r="C413" s="1" t="s">
        <v>19</v>
      </c>
      <c r="D413" s="1">
        <v>1</v>
      </c>
      <c r="E413" s="1">
        <v>0.27200000000000002</v>
      </c>
      <c r="F413" s="1">
        <v>0.23400000000000001</v>
      </c>
      <c r="G413" s="1">
        <v>2010</v>
      </c>
      <c r="H413" s="1" t="s">
        <v>88</v>
      </c>
      <c r="I41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14" spans="1:9" x14ac:dyDescent="0.25">
      <c r="A414" s="1" t="s">
        <v>1375</v>
      </c>
      <c r="B414" s="1" t="s">
        <v>1376</v>
      </c>
      <c r="C414" s="1" t="s">
        <v>19</v>
      </c>
      <c r="D414" s="1">
        <v>1</v>
      </c>
      <c r="E414" s="3">
        <v>0.32200000000000001</v>
      </c>
      <c r="F414" s="3">
        <v>0.27700000000000002</v>
      </c>
      <c r="G414" s="1">
        <v>2025</v>
      </c>
      <c r="H414" s="1" t="s">
        <v>51</v>
      </c>
      <c r="I41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15" spans="1:9" x14ac:dyDescent="0.25">
      <c r="A415" s="1" t="s">
        <v>1377</v>
      </c>
      <c r="B415" s="1" t="s">
        <v>1378</v>
      </c>
      <c r="C415" s="1" t="s">
        <v>2556</v>
      </c>
      <c r="D415" s="1">
        <v>1</v>
      </c>
      <c r="E415" s="1" t="s">
        <v>73</v>
      </c>
      <c r="F415" s="1">
        <v>0.65600000000000003</v>
      </c>
      <c r="G415" s="1">
        <v>2025</v>
      </c>
      <c r="H415" s="1" t="s">
        <v>664</v>
      </c>
      <c r="I41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16" spans="1:9" x14ac:dyDescent="0.25">
      <c r="A416" s="1" t="s">
        <v>1379</v>
      </c>
      <c r="B416" s="1" t="s">
        <v>1380</v>
      </c>
      <c r="C416" s="1" t="s">
        <v>19</v>
      </c>
      <c r="D416" s="1">
        <v>1</v>
      </c>
      <c r="E416" s="1">
        <v>0.34200000000000003</v>
      </c>
      <c r="F416" s="1">
        <v>0.29399999999999998</v>
      </c>
      <c r="G416" s="1">
        <v>2014</v>
      </c>
      <c r="H416" s="1" t="s">
        <v>176</v>
      </c>
      <c r="I41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17" spans="1:9" x14ac:dyDescent="0.25">
      <c r="A417" s="1" t="s">
        <v>1389</v>
      </c>
      <c r="B417" s="1" t="s">
        <v>1390</v>
      </c>
      <c r="C417" s="1" t="s">
        <v>2455</v>
      </c>
      <c r="D417" s="1">
        <v>1</v>
      </c>
      <c r="E417" s="1">
        <v>0.22500000000000001</v>
      </c>
      <c r="F417" s="1">
        <v>0.19400000000000001</v>
      </c>
      <c r="G417" s="1">
        <v>2024</v>
      </c>
      <c r="H417" s="1" t="s">
        <v>536</v>
      </c>
      <c r="I41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18" spans="1:9" x14ac:dyDescent="0.25">
      <c r="A418" s="1" t="s">
        <v>2698</v>
      </c>
      <c r="B418" s="1" t="s">
        <v>2699</v>
      </c>
      <c r="C418" s="1" t="s">
        <v>19</v>
      </c>
      <c r="D418" s="1">
        <v>1</v>
      </c>
      <c r="E418" s="1">
        <v>0.314</v>
      </c>
      <c r="F418" s="1">
        <v>0.27</v>
      </c>
      <c r="G418" s="1">
        <v>2020</v>
      </c>
      <c r="H418" s="1" t="s">
        <v>536</v>
      </c>
      <c r="I41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19" spans="1:9" x14ac:dyDescent="0.25">
      <c r="A419" s="1" t="s">
        <v>1393</v>
      </c>
      <c r="B419" s="1" t="s">
        <v>1394</v>
      </c>
      <c r="C419" s="1" t="s">
        <v>2454</v>
      </c>
      <c r="D419" s="1">
        <v>1</v>
      </c>
      <c r="E419" s="1" t="s">
        <v>73</v>
      </c>
      <c r="F419" s="1">
        <v>0.66600000000000004</v>
      </c>
      <c r="G419" s="1">
        <v>2025</v>
      </c>
      <c r="H419" s="1" t="s">
        <v>536</v>
      </c>
      <c r="I41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20" spans="1:9" x14ac:dyDescent="0.25">
      <c r="A420" s="1" t="s">
        <v>1395</v>
      </c>
      <c r="B420" s="1" t="s">
        <v>1396</v>
      </c>
      <c r="C420" s="1" t="s">
        <v>2452</v>
      </c>
      <c r="D420" s="1">
        <v>1</v>
      </c>
      <c r="E420" s="1">
        <v>0.38300000000000001</v>
      </c>
      <c r="F420" s="1">
        <v>0.32900000000000001</v>
      </c>
      <c r="G420" s="1">
        <v>2024</v>
      </c>
      <c r="H420" s="1" t="s">
        <v>9</v>
      </c>
      <c r="I42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21" spans="1:9" x14ac:dyDescent="0.25">
      <c r="A421" s="1" t="s">
        <v>2894</v>
      </c>
      <c r="B421" s="1" t="s">
        <v>2895</v>
      </c>
      <c r="C421" s="1" t="s">
        <v>2637</v>
      </c>
      <c r="D421" s="1">
        <v>1</v>
      </c>
      <c r="E421" s="1" t="s">
        <v>73</v>
      </c>
      <c r="F421" s="1">
        <v>1.782</v>
      </c>
      <c r="G421" s="1">
        <v>2025</v>
      </c>
      <c r="H421" s="1" t="s">
        <v>54</v>
      </c>
      <c r="I42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22" spans="1:9" x14ac:dyDescent="0.25">
      <c r="A422" s="1" t="s">
        <v>1405</v>
      </c>
      <c r="B422" s="1" t="s">
        <v>1406</v>
      </c>
      <c r="C422" s="1" t="s">
        <v>34</v>
      </c>
      <c r="D422" s="1">
        <v>1</v>
      </c>
      <c r="E422" s="1">
        <v>0.15</v>
      </c>
      <c r="F422" s="1">
        <v>0.129</v>
      </c>
      <c r="G422" s="1">
        <v>2024</v>
      </c>
      <c r="H422" s="1" t="s">
        <v>354</v>
      </c>
      <c r="I42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23" spans="1:9" x14ac:dyDescent="0.25">
      <c r="A423" s="1" t="s">
        <v>1407</v>
      </c>
      <c r="B423" s="1" t="s">
        <v>1408</v>
      </c>
      <c r="C423" s="1" t="s">
        <v>66</v>
      </c>
      <c r="D423" s="1">
        <v>1</v>
      </c>
      <c r="E423" s="1">
        <v>0.40100000000000002</v>
      </c>
      <c r="F423" s="1">
        <v>0.34499999999999997</v>
      </c>
      <c r="G423" s="1">
        <v>2022</v>
      </c>
      <c r="H423" s="1" t="s">
        <v>110</v>
      </c>
      <c r="I42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24" spans="1:9" x14ac:dyDescent="0.25">
      <c r="A424" s="1" t="s">
        <v>1409</v>
      </c>
      <c r="B424" s="1" t="s">
        <v>1410</v>
      </c>
      <c r="C424" s="1" t="s">
        <v>2452</v>
      </c>
      <c r="D424" s="1">
        <v>1</v>
      </c>
      <c r="E424" s="3">
        <v>0.32900000000000001</v>
      </c>
      <c r="F424" s="3">
        <v>0.28299999999999997</v>
      </c>
      <c r="G424" s="1">
        <v>2015</v>
      </c>
      <c r="H424" s="1" t="s">
        <v>82</v>
      </c>
      <c r="I42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25" spans="1:9" x14ac:dyDescent="0.25">
      <c r="A425" s="1" t="s">
        <v>1415</v>
      </c>
      <c r="B425" s="1" t="s">
        <v>1416</v>
      </c>
      <c r="C425" s="1" t="s">
        <v>2456</v>
      </c>
      <c r="D425" s="1">
        <v>1</v>
      </c>
      <c r="E425" s="3">
        <v>0.52600000000000002</v>
      </c>
      <c r="F425" s="3">
        <v>0.45300000000000001</v>
      </c>
      <c r="G425" s="1">
        <v>2016</v>
      </c>
      <c r="H425" s="1" t="s">
        <v>284</v>
      </c>
      <c r="I42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26" spans="1:9" x14ac:dyDescent="0.25">
      <c r="A426" s="1" t="s">
        <v>2504</v>
      </c>
      <c r="B426" s="1" t="s">
        <v>2505</v>
      </c>
      <c r="C426" s="1" t="s">
        <v>2456</v>
      </c>
      <c r="D426" s="1">
        <v>1</v>
      </c>
      <c r="E426" s="1">
        <v>0.40699999999999997</v>
      </c>
      <c r="F426" s="1">
        <v>0.35</v>
      </c>
      <c r="G426" s="1">
        <v>2025</v>
      </c>
      <c r="H426" s="1" t="s">
        <v>98</v>
      </c>
      <c r="I42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27" spans="1:9" x14ac:dyDescent="0.25">
      <c r="A427" s="1" t="s">
        <v>2700</v>
      </c>
      <c r="B427" s="1" t="s">
        <v>2701</v>
      </c>
      <c r="C427" s="1" t="s">
        <v>66</v>
      </c>
      <c r="D427" s="1">
        <v>1</v>
      </c>
      <c r="E427" s="3">
        <v>0.51</v>
      </c>
      <c r="F427" s="3">
        <v>0.439</v>
      </c>
      <c r="G427" s="1">
        <v>2020</v>
      </c>
      <c r="H427" s="1" t="s">
        <v>1140</v>
      </c>
      <c r="I42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28" spans="1:9" x14ac:dyDescent="0.25">
      <c r="A428" s="1" t="s">
        <v>1423</v>
      </c>
      <c r="B428" s="1" t="s">
        <v>1424</v>
      </c>
      <c r="C428" s="1" t="s">
        <v>2452</v>
      </c>
      <c r="D428" s="1">
        <v>1</v>
      </c>
      <c r="E428" s="3">
        <v>0.33400000000000002</v>
      </c>
      <c r="F428" s="3">
        <v>0.28699999999999998</v>
      </c>
      <c r="G428" s="1">
        <v>2024</v>
      </c>
      <c r="H428" s="1" t="s">
        <v>82</v>
      </c>
      <c r="I42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29" spans="1:9" x14ac:dyDescent="0.25">
      <c r="A429" s="1" t="s">
        <v>1425</v>
      </c>
      <c r="B429" s="1" t="s">
        <v>1426</v>
      </c>
      <c r="C429" s="1" t="s">
        <v>2556</v>
      </c>
      <c r="D429" s="1">
        <v>1</v>
      </c>
      <c r="E429" s="1" t="s">
        <v>73</v>
      </c>
      <c r="F429" s="1">
        <v>0.55800000000000005</v>
      </c>
      <c r="G429" s="1">
        <v>2025</v>
      </c>
      <c r="H429" s="1" t="s">
        <v>25</v>
      </c>
      <c r="I42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30" spans="1:9" x14ac:dyDescent="0.25">
      <c r="A430" s="1" t="s">
        <v>2702</v>
      </c>
      <c r="B430" s="1" t="s">
        <v>2703</v>
      </c>
      <c r="C430" s="1" t="s">
        <v>66</v>
      </c>
      <c r="D430" s="1">
        <v>1</v>
      </c>
      <c r="E430" s="3">
        <v>0.48199999999999998</v>
      </c>
      <c r="F430" s="3">
        <v>0.41499999999999998</v>
      </c>
      <c r="G430" s="1">
        <v>2014</v>
      </c>
      <c r="H430" s="1" t="s">
        <v>38</v>
      </c>
      <c r="I43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31" spans="1:9" x14ac:dyDescent="0.25">
      <c r="A431" s="1" t="s">
        <v>1429</v>
      </c>
      <c r="B431" s="1" t="s">
        <v>1430</v>
      </c>
      <c r="C431" s="1" t="s">
        <v>19</v>
      </c>
      <c r="D431" s="1">
        <v>1</v>
      </c>
      <c r="E431" s="1">
        <v>0.29699999999999999</v>
      </c>
      <c r="F431" s="1">
        <v>0.25600000000000001</v>
      </c>
      <c r="G431" s="1">
        <v>2017</v>
      </c>
      <c r="H431" s="1" t="s">
        <v>57</v>
      </c>
      <c r="I43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32" spans="1:9" x14ac:dyDescent="0.25">
      <c r="A432" s="1" t="s">
        <v>1431</v>
      </c>
      <c r="B432" s="1" t="s">
        <v>1432</v>
      </c>
      <c r="C432" s="1" t="s">
        <v>2452</v>
      </c>
      <c r="D432" s="1">
        <v>1</v>
      </c>
      <c r="E432" s="1">
        <v>0.371</v>
      </c>
      <c r="F432" s="1">
        <v>0.31900000000000001</v>
      </c>
      <c r="G432" s="1">
        <v>2016</v>
      </c>
      <c r="H432" s="1" t="s">
        <v>215</v>
      </c>
      <c r="I43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33" spans="1:9" x14ac:dyDescent="0.25">
      <c r="A433" s="1" t="s">
        <v>1437</v>
      </c>
      <c r="B433" s="1" t="s">
        <v>1438</v>
      </c>
      <c r="C433" s="1" t="s">
        <v>19</v>
      </c>
      <c r="D433" s="1">
        <v>1</v>
      </c>
      <c r="E433" s="1">
        <v>0.29899999999999999</v>
      </c>
      <c r="F433" s="1">
        <v>0.25700000000000001</v>
      </c>
      <c r="G433" s="1">
        <v>2016</v>
      </c>
      <c r="H433" s="1" t="s">
        <v>664</v>
      </c>
      <c r="I43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34" spans="1:9" x14ac:dyDescent="0.25">
      <c r="A434" s="1" t="s">
        <v>1443</v>
      </c>
      <c r="B434" s="1" t="s">
        <v>1444</v>
      </c>
      <c r="C434" s="1" t="s">
        <v>2455</v>
      </c>
      <c r="D434" s="1">
        <v>1</v>
      </c>
      <c r="E434" s="1">
        <v>0.23100000000000001</v>
      </c>
      <c r="F434" s="1">
        <v>0.19900000000000001</v>
      </c>
      <c r="G434" s="1">
        <v>2017</v>
      </c>
      <c r="H434" s="1" t="s">
        <v>253</v>
      </c>
      <c r="I43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35" spans="1:9" x14ac:dyDescent="0.25">
      <c r="A435" s="1" t="s">
        <v>1447</v>
      </c>
      <c r="B435" s="1" t="s">
        <v>1448</v>
      </c>
      <c r="C435" s="1" t="s">
        <v>34</v>
      </c>
      <c r="D435" s="1">
        <v>1</v>
      </c>
      <c r="E435" s="1">
        <v>0.16600000000000001</v>
      </c>
      <c r="F435" s="1">
        <v>0.14299999999999999</v>
      </c>
      <c r="G435" s="1">
        <v>2024</v>
      </c>
      <c r="H435" s="1" t="s">
        <v>54</v>
      </c>
      <c r="I43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36" spans="1:9" x14ac:dyDescent="0.25">
      <c r="A436" s="1" t="s">
        <v>1453</v>
      </c>
      <c r="B436" s="1" t="s">
        <v>1454</v>
      </c>
      <c r="C436" s="1" t="s">
        <v>34</v>
      </c>
      <c r="D436" s="1">
        <v>1</v>
      </c>
      <c r="E436" s="1">
        <v>0.17100000000000001</v>
      </c>
      <c r="F436" s="1">
        <v>0.14699999999999999</v>
      </c>
      <c r="G436" s="1">
        <v>2019</v>
      </c>
      <c r="H436" s="1" t="s">
        <v>41</v>
      </c>
      <c r="I43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37" spans="1:9" x14ac:dyDescent="0.25">
      <c r="A437" s="1" t="s">
        <v>2508</v>
      </c>
      <c r="B437" s="1" t="s">
        <v>2509</v>
      </c>
      <c r="C437" s="1" t="s">
        <v>2456</v>
      </c>
      <c r="D437" s="1">
        <v>1</v>
      </c>
      <c r="E437" s="1">
        <v>0.53</v>
      </c>
      <c r="F437" s="1">
        <v>0.45600000000000002</v>
      </c>
      <c r="G437" s="1">
        <v>2025</v>
      </c>
      <c r="H437" s="1" t="s">
        <v>54</v>
      </c>
      <c r="I43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38" spans="1:9" x14ac:dyDescent="0.25">
      <c r="A438" s="1" t="s">
        <v>2510</v>
      </c>
      <c r="B438" s="1" t="s">
        <v>2511</v>
      </c>
      <c r="C438" s="1" t="s">
        <v>2454</v>
      </c>
      <c r="D438" s="1">
        <v>1</v>
      </c>
      <c r="E438" s="1" t="s">
        <v>73</v>
      </c>
      <c r="F438" s="1">
        <v>0.66400000000000003</v>
      </c>
      <c r="G438" s="1">
        <v>2019</v>
      </c>
      <c r="H438" s="1" t="s">
        <v>88</v>
      </c>
      <c r="I43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39" spans="1:9" x14ac:dyDescent="0.25">
      <c r="A439" s="1" t="s">
        <v>1461</v>
      </c>
      <c r="B439" s="1" t="s">
        <v>1462</v>
      </c>
      <c r="C439" s="1" t="s">
        <v>66</v>
      </c>
      <c r="D439" s="1">
        <v>1</v>
      </c>
      <c r="E439" s="1">
        <v>0.46600000000000003</v>
      </c>
      <c r="F439" s="1">
        <v>0.4</v>
      </c>
      <c r="G439" s="1">
        <v>2025</v>
      </c>
      <c r="H439" s="1" t="s">
        <v>9</v>
      </c>
      <c r="I43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0" spans="1:9" x14ac:dyDescent="0.25">
      <c r="A440" s="1" t="s">
        <v>1467</v>
      </c>
      <c r="B440" s="1" t="s">
        <v>1468</v>
      </c>
      <c r="C440" s="1" t="s">
        <v>118</v>
      </c>
      <c r="D440" s="1">
        <v>1</v>
      </c>
      <c r="E440" s="1" t="s">
        <v>73</v>
      </c>
      <c r="F440" s="1">
        <v>0.71199999999999997</v>
      </c>
      <c r="G440" s="1">
        <v>2020</v>
      </c>
      <c r="H440" s="1" t="s">
        <v>167</v>
      </c>
      <c r="I44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1" spans="1:9" x14ac:dyDescent="0.25">
      <c r="A441" s="1" t="s">
        <v>1469</v>
      </c>
      <c r="B441" s="1" t="s">
        <v>1470</v>
      </c>
      <c r="C441" s="1" t="s">
        <v>2456</v>
      </c>
      <c r="D441" s="1">
        <v>1</v>
      </c>
      <c r="E441" s="1">
        <v>0.46800000000000003</v>
      </c>
      <c r="F441" s="1">
        <v>0.40200000000000002</v>
      </c>
      <c r="G441" s="1">
        <v>2023</v>
      </c>
      <c r="H441" s="1" t="s">
        <v>25</v>
      </c>
      <c r="I44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2" spans="1:9" x14ac:dyDescent="0.25">
      <c r="A442" s="1" t="s">
        <v>1473</v>
      </c>
      <c r="B442" s="1" t="s">
        <v>1474</v>
      </c>
      <c r="C442" s="1" t="s">
        <v>34</v>
      </c>
      <c r="D442" s="1">
        <v>1</v>
      </c>
      <c r="E442" s="1">
        <v>0.23699999999999999</v>
      </c>
      <c r="F442" s="1">
        <v>0.20399999999999999</v>
      </c>
      <c r="G442" s="1">
        <v>2015</v>
      </c>
      <c r="H442" s="1" t="s">
        <v>664</v>
      </c>
      <c r="I44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3" spans="1:9" x14ac:dyDescent="0.25">
      <c r="A443" s="1" t="s">
        <v>1479</v>
      </c>
      <c r="B443" s="1" t="s">
        <v>1480</v>
      </c>
      <c r="C443" s="1" t="s">
        <v>66</v>
      </c>
      <c r="D443" s="1">
        <v>1</v>
      </c>
      <c r="E443" s="1">
        <v>0.40899999999999997</v>
      </c>
      <c r="F443" s="1">
        <v>0.35199999999999998</v>
      </c>
      <c r="G443" s="1">
        <v>2017</v>
      </c>
      <c r="H443" s="1" t="s">
        <v>110</v>
      </c>
      <c r="I44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4" spans="1:9" x14ac:dyDescent="0.25">
      <c r="A444" s="1" t="s">
        <v>1481</v>
      </c>
      <c r="B444" s="1" t="s">
        <v>1482</v>
      </c>
      <c r="C444" s="1" t="s">
        <v>66</v>
      </c>
      <c r="D444" s="1">
        <v>1</v>
      </c>
      <c r="E444" s="1">
        <v>0.42799999999999999</v>
      </c>
      <c r="F444" s="1">
        <v>0.36799999999999999</v>
      </c>
      <c r="G444" s="1">
        <v>2025</v>
      </c>
      <c r="H444" s="1" t="s">
        <v>126</v>
      </c>
      <c r="I44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5" spans="1:9" x14ac:dyDescent="0.25">
      <c r="A445" s="1" t="s">
        <v>1483</v>
      </c>
      <c r="B445" s="1" t="s">
        <v>1484</v>
      </c>
      <c r="C445" s="1" t="s">
        <v>19</v>
      </c>
      <c r="D445" s="1">
        <v>1</v>
      </c>
      <c r="E445" s="1">
        <v>0.26800000000000002</v>
      </c>
      <c r="F445" s="1">
        <v>0.23</v>
      </c>
      <c r="G445" s="1">
        <v>2012</v>
      </c>
      <c r="H445" s="1" t="s">
        <v>98</v>
      </c>
      <c r="I44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6" spans="1:9" x14ac:dyDescent="0.25">
      <c r="A446" s="1" t="s">
        <v>1485</v>
      </c>
      <c r="B446" s="1" t="s">
        <v>1486</v>
      </c>
      <c r="C446" s="1" t="s">
        <v>2452</v>
      </c>
      <c r="D446" s="1">
        <v>1</v>
      </c>
      <c r="E446" s="1">
        <v>0.255</v>
      </c>
      <c r="F446" s="1">
        <v>0.219</v>
      </c>
      <c r="G446" s="1">
        <v>2025</v>
      </c>
      <c r="H446" s="1" t="s">
        <v>93</v>
      </c>
      <c r="I44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7" spans="1:9" x14ac:dyDescent="0.25">
      <c r="A447" s="1" t="s">
        <v>1487</v>
      </c>
      <c r="B447" s="1" t="s">
        <v>1488</v>
      </c>
      <c r="C447" s="1" t="s">
        <v>2556</v>
      </c>
      <c r="D447" s="1">
        <v>1</v>
      </c>
      <c r="E447" s="1" t="s">
        <v>73</v>
      </c>
      <c r="F447" s="1">
        <v>0.51900000000000002</v>
      </c>
      <c r="G447" s="1">
        <v>2024</v>
      </c>
      <c r="H447" s="1" t="s">
        <v>60</v>
      </c>
      <c r="I44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8" spans="1:9" x14ac:dyDescent="0.25">
      <c r="A448" s="1" t="s">
        <v>1493</v>
      </c>
      <c r="B448" s="1" t="s">
        <v>1494</v>
      </c>
      <c r="C448" s="1" t="s">
        <v>2452</v>
      </c>
      <c r="D448" s="1">
        <v>1</v>
      </c>
      <c r="E448" s="1">
        <v>0.38100000000000001</v>
      </c>
      <c r="F448" s="1">
        <v>0.32800000000000001</v>
      </c>
      <c r="G448" s="1">
        <v>2020</v>
      </c>
      <c r="H448" s="1" t="s">
        <v>67</v>
      </c>
      <c r="I44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49" spans="1:9" x14ac:dyDescent="0.25">
      <c r="A449" s="1" t="s">
        <v>1495</v>
      </c>
      <c r="B449" s="1" t="s">
        <v>1496</v>
      </c>
      <c r="C449" s="1" t="s">
        <v>2452</v>
      </c>
      <c r="D449" s="1">
        <v>1</v>
      </c>
      <c r="E449" s="1">
        <v>0.34300000000000003</v>
      </c>
      <c r="F449" s="1">
        <v>0.29499999999999998</v>
      </c>
      <c r="G449" s="1">
        <v>2025</v>
      </c>
      <c r="H449" s="1" t="s">
        <v>85</v>
      </c>
      <c r="I44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50" spans="1:9" x14ac:dyDescent="0.25">
      <c r="A450" s="1" t="s">
        <v>1497</v>
      </c>
      <c r="B450" s="1" t="s">
        <v>1498</v>
      </c>
      <c r="C450" s="1" t="s">
        <v>2556</v>
      </c>
      <c r="D450" s="1">
        <v>1</v>
      </c>
      <c r="E450" s="1" t="s">
        <v>73</v>
      </c>
      <c r="F450" s="1">
        <v>0.52800000000000002</v>
      </c>
      <c r="G450" s="1">
        <v>2025</v>
      </c>
      <c r="H450" s="1" t="s">
        <v>85</v>
      </c>
      <c r="I45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51" spans="1:9" x14ac:dyDescent="0.25">
      <c r="A451" s="1" t="s">
        <v>2704</v>
      </c>
      <c r="B451" s="1" t="s">
        <v>2705</v>
      </c>
      <c r="C451" s="1" t="s">
        <v>34</v>
      </c>
      <c r="D451" s="1">
        <v>1</v>
      </c>
      <c r="E451" s="3">
        <v>8.3000000000000004E-2</v>
      </c>
      <c r="F451" s="3">
        <v>7.0999999999999994E-2</v>
      </c>
      <c r="G451" s="1">
        <v>2014</v>
      </c>
      <c r="H451" s="1" t="s">
        <v>235</v>
      </c>
      <c r="I45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52" spans="1:9" x14ac:dyDescent="0.25">
      <c r="A452" s="1" t="s">
        <v>2706</v>
      </c>
      <c r="B452" s="1" t="s">
        <v>2707</v>
      </c>
      <c r="C452" s="1" t="s">
        <v>19</v>
      </c>
      <c r="D452" s="1">
        <v>1</v>
      </c>
      <c r="E452" s="3">
        <v>0.25800000000000001</v>
      </c>
      <c r="F452" s="3">
        <v>0.222</v>
      </c>
      <c r="G452" s="1">
        <v>2013</v>
      </c>
      <c r="H452" s="1" t="s">
        <v>284</v>
      </c>
      <c r="I45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53" spans="1:9" x14ac:dyDescent="0.25">
      <c r="A453" s="1" t="s">
        <v>1501</v>
      </c>
      <c r="B453" s="1" t="s">
        <v>1502</v>
      </c>
      <c r="C453" s="1" t="s">
        <v>34</v>
      </c>
      <c r="D453" s="1">
        <v>1</v>
      </c>
      <c r="E453" s="3">
        <v>0.20499999999999999</v>
      </c>
      <c r="F453" s="3">
        <v>0.17599999999999999</v>
      </c>
      <c r="G453" s="1">
        <v>2009</v>
      </c>
      <c r="H453" s="1" t="s">
        <v>82</v>
      </c>
      <c r="I45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54" spans="1:9" x14ac:dyDescent="0.25">
      <c r="A454" s="1" t="s">
        <v>2512</v>
      </c>
      <c r="B454" s="1" t="s">
        <v>2513</v>
      </c>
      <c r="C454" s="1" t="s">
        <v>118</v>
      </c>
      <c r="D454" s="1">
        <v>1</v>
      </c>
      <c r="E454" s="3" t="s">
        <v>73</v>
      </c>
      <c r="F454" s="3">
        <v>0.70099999999999996</v>
      </c>
      <c r="G454" s="1">
        <v>2022</v>
      </c>
      <c r="H454" s="1" t="s">
        <v>51</v>
      </c>
      <c r="I45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55" spans="1:9" x14ac:dyDescent="0.25">
      <c r="A455" s="1" t="s">
        <v>1505</v>
      </c>
      <c r="B455" s="1" t="s">
        <v>1506</v>
      </c>
      <c r="C455" s="1" t="s">
        <v>19</v>
      </c>
      <c r="D455" s="1">
        <v>1</v>
      </c>
      <c r="E455" s="1">
        <v>0.30399999999999999</v>
      </c>
      <c r="F455" s="1">
        <v>0.26100000000000001</v>
      </c>
      <c r="G455" s="1">
        <v>2022</v>
      </c>
      <c r="H455" s="1" t="s">
        <v>93</v>
      </c>
      <c r="I45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56" spans="1:9" x14ac:dyDescent="0.25">
      <c r="A456" s="1" t="s">
        <v>1511</v>
      </c>
      <c r="B456" s="1" t="s">
        <v>1512</v>
      </c>
      <c r="C456" s="1" t="s">
        <v>34</v>
      </c>
      <c r="D456" s="1">
        <v>1</v>
      </c>
      <c r="E456" s="3">
        <v>0.23300000000000001</v>
      </c>
      <c r="F456" s="3">
        <v>0.2</v>
      </c>
      <c r="G456" s="1">
        <v>2014</v>
      </c>
      <c r="H456" s="1" t="s">
        <v>235</v>
      </c>
      <c r="I45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57" spans="1:9" x14ac:dyDescent="0.25">
      <c r="A457" s="1" t="s">
        <v>1513</v>
      </c>
      <c r="B457" s="1" t="s">
        <v>1514</v>
      </c>
      <c r="C457" s="1" t="s">
        <v>19</v>
      </c>
      <c r="D457" s="1">
        <v>1</v>
      </c>
      <c r="E457" s="1">
        <v>0.27100000000000002</v>
      </c>
      <c r="F457" s="1">
        <v>0.23300000000000001</v>
      </c>
      <c r="G457" s="1">
        <v>2017</v>
      </c>
      <c r="H457" s="1" t="s">
        <v>126</v>
      </c>
      <c r="I45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58" spans="1:9" x14ac:dyDescent="0.25">
      <c r="A458" s="1" t="s">
        <v>1515</v>
      </c>
      <c r="B458" s="1" t="s">
        <v>1516</v>
      </c>
      <c r="C458" s="1" t="s">
        <v>19</v>
      </c>
      <c r="D458" s="1">
        <v>1</v>
      </c>
      <c r="E458" s="1">
        <v>0.317</v>
      </c>
      <c r="F458" s="1">
        <v>0.27300000000000002</v>
      </c>
      <c r="G458" s="1">
        <v>2022</v>
      </c>
      <c r="H458" s="1" t="s">
        <v>9</v>
      </c>
      <c r="I45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59" spans="1:9" x14ac:dyDescent="0.25">
      <c r="A459" s="1" t="s">
        <v>1517</v>
      </c>
      <c r="B459" s="1" t="s">
        <v>1518</v>
      </c>
      <c r="C459" s="1" t="s">
        <v>2452</v>
      </c>
      <c r="D459" s="1">
        <v>1</v>
      </c>
      <c r="E459" s="3">
        <v>0.316</v>
      </c>
      <c r="F459" s="3">
        <v>0.27200000000000002</v>
      </c>
      <c r="G459" s="1">
        <v>2025</v>
      </c>
      <c r="H459" s="1" t="s">
        <v>51</v>
      </c>
      <c r="I45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60" spans="1:9" x14ac:dyDescent="0.25">
      <c r="A460" s="1" t="s">
        <v>2514</v>
      </c>
      <c r="B460" s="1" t="s">
        <v>2515</v>
      </c>
      <c r="C460" s="1" t="s">
        <v>118</v>
      </c>
      <c r="D460" s="1">
        <v>1</v>
      </c>
      <c r="E460" s="1" t="s">
        <v>73</v>
      </c>
      <c r="F460" s="1">
        <v>0.75800000000000001</v>
      </c>
      <c r="G460" s="1">
        <v>2022</v>
      </c>
      <c r="H460" s="1" t="s">
        <v>13</v>
      </c>
      <c r="I46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61" spans="1:9" x14ac:dyDescent="0.25">
      <c r="A461" s="1" t="s">
        <v>1523</v>
      </c>
      <c r="B461" s="1" t="s">
        <v>1524</v>
      </c>
      <c r="C461" s="1" t="s">
        <v>19</v>
      </c>
      <c r="D461" s="1">
        <v>1</v>
      </c>
      <c r="E461" s="1">
        <v>0.28000000000000003</v>
      </c>
      <c r="F461" s="1">
        <v>0.24</v>
      </c>
      <c r="G461" s="1">
        <v>2020</v>
      </c>
      <c r="H461" s="1" t="s">
        <v>54</v>
      </c>
      <c r="I46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62" spans="1:9" x14ac:dyDescent="0.25">
      <c r="A462" s="1" t="s">
        <v>1525</v>
      </c>
      <c r="B462" s="1" t="s">
        <v>1526</v>
      </c>
      <c r="C462" s="1" t="s">
        <v>34</v>
      </c>
      <c r="D462" s="1">
        <v>1</v>
      </c>
      <c r="E462" s="1">
        <v>0.16600000000000001</v>
      </c>
      <c r="F462" s="1">
        <v>0.14299999999999999</v>
      </c>
      <c r="G462" s="1">
        <v>2012</v>
      </c>
      <c r="H462" s="1" t="s">
        <v>167</v>
      </c>
      <c r="I46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63" spans="1:9" x14ac:dyDescent="0.25">
      <c r="A463" s="1" t="s">
        <v>1527</v>
      </c>
      <c r="B463" s="1" t="s">
        <v>1528</v>
      </c>
      <c r="C463" s="1" t="s">
        <v>2452</v>
      </c>
      <c r="D463" s="1">
        <v>1</v>
      </c>
      <c r="E463" s="1">
        <v>0.317</v>
      </c>
      <c r="F463" s="1">
        <v>0.27300000000000002</v>
      </c>
      <c r="G463" s="1">
        <v>2025</v>
      </c>
      <c r="H463" s="1" t="s">
        <v>167</v>
      </c>
      <c r="I46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64" spans="1:9" x14ac:dyDescent="0.25">
      <c r="A464" s="1" t="s">
        <v>1529</v>
      </c>
      <c r="B464" s="1" t="s">
        <v>1530</v>
      </c>
      <c r="C464" s="1" t="s">
        <v>2556</v>
      </c>
      <c r="D464" s="1">
        <v>1</v>
      </c>
      <c r="E464" s="1" t="s">
        <v>73</v>
      </c>
      <c r="F464" s="1">
        <v>0.54300000000000004</v>
      </c>
      <c r="G464" s="1">
        <v>2019</v>
      </c>
      <c r="H464" s="1" t="s">
        <v>67</v>
      </c>
      <c r="I46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65" spans="1:9" x14ac:dyDescent="0.25">
      <c r="A465" s="1" t="s">
        <v>1531</v>
      </c>
      <c r="B465" s="1" t="s">
        <v>1532</v>
      </c>
      <c r="C465" s="1" t="s">
        <v>66</v>
      </c>
      <c r="D465" s="1">
        <v>1</v>
      </c>
      <c r="E465" s="1">
        <v>0.48099999999999998</v>
      </c>
      <c r="F465" s="1">
        <v>0.41399999999999998</v>
      </c>
      <c r="G465" s="1">
        <v>2025</v>
      </c>
      <c r="H465" s="1" t="s">
        <v>9</v>
      </c>
      <c r="I46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66" spans="1:9" x14ac:dyDescent="0.25">
      <c r="A466" s="1" t="s">
        <v>1535</v>
      </c>
      <c r="B466" s="1" t="s">
        <v>1536</v>
      </c>
      <c r="C466" s="1" t="s">
        <v>2452</v>
      </c>
      <c r="D466" s="1">
        <v>1</v>
      </c>
      <c r="E466" s="3">
        <v>0.33600000000000002</v>
      </c>
      <c r="F466" s="3">
        <v>0.28899999999999998</v>
      </c>
      <c r="G466" s="1">
        <v>2025</v>
      </c>
      <c r="H466" s="1" t="s">
        <v>284</v>
      </c>
      <c r="I46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67" spans="1:9" x14ac:dyDescent="0.25">
      <c r="A467" s="1" t="s">
        <v>1539</v>
      </c>
      <c r="B467" s="1" t="s">
        <v>1540</v>
      </c>
      <c r="C467" s="1" t="s">
        <v>2452</v>
      </c>
      <c r="D467" s="1">
        <v>1</v>
      </c>
      <c r="E467" s="1">
        <v>0.31900000000000001</v>
      </c>
      <c r="F467" s="1">
        <v>0.27400000000000002</v>
      </c>
      <c r="G467" s="1">
        <v>2025</v>
      </c>
      <c r="H467" s="1" t="s">
        <v>9</v>
      </c>
      <c r="I46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68" spans="1:9" x14ac:dyDescent="0.25">
      <c r="A468" s="1" t="s">
        <v>1543</v>
      </c>
      <c r="B468" s="1" t="s">
        <v>1544</v>
      </c>
      <c r="C468" s="1" t="s">
        <v>2452</v>
      </c>
      <c r="D468" s="1">
        <v>1</v>
      </c>
      <c r="E468" s="1">
        <v>0.38</v>
      </c>
      <c r="F468" s="1">
        <v>0.32600000000000001</v>
      </c>
      <c r="G468" s="1">
        <v>2025</v>
      </c>
      <c r="H468" s="1" t="s">
        <v>215</v>
      </c>
      <c r="I46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69" spans="1:9" x14ac:dyDescent="0.25">
      <c r="A469" s="1" t="s">
        <v>1547</v>
      </c>
      <c r="B469" s="1" t="s">
        <v>1548</v>
      </c>
      <c r="C469" s="1" t="s">
        <v>66</v>
      </c>
      <c r="D469" s="1">
        <v>1</v>
      </c>
      <c r="E469" s="3">
        <v>0.46300000000000002</v>
      </c>
      <c r="F469" s="3">
        <v>0.39800000000000002</v>
      </c>
      <c r="G469" s="1">
        <v>2010</v>
      </c>
      <c r="H469" s="1" t="s">
        <v>82</v>
      </c>
      <c r="I46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70" spans="1:9" x14ac:dyDescent="0.25">
      <c r="A470" s="1" t="s">
        <v>2708</v>
      </c>
      <c r="B470" s="1" t="s">
        <v>2709</v>
      </c>
      <c r="C470" s="1" t="s">
        <v>2456</v>
      </c>
      <c r="D470" s="1">
        <v>1</v>
      </c>
      <c r="E470" s="1">
        <v>0.52</v>
      </c>
      <c r="F470" s="1">
        <v>0.44700000000000001</v>
      </c>
      <c r="G470" s="1">
        <v>2014</v>
      </c>
      <c r="H470" s="1" t="s">
        <v>731</v>
      </c>
      <c r="I47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1" spans="1:9" x14ac:dyDescent="0.25">
      <c r="A471" s="1" t="s">
        <v>1549</v>
      </c>
      <c r="B471" s="1" t="s">
        <v>1550</v>
      </c>
      <c r="C471" s="1" t="s">
        <v>34</v>
      </c>
      <c r="D471" s="1">
        <v>1</v>
      </c>
      <c r="E471" s="1">
        <v>0.187</v>
      </c>
      <c r="F471" s="1">
        <v>0.161</v>
      </c>
      <c r="G471" s="1">
        <v>2011</v>
      </c>
      <c r="H471" s="1" t="s">
        <v>54</v>
      </c>
      <c r="I47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2" spans="1:9" x14ac:dyDescent="0.25">
      <c r="A472" s="1" t="s">
        <v>2710</v>
      </c>
      <c r="B472" s="1" t="s">
        <v>2711</v>
      </c>
      <c r="C472" s="1" t="s">
        <v>66</v>
      </c>
      <c r="D472" s="1">
        <v>1</v>
      </c>
      <c r="E472" s="1">
        <v>0.42499999999999999</v>
      </c>
      <c r="F472" s="1">
        <v>0.36499999999999999</v>
      </c>
      <c r="G472" s="1">
        <v>2018</v>
      </c>
      <c r="H472" s="1" t="s">
        <v>154</v>
      </c>
      <c r="I47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3" spans="1:9" x14ac:dyDescent="0.25">
      <c r="A473" s="1" t="s">
        <v>1553</v>
      </c>
      <c r="B473" s="1" t="s">
        <v>1554</v>
      </c>
      <c r="C473" s="1" t="s">
        <v>19</v>
      </c>
      <c r="D473" s="1">
        <v>1</v>
      </c>
      <c r="E473" s="1">
        <v>0.29199999999999998</v>
      </c>
      <c r="F473" s="1">
        <v>0.251</v>
      </c>
      <c r="G473" s="1">
        <v>2009</v>
      </c>
      <c r="H473" s="1" t="s">
        <v>1555</v>
      </c>
      <c r="I47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4" spans="1:9" x14ac:dyDescent="0.25">
      <c r="A474" s="1" t="s">
        <v>1560</v>
      </c>
      <c r="B474" s="1" t="s">
        <v>1561</v>
      </c>
      <c r="C474" s="1" t="s">
        <v>34</v>
      </c>
      <c r="D474" s="1">
        <v>1</v>
      </c>
      <c r="E474" s="1">
        <v>0.18099999999999999</v>
      </c>
      <c r="F474" s="1">
        <v>0.155</v>
      </c>
      <c r="G474" s="1">
        <v>2025</v>
      </c>
      <c r="H474" s="1" t="s">
        <v>85</v>
      </c>
      <c r="I47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5" spans="1:9" x14ac:dyDescent="0.25">
      <c r="A475" s="1" t="s">
        <v>1574</v>
      </c>
      <c r="B475" s="1" t="s">
        <v>1575</v>
      </c>
      <c r="C475" s="1" t="s">
        <v>2456</v>
      </c>
      <c r="D475" s="1">
        <v>1</v>
      </c>
      <c r="E475" s="1">
        <v>0.5</v>
      </c>
      <c r="F475" s="1">
        <v>0.43</v>
      </c>
      <c r="G475" s="1">
        <v>2025</v>
      </c>
      <c r="H475" s="1" t="s">
        <v>48</v>
      </c>
      <c r="I47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6" spans="1:9" x14ac:dyDescent="0.25">
      <c r="A476" s="1" t="s">
        <v>1576</v>
      </c>
      <c r="B476" s="1" t="s">
        <v>1577</v>
      </c>
      <c r="C476" s="1" t="s">
        <v>34</v>
      </c>
      <c r="D476" s="1">
        <v>1</v>
      </c>
      <c r="E476" s="1">
        <v>0.224</v>
      </c>
      <c r="F476" s="1">
        <v>0.192</v>
      </c>
      <c r="G476" s="1">
        <v>2017</v>
      </c>
      <c r="H476" s="1" t="s">
        <v>131</v>
      </c>
      <c r="I47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7" spans="1:9" x14ac:dyDescent="0.25">
      <c r="A477" s="1" t="s">
        <v>1578</v>
      </c>
      <c r="B477" s="1" t="s">
        <v>1579</v>
      </c>
      <c r="C477" s="1" t="s">
        <v>34</v>
      </c>
      <c r="D477" s="1">
        <v>1</v>
      </c>
      <c r="E477" s="1">
        <v>0.23400000000000001</v>
      </c>
      <c r="F477" s="1">
        <v>0.20100000000000001</v>
      </c>
      <c r="G477" s="1">
        <v>2025</v>
      </c>
      <c r="H477" s="1" t="s">
        <v>85</v>
      </c>
      <c r="I47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8" spans="1:9" x14ac:dyDescent="0.25">
      <c r="A478" s="1" t="s">
        <v>1588</v>
      </c>
      <c r="B478" s="1" t="s">
        <v>1589</v>
      </c>
      <c r="C478" s="1" t="s">
        <v>19</v>
      </c>
      <c r="D478" s="1">
        <v>1</v>
      </c>
      <c r="E478" s="1">
        <v>0.28299999999999997</v>
      </c>
      <c r="F478" s="1">
        <v>0.24299999999999999</v>
      </c>
      <c r="G478" s="1">
        <v>2025</v>
      </c>
      <c r="H478" s="1" t="s">
        <v>9</v>
      </c>
      <c r="I47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79" spans="1:9" x14ac:dyDescent="0.25">
      <c r="A479" s="1" t="s">
        <v>1590</v>
      </c>
      <c r="B479" s="1" t="s">
        <v>1591</v>
      </c>
      <c r="C479" s="1" t="s">
        <v>19</v>
      </c>
      <c r="D479" s="1">
        <v>1</v>
      </c>
      <c r="E479" s="3">
        <v>0.28100000000000003</v>
      </c>
      <c r="F479" s="3">
        <v>0.24199999999999999</v>
      </c>
      <c r="G479" s="1">
        <v>2014</v>
      </c>
      <c r="H479" s="1" t="s">
        <v>284</v>
      </c>
      <c r="I47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80" spans="1:9" x14ac:dyDescent="0.25">
      <c r="A480" s="1" t="s">
        <v>2712</v>
      </c>
      <c r="B480" s="1" t="s">
        <v>2713</v>
      </c>
      <c r="C480" s="1" t="s">
        <v>19</v>
      </c>
      <c r="D480" s="1">
        <v>1</v>
      </c>
      <c r="E480" s="1">
        <v>0.33800000000000002</v>
      </c>
      <c r="F480" s="1">
        <v>0.28999999999999998</v>
      </c>
      <c r="G480" s="1">
        <v>2008</v>
      </c>
      <c r="H480" s="1" t="s">
        <v>215</v>
      </c>
      <c r="I48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81" spans="1:9" x14ac:dyDescent="0.25">
      <c r="A481" s="1" t="s">
        <v>1594</v>
      </c>
      <c r="B481" s="1" t="s">
        <v>1595</v>
      </c>
      <c r="C481" s="1" t="s">
        <v>34</v>
      </c>
      <c r="D481" s="1">
        <v>1</v>
      </c>
      <c r="E481" s="1">
        <v>0.17899999999999999</v>
      </c>
      <c r="F481" s="1">
        <v>0.154</v>
      </c>
      <c r="G481" s="1">
        <v>2013</v>
      </c>
      <c r="H481" s="1" t="s">
        <v>98</v>
      </c>
      <c r="I48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82" spans="1:9" x14ac:dyDescent="0.25">
      <c r="A482" s="1" t="s">
        <v>1598</v>
      </c>
      <c r="B482" s="1" t="s">
        <v>1599</v>
      </c>
      <c r="C482" s="1" t="s">
        <v>2455</v>
      </c>
      <c r="D482" s="1">
        <v>1</v>
      </c>
      <c r="E482" s="1">
        <v>0.247</v>
      </c>
      <c r="F482" s="1">
        <v>0.21199999999999999</v>
      </c>
      <c r="G482" s="1">
        <v>2017</v>
      </c>
      <c r="H482" s="1" t="s">
        <v>1600</v>
      </c>
      <c r="I48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83" spans="1:9" x14ac:dyDescent="0.25">
      <c r="A483" s="1" t="s">
        <v>2714</v>
      </c>
      <c r="B483" s="1" t="s">
        <v>2715</v>
      </c>
      <c r="C483" s="1" t="s">
        <v>19</v>
      </c>
      <c r="D483" s="1">
        <v>1</v>
      </c>
      <c r="E483" s="3">
        <v>0.26700000000000002</v>
      </c>
      <c r="F483" s="3">
        <v>0.23</v>
      </c>
      <c r="G483" s="1">
        <v>2020</v>
      </c>
      <c r="H483" s="1" t="s">
        <v>617</v>
      </c>
      <c r="I48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84" spans="1:9" x14ac:dyDescent="0.25">
      <c r="A484" s="1" t="s">
        <v>2716</v>
      </c>
      <c r="B484" s="1" t="s">
        <v>2717</v>
      </c>
      <c r="C484" s="1" t="s">
        <v>2456</v>
      </c>
      <c r="D484" s="1">
        <v>1</v>
      </c>
      <c r="E484" s="1">
        <v>0.53300000000000003</v>
      </c>
      <c r="F484" s="1">
        <v>0.45800000000000002</v>
      </c>
      <c r="G484" s="1">
        <v>2018</v>
      </c>
      <c r="H484" s="1" t="s">
        <v>88</v>
      </c>
      <c r="I48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85" spans="1:9" x14ac:dyDescent="0.25">
      <c r="A485" s="1" t="s">
        <v>2516</v>
      </c>
      <c r="B485" s="1" t="s">
        <v>2517</v>
      </c>
      <c r="C485" s="1" t="s">
        <v>2456</v>
      </c>
      <c r="D485" s="1">
        <v>1</v>
      </c>
      <c r="E485" s="1">
        <v>0.55000000000000004</v>
      </c>
      <c r="F485" s="1">
        <v>0.47299999999999998</v>
      </c>
      <c r="G485" s="1">
        <v>2014</v>
      </c>
      <c r="H485" s="1" t="s">
        <v>970</v>
      </c>
      <c r="I48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86" spans="1:9" x14ac:dyDescent="0.25">
      <c r="A486" s="1" t="s">
        <v>1601</v>
      </c>
      <c r="B486" s="1" t="s">
        <v>1602</v>
      </c>
      <c r="C486" s="1" t="s">
        <v>2452</v>
      </c>
      <c r="D486" s="1">
        <v>1</v>
      </c>
      <c r="E486" s="1">
        <v>0.34</v>
      </c>
      <c r="F486" s="1">
        <v>0.29199999999999998</v>
      </c>
      <c r="G486" s="1">
        <v>2025</v>
      </c>
      <c r="H486" s="1" t="s">
        <v>48</v>
      </c>
      <c r="I48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87" spans="1:9" x14ac:dyDescent="0.25">
      <c r="A487" s="1" t="s">
        <v>1603</v>
      </c>
      <c r="B487" s="1" t="s">
        <v>1604</v>
      </c>
      <c r="C487" s="1" t="s">
        <v>66</v>
      </c>
      <c r="D487" s="1">
        <v>1</v>
      </c>
      <c r="E487" s="1">
        <v>0.42199999999999999</v>
      </c>
      <c r="F487" s="1">
        <v>0.36299999999999999</v>
      </c>
      <c r="G487" s="1">
        <v>2016</v>
      </c>
      <c r="H487" s="1" t="s">
        <v>143</v>
      </c>
      <c r="I48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88" spans="1:9" x14ac:dyDescent="0.25">
      <c r="A488" s="1" t="s">
        <v>1609</v>
      </c>
      <c r="B488" s="1" t="s">
        <v>1610</v>
      </c>
      <c r="C488" s="1" t="s">
        <v>66</v>
      </c>
      <c r="D488" s="1">
        <v>1</v>
      </c>
      <c r="E488" s="1">
        <v>0.40500000000000003</v>
      </c>
      <c r="F488" s="1">
        <v>0.34899999999999998</v>
      </c>
      <c r="G488" s="1">
        <v>2025</v>
      </c>
      <c r="H488" s="1" t="s">
        <v>107</v>
      </c>
      <c r="I48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89" spans="1:9" x14ac:dyDescent="0.25">
      <c r="A489" s="1" t="s">
        <v>1611</v>
      </c>
      <c r="B489" s="1" t="s">
        <v>1612</v>
      </c>
      <c r="C489" s="1" t="s">
        <v>2452</v>
      </c>
      <c r="D489" s="1">
        <v>1</v>
      </c>
      <c r="E489" s="3">
        <v>0.39700000000000002</v>
      </c>
      <c r="F489" s="3">
        <v>0.34100000000000003</v>
      </c>
      <c r="G489" s="1">
        <v>2025</v>
      </c>
      <c r="H489" s="1" t="s">
        <v>284</v>
      </c>
      <c r="I48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490" spans="1:9" x14ac:dyDescent="0.25">
      <c r="A490" s="1" t="s">
        <v>1617</v>
      </c>
      <c r="B490" s="1" t="s">
        <v>1618</v>
      </c>
      <c r="C490" s="1" t="s">
        <v>19</v>
      </c>
      <c r="D490" s="1">
        <v>1</v>
      </c>
      <c r="E490" s="1">
        <v>0.30099999999999999</v>
      </c>
      <c r="F490" s="1">
        <v>0.25900000000000001</v>
      </c>
      <c r="G490" s="1">
        <v>2025</v>
      </c>
      <c r="H490" s="1" t="s">
        <v>191</v>
      </c>
      <c r="I49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1" spans="1:9" x14ac:dyDescent="0.25">
      <c r="A491" s="1" t="s">
        <v>1619</v>
      </c>
      <c r="B491" s="1" t="s">
        <v>1620</v>
      </c>
      <c r="C491" s="1" t="s">
        <v>66</v>
      </c>
      <c r="D491" s="1">
        <v>1</v>
      </c>
      <c r="E491" s="1">
        <v>0.46300000000000002</v>
      </c>
      <c r="F491" s="1">
        <v>0.39800000000000002</v>
      </c>
      <c r="G491" s="1">
        <v>2013</v>
      </c>
      <c r="H491" s="1" t="s">
        <v>215</v>
      </c>
      <c r="I49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2" spans="1:9" x14ac:dyDescent="0.25">
      <c r="A492" s="1" t="s">
        <v>1621</v>
      </c>
      <c r="B492" s="1" t="s">
        <v>1622</v>
      </c>
      <c r="C492" s="1" t="s">
        <v>19</v>
      </c>
      <c r="D492" s="1">
        <v>1</v>
      </c>
      <c r="E492" s="1">
        <v>0.27600000000000002</v>
      </c>
      <c r="F492" s="1">
        <v>0.23699999999999999</v>
      </c>
      <c r="G492" s="1">
        <v>2014</v>
      </c>
      <c r="H492" s="1" t="s">
        <v>110</v>
      </c>
      <c r="I49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3" spans="1:9" x14ac:dyDescent="0.25">
      <c r="A493" s="1" t="s">
        <v>1623</v>
      </c>
      <c r="B493" s="1" t="s">
        <v>1624</v>
      </c>
      <c r="C493" s="1" t="s">
        <v>2452</v>
      </c>
      <c r="D493" s="1">
        <v>1</v>
      </c>
      <c r="E493" s="1">
        <v>0.27300000000000002</v>
      </c>
      <c r="F493" s="1">
        <v>0.23499999999999999</v>
      </c>
      <c r="G493" s="1">
        <v>2018</v>
      </c>
      <c r="H493" s="1" t="s">
        <v>626</v>
      </c>
      <c r="I49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4" spans="1:9" x14ac:dyDescent="0.25">
      <c r="A494" s="1" t="s">
        <v>1625</v>
      </c>
      <c r="B494" s="1" t="s">
        <v>1626</v>
      </c>
      <c r="C494" s="1" t="s">
        <v>2556</v>
      </c>
      <c r="D494" s="1">
        <v>1</v>
      </c>
      <c r="E494" s="1" t="s">
        <v>73</v>
      </c>
      <c r="F494" s="1">
        <v>0.53300000000000003</v>
      </c>
      <c r="G494" s="1">
        <v>2023</v>
      </c>
      <c r="H494" s="1" t="s">
        <v>110</v>
      </c>
      <c r="I49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5" spans="1:9" x14ac:dyDescent="0.25">
      <c r="A495" s="1" t="s">
        <v>1627</v>
      </c>
      <c r="B495" s="1" t="s">
        <v>1628</v>
      </c>
      <c r="C495" s="1" t="s">
        <v>2556</v>
      </c>
      <c r="D495" s="1">
        <v>1</v>
      </c>
      <c r="E495" s="1" t="s">
        <v>73</v>
      </c>
      <c r="F495" s="1">
        <v>0.55200000000000005</v>
      </c>
      <c r="G495" s="1">
        <v>2022</v>
      </c>
      <c r="H495" s="1" t="s">
        <v>107</v>
      </c>
      <c r="I49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6" spans="1:9" x14ac:dyDescent="0.25">
      <c r="A496" s="1" t="s">
        <v>2518</v>
      </c>
      <c r="B496" s="1" t="s">
        <v>2519</v>
      </c>
      <c r="C496" s="1" t="s">
        <v>2454</v>
      </c>
      <c r="D496" s="1">
        <v>1</v>
      </c>
      <c r="E496" s="1" t="s">
        <v>73</v>
      </c>
      <c r="F496" s="1">
        <v>0.66600000000000004</v>
      </c>
      <c r="G496" s="1">
        <v>2016</v>
      </c>
      <c r="H496" s="1" t="s">
        <v>208</v>
      </c>
      <c r="I49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7" spans="1:9" x14ac:dyDescent="0.25">
      <c r="A497" s="1" t="s">
        <v>1629</v>
      </c>
      <c r="B497" s="1" t="s">
        <v>1630</v>
      </c>
      <c r="C497" s="1" t="s">
        <v>2455</v>
      </c>
      <c r="D497" s="1">
        <v>1</v>
      </c>
      <c r="E497" s="1">
        <v>0.24099999999999999</v>
      </c>
      <c r="F497" s="1">
        <v>0.20699999999999999</v>
      </c>
      <c r="G497" s="1">
        <v>2024</v>
      </c>
      <c r="H497" s="1" t="s">
        <v>1631</v>
      </c>
      <c r="I49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8" spans="1:9" x14ac:dyDescent="0.25">
      <c r="A498" s="1" t="s">
        <v>1632</v>
      </c>
      <c r="B498" s="1" t="s">
        <v>1633</v>
      </c>
      <c r="C498" s="1" t="s">
        <v>2452</v>
      </c>
      <c r="D498" s="1">
        <v>1</v>
      </c>
      <c r="E498" s="1">
        <v>0.38900000000000001</v>
      </c>
      <c r="F498" s="1">
        <v>0.33400000000000002</v>
      </c>
      <c r="G498" s="1">
        <v>2019</v>
      </c>
      <c r="H498" s="1" t="s">
        <v>16</v>
      </c>
      <c r="I49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499" spans="1:9" x14ac:dyDescent="0.25">
      <c r="A499" s="1" t="s">
        <v>1634</v>
      </c>
      <c r="B499" s="1" t="s">
        <v>1635</v>
      </c>
      <c r="C499" s="1" t="s">
        <v>66</v>
      </c>
      <c r="D499" s="1">
        <v>1</v>
      </c>
      <c r="E499" s="1">
        <v>0.41399999999999998</v>
      </c>
      <c r="F499" s="1">
        <v>0.35599999999999998</v>
      </c>
      <c r="G499" s="1">
        <v>2025</v>
      </c>
      <c r="H499" s="1" t="s">
        <v>16</v>
      </c>
      <c r="I49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0" spans="1:9" x14ac:dyDescent="0.25">
      <c r="A500" s="1" t="s">
        <v>1640</v>
      </c>
      <c r="B500" s="1" t="s">
        <v>1641</v>
      </c>
      <c r="C500" s="1" t="s">
        <v>2456</v>
      </c>
      <c r="D500" s="1">
        <v>1</v>
      </c>
      <c r="E500" s="1">
        <v>0.56699999999999995</v>
      </c>
      <c r="F500" s="1">
        <v>0.48699999999999999</v>
      </c>
      <c r="G500" s="1">
        <v>2019</v>
      </c>
      <c r="H500" s="1" t="s">
        <v>110</v>
      </c>
      <c r="I50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1" spans="1:9" x14ac:dyDescent="0.25">
      <c r="A501" s="1" t="s">
        <v>1646</v>
      </c>
      <c r="B501" s="1" t="s">
        <v>1647</v>
      </c>
      <c r="C501" s="1" t="s">
        <v>19</v>
      </c>
      <c r="D501" s="1">
        <v>1</v>
      </c>
      <c r="E501" s="1">
        <v>0.26900000000000002</v>
      </c>
      <c r="F501" s="1">
        <v>0.23100000000000001</v>
      </c>
      <c r="G501" s="1">
        <v>2012</v>
      </c>
      <c r="H501" s="1" t="s">
        <v>123</v>
      </c>
      <c r="I50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2" spans="1:9" x14ac:dyDescent="0.25">
      <c r="A502" s="1" t="s">
        <v>1653</v>
      </c>
      <c r="B502" s="1" t="s">
        <v>1654</v>
      </c>
      <c r="C502" s="1" t="s">
        <v>19</v>
      </c>
      <c r="D502" s="1">
        <v>1</v>
      </c>
      <c r="E502" s="1">
        <v>0.25700000000000001</v>
      </c>
      <c r="F502" s="1">
        <v>0.221</v>
      </c>
      <c r="G502" s="1">
        <v>2022</v>
      </c>
      <c r="H502" s="1" t="s">
        <v>245</v>
      </c>
      <c r="I50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3" spans="1:9" x14ac:dyDescent="0.25">
      <c r="A503" s="1" t="s">
        <v>1659</v>
      </c>
      <c r="B503" s="1" t="s">
        <v>1660</v>
      </c>
      <c r="C503" s="1" t="s">
        <v>2454</v>
      </c>
      <c r="D503" s="1">
        <v>1</v>
      </c>
      <c r="E503" s="1" t="s">
        <v>73</v>
      </c>
      <c r="F503" s="1">
        <v>0.5</v>
      </c>
      <c r="G503" s="1">
        <v>2013</v>
      </c>
      <c r="H503" s="1" t="s">
        <v>191</v>
      </c>
      <c r="I50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4" spans="1:9" x14ac:dyDescent="0.25">
      <c r="A504" s="1" t="s">
        <v>1661</v>
      </c>
      <c r="B504" s="1" t="s">
        <v>1662</v>
      </c>
      <c r="C504" s="1" t="s">
        <v>66</v>
      </c>
      <c r="D504" s="1">
        <v>1</v>
      </c>
      <c r="E504" s="3">
        <v>0.45600000000000002</v>
      </c>
      <c r="F504" s="3">
        <v>0.39200000000000002</v>
      </c>
      <c r="G504" s="1">
        <v>2025</v>
      </c>
      <c r="H504" s="1" t="s">
        <v>51</v>
      </c>
      <c r="I50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05" spans="1:9" x14ac:dyDescent="0.25">
      <c r="A505" s="1" t="s">
        <v>1663</v>
      </c>
      <c r="B505" s="1" t="s">
        <v>1664</v>
      </c>
      <c r="C505" s="1" t="s">
        <v>66</v>
      </c>
      <c r="D505" s="1">
        <v>1</v>
      </c>
      <c r="E505" s="1">
        <v>0.443</v>
      </c>
      <c r="F505" s="1">
        <v>0.38100000000000001</v>
      </c>
      <c r="G505" s="1">
        <v>2013</v>
      </c>
      <c r="H505" s="1" t="s">
        <v>191</v>
      </c>
      <c r="I50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6" spans="1:9" x14ac:dyDescent="0.25">
      <c r="A506" s="1" t="s">
        <v>1665</v>
      </c>
      <c r="B506" s="1" t="s">
        <v>1666</v>
      </c>
      <c r="C506" s="1" t="s">
        <v>19</v>
      </c>
      <c r="D506" s="1">
        <v>1</v>
      </c>
      <c r="E506" s="1">
        <v>0.25900000000000001</v>
      </c>
      <c r="F506" s="1">
        <v>0.223</v>
      </c>
      <c r="G506" s="1">
        <v>2014</v>
      </c>
      <c r="H506" s="1" t="s">
        <v>154</v>
      </c>
      <c r="I50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7" spans="1:9" x14ac:dyDescent="0.25">
      <c r="A507" s="1" t="s">
        <v>1667</v>
      </c>
      <c r="B507" s="1" t="s">
        <v>1668</v>
      </c>
      <c r="C507" s="1" t="s">
        <v>66</v>
      </c>
      <c r="D507" s="1">
        <v>1</v>
      </c>
      <c r="E507" s="1">
        <v>0.45300000000000001</v>
      </c>
      <c r="F507" s="1">
        <v>0.38900000000000001</v>
      </c>
      <c r="G507" s="1">
        <v>2025</v>
      </c>
      <c r="H507" s="1" t="s">
        <v>664</v>
      </c>
      <c r="I50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8" spans="1:9" x14ac:dyDescent="0.25">
      <c r="A508" s="1" t="s">
        <v>1671</v>
      </c>
      <c r="B508" s="1" t="s">
        <v>1672</v>
      </c>
      <c r="C508" s="1" t="s">
        <v>19</v>
      </c>
      <c r="D508" s="1">
        <v>1</v>
      </c>
      <c r="E508" s="1">
        <v>0.30299999999999999</v>
      </c>
      <c r="F508" s="1">
        <v>0.26</v>
      </c>
      <c r="G508" s="1">
        <v>2016</v>
      </c>
      <c r="H508" s="1" t="s">
        <v>176</v>
      </c>
      <c r="I50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09" spans="1:9" x14ac:dyDescent="0.25">
      <c r="A509" s="1" t="s">
        <v>1673</v>
      </c>
      <c r="B509" s="1" t="s">
        <v>1674</v>
      </c>
      <c r="C509" s="1" t="s">
        <v>34</v>
      </c>
      <c r="D509" s="1">
        <v>1</v>
      </c>
      <c r="E509" s="1">
        <v>0.16500000000000001</v>
      </c>
      <c r="F509" s="1">
        <v>0.14099999999999999</v>
      </c>
      <c r="G509" s="1">
        <v>2015</v>
      </c>
      <c r="H509" s="1" t="s">
        <v>16</v>
      </c>
      <c r="I50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0" spans="1:9" x14ac:dyDescent="0.25">
      <c r="A510" s="1" t="s">
        <v>1675</v>
      </c>
      <c r="B510" s="1" t="s">
        <v>1676</v>
      </c>
      <c r="C510" s="1" t="s">
        <v>2454</v>
      </c>
      <c r="D510" s="1">
        <v>1</v>
      </c>
      <c r="E510" s="1" t="s">
        <v>73</v>
      </c>
      <c r="F510" s="1">
        <v>0.69599999999999995</v>
      </c>
      <c r="G510" s="1">
        <v>2025</v>
      </c>
      <c r="H510" s="1" t="s">
        <v>351</v>
      </c>
      <c r="I51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1" spans="1:9" x14ac:dyDescent="0.25">
      <c r="A511" s="1" t="s">
        <v>1683</v>
      </c>
      <c r="B511" s="1" t="s">
        <v>1684</v>
      </c>
      <c r="C511" s="1" t="s">
        <v>19</v>
      </c>
      <c r="D511" s="1">
        <v>1</v>
      </c>
      <c r="E511" s="1">
        <v>0.25</v>
      </c>
      <c r="F511" s="1">
        <v>0.215</v>
      </c>
      <c r="G511" s="1">
        <v>2025</v>
      </c>
      <c r="H511" s="1" t="s">
        <v>41</v>
      </c>
      <c r="I51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2" spans="1:9" x14ac:dyDescent="0.25">
      <c r="A512" s="1" t="s">
        <v>2718</v>
      </c>
      <c r="B512" s="1" t="s">
        <v>2719</v>
      </c>
      <c r="C512" s="1" t="s">
        <v>118</v>
      </c>
      <c r="D512" s="1">
        <v>1</v>
      </c>
      <c r="E512" s="1" t="s">
        <v>73</v>
      </c>
      <c r="F512" s="1">
        <v>0.71199999999999997</v>
      </c>
      <c r="G512" s="1">
        <v>2023</v>
      </c>
      <c r="H512" s="1" t="s">
        <v>88</v>
      </c>
      <c r="I51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3" spans="1:9" x14ac:dyDescent="0.25">
      <c r="A513" s="1" t="s">
        <v>2520</v>
      </c>
      <c r="B513" s="1" t="s">
        <v>2521</v>
      </c>
      <c r="C513" s="1" t="s">
        <v>2454</v>
      </c>
      <c r="D513" s="1">
        <v>1</v>
      </c>
      <c r="E513" s="3" t="s">
        <v>73</v>
      </c>
      <c r="F513" s="3">
        <v>0.42599999999999999</v>
      </c>
      <c r="G513" s="1">
        <v>2017</v>
      </c>
      <c r="H513" s="1" t="s">
        <v>38</v>
      </c>
      <c r="I51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14" spans="1:9" x14ac:dyDescent="0.25">
      <c r="A514" s="1" t="s">
        <v>1693</v>
      </c>
      <c r="B514" s="1" t="s">
        <v>1694</v>
      </c>
      <c r="C514" s="1" t="s">
        <v>2455</v>
      </c>
      <c r="D514" s="1">
        <v>1</v>
      </c>
      <c r="E514" s="1">
        <v>0.247</v>
      </c>
      <c r="F514" s="1">
        <v>0.21199999999999999</v>
      </c>
      <c r="G514" s="1">
        <v>2025</v>
      </c>
      <c r="H514" s="1" t="s">
        <v>48</v>
      </c>
      <c r="I51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5" spans="1:9" x14ac:dyDescent="0.25">
      <c r="A515" s="1" t="s">
        <v>1695</v>
      </c>
      <c r="B515" s="1" t="s">
        <v>1696</v>
      </c>
      <c r="C515" s="1" t="s">
        <v>19</v>
      </c>
      <c r="D515" s="1">
        <v>1</v>
      </c>
      <c r="E515" s="1">
        <v>0.28899999999999998</v>
      </c>
      <c r="F515" s="1">
        <v>0.248</v>
      </c>
      <c r="G515" s="1">
        <v>2024</v>
      </c>
      <c r="H515" s="1" t="s">
        <v>154</v>
      </c>
      <c r="I51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6" spans="1:9" x14ac:dyDescent="0.25">
      <c r="A516" s="1" t="s">
        <v>1701</v>
      </c>
      <c r="B516" s="1" t="s">
        <v>1702</v>
      </c>
      <c r="C516" s="1" t="s">
        <v>34</v>
      </c>
      <c r="D516" s="1">
        <v>1</v>
      </c>
      <c r="E516" s="1">
        <v>0.215</v>
      </c>
      <c r="F516" s="1">
        <v>0.185</v>
      </c>
      <c r="G516" s="1">
        <v>2015</v>
      </c>
      <c r="H516" s="1" t="s">
        <v>98</v>
      </c>
      <c r="I51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7" spans="1:9" x14ac:dyDescent="0.25">
      <c r="A517" s="1" t="s">
        <v>1703</v>
      </c>
      <c r="B517" s="1" t="s">
        <v>1704</v>
      </c>
      <c r="C517" s="1" t="s">
        <v>2452</v>
      </c>
      <c r="D517" s="1">
        <v>1</v>
      </c>
      <c r="E517" s="1">
        <v>0.377</v>
      </c>
      <c r="F517" s="1">
        <v>0.32400000000000001</v>
      </c>
      <c r="G517" s="1">
        <v>2010</v>
      </c>
      <c r="H517" s="1" t="s">
        <v>31</v>
      </c>
      <c r="I51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8" spans="1:9" x14ac:dyDescent="0.25">
      <c r="A518" s="1" t="s">
        <v>1705</v>
      </c>
      <c r="B518" s="1" t="s">
        <v>1706</v>
      </c>
      <c r="C518" s="1" t="s">
        <v>2452</v>
      </c>
      <c r="D518" s="1">
        <v>1</v>
      </c>
      <c r="E518" s="1">
        <v>0.34</v>
      </c>
      <c r="F518" s="1">
        <v>0.29199999999999998</v>
      </c>
      <c r="G518" s="1">
        <v>2014</v>
      </c>
      <c r="H518" s="1" t="s">
        <v>143</v>
      </c>
      <c r="I51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19" spans="1:9" x14ac:dyDescent="0.25">
      <c r="A519" s="1" t="s">
        <v>1707</v>
      </c>
      <c r="B519" s="1" t="s">
        <v>1708</v>
      </c>
      <c r="C519" s="1" t="s">
        <v>19</v>
      </c>
      <c r="D519" s="1">
        <v>1</v>
      </c>
      <c r="E519" s="1">
        <v>0.28299999999999997</v>
      </c>
      <c r="F519" s="1">
        <v>0.24299999999999999</v>
      </c>
      <c r="G519" s="1">
        <v>2025</v>
      </c>
      <c r="H519" s="1" t="s">
        <v>41</v>
      </c>
      <c r="I51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0" spans="1:9" x14ac:dyDescent="0.25">
      <c r="A520" s="1" t="s">
        <v>1711</v>
      </c>
      <c r="B520" s="1" t="s">
        <v>1710</v>
      </c>
      <c r="C520" s="1" t="s">
        <v>66</v>
      </c>
      <c r="D520" s="1">
        <v>1</v>
      </c>
      <c r="E520" s="1">
        <v>0.40799999999999997</v>
      </c>
      <c r="F520" s="1">
        <v>0.35099999999999998</v>
      </c>
      <c r="G520" s="1">
        <v>2025</v>
      </c>
      <c r="H520" s="1" t="s">
        <v>48</v>
      </c>
      <c r="I52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1" spans="1:9" x14ac:dyDescent="0.25">
      <c r="A521" s="1" t="s">
        <v>1709</v>
      </c>
      <c r="B521" s="1" t="s">
        <v>1710</v>
      </c>
      <c r="C521" s="1" t="s">
        <v>2452</v>
      </c>
      <c r="D521" s="1">
        <v>1</v>
      </c>
      <c r="E521" s="1">
        <v>0.38600000000000001</v>
      </c>
      <c r="F521" s="1">
        <v>0.33200000000000002</v>
      </c>
      <c r="G521" s="1">
        <v>2025</v>
      </c>
      <c r="H521" s="1" t="s">
        <v>215</v>
      </c>
      <c r="I52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2" spans="1:9" x14ac:dyDescent="0.25">
      <c r="A522" s="1" t="s">
        <v>1718</v>
      </c>
      <c r="B522" s="1" t="s">
        <v>1719</v>
      </c>
      <c r="C522" s="1" t="s">
        <v>19</v>
      </c>
      <c r="D522" s="1">
        <v>1</v>
      </c>
      <c r="E522" s="3">
        <v>0.33900000000000002</v>
      </c>
      <c r="F522" s="3">
        <v>0.29099999999999998</v>
      </c>
      <c r="G522" s="1">
        <v>2009</v>
      </c>
      <c r="H522" s="1" t="s">
        <v>284</v>
      </c>
      <c r="I52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23" spans="1:9" x14ac:dyDescent="0.25">
      <c r="A523" s="1" t="s">
        <v>1720</v>
      </c>
      <c r="B523" s="1" t="s">
        <v>1721</v>
      </c>
      <c r="C523" s="1" t="s">
        <v>19</v>
      </c>
      <c r="D523" s="1">
        <v>1</v>
      </c>
      <c r="E523" s="1">
        <v>0.30099999999999999</v>
      </c>
      <c r="F523" s="1">
        <v>0.25800000000000001</v>
      </c>
      <c r="G523" s="1">
        <v>2025</v>
      </c>
      <c r="H523" s="1" t="s">
        <v>41</v>
      </c>
      <c r="I52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4" spans="1:9" x14ac:dyDescent="0.25">
      <c r="A524" s="1" t="s">
        <v>1722</v>
      </c>
      <c r="B524" s="1" t="s">
        <v>1723</v>
      </c>
      <c r="C524" s="1" t="s">
        <v>19</v>
      </c>
      <c r="D524" s="1">
        <v>1</v>
      </c>
      <c r="E524" s="1">
        <v>0.25800000000000001</v>
      </c>
      <c r="F524" s="1">
        <v>0.222</v>
      </c>
      <c r="G524" s="1">
        <v>2025</v>
      </c>
      <c r="H524" s="1" t="s">
        <v>320</v>
      </c>
      <c r="I52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5" spans="1:9" x14ac:dyDescent="0.25">
      <c r="A525" s="1" t="s">
        <v>1724</v>
      </c>
      <c r="B525" s="1" t="s">
        <v>1725</v>
      </c>
      <c r="C525" s="1" t="s">
        <v>19</v>
      </c>
      <c r="D525" s="1">
        <v>1</v>
      </c>
      <c r="E525" s="1">
        <v>0.30599999999999999</v>
      </c>
      <c r="F525" s="1">
        <v>0.26300000000000001</v>
      </c>
      <c r="G525" s="1">
        <v>2018</v>
      </c>
      <c r="H525" s="1" t="s">
        <v>154</v>
      </c>
      <c r="I52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6" spans="1:9" x14ac:dyDescent="0.25">
      <c r="A526" s="1" t="s">
        <v>1726</v>
      </c>
      <c r="B526" s="1" t="s">
        <v>1727</v>
      </c>
      <c r="C526" s="1" t="s">
        <v>2454</v>
      </c>
      <c r="D526" s="1">
        <v>1</v>
      </c>
      <c r="E526" s="1" t="s">
        <v>73</v>
      </c>
      <c r="F526" s="1">
        <v>0.501</v>
      </c>
      <c r="G526" s="1">
        <v>2025</v>
      </c>
      <c r="H526" s="1" t="s">
        <v>9</v>
      </c>
      <c r="I52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7" spans="1:9" x14ac:dyDescent="0.25">
      <c r="A527" s="1" t="s">
        <v>1732</v>
      </c>
      <c r="B527" s="1" t="s">
        <v>1733</v>
      </c>
      <c r="C527" s="1" t="s">
        <v>34</v>
      </c>
      <c r="D527" s="1">
        <v>1</v>
      </c>
      <c r="E527" s="1">
        <v>0.104</v>
      </c>
      <c r="F527" s="1">
        <v>0.09</v>
      </c>
      <c r="G527" s="1">
        <v>2012</v>
      </c>
      <c r="H527" s="1" t="s">
        <v>253</v>
      </c>
      <c r="I52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8" spans="1:9" x14ac:dyDescent="0.25">
      <c r="A528" s="1" t="s">
        <v>2896</v>
      </c>
      <c r="B528" s="1" t="s">
        <v>2897</v>
      </c>
      <c r="C528" s="1" t="s">
        <v>2452</v>
      </c>
      <c r="D528" s="1">
        <v>1</v>
      </c>
      <c r="E528" s="1">
        <v>0.371</v>
      </c>
      <c r="F528" s="1">
        <v>0.31900000000000001</v>
      </c>
      <c r="G528" s="1">
        <v>2025</v>
      </c>
      <c r="H528" s="1" t="s">
        <v>9</v>
      </c>
      <c r="I52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29" spans="1:9" x14ac:dyDescent="0.25">
      <c r="A529" s="1" t="s">
        <v>2720</v>
      </c>
      <c r="B529" s="1" t="s">
        <v>2721</v>
      </c>
      <c r="C529" s="1" t="s">
        <v>34</v>
      </c>
      <c r="D529" s="1">
        <v>1</v>
      </c>
      <c r="E529" s="1">
        <v>0.17100000000000001</v>
      </c>
      <c r="F529" s="1">
        <v>0.14699999999999999</v>
      </c>
      <c r="G529" s="1">
        <v>2024</v>
      </c>
      <c r="H529" s="1" t="s">
        <v>131</v>
      </c>
      <c r="I52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0" spans="1:9" x14ac:dyDescent="0.25">
      <c r="A530" s="1" t="s">
        <v>2870</v>
      </c>
      <c r="B530" s="1" t="s">
        <v>2871</v>
      </c>
      <c r="C530" s="1" t="s">
        <v>2456</v>
      </c>
      <c r="D530" s="1">
        <v>1</v>
      </c>
      <c r="E530" s="3">
        <v>0.42299999999999999</v>
      </c>
      <c r="F530" s="3">
        <v>0.36399999999999999</v>
      </c>
      <c r="G530" s="1">
        <v>2025</v>
      </c>
      <c r="H530" s="1" t="s">
        <v>289</v>
      </c>
      <c r="I53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31" spans="1:9" x14ac:dyDescent="0.25">
      <c r="A531" s="1" t="s">
        <v>2898</v>
      </c>
      <c r="B531" s="1" t="s">
        <v>2899</v>
      </c>
      <c r="C531" s="1" t="s">
        <v>2456</v>
      </c>
      <c r="D531" s="1">
        <v>1</v>
      </c>
      <c r="E531" s="1">
        <v>0.438</v>
      </c>
      <c r="F531" s="1">
        <v>0.377</v>
      </c>
      <c r="G531" s="1">
        <v>2025</v>
      </c>
      <c r="H531" s="1" t="s">
        <v>41</v>
      </c>
      <c r="I53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2" spans="1:9" x14ac:dyDescent="0.25">
      <c r="A532" s="1" t="s">
        <v>1738</v>
      </c>
      <c r="B532" s="1" t="s">
        <v>1739</v>
      </c>
      <c r="C532" s="1" t="s">
        <v>19</v>
      </c>
      <c r="D532" s="1">
        <v>1</v>
      </c>
      <c r="E532" s="1">
        <v>0.31</v>
      </c>
      <c r="F532" s="1">
        <v>0.26700000000000002</v>
      </c>
      <c r="G532" s="1">
        <v>2015</v>
      </c>
      <c r="H532" s="1" t="s">
        <v>110</v>
      </c>
      <c r="I53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3" spans="1:9" x14ac:dyDescent="0.25">
      <c r="A533" s="1" t="s">
        <v>1740</v>
      </c>
      <c r="B533" s="1" t="s">
        <v>1741</v>
      </c>
      <c r="C533" s="1" t="s">
        <v>66</v>
      </c>
      <c r="D533" s="1">
        <v>1</v>
      </c>
      <c r="E533" s="1">
        <v>0.42399999999999999</v>
      </c>
      <c r="F533" s="1">
        <v>0.36399999999999999</v>
      </c>
      <c r="G533" s="1">
        <v>2023</v>
      </c>
      <c r="H533" s="1" t="s">
        <v>9</v>
      </c>
      <c r="I53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4" spans="1:9" x14ac:dyDescent="0.25">
      <c r="A534" s="1" t="s">
        <v>1742</v>
      </c>
      <c r="B534" s="1" t="s">
        <v>1743</v>
      </c>
      <c r="C534" s="1" t="s">
        <v>2556</v>
      </c>
      <c r="D534" s="1">
        <v>1</v>
      </c>
      <c r="E534" s="1" t="s">
        <v>73</v>
      </c>
      <c r="F534" s="1">
        <v>0.54200000000000004</v>
      </c>
      <c r="G534" s="1">
        <v>2024</v>
      </c>
      <c r="H534" s="1" t="s">
        <v>351</v>
      </c>
      <c r="I53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5" spans="1:9" x14ac:dyDescent="0.25">
      <c r="A535" s="1" t="s">
        <v>1748</v>
      </c>
      <c r="B535" s="1" t="s">
        <v>1749</v>
      </c>
      <c r="C535" s="1" t="s">
        <v>2556</v>
      </c>
      <c r="D535" s="1">
        <v>1</v>
      </c>
      <c r="E535" s="1" t="s">
        <v>73</v>
      </c>
      <c r="F535" s="1">
        <v>0.59699999999999998</v>
      </c>
      <c r="G535" s="1">
        <v>2025</v>
      </c>
      <c r="H535" s="1" t="s">
        <v>154</v>
      </c>
      <c r="I53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6" spans="1:9" x14ac:dyDescent="0.25">
      <c r="A536" s="1" t="s">
        <v>1750</v>
      </c>
      <c r="B536" s="1" t="s">
        <v>1751</v>
      </c>
      <c r="C536" s="1" t="s">
        <v>19</v>
      </c>
      <c r="D536" s="1">
        <v>1</v>
      </c>
      <c r="E536" s="1">
        <v>0.25</v>
      </c>
      <c r="F536" s="1">
        <v>0.215</v>
      </c>
      <c r="G536" s="1">
        <v>2008</v>
      </c>
      <c r="H536" s="1" t="s">
        <v>1555</v>
      </c>
      <c r="I53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7" spans="1:9" x14ac:dyDescent="0.25">
      <c r="A537" s="1" t="s">
        <v>1752</v>
      </c>
      <c r="B537" s="1" t="s">
        <v>1753</v>
      </c>
      <c r="C537" s="1" t="s">
        <v>2452</v>
      </c>
      <c r="D537" s="1">
        <v>1</v>
      </c>
      <c r="E537" s="1">
        <v>0.36199999999999999</v>
      </c>
      <c r="F537" s="1">
        <v>0.312</v>
      </c>
      <c r="G537" s="1">
        <v>2019</v>
      </c>
      <c r="H537" s="1" t="s">
        <v>31</v>
      </c>
      <c r="I53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8" spans="1:9" x14ac:dyDescent="0.25">
      <c r="A538" s="1" t="s">
        <v>1754</v>
      </c>
      <c r="B538" s="1" t="s">
        <v>1755</v>
      </c>
      <c r="C538" s="1" t="s">
        <v>2455</v>
      </c>
      <c r="D538" s="1">
        <v>1</v>
      </c>
      <c r="E538" s="1">
        <v>0.16500000000000001</v>
      </c>
      <c r="F538" s="1">
        <v>0.14199999999999999</v>
      </c>
      <c r="G538" s="1">
        <v>2025</v>
      </c>
      <c r="H538" s="1" t="s">
        <v>664</v>
      </c>
      <c r="I53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39" spans="1:9" x14ac:dyDescent="0.25">
      <c r="A539" s="1" t="s">
        <v>1756</v>
      </c>
      <c r="B539" s="1" t="s">
        <v>1757</v>
      </c>
      <c r="C539" s="1" t="s">
        <v>34</v>
      </c>
      <c r="D539" s="1">
        <v>1</v>
      </c>
      <c r="E539" s="1">
        <v>0.19900000000000001</v>
      </c>
      <c r="F539" s="1">
        <v>0.17100000000000001</v>
      </c>
      <c r="G539" s="1">
        <v>2025</v>
      </c>
      <c r="H539" s="1" t="s">
        <v>85</v>
      </c>
      <c r="I53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0" spans="1:9" x14ac:dyDescent="0.25">
      <c r="A540" s="1" t="s">
        <v>2525</v>
      </c>
      <c r="B540" s="1" t="s">
        <v>2526</v>
      </c>
      <c r="C540" s="1" t="s">
        <v>34</v>
      </c>
      <c r="D540" s="1">
        <v>1</v>
      </c>
      <c r="E540" s="1">
        <v>0.217</v>
      </c>
      <c r="F540" s="1">
        <v>0.187</v>
      </c>
      <c r="G540" s="1">
        <v>2025</v>
      </c>
      <c r="H540" s="1" t="s">
        <v>2527</v>
      </c>
      <c r="I54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1" spans="1:9" x14ac:dyDescent="0.25">
      <c r="A541" s="1" t="s">
        <v>1758</v>
      </c>
      <c r="B541" s="1" t="s">
        <v>1759</v>
      </c>
      <c r="C541" s="1" t="s">
        <v>2452</v>
      </c>
      <c r="D541" s="1">
        <v>1</v>
      </c>
      <c r="E541" s="1">
        <v>0.35399999999999998</v>
      </c>
      <c r="F541" s="1">
        <v>0.30499999999999999</v>
      </c>
      <c r="G541" s="1">
        <v>2025</v>
      </c>
      <c r="H541" s="1" t="s">
        <v>85</v>
      </c>
      <c r="I54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2" spans="1:9" x14ac:dyDescent="0.25">
      <c r="A542" s="1" t="s">
        <v>2722</v>
      </c>
      <c r="B542" s="1" t="s">
        <v>2723</v>
      </c>
      <c r="C542" s="1" t="s">
        <v>2454</v>
      </c>
      <c r="D542" s="1">
        <v>1</v>
      </c>
      <c r="E542" s="1" t="s">
        <v>73</v>
      </c>
      <c r="F542" s="1">
        <v>0.628</v>
      </c>
      <c r="G542" s="1">
        <v>2025</v>
      </c>
      <c r="H542" s="1" t="s">
        <v>9</v>
      </c>
      <c r="I54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3" spans="1:9" x14ac:dyDescent="0.25">
      <c r="A543" s="1" t="s">
        <v>1764</v>
      </c>
      <c r="B543" s="1" t="s">
        <v>1765</v>
      </c>
      <c r="C543" s="1" t="s">
        <v>19</v>
      </c>
      <c r="D543" s="1">
        <v>1</v>
      </c>
      <c r="E543" s="1">
        <v>0.33800000000000002</v>
      </c>
      <c r="F543" s="1">
        <v>0.29099999999999998</v>
      </c>
      <c r="G543" s="1">
        <v>2025</v>
      </c>
      <c r="H543" s="1" t="s">
        <v>41</v>
      </c>
      <c r="I54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4" spans="1:9" x14ac:dyDescent="0.25">
      <c r="A544" s="1" t="s">
        <v>1766</v>
      </c>
      <c r="B544" s="1" t="s">
        <v>1767</v>
      </c>
      <c r="C544" s="1" t="s">
        <v>19</v>
      </c>
      <c r="D544" s="1">
        <v>1</v>
      </c>
      <c r="E544" s="3">
        <v>0.26400000000000001</v>
      </c>
      <c r="F544" s="3">
        <v>0.22700000000000001</v>
      </c>
      <c r="G544" s="1">
        <v>2015</v>
      </c>
      <c r="H544" s="1" t="s">
        <v>284</v>
      </c>
      <c r="I54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45" spans="1:9" x14ac:dyDescent="0.25">
      <c r="A545" s="1" t="s">
        <v>1768</v>
      </c>
      <c r="B545" s="1" t="s">
        <v>1769</v>
      </c>
      <c r="C545" s="1" t="s">
        <v>19</v>
      </c>
      <c r="D545" s="1">
        <v>1</v>
      </c>
      <c r="E545" s="1">
        <v>0.26600000000000001</v>
      </c>
      <c r="F545" s="1">
        <v>0.22900000000000001</v>
      </c>
      <c r="G545" s="1">
        <v>2024</v>
      </c>
      <c r="H545" s="1" t="s">
        <v>63</v>
      </c>
      <c r="I54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6" spans="1:9" x14ac:dyDescent="0.25">
      <c r="A546" s="1" t="s">
        <v>2724</v>
      </c>
      <c r="B546" s="1" t="s">
        <v>2725</v>
      </c>
      <c r="C546" s="1" t="s">
        <v>19</v>
      </c>
      <c r="D546" s="1">
        <v>1</v>
      </c>
      <c r="E546" s="1">
        <v>0.312</v>
      </c>
      <c r="F546" s="1">
        <v>0.26800000000000002</v>
      </c>
      <c r="G546" s="1">
        <v>2025</v>
      </c>
      <c r="H546" s="1" t="s">
        <v>48</v>
      </c>
      <c r="I54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7" spans="1:9" x14ac:dyDescent="0.25">
      <c r="A547" s="1" t="s">
        <v>1770</v>
      </c>
      <c r="B547" s="1" t="s">
        <v>1771</v>
      </c>
      <c r="C547" s="1" t="s">
        <v>2456</v>
      </c>
      <c r="D547" s="1">
        <v>1</v>
      </c>
      <c r="E547" s="1">
        <v>0.53800000000000003</v>
      </c>
      <c r="F547" s="1">
        <v>0.46200000000000002</v>
      </c>
      <c r="G547" s="1">
        <v>2025</v>
      </c>
      <c r="H547" s="1" t="s">
        <v>48</v>
      </c>
      <c r="I54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8" spans="1:9" x14ac:dyDescent="0.25">
      <c r="A548" s="1" t="s">
        <v>1776</v>
      </c>
      <c r="B548" s="1" t="s">
        <v>1777</v>
      </c>
      <c r="C548" s="1" t="s">
        <v>19</v>
      </c>
      <c r="D548" s="1">
        <v>1</v>
      </c>
      <c r="E548" s="1">
        <v>0.30499999999999999</v>
      </c>
      <c r="F548" s="1">
        <v>0.26200000000000001</v>
      </c>
      <c r="G548" s="1">
        <v>2023</v>
      </c>
      <c r="H548" s="1" t="s">
        <v>208</v>
      </c>
      <c r="I54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49" spans="1:9" x14ac:dyDescent="0.25">
      <c r="A549" s="1" t="s">
        <v>1778</v>
      </c>
      <c r="B549" s="1" t="s">
        <v>1779</v>
      </c>
      <c r="C549" s="1" t="s">
        <v>66</v>
      </c>
      <c r="D549" s="1">
        <v>1</v>
      </c>
      <c r="E549" s="3">
        <v>0.41399999999999998</v>
      </c>
      <c r="F549" s="3">
        <v>0.35599999999999998</v>
      </c>
      <c r="G549" s="1">
        <v>2023</v>
      </c>
      <c r="H549" s="1" t="s">
        <v>289</v>
      </c>
      <c r="I54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50" spans="1:9" x14ac:dyDescent="0.25">
      <c r="A550" s="1" t="s">
        <v>2726</v>
      </c>
      <c r="B550" s="1" t="s">
        <v>2727</v>
      </c>
      <c r="C550" s="1" t="s">
        <v>66</v>
      </c>
      <c r="D550" s="1">
        <v>1</v>
      </c>
      <c r="E550" s="3">
        <v>0.43</v>
      </c>
      <c r="F550" s="3">
        <v>0.37</v>
      </c>
      <c r="G550" s="1">
        <v>2025</v>
      </c>
      <c r="H550" s="1" t="s">
        <v>289</v>
      </c>
      <c r="I55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51" spans="1:9" x14ac:dyDescent="0.25">
      <c r="A551" s="1" t="s">
        <v>1780</v>
      </c>
      <c r="B551" s="1" t="s">
        <v>1781</v>
      </c>
      <c r="C551" s="1" t="s">
        <v>2556</v>
      </c>
      <c r="D551" s="1">
        <v>1</v>
      </c>
      <c r="E551" s="1" t="s">
        <v>73</v>
      </c>
      <c r="F551" s="1">
        <v>0.54900000000000004</v>
      </c>
      <c r="G551" s="1">
        <v>2011</v>
      </c>
      <c r="H551" s="1" t="s">
        <v>98</v>
      </c>
      <c r="I55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52" spans="1:9" x14ac:dyDescent="0.25">
      <c r="A552" s="1" t="s">
        <v>1782</v>
      </c>
      <c r="B552" s="1" t="s">
        <v>1783</v>
      </c>
      <c r="C552" s="1" t="s">
        <v>2456</v>
      </c>
      <c r="D552" s="1">
        <v>1</v>
      </c>
      <c r="E552" s="3">
        <v>0.54400000000000004</v>
      </c>
      <c r="F552" s="3">
        <v>0.46800000000000003</v>
      </c>
      <c r="G552" s="1">
        <v>2011</v>
      </c>
      <c r="H552" s="1" t="s">
        <v>51</v>
      </c>
      <c r="I55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53" spans="1:9" x14ac:dyDescent="0.25">
      <c r="A553" s="1" t="s">
        <v>2728</v>
      </c>
      <c r="B553" s="1" t="s">
        <v>2729</v>
      </c>
      <c r="C553" s="1" t="s">
        <v>2452</v>
      </c>
      <c r="D553" s="1">
        <v>1</v>
      </c>
      <c r="E553" s="1">
        <v>0.34100000000000003</v>
      </c>
      <c r="F553" s="1">
        <v>0.29299999999999998</v>
      </c>
      <c r="G553" s="1">
        <v>2010</v>
      </c>
      <c r="H553" s="1" t="s">
        <v>253</v>
      </c>
      <c r="I55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54" spans="1:9" x14ac:dyDescent="0.25">
      <c r="A554" s="1" t="s">
        <v>2730</v>
      </c>
      <c r="B554" s="1" t="s">
        <v>2731</v>
      </c>
      <c r="C554" s="1" t="s">
        <v>2454</v>
      </c>
      <c r="D554" s="1">
        <v>1</v>
      </c>
      <c r="E554" s="3" t="s">
        <v>73</v>
      </c>
      <c r="F554" s="3">
        <v>0.61899999999999999</v>
      </c>
      <c r="G554" s="1">
        <v>2025</v>
      </c>
      <c r="H554" s="1" t="s">
        <v>38</v>
      </c>
      <c r="I55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55" spans="1:9" x14ac:dyDescent="0.25">
      <c r="A555" s="1" t="s">
        <v>1786</v>
      </c>
      <c r="B555" s="1" t="s">
        <v>1787</v>
      </c>
      <c r="C555" s="1" t="s">
        <v>2455</v>
      </c>
      <c r="D555" s="1">
        <v>1</v>
      </c>
      <c r="E555" s="1">
        <v>0.21</v>
      </c>
      <c r="F555" s="1">
        <v>0.18</v>
      </c>
      <c r="G555" s="1">
        <v>2019</v>
      </c>
      <c r="H555" s="1" t="s">
        <v>44</v>
      </c>
      <c r="I55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56" spans="1:9" x14ac:dyDescent="0.25">
      <c r="A556" s="1" t="s">
        <v>1790</v>
      </c>
      <c r="B556" s="1" t="s">
        <v>1791</v>
      </c>
      <c r="C556" s="1" t="s">
        <v>2456</v>
      </c>
      <c r="D556" s="1">
        <v>1</v>
      </c>
      <c r="E556" s="1">
        <v>0.42799999999999999</v>
      </c>
      <c r="F556" s="1">
        <v>0.36799999999999999</v>
      </c>
      <c r="G556" s="1">
        <v>2024</v>
      </c>
      <c r="H556" s="1" t="s">
        <v>48</v>
      </c>
      <c r="I55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57" spans="1:9" x14ac:dyDescent="0.25">
      <c r="A557" s="1" t="s">
        <v>1794</v>
      </c>
      <c r="B557" s="1" t="s">
        <v>1795</v>
      </c>
      <c r="C557" s="1" t="s">
        <v>2456</v>
      </c>
      <c r="D557" s="1">
        <v>1</v>
      </c>
      <c r="E557" s="3">
        <v>0.55900000000000005</v>
      </c>
      <c r="F557" s="3">
        <v>0.48099999999999998</v>
      </c>
      <c r="G557" s="1">
        <v>2024</v>
      </c>
      <c r="H557" s="1" t="s">
        <v>51</v>
      </c>
      <c r="I55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58" spans="1:9" x14ac:dyDescent="0.25">
      <c r="A558" s="1" t="s">
        <v>1798</v>
      </c>
      <c r="B558" s="1" t="s">
        <v>1799</v>
      </c>
      <c r="C558" s="1" t="s">
        <v>66</v>
      </c>
      <c r="D558" s="1">
        <v>1</v>
      </c>
      <c r="E558" s="1">
        <v>0.41899999999999998</v>
      </c>
      <c r="F558" s="1">
        <v>0.36</v>
      </c>
      <c r="G558" s="1">
        <v>2013</v>
      </c>
      <c r="H558" s="1" t="s">
        <v>67</v>
      </c>
      <c r="I55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59" spans="1:9" x14ac:dyDescent="0.25">
      <c r="A559" s="1" t="s">
        <v>2732</v>
      </c>
      <c r="B559" s="1" t="s">
        <v>2733</v>
      </c>
      <c r="C559" s="1" t="s">
        <v>66</v>
      </c>
      <c r="D559" s="1">
        <v>1</v>
      </c>
      <c r="E559" s="1">
        <v>0.41399999999999998</v>
      </c>
      <c r="F559" s="1">
        <v>0.35599999999999998</v>
      </c>
      <c r="G559" s="1">
        <v>2016</v>
      </c>
      <c r="H559" s="1" t="s">
        <v>9</v>
      </c>
      <c r="I55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60" spans="1:9" x14ac:dyDescent="0.25">
      <c r="A560" s="1" t="s">
        <v>2900</v>
      </c>
      <c r="B560" s="1" t="s">
        <v>2901</v>
      </c>
      <c r="C560" s="1" t="s">
        <v>2452</v>
      </c>
      <c r="D560" s="1">
        <v>1</v>
      </c>
      <c r="E560" s="1">
        <v>0.34499999999999997</v>
      </c>
      <c r="F560" s="1">
        <v>0.29599999999999999</v>
      </c>
      <c r="G560" s="1">
        <v>2025</v>
      </c>
      <c r="H560" s="1" t="s">
        <v>13</v>
      </c>
      <c r="I56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61" spans="1:9" x14ac:dyDescent="0.25">
      <c r="A561" s="1" t="s">
        <v>1800</v>
      </c>
      <c r="B561" s="1" t="s">
        <v>1801</v>
      </c>
      <c r="C561" s="1" t="s">
        <v>34</v>
      </c>
      <c r="D561" s="1">
        <v>1</v>
      </c>
      <c r="E561" s="3">
        <v>0.189</v>
      </c>
      <c r="F561" s="3">
        <v>0.16200000000000001</v>
      </c>
      <c r="G561" s="1">
        <v>2022</v>
      </c>
      <c r="H561" s="1" t="s">
        <v>238</v>
      </c>
      <c r="I56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62" spans="1:9" x14ac:dyDescent="0.25">
      <c r="A562" s="1" t="s">
        <v>1806</v>
      </c>
      <c r="B562" s="1" t="s">
        <v>1807</v>
      </c>
      <c r="C562" s="1" t="s">
        <v>2452</v>
      </c>
      <c r="D562" s="1">
        <v>1</v>
      </c>
      <c r="E562" s="1">
        <v>0.34200000000000003</v>
      </c>
      <c r="F562" s="1">
        <v>0.29399999999999998</v>
      </c>
      <c r="G562" s="1">
        <v>2025</v>
      </c>
      <c r="H562" s="1" t="s">
        <v>131</v>
      </c>
      <c r="I56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63" spans="1:9" x14ac:dyDescent="0.25">
      <c r="A563" s="1" t="s">
        <v>1813</v>
      </c>
      <c r="B563" s="1" t="s">
        <v>1814</v>
      </c>
      <c r="C563" s="1" t="s">
        <v>19</v>
      </c>
      <c r="D563" s="1">
        <v>1</v>
      </c>
      <c r="E563" s="1">
        <v>0.28999999999999998</v>
      </c>
      <c r="F563" s="1">
        <v>0.25</v>
      </c>
      <c r="G563" s="1">
        <v>2024</v>
      </c>
      <c r="H563" s="1" t="s">
        <v>13</v>
      </c>
      <c r="I56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64" spans="1:9" x14ac:dyDescent="0.25">
      <c r="A564" s="1" t="s">
        <v>1825</v>
      </c>
      <c r="B564" s="1" t="s">
        <v>1826</v>
      </c>
      <c r="C564" s="1" t="s">
        <v>34</v>
      </c>
      <c r="D564" s="1">
        <v>1</v>
      </c>
      <c r="E564" s="1">
        <v>0.151</v>
      </c>
      <c r="F564" s="1">
        <v>0.13</v>
      </c>
      <c r="G564" s="1">
        <v>2008</v>
      </c>
      <c r="H564" s="1" t="s">
        <v>57</v>
      </c>
      <c r="I56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65" spans="1:9" x14ac:dyDescent="0.25">
      <c r="A565" s="1" t="s">
        <v>2734</v>
      </c>
      <c r="B565" s="1" t="s">
        <v>2735</v>
      </c>
      <c r="C565" s="1" t="s">
        <v>2452</v>
      </c>
      <c r="D565" s="1">
        <v>1</v>
      </c>
      <c r="E565" s="1">
        <v>0.36</v>
      </c>
      <c r="F565" s="1">
        <v>0.309</v>
      </c>
      <c r="G565" s="1">
        <v>2010</v>
      </c>
      <c r="H565" s="1" t="s">
        <v>208</v>
      </c>
      <c r="I56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66" spans="1:9" x14ac:dyDescent="0.25">
      <c r="A566" s="1" t="s">
        <v>2736</v>
      </c>
      <c r="B566" s="1" t="s">
        <v>2737</v>
      </c>
      <c r="C566" s="1" t="s">
        <v>2452</v>
      </c>
      <c r="D566" s="1">
        <v>1</v>
      </c>
      <c r="E566" s="1">
        <v>0.374</v>
      </c>
      <c r="F566" s="1">
        <v>0.32200000000000001</v>
      </c>
      <c r="G566" s="1">
        <v>2010</v>
      </c>
      <c r="H566" s="1" t="s">
        <v>253</v>
      </c>
      <c r="I56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67" spans="1:9" x14ac:dyDescent="0.25">
      <c r="A567" s="1" t="s">
        <v>2738</v>
      </c>
      <c r="B567" s="1" t="s">
        <v>2739</v>
      </c>
      <c r="C567" s="1" t="s">
        <v>66</v>
      </c>
      <c r="D567" s="1">
        <v>1</v>
      </c>
      <c r="E567" s="1">
        <v>0.40100000000000002</v>
      </c>
      <c r="F567" s="1">
        <v>0.34499999999999997</v>
      </c>
      <c r="G567" s="1">
        <v>2022</v>
      </c>
      <c r="H567" s="1" t="s">
        <v>13</v>
      </c>
      <c r="I56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68" spans="1:9" x14ac:dyDescent="0.25">
      <c r="A568" s="1" t="s">
        <v>1833</v>
      </c>
      <c r="B568" s="1" t="s">
        <v>1834</v>
      </c>
      <c r="C568" s="1" t="s">
        <v>34</v>
      </c>
      <c r="D568" s="1">
        <v>1</v>
      </c>
      <c r="E568" s="1">
        <v>0.19700000000000001</v>
      </c>
      <c r="F568" s="1">
        <v>0.16900000000000001</v>
      </c>
      <c r="G568" s="1">
        <v>2009</v>
      </c>
      <c r="H568" s="1" t="s">
        <v>44</v>
      </c>
      <c r="I56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69" spans="1:9" x14ac:dyDescent="0.25">
      <c r="A569" s="1" t="s">
        <v>1843</v>
      </c>
      <c r="B569" s="1" t="s">
        <v>1844</v>
      </c>
      <c r="C569" s="1" t="s">
        <v>2455</v>
      </c>
      <c r="D569" s="1">
        <v>1</v>
      </c>
      <c r="E569" s="1">
        <v>0.248</v>
      </c>
      <c r="F569" s="1">
        <v>0.21299999999999999</v>
      </c>
      <c r="G569" s="1">
        <v>2024</v>
      </c>
      <c r="H569" s="1" t="s">
        <v>154</v>
      </c>
      <c r="I56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70" spans="1:9" x14ac:dyDescent="0.25">
      <c r="A570" s="1" t="s">
        <v>1847</v>
      </c>
      <c r="B570" s="1" t="s">
        <v>1848</v>
      </c>
      <c r="C570" s="1" t="s">
        <v>19</v>
      </c>
      <c r="D570" s="1">
        <v>1</v>
      </c>
      <c r="E570" s="1">
        <v>0.317</v>
      </c>
      <c r="F570" s="1">
        <v>0.27200000000000002</v>
      </c>
      <c r="G570" s="1">
        <v>2022</v>
      </c>
      <c r="H570" s="1" t="s">
        <v>176</v>
      </c>
      <c r="I57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71" spans="1:9" x14ac:dyDescent="0.25">
      <c r="A571" s="1" t="s">
        <v>2528</v>
      </c>
      <c r="B571" s="1" t="s">
        <v>2529</v>
      </c>
      <c r="C571" s="1" t="s">
        <v>66</v>
      </c>
      <c r="D571" s="1">
        <v>1</v>
      </c>
      <c r="E571" s="1">
        <v>0.436</v>
      </c>
      <c r="F571" s="1">
        <v>0.375</v>
      </c>
      <c r="G571" s="1">
        <v>2020</v>
      </c>
      <c r="H571" s="1" t="s">
        <v>253</v>
      </c>
      <c r="I57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72" spans="1:9" x14ac:dyDescent="0.25">
      <c r="A572" s="1" t="s">
        <v>2740</v>
      </c>
      <c r="B572" s="1" t="s">
        <v>2741</v>
      </c>
      <c r="C572" s="1" t="s">
        <v>19</v>
      </c>
      <c r="D572" s="1">
        <v>1</v>
      </c>
      <c r="E572" s="1">
        <v>0.28699999999999998</v>
      </c>
      <c r="F572" s="1">
        <v>0.247</v>
      </c>
      <c r="G572" s="1">
        <v>2010</v>
      </c>
      <c r="H572" s="1" t="s">
        <v>1652</v>
      </c>
      <c r="I57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73" spans="1:9" x14ac:dyDescent="0.25">
      <c r="A573" s="1" t="s">
        <v>2742</v>
      </c>
      <c r="B573" s="1" t="s">
        <v>2743</v>
      </c>
      <c r="C573" s="1" t="s">
        <v>34</v>
      </c>
      <c r="D573" s="1">
        <v>1</v>
      </c>
      <c r="E573" s="1">
        <v>0.16500000000000001</v>
      </c>
      <c r="F573" s="1">
        <v>0.14199999999999999</v>
      </c>
      <c r="G573" s="1">
        <v>2025</v>
      </c>
      <c r="H573" s="1" t="s">
        <v>536</v>
      </c>
      <c r="I57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74" spans="1:9" x14ac:dyDescent="0.25">
      <c r="A574" s="1" t="s">
        <v>2744</v>
      </c>
      <c r="B574" s="1" t="s">
        <v>2745</v>
      </c>
      <c r="C574" s="1" t="s">
        <v>19</v>
      </c>
      <c r="D574" s="1">
        <v>1</v>
      </c>
      <c r="E574" s="1">
        <v>0.27300000000000002</v>
      </c>
      <c r="F574" s="1">
        <v>0.23499999999999999</v>
      </c>
      <c r="G574" s="1">
        <v>2018</v>
      </c>
      <c r="H574" s="1" t="s">
        <v>107</v>
      </c>
      <c r="I57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75" spans="1:9" x14ac:dyDescent="0.25">
      <c r="A575" s="1" t="s">
        <v>1849</v>
      </c>
      <c r="B575" s="1" t="s">
        <v>1850</v>
      </c>
      <c r="C575" s="1" t="s">
        <v>2454</v>
      </c>
      <c r="D575" s="1">
        <v>1</v>
      </c>
      <c r="E575" s="3" t="s">
        <v>73</v>
      </c>
      <c r="F575" s="3">
        <v>0.622</v>
      </c>
      <c r="G575" s="1">
        <v>2020</v>
      </c>
      <c r="H575" s="1" t="s">
        <v>617</v>
      </c>
      <c r="I57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76" spans="1:9" x14ac:dyDescent="0.25">
      <c r="A576" s="1" t="s">
        <v>1857</v>
      </c>
      <c r="B576" s="1" t="s">
        <v>1858</v>
      </c>
      <c r="C576" s="1" t="s">
        <v>19</v>
      </c>
      <c r="D576" s="1">
        <v>1</v>
      </c>
      <c r="E576" s="1">
        <v>0.35899999999999999</v>
      </c>
      <c r="F576" s="1">
        <v>0.308</v>
      </c>
      <c r="G576" s="1">
        <v>2016</v>
      </c>
      <c r="H576" s="1" t="s">
        <v>20</v>
      </c>
      <c r="I57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77" spans="1:9" x14ac:dyDescent="0.25">
      <c r="A577" s="1" t="s">
        <v>1859</v>
      </c>
      <c r="B577" s="1" t="s">
        <v>1860</v>
      </c>
      <c r="C577" s="1" t="s">
        <v>2452</v>
      </c>
      <c r="D577" s="1">
        <v>1</v>
      </c>
      <c r="E577" s="1">
        <v>0.39700000000000002</v>
      </c>
      <c r="F577" s="1">
        <v>0.34100000000000003</v>
      </c>
      <c r="G577" s="1">
        <v>2022</v>
      </c>
      <c r="H577" s="1" t="s">
        <v>176</v>
      </c>
      <c r="I57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78" spans="1:9" x14ac:dyDescent="0.25">
      <c r="A578" s="1" t="s">
        <v>1861</v>
      </c>
      <c r="B578" s="1" t="s">
        <v>1862</v>
      </c>
      <c r="C578" s="1" t="s">
        <v>34</v>
      </c>
      <c r="D578" s="1">
        <v>1</v>
      </c>
      <c r="E578" s="1">
        <v>0.21199999999999999</v>
      </c>
      <c r="F578" s="1">
        <v>0.182</v>
      </c>
      <c r="G578" s="1">
        <v>2018</v>
      </c>
      <c r="H578" s="1" t="s">
        <v>626</v>
      </c>
      <c r="I57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79" spans="1:9" x14ac:dyDescent="0.25">
      <c r="A579" s="1" t="s">
        <v>1871</v>
      </c>
      <c r="B579" s="1" t="s">
        <v>1872</v>
      </c>
      <c r="C579" s="1" t="s">
        <v>19</v>
      </c>
      <c r="D579" s="1">
        <v>1</v>
      </c>
      <c r="E579" s="1">
        <v>0.28100000000000003</v>
      </c>
      <c r="F579" s="1">
        <v>0.24199999999999999</v>
      </c>
      <c r="G579" s="1">
        <v>2022</v>
      </c>
      <c r="H579" s="1" t="s">
        <v>154</v>
      </c>
      <c r="I57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80" spans="1:9" x14ac:dyDescent="0.25">
      <c r="A580" s="1" t="s">
        <v>1873</v>
      </c>
      <c r="B580" s="1" t="s">
        <v>1874</v>
      </c>
      <c r="C580" s="1" t="s">
        <v>19</v>
      </c>
      <c r="D580" s="1">
        <v>1</v>
      </c>
      <c r="E580" s="3">
        <v>0.28000000000000003</v>
      </c>
      <c r="F580" s="3">
        <v>0.24</v>
      </c>
      <c r="G580" s="1">
        <v>2013</v>
      </c>
      <c r="H580" s="1" t="s">
        <v>82</v>
      </c>
      <c r="I58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81" spans="1:9" x14ac:dyDescent="0.25">
      <c r="A581" s="1" t="s">
        <v>1875</v>
      </c>
      <c r="B581" s="1" t="s">
        <v>1876</v>
      </c>
      <c r="C581" s="1" t="s">
        <v>2452</v>
      </c>
      <c r="D581" s="1">
        <v>1</v>
      </c>
      <c r="E581" s="3">
        <v>0.32500000000000001</v>
      </c>
      <c r="F581" s="3">
        <v>0.27900000000000003</v>
      </c>
      <c r="G581" s="1">
        <v>2012</v>
      </c>
      <c r="H581" s="1" t="s">
        <v>617</v>
      </c>
      <c r="I58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82" spans="1:9" x14ac:dyDescent="0.25">
      <c r="A582" s="1" t="s">
        <v>1883</v>
      </c>
      <c r="B582" s="1" t="s">
        <v>1884</v>
      </c>
      <c r="C582" s="1" t="s">
        <v>2455</v>
      </c>
      <c r="D582" s="1">
        <v>1</v>
      </c>
      <c r="E582" s="1">
        <v>0.159</v>
      </c>
      <c r="F582" s="1">
        <v>0.13600000000000001</v>
      </c>
      <c r="G582" s="1">
        <v>2025</v>
      </c>
      <c r="H582" s="1" t="s">
        <v>41</v>
      </c>
      <c r="I58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83" spans="1:9" x14ac:dyDescent="0.25">
      <c r="A583" s="1" t="s">
        <v>1885</v>
      </c>
      <c r="B583" s="1" t="s">
        <v>1886</v>
      </c>
      <c r="C583" s="1" t="s">
        <v>34</v>
      </c>
      <c r="D583" s="1">
        <v>1</v>
      </c>
      <c r="E583" s="1">
        <v>0.20699999999999999</v>
      </c>
      <c r="F583" s="1">
        <v>0.17799999999999999</v>
      </c>
      <c r="G583" s="1">
        <v>2016</v>
      </c>
      <c r="H583" s="1" t="s">
        <v>63</v>
      </c>
      <c r="I58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84" spans="1:9" x14ac:dyDescent="0.25">
      <c r="A584" s="1" t="s">
        <v>1893</v>
      </c>
      <c r="B584" s="1" t="s">
        <v>1894</v>
      </c>
      <c r="C584" s="1" t="s">
        <v>66</v>
      </c>
      <c r="D584" s="1">
        <v>1</v>
      </c>
      <c r="E584" s="3">
        <v>0.43099999999999999</v>
      </c>
      <c r="F584" s="3">
        <v>0.37</v>
      </c>
      <c r="G584" s="1">
        <v>2025</v>
      </c>
      <c r="H584" s="1" t="s">
        <v>51</v>
      </c>
      <c r="I58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85" spans="1:9" x14ac:dyDescent="0.25">
      <c r="A585" s="1" t="s">
        <v>1899</v>
      </c>
      <c r="B585" s="1" t="s">
        <v>1900</v>
      </c>
      <c r="C585" s="1" t="s">
        <v>66</v>
      </c>
      <c r="D585" s="1">
        <v>1</v>
      </c>
      <c r="E585" s="3">
        <v>0.435</v>
      </c>
      <c r="F585" s="3">
        <v>0.374</v>
      </c>
      <c r="G585" s="1">
        <v>2025</v>
      </c>
      <c r="H585" s="1" t="s">
        <v>51</v>
      </c>
      <c r="I58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86" spans="1:9" x14ac:dyDescent="0.25">
      <c r="A586" s="1" t="s">
        <v>1903</v>
      </c>
      <c r="B586" s="1" t="s">
        <v>1904</v>
      </c>
      <c r="C586" s="1" t="s">
        <v>66</v>
      </c>
      <c r="D586" s="1">
        <v>1</v>
      </c>
      <c r="E586" s="3">
        <v>0.41299999999999998</v>
      </c>
      <c r="F586" s="3">
        <v>0.35499999999999998</v>
      </c>
      <c r="G586" s="1">
        <v>2023</v>
      </c>
      <c r="H586" s="1" t="s">
        <v>38</v>
      </c>
      <c r="I58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87" spans="1:9" x14ac:dyDescent="0.25">
      <c r="A587" s="1" t="s">
        <v>1905</v>
      </c>
      <c r="B587" s="1" t="s">
        <v>1906</v>
      </c>
      <c r="C587" s="1" t="s">
        <v>2452</v>
      </c>
      <c r="D587" s="1">
        <v>1</v>
      </c>
      <c r="E587" s="1">
        <v>0.36399999999999999</v>
      </c>
      <c r="F587" s="1">
        <v>0.313</v>
      </c>
      <c r="G587" s="1">
        <v>2016</v>
      </c>
      <c r="H587" s="1" t="s">
        <v>253</v>
      </c>
      <c r="I58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88" spans="1:9" x14ac:dyDescent="0.25">
      <c r="A588" s="1" t="s">
        <v>1907</v>
      </c>
      <c r="B588" s="1" t="s">
        <v>1908</v>
      </c>
      <c r="C588" s="1" t="s">
        <v>2556</v>
      </c>
      <c r="D588" s="1">
        <v>1</v>
      </c>
      <c r="E588" s="1" t="s">
        <v>73</v>
      </c>
      <c r="F588" s="1">
        <v>0.65300000000000002</v>
      </c>
      <c r="G588" s="1">
        <v>2025</v>
      </c>
      <c r="H588" s="1" t="s">
        <v>9</v>
      </c>
      <c r="I58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89" spans="1:9" x14ac:dyDescent="0.25">
      <c r="A589" s="1" t="s">
        <v>1909</v>
      </c>
      <c r="B589" s="1" t="s">
        <v>1910</v>
      </c>
      <c r="C589" s="1" t="s">
        <v>2455</v>
      </c>
      <c r="D589" s="1">
        <v>1</v>
      </c>
      <c r="E589" s="1">
        <v>0.191</v>
      </c>
      <c r="F589" s="1">
        <v>0.16400000000000001</v>
      </c>
      <c r="G589" s="1">
        <v>2023</v>
      </c>
      <c r="H589" s="1" t="s">
        <v>148</v>
      </c>
      <c r="I58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0" spans="1:9" x14ac:dyDescent="0.25">
      <c r="A590" s="1" t="s">
        <v>2530</v>
      </c>
      <c r="B590" s="1" t="s">
        <v>2531</v>
      </c>
      <c r="C590" s="1" t="s">
        <v>2456</v>
      </c>
      <c r="D590" s="1">
        <v>1</v>
      </c>
      <c r="E590" s="1">
        <v>0.47</v>
      </c>
      <c r="F590" s="1">
        <v>0.40400000000000003</v>
      </c>
      <c r="G590" s="1">
        <v>2017</v>
      </c>
      <c r="H590" s="1" t="s">
        <v>191</v>
      </c>
      <c r="I59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1" spans="1:9" x14ac:dyDescent="0.25">
      <c r="A591" s="1" t="s">
        <v>1913</v>
      </c>
      <c r="B591" s="1" t="s">
        <v>1914</v>
      </c>
      <c r="C591" s="1" t="s">
        <v>2455</v>
      </c>
      <c r="D591" s="1">
        <v>1</v>
      </c>
      <c r="E591" s="1">
        <v>0.24</v>
      </c>
      <c r="F591" s="1">
        <v>0.20599999999999999</v>
      </c>
      <c r="G591" s="1">
        <v>2022</v>
      </c>
      <c r="H591" s="1" t="s">
        <v>126</v>
      </c>
      <c r="I59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2" spans="1:9" x14ac:dyDescent="0.25">
      <c r="A592" s="1" t="s">
        <v>1915</v>
      </c>
      <c r="B592" s="1" t="s">
        <v>1916</v>
      </c>
      <c r="C592" s="1" t="s">
        <v>19</v>
      </c>
      <c r="D592" s="1">
        <v>1</v>
      </c>
      <c r="E592" s="1">
        <v>0.3</v>
      </c>
      <c r="F592" s="1">
        <v>0.25800000000000001</v>
      </c>
      <c r="G592" s="1">
        <v>2012</v>
      </c>
      <c r="H592" s="1" t="s">
        <v>31</v>
      </c>
      <c r="I59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3" spans="1:9" x14ac:dyDescent="0.25">
      <c r="A593" s="1" t="s">
        <v>1919</v>
      </c>
      <c r="B593" s="1" t="s">
        <v>1920</v>
      </c>
      <c r="C593" s="1" t="s">
        <v>19</v>
      </c>
      <c r="D593" s="1">
        <v>1</v>
      </c>
      <c r="E593" s="1">
        <v>0.27100000000000002</v>
      </c>
      <c r="F593" s="1">
        <v>0.23300000000000001</v>
      </c>
      <c r="G593" s="1">
        <v>2025</v>
      </c>
      <c r="H593" s="1" t="s">
        <v>60</v>
      </c>
      <c r="I59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4" spans="1:9" x14ac:dyDescent="0.25">
      <c r="A594" s="1" t="s">
        <v>2746</v>
      </c>
      <c r="B594" s="1" t="s">
        <v>2747</v>
      </c>
      <c r="C594" s="1" t="s">
        <v>19</v>
      </c>
      <c r="D594" s="1">
        <v>1</v>
      </c>
      <c r="E594" s="1">
        <v>0.25800000000000001</v>
      </c>
      <c r="F594" s="1">
        <v>0.222</v>
      </c>
      <c r="G594" s="1">
        <v>2012</v>
      </c>
      <c r="H594" s="1" t="s">
        <v>88</v>
      </c>
      <c r="I59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5" spans="1:9" x14ac:dyDescent="0.25">
      <c r="A595" s="1" t="s">
        <v>1925</v>
      </c>
      <c r="B595" s="1" t="s">
        <v>1926</v>
      </c>
      <c r="C595" s="1" t="s">
        <v>19</v>
      </c>
      <c r="D595" s="1">
        <v>1</v>
      </c>
      <c r="E595" s="3">
        <v>0.29199999999999998</v>
      </c>
      <c r="F595" s="3">
        <v>0.251</v>
      </c>
      <c r="G595" s="1">
        <v>2014</v>
      </c>
      <c r="H595" s="1" t="s">
        <v>82</v>
      </c>
      <c r="I59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596" spans="1:9" x14ac:dyDescent="0.25">
      <c r="A596" s="1" t="s">
        <v>1927</v>
      </c>
      <c r="B596" s="1" t="s">
        <v>1928</v>
      </c>
      <c r="C596" s="1" t="s">
        <v>2452</v>
      </c>
      <c r="D596" s="1">
        <v>1</v>
      </c>
      <c r="E596" s="1">
        <v>0.29199999999999998</v>
      </c>
      <c r="F596" s="1">
        <v>0.251</v>
      </c>
      <c r="G596" s="1">
        <v>2025</v>
      </c>
      <c r="H596" s="1" t="s">
        <v>93</v>
      </c>
      <c r="I59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7" spans="1:9" x14ac:dyDescent="0.25">
      <c r="A597" s="1" t="s">
        <v>1929</v>
      </c>
      <c r="B597" s="1" t="s">
        <v>1930</v>
      </c>
      <c r="C597" s="1" t="s">
        <v>2456</v>
      </c>
      <c r="D597" s="1">
        <v>1</v>
      </c>
      <c r="E597" s="1">
        <v>0.47399999999999998</v>
      </c>
      <c r="F597" s="1">
        <v>0.40699999999999997</v>
      </c>
      <c r="G597" s="1">
        <v>2024</v>
      </c>
      <c r="H597" s="1" t="s">
        <v>9</v>
      </c>
      <c r="I59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8" spans="1:9" x14ac:dyDescent="0.25">
      <c r="A598" s="1" t="s">
        <v>1931</v>
      </c>
      <c r="B598" s="1" t="s">
        <v>1932</v>
      </c>
      <c r="C598" s="1" t="s">
        <v>19</v>
      </c>
      <c r="D598" s="1">
        <v>1</v>
      </c>
      <c r="E598" s="1">
        <v>0.29399999999999998</v>
      </c>
      <c r="F598" s="1">
        <v>0.253</v>
      </c>
      <c r="G598" s="1">
        <v>2015</v>
      </c>
      <c r="H598" s="1" t="s">
        <v>148</v>
      </c>
      <c r="I59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599" spans="1:9" x14ac:dyDescent="0.25">
      <c r="A599" s="1" t="s">
        <v>1933</v>
      </c>
      <c r="B599" s="1" t="s">
        <v>1934</v>
      </c>
      <c r="C599" s="1" t="s">
        <v>34</v>
      </c>
      <c r="D599" s="1">
        <v>1</v>
      </c>
      <c r="E599" s="1">
        <v>0.17399999999999999</v>
      </c>
      <c r="F599" s="1">
        <v>0.15</v>
      </c>
      <c r="G599" s="1">
        <v>2020</v>
      </c>
      <c r="H599" s="1" t="s">
        <v>9</v>
      </c>
      <c r="I59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00" spans="1:9" x14ac:dyDescent="0.25">
      <c r="A600" s="1" t="s">
        <v>2748</v>
      </c>
      <c r="B600" s="1" t="s">
        <v>2749</v>
      </c>
      <c r="C600" s="1" t="s">
        <v>118</v>
      </c>
      <c r="D600" s="1">
        <v>1</v>
      </c>
      <c r="E600" s="1" t="s">
        <v>73</v>
      </c>
      <c r="F600" s="1">
        <v>0.73899999999999999</v>
      </c>
      <c r="G600" s="1">
        <v>2016</v>
      </c>
      <c r="H600" s="1" t="s">
        <v>88</v>
      </c>
      <c r="I60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01" spans="1:9" x14ac:dyDescent="0.25">
      <c r="A601" s="1" t="s">
        <v>1941</v>
      </c>
      <c r="B601" s="1" t="s">
        <v>1942</v>
      </c>
      <c r="C601" s="1" t="s">
        <v>19</v>
      </c>
      <c r="D601" s="1">
        <v>1</v>
      </c>
      <c r="E601" s="1">
        <v>0.27</v>
      </c>
      <c r="F601" s="1">
        <v>0.23200000000000001</v>
      </c>
      <c r="G601" s="1">
        <v>2018</v>
      </c>
      <c r="H601" s="1" t="s">
        <v>20</v>
      </c>
      <c r="I60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02" spans="1:9" x14ac:dyDescent="0.25">
      <c r="A602" s="1" t="s">
        <v>2532</v>
      </c>
      <c r="B602" s="1" t="s">
        <v>2533</v>
      </c>
      <c r="C602" s="1" t="s">
        <v>2452</v>
      </c>
      <c r="D602" s="1">
        <v>1</v>
      </c>
      <c r="E602" s="1">
        <v>0.31900000000000001</v>
      </c>
      <c r="F602" s="1">
        <v>0.27400000000000002</v>
      </c>
      <c r="G602" s="1">
        <v>2025</v>
      </c>
      <c r="H602" s="1" t="s">
        <v>536</v>
      </c>
      <c r="I60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03" spans="1:9" x14ac:dyDescent="0.25">
      <c r="A603" s="1" t="s">
        <v>1943</v>
      </c>
      <c r="B603" s="1" t="s">
        <v>1944</v>
      </c>
      <c r="C603" s="1" t="s">
        <v>66</v>
      </c>
      <c r="D603" s="1">
        <v>1</v>
      </c>
      <c r="E603" s="1">
        <v>0.443</v>
      </c>
      <c r="F603" s="1">
        <v>0.38100000000000001</v>
      </c>
      <c r="G603" s="1">
        <v>2014</v>
      </c>
      <c r="H603" s="1" t="s">
        <v>67</v>
      </c>
      <c r="I60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04" spans="1:9" x14ac:dyDescent="0.25">
      <c r="A604" s="1" t="s">
        <v>1950</v>
      </c>
      <c r="B604" s="1" t="s">
        <v>1951</v>
      </c>
      <c r="C604" s="1" t="s">
        <v>34</v>
      </c>
      <c r="D604" s="1">
        <v>1</v>
      </c>
      <c r="E604" s="1">
        <v>0.13400000000000001</v>
      </c>
      <c r="F604" s="1">
        <v>0.115</v>
      </c>
      <c r="G604" s="1">
        <v>2017</v>
      </c>
      <c r="H604" s="1" t="s">
        <v>253</v>
      </c>
      <c r="I60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05" spans="1:9" x14ac:dyDescent="0.25">
      <c r="A605" s="1" t="s">
        <v>1954</v>
      </c>
      <c r="B605" s="1" t="s">
        <v>1955</v>
      </c>
      <c r="C605" s="1" t="s">
        <v>66</v>
      </c>
      <c r="D605" s="1">
        <v>1</v>
      </c>
      <c r="E605" s="3">
        <v>0.47599999999999998</v>
      </c>
      <c r="F605" s="3">
        <v>0.40899999999999997</v>
      </c>
      <c r="G605" s="1">
        <v>2022</v>
      </c>
      <c r="H605" s="1" t="s">
        <v>82</v>
      </c>
      <c r="I60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06" spans="1:9" x14ac:dyDescent="0.25">
      <c r="A606" s="1" t="s">
        <v>2534</v>
      </c>
      <c r="B606" s="1" t="s">
        <v>2535</v>
      </c>
      <c r="C606" s="1" t="s">
        <v>118</v>
      </c>
      <c r="D606" s="1">
        <v>1</v>
      </c>
      <c r="E606" s="1" t="s">
        <v>73</v>
      </c>
      <c r="F606" s="1">
        <v>0.82699999999999996</v>
      </c>
      <c r="G606" s="1">
        <v>2025</v>
      </c>
      <c r="H606" s="1" t="s">
        <v>25</v>
      </c>
      <c r="I60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07" spans="1:9" x14ac:dyDescent="0.25">
      <c r="A607" s="1" t="s">
        <v>1960</v>
      </c>
      <c r="B607" s="1" t="s">
        <v>1961</v>
      </c>
      <c r="C607" s="1" t="s">
        <v>2456</v>
      </c>
      <c r="D607" s="1">
        <v>1</v>
      </c>
      <c r="E607" s="1">
        <v>0.53500000000000003</v>
      </c>
      <c r="F607" s="1">
        <v>0.46</v>
      </c>
      <c r="G607" s="1">
        <v>2020</v>
      </c>
      <c r="H607" s="1" t="s">
        <v>138</v>
      </c>
      <c r="I60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08" spans="1:9" x14ac:dyDescent="0.25">
      <c r="A608" s="1" t="s">
        <v>1964</v>
      </c>
      <c r="B608" s="1" t="s">
        <v>1965</v>
      </c>
      <c r="C608" s="1" t="s">
        <v>34</v>
      </c>
      <c r="D608" s="1">
        <v>1</v>
      </c>
      <c r="E608" s="3">
        <v>0.18099999999999999</v>
      </c>
      <c r="F608" s="3">
        <v>0.156</v>
      </c>
      <c r="G608" s="1">
        <v>2019</v>
      </c>
      <c r="H608" s="1" t="s">
        <v>617</v>
      </c>
      <c r="I60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09" spans="1:9" x14ac:dyDescent="0.25">
      <c r="A609" s="1" t="s">
        <v>1968</v>
      </c>
      <c r="B609" s="1" t="s">
        <v>1969</v>
      </c>
      <c r="C609" s="1" t="s">
        <v>66</v>
      </c>
      <c r="D609" s="1">
        <v>1</v>
      </c>
      <c r="E609" s="3">
        <v>0.40899999999999997</v>
      </c>
      <c r="F609" s="3">
        <v>0.35199999999999998</v>
      </c>
      <c r="G609" s="1">
        <v>2025</v>
      </c>
      <c r="H609" s="1" t="s">
        <v>284</v>
      </c>
      <c r="I60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10" spans="1:9" x14ac:dyDescent="0.25">
      <c r="A610" s="1" t="s">
        <v>1970</v>
      </c>
      <c r="B610" s="1" t="s">
        <v>1971</v>
      </c>
      <c r="C610" s="1" t="s">
        <v>66</v>
      </c>
      <c r="D610" s="1">
        <v>1</v>
      </c>
      <c r="E610" s="1">
        <v>0.42199999999999999</v>
      </c>
      <c r="F610" s="1">
        <v>0.36299999999999999</v>
      </c>
      <c r="G610" s="1">
        <v>2016</v>
      </c>
      <c r="H610" s="1" t="s">
        <v>148</v>
      </c>
      <c r="I61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1" spans="1:9" x14ac:dyDescent="0.25">
      <c r="A611" s="1" t="s">
        <v>1972</v>
      </c>
      <c r="B611" s="1" t="s">
        <v>1973</v>
      </c>
      <c r="C611" s="1" t="s">
        <v>19</v>
      </c>
      <c r="D611" s="1">
        <v>1</v>
      </c>
      <c r="E611" s="1">
        <v>0.28899999999999998</v>
      </c>
      <c r="F611" s="1">
        <v>0.248</v>
      </c>
      <c r="G611" s="1">
        <v>2025</v>
      </c>
      <c r="H611" s="1" t="s">
        <v>110</v>
      </c>
      <c r="I61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2" spans="1:9" x14ac:dyDescent="0.25">
      <c r="A612" s="1" t="s">
        <v>1974</v>
      </c>
      <c r="B612" s="1" t="s">
        <v>1975</v>
      </c>
      <c r="C612" s="1" t="s">
        <v>2455</v>
      </c>
      <c r="D612" s="1">
        <v>1</v>
      </c>
      <c r="E612" s="1">
        <v>0.184</v>
      </c>
      <c r="F612" s="1">
        <v>0.158</v>
      </c>
      <c r="G612" s="1">
        <v>2025</v>
      </c>
      <c r="H612" s="1" t="s">
        <v>626</v>
      </c>
      <c r="I61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3" spans="1:9" x14ac:dyDescent="0.25">
      <c r="A613" s="1" t="s">
        <v>1976</v>
      </c>
      <c r="B613" s="1" t="s">
        <v>1975</v>
      </c>
      <c r="C613" s="1" t="s">
        <v>19</v>
      </c>
      <c r="D613" s="1">
        <v>1</v>
      </c>
      <c r="E613" s="1">
        <v>0.26800000000000002</v>
      </c>
      <c r="F613" s="1">
        <v>0.23100000000000001</v>
      </c>
      <c r="G613" s="1">
        <v>2016</v>
      </c>
      <c r="H613" s="1" t="s">
        <v>138</v>
      </c>
      <c r="I61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4" spans="1:9" x14ac:dyDescent="0.25">
      <c r="A614" s="1" t="s">
        <v>2872</v>
      </c>
      <c r="B614" s="1" t="s">
        <v>2873</v>
      </c>
      <c r="C614" s="1" t="s">
        <v>2455</v>
      </c>
      <c r="D614" s="1">
        <v>1</v>
      </c>
      <c r="E614" s="1">
        <v>0.12</v>
      </c>
      <c r="F614" s="1">
        <v>0.104</v>
      </c>
      <c r="G614" s="1">
        <v>2025</v>
      </c>
      <c r="H614" s="1" t="s">
        <v>98</v>
      </c>
      <c r="I61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5" spans="1:9" x14ac:dyDescent="0.25">
      <c r="A615" s="1" t="s">
        <v>1979</v>
      </c>
      <c r="B615" s="1" t="s">
        <v>1980</v>
      </c>
      <c r="C615" s="1" t="s">
        <v>19</v>
      </c>
      <c r="D615" s="1">
        <v>1</v>
      </c>
      <c r="E615" s="1">
        <v>0.32500000000000001</v>
      </c>
      <c r="F615" s="1">
        <v>0.28000000000000003</v>
      </c>
      <c r="G615" s="1">
        <v>2025</v>
      </c>
      <c r="H615" s="1" t="s">
        <v>44</v>
      </c>
      <c r="I61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6" spans="1:9" x14ac:dyDescent="0.25">
      <c r="A616" s="1" t="s">
        <v>1981</v>
      </c>
      <c r="B616" s="1" t="s">
        <v>1982</v>
      </c>
      <c r="C616" s="1" t="s">
        <v>34</v>
      </c>
      <c r="D616" s="1">
        <v>1</v>
      </c>
      <c r="E616" s="1">
        <v>0.23400000000000001</v>
      </c>
      <c r="F616" s="1">
        <v>0.20200000000000001</v>
      </c>
      <c r="G616" s="1">
        <v>2010</v>
      </c>
      <c r="H616" s="1" t="s">
        <v>456</v>
      </c>
      <c r="I61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7" spans="1:9" x14ac:dyDescent="0.25">
      <c r="A617" s="1" t="s">
        <v>1983</v>
      </c>
      <c r="B617" s="1" t="s">
        <v>1984</v>
      </c>
      <c r="C617" s="1" t="s">
        <v>19</v>
      </c>
      <c r="D617" s="1">
        <v>1</v>
      </c>
      <c r="E617" s="1">
        <v>0.29399999999999998</v>
      </c>
      <c r="F617" s="1">
        <v>0.253</v>
      </c>
      <c r="G617" s="1">
        <v>2025</v>
      </c>
      <c r="H617" s="1" t="s">
        <v>13</v>
      </c>
      <c r="I61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8" spans="1:9" x14ac:dyDescent="0.25">
      <c r="A618" s="1" t="s">
        <v>1985</v>
      </c>
      <c r="B618" s="1" t="s">
        <v>1986</v>
      </c>
      <c r="C618" s="1" t="s">
        <v>34</v>
      </c>
      <c r="D618" s="1">
        <v>1</v>
      </c>
      <c r="E618" s="1">
        <v>0.222</v>
      </c>
      <c r="F618" s="1">
        <v>0.191</v>
      </c>
      <c r="G618" s="1">
        <v>2020</v>
      </c>
      <c r="H618" s="1" t="s">
        <v>664</v>
      </c>
      <c r="I61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19" spans="1:9" x14ac:dyDescent="0.25">
      <c r="A619" s="1" t="s">
        <v>1987</v>
      </c>
      <c r="B619" s="1" t="s">
        <v>1988</v>
      </c>
      <c r="C619" s="1" t="s">
        <v>19</v>
      </c>
      <c r="D619" s="1">
        <v>1</v>
      </c>
      <c r="E619" s="1">
        <v>0.28599999999999998</v>
      </c>
      <c r="F619" s="1">
        <v>0.246</v>
      </c>
      <c r="G619" s="1">
        <v>2012</v>
      </c>
      <c r="H619" s="1" t="s">
        <v>88</v>
      </c>
      <c r="I61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0" spans="1:9" x14ac:dyDescent="0.25">
      <c r="A620" s="1" t="s">
        <v>1989</v>
      </c>
      <c r="B620" s="1" t="s">
        <v>1990</v>
      </c>
      <c r="C620" s="1" t="s">
        <v>19</v>
      </c>
      <c r="D620" s="1">
        <v>1</v>
      </c>
      <c r="E620" s="1">
        <v>0.29499999999999998</v>
      </c>
      <c r="F620" s="1">
        <v>0.254</v>
      </c>
      <c r="G620" s="1">
        <v>2025</v>
      </c>
      <c r="H620" s="1" t="s">
        <v>13</v>
      </c>
      <c r="I62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1" spans="1:9" x14ac:dyDescent="0.25">
      <c r="A621" s="1" t="s">
        <v>2750</v>
      </c>
      <c r="B621" s="1" t="s">
        <v>2751</v>
      </c>
      <c r="C621" s="1" t="s">
        <v>19</v>
      </c>
      <c r="D621" s="1">
        <v>1</v>
      </c>
      <c r="E621" s="1">
        <v>0.28999999999999998</v>
      </c>
      <c r="F621" s="1">
        <v>0.25</v>
      </c>
      <c r="G621" s="1">
        <v>2018</v>
      </c>
      <c r="H621" s="1" t="s">
        <v>41</v>
      </c>
      <c r="I62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2" spans="1:9" x14ac:dyDescent="0.25">
      <c r="A622" s="1" t="s">
        <v>1993</v>
      </c>
      <c r="B622" s="1" t="s">
        <v>1994</v>
      </c>
      <c r="C622" s="1" t="s">
        <v>34</v>
      </c>
      <c r="D622" s="1">
        <v>1</v>
      </c>
      <c r="E622" s="1">
        <v>0.218</v>
      </c>
      <c r="F622" s="1">
        <v>0.188</v>
      </c>
      <c r="G622" s="1">
        <v>2025</v>
      </c>
      <c r="H622" s="1" t="s">
        <v>60</v>
      </c>
      <c r="I62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3" spans="1:9" x14ac:dyDescent="0.25">
      <c r="A623" s="1" t="s">
        <v>2752</v>
      </c>
      <c r="B623" s="1" t="s">
        <v>2753</v>
      </c>
      <c r="C623" s="1" t="s">
        <v>2452</v>
      </c>
      <c r="D623" s="1">
        <v>1</v>
      </c>
      <c r="E623" s="1">
        <v>0.34599999999999997</v>
      </c>
      <c r="F623" s="1">
        <v>0.29799999999999999</v>
      </c>
      <c r="G623" s="1">
        <v>2016</v>
      </c>
      <c r="H623" s="1" t="s">
        <v>215</v>
      </c>
      <c r="I62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4" spans="1:9" x14ac:dyDescent="0.25">
      <c r="A624" s="1" t="s">
        <v>2536</v>
      </c>
      <c r="B624" s="1" t="s">
        <v>2537</v>
      </c>
      <c r="C624" s="1" t="s">
        <v>66</v>
      </c>
      <c r="D624" s="1">
        <v>1</v>
      </c>
      <c r="E624" s="1">
        <v>0.40100000000000002</v>
      </c>
      <c r="F624" s="1">
        <v>0.34399999999999997</v>
      </c>
      <c r="G624" s="1">
        <v>2018</v>
      </c>
      <c r="H624" s="1" t="s">
        <v>970</v>
      </c>
      <c r="I62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5" spans="1:9" x14ac:dyDescent="0.25">
      <c r="A625" s="1" t="s">
        <v>1999</v>
      </c>
      <c r="B625" s="1" t="s">
        <v>2000</v>
      </c>
      <c r="C625" s="1" t="s">
        <v>2637</v>
      </c>
      <c r="D625" s="1">
        <v>1</v>
      </c>
      <c r="E625" s="1" t="s">
        <v>73</v>
      </c>
      <c r="F625" s="1">
        <v>1.018</v>
      </c>
      <c r="G625" s="1">
        <v>2025</v>
      </c>
      <c r="H625" s="1" t="s">
        <v>54</v>
      </c>
      <c r="I62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6" spans="1:9" x14ac:dyDescent="0.25">
      <c r="A626" s="1" t="s">
        <v>2538</v>
      </c>
      <c r="B626" s="1" t="s">
        <v>2539</v>
      </c>
      <c r="C626" s="1" t="s">
        <v>2556</v>
      </c>
      <c r="D626" s="1">
        <v>1</v>
      </c>
      <c r="E626" s="1" t="s">
        <v>73</v>
      </c>
      <c r="F626" s="1">
        <v>0.54800000000000004</v>
      </c>
      <c r="G626" s="1">
        <v>2008</v>
      </c>
      <c r="H626" s="1" t="s">
        <v>253</v>
      </c>
      <c r="I62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7" spans="1:9" x14ac:dyDescent="0.25">
      <c r="A627" s="1" t="s">
        <v>2003</v>
      </c>
      <c r="B627" s="1" t="s">
        <v>2004</v>
      </c>
      <c r="C627" s="1" t="s">
        <v>2452</v>
      </c>
      <c r="D627" s="1">
        <v>1</v>
      </c>
      <c r="E627" s="1">
        <v>0.371</v>
      </c>
      <c r="F627" s="1">
        <v>0.31900000000000001</v>
      </c>
      <c r="G627" s="1">
        <v>2025</v>
      </c>
      <c r="H627" s="1" t="s">
        <v>98</v>
      </c>
      <c r="I62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8" spans="1:9" x14ac:dyDescent="0.25">
      <c r="A628" s="1" t="s">
        <v>2754</v>
      </c>
      <c r="B628" s="1" t="s">
        <v>2755</v>
      </c>
      <c r="C628" s="1" t="s">
        <v>66</v>
      </c>
      <c r="D628" s="1">
        <v>1</v>
      </c>
      <c r="E628" s="1">
        <v>0.41299999999999998</v>
      </c>
      <c r="F628" s="1">
        <v>0.35499999999999998</v>
      </c>
      <c r="G628" s="1">
        <v>2008</v>
      </c>
      <c r="H628" s="1" t="s">
        <v>54</v>
      </c>
      <c r="I62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29" spans="1:9" x14ac:dyDescent="0.25">
      <c r="A629" s="1" t="s">
        <v>2007</v>
      </c>
      <c r="B629" s="1" t="s">
        <v>2008</v>
      </c>
      <c r="C629" s="1" t="s">
        <v>34</v>
      </c>
      <c r="D629" s="1">
        <v>1</v>
      </c>
      <c r="E629" s="1">
        <v>0.157</v>
      </c>
      <c r="F629" s="1">
        <v>0.13500000000000001</v>
      </c>
      <c r="G629" s="1">
        <v>2010</v>
      </c>
      <c r="H629" s="1" t="s">
        <v>9</v>
      </c>
      <c r="I62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0" spans="1:9" x14ac:dyDescent="0.25">
      <c r="A630" s="1" t="s">
        <v>2009</v>
      </c>
      <c r="B630" s="1" t="s">
        <v>2008</v>
      </c>
      <c r="C630" s="1" t="s">
        <v>34</v>
      </c>
      <c r="D630" s="1">
        <v>1</v>
      </c>
      <c r="E630" s="1">
        <v>0.127</v>
      </c>
      <c r="F630" s="1">
        <v>0.109</v>
      </c>
      <c r="G630" s="1">
        <v>2022</v>
      </c>
      <c r="H630" s="1" t="s">
        <v>126</v>
      </c>
      <c r="I63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1" spans="1:9" x14ac:dyDescent="0.25">
      <c r="A631" s="1" t="s">
        <v>2010</v>
      </c>
      <c r="B631" s="1" t="s">
        <v>2011</v>
      </c>
      <c r="C631" s="1" t="s">
        <v>34</v>
      </c>
      <c r="D631" s="1">
        <v>1</v>
      </c>
      <c r="E631" s="1">
        <v>0.16800000000000001</v>
      </c>
      <c r="F631" s="1">
        <v>0.14399999999999999</v>
      </c>
      <c r="G631" s="1">
        <v>2024</v>
      </c>
      <c r="H631" s="1" t="s">
        <v>351</v>
      </c>
      <c r="I63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2" spans="1:9" x14ac:dyDescent="0.25">
      <c r="A632" s="1" t="s">
        <v>2756</v>
      </c>
      <c r="B632" s="1" t="s">
        <v>2757</v>
      </c>
      <c r="C632" s="1" t="s">
        <v>34</v>
      </c>
      <c r="D632" s="1">
        <v>1</v>
      </c>
      <c r="E632" s="1">
        <v>0.17899999999999999</v>
      </c>
      <c r="F632" s="1">
        <v>0.154</v>
      </c>
      <c r="G632" s="1">
        <v>2012</v>
      </c>
      <c r="H632" s="1" t="s">
        <v>970</v>
      </c>
      <c r="I63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3" spans="1:9" x14ac:dyDescent="0.25">
      <c r="A633" s="1" t="s">
        <v>2018</v>
      </c>
      <c r="B633" s="1" t="s">
        <v>2019</v>
      </c>
      <c r="C633" s="1" t="s">
        <v>66</v>
      </c>
      <c r="D633" s="1">
        <v>1</v>
      </c>
      <c r="E633" s="3">
        <v>0.51900000000000002</v>
      </c>
      <c r="F633" s="3">
        <v>0.44600000000000001</v>
      </c>
      <c r="G633" s="1">
        <v>2025</v>
      </c>
      <c r="H633" s="1" t="s">
        <v>51</v>
      </c>
      <c r="I63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34" spans="1:9" x14ac:dyDescent="0.25">
      <c r="A634" s="1" t="s">
        <v>2020</v>
      </c>
      <c r="B634" s="1" t="s">
        <v>2021</v>
      </c>
      <c r="C634" s="1" t="s">
        <v>19</v>
      </c>
      <c r="D634" s="1">
        <v>1</v>
      </c>
      <c r="E634" s="1">
        <v>0.26200000000000001</v>
      </c>
      <c r="F634" s="1">
        <v>0.22500000000000001</v>
      </c>
      <c r="G634" s="1">
        <v>2015</v>
      </c>
      <c r="H634" s="1" t="s">
        <v>208</v>
      </c>
      <c r="I63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5" spans="1:9" x14ac:dyDescent="0.25">
      <c r="A635" s="1" t="s">
        <v>2022</v>
      </c>
      <c r="B635" s="1" t="s">
        <v>2023</v>
      </c>
      <c r="C635" s="1" t="s">
        <v>34</v>
      </c>
      <c r="D635" s="1">
        <v>1</v>
      </c>
      <c r="E635" s="1">
        <v>0.2</v>
      </c>
      <c r="F635" s="1">
        <v>0.17199999999999999</v>
      </c>
      <c r="G635" s="1">
        <v>2020</v>
      </c>
      <c r="H635" s="1" t="s">
        <v>9</v>
      </c>
      <c r="I63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6" spans="1:9" x14ac:dyDescent="0.25">
      <c r="A636" s="1" t="s">
        <v>2026</v>
      </c>
      <c r="B636" s="1" t="s">
        <v>2027</v>
      </c>
      <c r="C636" s="1" t="s">
        <v>34</v>
      </c>
      <c r="D636" s="1">
        <v>1</v>
      </c>
      <c r="E636" s="1">
        <v>0.23300000000000001</v>
      </c>
      <c r="F636" s="1">
        <v>0.2</v>
      </c>
      <c r="G636" s="1">
        <v>2012</v>
      </c>
      <c r="H636" s="1" t="s">
        <v>85</v>
      </c>
      <c r="I63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7" spans="1:9" x14ac:dyDescent="0.25">
      <c r="A637" s="1" t="s">
        <v>2028</v>
      </c>
      <c r="B637" s="1" t="s">
        <v>2029</v>
      </c>
      <c r="C637" s="1" t="s">
        <v>34</v>
      </c>
      <c r="D637" s="1">
        <v>1</v>
      </c>
      <c r="E637" s="1">
        <v>0.17100000000000001</v>
      </c>
      <c r="F637" s="1">
        <v>0.14699999999999999</v>
      </c>
      <c r="G637" s="1">
        <v>2016</v>
      </c>
      <c r="H637" s="1" t="s">
        <v>20</v>
      </c>
      <c r="I63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8" spans="1:9" x14ac:dyDescent="0.25">
      <c r="A638" s="1" t="s">
        <v>2034</v>
      </c>
      <c r="B638" s="1" t="s">
        <v>2035</v>
      </c>
      <c r="C638" s="1" t="s">
        <v>19</v>
      </c>
      <c r="D638" s="1">
        <v>1</v>
      </c>
      <c r="E638" s="1">
        <v>0.26900000000000002</v>
      </c>
      <c r="F638" s="1">
        <v>0.23100000000000001</v>
      </c>
      <c r="G638" s="1">
        <v>2020</v>
      </c>
      <c r="H638" s="1" t="s">
        <v>31</v>
      </c>
      <c r="I63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39" spans="1:9" x14ac:dyDescent="0.25">
      <c r="A639" s="1" t="s">
        <v>2036</v>
      </c>
      <c r="B639" s="1" t="s">
        <v>2037</v>
      </c>
      <c r="C639" s="1" t="s">
        <v>2452</v>
      </c>
      <c r="D639" s="1">
        <v>1</v>
      </c>
      <c r="E639" s="1">
        <v>0.255</v>
      </c>
      <c r="F639" s="1">
        <v>0.219</v>
      </c>
      <c r="G639" s="1">
        <v>2025</v>
      </c>
      <c r="H639" s="1" t="s">
        <v>148</v>
      </c>
      <c r="I63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40" spans="1:9" x14ac:dyDescent="0.25">
      <c r="A640" s="1" t="s">
        <v>2758</v>
      </c>
      <c r="B640" s="1" t="s">
        <v>2759</v>
      </c>
      <c r="C640" s="1" t="s">
        <v>34</v>
      </c>
      <c r="D640" s="1">
        <v>1</v>
      </c>
      <c r="E640" s="1">
        <v>0.16800000000000001</v>
      </c>
      <c r="F640" s="1">
        <v>0.14399999999999999</v>
      </c>
      <c r="G640" s="1">
        <v>2012</v>
      </c>
      <c r="H640" s="1" t="s">
        <v>54</v>
      </c>
      <c r="I64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41" spans="1:9" x14ac:dyDescent="0.25">
      <c r="A641" s="1" t="s">
        <v>2038</v>
      </c>
      <c r="B641" s="1" t="s">
        <v>2039</v>
      </c>
      <c r="C641" s="1" t="s">
        <v>34</v>
      </c>
      <c r="D641" s="1">
        <v>1</v>
      </c>
      <c r="E641" s="1">
        <v>0.13</v>
      </c>
      <c r="F641" s="1">
        <v>0.112</v>
      </c>
      <c r="G641" s="1">
        <v>2025</v>
      </c>
      <c r="H641" s="1" t="s">
        <v>85</v>
      </c>
      <c r="I64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42" spans="1:9" x14ac:dyDescent="0.25">
      <c r="A642" s="1" t="s">
        <v>2042</v>
      </c>
      <c r="B642" s="1" t="s">
        <v>2043</v>
      </c>
      <c r="C642" s="1" t="s">
        <v>34</v>
      </c>
      <c r="D642" s="1">
        <v>1</v>
      </c>
      <c r="E642" s="1">
        <v>0.21199999999999999</v>
      </c>
      <c r="F642" s="1">
        <v>0.182</v>
      </c>
      <c r="G642" s="1">
        <v>2024</v>
      </c>
      <c r="H642" s="1" t="s">
        <v>13</v>
      </c>
      <c r="I64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43" spans="1:9" x14ac:dyDescent="0.25">
      <c r="A643" s="1" t="s">
        <v>2049</v>
      </c>
      <c r="B643" s="1" t="s">
        <v>2050</v>
      </c>
      <c r="C643" s="1" t="s">
        <v>2452</v>
      </c>
      <c r="D643" s="1">
        <v>1</v>
      </c>
      <c r="E643" s="1">
        <v>0.36699999999999999</v>
      </c>
      <c r="F643" s="1">
        <v>0.316</v>
      </c>
      <c r="G643" s="1">
        <v>2020</v>
      </c>
      <c r="H643" s="1" t="s">
        <v>67</v>
      </c>
      <c r="I64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44" spans="1:9" x14ac:dyDescent="0.25">
      <c r="A644" s="1" t="s">
        <v>2055</v>
      </c>
      <c r="B644" s="1" t="s">
        <v>2056</v>
      </c>
      <c r="C644" s="1" t="s">
        <v>2452</v>
      </c>
      <c r="D644" s="1">
        <v>1</v>
      </c>
      <c r="E644" s="1">
        <v>0.32500000000000001</v>
      </c>
      <c r="F644" s="1">
        <v>0.27900000000000003</v>
      </c>
      <c r="G644" s="1">
        <v>2025</v>
      </c>
      <c r="H644" s="1" t="s">
        <v>98</v>
      </c>
      <c r="I64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45" spans="1:9" x14ac:dyDescent="0.25">
      <c r="A645" s="1" t="s">
        <v>2760</v>
      </c>
      <c r="B645" s="1" t="s">
        <v>2761</v>
      </c>
      <c r="C645" s="1" t="s">
        <v>2456</v>
      </c>
      <c r="D645" s="1">
        <v>1</v>
      </c>
      <c r="E645" s="3">
        <v>0.52400000000000002</v>
      </c>
      <c r="F645" s="3">
        <v>0.45</v>
      </c>
      <c r="G645" s="1">
        <v>2008</v>
      </c>
      <c r="H645" s="1" t="s">
        <v>369</v>
      </c>
      <c r="I64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46" spans="1:9" x14ac:dyDescent="0.25">
      <c r="A646" s="1" t="s">
        <v>2057</v>
      </c>
      <c r="B646" s="1" t="s">
        <v>2058</v>
      </c>
      <c r="C646" s="1" t="s">
        <v>19</v>
      </c>
      <c r="D646" s="1">
        <v>1</v>
      </c>
      <c r="E646" s="3">
        <v>0.33300000000000002</v>
      </c>
      <c r="F646" s="3">
        <v>0.28599999999999998</v>
      </c>
      <c r="G646" s="1">
        <v>2025</v>
      </c>
      <c r="H646" s="1" t="s">
        <v>369</v>
      </c>
      <c r="I64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47" spans="1:9" x14ac:dyDescent="0.25">
      <c r="A647" s="1" t="s">
        <v>2059</v>
      </c>
      <c r="B647" s="1" t="s">
        <v>2060</v>
      </c>
      <c r="C647" s="1" t="s">
        <v>2452</v>
      </c>
      <c r="D647" s="1">
        <v>1</v>
      </c>
      <c r="E647" s="3">
        <v>0.38500000000000001</v>
      </c>
      <c r="F647" s="3">
        <v>0.33100000000000002</v>
      </c>
      <c r="G647" s="1">
        <v>2017</v>
      </c>
      <c r="H647" s="1" t="s">
        <v>431</v>
      </c>
      <c r="I64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48" spans="1:9" x14ac:dyDescent="0.25">
      <c r="A648" s="1" t="s">
        <v>2061</v>
      </c>
      <c r="B648" s="1" t="s">
        <v>2062</v>
      </c>
      <c r="C648" s="1" t="s">
        <v>19</v>
      </c>
      <c r="D648" s="1">
        <v>1</v>
      </c>
      <c r="E648" s="1">
        <v>0.28999999999999998</v>
      </c>
      <c r="F648" s="1">
        <v>0.249</v>
      </c>
      <c r="G648" s="1">
        <v>2019</v>
      </c>
      <c r="H648" s="1" t="s">
        <v>31</v>
      </c>
      <c r="I64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49" spans="1:9" x14ac:dyDescent="0.25">
      <c r="A649" s="1" t="s">
        <v>2063</v>
      </c>
      <c r="B649" s="1" t="s">
        <v>2064</v>
      </c>
      <c r="C649" s="1" t="s">
        <v>2455</v>
      </c>
      <c r="D649" s="1">
        <v>1</v>
      </c>
      <c r="E649" s="3">
        <v>0.22700000000000001</v>
      </c>
      <c r="F649" s="3">
        <v>0.19500000000000001</v>
      </c>
      <c r="G649" s="1">
        <v>2024</v>
      </c>
      <c r="H649" s="1" t="s">
        <v>248</v>
      </c>
      <c r="I64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50" spans="1:9" x14ac:dyDescent="0.25">
      <c r="A650" s="1" t="s">
        <v>2067</v>
      </c>
      <c r="B650" s="1" t="s">
        <v>2068</v>
      </c>
      <c r="C650" s="1" t="s">
        <v>19</v>
      </c>
      <c r="D650" s="1">
        <v>1</v>
      </c>
      <c r="E650" s="1">
        <v>0.307</v>
      </c>
      <c r="F650" s="1">
        <v>0.26400000000000001</v>
      </c>
      <c r="G650" s="1">
        <v>2011</v>
      </c>
      <c r="H650" s="1" t="s">
        <v>191</v>
      </c>
      <c r="I65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51" spans="1:9" x14ac:dyDescent="0.25">
      <c r="A651" s="1" t="s">
        <v>2071</v>
      </c>
      <c r="B651" s="1" t="s">
        <v>2072</v>
      </c>
      <c r="C651" s="1" t="s">
        <v>2452</v>
      </c>
      <c r="D651" s="1">
        <v>1</v>
      </c>
      <c r="E651" s="3">
        <v>0.375</v>
      </c>
      <c r="F651" s="3">
        <v>0.32200000000000001</v>
      </c>
      <c r="G651" s="1">
        <v>2012</v>
      </c>
      <c r="H651" s="1" t="s">
        <v>248</v>
      </c>
      <c r="I65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52" spans="1:9" x14ac:dyDescent="0.25">
      <c r="A652" s="1" t="s">
        <v>2073</v>
      </c>
      <c r="B652" s="1" t="s">
        <v>2074</v>
      </c>
      <c r="C652" s="1" t="s">
        <v>66</v>
      </c>
      <c r="D652" s="1">
        <v>1</v>
      </c>
      <c r="E652" s="1">
        <v>0.41599999999999998</v>
      </c>
      <c r="F652" s="1">
        <v>0.35799999999999998</v>
      </c>
      <c r="G652" s="1">
        <v>2022</v>
      </c>
      <c r="H652" s="1" t="s">
        <v>67</v>
      </c>
      <c r="I65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53" spans="1:9" x14ac:dyDescent="0.25">
      <c r="A653" s="1" t="s">
        <v>2077</v>
      </c>
      <c r="B653" s="1" t="s">
        <v>2078</v>
      </c>
      <c r="C653" s="1" t="s">
        <v>2452</v>
      </c>
      <c r="D653" s="1">
        <v>1</v>
      </c>
      <c r="E653" s="1">
        <v>0.32800000000000001</v>
      </c>
      <c r="F653" s="1">
        <v>0.28199999999999997</v>
      </c>
      <c r="G653" s="1">
        <v>2023</v>
      </c>
      <c r="H653" s="1" t="s">
        <v>191</v>
      </c>
      <c r="I65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54" spans="1:9" x14ac:dyDescent="0.25">
      <c r="A654" s="1" t="s">
        <v>2081</v>
      </c>
      <c r="B654" s="1" t="s">
        <v>2082</v>
      </c>
      <c r="C654" s="1" t="s">
        <v>66</v>
      </c>
      <c r="D654" s="1">
        <v>1</v>
      </c>
      <c r="E654" s="1">
        <v>0.48299999999999998</v>
      </c>
      <c r="F654" s="1">
        <v>0.41599999999999998</v>
      </c>
      <c r="G654" s="1">
        <v>2012</v>
      </c>
      <c r="H654" s="1" t="s">
        <v>536</v>
      </c>
      <c r="I65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55" spans="1:9" x14ac:dyDescent="0.25">
      <c r="A655" s="1" t="s">
        <v>2087</v>
      </c>
      <c r="B655" s="1" t="s">
        <v>2088</v>
      </c>
      <c r="C655" s="1" t="s">
        <v>2452</v>
      </c>
      <c r="D655" s="1">
        <v>1</v>
      </c>
      <c r="E655" s="1">
        <v>0.39200000000000002</v>
      </c>
      <c r="F655" s="1">
        <v>0.33700000000000002</v>
      </c>
      <c r="G655" s="1">
        <v>2017</v>
      </c>
      <c r="H655" s="1" t="s">
        <v>536</v>
      </c>
      <c r="I65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56" spans="1:9" x14ac:dyDescent="0.25">
      <c r="A656" s="1" t="s">
        <v>2762</v>
      </c>
      <c r="B656" s="1" t="s">
        <v>2763</v>
      </c>
      <c r="C656" s="1" t="s">
        <v>2455</v>
      </c>
      <c r="D656" s="1">
        <v>1</v>
      </c>
      <c r="E656" s="1">
        <v>0.219</v>
      </c>
      <c r="F656" s="1">
        <v>0.188</v>
      </c>
      <c r="G656" s="1">
        <v>2015</v>
      </c>
      <c r="H656" s="1" t="s">
        <v>54</v>
      </c>
      <c r="I65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57" spans="1:9" x14ac:dyDescent="0.25">
      <c r="A657" s="1" t="s">
        <v>2101</v>
      </c>
      <c r="B657" s="1" t="s">
        <v>2102</v>
      </c>
      <c r="C657" s="1" t="s">
        <v>66</v>
      </c>
      <c r="D657" s="1">
        <v>1</v>
      </c>
      <c r="E657" s="1">
        <v>0.40200000000000002</v>
      </c>
      <c r="F657" s="1">
        <v>0.34499999999999997</v>
      </c>
      <c r="G657" s="1">
        <v>2016</v>
      </c>
      <c r="H657" s="1" t="s">
        <v>148</v>
      </c>
      <c r="I65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58" spans="1:9" x14ac:dyDescent="0.25">
      <c r="A658" s="1" t="s">
        <v>2103</v>
      </c>
      <c r="B658" s="1" t="s">
        <v>2104</v>
      </c>
      <c r="C658" s="1" t="s">
        <v>2556</v>
      </c>
      <c r="D658" s="1">
        <v>1</v>
      </c>
      <c r="E658" s="3" t="s">
        <v>73</v>
      </c>
      <c r="F658" s="3">
        <v>0.54700000000000004</v>
      </c>
      <c r="G658" s="1">
        <v>2025</v>
      </c>
      <c r="H658" s="1" t="s">
        <v>51</v>
      </c>
      <c r="I65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59" spans="1:9" x14ac:dyDescent="0.25">
      <c r="A659" s="1" t="s">
        <v>2542</v>
      </c>
      <c r="B659" s="1" t="s">
        <v>2543</v>
      </c>
      <c r="C659" s="1" t="s">
        <v>2454</v>
      </c>
      <c r="D659" s="1">
        <v>1</v>
      </c>
      <c r="E659" s="1" t="s">
        <v>73</v>
      </c>
      <c r="F659" s="1">
        <v>0.57699999999999996</v>
      </c>
      <c r="G659" s="1">
        <v>2019</v>
      </c>
      <c r="H659" s="1" t="s">
        <v>1652</v>
      </c>
      <c r="I65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60" spans="1:9" x14ac:dyDescent="0.25">
      <c r="A660" s="1" t="s">
        <v>2764</v>
      </c>
      <c r="B660" s="1" t="s">
        <v>2765</v>
      </c>
      <c r="C660" s="1" t="s">
        <v>118</v>
      </c>
      <c r="D660" s="1">
        <v>1</v>
      </c>
      <c r="E660" s="1" t="s">
        <v>73</v>
      </c>
      <c r="F660" s="1">
        <v>0.72299999999999998</v>
      </c>
      <c r="G660" s="1">
        <v>2014</v>
      </c>
      <c r="H660" s="1" t="s">
        <v>731</v>
      </c>
      <c r="I66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61" spans="1:9" x14ac:dyDescent="0.25">
      <c r="A661" s="1" t="s">
        <v>2113</v>
      </c>
      <c r="B661" s="1" t="s">
        <v>2114</v>
      </c>
      <c r="C661" s="1" t="s">
        <v>2455</v>
      </c>
      <c r="D661" s="1">
        <v>1</v>
      </c>
      <c r="E661" s="1">
        <v>0.22</v>
      </c>
      <c r="F661" s="1">
        <v>0.189</v>
      </c>
      <c r="G661" s="1">
        <v>2020</v>
      </c>
      <c r="H661" s="1" t="s">
        <v>970</v>
      </c>
      <c r="I66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62" spans="1:9" x14ac:dyDescent="0.25">
      <c r="A662" s="1" t="s">
        <v>2766</v>
      </c>
      <c r="B662" s="1" t="s">
        <v>2767</v>
      </c>
      <c r="C662" s="1" t="s">
        <v>34</v>
      </c>
      <c r="D662" s="1">
        <v>1</v>
      </c>
      <c r="E662" s="1">
        <v>0.223</v>
      </c>
      <c r="F662" s="1">
        <v>0.191</v>
      </c>
      <c r="G662" s="1">
        <v>2011</v>
      </c>
      <c r="H662" s="1" t="s">
        <v>731</v>
      </c>
      <c r="I66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63" spans="1:9" x14ac:dyDescent="0.25">
      <c r="A663" s="1" t="s">
        <v>2768</v>
      </c>
      <c r="B663" s="1" t="s">
        <v>2769</v>
      </c>
      <c r="C663" s="1" t="s">
        <v>66</v>
      </c>
      <c r="D663" s="1">
        <v>1</v>
      </c>
      <c r="E663" s="1">
        <v>0.53500000000000003</v>
      </c>
      <c r="F663" s="1">
        <v>0.46</v>
      </c>
      <c r="G663" s="1">
        <v>2025</v>
      </c>
      <c r="H663" s="1" t="s">
        <v>176</v>
      </c>
      <c r="I66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64" spans="1:9" x14ac:dyDescent="0.25">
      <c r="A664" s="1" t="s">
        <v>2770</v>
      </c>
      <c r="B664" s="1" t="s">
        <v>2771</v>
      </c>
      <c r="C664" s="1" t="s">
        <v>2456</v>
      </c>
      <c r="D664" s="1">
        <v>1</v>
      </c>
      <c r="E664" s="3">
        <v>0.53900000000000003</v>
      </c>
      <c r="F664" s="3">
        <v>0.46300000000000002</v>
      </c>
      <c r="G664" s="1">
        <v>2012</v>
      </c>
      <c r="H664" s="1" t="s">
        <v>284</v>
      </c>
      <c r="I66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65" spans="1:9" x14ac:dyDescent="0.25">
      <c r="A665" s="1" t="s">
        <v>2121</v>
      </c>
      <c r="B665" s="1" t="s">
        <v>2122</v>
      </c>
      <c r="C665" s="1" t="s">
        <v>19</v>
      </c>
      <c r="D665" s="1">
        <v>1</v>
      </c>
      <c r="E665" s="3">
        <v>0.29199999999999998</v>
      </c>
      <c r="F665" s="3">
        <v>0.251</v>
      </c>
      <c r="G665" s="1">
        <v>2016</v>
      </c>
      <c r="H665" s="1" t="s">
        <v>51</v>
      </c>
      <c r="I66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66" spans="1:9" x14ac:dyDescent="0.25">
      <c r="A666" s="1" t="s">
        <v>2125</v>
      </c>
      <c r="B666" s="1" t="s">
        <v>2126</v>
      </c>
      <c r="C666" s="1" t="s">
        <v>2452</v>
      </c>
      <c r="D666" s="1">
        <v>1</v>
      </c>
      <c r="E666" s="3">
        <v>0.32200000000000001</v>
      </c>
      <c r="F666" s="3">
        <v>0.27700000000000002</v>
      </c>
      <c r="G666" s="1">
        <v>2025</v>
      </c>
      <c r="H666" s="1" t="s">
        <v>38</v>
      </c>
      <c r="I66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67" spans="1:9" x14ac:dyDescent="0.25">
      <c r="A667" s="1" t="s">
        <v>2129</v>
      </c>
      <c r="B667" s="1" t="s">
        <v>2130</v>
      </c>
      <c r="C667" s="1" t="s">
        <v>2455</v>
      </c>
      <c r="D667" s="1">
        <v>1</v>
      </c>
      <c r="E667" s="1">
        <v>0.23100000000000001</v>
      </c>
      <c r="F667" s="1">
        <v>0.19900000000000001</v>
      </c>
      <c r="G667" s="1">
        <v>2012</v>
      </c>
      <c r="H667" s="1" t="s">
        <v>970</v>
      </c>
      <c r="I66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68" spans="1:9" x14ac:dyDescent="0.25">
      <c r="A668" s="1" t="s">
        <v>2131</v>
      </c>
      <c r="B668" s="1" t="s">
        <v>2132</v>
      </c>
      <c r="C668" s="1" t="s">
        <v>19</v>
      </c>
      <c r="D668" s="1">
        <v>1</v>
      </c>
      <c r="E668" s="3">
        <v>0.25800000000000001</v>
      </c>
      <c r="F668" s="3">
        <v>0.222</v>
      </c>
      <c r="G668" s="1">
        <v>2009</v>
      </c>
      <c r="H668" s="1" t="s">
        <v>238</v>
      </c>
      <c r="I66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69" spans="1:9" x14ac:dyDescent="0.25">
      <c r="A669" s="1" t="s">
        <v>2137</v>
      </c>
      <c r="B669" s="1" t="s">
        <v>2138</v>
      </c>
      <c r="C669" s="1" t="s">
        <v>34</v>
      </c>
      <c r="D669" s="1">
        <v>1</v>
      </c>
      <c r="E669" s="3">
        <v>0.20599999999999999</v>
      </c>
      <c r="F669" s="3">
        <v>0.17699999999999999</v>
      </c>
      <c r="G669" s="1">
        <v>2024</v>
      </c>
      <c r="H669" s="1" t="s">
        <v>388</v>
      </c>
      <c r="I66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70" spans="1:9" x14ac:dyDescent="0.25">
      <c r="A670" s="1" t="s">
        <v>2141</v>
      </c>
      <c r="B670" s="1" t="s">
        <v>2142</v>
      </c>
      <c r="C670" s="1" t="s">
        <v>19</v>
      </c>
      <c r="D670" s="1">
        <v>1</v>
      </c>
      <c r="E670" s="1">
        <v>0.34799999999999998</v>
      </c>
      <c r="F670" s="1">
        <v>0.29899999999999999</v>
      </c>
      <c r="G670" s="1">
        <v>2013</v>
      </c>
      <c r="H670" s="1" t="s">
        <v>107</v>
      </c>
      <c r="I67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71" spans="1:9" x14ac:dyDescent="0.25">
      <c r="A671" s="1" t="s">
        <v>2772</v>
      </c>
      <c r="B671" s="1" t="s">
        <v>2773</v>
      </c>
      <c r="C671" s="1" t="s">
        <v>2452</v>
      </c>
      <c r="D671" s="1">
        <v>1</v>
      </c>
      <c r="E671" s="3">
        <v>0.36299999999999999</v>
      </c>
      <c r="F671" s="3">
        <v>0.312</v>
      </c>
      <c r="G671" s="1">
        <v>2011</v>
      </c>
      <c r="H671" s="1" t="s">
        <v>82</v>
      </c>
      <c r="I67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72" spans="1:9" x14ac:dyDescent="0.25">
      <c r="A672" s="1" t="s">
        <v>2145</v>
      </c>
      <c r="B672" s="1" t="s">
        <v>2146</v>
      </c>
      <c r="C672" s="1" t="s">
        <v>19</v>
      </c>
      <c r="D672" s="1">
        <v>1</v>
      </c>
      <c r="E672" s="1">
        <v>0.29599999999999999</v>
      </c>
      <c r="F672" s="1">
        <v>0.255</v>
      </c>
      <c r="G672" s="1">
        <v>2011</v>
      </c>
      <c r="H672" s="1" t="s">
        <v>1555</v>
      </c>
      <c r="I67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73" spans="1:9" x14ac:dyDescent="0.25">
      <c r="A673" s="1" t="s">
        <v>2151</v>
      </c>
      <c r="B673" s="1" t="s">
        <v>2152</v>
      </c>
      <c r="C673" s="1" t="s">
        <v>34</v>
      </c>
      <c r="D673" s="1">
        <v>1</v>
      </c>
      <c r="E673" s="1">
        <v>0.21299999999999999</v>
      </c>
      <c r="F673" s="1">
        <v>0.184</v>
      </c>
      <c r="G673" s="1">
        <v>2008</v>
      </c>
      <c r="H673" s="1" t="s">
        <v>57</v>
      </c>
      <c r="I67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74" spans="1:9" x14ac:dyDescent="0.25">
      <c r="A674" s="1" t="s">
        <v>2774</v>
      </c>
      <c r="B674" s="1" t="s">
        <v>2775</v>
      </c>
      <c r="C674" s="1" t="s">
        <v>34</v>
      </c>
      <c r="D674" s="1">
        <v>1</v>
      </c>
      <c r="E674" s="1">
        <v>0.17</v>
      </c>
      <c r="F674" s="1">
        <v>0.14599999999999999</v>
      </c>
      <c r="G674" s="1">
        <v>2015</v>
      </c>
      <c r="H674" s="1" t="s">
        <v>148</v>
      </c>
      <c r="I67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75" spans="1:9" x14ac:dyDescent="0.25">
      <c r="A675" s="1" t="s">
        <v>2157</v>
      </c>
      <c r="B675" s="1" t="s">
        <v>2158</v>
      </c>
      <c r="C675" s="1" t="s">
        <v>2452</v>
      </c>
      <c r="D675" s="1">
        <v>1</v>
      </c>
      <c r="E675" s="1">
        <v>0.3</v>
      </c>
      <c r="F675" s="1">
        <v>0.25800000000000001</v>
      </c>
      <c r="G675" s="1">
        <v>2019</v>
      </c>
      <c r="H675" s="1" t="s">
        <v>151</v>
      </c>
      <c r="I67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76" spans="1:9" x14ac:dyDescent="0.25">
      <c r="A676" s="1" t="s">
        <v>2776</v>
      </c>
      <c r="B676" s="1" t="s">
        <v>2777</v>
      </c>
      <c r="C676" s="1" t="s">
        <v>2456</v>
      </c>
      <c r="D676" s="1">
        <v>1</v>
      </c>
      <c r="E676" s="1">
        <v>0.53</v>
      </c>
      <c r="F676" s="1">
        <v>0.45500000000000002</v>
      </c>
      <c r="G676" s="1">
        <v>2011</v>
      </c>
      <c r="H676" s="1" t="s">
        <v>536</v>
      </c>
      <c r="I67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77" spans="1:9" x14ac:dyDescent="0.25">
      <c r="A677" s="1" t="s">
        <v>2165</v>
      </c>
      <c r="B677" s="1" t="s">
        <v>2166</v>
      </c>
      <c r="C677" s="1" t="s">
        <v>19</v>
      </c>
      <c r="D677" s="1">
        <v>1</v>
      </c>
      <c r="E677" s="1">
        <v>0.32200000000000001</v>
      </c>
      <c r="F677" s="1">
        <v>0.27700000000000002</v>
      </c>
      <c r="G677" s="1">
        <v>2008</v>
      </c>
      <c r="H677" s="1" t="s">
        <v>54</v>
      </c>
      <c r="I67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78" spans="1:9" x14ac:dyDescent="0.25">
      <c r="A678" s="1" t="s">
        <v>2778</v>
      </c>
      <c r="B678" s="1" t="s">
        <v>2779</v>
      </c>
      <c r="C678" s="1" t="s">
        <v>19</v>
      </c>
      <c r="D678" s="1">
        <v>1</v>
      </c>
      <c r="E678" s="1">
        <v>0.27500000000000002</v>
      </c>
      <c r="F678" s="1">
        <v>0.23599999999999999</v>
      </c>
      <c r="G678" s="1">
        <v>2023</v>
      </c>
      <c r="H678" s="1" t="s">
        <v>191</v>
      </c>
      <c r="I67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79" spans="1:9" x14ac:dyDescent="0.25">
      <c r="A679" s="1" t="s">
        <v>2169</v>
      </c>
      <c r="B679" s="1" t="s">
        <v>2170</v>
      </c>
      <c r="C679" s="1" t="s">
        <v>2455</v>
      </c>
      <c r="D679" s="1">
        <v>1</v>
      </c>
      <c r="E679" s="1">
        <v>0.19500000000000001</v>
      </c>
      <c r="F679" s="1">
        <v>0.16800000000000001</v>
      </c>
      <c r="G679" s="1">
        <v>2025</v>
      </c>
      <c r="H679" s="1" t="s">
        <v>67</v>
      </c>
      <c r="I67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80" spans="1:9" x14ac:dyDescent="0.25">
      <c r="A680" s="1" t="s">
        <v>2171</v>
      </c>
      <c r="B680" s="1" t="s">
        <v>2172</v>
      </c>
      <c r="C680" s="1" t="s">
        <v>2452</v>
      </c>
      <c r="D680" s="1">
        <v>1</v>
      </c>
      <c r="E680" s="1">
        <v>0.36599999999999999</v>
      </c>
      <c r="F680" s="1">
        <v>0.315</v>
      </c>
      <c r="G680" s="1">
        <v>2013</v>
      </c>
      <c r="H680" s="1" t="s">
        <v>123</v>
      </c>
      <c r="I68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81" spans="1:9" x14ac:dyDescent="0.25">
      <c r="A681" s="1" t="s">
        <v>2175</v>
      </c>
      <c r="B681" s="1" t="s">
        <v>2176</v>
      </c>
      <c r="C681" s="1" t="s">
        <v>19</v>
      </c>
      <c r="D681" s="1">
        <v>1</v>
      </c>
      <c r="E681" s="1">
        <v>0.25900000000000001</v>
      </c>
      <c r="F681" s="1">
        <v>0.223</v>
      </c>
      <c r="G681" s="1">
        <v>2010</v>
      </c>
      <c r="H681" s="1" t="s">
        <v>215</v>
      </c>
      <c r="I68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82" spans="1:9" x14ac:dyDescent="0.25">
      <c r="A682" s="1" t="s">
        <v>2177</v>
      </c>
      <c r="B682" s="1" t="s">
        <v>2178</v>
      </c>
      <c r="C682" s="1" t="s">
        <v>118</v>
      </c>
      <c r="D682" s="1">
        <v>1</v>
      </c>
      <c r="E682" s="1" t="s">
        <v>73</v>
      </c>
      <c r="F682" s="1">
        <v>0.70699999999999996</v>
      </c>
      <c r="G682" s="1">
        <v>2020</v>
      </c>
      <c r="H682" s="1" t="s">
        <v>41</v>
      </c>
      <c r="I68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83" spans="1:9" x14ac:dyDescent="0.25">
      <c r="A683" s="1" t="s">
        <v>2780</v>
      </c>
      <c r="B683" s="1" t="s">
        <v>2781</v>
      </c>
      <c r="C683" s="1" t="s">
        <v>2556</v>
      </c>
      <c r="D683" s="1">
        <v>1</v>
      </c>
      <c r="E683" s="1" t="s">
        <v>73</v>
      </c>
      <c r="F683" s="1">
        <v>0.50900000000000001</v>
      </c>
      <c r="G683" s="1">
        <v>2025</v>
      </c>
      <c r="H683" s="1" t="s">
        <v>98</v>
      </c>
      <c r="I68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84" spans="1:9" x14ac:dyDescent="0.25">
      <c r="A684" s="1" t="s">
        <v>2181</v>
      </c>
      <c r="B684" s="1" t="s">
        <v>2182</v>
      </c>
      <c r="C684" s="1" t="s">
        <v>66</v>
      </c>
      <c r="D684" s="1">
        <v>1</v>
      </c>
      <c r="E684" s="1">
        <v>0.40300000000000002</v>
      </c>
      <c r="F684" s="1">
        <v>0.34599999999999997</v>
      </c>
      <c r="G684" s="1">
        <v>2013</v>
      </c>
      <c r="H684" s="1" t="s">
        <v>16</v>
      </c>
      <c r="I68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85" spans="1:9" x14ac:dyDescent="0.25">
      <c r="A685" s="1" t="s">
        <v>2183</v>
      </c>
      <c r="B685" s="1" t="s">
        <v>2184</v>
      </c>
      <c r="C685" s="1" t="s">
        <v>2452</v>
      </c>
      <c r="D685" s="1">
        <v>1</v>
      </c>
      <c r="E685" s="3">
        <v>0.39</v>
      </c>
      <c r="F685" s="3">
        <v>0.33500000000000002</v>
      </c>
      <c r="G685" s="1">
        <v>2024</v>
      </c>
      <c r="H685" s="1" t="s">
        <v>28</v>
      </c>
      <c r="I68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86" spans="1:9" x14ac:dyDescent="0.25">
      <c r="A686" s="1" t="s">
        <v>2185</v>
      </c>
      <c r="B686" s="1" t="s">
        <v>2186</v>
      </c>
      <c r="C686" s="1" t="s">
        <v>2452</v>
      </c>
      <c r="D686" s="1">
        <v>1</v>
      </c>
      <c r="E686" s="1">
        <v>0.29599999999999999</v>
      </c>
      <c r="F686" s="1">
        <v>0.255</v>
      </c>
      <c r="G686" s="1">
        <v>2025</v>
      </c>
      <c r="H686" s="1" t="s">
        <v>60</v>
      </c>
      <c r="I68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87" spans="1:9" x14ac:dyDescent="0.25">
      <c r="A687" s="1" t="s">
        <v>2189</v>
      </c>
      <c r="B687" s="1" t="s">
        <v>2190</v>
      </c>
      <c r="C687" s="1" t="s">
        <v>34</v>
      </c>
      <c r="D687" s="1">
        <v>1</v>
      </c>
      <c r="E687" s="3">
        <v>0.18</v>
      </c>
      <c r="F687" s="3">
        <v>0.155</v>
      </c>
      <c r="G687" s="1">
        <v>2012</v>
      </c>
      <c r="H687" s="1" t="s">
        <v>284</v>
      </c>
      <c r="I68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88" spans="1:9" x14ac:dyDescent="0.25">
      <c r="A688" s="1" t="s">
        <v>2782</v>
      </c>
      <c r="B688" s="1" t="s">
        <v>2783</v>
      </c>
      <c r="C688" s="1" t="s">
        <v>66</v>
      </c>
      <c r="D688" s="1">
        <v>1</v>
      </c>
      <c r="E688" s="1">
        <v>0.41599999999999998</v>
      </c>
      <c r="F688" s="1">
        <v>0.35799999999999998</v>
      </c>
      <c r="G688" s="1">
        <v>2020</v>
      </c>
      <c r="H688" s="1" t="s">
        <v>245</v>
      </c>
      <c r="I68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89" spans="1:9" x14ac:dyDescent="0.25">
      <c r="A689" s="1" t="s">
        <v>2191</v>
      </c>
      <c r="B689" s="1" t="s">
        <v>2192</v>
      </c>
      <c r="C689" s="1" t="s">
        <v>66</v>
      </c>
      <c r="D689" s="1">
        <v>1</v>
      </c>
      <c r="E689" s="3">
        <v>0.41</v>
      </c>
      <c r="F689" s="3">
        <v>0.35199999999999998</v>
      </c>
      <c r="G689" s="1">
        <v>2010</v>
      </c>
      <c r="H689" s="1" t="s">
        <v>289</v>
      </c>
      <c r="I68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90" spans="1:9" x14ac:dyDescent="0.25">
      <c r="A690" s="1" t="s">
        <v>2784</v>
      </c>
      <c r="B690" s="1" t="s">
        <v>2785</v>
      </c>
      <c r="C690" s="1" t="s">
        <v>19</v>
      </c>
      <c r="D690" s="1">
        <v>1</v>
      </c>
      <c r="E690" s="1">
        <v>0.314</v>
      </c>
      <c r="F690" s="1">
        <v>0.27</v>
      </c>
      <c r="G690" s="1">
        <v>2025</v>
      </c>
      <c r="H690" s="1" t="s">
        <v>176</v>
      </c>
      <c r="I69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91" spans="1:9" x14ac:dyDescent="0.25">
      <c r="A691" s="1" t="s">
        <v>2193</v>
      </c>
      <c r="B691" s="1" t="s">
        <v>2194</v>
      </c>
      <c r="C691" s="1" t="s">
        <v>66</v>
      </c>
      <c r="D691" s="1">
        <v>1</v>
      </c>
      <c r="E691" s="1">
        <v>0.45700000000000002</v>
      </c>
      <c r="F691" s="1">
        <v>0.39300000000000002</v>
      </c>
      <c r="G691" s="1">
        <v>2025</v>
      </c>
      <c r="H691" s="1" t="s">
        <v>60</v>
      </c>
      <c r="I69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92" spans="1:9" x14ac:dyDescent="0.25">
      <c r="A692" s="1" t="s">
        <v>2197</v>
      </c>
      <c r="B692" s="1" t="s">
        <v>2198</v>
      </c>
      <c r="C692" s="1" t="s">
        <v>2556</v>
      </c>
      <c r="D692" s="1">
        <v>1</v>
      </c>
      <c r="E692" s="1" t="s">
        <v>73</v>
      </c>
      <c r="F692" s="1">
        <v>0.58199999999999996</v>
      </c>
      <c r="G692" s="1">
        <v>2025</v>
      </c>
      <c r="H692" s="1" t="s">
        <v>60</v>
      </c>
      <c r="I69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93" spans="1:9" x14ac:dyDescent="0.25">
      <c r="A693" s="1" t="s">
        <v>2201</v>
      </c>
      <c r="B693" s="1" t="s">
        <v>2202</v>
      </c>
      <c r="C693" s="1" t="s">
        <v>2452</v>
      </c>
      <c r="D693" s="1">
        <v>1</v>
      </c>
      <c r="E693" s="1">
        <v>0.36399999999999999</v>
      </c>
      <c r="F693" s="1">
        <v>0.313</v>
      </c>
      <c r="G693" s="1">
        <v>2022</v>
      </c>
      <c r="H693" s="1" t="s">
        <v>107</v>
      </c>
      <c r="I69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94" spans="1:9" x14ac:dyDescent="0.25">
      <c r="A694" s="1" t="s">
        <v>2902</v>
      </c>
      <c r="B694" s="1" t="s">
        <v>2903</v>
      </c>
      <c r="C694" s="1" t="s">
        <v>2452</v>
      </c>
      <c r="D694" s="1">
        <v>1</v>
      </c>
      <c r="E694" s="1">
        <v>0.377</v>
      </c>
      <c r="F694" s="1">
        <v>0.32500000000000001</v>
      </c>
      <c r="G694" s="1">
        <v>2025</v>
      </c>
      <c r="H694" s="1" t="s">
        <v>536</v>
      </c>
      <c r="I69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95" spans="1:9" x14ac:dyDescent="0.25">
      <c r="A695" s="1" t="s">
        <v>2203</v>
      </c>
      <c r="B695" s="1" t="s">
        <v>2204</v>
      </c>
      <c r="C695" s="1" t="s">
        <v>2456</v>
      </c>
      <c r="D695" s="1">
        <v>1</v>
      </c>
      <c r="E695" s="1">
        <v>0.57599999999999996</v>
      </c>
      <c r="F695" s="1">
        <v>0.495</v>
      </c>
      <c r="G695" s="1">
        <v>2012</v>
      </c>
      <c r="H695" s="1" t="s">
        <v>536</v>
      </c>
      <c r="I69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696" spans="1:9" x14ac:dyDescent="0.25">
      <c r="A696" s="1" t="s">
        <v>2786</v>
      </c>
      <c r="B696" s="1" t="s">
        <v>2787</v>
      </c>
      <c r="C696" s="1" t="s">
        <v>34</v>
      </c>
      <c r="D696" s="1">
        <v>1</v>
      </c>
      <c r="E696" s="3">
        <v>0.23699999999999999</v>
      </c>
      <c r="F696" s="3">
        <v>0.20399999999999999</v>
      </c>
      <c r="G696" s="1">
        <v>2011</v>
      </c>
      <c r="H696" s="1" t="s">
        <v>617</v>
      </c>
      <c r="I69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97" spans="1:9" x14ac:dyDescent="0.25">
      <c r="A697" s="1" t="s">
        <v>2788</v>
      </c>
      <c r="B697" s="1" t="s">
        <v>2789</v>
      </c>
      <c r="C697" s="1" t="s">
        <v>2455</v>
      </c>
      <c r="D697" s="1">
        <v>1</v>
      </c>
      <c r="E697" s="3">
        <v>0.23</v>
      </c>
      <c r="F697" s="3">
        <v>0.19800000000000001</v>
      </c>
      <c r="G697" s="1">
        <v>2020</v>
      </c>
      <c r="H697" s="1" t="s">
        <v>51</v>
      </c>
      <c r="I69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98" spans="1:9" x14ac:dyDescent="0.25">
      <c r="A698" s="1" t="s">
        <v>2205</v>
      </c>
      <c r="B698" s="1" t="s">
        <v>2206</v>
      </c>
      <c r="C698" s="1" t="s">
        <v>2456</v>
      </c>
      <c r="D698" s="1">
        <v>1</v>
      </c>
      <c r="E698" s="3">
        <v>0.52900000000000003</v>
      </c>
      <c r="F698" s="3">
        <v>0.45500000000000002</v>
      </c>
      <c r="G698" s="1">
        <v>2017</v>
      </c>
      <c r="H698" s="1" t="s">
        <v>51</v>
      </c>
      <c r="I69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699" spans="1:9" x14ac:dyDescent="0.25">
      <c r="A699" s="1" t="s">
        <v>2207</v>
      </c>
      <c r="B699" s="1" t="s">
        <v>2208</v>
      </c>
      <c r="C699" s="1" t="s">
        <v>2456</v>
      </c>
      <c r="D699" s="1">
        <v>1</v>
      </c>
      <c r="E699" s="1">
        <v>0.437</v>
      </c>
      <c r="F699" s="1">
        <v>0.376</v>
      </c>
      <c r="G699" s="1">
        <v>2023</v>
      </c>
      <c r="H699" s="1" t="s">
        <v>93</v>
      </c>
      <c r="I69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0" spans="1:9" x14ac:dyDescent="0.25">
      <c r="A700" s="1" t="s">
        <v>2213</v>
      </c>
      <c r="B700" s="1" t="s">
        <v>2214</v>
      </c>
      <c r="C700" s="1" t="s">
        <v>2452</v>
      </c>
      <c r="D700" s="1">
        <v>1</v>
      </c>
      <c r="E700" s="1">
        <v>0.27200000000000002</v>
      </c>
      <c r="F700" s="1">
        <v>0.23400000000000001</v>
      </c>
      <c r="G700" s="1">
        <v>2025</v>
      </c>
      <c r="H700" s="1" t="s">
        <v>98</v>
      </c>
      <c r="I70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1" spans="1:9" x14ac:dyDescent="0.25">
      <c r="A701" s="1" t="s">
        <v>2546</v>
      </c>
      <c r="B701" s="1" t="s">
        <v>2547</v>
      </c>
      <c r="C701" s="1" t="s">
        <v>34</v>
      </c>
      <c r="D701" s="1">
        <v>1</v>
      </c>
      <c r="E701" s="1">
        <v>0.2</v>
      </c>
      <c r="F701" s="1">
        <v>0.17199999999999999</v>
      </c>
      <c r="G701" s="1">
        <v>2012</v>
      </c>
      <c r="H701" s="1" t="s">
        <v>354</v>
      </c>
      <c r="I70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2" spans="1:9" x14ac:dyDescent="0.25">
      <c r="A702" s="1" t="s">
        <v>2217</v>
      </c>
      <c r="B702" s="1" t="s">
        <v>2218</v>
      </c>
      <c r="C702" s="1" t="s">
        <v>19</v>
      </c>
      <c r="D702" s="1">
        <v>1</v>
      </c>
      <c r="E702" s="1">
        <v>0.316</v>
      </c>
      <c r="F702" s="1">
        <v>0.27200000000000002</v>
      </c>
      <c r="G702" s="1">
        <v>2022</v>
      </c>
      <c r="H702" s="1" t="s">
        <v>138</v>
      </c>
      <c r="I70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3" spans="1:9" x14ac:dyDescent="0.25">
      <c r="A703" s="1" t="s">
        <v>2221</v>
      </c>
      <c r="B703" s="1" t="s">
        <v>2222</v>
      </c>
      <c r="C703" s="1" t="s">
        <v>2452</v>
      </c>
      <c r="D703" s="1">
        <v>1</v>
      </c>
      <c r="E703" s="1">
        <v>0.39700000000000002</v>
      </c>
      <c r="F703" s="1">
        <v>0.34100000000000003</v>
      </c>
      <c r="G703" s="1">
        <v>2023</v>
      </c>
      <c r="H703" s="1" t="s">
        <v>9</v>
      </c>
      <c r="I70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4" spans="1:9" x14ac:dyDescent="0.25">
      <c r="A704" s="1" t="s">
        <v>2229</v>
      </c>
      <c r="B704" s="1" t="s">
        <v>2230</v>
      </c>
      <c r="C704" s="1" t="s">
        <v>34</v>
      </c>
      <c r="D704" s="1">
        <v>1</v>
      </c>
      <c r="E704" s="1">
        <v>0.16400000000000001</v>
      </c>
      <c r="F704" s="1">
        <v>0.14099999999999999</v>
      </c>
      <c r="G704" s="1">
        <v>2023</v>
      </c>
      <c r="H704" s="1" t="s">
        <v>154</v>
      </c>
      <c r="I70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5" spans="1:9" x14ac:dyDescent="0.25">
      <c r="A705" s="1" t="s">
        <v>2231</v>
      </c>
      <c r="B705" s="1" t="s">
        <v>2232</v>
      </c>
      <c r="C705" s="1" t="s">
        <v>19</v>
      </c>
      <c r="D705" s="1">
        <v>1</v>
      </c>
      <c r="E705" s="1">
        <v>0.27</v>
      </c>
      <c r="F705" s="1">
        <v>0.23200000000000001</v>
      </c>
      <c r="G705" s="1">
        <v>2012</v>
      </c>
      <c r="H705" s="1" t="s">
        <v>351</v>
      </c>
      <c r="I70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6" spans="1:9" x14ac:dyDescent="0.25">
      <c r="A706" s="1" t="s">
        <v>2790</v>
      </c>
      <c r="B706" s="1" t="s">
        <v>2791</v>
      </c>
      <c r="C706" s="1" t="s">
        <v>34</v>
      </c>
      <c r="D706" s="1">
        <v>1</v>
      </c>
      <c r="E706" s="1">
        <v>0.17</v>
      </c>
      <c r="F706" s="1">
        <v>0.14699999999999999</v>
      </c>
      <c r="G706" s="1">
        <v>2019</v>
      </c>
      <c r="H706" s="1" t="s">
        <v>191</v>
      </c>
      <c r="I70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7" spans="1:9" x14ac:dyDescent="0.25">
      <c r="A707" s="1" t="s">
        <v>2792</v>
      </c>
      <c r="B707" s="1" t="s">
        <v>2793</v>
      </c>
      <c r="C707" s="1" t="s">
        <v>34</v>
      </c>
      <c r="D707" s="1">
        <v>1</v>
      </c>
      <c r="E707" s="3">
        <v>0.16600000000000001</v>
      </c>
      <c r="F707" s="3">
        <v>0.14299999999999999</v>
      </c>
      <c r="G707" s="1">
        <v>2012</v>
      </c>
      <c r="H707" s="1" t="s">
        <v>431</v>
      </c>
      <c r="I70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08" spans="1:9" x14ac:dyDescent="0.25">
      <c r="A708" s="1" t="s">
        <v>2235</v>
      </c>
      <c r="B708" s="1" t="s">
        <v>2236</v>
      </c>
      <c r="C708" s="1" t="s">
        <v>34</v>
      </c>
      <c r="D708" s="1">
        <v>1</v>
      </c>
      <c r="E708" s="1">
        <v>0.17100000000000001</v>
      </c>
      <c r="F708" s="1">
        <v>0.14699999999999999</v>
      </c>
      <c r="G708" s="1">
        <v>2022</v>
      </c>
      <c r="H708" s="1" t="s">
        <v>320</v>
      </c>
      <c r="I70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09" spans="1:9" x14ac:dyDescent="0.25">
      <c r="A709" s="1" t="s">
        <v>2794</v>
      </c>
      <c r="B709" s="1" t="s">
        <v>2795</v>
      </c>
      <c r="C709" s="1" t="s">
        <v>2456</v>
      </c>
      <c r="D709" s="1">
        <v>1</v>
      </c>
      <c r="E709" s="1">
        <v>0.49399999999999999</v>
      </c>
      <c r="F709" s="1">
        <v>0.42499999999999999</v>
      </c>
      <c r="G709" s="1">
        <v>2024</v>
      </c>
      <c r="H709" s="1" t="s">
        <v>88</v>
      </c>
      <c r="I70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10" spans="1:9" x14ac:dyDescent="0.25">
      <c r="A710" s="1" t="s">
        <v>2796</v>
      </c>
      <c r="B710" s="1" t="s">
        <v>2797</v>
      </c>
      <c r="C710" s="1" t="s">
        <v>66</v>
      </c>
      <c r="D710" s="1">
        <v>1</v>
      </c>
      <c r="E710" s="3">
        <v>0.41099999999999998</v>
      </c>
      <c r="F710" s="3">
        <v>0.35299999999999998</v>
      </c>
      <c r="G710" s="1">
        <v>2008</v>
      </c>
      <c r="H710" s="1" t="s">
        <v>38</v>
      </c>
      <c r="I71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11" spans="1:9" x14ac:dyDescent="0.25">
      <c r="A711" s="1" t="s">
        <v>2251</v>
      </c>
      <c r="B711" s="1" t="s">
        <v>2252</v>
      </c>
      <c r="C711" s="1" t="s">
        <v>66</v>
      </c>
      <c r="D711" s="1">
        <v>1</v>
      </c>
      <c r="E711" s="1">
        <v>0.40500000000000003</v>
      </c>
      <c r="F711" s="1">
        <v>0.34799999999999998</v>
      </c>
      <c r="G711" s="1">
        <v>2009</v>
      </c>
      <c r="H711" s="1" t="s">
        <v>253</v>
      </c>
      <c r="I71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12" spans="1:9" x14ac:dyDescent="0.25">
      <c r="A712" s="1" t="s">
        <v>2253</v>
      </c>
      <c r="B712" s="1" t="s">
        <v>2254</v>
      </c>
      <c r="C712" s="1" t="s">
        <v>19</v>
      </c>
      <c r="D712" s="1">
        <v>1</v>
      </c>
      <c r="E712" s="1">
        <v>0.25700000000000001</v>
      </c>
      <c r="F712" s="1">
        <v>0.221</v>
      </c>
      <c r="G712" s="1">
        <v>2009</v>
      </c>
      <c r="H712" s="1" t="s">
        <v>253</v>
      </c>
      <c r="I71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13" spans="1:9" x14ac:dyDescent="0.25">
      <c r="A713" s="1" t="s">
        <v>2255</v>
      </c>
      <c r="B713" s="1" t="s">
        <v>2256</v>
      </c>
      <c r="C713" s="1" t="s">
        <v>2452</v>
      </c>
      <c r="D713" s="1">
        <v>1</v>
      </c>
      <c r="E713" s="1">
        <v>0.36399999999999999</v>
      </c>
      <c r="F713" s="1">
        <v>0.313</v>
      </c>
      <c r="G713" s="1">
        <v>2010</v>
      </c>
      <c r="H713" s="1" t="s">
        <v>123</v>
      </c>
      <c r="I71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14" spans="1:9" x14ac:dyDescent="0.25">
      <c r="A714" s="1" t="s">
        <v>2267</v>
      </c>
      <c r="B714" s="1" t="s">
        <v>2268</v>
      </c>
      <c r="C714" s="1" t="s">
        <v>66</v>
      </c>
      <c r="D714" s="1">
        <v>1</v>
      </c>
      <c r="E714" s="1">
        <v>0.49299999999999999</v>
      </c>
      <c r="F714" s="1">
        <v>0.42399999999999999</v>
      </c>
      <c r="G714" s="1">
        <v>2018</v>
      </c>
      <c r="H714" s="1" t="s">
        <v>154</v>
      </c>
      <c r="I71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15" spans="1:9" x14ac:dyDescent="0.25">
      <c r="A715" s="1" t="s">
        <v>2269</v>
      </c>
      <c r="B715" s="1" t="s">
        <v>2270</v>
      </c>
      <c r="C715" s="1" t="s">
        <v>66</v>
      </c>
      <c r="D715" s="1">
        <v>1</v>
      </c>
      <c r="E715" s="1">
        <v>0.45100000000000001</v>
      </c>
      <c r="F715" s="1">
        <v>0.38800000000000001</v>
      </c>
      <c r="G715" s="1">
        <v>2019</v>
      </c>
      <c r="H715" s="1" t="s">
        <v>54</v>
      </c>
      <c r="I71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16" spans="1:9" x14ac:dyDescent="0.25">
      <c r="A716" s="1" t="s">
        <v>2798</v>
      </c>
      <c r="B716" s="1" t="s">
        <v>2799</v>
      </c>
      <c r="C716" s="1" t="s">
        <v>2556</v>
      </c>
      <c r="D716" s="1">
        <v>1</v>
      </c>
      <c r="E716" s="3" t="s">
        <v>73</v>
      </c>
      <c r="F716" s="3">
        <v>0.56100000000000005</v>
      </c>
      <c r="G716" s="1">
        <v>2025</v>
      </c>
      <c r="H716" s="1" t="s">
        <v>51</v>
      </c>
      <c r="I71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17" spans="1:9" x14ac:dyDescent="0.25">
      <c r="A717" s="1" t="s">
        <v>2275</v>
      </c>
      <c r="B717" s="1" t="s">
        <v>2276</v>
      </c>
      <c r="C717" s="1" t="s">
        <v>2556</v>
      </c>
      <c r="D717" s="1">
        <v>1</v>
      </c>
      <c r="E717" s="1" t="s">
        <v>73</v>
      </c>
      <c r="F717" s="1">
        <v>0.57899999999999996</v>
      </c>
      <c r="G717" s="1">
        <v>2025</v>
      </c>
      <c r="H717" s="1" t="s">
        <v>9</v>
      </c>
      <c r="I71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18" spans="1:9" x14ac:dyDescent="0.25">
      <c r="A718" s="1" t="s">
        <v>2548</v>
      </c>
      <c r="B718" s="1" t="s">
        <v>2549</v>
      </c>
      <c r="C718" s="1" t="s">
        <v>2452</v>
      </c>
      <c r="D718" s="1">
        <v>1</v>
      </c>
      <c r="E718" s="1">
        <v>0.38</v>
      </c>
      <c r="F718" s="1">
        <v>0.32600000000000001</v>
      </c>
      <c r="G718" s="1">
        <v>2016</v>
      </c>
      <c r="H718" s="1" t="s">
        <v>970</v>
      </c>
      <c r="I71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19" spans="1:9" x14ac:dyDescent="0.25">
      <c r="A719" s="1" t="s">
        <v>2281</v>
      </c>
      <c r="B719" s="1" t="s">
        <v>2282</v>
      </c>
      <c r="C719" s="1" t="s">
        <v>2454</v>
      </c>
      <c r="D719" s="1">
        <v>1</v>
      </c>
      <c r="E719" s="1" t="s">
        <v>73</v>
      </c>
      <c r="F719" s="1">
        <v>0.56999999999999995</v>
      </c>
      <c r="G719" s="1">
        <v>2025</v>
      </c>
      <c r="H719" s="1" t="s">
        <v>60</v>
      </c>
      <c r="I71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20" spans="1:9" x14ac:dyDescent="0.25">
      <c r="A720" s="1" t="s">
        <v>2800</v>
      </c>
      <c r="B720" s="1" t="s">
        <v>2801</v>
      </c>
      <c r="C720" s="1" t="s">
        <v>2455</v>
      </c>
      <c r="D720" s="1">
        <v>1</v>
      </c>
      <c r="E720" s="1">
        <v>0.21099999999999999</v>
      </c>
      <c r="F720" s="1">
        <v>0.18099999999999999</v>
      </c>
      <c r="G720" s="1">
        <v>2011</v>
      </c>
      <c r="H720" s="1" t="s">
        <v>536</v>
      </c>
      <c r="I72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21" spans="1:9" x14ac:dyDescent="0.25">
      <c r="A721" s="1" t="s">
        <v>2802</v>
      </c>
      <c r="B721" s="1" t="s">
        <v>2803</v>
      </c>
      <c r="C721" s="1" t="s">
        <v>2452</v>
      </c>
      <c r="D721" s="1">
        <v>1</v>
      </c>
      <c r="E721" s="1">
        <v>0.39200000000000002</v>
      </c>
      <c r="F721" s="1">
        <v>0.33700000000000002</v>
      </c>
      <c r="G721" s="1">
        <v>2017</v>
      </c>
      <c r="H721" s="1" t="s">
        <v>731</v>
      </c>
      <c r="I72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22" spans="1:9" x14ac:dyDescent="0.25">
      <c r="A722" s="1" t="s">
        <v>2283</v>
      </c>
      <c r="B722" s="1" t="s">
        <v>2284</v>
      </c>
      <c r="C722" s="1" t="s">
        <v>66</v>
      </c>
      <c r="D722" s="1">
        <v>1</v>
      </c>
      <c r="E722" s="1">
        <v>0.45300000000000001</v>
      </c>
      <c r="F722" s="1">
        <v>0.39</v>
      </c>
      <c r="G722" s="1">
        <v>2025</v>
      </c>
      <c r="H722" s="1" t="s">
        <v>354</v>
      </c>
      <c r="I72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23" spans="1:9" x14ac:dyDescent="0.25">
      <c r="A723" s="1" t="s">
        <v>2289</v>
      </c>
      <c r="B723" s="1" t="s">
        <v>2290</v>
      </c>
      <c r="C723" s="1" t="s">
        <v>2452</v>
      </c>
      <c r="D723" s="1">
        <v>1</v>
      </c>
      <c r="E723" s="1">
        <v>0.371</v>
      </c>
      <c r="F723" s="1">
        <v>0.31900000000000001</v>
      </c>
      <c r="G723" s="1">
        <v>2023</v>
      </c>
      <c r="H723" s="1" t="s">
        <v>191</v>
      </c>
      <c r="I72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24" spans="1:9" x14ac:dyDescent="0.25">
      <c r="A724" s="1" t="s">
        <v>2291</v>
      </c>
      <c r="B724" s="1" t="s">
        <v>2292</v>
      </c>
      <c r="C724" s="1" t="s">
        <v>66</v>
      </c>
      <c r="D724" s="1">
        <v>1</v>
      </c>
      <c r="E724" s="1">
        <v>0.47</v>
      </c>
      <c r="F724" s="1">
        <v>0.40400000000000003</v>
      </c>
      <c r="G724" s="1">
        <v>2025</v>
      </c>
      <c r="H724" s="1" t="s">
        <v>110</v>
      </c>
      <c r="I72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25" spans="1:9" x14ac:dyDescent="0.25">
      <c r="A725" s="1" t="s">
        <v>2804</v>
      </c>
      <c r="B725" s="1" t="s">
        <v>2805</v>
      </c>
      <c r="C725" s="1" t="s">
        <v>2454</v>
      </c>
      <c r="D725" s="1">
        <v>1</v>
      </c>
      <c r="E725" s="1" t="s">
        <v>73</v>
      </c>
      <c r="F725" s="1">
        <v>0.60199999999999998</v>
      </c>
      <c r="G725" s="1">
        <v>2018</v>
      </c>
      <c r="H725" s="1" t="s">
        <v>970</v>
      </c>
      <c r="I72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26" spans="1:9" x14ac:dyDescent="0.25">
      <c r="A726" s="1" t="s">
        <v>2295</v>
      </c>
      <c r="B726" s="1" t="s">
        <v>2296</v>
      </c>
      <c r="C726" s="1" t="s">
        <v>66</v>
      </c>
      <c r="D726" s="1">
        <v>1</v>
      </c>
      <c r="E726" s="3">
        <v>0.44800000000000001</v>
      </c>
      <c r="F726" s="3">
        <v>0.38500000000000001</v>
      </c>
      <c r="G726" s="1">
        <v>2025</v>
      </c>
      <c r="H726" s="1" t="s">
        <v>369</v>
      </c>
      <c r="I72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27" spans="1:9" x14ac:dyDescent="0.25">
      <c r="A727" s="1" t="s">
        <v>2806</v>
      </c>
      <c r="B727" s="1" t="s">
        <v>2807</v>
      </c>
      <c r="C727" s="1" t="s">
        <v>66</v>
      </c>
      <c r="D727" s="1">
        <v>1</v>
      </c>
      <c r="E727" s="3">
        <v>0.45100000000000001</v>
      </c>
      <c r="F727" s="3">
        <v>0.38800000000000001</v>
      </c>
      <c r="G727" s="1">
        <v>2011</v>
      </c>
      <c r="H727" s="1" t="s">
        <v>284</v>
      </c>
      <c r="I72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28" spans="1:9" x14ac:dyDescent="0.25">
      <c r="A728" s="1" t="s">
        <v>2299</v>
      </c>
      <c r="B728" s="1" t="s">
        <v>2300</v>
      </c>
      <c r="C728" s="1" t="s">
        <v>2556</v>
      </c>
      <c r="D728" s="1">
        <v>1</v>
      </c>
      <c r="E728" s="1" t="s">
        <v>73</v>
      </c>
      <c r="F728" s="1">
        <v>0.57799999999999996</v>
      </c>
      <c r="G728" s="1">
        <v>2016</v>
      </c>
      <c r="H728" s="1" t="s">
        <v>664</v>
      </c>
      <c r="I72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29" spans="1:9" x14ac:dyDescent="0.25">
      <c r="A729" s="1" t="s">
        <v>2301</v>
      </c>
      <c r="B729" s="1" t="s">
        <v>2302</v>
      </c>
      <c r="C729" s="1" t="s">
        <v>34</v>
      </c>
      <c r="D729" s="1">
        <v>1</v>
      </c>
      <c r="E729" s="1">
        <v>0.22900000000000001</v>
      </c>
      <c r="F729" s="1">
        <v>0.19700000000000001</v>
      </c>
      <c r="G729" s="1">
        <v>2024</v>
      </c>
      <c r="H729" s="1" t="s">
        <v>489</v>
      </c>
      <c r="I72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0" spans="1:9" x14ac:dyDescent="0.25">
      <c r="A730" s="1" t="s">
        <v>2303</v>
      </c>
      <c r="B730" s="1" t="s">
        <v>2304</v>
      </c>
      <c r="C730" s="1" t="s">
        <v>2452</v>
      </c>
      <c r="D730" s="1">
        <v>1</v>
      </c>
      <c r="E730" s="1">
        <v>0.39700000000000002</v>
      </c>
      <c r="F730" s="1">
        <v>0.34100000000000003</v>
      </c>
      <c r="G730" s="1">
        <v>2022</v>
      </c>
      <c r="H730" s="1" t="s">
        <v>9</v>
      </c>
      <c r="I73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1" spans="1:9" x14ac:dyDescent="0.25">
      <c r="A731" s="1" t="s">
        <v>2305</v>
      </c>
      <c r="B731" s="1" t="s">
        <v>2306</v>
      </c>
      <c r="C731" s="1" t="s">
        <v>19</v>
      </c>
      <c r="D731" s="1">
        <v>1</v>
      </c>
      <c r="E731" s="1">
        <v>0.27300000000000002</v>
      </c>
      <c r="F731" s="1">
        <v>0.23499999999999999</v>
      </c>
      <c r="G731" s="1">
        <v>2020</v>
      </c>
      <c r="H731" s="1" t="s">
        <v>9</v>
      </c>
      <c r="I73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2" spans="1:9" x14ac:dyDescent="0.25">
      <c r="A732" s="1" t="s">
        <v>2307</v>
      </c>
      <c r="B732" s="1" t="s">
        <v>2308</v>
      </c>
      <c r="C732" s="1" t="s">
        <v>2452</v>
      </c>
      <c r="D732" s="1">
        <v>1</v>
      </c>
      <c r="E732" s="1">
        <v>0.27700000000000002</v>
      </c>
      <c r="F732" s="1">
        <v>0.23799999999999999</v>
      </c>
      <c r="G732" s="1">
        <v>2025</v>
      </c>
      <c r="H732" s="1" t="s">
        <v>9</v>
      </c>
      <c r="I73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3" spans="1:9" x14ac:dyDescent="0.25">
      <c r="A733" s="1" t="s">
        <v>2311</v>
      </c>
      <c r="B733" s="1" t="s">
        <v>2312</v>
      </c>
      <c r="C733" s="1" t="s">
        <v>66</v>
      </c>
      <c r="D733" s="1">
        <v>1</v>
      </c>
      <c r="E733" s="1">
        <v>0.48899999999999999</v>
      </c>
      <c r="F733" s="1">
        <v>0.42</v>
      </c>
      <c r="G733" s="1">
        <v>2025</v>
      </c>
      <c r="H733" s="1" t="s">
        <v>9</v>
      </c>
      <c r="I73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4" spans="1:9" x14ac:dyDescent="0.25">
      <c r="A734" s="1" t="s">
        <v>2313</v>
      </c>
      <c r="B734" s="1" t="s">
        <v>2314</v>
      </c>
      <c r="C734" s="1" t="s">
        <v>2455</v>
      </c>
      <c r="D734" s="1">
        <v>1</v>
      </c>
      <c r="E734" s="1">
        <v>0.216</v>
      </c>
      <c r="F734" s="1">
        <v>0.186</v>
      </c>
      <c r="G734" s="1">
        <v>2018</v>
      </c>
      <c r="H734" s="1" t="s">
        <v>85</v>
      </c>
      <c r="I73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5" spans="1:9" x14ac:dyDescent="0.25">
      <c r="A735" s="1" t="s">
        <v>2317</v>
      </c>
      <c r="B735" s="1" t="s">
        <v>2318</v>
      </c>
      <c r="C735" s="1" t="s">
        <v>66</v>
      </c>
      <c r="D735" s="1">
        <v>1</v>
      </c>
      <c r="E735" s="1">
        <v>0.41</v>
      </c>
      <c r="F735" s="1">
        <v>0.35199999999999998</v>
      </c>
      <c r="G735" s="1">
        <v>2022</v>
      </c>
      <c r="H735" s="1" t="s">
        <v>167</v>
      </c>
      <c r="I73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6" spans="1:9" x14ac:dyDescent="0.25">
      <c r="A736" s="1" t="s">
        <v>2321</v>
      </c>
      <c r="B736" s="1" t="s">
        <v>2322</v>
      </c>
      <c r="C736" s="1" t="s">
        <v>66</v>
      </c>
      <c r="D736" s="1">
        <v>1</v>
      </c>
      <c r="E736" s="1">
        <v>0.41099999999999998</v>
      </c>
      <c r="F736" s="1">
        <v>0.35299999999999998</v>
      </c>
      <c r="G736" s="1">
        <v>2012</v>
      </c>
      <c r="H736" s="1" t="s">
        <v>20</v>
      </c>
      <c r="I73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7" spans="1:9" x14ac:dyDescent="0.25">
      <c r="A737" s="1" t="s">
        <v>2327</v>
      </c>
      <c r="B737" s="1" t="s">
        <v>2328</v>
      </c>
      <c r="C737" s="1" t="s">
        <v>2556</v>
      </c>
      <c r="D737" s="1">
        <v>1</v>
      </c>
      <c r="E737" s="1" t="s">
        <v>73</v>
      </c>
      <c r="F737" s="1">
        <v>0.56599999999999995</v>
      </c>
      <c r="G737" s="1">
        <v>2021</v>
      </c>
      <c r="H737" s="1" t="s">
        <v>151</v>
      </c>
      <c r="I73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8" spans="1:9" x14ac:dyDescent="0.25">
      <c r="A738" s="1" t="s">
        <v>2331</v>
      </c>
      <c r="B738" s="1" t="s">
        <v>2332</v>
      </c>
      <c r="C738" s="1" t="s">
        <v>34</v>
      </c>
      <c r="D738" s="1">
        <v>1</v>
      </c>
      <c r="E738" s="1">
        <v>0.20100000000000001</v>
      </c>
      <c r="F738" s="1">
        <v>0.17199999999999999</v>
      </c>
      <c r="G738" s="1">
        <v>2023</v>
      </c>
      <c r="H738" s="1" t="s">
        <v>67</v>
      </c>
      <c r="I73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39" spans="1:9" x14ac:dyDescent="0.25">
      <c r="A739" s="1" t="s">
        <v>2333</v>
      </c>
      <c r="B739" s="1" t="s">
        <v>2334</v>
      </c>
      <c r="C739" s="1" t="s">
        <v>19</v>
      </c>
      <c r="D739" s="1">
        <v>1</v>
      </c>
      <c r="E739" s="1">
        <v>0.26900000000000002</v>
      </c>
      <c r="F739" s="1">
        <v>0.23100000000000001</v>
      </c>
      <c r="G739" s="1">
        <v>2020</v>
      </c>
      <c r="H739" s="1" t="s">
        <v>354</v>
      </c>
      <c r="I73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40" spans="1:9" x14ac:dyDescent="0.25">
      <c r="A740" s="1" t="s">
        <v>2337</v>
      </c>
      <c r="B740" s="1" t="s">
        <v>2338</v>
      </c>
      <c r="C740" s="1" t="s">
        <v>34</v>
      </c>
      <c r="D740" s="1">
        <v>1</v>
      </c>
      <c r="E740" s="3">
        <v>0.16400000000000001</v>
      </c>
      <c r="F740" s="3">
        <v>0.14099999999999999</v>
      </c>
      <c r="G740" s="1">
        <v>2025</v>
      </c>
      <c r="H740" s="1" t="s">
        <v>238</v>
      </c>
      <c r="I74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41" spans="1:9" x14ac:dyDescent="0.25">
      <c r="A741" s="1" t="s">
        <v>2341</v>
      </c>
      <c r="B741" s="1" t="s">
        <v>2342</v>
      </c>
      <c r="C741" s="1" t="s">
        <v>2452</v>
      </c>
      <c r="D741" s="1">
        <v>1</v>
      </c>
      <c r="E741" s="1">
        <v>0.32900000000000001</v>
      </c>
      <c r="F741" s="1">
        <v>0.28299999999999997</v>
      </c>
      <c r="G741" s="1">
        <v>2025</v>
      </c>
      <c r="H741" s="1" t="s">
        <v>63</v>
      </c>
      <c r="I74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42" spans="1:9" x14ac:dyDescent="0.25">
      <c r="A742" s="1" t="s">
        <v>2808</v>
      </c>
      <c r="B742" s="1" t="s">
        <v>2809</v>
      </c>
      <c r="C742" s="1" t="s">
        <v>19</v>
      </c>
      <c r="D742" s="1">
        <v>1</v>
      </c>
      <c r="E742" s="1">
        <v>0.29399999999999998</v>
      </c>
      <c r="F742" s="1">
        <v>0.252</v>
      </c>
      <c r="G742" s="1">
        <v>2017</v>
      </c>
      <c r="H742" s="1" t="s">
        <v>1652</v>
      </c>
      <c r="I74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43" spans="1:9" x14ac:dyDescent="0.25">
      <c r="A743" s="1" t="s">
        <v>2345</v>
      </c>
      <c r="B743" s="1" t="s">
        <v>2346</v>
      </c>
      <c r="C743" s="1" t="s">
        <v>2455</v>
      </c>
      <c r="D743" s="1">
        <v>1</v>
      </c>
      <c r="E743" s="1">
        <v>0.23699999999999999</v>
      </c>
      <c r="F743" s="1">
        <v>0.20399999999999999</v>
      </c>
      <c r="G743" s="1">
        <v>2025</v>
      </c>
      <c r="H743" s="1" t="s">
        <v>138</v>
      </c>
      <c r="I74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44" spans="1:9" x14ac:dyDescent="0.25">
      <c r="A744" s="1" t="s">
        <v>2347</v>
      </c>
      <c r="B744" s="1" t="s">
        <v>2348</v>
      </c>
      <c r="C744" s="1" t="s">
        <v>34</v>
      </c>
      <c r="D744" s="1">
        <v>1</v>
      </c>
      <c r="E744" s="1">
        <v>0.193</v>
      </c>
      <c r="F744" s="1">
        <v>0.16600000000000001</v>
      </c>
      <c r="G744" s="1">
        <v>2018</v>
      </c>
      <c r="H744" s="1" t="s">
        <v>138</v>
      </c>
      <c r="I74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45" spans="1:9" x14ac:dyDescent="0.25">
      <c r="A745" s="1" t="s">
        <v>2810</v>
      </c>
      <c r="B745" s="1" t="s">
        <v>2811</v>
      </c>
      <c r="C745" s="1" t="s">
        <v>19</v>
      </c>
      <c r="D745" s="1">
        <v>1</v>
      </c>
      <c r="E745" s="1">
        <v>0.29099999999999998</v>
      </c>
      <c r="F745" s="1">
        <v>0.25</v>
      </c>
      <c r="G745" s="1">
        <v>2025</v>
      </c>
      <c r="H745" s="1" t="s">
        <v>115</v>
      </c>
      <c r="I74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46" spans="1:9" x14ac:dyDescent="0.25">
      <c r="A746" s="1" t="s">
        <v>2812</v>
      </c>
      <c r="B746" s="1" t="s">
        <v>2813</v>
      </c>
      <c r="C746" s="1" t="s">
        <v>66</v>
      </c>
      <c r="D746" s="1">
        <v>1</v>
      </c>
      <c r="E746" s="1">
        <v>0.436</v>
      </c>
      <c r="F746" s="1">
        <v>0.375</v>
      </c>
      <c r="G746" s="1">
        <v>2018</v>
      </c>
      <c r="H746" s="1" t="s">
        <v>54</v>
      </c>
      <c r="I74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47" spans="1:9" x14ac:dyDescent="0.25">
      <c r="A747" s="1" t="s">
        <v>2355</v>
      </c>
      <c r="B747" s="1" t="s">
        <v>2356</v>
      </c>
      <c r="C747" s="1" t="s">
        <v>19</v>
      </c>
      <c r="D747" s="1">
        <v>1</v>
      </c>
      <c r="E747" s="1">
        <v>0.28000000000000003</v>
      </c>
      <c r="F747" s="1">
        <v>0.24099999999999999</v>
      </c>
      <c r="G747" s="1">
        <v>2010</v>
      </c>
      <c r="H747" s="1" t="s">
        <v>489</v>
      </c>
      <c r="I74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48" spans="1:9" x14ac:dyDescent="0.25">
      <c r="A748" s="1" t="s">
        <v>2814</v>
      </c>
      <c r="B748" s="1" t="s">
        <v>2815</v>
      </c>
      <c r="C748" s="1" t="s">
        <v>34</v>
      </c>
      <c r="D748" s="1">
        <v>1</v>
      </c>
      <c r="E748" s="3">
        <v>0.17899999999999999</v>
      </c>
      <c r="F748" s="3">
        <v>0.154</v>
      </c>
      <c r="G748" s="1">
        <v>2024</v>
      </c>
      <c r="H748" s="1" t="s">
        <v>51</v>
      </c>
      <c r="I74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49" spans="1:9" x14ac:dyDescent="0.25">
      <c r="A749" s="1" t="s">
        <v>2365</v>
      </c>
      <c r="B749" s="1" t="s">
        <v>2366</v>
      </c>
      <c r="C749" s="1" t="s">
        <v>2452</v>
      </c>
      <c r="D749" s="1">
        <v>1</v>
      </c>
      <c r="E749" s="1">
        <v>0.33800000000000002</v>
      </c>
      <c r="F749" s="1">
        <v>0.29099999999999998</v>
      </c>
      <c r="G749" s="1">
        <v>2024</v>
      </c>
      <c r="H749" s="1" t="s">
        <v>626</v>
      </c>
      <c r="I74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0" spans="1:9" x14ac:dyDescent="0.25">
      <c r="A750" s="1" t="s">
        <v>2375</v>
      </c>
      <c r="B750" s="1" t="s">
        <v>2376</v>
      </c>
      <c r="C750" s="1" t="s">
        <v>2452</v>
      </c>
      <c r="D750" s="1">
        <v>1</v>
      </c>
      <c r="E750" s="1">
        <v>0.38300000000000001</v>
      </c>
      <c r="F750" s="1">
        <v>0.32900000000000001</v>
      </c>
      <c r="G750" s="1">
        <v>2025</v>
      </c>
      <c r="H750" s="1" t="s">
        <v>138</v>
      </c>
      <c r="I75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1" spans="1:9" x14ac:dyDescent="0.25">
      <c r="A751" s="1" t="s">
        <v>2381</v>
      </c>
      <c r="B751" s="1" t="s">
        <v>2382</v>
      </c>
      <c r="C751" s="1" t="s">
        <v>66</v>
      </c>
      <c r="D751" s="1">
        <v>1</v>
      </c>
      <c r="E751" s="1">
        <v>0.54</v>
      </c>
      <c r="F751" s="1">
        <v>0.46500000000000002</v>
      </c>
      <c r="G751" s="1">
        <v>2025</v>
      </c>
      <c r="H751" s="1" t="s">
        <v>60</v>
      </c>
      <c r="I75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2" spans="1:9" x14ac:dyDescent="0.25">
      <c r="A752" s="1" t="s">
        <v>2383</v>
      </c>
      <c r="B752" s="1" t="s">
        <v>2384</v>
      </c>
      <c r="C752" s="1" t="s">
        <v>19</v>
      </c>
      <c r="D752" s="1">
        <v>1</v>
      </c>
      <c r="E752" s="1">
        <v>0.28199999999999997</v>
      </c>
      <c r="F752" s="1">
        <v>0.24299999999999999</v>
      </c>
      <c r="G752" s="1">
        <v>2025</v>
      </c>
      <c r="H752" s="1" t="s">
        <v>60</v>
      </c>
      <c r="I75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3" spans="1:9" x14ac:dyDescent="0.25">
      <c r="A753" s="1" t="s">
        <v>2816</v>
      </c>
      <c r="B753" s="1" t="s">
        <v>2817</v>
      </c>
      <c r="C753" s="1" t="s">
        <v>19</v>
      </c>
      <c r="D753" s="1">
        <v>1</v>
      </c>
      <c r="E753" s="1">
        <v>0.251</v>
      </c>
      <c r="F753" s="1">
        <v>0.216</v>
      </c>
      <c r="G753" s="1">
        <v>2011</v>
      </c>
      <c r="H753" s="1" t="s">
        <v>320</v>
      </c>
      <c r="I75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4" spans="1:9" x14ac:dyDescent="0.25">
      <c r="A754" s="1" t="s">
        <v>2387</v>
      </c>
      <c r="B754" s="1" t="s">
        <v>2388</v>
      </c>
      <c r="C754" s="1" t="s">
        <v>19</v>
      </c>
      <c r="D754" s="1">
        <v>1</v>
      </c>
      <c r="E754" s="1">
        <v>0.33500000000000002</v>
      </c>
      <c r="F754" s="1">
        <v>0.28799999999999998</v>
      </c>
      <c r="G754" s="1">
        <v>2025</v>
      </c>
      <c r="H754" s="1" t="s">
        <v>176</v>
      </c>
      <c r="I75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5" spans="1:9" x14ac:dyDescent="0.25">
      <c r="A755" s="1" t="s">
        <v>2389</v>
      </c>
      <c r="B755" s="1" t="s">
        <v>2390</v>
      </c>
      <c r="C755" s="1" t="s">
        <v>19</v>
      </c>
      <c r="D755" s="1">
        <v>1</v>
      </c>
      <c r="E755" s="1">
        <v>0.316</v>
      </c>
      <c r="F755" s="1">
        <v>0.27200000000000002</v>
      </c>
      <c r="G755" s="1">
        <v>2023</v>
      </c>
      <c r="H755" s="1" t="s">
        <v>664</v>
      </c>
      <c r="I75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6" spans="1:9" x14ac:dyDescent="0.25">
      <c r="A756" s="1" t="s">
        <v>2818</v>
      </c>
      <c r="B756" s="1" t="s">
        <v>2819</v>
      </c>
      <c r="C756" s="1" t="s">
        <v>2452</v>
      </c>
      <c r="D756" s="1">
        <v>1</v>
      </c>
      <c r="E756" s="1">
        <v>0.38800000000000001</v>
      </c>
      <c r="F756" s="1">
        <v>0.33300000000000002</v>
      </c>
      <c r="G756" s="1">
        <v>2011</v>
      </c>
      <c r="H756" s="1" t="s">
        <v>88</v>
      </c>
      <c r="I75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7" spans="1:9" x14ac:dyDescent="0.25">
      <c r="A757" s="1" t="s">
        <v>2550</v>
      </c>
      <c r="B757" s="1" t="s">
        <v>2551</v>
      </c>
      <c r="C757" s="1" t="s">
        <v>118</v>
      </c>
      <c r="D757" s="1">
        <v>1</v>
      </c>
      <c r="E757" s="3" t="s">
        <v>73</v>
      </c>
      <c r="F757" s="3">
        <v>0.71499999999999997</v>
      </c>
      <c r="G757" s="1">
        <v>2025</v>
      </c>
      <c r="H757" s="1" t="s">
        <v>51</v>
      </c>
      <c r="I75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58" spans="1:9" x14ac:dyDescent="0.25">
      <c r="A758" s="1" t="s">
        <v>2393</v>
      </c>
      <c r="B758" s="1" t="s">
        <v>2394</v>
      </c>
      <c r="C758" s="1" t="s">
        <v>2452</v>
      </c>
      <c r="D758" s="1">
        <v>1</v>
      </c>
      <c r="E758" s="1">
        <v>0.36</v>
      </c>
      <c r="F758" s="1">
        <v>0.309</v>
      </c>
      <c r="G758" s="1">
        <v>2009</v>
      </c>
      <c r="H758" s="1" t="s">
        <v>208</v>
      </c>
      <c r="I75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59" spans="1:9" x14ac:dyDescent="0.25">
      <c r="A759" s="1" t="s">
        <v>2397</v>
      </c>
      <c r="B759" s="1" t="s">
        <v>2398</v>
      </c>
      <c r="C759" s="1" t="s">
        <v>2556</v>
      </c>
      <c r="D759" s="1">
        <v>1</v>
      </c>
      <c r="E759" s="1" t="s">
        <v>73</v>
      </c>
      <c r="F759" s="1">
        <v>0.54600000000000004</v>
      </c>
      <c r="G759" s="1">
        <v>2025</v>
      </c>
      <c r="H759" s="1" t="s">
        <v>54</v>
      </c>
      <c r="I75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0" spans="1:9" x14ac:dyDescent="0.25">
      <c r="A760" s="1" t="s">
        <v>2820</v>
      </c>
      <c r="B760" s="1" t="s">
        <v>2821</v>
      </c>
      <c r="C760" s="1" t="s">
        <v>34</v>
      </c>
      <c r="D760" s="1">
        <v>1</v>
      </c>
      <c r="E760" s="1">
        <v>0.13900000000000001</v>
      </c>
      <c r="F760" s="1">
        <v>0.11899999999999999</v>
      </c>
      <c r="G760" s="1">
        <v>2011</v>
      </c>
      <c r="H760" s="1" t="s">
        <v>54</v>
      </c>
      <c r="I76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1" spans="1:9" x14ac:dyDescent="0.25">
      <c r="A761" s="1" t="s">
        <v>2399</v>
      </c>
      <c r="B761" s="1" t="s">
        <v>2400</v>
      </c>
      <c r="C761" s="1" t="s">
        <v>2456</v>
      </c>
      <c r="D761" s="1">
        <v>1</v>
      </c>
      <c r="E761" s="1">
        <v>0.57999999999999996</v>
      </c>
      <c r="F761" s="1">
        <v>0.499</v>
      </c>
      <c r="G761" s="1">
        <v>2019</v>
      </c>
      <c r="H761" s="1" t="s">
        <v>191</v>
      </c>
      <c r="I76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2" spans="1:9" x14ac:dyDescent="0.25">
      <c r="A762" s="1" t="s">
        <v>2822</v>
      </c>
      <c r="B762" s="1" t="s">
        <v>2823</v>
      </c>
      <c r="C762" s="1" t="s">
        <v>2452</v>
      </c>
      <c r="D762" s="1">
        <v>1</v>
      </c>
      <c r="E762" s="1">
        <v>0.35899999999999999</v>
      </c>
      <c r="F762" s="1">
        <v>0.308</v>
      </c>
      <c r="G762" s="1">
        <v>2025</v>
      </c>
      <c r="H762" s="1" t="s">
        <v>54</v>
      </c>
      <c r="I76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3" spans="1:9" x14ac:dyDescent="0.25">
      <c r="A763" s="1" t="s">
        <v>2824</v>
      </c>
      <c r="B763" s="1" t="s">
        <v>2825</v>
      </c>
      <c r="C763" s="1" t="s">
        <v>34</v>
      </c>
      <c r="D763" s="1">
        <v>1</v>
      </c>
      <c r="E763" s="1">
        <v>0.21099999999999999</v>
      </c>
      <c r="F763" s="1">
        <v>0.18099999999999999</v>
      </c>
      <c r="G763" s="1">
        <v>2016</v>
      </c>
      <c r="H763" s="1" t="s">
        <v>191</v>
      </c>
      <c r="I76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4" spans="1:9" x14ac:dyDescent="0.25">
      <c r="A764" s="1" t="s">
        <v>2401</v>
      </c>
      <c r="B764" s="1" t="s">
        <v>2402</v>
      </c>
      <c r="C764" s="1" t="s">
        <v>2452</v>
      </c>
      <c r="D764" s="1">
        <v>1</v>
      </c>
      <c r="E764" s="1">
        <v>0.39100000000000001</v>
      </c>
      <c r="F764" s="1">
        <v>0.33600000000000002</v>
      </c>
      <c r="G764" s="1">
        <v>2025</v>
      </c>
      <c r="H764" s="1" t="s">
        <v>176</v>
      </c>
      <c r="I76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5" spans="1:9" x14ac:dyDescent="0.25">
      <c r="A765" s="1" t="s">
        <v>2405</v>
      </c>
      <c r="B765" s="1" t="s">
        <v>2406</v>
      </c>
      <c r="C765" s="1" t="s">
        <v>2456</v>
      </c>
      <c r="D765" s="1">
        <v>1</v>
      </c>
      <c r="E765" s="1">
        <v>0.50600000000000001</v>
      </c>
      <c r="F765" s="1">
        <v>0.435</v>
      </c>
      <c r="G765" s="1">
        <v>2025</v>
      </c>
      <c r="H765" s="1" t="s">
        <v>110</v>
      </c>
      <c r="I76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6" spans="1:9" x14ac:dyDescent="0.25">
      <c r="A766" s="1" t="s">
        <v>2826</v>
      </c>
      <c r="B766" s="1" t="s">
        <v>2827</v>
      </c>
      <c r="C766" s="1" t="s">
        <v>19</v>
      </c>
      <c r="D766" s="1">
        <v>1</v>
      </c>
      <c r="E766" s="1">
        <v>0.27500000000000002</v>
      </c>
      <c r="F766" s="1">
        <v>0.23599999999999999</v>
      </c>
      <c r="G766" s="1">
        <v>2014</v>
      </c>
      <c r="H766" s="1" t="s">
        <v>154</v>
      </c>
      <c r="I76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7" spans="1:9" x14ac:dyDescent="0.25">
      <c r="A767" s="1" t="s">
        <v>2407</v>
      </c>
      <c r="B767" s="1" t="s">
        <v>2408</v>
      </c>
      <c r="C767" s="1" t="s">
        <v>2452</v>
      </c>
      <c r="D767" s="1">
        <v>1</v>
      </c>
      <c r="E767" s="1">
        <v>0.36699999999999999</v>
      </c>
      <c r="F767" s="1">
        <v>0.316</v>
      </c>
      <c r="G767" s="1">
        <v>2020</v>
      </c>
      <c r="H767" s="1" t="s">
        <v>98</v>
      </c>
      <c r="I76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8" spans="1:9" x14ac:dyDescent="0.25">
      <c r="A768" s="1" t="s">
        <v>2413</v>
      </c>
      <c r="B768" s="1" t="s">
        <v>2414</v>
      </c>
      <c r="C768" s="1" t="s">
        <v>2452</v>
      </c>
      <c r="D768" s="1">
        <v>1</v>
      </c>
      <c r="E768" s="1">
        <v>0.35199999999999998</v>
      </c>
      <c r="F768" s="1">
        <v>0.30299999999999999</v>
      </c>
      <c r="G768" s="1">
        <v>2022</v>
      </c>
      <c r="H768" s="1" t="s">
        <v>536</v>
      </c>
      <c r="I76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69" spans="1:9" x14ac:dyDescent="0.25">
      <c r="A769" s="1" t="s">
        <v>2415</v>
      </c>
      <c r="B769" s="1" t="s">
        <v>2416</v>
      </c>
      <c r="C769" s="1" t="s">
        <v>66</v>
      </c>
      <c r="D769" s="1">
        <v>1</v>
      </c>
      <c r="E769" s="1">
        <v>0.433</v>
      </c>
      <c r="F769" s="1">
        <v>0.372</v>
      </c>
      <c r="G769" s="1">
        <v>2025</v>
      </c>
      <c r="H769" s="1" t="s">
        <v>98</v>
      </c>
      <c r="I76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0" spans="1:9" x14ac:dyDescent="0.25">
      <c r="A770" s="1" t="s">
        <v>2828</v>
      </c>
      <c r="B770" s="1" t="s">
        <v>2829</v>
      </c>
      <c r="C770" s="1" t="s">
        <v>2456</v>
      </c>
      <c r="D770" s="1">
        <v>1</v>
      </c>
      <c r="E770" s="1">
        <v>0.52900000000000003</v>
      </c>
      <c r="F770" s="1">
        <v>0.45500000000000002</v>
      </c>
      <c r="G770" s="1">
        <v>2022</v>
      </c>
      <c r="H770" s="1" t="s">
        <v>970</v>
      </c>
      <c r="I77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1" spans="1:9" x14ac:dyDescent="0.25">
      <c r="A771" s="1" t="s">
        <v>2423</v>
      </c>
      <c r="B771" s="1" t="s">
        <v>2424</v>
      </c>
      <c r="C771" s="1" t="s">
        <v>19</v>
      </c>
      <c r="D771" s="1">
        <v>1</v>
      </c>
      <c r="E771" s="1">
        <v>0.308</v>
      </c>
      <c r="F771" s="1">
        <v>0.26500000000000001</v>
      </c>
      <c r="G771" s="1">
        <v>2022</v>
      </c>
      <c r="H771" s="1" t="s">
        <v>131</v>
      </c>
      <c r="I77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2" spans="1:9" x14ac:dyDescent="0.25">
      <c r="A772" s="1" t="s">
        <v>2425</v>
      </c>
      <c r="B772" s="1" t="s">
        <v>2426</v>
      </c>
      <c r="C772" s="1" t="s">
        <v>66</v>
      </c>
      <c r="D772" s="1">
        <v>1</v>
      </c>
      <c r="E772" s="1">
        <v>0.40899999999999997</v>
      </c>
      <c r="F772" s="1">
        <v>0.35199999999999998</v>
      </c>
      <c r="G772" s="1">
        <v>2017</v>
      </c>
      <c r="H772" s="1" t="s">
        <v>110</v>
      </c>
      <c r="I77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3" spans="1:9" x14ac:dyDescent="0.25">
      <c r="A773" s="1" t="s">
        <v>2427</v>
      </c>
      <c r="B773" s="1" t="s">
        <v>2428</v>
      </c>
      <c r="C773" s="1" t="s">
        <v>2454</v>
      </c>
      <c r="D773" s="1">
        <v>1</v>
      </c>
      <c r="E773" s="3" t="s">
        <v>73</v>
      </c>
      <c r="F773" s="3">
        <v>0.66500000000000004</v>
      </c>
      <c r="G773" s="1">
        <v>2018</v>
      </c>
      <c r="H773" s="1" t="s">
        <v>82</v>
      </c>
      <c r="I773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1</v>
      </c>
    </row>
    <row r="774" spans="1:9" x14ac:dyDescent="0.25">
      <c r="A774" s="1" t="s">
        <v>2429</v>
      </c>
      <c r="B774" s="1" t="s">
        <v>2430</v>
      </c>
      <c r="C774" s="1" t="s">
        <v>19</v>
      </c>
      <c r="D774" s="1">
        <v>1</v>
      </c>
      <c r="E774" s="1">
        <v>0.34100000000000003</v>
      </c>
      <c r="F774" s="1">
        <v>0.29299999999999998</v>
      </c>
      <c r="G774" s="1">
        <v>2025</v>
      </c>
      <c r="H774" s="1" t="s">
        <v>107</v>
      </c>
      <c r="I774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5" spans="1:9" x14ac:dyDescent="0.25">
      <c r="A775" s="1" t="s">
        <v>2433</v>
      </c>
      <c r="B775" s="1" t="s">
        <v>2434</v>
      </c>
      <c r="C775" s="1" t="s">
        <v>34</v>
      </c>
      <c r="D775" s="1">
        <v>1</v>
      </c>
      <c r="E775" s="1">
        <v>0.20300000000000001</v>
      </c>
      <c r="F775" s="1">
        <v>0.17499999999999999</v>
      </c>
      <c r="G775" s="1">
        <v>2015</v>
      </c>
      <c r="H775" s="1" t="s">
        <v>970</v>
      </c>
      <c r="I775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6" spans="1:9" x14ac:dyDescent="0.25">
      <c r="A776" s="1" t="s">
        <v>2435</v>
      </c>
      <c r="B776" s="1" t="s">
        <v>2436</v>
      </c>
      <c r="C776" s="1" t="s">
        <v>19</v>
      </c>
      <c r="D776" s="1">
        <v>1</v>
      </c>
      <c r="E776" s="1">
        <v>0.35499999999999998</v>
      </c>
      <c r="F776" s="1">
        <v>0.30499999999999999</v>
      </c>
      <c r="G776" s="1">
        <v>2025</v>
      </c>
      <c r="H776" s="1" t="s">
        <v>25</v>
      </c>
      <c r="I776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7" spans="1:9" x14ac:dyDescent="0.25">
      <c r="A777" s="1" t="s">
        <v>2437</v>
      </c>
      <c r="B777" s="1" t="s">
        <v>2438</v>
      </c>
      <c r="C777" s="1" t="s">
        <v>2452</v>
      </c>
      <c r="D777" s="1">
        <v>1</v>
      </c>
      <c r="E777" s="1">
        <v>0.35299999999999998</v>
      </c>
      <c r="F777" s="1">
        <v>0.30299999999999999</v>
      </c>
      <c r="G777" s="1">
        <v>2025</v>
      </c>
      <c r="H777" s="1" t="s">
        <v>41</v>
      </c>
      <c r="I777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8" spans="1:9" x14ac:dyDescent="0.25">
      <c r="A778" s="1" t="s">
        <v>2441</v>
      </c>
      <c r="B778" s="1" t="s">
        <v>2442</v>
      </c>
      <c r="C778" s="1" t="s">
        <v>19</v>
      </c>
      <c r="D778" s="1">
        <v>1</v>
      </c>
      <c r="E778" s="1">
        <v>0.308</v>
      </c>
      <c r="F778" s="1">
        <v>0.26500000000000001</v>
      </c>
      <c r="G778" s="1">
        <v>2012</v>
      </c>
      <c r="H778" s="1" t="s">
        <v>110</v>
      </c>
      <c r="I778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79" spans="1:9" x14ac:dyDescent="0.25">
      <c r="A779" s="1" t="s">
        <v>2443</v>
      </c>
      <c r="B779" s="1" t="s">
        <v>2444</v>
      </c>
      <c r="C779" s="1" t="s">
        <v>66</v>
      </c>
      <c r="D779" s="1">
        <v>1</v>
      </c>
      <c r="E779" s="1">
        <v>0.47799999999999998</v>
      </c>
      <c r="F779" s="1">
        <v>0.41099999999999998</v>
      </c>
      <c r="G779" s="1">
        <v>2015</v>
      </c>
      <c r="H779" s="1" t="s">
        <v>110</v>
      </c>
      <c r="I779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80" spans="1:9" x14ac:dyDescent="0.25">
      <c r="A780" s="1" t="s">
        <v>2447</v>
      </c>
      <c r="B780" s="1" t="s">
        <v>2448</v>
      </c>
      <c r="C780" s="1" t="s">
        <v>66</v>
      </c>
      <c r="D780" s="1">
        <v>1</v>
      </c>
      <c r="E780" s="1">
        <v>0.46500000000000002</v>
      </c>
      <c r="F780" s="1">
        <v>0.4</v>
      </c>
      <c r="G780" s="1">
        <v>2025</v>
      </c>
      <c r="H780" s="1" t="s">
        <v>107</v>
      </c>
      <c r="I780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81" spans="1:9" x14ac:dyDescent="0.25">
      <c r="A781" s="1" t="s">
        <v>2449</v>
      </c>
      <c r="B781" s="1" t="s">
        <v>2450</v>
      </c>
      <c r="C781" s="1" t="s">
        <v>19</v>
      </c>
      <c r="D781" s="1">
        <v>1</v>
      </c>
      <c r="E781" s="1">
        <v>0.33100000000000002</v>
      </c>
      <c r="F781" s="1">
        <v>0.28399999999999997</v>
      </c>
      <c r="G781" s="1">
        <v>2025</v>
      </c>
      <c r="H781" s="1" t="s">
        <v>148</v>
      </c>
      <c r="I781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  <row r="782" spans="1:9" x14ac:dyDescent="0.25">
      <c r="A782" s="1" t="s">
        <v>2830</v>
      </c>
      <c r="B782" s="1" t="s">
        <v>2831</v>
      </c>
      <c r="C782" s="1" t="s">
        <v>34</v>
      </c>
      <c r="D782" s="1">
        <v>1</v>
      </c>
      <c r="E782" s="1">
        <v>0.17399999999999999</v>
      </c>
      <c r="F782" s="1">
        <v>0.15</v>
      </c>
      <c r="G782" s="1">
        <v>2014</v>
      </c>
      <c r="H782" s="1" t="s">
        <v>9</v>
      </c>
      <c r="I782" s="1">
        <f>IF(OR(Tableau3Bandes[[#This Row],[Club]]=$M$2,Tableau3Bandes[[#This Row],[Club]]=$M$3,Tableau3Bandes[[#This Row],[Club]]=$M$4,Tableau3Bandes[[#This Row],[Club]]=$M$5,Tableau3Bandes[[#This Row],[Club]]=$M$6,Tableau3Bandes[[#This Row],[Club]]=$M$7,Tableau3Bandes[[#This Row],[Club]]=$M$8,Tableau3Bandes[[#This Row],[Club]]=$M$9,Tableau3Bandes[[#This Row],[Club]]=$M$10,Tableau3Bandes[[#This Row],[Club]]=$M$11,Tableau3Bandes[[#This Row],[Club]]=$M$12,Tableau3Bandes[[#This Row],[Club]]=$M$13,Tableau3Bandes[[#This Row],[Club]]=$M$14,Tableau3Bandes[[#This Row],[Club]]=$M$15,Tableau3Bandes[[#This Row],[Club]]=$M$16,Tableau3Bandes[[#This Row],[Club]]=$M$17),1,0)</f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120E0-80DF-44E2-9CE1-F6BDA0A3E4D5}">
  <dimension ref="A1:M341"/>
  <sheetViews>
    <sheetView workbookViewId="0">
      <selection activeCell="I1" sqref="I1:M1048576"/>
    </sheetView>
  </sheetViews>
  <sheetFormatPr baseColWidth="10" defaultRowHeight="15" x14ac:dyDescent="0.25"/>
  <cols>
    <col min="1" max="1" width="12.85546875" style="1" bestFit="1" customWidth="1"/>
    <col min="2" max="2" width="31.5703125" style="1" bestFit="1" customWidth="1"/>
    <col min="3" max="3" width="14.140625" style="1" bestFit="1" customWidth="1"/>
    <col min="4" max="4" width="14" style="1" bestFit="1" customWidth="1"/>
    <col min="5" max="6" width="19.28515625" style="2" bestFit="1" customWidth="1"/>
    <col min="7" max="7" width="11.28515625" style="1" bestFit="1" customWidth="1"/>
    <col min="8" max="8" width="47" style="1" bestFit="1" customWidth="1"/>
    <col min="9" max="12" width="0" style="1" hidden="1" customWidth="1"/>
    <col min="13" max="13" width="43.5703125" style="1" hidden="1" customWidth="1"/>
    <col min="14" max="16384" width="11.42578125" style="1"/>
  </cols>
  <sheetData>
    <row r="1" spans="1:13" ht="15.75" thickBot="1" x14ac:dyDescent="0.3">
      <c r="A1" s="1" t="s">
        <v>0</v>
      </c>
      <c r="B1" s="1" t="s">
        <v>1</v>
      </c>
      <c r="C1" s="1" t="s">
        <v>2</v>
      </c>
      <c r="D1" s="1" t="s">
        <v>2912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2458</v>
      </c>
    </row>
    <row r="2" spans="1:13" x14ac:dyDescent="0.25">
      <c r="A2" s="1" t="s">
        <v>21</v>
      </c>
      <c r="B2" s="1" t="s">
        <v>22</v>
      </c>
      <c r="C2" s="1" t="s">
        <v>19</v>
      </c>
      <c r="D2" s="1">
        <v>1</v>
      </c>
      <c r="E2" s="1">
        <v>3.5</v>
      </c>
      <c r="F2" s="1">
        <v>2.8</v>
      </c>
      <c r="G2" s="1">
        <v>2025</v>
      </c>
      <c r="H2" s="1" t="s">
        <v>9</v>
      </c>
      <c r="I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2" s="5" t="str">
        <f>'3B 01-09-2025'!M2</f>
        <v>11001 – BILLARD CLUB ALGRANGE</v>
      </c>
    </row>
    <row r="3" spans="1:13" x14ac:dyDescent="0.25">
      <c r="A3" s="1" t="s">
        <v>23</v>
      </c>
      <c r="B3" s="1" t="s">
        <v>24</v>
      </c>
      <c r="C3" s="1" t="s">
        <v>2452</v>
      </c>
      <c r="D3" s="1">
        <v>1</v>
      </c>
      <c r="E3" s="1">
        <v>3.96</v>
      </c>
      <c r="F3" s="1">
        <v>3.17</v>
      </c>
      <c r="G3" s="1">
        <v>2014</v>
      </c>
      <c r="H3" s="1" t="s">
        <v>25</v>
      </c>
      <c r="I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3" s="6" t="str">
        <f>'3B 01-09-2025'!M3</f>
        <v>11003 – BILLARD CLUB BAN SAINT MARTIN</v>
      </c>
    </row>
    <row r="4" spans="1:13" x14ac:dyDescent="0.25">
      <c r="A4" s="1" t="s">
        <v>2904</v>
      </c>
      <c r="B4" s="1" t="s">
        <v>2905</v>
      </c>
      <c r="C4" s="1" t="s">
        <v>66</v>
      </c>
      <c r="D4" s="1">
        <v>1</v>
      </c>
      <c r="E4" s="1">
        <v>5.35</v>
      </c>
      <c r="F4" s="1">
        <v>4.28</v>
      </c>
      <c r="G4" s="1">
        <v>2008</v>
      </c>
      <c r="H4" s="1" t="s">
        <v>41</v>
      </c>
      <c r="I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4" s="6" t="str">
        <f>'3B 01-09-2025'!M4</f>
        <v>11005 – E.S. HAGONDANGE</v>
      </c>
    </row>
    <row r="5" spans="1:13" x14ac:dyDescent="0.25">
      <c r="A5" s="1" t="s">
        <v>64</v>
      </c>
      <c r="B5" s="1" t="s">
        <v>65</v>
      </c>
      <c r="C5" s="1" t="s">
        <v>2452</v>
      </c>
      <c r="D5" s="1">
        <v>1</v>
      </c>
      <c r="E5" s="1">
        <v>3.7</v>
      </c>
      <c r="F5" s="1">
        <v>2.96</v>
      </c>
      <c r="G5" s="1">
        <v>2025</v>
      </c>
      <c r="H5" s="1" t="s">
        <v>67</v>
      </c>
      <c r="I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5" s="6" t="str">
        <f>'3B 01-09-2025'!M5</f>
        <v>11006 – BC SARREGUEMINES WELFERDING</v>
      </c>
    </row>
    <row r="6" spans="1:13" x14ac:dyDescent="0.25">
      <c r="A6" s="1" t="s">
        <v>70</v>
      </c>
      <c r="B6" s="1" t="s">
        <v>71</v>
      </c>
      <c r="C6" s="1" t="s">
        <v>2637</v>
      </c>
      <c r="D6" s="1">
        <v>1</v>
      </c>
      <c r="E6" s="1" t="s">
        <v>73</v>
      </c>
      <c r="F6" s="1">
        <v>20.86</v>
      </c>
      <c r="G6" s="1">
        <v>2025</v>
      </c>
      <c r="H6" s="1" t="s">
        <v>16</v>
      </c>
      <c r="I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6" s="6" t="str">
        <f>'3B 01-09-2025'!M6</f>
        <v>11007 – BILLARD CLUB KNUTANGE</v>
      </c>
    </row>
    <row r="7" spans="1:13" x14ac:dyDescent="0.25">
      <c r="A7" s="1" t="s">
        <v>83</v>
      </c>
      <c r="B7" s="1" t="s">
        <v>84</v>
      </c>
      <c r="C7" s="1" t="s">
        <v>19</v>
      </c>
      <c r="D7" s="1">
        <v>1</v>
      </c>
      <c r="E7" s="1">
        <v>1.4</v>
      </c>
      <c r="F7" s="1">
        <v>1.1200000000000001</v>
      </c>
      <c r="G7" s="1">
        <v>2025</v>
      </c>
      <c r="H7" s="1" t="s">
        <v>85</v>
      </c>
      <c r="I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7" s="6" t="str">
        <f>'3B 01-09-2025'!M7</f>
        <v>11013 – BILLARD CLUB METZ</v>
      </c>
    </row>
    <row r="8" spans="1:13" x14ac:dyDescent="0.25">
      <c r="A8" s="1" t="s">
        <v>94</v>
      </c>
      <c r="B8" s="1" t="s">
        <v>95</v>
      </c>
      <c r="C8" s="1" t="s">
        <v>19</v>
      </c>
      <c r="D8" s="1">
        <v>1</v>
      </c>
      <c r="E8" s="1">
        <v>3</v>
      </c>
      <c r="F8" s="1">
        <v>2.4</v>
      </c>
      <c r="G8" s="1">
        <v>2022</v>
      </c>
      <c r="H8" s="1" t="s">
        <v>54</v>
      </c>
      <c r="I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8" s="6" t="str">
        <f>'3B 01-09-2025'!M8</f>
        <v>11017 – BILLARD CLUB MOYEUVRE</v>
      </c>
    </row>
    <row r="9" spans="1:13" x14ac:dyDescent="0.25">
      <c r="A9" s="1" t="s">
        <v>116</v>
      </c>
      <c r="B9" s="1" t="s">
        <v>117</v>
      </c>
      <c r="C9" s="1" t="s">
        <v>2456</v>
      </c>
      <c r="D9" s="1">
        <v>1</v>
      </c>
      <c r="E9" s="1">
        <v>6.85</v>
      </c>
      <c r="F9" s="1">
        <v>5.48</v>
      </c>
      <c r="G9" s="1">
        <v>2017</v>
      </c>
      <c r="H9" s="1" t="s">
        <v>25</v>
      </c>
      <c r="I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9" s="6" t="str">
        <f>'3B 01-09-2025'!M9</f>
        <v>11021 – A.J.B. THIONVILLE</v>
      </c>
    </row>
    <row r="10" spans="1:13" x14ac:dyDescent="0.25">
      <c r="A10" s="1" t="s">
        <v>121</v>
      </c>
      <c r="B10" s="1" t="s">
        <v>122</v>
      </c>
      <c r="C10" s="1" t="s">
        <v>2456</v>
      </c>
      <c r="D10" s="1">
        <v>1</v>
      </c>
      <c r="E10" s="1">
        <v>6.99</v>
      </c>
      <c r="F10" s="1">
        <v>5.59</v>
      </c>
      <c r="G10" s="1">
        <v>2024</v>
      </c>
      <c r="H10" s="1" t="s">
        <v>123</v>
      </c>
      <c r="I1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10" s="6" t="str">
        <f>'3B 01-09-2025'!M10</f>
        <v>11033 – BILLARD CLUB AUDUN VILLERUPT</v>
      </c>
    </row>
    <row r="11" spans="1:13" x14ac:dyDescent="0.25">
      <c r="A11" s="1" t="s">
        <v>124</v>
      </c>
      <c r="B11" s="1" t="s">
        <v>125</v>
      </c>
      <c r="C11" s="1" t="s">
        <v>2452</v>
      </c>
      <c r="D11" s="1">
        <v>1</v>
      </c>
      <c r="E11" s="1">
        <v>2.88</v>
      </c>
      <c r="F11" s="1">
        <v>2.2999999999999998</v>
      </c>
      <c r="G11" s="1">
        <v>2025</v>
      </c>
      <c r="H11" s="1" t="s">
        <v>126</v>
      </c>
      <c r="I1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11" s="6" t="str">
        <f>'3B 01-09-2025'!M11</f>
        <v>11035 – C.B. SARREGUEMINES</v>
      </c>
    </row>
    <row r="12" spans="1:13" x14ac:dyDescent="0.25">
      <c r="A12" s="1" t="s">
        <v>155</v>
      </c>
      <c r="B12" s="1" t="s">
        <v>156</v>
      </c>
      <c r="C12" s="1" t="s">
        <v>19</v>
      </c>
      <c r="D12" s="1">
        <v>1</v>
      </c>
      <c r="E12" s="1">
        <v>2.67</v>
      </c>
      <c r="F12" s="1">
        <v>2.14</v>
      </c>
      <c r="G12" s="1">
        <v>2019</v>
      </c>
      <c r="H12" s="1" t="s">
        <v>151</v>
      </c>
      <c r="I1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12" s="6" t="str">
        <f>'3B 01-09-2025'!M12</f>
        <v>11037 – C.B. PETITE ROSSELLE</v>
      </c>
    </row>
    <row r="13" spans="1:13" x14ac:dyDescent="0.25">
      <c r="A13" s="1" t="s">
        <v>157</v>
      </c>
      <c r="B13" s="1" t="s">
        <v>158</v>
      </c>
      <c r="C13" s="1" t="s">
        <v>19</v>
      </c>
      <c r="D13" s="1">
        <v>1</v>
      </c>
      <c r="E13" s="1">
        <v>2.0499999999999998</v>
      </c>
      <c r="F13" s="1">
        <v>1.64</v>
      </c>
      <c r="G13" s="1">
        <v>2023</v>
      </c>
      <c r="H13" s="1" t="s">
        <v>25</v>
      </c>
      <c r="I1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13" s="6" t="str">
        <f>'3B 01-09-2025'!M13</f>
        <v>11062 – CERCLE DE BILLARD FRANCAIS ST AVOLD</v>
      </c>
    </row>
    <row r="14" spans="1:13" x14ac:dyDescent="0.25">
      <c r="A14" s="1" t="s">
        <v>159</v>
      </c>
      <c r="B14" s="1" t="s">
        <v>160</v>
      </c>
      <c r="C14" s="1" t="s">
        <v>19</v>
      </c>
      <c r="D14" s="1">
        <v>1</v>
      </c>
      <c r="E14" s="1">
        <v>3.27</v>
      </c>
      <c r="F14" s="1">
        <v>2.62</v>
      </c>
      <c r="G14" s="1">
        <v>2025</v>
      </c>
      <c r="H14" s="1" t="s">
        <v>110</v>
      </c>
      <c r="I1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14" s="6" t="str">
        <f>'3B 01-09-2025'!M14</f>
        <v>11066 – BILLARD CLUB GANDRANGE</v>
      </c>
    </row>
    <row r="15" spans="1:13" x14ac:dyDescent="0.25">
      <c r="A15" s="1" t="s">
        <v>163</v>
      </c>
      <c r="B15" s="1" t="s">
        <v>164</v>
      </c>
      <c r="C15" s="1" t="s">
        <v>2452</v>
      </c>
      <c r="D15" s="1">
        <v>1</v>
      </c>
      <c r="E15" s="1">
        <v>3.02</v>
      </c>
      <c r="F15" s="1">
        <v>2.41</v>
      </c>
      <c r="G15" s="1">
        <v>2020</v>
      </c>
      <c r="H15" s="1" t="s">
        <v>60</v>
      </c>
      <c r="I1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15" s="6" t="str">
        <f>'3B 01-09-2025'!M15</f>
        <v>11067 – BILLARD CLUB FLORANGE</v>
      </c>
    </row>
    <row r="16" spans="1:13" x14ac:dyDescent="0.25">
      <c r="A16" s="1" t="s">
        <v>165</v>
      </c>
      <c r="B16" s="1" t="s">
        <v>166</v>
      </c>
      <c r="C16" s="1" t="s">
        <v>19</v>
      </c>
      <c r="D16" s="1">
        <v>1</v>
      </c>
      <c r="E16" s="1">
        <v>2.58</v>
      </c>
      <c r="F16" s="1">
        <v>2.06</v>
      </c>
      <c r="G16" s="1">
        <v>2011</v>
      </c>
      <c r="H16" s="1" t="s">
        <v>167</v>
      </c>
      <c r="I1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16" s="6" t="str">
        <f>'3B 01-09-2025'!M16</f>
        <v>11072 – AMICALE BILLARD DE MAGNY</v>
      </c>
    </row>
    <row r="17" spans="1:13" ht="15.75" thickBot="1" x14ac:dyDescent="0.3">
      <c r="A17" s="1" t="s">
        <v>185</v>
      </c>
      <c r="B17" s="1" t="s">
        <v>186</v>
      </c>
      <c r="C17" s="1" t="s">
        <v>2452</v>
      </c>
      <c r="D17" s="1">
        <v>1</v>
      </c>
      <c r="E17" s="1">
        <v>3.91</v>
      </c>
      <c r="F17" s="1">
        <v>3.12</v>
      </c>
      <c r="G17" s="1">
        <v>2024</v>
      </c>
      <c r="H17" s="1" t="s">
        <v>123</v>
      </c>
      <c r="I1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  <c r="M17" s="7" t="str">
        <f>'3B 01-09-2025'!M17</f>
        <v>11074 – COURCELLES SUR NIED</v>
      </c>
    </row>
    <row r="18" spans="1:13" x14ac:dyDescent="0.25">
      <c r="A18" s="1" t="s">
        <v>194</v>
      </c>
      <c r="B18" s="1" t="s">
        <v>195</v>
      </c>
      <c r="C18" s="1" t="s">
        <v>2452</v>
      </c>
      <c r="D18" s="1">
        <v>1</v>
      </c>
      <c r="E18" s="2">
        <v>3.5</v>
      </c>
      <c r="F18" s="2">
        <v>2.8</v>
      </c>
      <c r="G18" s="1">
        <v>2019</v>
      </c>
      <c r="H18" s="1" t="s">
        <v>28</v>
      </c>
      <c r="I1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9" spans="1:13" x14ac:dyDescent="0.25">
      <c r="A19" s="1" t="s">
        <v>196</v>
      </c>
      <c r="B19" s="1" t="s">
        <v>197</v>
      </c>
      <c r="C19" s="1" t="s">
        <v>2452</v>
      </c>
      <c r="D19" s="1">
        <v>1</v>
      </c>
      <c r="E19" s="2">
        <v>4.38</v>
      </c>
      <c r="F19" s="2">
        <v>3.51</v>
      </c>
      <c r="G19" s="1">
        <v>2023</v>
      </c>
      <c r="H19" s="1" t="s">
        <v>28</v>
      </c>
      <c r="I1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0" spans="1:13" x14ac:dyDescent="0.25">
      <c r="A20" s="1" t="s">
        <v>202</v>
      </c>
      <c r="B20" s="1" t="s">
        <v>203</v>
      </c>
      <c r="C20" s="1" t="s">
        <v>19</v>
      </c>
      <c r="D20" s="1">
        <v>1</v>
      </c>
      <c r="E20" s="1">
        <v>2.93</v>
      </c>
      <c r="F20" s="1">
        <v>2.34</v>
      </c>
      <c r="G20" s="1">
        <v>2015</v>
      </c>
      <c r="H20" s="1" t="s">
        <v>9</v>
      </c>
      <c r="I2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" spans="1:13" x14ac:dyDescent="0.25">
      <c r="A21" s="1" t="s">
        <v>204</v>
      </c>
      <c r="B21" s="1" t="s">
        <v>205</v>
      </c>
      <c r="C21" s="1" t="s">
        <v>66</v>
      </c>
      <c r="D21" s="1">
        <v>1</v>
      </c>
      <c r="E21" s="1">
        <v>5.12</v>
      </c>
      <c r="F21" s="1">
        <v>4.0999999999999996</v>
      </c>
      <c r="G21" s="1">
        <v>2025</v>
      </c>
      <c r="H21" s="1" t="s">
        <v>13</v>
      </c>
      <c r="I2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" spans="1:13" x14ac:dyDescent="0.25">
      <c r="A22" s="1" t="s">
        <v>218</v>
      </c>
      <c r="B22" s="1" t="s">
        <v>219</v>
      </c>
      <c r="C22" s="1" t="s">
        <v>2452</v>
      </c>
      <c r="D22" s="1">
        <v>1</v>
      </c>
      <c r="E22" s="1">
        <v>2.68</v>
      </c>
      <c r="F22" s="1">
        <v>2.14</v>
      </c>
      <c r="G22" s="1">
        <v>2025</v>
      </c>
      <c r="H22" s="1" t="s">
        <v>154</v>
      </c>
      <c r="I2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" spans="1:13" x14ac:dyDescent="0.25">
      <c r="A23" s="1" t="s">
        <v>258</v>
      </c>
      <c r="B23" s="1" t="s">
        <v>259</v>
      </c>
      <c r="C23" s="1" t="s">
        <v>2456</v>
      </c>
      <c r="D23" s="1">
        <v>1</v>
      </c>
      <c r="E23" s="1">
        <v>6.57</v>
      </c>
      <c r="F23" s="1">
        <v>5.26</v>
      </c>
      <c r="G23" s="1">
        <v>2009</v>
      </c>
      <c r="H23" s="1" t="s">
        <v>60</v>
      </c>
      <c r="I2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4" spans="1:13" x14ac:dyDescent="0.25">
      <c r="A24" s="1" t="s">
        <v>262</v>
      </c>
      <c r="B24" s="1" t="s">
        <v>263</v>
      </c>
      <c r="C24" s="1" t="s">
        <v>19</v>
      </c>
      <c r="D24" s="1">
        <v>1</v>
      </c>
      <c r="E24" s="1">
        <v>3.15</v>
      </c>
      <c r="F24" s="1">
        <v>2.52</v>
      </c>
      <c r="G24" s="1">
        <v>2009</v>
      </c>
      <c r="H24" s="1" t="s">
        <v>151</v>
      </c>
      <c r="I2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5" spans="1:13" x14ac:dyDescent="0.25">
      <c r="A25" s="1" t="s">
        <v>264</v>
      </c>
      <c r="B25" s="1" t="s">
        <v>265</v>
      </c>
      <c r="C25" s="1" t="s">
        <v>2456</v>
      </c>
      <c r="D25" s="1">
        <v>1</v>
      </c>
      <c r="E25" s="1">
        <v>6.68</v>
      </c>
      <c r="F25" s="1">
        <v>5.34</v>
      </c>
      <c r="G25" s="1">
        <v>2016</v>
      </c>
      <c r="H25" s="1" t="s">
        <v>20</v>
      </c>
      <c r="I2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" spans="1:13" x14ac:dyDescent="0.25">
      <c r="A26" s="1" t="s">
        <v>276</v>
      </c>
      <c r="B26" s="1" t="s">
        <v>277</v>
      </c>
      <c r="C26" s="1" t="s">
        <v>19</v>
      </c>
      <c r="D26" s="1">
        <v>1</v>
      </c>
      <c r="E26" s="1">
        <v>2.9</v>
      </c>
      <c r="F26" s="1">
        <v>2.3199999999999998</v>
      </c>
      <c r="G26" s="1">
        <v>2011</v>
      </c>
      <c r="H26" s="1" t="s">
        <v>148</v>
      </c>
      <c r="I2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" spans="1:13" x14ac:dyDescent="0.25">
      <c r="A27" s="1" t="s">
        <v>285</v>
      </c>
      <c r="B27" s="1" t="s">
        <v>286</v>
      </c>
      <c r="C27" s="1" t="s">
        <v>2456</v>
      </c>
      <c r="D27" s="1">
        <v>1</v>
      </c>
      <c r="E27" s="1">
        <v>6.41</v>
      </c>
      <c r="F27" s="1">
        <v>5.13</v>
      </c>
      <c r="G27" s="1">
        <v>2023</v>
      </c>
      <c r="H27" s="1" t="s">
        <v>9</v>
      </c>
      <c r="I2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8" spans="1:13" x14ac:dyDescent="0.25">
      <c r="A28" s="1" t="s">
        <v>287</v>
      </c>
      <c r="B28" s="1" t="s">
        <v>288</v>
      </c>
      <c r="C28" s="1" t="s">
        <v>2452</v>
      </c>
      <c r="D28" s="1">
        <v>1</v>
      </c>
      <c r="E28" s="2">
        <v>4.0599999999999996</v>
      </c>
      <c r="F28" s="2">
        <v>3.25</v>
      </c>
      <c r="G28" s="1">
        <v>2025</v>
      </c>
      <c r="H28" s="1" t="s">
        <v>289</v>
      </c>
      <c r="I2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9" spans="1:13" x14ac:dyDescent="0.25">
      <c r="A29" s="1" t="s">
        <v>294</v>
      </c>
      <c r="B29" s="1" t="s">
        <v>295</v>
      </c>
      <c r="C29" s="1" t="s">
        <v>19</v>
      </c>
      <c r="D29" s="1">
        <v>1</v>
      </c>
      <c r="E29" s="1">
        <v>2.71</v>
      </c>
      <c r="F29" s="1">
        <v>2.16</v>
      </c>
      <c r="G29" s="1">
        <v>2025</v>
      </c>
      <c r="H29" s="1" t="s">
        <v>57</v>
      </c>
      <c r="I2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" spans="1:13" x14ac:dyDescent="0.25">
      <c r="A30" s="1" t="s">
        <v>296</v>
      </c>
      <c r="B30" s="1" t="s">
        <v>297</v>
      </c>
      <c r="C30" s="1" t="s">
        <v>19</v>
      </c>
      <c r="D30" s="1">
        <v>1</v>
      </c>
      <c r="E30" s="2">
        <v>2.4</v>
      </c>
      <c r="F30" s="2">
        <v>1.92</v>
      </c>
      <c r="G30" s="1">
        <v>2023</v>
      </c>
      <c r="H30" s="1" t="s">
        <v>284</v>
      </c>
      <c r="I3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31" spans="1:13" x14ac:dyDescent="0.25">
      <c r="A31" s="1" t="s">
        <v>300</v>
      </c>
      <c r="B31" s="1" t="s">
        <v>301</v>
      </c>
      <c r="C31" s="1" t="s">
        <v>19</v>
      </c>
      <c r="D31" s="1">
        <v>1</v>
      </c>
      <c r="E31" s="1">
        <v>1.26</v>
      </c>
      <c r="F31" s="1">
        <v>1.01</v>
      </c>
      <c r="G31" s="1">
        <v>2018</v>
      </c>
      <c r="H31" s="1" t="s">
        <v>138</v>
      </c>
      <c r="I3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2" spans="1:13" x14ac:dyDescent="0.25">
      <c r="A32" s="1" t="s">
        <v>310</v>
      </c>
      <c r="B32" s="1" t="s">
        <v>311</v>
      </c>
      <c r="C32" s="1" t="s">
        <v>19</v>
      </c>
      <c r="D32" s="1">
        <v>1</v>
      </c>
      <c r="E32" s="1">
        <v>1.54</v>
      </c>
      <c r="F32" s="1">
        <v>1.23</v>
      </c>
      <c r="G32" s="1">
        <v>2018</v>
      </c>
      <c r="H32" s="1" t="s">
        <v>25</v>
      </c>
      <c r="I3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" spans="1:9" x14ac:dyDescent="0.25">
      <c r="A33" s="1" t="s">
        <v>318</v>
      </c>
      <c r="B33" s="1" t="s">
        <v>319</v>
      </c>
      <c r="C33" s="1" t="s">
        <v>19</v>
      </c>
      <c r="D33" s="1">
        <v>1</v>
      </c>
      <c r="E33" s="1">
        <v>2.42</v>
      </c>
      <c r="F33" s="1">
        <v>1.93</v>
      </c>
      <c r="G33" s="1">
        <v>2012</v>
      </c>
      <c r="H33" s="1" t="s">
        <v>320</v>
      </c>
      <c r="I3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4" spans="1:9" x14ac:dyDescent="0.25">
      <c r="A34" s="1" t="s">
        <v>323</v>
      </c>
      <c r="B34" s="1" t="s">
        <v>324</v>
      </c>
      <c r="C34" s="1" t="s">
        <v>19</v>
      </c>
      <c r="D34" s="1">
        <v>1</v>
      </c>
      <c r="E34" s="2">
        <v>1.23</v>
      </c>
      <c r="F34" s="2">
        <v>0.98</v>
      </c>
      <c r="G34" s="1">
        <v>2020</v>
      </c>
      <c r="H34" s="1" t="s">
        <v>38</v>
      </c>
      <c r="I3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35" spans="1:9" x14ac:dyDescent="0.25">
      <c r="A35" s="1" t="s">
        <v>327</v>
      </c>
      <c r="B35" s="1" t="s">
        <v>328</v>
      </c>
      <c r="C35" s="1" t="s">
        <v>19</v>
      </c>
      <c r="D35" s="1">
        <v>1</v>
      </c>
      <c r="E35" s="1">
        <v>2.04</v>
      </c>
      <c r="F35" s="1">
        <v>1.63</v>
      </c>
      <c r="G35" s="1">
        <v>2013</v>
      </c>
      <c r="H35" s="1" t="s">
        <v>85</v>
      </c>
      <c r="I3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6" spans="1:9" x14ac:dyDescent="0.25">
      <c r="A36" s="1" t="s">
        <v>331</v>
      </c>
      <c r="B36" s="1" t="s">
        <v>332</v>
      </c>
      <c r="C36" s="1" t="s">
        <v>19</v>
      </c>
      <c r="D36" s="1">
        <v>1</v>
      </c>
      <c r="E36" s="1">
        <v>1.56</v>
      </c>
      <c r="F36" s="1">
        <v>1.25</v>
      </c>
      <c r="G36" s="1">
        <v>2024</v>
      </c>
      <c r="H36" s="1" t="s">
        <v>107</v>
      </c>
      <c r="I3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7" spans="1:9" x14ac:dyDescent="0.25">
      <c r="A37" s="1" t="s">
        <v>357</v>
      </c>
      <c r="B37" s="1" t="s">
        <v>358</v>
      </c>
      <c r="C37" s="1" t="s">
        <v>2456</v>
      </c>
      <c r="D37" s="1">
        <v>1</v>
      </c>
      <c r="E37" s="1">
        <v>6.79</v>
      </c>
      <c r="F37" s="1">
        <v>5.43</v>
      </c>
      <c r="G37" s="1">
        <v>2019</v>
      </c>
      <c r="H37" s="1" t="s">
        <v>123</v>
      </c>
      <c r="I3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8" spans="1:9" x14ac:dyDescent="0.25">
      <c r="A38" s="1" t="s">
        <v>376</v>
      </c>
      <c r="B38" s="1" t="s">
        <v>377</v>
      </c>
      <c r="C38" s="1" t="s">
        <v>19</v>
      </c>
      <c r="D38" s="1">
        <v>1</v>
      </c>
      <c r="E38" s="1">
        <v>2.4500000000000002</v>
      </c>
      <c r="F38" s="1">
        <v>1.96</v>
      </c>
      <c r="G38" s="1">
        <v>2020</v>
      </c>
      <c r="H38" s="1" t="s">
        <v>63</v>
      </c>
      <c r="I3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9" spans="1:9" x14ac:dyDescent="0.25">
      <c r="A39" s="1" t="s">
        <v>380</v>
      </c>
      <c r="B39" s="1" t="s">
        <v>381</v>
      </c>
      <c r="C39" s="1" t="s">
        <v>2452</v>
      </c>
      <c r="D39" s="1">
        <v>1</v>
      </c>
      <c r="E39" s="2">
        <v>3.98</v>
      </c>
      <c r="F39" s="2">
        <v>3.18</v>
      </c>
      <c r="G39" s="1">
        <v>2023</v>
      </c>
      <c r="H39" s="1" t="s">
        <v>51</v>
      </c>
      <c r="I3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40" spans="1:9" x14ac:dyDescent="0.25">
      <c r="A40" s="1" t="s">
        <v>389</v>
      </c>
      <c r="B40" s="1" t="s">
        <v>390</v>
      </c>
      <c r="C40" s="1" t="s">
        <v>72</v>
      </c>
      <c r="D40" s="1">
        <v>1</v>
      </c>
      <c r="E40" s="1" t="s">
        <v>73</v>
      </c>
      <c r="F40" s="1">
        <v>26.55</v>
      </c>
      <c r="G40" s="1">
        <v>2023</v>
      </c>
      <c r="H40" s="1" t="s">
        <v>60</v>
      </c>
      <c r="I4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41" spans="1:9" x14ac:dyDescent="0.25">
      <c r="A41" s="1" t="s">
        <v>2595</v>
      </c>
      <c r="B41" s="1" t="s">
        <v>2596</v>
      </c>
      <c r="C41" s="1" t="s">
        <v>118</v>
      </c>
      <c r="D41" s="1">
        <v>1</v>
      </c>
      <c r="E41" s="1" t="s">
        <v>73</v>
      </c>
      <c r="F41" s="1">
        <v>10.26</v>
      </c>
      <c r="G41" s="1">
        <v>2013</v>
      </c>
      <c r="H41" s="1" t="s">
        <v>41</v>
      </c>
      <c r="I4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42" spans="1:9" x14ac:dyDescent="0.25">
      <c r="A42" s="1" t="s">
        <v>399</v>
      </c>
      <c r="B42" s="1" t="s">
        <v>400</v>
      </c>
      <c r="C42" s="1" t="s">
        <v>66</v>
      </c>
      <c r="D42" s="1">
        <v>1</v>
      </c>
      <c r="E42" s="1">
        <v>5.14</v>
      </c>
      <c r="F42" s="1">
        <v>4.1100000000000003</v>
      </c>
      <c r="G42" s="1">
        <v>2024</v>
      </c>
      <c r="H42" s="1" t="s">
        <v>176</v>
      </c>
      <c r="I4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43" spans="1:9" x14ac:dyDescent="0.25">
      <c r="A43" s="1" t="s">
        <v>425</v>
      </c>
      <c r="B43" s="1" t="s">
        <v>426</v>
      </c>
      <c r="C43" s="1" t="s">
        <v>2452</v>
      </c>
      <c r="D43" s="1">
        <v>1</v>
      </c>
      <c r="E43" s="1">
        <v>3.88</v>
      </c>
      <c r="F43" s="1">
        <v>3.11</v>
      </c>
      <c r="G43" s="1">
        <v>2024</v>
      </c>
      <c r="H43" s="1" t="s">
        <v>67</v>
      </c>
      <c r="I4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44" spans="1:9" x14ac:dyDescent="0.25">
      <c r="A44" s="1" t="s">
        <v>429</v>
      </c>
      <c r="B44" s="1" t="s">
        <v>430</v>
      </c>
      <c r="C44" s="1" t="s">
        <v>2452</v>
      </c>
      <c r="D44" s="1">
        <v>1</v>
      </c>
      <c r="E44" s="2">
        <v>4.42</v>
      </c>
      <c r="F44" s="2">
        <v>3.54</v>
      </c>
      <c r="G44" s="1">
        <v>2009</v>
      </c>
      <c r="H44" s="1" t="s">
        <v>431</v>
      </c>
      <c r="I4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45" spans="1:9" x14ac:dyDescent="0.25">
      <c r="A45" s="1" t="s">
        <v>434</v>
      </c>
      <c r="B45" s="1" t="s">
        <v>435</v>
      </c>
      <c r="C45" s="1" t="s">
        <v>19</v>
      </c>
      <c r="D45" s="1">
        <v>1</v>
      </c>
      <c r="E45" s="1">
        <v>3.02</v>
      </c>
      <c r="F45" s="1">
        <v>2.41</v>
      </c>
      <c r="G45" s="1">
        <v>2019</v>
      </c>
      <c r="H45" s="1" t="s">
        <v>9</v>
      </c>
      <c r="I4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46" spans="1:9" x14ac:dyDescent="0.25">
      <c r="A46" s="1" t="s">
        <v>436</v>
      </c>
      <c r="B46" s="1" t="s">
        <v>437</v>
      </c>
      <c r="C46" s="1" t="s">
        <v>19</v>
      </c>
      <c r="D46" s="1">
        <v>1</v>
      </c>
      <c r="E46" s="1">
        <v>1.67</v>
      </c>
      <c r="F46" s="1">
        <v>1.34</v>
      </c>
      <c r="G46" s="1">
        <v>2025</v>
      </c>
      <c r="H46" s="1" t="s">
        <v>320</v>
      </c>
      <c r="I4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47" spans="1:9" x14ac:dyDescent="0.25">
      <c r="A47" s="1" t="s">
        <v>442</v>
      </c>
      <c r="B47" s="1" t="s">
        <v>443</v>
      </c>
      <c r="C47" s="1" t="s">
        <v>2452</v>
      </c>
      <c r="D47" s="1">
        <v>1</v>
      </c>
      <c r="E47" s="1">
        <v>2.6</v>
      </c>
      <c r="F47" s="1">
        <v>2.08</v>
      </c>
      <c r="G47" s="1">
        <v>2025</v>
      </c>
      <c r="H47" s="1" t="s">
        <v>13</v>
      </c>
      <c r="I4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48" spans="1:9" x14ac:dyDescent="0.25">
      <c r="A48" s="1" t="s">
        <v>448</v>
      </c>
      <c r="B48" s="1" t="s">
        <v>449</v>
      </c>
      <c r="C48" s="1" t="s">
        <v>2452</v>
      </c>
      <c r="D48" s="1">
        <v>1</v>
      </c>
      <c r="E48" s="1">
        <v>3.54</v>
      </c>
      <c r="F48" s="1">
        <v>2.83</v>
      </c>
      <c r="G48" s="1">
        <v>2012</v>
      </c>
      <c r="H48" s="1" t="s">
        <v>41</v>
      </c>
      <c r="I4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49" spans="1:9" x14ac:dyDescent="0.25">
      <c r="A49" s="1" t="s">
        <v>450</v>
      </c>
      <c r="B49" s="1" t="s">
        <v>451</v>
      </c>
      <c r="C49" s="1" t="s">
        <v>2452</v>
      </c>
      <c r="D49" s="1">
        <v>1</v>
      </c>
      <c r="E49" s="1">
        <v>4.3099999999999996</v>
      </c>
      <c r="F49" s="1">
        <v>3.45</v>
      </c>
      <c r="G49" s="1">
        <v>2024</v>
      </c>
      <c r="H49" s="1" t="s">
        <v>16</v>
      </c>
      <c r="I4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50" spans="1:9" x14ac:dyDescent="0.25">
      <c r="A50" s="1" t="s">
        <v>464</v>
      </c>
      <c r="B50" s="1" t="s">
        <v>465</v>
      </c>
      <c r="C50" s="1" t="s">
        <v>2452</v>
      </c>
      <c r="D50" s="1">
        <v>1</v>
      </c>
      <c r="E50" s="1">
        <v>2.98</v>
      </c>
      <c r="F50" s="1">
        <v>2.38</v>
      </c>
      <c r="G50" s="1">
        <v>2022</v>
      </c>
      <c r="H50" s="1" t="s">
        <v>25</v>
      </c>
      <c r="I5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51" spans="1:9" x14ac:dyDescent="0.25">
      <c r="A51" s="1" t="s">
        <v>2484</v>
      </c>
      <c r="B51" s="1" t="s">
        <v>2485</v>
      </c>
      <c r="C51" s="1" t="s">
        <v>2456</v>
      </c>
      <c r="D51" s="1">
        <v>1</v>
      </c>
      <c r="E51" s="2">
        <v>6.93</v>
      </c>
      <c r="F51" s="2">
        <v>5.54</v>
      </c>
      <c r="G51" s="1">
        <v>2009</v>
      </c>
      <c r="H51" s="1" t="s">
        <v>51</v>
      </c>
      <c r="I5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52" spans="1:9" x14ac:dyDescent="0.25">
      <c r="A52" s="1" t="s">
        <v>502</v>
      </c>
      <c r="B52" s="1" t="s">
        <v>503</v>
      </c>
      <c r="C52" s="1" t="s">
        <v>2452</v>
      </c>
      <c r="D52" s="1">
        <v>1</v>
      </c>
      <c r="E52" s="1">
        <v>3.8</v>
      </c>
      <c r="F52" s="1">
        <v>3.04</v>
      </c>
      <c r="G52" s="1">
        <v>2021</v>
      </c>
      <c r="H52" s="1" t="s">
        <v>54</v>
      </c>
      <c r="I5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53" spans="1:9" x14ac:dyDescent="0.25">
      <c r="A53" s="1" t="s">
        <v>516</v>
      </c>
      <c r="B53" s="1" t="s">
        <v>517</v>
      </c>
      <c r="C53" s="1" t="s">
        <v>19</v>
      </c>
      <c r="D53" s="1">
        <v>1</v>
      </c>
      <c r="E53" s="1">
        <v>1.88</v>
      </c>
      <c r="F53" s="1">
        <v>1.5</v>
      </c>
      <c r="G53" s="1">
        <v>2018</v>
      </c>
      <c r="H53" s="1" t="s">
        <v>115</v>
      </c>
      <c r="I5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54" spans="1:9" x14ac:dyDescent="0.25">
      <c r="A54" s="1" t="s">
        <v>518</v>
      </c>
      <c r="B54" s="1" t="s">
        <v>519</v>
      </c>
      <c r="C54" s="1" t="s">
        <v>2556</v>
      </c>
      <c r="D54" s="1">
        <v>1</v>
      </c>
      <c r="E54" s="1" t="s">
        <v>73</v>
      </c>
      <c r="F54" s="1">
        <v>7.55</v>
      </c>
      <c r="G54" s="1">
        <v>2017</v>
      </c>
      <c r="H54" s="1" t="s">
        <v>123</v>
      </c>
      <c r="I5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55" spans="1:9" x14ac:dyDescent="0.25">
      <c r="A55" s="1" t="s">
        <v>520</v>
      </c>
      <c r="B55" s="1" t="s">
        <v>521</v>
      </c>
      <c r="C55" s="1" t="s">
        <v>2452</v>
      </c>
      <c r="D55" s="1">
        <v>1</v>
      </c>
      <c r="E55" s="1">
        <v>4.37</v>
      </c>
      <c r="F55" s="1">
        <v>3.5</v>
      </c>
      <c r="G55" s="1">
        <v>2025</v>
      </c>
      <c r="H55" s="1" t="s">
        <v>215</v>
      </c>
      <c r="I5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56" spans="1:9" x14ac:dyDescent="0.25">
      <c r="A56" s="1" t="s">
        <v>526</v>
      </c>
      <c r="B56" s="1" t="s">
        <v>527</v>
      </c>
      <c r="C56" s="1" t="s">
        <v>19</v>
      </c>
      <c r="D56" s="1">
        <v>1</v>
      </c>
      <c r="E56" s="1">
        <v>2.1</v>
      </c>
      <c r="F56" s="1">
        <v>1.68</v>
      </c>
      <c r="G56" s="1">
        <v>2019</v>
      </c>
      <c r="H56" s="1" t="s">
        <v>151</v>
      </c>
      <c r="I5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57" spans="1:9" x14ac:dyDescent="0.25">
      <c r="A57" s="1" t="s">
        <v>530</v>
      </c>
      <c r="B57" s="1" t="s">
        <v>531</v>
      </c>
      <c r="C57" s="1" t="s">
        <v>19</v>
      </c>
      <c r="D57" s="1">
        <v>1</v>
      </c>
      <c r="E57" s="2">
        <v>1.68</v>
      </c>
      <c r="F57" s="2">
        <v>1.34</v>
      </c>
      <c r="G57" s="1">
        <v>2024</v>
      </c>
      <c r="H57" s="1" t="s">
        <v>82</v>
      </c>
      <c r="I5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58" spans="1:9" x14ac:dyDescent="0.25">
      <c r="A58" s="1" t="s">
        <v>532</v>
      </c>
      <c r="B58" s="1" t="s">
        <v>533</v>
      </c>
      <c r="C58" s="1" t="s">
        <v>19</v>
      </c>
      <c r="D58" s="1">
        <v>1</v>
      </c>
      <c r="E58" s="2">
        <v>1.1200000000000001</v>
      </c>
      <c r="F58" s="2">
        <v>0.89</v>
      </c>
      <c r="G58" s="1">
        <v>2024</v>
      </c>
      <c r="H58" s="1" t="s">
        <v>82</v>
      </c>
      <c r="I5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59" spans="1:9" x14ac:dyDescent="0.25">
      <c r="A59" s="1" t="s">
        <v>543</v>
      </c>
      <c r="B59" s="1" t="s">
        <v>544</v>
      </c>
      <c r="C59" s="1" t="s">
        <v>2452</v>
      </c>
      <c r="D59" s="1">
        <v>1</v>
      </c>
      <c r="E59" s="1">
        <v>3.54</v>
      </c>
      <c r="F59" s="1">
        <v>2.83</v>
      </c>
      <c r="G59" s="1">
        <v>2020</v>
      </c>
      <c r="H59" s="1" t="s">
        <v>167</v>
      </c>
      <c r="I5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0" spans="1:9" x14ac:dyDescent="0.25">
      <c r="A60" s="1" t="s">
        <v>545</v>
      </c>
      <c r="B60" s="1" t="s">
        <v>546</v>
      </c>
      <c r="C60" s="1" t="s">
        <v>19</v>
      </c>
      <c r="D60" s="1">
        <v>1</v>
      </c>
      <c r="E60" s="1">
        <v>2.35</v>
      </c>
      <c r="F60" s="1">
        <v>1.88</v>
      </c>
      <c r="G60" s="1">
        <v>2019</v>
      </c>
      <c r="H60" s="1" t="s">
        <v>115</v>
      </c>
      <c r="I6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1" spans="1:9" x14ac:dyDescent="0.25">
      <c r="A61" s="1" t="s">
        <v>549</v>
      </c>
      <c r="B61" s="1" t="s">
        <v>550</v>
      </c>
      <c r="C61" s="1" t="s">
        <v>66</v>
      </c>
      <c r="D61" s="1">
        <v>1</v>
      </c>
      <c r="E61" s="1">
        <v>5.42</v>
      </c>
      <c r="F61" s="1">
        <v>4.34</v>
      </c>
      <c r="G61" s="1">
        <v>2025</v>
      </c>
      <c r="H61" s="1" t="s">
        <v>98</v>
      </c>
      <c r="I6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2" spans="1:9" x14ac:dyDescent="0.25">
      <c r="A62" s="1" t="s">
        <v>555</v>
      </c>
      <c r="B62" s="1" t="s">
        <v>556</v>
      </c>
      <c r="C62" s="1" t="s">
        <v>19</v>
      </c>
      <c r="D62" s="1">
        <v>1</v>
      </c>
      <c r="E62" s="1">
        <v>1.35</v>
      </c>
      <c r="F62" s="1">
        <v>1.08</v>
      </c>
      <c r="G62" s="1">
        <v>2018</v>
      </c>
      <c r="H62" s="1" t="s">
        <v>85</v>
      </c>
      <c r="I6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3" spans="1:9" x14ac:dyDescent="0.25">
      <c r="A63" s="1" t="s">
        <v>557</v>
      </c>
      <c r="B63" s="1" t="s">
        <v>558</v>
      </c>
      <c r="C63" s="1" t="s">
        <v>19</v>
      </c>
      <c r="D63" s="1">
        <v>1</v>
      </c>
      <c r="E63" s="1">
        <v>1.86</v>
      </c>
      <c r="F63" s="1">
        <v>1.49</v>
      </c>
      <c r="G63" s="1">
        <v>2025</v>
      </c>
      <c r="H63" s="1" t="s">
        <v>154</v>
      </c>
      <c r="I6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4" spans="1:9" x14ac:dyDescent="0.25">
      <c r="A64" s="1" t="s">
        <v>569</v>
      </c>
      <c r="B64" s="1" t="s">
        <v>570</v>
      </c>
      <c r="C64" s="1" t="s">
        <v>2452</v>
      </c>
      <c r="D64" s="1">
        <v>1</v>
      </c>
      <c r="E64" s="1">
        <v>2.0499999999999998</v>
      </c>
      <c r="F64" s="1">
        <v>1.64</v>
      </c>
      <c r="G64" s="1">
        <v>2025</v>
      </c>
      <c r="H64" s="1" t="s">
        <v>60</v>
      </c>
      <c r="I6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5" spans="1:9" x14ac:dyDescent="0.25">
      <c r="A65" s="1" t="s">
        <v>573</v>
      </c>
      <c r="B65" s="1" t="s">
        <v>574</v>
      </c>
      <c r="C65" s="1" t="s">
        <v>19</v>
      </c>
      <c r="D65" s="1">
        <v>1</v>
      </c>
      <c r="E65" s="1">
        <v>2.4900000000000002</v>
      </c>
      <c r="F65" s="1">
        <v>1.99</v>
      </c>
      <c r="G65" s="1">
        <v>2018</v>
      </c>
      <c r="H65" s="1" t="s">
        <v>93</v>
      </c>
      <c r="I6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6" spans="1:9" x14ac:dyDescent="0.25">
      <c r="A66" s="1" t="s">
        <v>575</v>
      </c>
      <c r="B66" s="1" t="s">
        <v>576</v>
      </c>
      <c r="C66" s="1" t="s">
        <v>19</v>
      </c>
      <c r="D66" s="1">
        <v>1</v>
      </c>
      <c r="E66" s="1">
        <v>1.94</v>
      </c>
      <c r="F66" s="1">
        <v>1.55</v>
      </c>
      <c r="G66" s="1">
        <v>2017</v>
      </c>
      <c r="H66" s="1" t="s">
        <v>354</v>
      </c>
      <c r="I6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7" spans="1:9" x14ac:dyDescent="0.25">
      <c r="A67" s="1" t="s">
        <v>577</v>
      </c>
      <c r="B67" s="1" t="s">
        <v>578</v>
      </c>
      <c r="C67" s="1" t="s">
        <v>2452</v>
      </c>
      <c r="D67" s="1">
        <v>1</v>
      </c>
      <c r="E67" s="1">
        <v>3.12</v>
      </c>
      <c r="F67" s="1">
        <v>2.5</v>
      </c>
      <c r="G67" s="1">
        <v>2025</v>
      </c>
      <c r="H67" s="1" t="s">
        <v>351</v>
      </c>
      <c r="I6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8" spans="1:9" x14ac:dyDescent="0.25">
      <c r="A68" s="1" t="s">
        <v>591</v>
      </c>
      <c r="B68" s="1" t="s">
        <v>592</v>
      </c>
      <c r="C68" s="1" t="s">
        <v>2452</v>
      </c>
      <c r="D68" s="1">
        <v>1</v>
      </c>
      <c r="E68" s="1">
        <v>3.52</v>
      </c>
      <c r="F68" s="1">
        <v>2.82</v>
      </c>
      <c r="G68" s="1">
        <v>2025</v>
      </c>
      <c r="H68" s="1" t="s">
        <v>143</v>
      </c>
      <c r="I6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69" spans="1:9" x14ac:dyDescent="0.25">
      <c r="A69" s="1" t="s">
        <v>603</v>
      </c>
      <c r="B69" s="1" t="s">
        <v>604</v>
      </c>
      <c r="C69" s="1" t="s">
        <v>19</v>
      </c>
      <c r="D69" s="1">
        <v>1</v>
      </c>
      <c r="E69" s="1">
        <v>1.48</v>
      </c>
      <c r="F69" s="1">
        <v>1.18</v>
      </c>
      <c r="G69" s="1">
        <v>2018</v>
      </c>
      <c r="H69" s="1" t="s">
        <v>354</v>
      </c>
      <c r="I6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70" spans="1:9" x14ac:dyDescent="0.25">
      <c r="A70" s="1" t="s">
        <v>613</v>
      </c>
      <c r="B70" s="1" t="s">
        <v>614</v>
      </c>
      <c r="C70" s="1" t="s">
        <v>19</v>
      </c>
      <c r="D70" s="1">
        <v>1</v>
      </c>
      <c r="E70" s="2">
        <v>1.08</v>
      </c>
      <c r="F70" s="2">
        <v>0.86</v>
      </c>
      <c r="G70" s="1">
        <v>2024</v>
      </c>
      <c r="H70" s="1" t="s">
        <v>82</v>
      </c>
      <c r="I7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71" spans="1:9" x14ac:dyDescent="0.25">
      <c r="A71" s="1" t="s">
        <v>624</v>
      </c>
      <c r="B71" s="1" t="s">
        <v>625</v>
      </c>
      <c r="C71" s="1" t="s">
        <v>2452</v>
      </c>
      <c r="D71" s="1">
        <v>1</v>
      </c>
      <c r="E71" s="1">
        <v>4.32</v>
      </c>
      <c r="F71" s="1">
        <v>3.46</v>
      </c>
      <c r="G71" s="1">
        <v>2009</v>
      </c>
      <c r="H71" s="1" t="s">
        <v>626</v>
      </c>
      <c r="I7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72" spans="1:9" x14ac:dyDescent="0.25">
      <c r="A72" s="1" t="s">
        <v>637</v>
      </c>
      <c r="B72" s="1" t="s">
        <v>638</v>
      </c>
      <c r="C72" s="1" t="s">
        <v>19</v>
      </c>
      <c r="D72" s="1">
        <v>1</v>
      </c>
      <c r="E72" s="1">
        <v>2.85</v>
      </c>
      <c r="F72" s="1">
        <v>2.2799999999999998</v>
      </c>
      <c r="G72" s="1">
        <v>2015</v>
      </c>
      <c r="H72" s="1" t="s">
        <v>85</v>
      </c>
      <c r="I7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73" spans="1:9" x14ac:dyDescent="0.25">
      <c r="A73" s="1" t="s">
        <v>641</v>
      </c>
      <c r="B73" s="1" t="s">
        <v>642</v>
      </c>
      <c r="C73" s="1" t="s">
        <v>2452</v>
      </c>
      <c r="D73" s="1">
        <v>1</v>
      </c>
      <c r="E73" s="1">
        <v>2.2599999999999998</v>
      </c>
      <c r="F73" s="1">
        <v>1.8</v>
      </c>
      <c r="G73" s="1">
        <v>2025</v>
      </c>
      <c r="H73" s="1" t="s">
        <v>107</v>
      </c>
      <c r="I7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74" spans="1:9" x14ac:dyDescent="0.25">
      <c r="A74" s="1" t="s">
        <v>645</v>
      </c>
      <c r="B74" s="1" t="s">
        <v>646</v>
      </c>
      <c r="C74" s="1" t="s">
        <v>19</v>
      </c>
      <c r="D74" s="1">
        <v>1</v>
      </c>
      <c r="E74" s="1">
        <v>1.9</v>
      </c>
      <c r="F74" s="1">
        <v>1.52</v>
      </c>
      <c r="G74" s="1">
        <v>2025</v>
      </c>
      <c r="H74" s="1" t="s">
        <v>85</v>
      </c>
      <c r="I7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75" spans="1:9" x14ac:dyDescent="0.25">
      <c r="A75" s="1" t="s">
        <v>653</v>
      </c>
      <c r="B75" s="1" t="s">
        <v>654</v>
      </c>
      <c r="C75" s="1" t="s">
        <v>2556</v>
      </c>
      <c r="D75" s="1">
        <v>1</v>
      </c>
      <c r="E75" s="2" t="s">
        <v>73</v>
      </c>
      <c r="F75" s="2">
        <v>7.77</v>
      </c>
      <c r="G75" s="1">
        <v>2008</v>
      </c>
      <c r="H75" s="1" t="s">
        <v>655</v>
      </c>
      <c r="I7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76" spans="1:9" x14ac:dyDescent="0.25">
      <c r="A76" s="1" t="s">
        <v>665</v>
      </c>
      <c r="B76" s="1" t="s">
        <v>666</v>
      </c>
      <c r="C76" s="1" t="s">
        <v>66</v>
      </c>
      <c r="D76" s="1">
        <v>1</v>
      </c>
      <c r="E76" s="1">
        <v>4.8</v>
      </c>
      <c r="F76" s="1">
        <v>3.84</v>
      </c>
      <c r="G76" s="1">
        <v>2020</v>
      </c>
      <c r="H76" s="1" t="s">
        <v>253</v>
      </c>
      <c r="I7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77" spans="1:9" x14ac:dyDescent="0.25">
      <c r="A77" s="1" t="s">
        <v>667</v>
      </c>
      <c r="B77" s="1" t="s">
        <v>668</v>
      </c>
      <c r="C77" s="1" t="s">
        <v>19</v>
      </c>
      <c r="D77" s="1">
        <v>1</v>
      </c>
      <c r="E77" s="1">
        <v>1.55</v>
      </c>
      <c r="F77" s="1">
        <v>1.24</v>
      </c>
      <c r="G77" s="1">
        <v>2014</v>
      </c>
      <c r="H77" s="1" t="s">
        <v>85</v>
      </c>
      <c r="I7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78" spans="1:9" x14ac:dyDescent="0.25">
      <c r="A78" s="1" t="s">
        <v>669</v>
      </c>
      <c r="B78" s="1" t="s">
        <v>670</v>
      </c>
      <c r="C78" s="1" t="s">
        <v>19</v>
      </c>
      <c r="D78" s="1">
        <v>1</v>
      </c>
      <c r="E78" s="1">
        <v>1.96</v>
      </c>
      <c r="F78" s="1">
        <v>1.56</v>
      </c>
      <c r="G78" s="1">
        <v>2025</v>
      </c>
      <c r="H78" s="1" t="s">
        <v>154</v>
      </c>
      <c r="I7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79" spans="1:9" x14ac:dyDescent="0.25">
      <c r="A79" s="1" t="s">
        <v>671</v>
      </c>
      <c r="B79" s="1" t="s">
        <v>672</v>
      </c>
      <c r="C79" s="1" t="s">
        <v>19</v>
      </c>
      <c r="D79" s="1">
        <v>1</v>
      </c>
      <c r="E79" s="1">
        <v>1.81</v>
      </c>
      <c r="F79" s="1">
        <v>1.45</v>
      </c>
      <c r="G79" s="1">
        <v>2018</v>
      </c>
      <c r="H79" s="1" t="s">
        <v>167</v>
      </c>
      <c r="I7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80" spans="1:9" x14ac:dyDescent="0.25">
      <c r="A80" s="1" t="s">
        <v>673</v>
      </c>
      <c r="B80" s="1" t="s">
        <v>674</v>
      </c>
      <c r="C80" s="1" t="s">
        <v>2556</v>
      </c>
      <c r="D80" s="1">
        <v>1</v>
      </c>
      <c r="E80" s="1" t="s">
        <v>73</v>
      </c>
      <c r="F80" s="1">
        <v>8.7799999999999994</v>
      </c>
      <c r="G80" s="1">
        <v>2025</v>
      </c>
      <c r="H80" s="1" t="s">
        <v>167</v>
      </c>
      <c r="I8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81" spans="1:9" x14ac:dyDescent="0.25">
      <c r="A81" s="1" t="s">
        <v>687</v>
      </c>
      <c r="B81" s="1" t="s">
        <v>688</v>
      </c>
      <c r="C81" s="1" t="s">
        <v>19</v>
      </c>
      <c r="D81" s="1">
        <v>1</v>
      </c>
      <c r="E81" s="1">
        <v>2.91</v>
      </c>
      <c r="F81" s="1">
        <v>2.33</v>
      </c>
      <c r="G81" s="1">
        <v>2020</v>
      </c>
      <c r="H81" s="1" t="s">
        <v>126</v>
      </c>
      <c r="I8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82" spans="1:9" x14ac:dyDescent="0.25">
      <c r="A82" s="1" t="s">
        <v>701</v>
      </c>
      <c r="B82" s="1" t="s">
        <v>702</v>
      </c>
      <c r="C82" s="1" t="s">
        <v>19</v>
      </c>
      <c r="D82" s="1">
        <v>1</v>
      </c>
      <c r="E82" s="1">
        <v>1.53</v>
      </c>
      <c r="F82" s="1">
        <v>1.22</v>
      </c>
      <c r="G82" s="1">
        <v>2017</v>
      </c>
      <c r="H82" s="1" t="s">
        <v>154</v>
      </c>
      <c r="I8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83" spans="1:9" x14ac:dyDescent="0.25">
      <c r="A83" s="1" t="s">
        <v>709</v>
      </c>
      <c r="B83" s="1" t="s">
        <v>710</v>
      </c>
      <c r="C83" s="1" t="s">
        <v>19</v>
      </c>
      <c r="D83" s="1">
        <v>1</v>
      </c>
      <c r="E83" s="1">
        <v>1.8</v>
      </c>
      <c r="F83" s="1">
        <v>1.44</v>
      </c>
      <c r="G83" s="1">
        <v>2011</v>
      </c>
      <c r="H83" s="1" t="s">
        <v>167</v>
      </c>
      <c r="I8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84" spans="1:9" x14ac:dyDescent="0.25">
      <c r="A84" s="1" t="s">
        <v>711</v>
      </c>
      <c r="B84" s="1" t="s">
        <v>712</v>
      </c>
      <c r="C84" s="1" t="s">
        <v>66</v>
      </c>
      <c r="D84" s="1">
        <v>1</v>
      </c>
      <c r="E84" s="1">
        <v>4.55</v>
      </c>
      <c r="F84" s="1">
        <v>3.64</v>
      </c>
      <c r="G84" s="1">
        <v>2023</v>
      </c>
      <c r="H84" s="1" t="s">
        <v>176</v>
      </c>
      <c r="I8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85" spans="1:9" x14ac:dyDescent="0.25">
      <c r="A85" s="1" t="s">
        <v>713</v>
      </c>
      <c r="B85" s="1" t="s">
        <v>714</v>
      </c>
      <c r="C85" s="1" t="s">
        <v>19</v>
      </c>
      <c r="D85" s="1">
        <v>1</v>
      </c>
      <c r="E85" s="1">
        <v>2.2200000000000002</v>
      </c>
      <c r="F85" s="1">
        <v>1.78</v>
      </c>
      <c r="G85" s="1">
        <v>2025</v>
      </c>
      <c r="H85" s="1" t="s">
        <v>191</v>
      </c>
      <c r="I8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86" spans="1:9" x14ac:dyDescent="0.25">
      <c r="A86" s="1" t="s">
        <v>727</v>
      </c>
      <c r="B86" s="1" t="s">
        <v>728</v>
      </c>
      <c r="C86" s="1" t="s">
        <v>2556</v>
      </c>
      <c r="D86" s="1">
        <v>1</v>
      </c>
      <c r="E86" s="2" t="s">
        <v>73</v>
      </c>
      <c r="F86" s="2">
        <v>7.28</v>
      </c>
      <c r="G86" s="1">
        <v>2021</v>
      </c>
      <c r="H86" s="1" t="s">
        <v>289</v>
      </c>
      <c r="I8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87" spans="1:9" x14ac:dyDescent="0.25">
      <c r="A87" s="1" t="s">
        <v>740</v>
      </c>
      <c r="B87" s="1" t="s">
        <v>741</v>
      </c>
      <c r="C87" s="1" t="s">
        <v>19</v>
      </c>
      <c r="D87" s="1">
        <v>1</v>
      </c>
      <c r="E87" s="1">
        <v>2.19</v>
      </c>
      <c r="F87" s="1">
        <v>1.75</v>
      </c>
      <c r="G87" s="1">
        <v>2018</v>
      </c>
      <c r="H87" s="1" t="s">
        <v>48</v>
      </c>
      <c r="I8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88" spans="1:9" x14ac:dyDescent="0.25">
      <c r="A88" s="1" t="s">
        <v>744</v>
      </c>
      <c r="B88" s="1" t="s">
        <v>745</v>
      </c>
      <c r="C88" s="1" t="s">
        <v>19</v>
      </c>
      <c r="D88" s="1">
        <v>1</v>
      </c>
      <c r="E88" s="1">
        <v>2.64</v>
      </c>
      <c r="F88" s="1">
        <v>2.11</v>
      </c>
      <c r="G88" s="1">
        <v>2016</v>
      </c>
      <c r="H88" s="1" t="s">
        <v>9</v>
      </c>
      <c r="I8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89" spans="1:9" x14ac:dyDescent="0.25">
      <c r="A89" s="1" t="s">
        <v>762</v>
      </c>
      <c r="B89" s="1" t="s">
        <v>763</v>
      </c>
      <c r="C89" s="1" t="s">
        <v>2452</v>
      </c>
      <c r="D89" s="1">
        <v>1</v>
      </c>
      <c r="E89" s="1">
        <v>3.54</v>
      </c>
      <c r="F89" s="1">
        <v>2.83</v>
      </c>
      <c r="G89" s="1">
        <v>2015</v>
      </c>
      <c r="H89" s="1" t="s">
        <v>215</v>
      </c>
      <c r="I8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90" spans="1:9" x14ac:dyDescent="0.25">
      <c r="A90" s="1" t="s">
        <v>764</v>
      </c>
      <c r="B90" s="1" t="s">
        <v>765</v>
      </c>
      <c r="C90" s="1" t="s">
        <v>19</v>
      </c>
      <c r="D90" s="1">
        <v>1</v>
      </c>
      <c r="E90" s="2">
        <v>2</v>
      </c>
      <c r="F90" s="2">
        <v>1.6</v>
      </c>
      <c r="G90" s="1">
        <v>2011</v>
      </c>
      <c r="H90" s="1" t="s">
        <v>38</v>
      </c>
      <c r="I9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91" spans="1:9" x14ac:dyDescent="0.25">
      <c r="A91" s="1" t="s">
        <v>770</v>
      </c>
      <c r="B91" s="1" t="s">
        <v>771</v>
      </c>
      <c r="C91" s="1" t="s">
        <v>118</v>
      </c>
      <c r="D91" s="1">
        <v>1</v>
      </c>
      <c r="E91" s="1" t="s">
        <v>73</v>
      </c>
      <c r="F91" s="1">
        <v>14.49</v>
      </c>
      <c r="G91" s="1">
        <v>2025</v>
      </c>
      <c r="H91" s="1" t="s">
        <v>67</v>
      </c>
      <c r="I9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92" spans="1:9" x14ac:dyDescent="0.25">
      <c r="A92" s="1" t="s">
        <v>772</v>
      </c>
      <c r="B92" s="1" t="s">
        <v>773</v>
      </c>
      <c r="C92" s="1" t="s">
        <v>19</v>
      </c>
      <c r="D92" s="1">
        <v>1</v>
      </c>
      <c r="E92" s="1">
        <v>2.38</v>
      </c>
      <c r="F92" s="1">
        <v>1.91</v>
      </c>
      <c r="G92" s="1">
        <v>2025</v>
      </c>
      <c r="H92" s="1" t="s">
        <v>48</v>
      </c>
      <c r="I9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93" spans="1:9" x14ac:dyDescent="0.25">
      <c r="A93" s="1" t="s">
        <v>778</v>
      </c>
      <c r="B93" s="1" t="s">
        <v>779</v>
      </c>
      <c r="C93" s="1" t="s">
        <v>19</v>
      </c>
      <c r="D93" s="1">
        <v>1</v>
      </c>
      <c r="E93" s="1">
        <v>3.02</v>
      </c>
      <c r="F93" s="1">
        <v>2.41</v>
      </c>
      <c r="G93" s="1">
        <v>2013</v>
      </c>
      <c r="H93" s="1" t="s">
        <v>626</v>
      </c>
      <c r="I9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94" spans="1:9" x14ac:dyDescent="0.25">
      <c r="A94" s="1" t="s">
        <v>786</v>
      </c>
      <c r="B94" s="1" t="s">
        <v>787</v>
      </c>
      <c r="C94" s="1" t="s">
        <v>66</v>
      </c>
      <c r="D94" s="1">
        <v>1</v>
      </c>
      <c r="E94" s="1">
        <v>5.68</v>
      </c>
      <c r="F94" s="1">
        <v>4.54</v>
      </c>
      <c r="G94" s="1">
        <v>2025</v>
      </c>
      <c r="H94" s="1" t="s">
        <v>110</v>
      </c>
      <c r="I9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95" spans="1:9" x14ac:dyDescent="0.25">
      <c r="A95" s="1" t="s">
        <v>796</v>
      </c>
      <c r="B95" s="1" t="s">
        <v>797</v>
      </c>
      <c r="C95" s="1" t="s">
        <v>19</v>
      </c>
      <c r="D95" s="1">
        <v>1</v>
      </c>
      <c r="E95" s="1">
        <v>2.84</v>
      </c>
      <c r="F95" s="1">
        <v>2.27</v>
      </c>
      <c r="G95" s="1">
        <v>2025</v>
      </c>
      <c r="H95" s="1" t="s">
        <v>148</v>
      </c>
      <c r="I9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96" spans="1:9" x14ac:dyDescent="0.25">
      <c r="A96" s="1" t="s">
        <v>800</v>
      </c>
      <c r="B96" s="1" t="s">
        <v>801</v>
      </c>
      <c r="C96" s="1" t="s">
        <v>66</v>
      </c>
      <c r="D96" s="1">
        <v>1</v>
      </c>
      <c r="E96" s="1">
        <v>5.67</v>
      </c>
      <c r="F96" s="1">
        <v>4.54</v>
      </c>
      <c r="G96" s="1">
        <v>2025</v>
      </c>
      <c r="H96" s="1" t="s">
        <v>25</v>
      </c>
      <c r="I9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97" spans="1:9" x14ac:dyDescent="0.25">
      <c r="A97" s="1" t="s">
        <v>802</v>
      </c>
      <c r="B97" s="1" t="s">
        <v>803</v>
      </c>
      <c r="C97" s="1" t="s">
        <v>2556</v>
      </c>
      <c r="D97" s="1">
        <v>1</v>
      </c>
      <c r="E97" s="1" t="s">
        <v>73</v>
      </c>
      <c r="F97" s="1">
        <v>7.17</v>
      </c>
      <c r="G97" s="1">
        <v>2025</v>
      </c>
      <c r="H97" s="1" t="s">
        <v>9</v>
      </c>
      <c r="I9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98" spans="1:9" x14ac:dyDescent="0.25">
      <c r="A98" s="1" t="s">
        <v>814</v>
      </c>
      <c r="B98" s="1" t="s">
        <v>815</v>
      </c>
      <c r="C98" s="1" t="s">
        <v>19</v>
      </c>
      <c r="D98" s="1">
        <v>1</v>
      </c>
      <c r="E98" s="1">
        <v>1.97</v>
      </c>
      <c r="F98" s="1">
        <v>1.58</v>
      </c>
      <c r="G98" s="1">
        <v>2025</v>
      </c>
      <c r="H98" s="1" t="s">
        <v>154</v>
      </c>
      <c r="I9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99" spans="1:9" x14ac:dyDescent="0.25">
      <c r="A99" s="1" t="s">
        <v>816</v>
      </c>
      <c r="B99" s="1" t="s">
        <v>817</v>
      </c>
      <c r="C99" s="1" t="s">
        <v>118</v>
      </c>
      <c r="D99" s="1">
        <v>1</v>
      </c>
      <c r="E99" s="2" t="s">
        <v>73</v>
      </c>
      <c r="F99" s="2">
        <v>10.26</v>
      </c>
      <c r="G99" s="1">
        <v>2015</v>
      </c>
      <c r="H99" s="1" t="s">
        <v>51</v>
      </c>
      <c r="I9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00" spans="1:9" x14ac:dyDescent="0.25">
      <c r="A100" s="1" t="s">
        <v>818</v>
      </c>
      <c r="B100" s="1" t="s">
        <v>819</v>
      </c>
      <c r="C100" s="1" t="s">
        <v>2452</v>
      </c>
      <c r="D100" s="1">
        <v>1</v>
      </c>
      <c r="E100" s="2">
        <v>3.98</v>
      </c>
      <c r="F100" s="2">
        <v>3.18</v>
      </c>
      <c r="G100" s="1">
        <v>2018</v>
      </c>
      <c r="H100" s="1" t="s">
        <v>51</v>
      </c>
      <c r="I10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01" spans="1:9" x14ac:dyDescent="0.25">
      <c r="A101" s="1" t="s">
        <v>2492</v>
      </c>
      <c r="B101" s="1" t="s">
        <v>2493</v>
      </c>
      <c r="C101" s="1" t="s">
        <v>2456</v>
      </c>
      <c r="D101" s="1">
        <v>1</v>
      </c>
      <c r="E101" s="1">
        <v>6.54</v>
      </c>
      <c r="F101" s="1">
        <v>5.23</v>
      </c>
      <c r="G101" s="1">
        <v>2019</v>
      </c>
      <c r="H101" s="1" t="s">
        <v>151</v>
      </c>
      <c r="I10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02" spans="1:9" x14ac:dyDescent="0.25">
      <c r="A102" s="1" t="s">
        <v>826</v>
      </c>
      <c r="B102" s="1" t="s">
        <v>827</v>
      </c>
      <c r="C102" s="1" t="s">
        <v>19</v>
      </c>
      <c r="D102" s="1">
        <v>1</v>
      </c>
      <c r="E102" s="1">
        <v>1.98</v>
      </c>
      <c r="F102" s="1">
        <v>1.59</v>
      </c>
      <c r="G102" s="1">
        <v>2008</v>
      </c>
      <c r="H102" s="1" t="s">
        <v>98</v>
      </c>
      <c r="I10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03" spans="1:9" x14ac:dyDescent="0.25">
      <c r="A103" s="1" t="s">
        <v>838</v>
      </c>
      <c r="B103" s="1" t="s">
        <v>839</v>
      </c>
      <c r="C103" s="1" t="s">
        <v>2456</v>
      </c>
      <c r="D103" s="1">
        <v>1</v>
      </c>
      <c r="E103" s="1">
        <v>7.4</v>
      </c>
      <c r="F103" s="1">
        <v>5.92</v>
      </c>
      <c r="G103" s="1">
        <v>2024</v>
      </c>
      <c r="H103" s="1" t="s">
        <v>13</v>
      </c>
      <c r="I10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04" spans="1:9" x14ac:dyDescent="0.25">
      <c r="A104" s="1" t="s">
        <v>840</v>
      </c>
      <c r="B104" s="1" t="s">
        <v>841</v>
      </c>
      <c r="C104" s="1" t="s">
        <v>2452</v>
      </c>
      <c r="D104" s="1">
        <v>1</v>
      </c>
      <c r="E104" s="1">
        <v>4.16</v>
      </c>
      <c r="F104" s="1">
        <v>3.32</v>
      </c>
      <c r="G104" s="1">
        <v>2025</v>
      </c>
      <c r="H104" s="1" t="s">
        <v>60</v>
      </c>
      <c r="I10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05" spans="1:9" x14ac:dyDescent="0.25">
      <c r="A105" s="1" t="s">
        <v>2906</v>
      </c>
      <c r="B105" s="1" t="s">
        <v>2907</v>
      </c>
      <c r="C105" s="1" t="s">
        <v>2452</v>
      </c>
      <c r="D105" s="1">
        <v>1</v>
      </c>
      <c r="E105" s="1">
        <v>3.94</v>
      </c>
      <c r="F105" s="1">
        <v>3.15</v>
      </c>
      <c r="G105" s="1">
        <v>2023</v>
      </c>
      <c r="H105" s="1" t="s">
        <v>54</v>
      </c>
      <c r="I10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06" spans="1:9" x14ac:dyDescent="0.25">
      <c r="A106" s="1" t="s">
        <v>850</v>
      </c>
      <c r="B106" s="1" t="s">
        <v>851</v>
      </c>
      <c r="C106" s="1" t="s">
        <v>19</v>
      </c>
      <c r="D106" s="1">
        <v>1</v>
      </c>
      <c r="E106" s="1">
        <v>1.25</v>
      </c>
      <c r="F106" s="1">
        <v>1</v>
      </c>
      <c r="G106" s="1">
        <v>2023</v>
      </c>
      <c r="H106" s="1" t="s">
        <v>123</v>
      </c>
      <c r="I10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07" spans="1:9" x14ac:dyDescent="0.25">
      <c r="A107" s="1" t="s">
        <v>854</v>
      </c>
      <c r="B107" s="1" t="s">
        <v>855</v>
      </c>
      <c r="C107" s="1" t="s">
        <v>19</v>
      </c>
      <c r="D107" s="1">
        <v>1</v>
      </c>
      <c r="E107" s="1">
        <v>3.68</v>
      </c>
      <c r="F107" s="1">
        <v>2.94</v>
      </c>
      <c r="G107" s="1">
        <v>2025</v>
      </c>
      <c r="H107" s="1" t="s">
        <v>176</v>
      </c>
      <c r="I10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08" spans="1:9" x14ac:dyDescent="0.25">
      <c r="A108" s="1" t="s">
        <v>856</v>
      </c>
      <c r="B108" s="1" t="s">
        <v>857</v>
      </c>
      <c r="C108" s="1" t="s">
        <v>66</v>
      </c>
      <c r="D108" s="1">
        <v>1</v>
      </c>
      <c r="E108" s="1">
        <v>6.2</v>
      </c>
      <c r="F108" s="1">
        <v>4.96</v>
      </c>
      <c r="G108" s="1">
        <v>2013</v>
      </c>
      <c r="H108" s="1" t="s">
        <v>215</v>
      </c>
      <c r="I10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09" spans="1:9" x14ac:dyDescent="0.25">
      <c r="A109" s="1" t="s">
        <v>858</v>
      </c>
      <c r="B109" s="1" t="s">
        <v>859</v>
      </c>
      <c r="C109" s="1" t="s">
        <v>19</v>
      </c>
      <c r="D109" s="1">
        <v>1</v>
      </c>
      <c r="E109" s="1">
        <v>1.72</v>
      </c>
      <c r="F109" s="1">
        <v>1.37</v>
      </c>
      <c r="G109" s="1">
        <v>2023</v>
      </c>
      <c r="H109" s="1" t="s">
        <v>351</v>
      </c>
      <c r="I10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10" spans="1:9" x14ac:dyDescent="0.25">
      <c r="A110" s="1" t="s">
        <v>872</v>
      </c>
      <c r="B110" s="1" t="s">
        <v>873</v>
      </c>
      <c r="C110" s="1" t="s">
        <v>19</v>
      </c>
      <c r="D110" s="1">
        <v>1</v>
      </c>
      <c r="E110" s="1">
        <v>2.56</v>
      </c>
      <c r="F110" s="1">
        <v>2.0499999999999998</v>
      </c>
      <c r="G110" s="1">
        <v>2025</v>
      </c>
      <c r="H110" s="1" t="s">
        <v>143</v>
      </c>
      <c r="I11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11" spans="1:9" x14ac:dyDescent="0.25">
      <c r="A111" s="1" t="s">
        <v>874</v>
      </c>
      <c r="B111" s="1" t="s">
        <v>875</v>
      </c>
      <c r="C111" s="1" t="s">
        <v>19</v>
      </c>
      <c r="D111" s="1">
        <v>1</v>
      </c>
      <c r="E111" s="1">
        <v>2.84</v>
      </c>
      <c r="F111" s="1">
        <v>2.27</v>
      </c>
      <c r="G111" s="1">
        <v>2025</v>
      </c>
      <c r="H111" s="1" t="s">
        <v>93</v>
      </c>
      <c r="I11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12" spans="1:9" x14ac:dyDescent="0.25">
      <c r="A112" s="1" t="s">
        <v>892</v>
      </c>
      <c r="B112" s="1" t="s">
        <v>893</v>
      </c>
      <c r="C112" s="1" t="s">
        <v>19</v>
      </c>
      <c r="D112" s="1">
        <v>1</v>
      </c>
      <c r="E112" s="2">
        <v>0.54</v>
      </c>
      <c r="F112" s="2">
        <v>0.43</v>
      </c>
      <c r="G112" s="1">
        <v>2025</v>
      </c>
      <c r="H112" s="1" t="s">
        <v>51</v>
      </c>
      <c r="I11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13" spans="1:9" x14ac:dyDescent="0.25">
      <c r="A113" s="1" t="s">
        <v>894</v>
      </c>
      <c r="B113" s="1" t="s">
        <v>895</v>
      </c>
      <c r="C113" s="1" t="s">
        <v>19</v>
      </c>
      <c r="D113" s="1">
        <v>1</v>
      </c>
      <c r="E113" s="2">
        <v>2.9</v>
      </c>
      <c r="F113" s="2">
        <v>2.3199999999999998</v>
      </c>
      <c r="G113" s="1">
        <v>2019</v>
      </c>
      <c r="H113" s="1" t="s">
        <v>38</v>
      </c>
      <c r="I11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14" spans="1:9" x14ac:dyDescent="0.25">
      <c r="A114" s="1" t="s">
        <v>908</v>
      </c>
      <c r="B114" s="1" t="s">
        <v>909</v>
      </c>
      <c r="C114" s="1" t="s">
        <v>2452</v>
      </c>
      <c r="D114" s="1">
        <v>1</v>
      </c>
      <c r="E114" s="1">
        <v>2.95</v>
      </c>
      <c r="F114" s="1">
        <v>2.36</v>
      </c>
      <c r="G114" s="1">
        <v>2016</v>
      </c>
      <c r="H114" s="1" t="s">
        <v>98</v>
      </c>
      <c r="I11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15" spans="1:9" x14ac:dyDescent="0.25">
      <c r="A115" s="1" t="s">
        <v>912</v>
      </c>
      <c r="B115" s="1" t="s">
        <v>913</v>
      </c>
      <c r="C115" s="1" t="s">
        <v>19</v>
      </c>
      <c r="D115" s="1">
        <v>1</v>
      </c>
      <c r="E115" s="1">
        <v>1.23</v>
      </c>
      <c r="F115" s="1">
        <v>0.98</v>
      </c>
      <c r="G115" s="1">
        <v>2023</v>
      </c>
      <c r="H115" s="1" t="s">
        <v>67</v>
      </c>
      <c r="I11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16" spans="1:9" x14ac:dyDescent="0.25">
      <c r="A116" s="1" t="s">
        <v>916</v>
      </c>
      <c r="B116" s="1" t="s">
        <v>917</v>
      </c>
      <c r="C116" s="1" t="s">
        <v>19</v>
      </c>
      <c r="D116" s="1">
        <v>1</v>
      </c>
      <c r="E116" s="1">
        <v>2.3199999999999998</v>
      </c>
      <c r="F116" s="1">
        <v>1.86</v>
      </c>
      <c r="G116" s="1">
        <v>2020</v>
      </c>
      <c r="H116" s="1" t="s">
        <v>626</v>
      </c>
      <c r="I11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17" spans="1:9" x14ac:dyDescent="0.25">
      <c r="A117" s="1" t="s">
        <v>922</v>
      </c>
      <c r="B117" s="1" t="s">
        <v>923</v>
      </c>
      <c r="C117" s="1" t="s">
        <v>19</v>
      </c>
      <c r="D117" s="1">
        <v>1</v>
      </c>
      <c r="E117" s="1">
        <v>1.86</v>
      </c>
      <c r="F117" s="1">
        <v>1.49</v>
      </c>
      <c r="G117" s="1">
        <v>2017</v>
      </c>
      <c r="H117" s="1" t="s">
        <v>154</v>
      </c>
      <c r="I11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18" spans="1:9" x14ac:dyDescent="0.25">
      <c r="A118" s="1" t="s">
        <v>932</v>
      </c>
      <c r="B118" s="1" t="s">
        <v>933</v>
      </c>
      <c r="C118" s="1" t="s">
        <v>2452</v>
      </c>
      <c r="D118" s="1">
        <v>1</v>
      </c>
      <c r="E118" s="1">
        <v>3.02</v>
      </c>
      <c r="F118" s="1">
        <v>2.42</v>
      </c>
      <c r="G118" s="1">
        <v>2013</v>
      </c>
      <c r="H118" s="1" t="s">
        <v>54</v>
      </c>
      <c r="I11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19" spans="1:9" x14ac:dyDescent="0.25">
      <c r="A119" s="1" t="s">
        <v>952</v>
      </c>
      <c r="B119" s="1" t="s">
        <v>953</v>
      </c>
      <c r="C119" s="1" t="s">
        <v>19</v>
      </c>
      <c r="D119" s="1">
        <v>1</v>
      </c>
      <c r="E119" s="2">
        <v>4.1100000000000003</v>
      </c>
      <c r="F119" s="2">
        <v>3.29</v>
      </c>
      <c r="G119" s="1">
        <v>2025</v>
      </c>
      <c r="H119" s="1" t="s">
        <v>82</v>
      </c>
      <c r="I11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20" spans="1:9" x14ac:dyDescent="0.25">
      <c r="A120" s="1" t="s">
        <v>954</v>
      </c>
      <c r="B120" s="1" t="s">
        <v>955</v>
      </c>
      <c r="C120" s="1" t="s">
        <v>19</v>
      </c>
      <c r="D120" s="1">
        <v>1</v>
      </c>
      <c r="E120" s="1">
        <v>1.93</v>
      </c>
      <c r="F120" s="1">
        <v>1.54</v>
      </c>
      <c r="G120" s="1">
        <v>2025</v>
      </c>
      <c r="H120" s="1" t="s">
        <v>110</v>
      </c>
      <c r="I12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21" spans="1:9" x14ac:dyDescent="0.25">
      <c r="A121" s="1" t="s">
        <v>960</v>
      </c>
      <c r="B121" s="1" t="s">
        <v>961</v>
      </c>
      <c r="C121" s="1" t="s">
        <v>2456</v>
      </c>
      <c r="D121" s="1">
        <v>1</v>
      </c>
      <c r="E121" s="1">
        <v>6.92</v>
      </c>
      <c r="F121" s="1">
        <v>5.53</v>
      </c>
      <c r="G121" s="1">
        <v>2025</v>
      </c>
      <c r="H121" s="1" t="s">
        <v>123</v>
      </c>
      <c r="I12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22" spans="1:9" x14ac:dyDescent="0.25">
      <c r="A122" s="1" t="s">
        <v>964</v>
      </c>
      <c r="B122" s="1" t="s">
        <v>965</v>
      </c>
      <c r="C122" s="1" t="s">
        <v>66</v>
      </c>
      <c r="D122" s="1">
        <v>1</v>
      </c>
      <c r="E122" s="1">
        <v>4.9000000000000004</v>
      </c>
      <c r="F122" s="1">
        <v>3.92</v>
      </c>
      <c r="G122" s="1">
        <v>2025</v>
      </c>
      <c r="H122" s="1" t="s">
        <v>67</v>
      </c>
      <c r="I12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23" spans="1:9" x14ac:dyDescent="0.25">
      <c r="A123" s="1" t="s">
        <v>971</v>
      </c>
      <c r="B123" s="1" t="s">
        <v>972</v>
      </c>
      <c r="C123" s="1" t="s">
        <v>2452</v>
      </c>
      <c r="D123" s="1">
        <v>1</v>
      </c>
      <c r="E123" s="1">
        <v>4.05</v>
      </c>
      <c r="F123" s="1">
        <v>3.24</v>
      </c>
      <c r="G123" s="1">
        <v>2025</v>
      </c>
      <c r="H123" s="1" t="s">
        <v>354</v>
      </c>
      <c r="I12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24" spans="1:9" x14ac:dyDescent="0.25">
      <c r="A124" s="1" t="s">
        <v>979</v>
      </c>
      <c r="B124" s="1" t="s">
        <v>980</v>
      </c>
      <c r="C124" s="1" t="s">
        <v>19</v>
      </c>
      <c r="D124" s="1">
        <v>1</v>
      </c>
      <c r="E124" s="1">
        <v>2.16</v>
      </c>
      <c r="F124" s="1">
        <v>1.72</v>
      </c>
      <c r="G124" s="1">
        <v>2024</v>
      </c>
      <c r="H124" s="1" t="s">
        <v>320</v>
      </c>
      <c r="I12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25" spans="1:9" x14ac:dyDescent="0.25">
      <c r="A125" s="1" t="s">
        <v>987</v>
      </c>
      <c r="B125" s="1" t="s">
        <v>988</v>
      </c>
      <c r="C125" s="1" t="s">
        <v>66</v>
      </c>
      <c r="D125" s="1">
        <v>1</v>
      </c>
      <c r="E125" s="1">
        <v>7.18</v>
      </c>
      <c r="F125" s="1">
        <v>5.74</v>
      </c>
      <c r="G125" s="1">
        <v>2025</v>
      </c>
      <c r="H125" s="1" t="s">
        <v>98</v>
      </c>
      <c r="I12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26" spans="1:9" x14ac:dyDescent="0.25">
      <c r="A126" s="1" t="s">
        <v>989</v>
      </c>
      <c r="B126" s="1" t="s">
        <v>990</v>
      </c>
      <c r="C126" s="1" t="s">
        <v>66</v>
      </c>
      <c r="D126" s="1">
        <v>1</v>
      </c>
      <c r="E126" s="1">
        <v>5.86</v>
      </c>
      <c r="F126" s="1">
        <v>4.68</v>
      </c>
      <c r="G126" s="1">
        <v>2011</v>
      </c>
      <c r="H126" s="1" t="s">
        <v>48</v>
      </c>
      <c r="I12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27" spans="1:9" x14ac:dyDescent="0.25">
      <c r="A127" s="1" t="s">
        <v>991</v>
      </c>
      <c r="B127" s="1" t="s">
        <v>992</v>
      </c>
      <c r="C127" s="1" t="s">
        <v>2456</v>
      </c>
      <c r="D127" s="1">
        <v>1</v>
      </c>
      <c r="E127" s="1">
        <v>6.05</v>
      </c>
      <c r="F127" s="1">
        <v>4.84</v>
      </c>
      <c r="G127" s="1">
        <v>2025</v>
      </c>
      <c r="H127" s="1" t="s">
        <v>131</v>
      </c>
      <c r="I12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28" spans="1:9" x14ac:dyDescent="0.25">
      <c r="A128" s="1" t="s">
        <v>1004</v>
      </c>
      <c r="B128" s="1" t="s">
        <v>1005</v>
      </c>
      <c r="C128" s="1" t="s">
        <v>2452</v>
      </c>
      <c r="D128" s="1">
        <v>1</v>
      </c>
      <c r="E128" s="1">
        <v>4.37</v>
      </c>
      <c r="F128" s="1">
        <v>3.5</v>
      </c>
      <c r="G128" s="1">
        <v>2025</v>
      </c>
      <c r="H128" s="1" t="s">
        <v>354</v>
      </c>
      <c r="I12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29" spans="1:9" x14ac:dyDescent="0.25">
      <c r="A129" s="1" t="s">
        <v>1010</v>
      </c>
      <c r="B129" s="1" t="s">
        <v>1011</v>
      </c>
      <c r="C129" s="1" t="s">
        <v>2452</v>
      </c>
      <c r="D129" s="1">
        <v>1</v>
      </c>
      <c r="E129" s="1">
        <v>4.21</v>
      </c>
      <c r="F129" s="1">
        <v>3.37</v>
      </c>
      <c r="G129" s="1">
        <v>2018</v>
      </c>
      <c r="H129" s="1" t="s">
        <v>54</v>
      </c>
      <c r="I12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0" spans="1:9" x14ac:dyDescent="0.25">
      <c r="A130" s="1" t="s">
        <v>1022</v>
      </c>
      <c r="B130" s="1" t="s">
        <v>1023</v>
      </c>
      <c r="C130" s="1" t="s">
        <v>19</v>
      </c>
      <c r="D130" s="1">
        <v>1</v>
      </c>
      <c r="E130" s="1">
        <v>1.43</v>
      </c>
      <c r="F130" s="1">
        <v>1.1399999999999999</v>
      </c>
      <c r="G130" s="1">
        <v>2023</v>
      </c>
      <c r="H130" s="1" t="s">
        <v>123</v>
      </c>
      <c r="I13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1" spans="1:9" x14ac:dyDescent="0.25">
      <c r="A131" s="1" t="s">
        <v>1026</v>
      </c>
      <c r="B131" s="1" t="s">
        <v>1027</v>
      </c>
      <c r="C131" s="1" t="s">
        <v>2456</v>
      </c>
      <c r="D131" s="1">
        <v>1</v>
      </c>
      <c r="E131" s="1">
        <v>6.32</v>
      </c>
      <c r="F131" s="1">
        <v>5.05</v>
      </c>
      <c r="G131" s="1">
        <v>2010</v>
      </c>
      <c r="H131" s="1" t="s">
        <v>25</v>
      </c>
      <c r="I13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2" spans="1:9" x14ac:dyDescent="0.25">
      <c r="A132" s="1" t="s">
        <v>1034</v>
      </c>
      <c r="B132" s="1" t="s">
        <v>1035</v>
      </c>
      <c r="C132" s="1" t="s">
        <v>19</v>
      </c>
      <c r="D132" s="1">
        <v>1</v>
      </c>
      <c r="E132" s="1">
        <v>1.72</v>
      </c>
      <c r="F132" s="1">
        <v>1.37</v>
      </c>
      <c r="G132" s="1">
        <v>2025</v>
      </c>
      <c r="H132" s="1" t="s">
        <v>110</v>
      </c>
      <c r="I13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3" spans="1:9" x14ac:dyDescent="0.25">
      <c r="A133" s="1" t="s">
        <v>1040</v>
      </c>
      <c r="B133" s="1" t="s">
        <v>1041</v>
      </c>
      <c r="C133" s="1" t="s">
        <v>2456</v>
      </c>
      <c r="D133" s="1">
        <v>1</v>
      </c>
      <c r="E133" s="1">
        <v>7.22</v>
      </c>
      <c r="F133" s="1">
        <v>5.78</v>
      </c>
      <c r="G133" s="1">
        <v>2023</v>
      </c>
      <c r="H133" s="1" t="s">
        <v>664</v>
      </c>
      <c r="I13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4" spans="1:9" x14ac:dyDescent="0.25">
      <c r="A134" s="1" t="s">
        <v>1044</v>
      </c>
      <c r="B134" s="1" t="s">
        <v>1045</v>
      </c>
      <c r="C134" s="1" t="s">
        <v>2456</v>
      </c>
      <c r="D134" s="1">
        <v>1</v>
      </c>
      <c r="E134" s="1">
        <v>3.4</v>
      </c>
      <c r="F134" s="1">
        <v>2.72</v>
      </c>
      <c r="G134" s="1">
        <v>2024</v>
      </c>
      <c r="H134" s="1" t="s">
        <v>176</v>
      </c>
      <c r="I13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5" spans="1:9" x14ac:dyDescent="0.25">
      <c r="A135" s="1" t="s">
        <v>1050</v>
      </c>
      <c r="B135" s="1" t="s">
        <v>1051</v>
      </c>
      <c r="C135" s="1" t="s">
        <v>19</v>
      </c>
      <c r="D135" s="1">
        <v>1</v>
      </c>
      <c r="E135" s="1">
        <v>1.18</v>
      </c>
      <c r="F135" s="1">
        <v>0.94</v>
      </c>
      <c r="G135" s="1">
        <v>2016</v>
      </c>
      <c r="H135" s="1" t="s">
        <v>85</v>
      </c>
      <c r="I13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6" spans="1:9" x14ac:dyDescent="0.25">
      <c r="A136" s="1" t="s">
        <v>1062</v>
      </c>
      <c r="B136" s="1" t="s">
        <v>1063</v>
      </c>
      <c r="C136" s="1" t="s">
        <v>19</v>
      </c>
      <c r="D136" s="1">
        <v>1</v>
      </c>
      <c r="E136" s="1">
        <v>3.28</v>
      </c>
      <c r="F136" s="1">
        <v>2.63</v>
      </c>
      <c r="G136" s="1">
        <v>2025</v>
      </c>
      <c r="H136" s="1" t="s">
        <v>154</v>
      </c>
      <c r="I13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7" spans="1:9" x14ac:dyDescent="0.25">
      <c r="A137" s="1" t="s">
        <v>1068</v>
      </c>
      <c r="B137" s="1" t="s">
        <v>1069</v>
      </c>
      <c r="C137" s="1" t="s">
        <v>2452</v>
      </c>
      <c r="D137" s="1">
        <v>1</v>
      </c>
      <c r="E137" s="1">
        <v>3.7</v>
      </c>
      <c r="F137" s="1">
        <v>2.96</v>
      </c>
      <c r="G137" s="1">
        <v>2024</v>
      </c>
      <c r="H137" s="1" t="s">
        <v>215</v>
      </c>
      <c r="I13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8" spans="1:9" x14ac:dyDescent="0.25">
      <c r="A138" s="1" t="s">
        <v>1074</v>
      </c>
      <c r="B138" s="1" t="s">
        <v>1075</v>
      </c>
      <c r="C138" s="1" t="s">
        <v>19</v>
      </c>
      <c r="D138" s="1">
        <v>1</v>
      </c>
      <c r="E138" s="1">
        <v>1.0900000000000001</v>
      </c>
      <c r="F138" s="1">
        <v>0.87</v>
      </c>
      <c r="G138" s="1">
        <v>2012</v>
      </c>
      <c r="H138" s="1" t="s">
        <v>48</v>
      </c>
      <c r="I13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39" spans="1:9" x14ac:dyDescent="0.25">
      <c r="A139" s="1" t="s">
        <v>1082</v>
      </c>
      <c r="B139" s="1" t="s">
        <v>1083</v>
      </c>
      <c r="C139" s="1" t="s">
        <v>19</v>
      </c>
      <c r="D139" s="1">
        <v>1</v>
      </c>
      <c r="E139" s="1">
        <v>2.91</v>
      </c>
      <c r="F139" s="1">
        <v>2.33</v>
      </c>
      <c r="G139" s="1">
        <v>2014</v>
      </c>
      <c r="H139" s="1" t="s">
        <v>110</v>
      </c>
      <c r="I13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40" spans="1:9" x14ac:dyDescent="0.25">
      <c r="A140" s="1" t="s">
        <v>2502</v>
      </c>
      <c r="B140" s="1" t="s">
        <v>2503</v>
      </c>
      <c r="C140" s="1" t="s">
        <v>66</v>
      </c>
      <c r="D140" s="1">
        <v>1</v>
      </c>
      <c r="E140" s="1">
        <v>6.01</v>
      </c>
      <c r="F140" s="1">
        <v>4.8099999999999996</v>
      </c>
      <c r="G140" s="1">
        <v>2015</v>
      </c>
      <c r="H140" s="1" t="s">
        <v>54</v>
      </c>
      <c r="I14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41" spans="1:9" x14ac:dyDescent="0.25">
      <c r="A141" s="1" t="s">
        <v>1108</v>
      </c>
      <c r="B141" s="1" t="s">
        <v>1109</v>
      </c>
      <c r="C141" s="1" t="s">
        <v>19</v>
      </c>
      <c r="D141" s="1">
        <v>1</v>
      </c>
      <c r="E141" s="1">
        <v>1.1399999999999999</v>
      </c>
      <c r="F141" s="1">
        <v>0.91</v>
      </c>
      <c r="G141" s="1">
        <v>2020</v>
      </c>
      <c r="H141" s="1" t="s">
        <v>54</v>
      </c>
      <c r="I14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42" spans="1:9" x14ac:dyDescent="0.25">
      <c r="A142" s="1" t="s">
        <v>1122</v>
      </c>
      <c r="B142" s="1" t="s">
        <v>1123</v>
      </c>
      <c r="C142" s="1" t="s">
        <v>19</v>
      </c>
      <c r="D142" s="1">
        <v>1</v>
      </c>
      <c r="E142" s="1">
        <v>1.66</v>
      </c>
      <c r="F142" s="1">
        <v>1.33</v>
      </c>
      <c r="G142" s="1">
        <v>2024</v>
      </c>
      <c r="H142" s="1" t="s">
        <v>107</v>
      </c>
      <c r="I14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43" spans="1:9" x14ac:dyDescent="0.25">
      <c r="A143" s="1" t="s">
        <v>1124</v>
      </c>
      <c r="B143" s="1" t="s">
        <v>1125</v>
      </c>
      <c r="C143" s="1" t="s">
        <v>2456</v>
      </c>
      <c r="D143" s="1">
        <v>1</v>
      </c>
      <c r="E143" s="1">
        <v>6.44</v>
      </c>
      <c r="F143" s="1">
        <v>5.15</v>
      </c>
      <c r="G143" s="1">
        <v>2019</v>
      </c>
      <c r="H143" s="1" t="s">
        <v>151</v>
      </c>
      <c r="I14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44" spans="1:9" x14ac:dyDescent="0.25">
      <c r="A144" s="1" t="s">
        <v>2908</v>
      </c>
      <c r="B144" s="1" t="s">
        <v>2909</v>
      </c>
      <c r="C144" s="1" t="s">
        <v>2452</v>
      </c>
      <c r="D144" s="1">
        <v>1</v>
      </c>
      <c r="E144" s="1">
        <v>2.79</v>
      </c>
      <c r="F144" s="1">
        <v>2.23</v>
      </c>
      <c r="G144" s="1">
        <v>2025</v>
      </c>
      <c r="H144" s="1" t="s">
        <v>67</v>
      </c>
      <c r="I14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45" spans="1:9" x14ac:dyDescent="0.25">
      <c r="A145" s="1" t="s">
        <v>1134</v>
      </c>
      <c r="B145" s="1" t="s">
        <v>1135</v>
      </c>
      <c r="C145" s="1" t="s">
        <v>66</v>
      </c>
      <c r="D145" s="1">
        <v>1</v>
      </c>
      <c r="E145" s="1">
        <v>6</v>
      </c>
      <c r="F145" s="1">
        <v>4.8</v>
      </c>
      <c r="G145" s="1">
        <v>2011</v>
      </c>
      <c r="H145" s="1" t="s">
        <v>253</v>
      </c>
      <c r="I14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46" spans="1:9" x14ac:dyDescent="0.25">
      <c r="A146" s="1" t="s">
        <v>1136</v>
      </c>
      <c r="B146" s="1" t="s">
        <v>1137</v>
      </c>
      <c r="C146" s="1" t="s">
        <v>19</v>
      </c>
      <c r="D146" s="1">
        <v>1</v>
      </c>
      <c r="E146" s="1">
        <v>2.66</v>
      </c>
      <c r="F146" s="1">
        <v>2.13</v>
      </c>
      <c r="G146" s="1">
        <v>2024</v>
      </c>
      <c r="H146" s="1" t="s">
        <v>9</v>
      </c>
      <c r="I14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47" spans="1:9" x14ac:dyDescent="0.25">
      <c r="A147" s="1" t="s">
        <v>1149</v>
      </c>
      <c r="B147" s="1" t="s">
        <v>1150</v>
      </c>
      <c r="C147" s="1" t="s">
        <v>66</v>
      </c>
      <c r="D147" s="1">
        <v>1</v>
      </c>
      <c r="E147" s="2">
        <v>4.55</v>
      </c>
      <c r="F147" s="2">
        <v>3.64</v>
      </c>
      <c r="G147" s="1">
        <v>2025</v>
      </c>
      <c r="H147" s="1" t="s">
        <v>1151</v>
      </c>
      <c r="I14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48" spans="1:9" x14ac:dyDescent="0.25">
      <c r="A148" s="1" t="s">
        <v>1152</v>
      </c>
      <c r="B148" s="1" t="s">
        <v>1153</v>
      </c>
      <c r="C148" s="1" t="s">
        <v>2456</v>
      </c>
      <c r="D148" s="1">
        <v>1</v>
      </c>
      <c r="E148" s="2">
        <v>7.3</v>
      </c>
      <c r="F148" s="2">
        <v>5.84</v>
      </c>
      <c r="G148" s="1">
        <v>2025</v>
      </c>
      <c r="H148" s="1" t="s">
        <v>1151</v>
      </c>
      <c r="I14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49" spans="1:9" x14ac:dyDescent="0.25">
      <c r="A149" s="1" t="s">
        <v>1154</v>
      </c>
      <c r="B149" s="1" t="s">
        <v>1155</v>
      </c>
      <c r="C149" s="1" t="s">
        <v>19</v>
      </c>
      <c r="D149" s="1">
        <v>1</v>
      </c>
      <c r="E149" s="1">
        <v>1.28</v>
      </c>
      <c r="F149" s="1">
        <v>1.03</v>
      </c>
      <c r="G149" s="1">
        <v>2025</v>
      </c>
      <c r="H149" s="1" t="s">
        <v>489</v>
      </c>
      <c r="I14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50" spans="1:9" x14ac:dyDescent="0.25">
      <c r="A150" s="1" t="s">
        <v>1160</v>
      </c>
      <c r="B150" s="1" t="s">
        <v>1161</v>
      </c>
      <c r="C150" s="1" t="s">
        <v>19</v>
      </c>
      <c r="D150" s="1">
        <v>1</v>
      </c>
      <c r="E150" s="1">
        <v>1.72</v>
      </c>
      <c r="F150" s="1">
        <v>1.38</v>
      </c>
      <c r="G150" s="1">
        <v>2023</v>
      </c>
      <c r="H150" s="1" t="s">
        <v>67</v>
      </c>
      <c r="I15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51" spans="1:9" x14ac:dyDescent="0.25">
      <c r="A151" s="1" t="s">
        <v>1164</v>
      </c>
      <c r="B151" s="1" t="s">
        <v>1165</v>
      </c>
      <c r="C151" s="1" t="s">
        <v>118</v>
      </c>
      <c r="D151" s="1">
        <v>1</v>
      </c>
      <c r="E151" s="1" t="s">
        <v>73</v>
      </c>
      <c r="F151" s="1">
        <v>10.199999999999999</v>
      </c>
      <c r="G151" s="1">
        <v>2017</v>
      </c>
      <c r="H151" s="1" t="s">
        <v>67</v>
      </c>
      <c r="I15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52" spans="1:9" x14ac:dyDescent="0.25">
      <c r="A152" s="1" t="s">
        <v>1172</v>
      </c>
      <c r="B152" s="1" t="s">
        <v>1173</v>
      </c>
      <c r="C152" s="1" t="s">
        <v>2452</v>
      </c>
      <c r="D152" s="1">
        <v>1</v>
      </c>
      <c r="E152" s="2">
        <v>3.33</v>
      </c>
      <c r="F152" s="2">
        <v>2.66</v>
      </c>
      <c r="G152" s="1">
        <v>2017</v>
      </c>
      <c r="H152" s="1" t="s">
        <v>38</v>
      </c>
      <c r="I15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53" spans="1:9" x14ac:dyDescent="0.25">
      <c r="A153" s="1" t="s">
        <v>1176</v>
      </c>
      <c r="B153" s="1" t="s">
        <v>1177</v>
      </c>
      <c r="C153" s="1" t="s">
        <v>66</v>
      </c>
      <c r="D153" s="1">
        <v>1</v>
      </c>
      <c r="E153" s="1">
        <v>6.08</v>
      </c>
      <c r="F153" s="1">
        <v>4.87</v>
      </c>
      <c r="G153" s="1">
        <v>2025</v>
      </c>
      <c r="H153" s="1" t="s">
        <v>351</v>
      </c>
      <c r="I15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54" spans="1:9" x14ac:dyDescent="0.25">
      <c r="A154" s="1" t="s">
        <v>1178</v>
      </c>
      <c r="B154" s="1" t="s">
        <v>1179</v>
      </c>
      <c r="C154" s="1" t="s">
        <v>19</v>
      </c>
      <c r="D154" s="1">
        <v>1</v>
      </c>
      <c r="E154" s="1">
        <v>2.44</v>
      </c>
      <c r="F154" s="1">
        <v>1.95</v>
      </c>
      <c r="G154" s="1">
        <v>2012</v>
      </c>
      <c r="H154" s="1" t="s">
        <v>970</v>
      </c>
      <c r="I15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55" spans="1:9" x14ac:dyDescent="0.25">
      <c r="A155" s="1" t="s">
        <v>1188</v>
      </c>
      <c r="B155" s="1" t="s">
        <v>1189</v>
      </c>
      <c r="C155" s="1" t="s">
        <v>2452</v>
      </c>
      <c r="D155" s="1">
        <v>1</v>
      </c>
      <c r="E155" s="1">
        <v>3.62</v>
      </c>
      <c r="F155" s="1">
        <v>2.9</v>
      </c>
      <c r="G155" s="1">
        <v>2022</v>
      </c>
      <c r="H155" s="1" t="s">
        <v>60</v>
      </c>
      <c r="I15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56" spans="1:9" x14ac:dyDescent="0.25">
      <c r="A156" s="1" t="s">
        <v>1210</v>
      </c>
      <c r="B156" s="1" t="s">
        <v>1211</v>
      </c>
      <c r="C156" s="1" t="s">
        <v>2452</v>
      </c>
      <c r="D156" s="1">
        <v>1</v>
      </c>
      <c r="E156" s="1">
        <v>3.87</v>
      </c>
      <c r="F156" s="1">
        <v>3.1</v>
      </c>
      <c r="G156" s="1">
        <v>2025</v>
      </c>
      <c r="H156" s="1" t="s">
        <v>67</v>
      </c>
      <c r="I15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57" spans="1:9" x14ac:dyDescent="0.25">
      <c r="A157" s="1" t="s">
        <v>1212</v>
      </c>
      <c r="B157" s="1" t="s">
        <v>1213</v>
      </c>
      <c r="C157" s="1" t="s">
        <v>2556</v>
      </c>
      <c r="D157" s="1">
        <v>1</v>
      </c>
      <c r="E157" s="1" t="s">
        <v>73</v>
      </c>
      <c r="F157" s="1">
        <v>7.41</v>
      </c>
      <c r="G157" s="1">
        <v>2019</v>
      </c>
      <c r="H157" s="1" t="s">
        <v>9</v>
      </c>
      <c r="I15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58" spans="1:9" x14ac:dyDescent="0.25">
      <c r="A158" s="1" t="s">
        <v>1220</v>
      </c>
      <c r="B158" s="1" t="s">
        <v>1221</v>
      </c>
      <c r="C158" s="1" t="s">
        <v>66</v>
      </c>
      <c r="D158" s="1">
        <v>1</v>
      </c>
      <c r="E158" s="1">
        <v>5.35</v>
      </c>
      <c r="F158" s="1">
        <v>4.28</v>
      </c>
      <c r="G158" s="1">
        <v>2025</v>
      </c>
      <c r="H158" s="1" t="s">
        <v>16</v>
      </c>
      <c r="I15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59" spans="1:9" x14ac:dyDescent="0.25">
      <c r="A159" s="1" t="s">
        <v>1234</v>
      </c>
      <c r="B159" s="1" t="s">
        <v>1235</v>
      </c>
      <c r="C159" s="1" t="s">
        <v>2452</v>
      </c>
      <c r="D159" s="1">
        <v>1</v>
      </c>
      <c r="E159" s="1">
        <v>3.98</v>
      </c>
      <c r="F159" s="1">
        <v>3.18</v>
      </c>
      <c r="G159" s="1">
        <v>2013</v>
      </c>
      <c r="H159" s="1" t="s">
        <v>107</v>
      </c>
      <c r="I15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60" spans="1:9" x14ac:dyDescent="0.25">
      <c r="A160" s="1" t="s">
        <v>1238</v>
      </c>
      <c r="B160" s="1" t="s">
        <v>1239</v>
      </c>
      <c r="C160" s="1" t="s">
        <v>19</v>
      </c>
      <c r="D160" s="1">
        <v>1</v>
      </c>
      <c r="E160" s="1">
        <v>2.29</v>
      </c>
      <c r="F160" s="1">
        <v>1.83</v>
      </c>
      <c r="G160" s="1">
        <v>2009</v>
      </c>
      <c r="H160" s="1" t="s">
        <v>536</v>
      </c>
      <c r="I16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61" spans="1:9" x14ac:dyDescent="0.25">
      <c r="A161" s="1" t="s">
        <v>1242</v>
      </c>
      <c r="B161" s="1" t="s">
        <v>1243</v>
      </c>
      <c r="C161" s="1" t="s">
        <v>19</v>
      </c>
      <c r="D161" s="1">
        <v>1</v>
      </c>
      <c r="E161" s="2">
        <v>2.71</v>
      </c>
      <c r="F161" s="2">
        <v>2.17</v>
      </c>
      <c r="G161" s="1">
        <v>2020</v>
      </c>
      <c r="H161" s="1" t="s">
        <v>238</v>
      </c>
      <c r="I16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62" spans="1:9" x14ac:dyDescent="0.25">
      <c r="A162" s="1" t="s">
        <v>1244</v>
      </c>
      <c r="B162" s="1" t="s">
        <v>1245</v>
      </c>
      <c r="C162" s="1" t="s">
        <v>2452</v>
      </c>
      <c r="D162" s="1">
        <v>1</v>
      </c>
      <c r="E162" s="1">
        <v>2.94</v>
      </c>
      <c r="F162" s="1">
        <v>2.35</v>
      </c>
      <c r="G162" s="1">
        <v>2010</v>
      </c>
      <c r="H162" s="1" t="s">
        <v>215</v>
      </c>
      <c r="I16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63" spans="1:9" x14ac:dyDescent="0.25">
      <c r="A163" s="1" t="s">
        <v>1252</v>
      </c>
      <c r="B163" s="1" t="s">
        <v>1253</v>
      </c>
      <c r="C163" s="1" t="s">
        <v>2456</v>
      </c>
      <c r="D163" s="1">
        <v>1</v>
      </c>
      <c r="E163" s="1">
        <v>4.83</v>
      </c>
      <c r="F163" s="1">
        <v>3.86</v>
      </c>
      <c r="G163" s="1">
        <v>2025</v>
      </c>
      <c r="H163" s="1" t="s">
        <v>48</v>
      </c>
      <c r="I16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64" spans="1:9" x14ac:dyDescent="0.25">
      <c r="A164" s="1" t="s">
        <v>2860</v>
      </c>
      <c r="B164" s="1" t="s">
        <v>2861</v>
      </c>
      <c r="C164" s="1" t="s">
        <v>2452</v>
      </c>
      <c r="D164" s="1">
        <v>1</v>
      </c>
      <c r="E164" s="2">
        <v>3.76</v>
      </c>
      <c r="F164" s="2">
        <v>3.01</v>
      </c>
      <c r="G164" s="1">
        <v>2025</v>
      </c>
      <c r="H164" s="1" t="s">
        <v>238</v>
      </c>
      <c r="I16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65" spans="1:9" x14ac:dyDescent="0.25">
      <c r="A165" s="1" t="s">
        <v>2910</v>
      </c>
      <c r="B165" s="1" t="s">
        <v>2911</v>
      </c>
      <c r="C165" s="1" t="s">
        <v>2452</v>
      </c>
      <c r="D165" s="1">
        <v>1</v>
      </c>
      <c r="E165" s="2">
        <v>4.21</v>
      </c>
      <c r="F165" s="2">
        <v>3.37</v>
      </c>
      <c r="G165" s="1">
        <v>2010</v>
      </c>
      <c r="H165" s="1" t="s">
        <v>284</v>
      </c>
      <c r="I16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66" spans="1:9" x14ac:dyDescent="0.25">
      <c r="A166" s="1" t="s">
        <v>1310</v>
      </c>
      <c r="B166" s="1" t="s">
        <v>1311</v>
      </c>
      <c r="C166" s="1" t="s">
        <v>2556</v>
      </c>
      <c r="D166" s="1">
        <v>1</v>
      </c>
      <c r="E166" s="1" t="s">
        <v>73</v>
      </c>
      <c r="F166" s="1">
        <v>6.11</v>
      </c>
      <c r="G166" s="1">
        <v>2025</v>
      </c>
      <c r="H166" s="1" t="s">
        <v>351</v>
      </c>
      <c r="I16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67" spans="1:9" x14ac:dyDescent="0.25">
      <c r="A167" s="1" t="s">
        <v>1314</v>
      </c>
      <c r="B167" s="1" t="s">
        <v>1315</v>
      </c>
      <c r="C167" s="1" t="s">
        <v>2452</v>
      </c>
      <c r="D167" s="1">
        <v>1</v>
      </c>
      <c r="E167" s="1">
        <v>3.01</v>
      </c>
      <c r="F167" s="1">
        <v>2.41</v>
      </c>
      <c r="G167" s="1">
        <v>2025</v>
      </c>
      <c r="H167" s="1" t="s">
        <v>93</v>
      </c>
      <c r="I16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68" spans="1:9" x14ac:dyDescent="0.25">
      <c r="A168" s="1" t="s">
        <v>1323</v>
      </c>
      <c r="B168" s="1" t="s">
        <v>1324</v>
      </c>
      <c r="C168" s="1" t="s">
        <v>19</v>
      </c>
      <c r="D168" s="1">
        <v>1</v>
      </c>
      <c r="E168" s="1">
        <v>1.39</v>
      </c>
      <c r="F168" s="1">
        <v>1.1100000000000001</v>
      </c>
      <c r="G168" s="1">
        <v>2017</v>
      </c>
      <c r="H168" s="1" t="s">
        <v>93</v>
      </c>
      <c r="I16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69" spans="1:9" x14ac:dyDescent="0.25">
      <c r="A169" s="1" t="s">
        <v>1333</v>
      </c>
      <c r="B169" s="1" t="s">
        <v>1334</v>
      </c>
      <c r="C169" s="1" t="s">
        <v>2452</v>
      </c>
      <c r="D169" s="1">
        <v>1</v>
      </c>
      <c r="E169" s="1">
        <v>3.9</v>
      </c>
      <c r="F169" s="1">
        <v>3.12</v>
      </c>
      <c r="G169" s="1">
        <v>2010</v>
      </c>
      <c r="H169" s="1" t="s">
        <v>41</v>
      </c>
      <c r="I16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70" spans="1:9" x14ac:dyDescent="0.25">
      <c r="A170" s="1" t="s">
        <v>1355</v>
      </c>
      <c r="B170" s="1" t="s">
        <v>1356</v>
      </c>
      <c r="C170" s="1" t="s">
        <v>19</v>
      </c>
      <c r="D170" s="1">
        <v>1</v>
      </c>
      <c r="E170" s="1">
        <v>1.83</v>
      </c>
      <c r="F170" s="1">
        <v>1.47</v>
      </c>
      <c r="G170" s="1">
        <v>2022</v>
      </c>
      <c r="H170" s="1" t="s">
        <v>85</v>
      </c>
      <c r="I17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71" spans="1:9" x14ac:dyDescent="0.25">
      <c r="A171" s="1" t="s">
        <v>1375</v>
      </c>
      <c r="B171" s="1" t="s">
        <v>1376</v>
      </c>
      <c r="C171" s="1" t="s">
        <v>66</v>
      </c>
      <c r="D171" s="1">
        <v>1</v>
      </c>
      <c r="E171" s="2">
        <v>5.03</v>
      </c>
      <c r="F171" s="2">
        <v>4.0199999999999996</v>
      </c>
      <c r="G171" s="1">
        <v>2025</v>
      </c>
      <c r="H171" s="1" t="s">
        <v>51</v>
      </c>
      <c r="I17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72" spans="1:9" x14ac:dyDescent="0.25">
      <c r="A172" s="1" t="s">
        <v>1377</v>
      </c>
      <c r="B172" s="1" t="s">
        <v>1378</v>
      </c>
      <c r="C172" s="1" t="s">
        <v>66</v>
      </c>
      <c r="D172" s="1">
        <v>1</v>
      </c>
      <c r="E172" s="1">
        <v>5.8</v>
      </c>
      <c r="F172" s="1">
        <v>4.6399999999999997</v>
      </c>
      <c r="G172" s="1">
        <v>2025</v>
      </c>
      <c r="H172" s="1" t="s">
        <v>664</v>
      </c>
      <c r="I17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73" spans="1:9" x14ac:dyDescent="0.25">
      <c r="A173" s="1" t="s">
        <v>1379</v>
      </c>
      <c r="B173" s="1" t="s">
        <v>1380</v>
      </c>
      <c r="C173" s="1" t="s">
        <v>19</v>
      </c>
      <c r="D173" s="1">
        <v>1</v>
      </c>
      <c r="E173" s="1">
        <v>2.2599999999999998</v>
      </c>
      <c r="F173" s="1">
        <v>1.81</v>
      </c>
      <c r="G173" s="1">
        <v>2017</v>
      </c>
      <c r="H173" s="1" t="s">
        <v>176</v>
      </c>
      <c r="I17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74" spans="1:9" x14ac:dyDescent="0.25">
      <c r="A174" s="1" t="s">
        <v>1407</v>
      </c>
      <c r="B174" s="1" t="s">
        <v>1408</v>
      </c>
      <c r="C174" s="1" t="s">
        <v>2452</v>
      </c>
      <c r="D174" s="1">
        <v>1</v>
      </c>
      <c r="E174" s="1">
        <v>4.1100000000000003</v>
      </c>
      <c r="F174" s="1">
        <v>3.29</v>
      </c>
      <c r="G174" s="1">
        <v>2012</v>
      </c>
      <c r="H174" s="1" t="s">
        <v>110</v>
      </c>
      <c r="I17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75" spans="1:9" x14ac:dyDescent="0.25">
      <c r="A175" s="1" t="s">
        <v>1409</v>
      </c>
      <c r="B175" s="1" t="s">
        <v>1410</v>
      </c>
      <c r="C175" s="1" t="s">
        <v>19</v>
      </c>
      <c r="D175" s="1">
        <v>1</v>
      </c>
      <c r="E175" s="2">
        <v>2.41</v>
      </c>
      <c r="F175" s="2">
        <v>1.93</v>
      </c>
      <c r="G175" s="1">
        <v>2025</v>
      </c>
      <c r="H175" s="1" t="s">
        <v>82</v>
      </c>
      <c r="I17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76" spans="1:9" x14ac:dyDescent="0.25">
      <c r="A176" s="1" t="s">
        <v>2504</v>
      </c>
      <c r="B176" s="1" t="s">
        <v>2505</v>
      </c>
      <c r="C176" s="1" t="s">
        <v>2452</v>
      </c>
      <c r="D176" s="1">
        <v>1</v>
      </c>
      <c r="E176" s="1">
        <v>3.82</v>
      </c>
      <c r="F176" s="1">
        <v>3.06</v>
      </c>
      <c r="G176" s="1">
        <v>2025</v>
      </c>
      <c r="H176" s="1" t="s">
        <v>98</v>
      </c>
      <c r="I17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77" spans="1:9" x14ac:dyDescent="0.25">
      <c r="A177" s="1" t="s">
        <v>1423</v>
      </c>
      <c r="B177" s="1" t="s">
        <v>1424</v>
      </c>
      <c r="C177" s="1" t="s">
        <v>19</v>
      </c>
      <c r="D177" s="1">
        <v>1</v>
      </c>
      <c r="E177" s="2">
        <v>2.84</v>
      </c>
      <c r="F177" s="2">
        <v>2.27</v>
      </c>
      <c r="G177" s="1">
        <v>2015</v>
      </c>
      <c r="H177" s="1" t="s">
        <v>82</v>
      </c>
      <c r="I17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78" spans="1:9" x14ac:dyDescent="0.25">
      <c r="A178" s="1" t="s">
        <v>1425</v>
      </c>
      <c r="B178" s="1" t="s">
        <v>1426</v>
      </c>
      <c r="C178" s="1" t="s">
        <v>2456</v>
      </c>
      <c r="D178" s="1">
        <v>1</v>
      </c>
      <c r="E178" s="1">
        <v>6.68</v>
      </c>
      <c r="F178" s="1">
        <v>5.34</v>
      </c>
      <c r="G178" s="1">
        <v>2015</v>
      </c>
      <c r="H178" s="1" t="s">
        <v>25</v>
      </c>
      <c r="I17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79" spans="1:9" x14ac:dyDescent="0.25">
      <c r="A179" s="1" t="s">
        <v>1431</v>
      </c>
      <c r="B179" s="1" t="s">
        <v>1432</v>
      </c>
      <c r="C179" s="1" t="s">
        <v>19</v>
      </c>
      <c r="D179" s="1">
        <v>1</v>
      </c>
      <c r="E179" s="1">
        <v>2.62</v>
      </c>
      <c r="F179" s="1">
        <v>2.09</v>
      </c>
      <c r="G179" s="1">
        <v>2017</v>
      </c>
      <c r="H179" s="1" t="s">
        <v>215</v>
      </c>
      <c r="I17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0" spans="1:9" x14ac:dyDescent="0.25">
      <c r="A180" s="1" t="s">
        <v>1441</v>
      </c>
      <c r="B180" s="1" t="s">
        <v>1442</v>
      </c>
      <c r="C180" s="1" t="s">
        <v>2456</v>
      </c>
      <c r="D180" s="1">
        <v>1</v>
      </c>
      <c r="E180" s="1">
        <v>6.42</v>
      </c>
      <c r="F180" s="1">
        <v>5.14</v>
      </c>
      <c r="G180" s="1">
        <v>2008</v>
      </c>
      <c r="H180" s="1" t="s">
        <v>970</v>
      </c>
      <c r="I18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1" spans="1:9" x14ac:dyDescent="0.25">
      <c r="A181" s="1" t="s">
        <v>2506</v>
      </c>
      <c r="B181" s="1" t="s">
        <v>2507</v>
      </c>
      <c r="C181" s="1" t="s">
        <v>19</v>
      </c>
      <c r="D181" s="1">
        <v>1</v>
      </c>
      <c r="E181" s="1">
        <v>3.27</v>
      </c>
      <c r="F181" s="1">
        <v>2.62</v>
      </c>
      <c r="G181" s="1">
        <v>2011</v>
      </c>
      <c r="H181" s="1" t="s">
        <v>44</v>
      </c>
      <c r="I18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2" spans="1:9" x14ac:dyDescent="0.25">
      <c r="A182" s="1" t="s">
        <v>1461</v>
      </c>
      <c r="B182" s="1" t="s">
        <v>1462</v>
      </c>
      <c r="C182" s="1" t="s">
        <v>19</v>
      </c>
      <c r="D182" s="1">
        <v>1</v>
      </c>
      <c r="E182" s="1">
        <v>2.41</v>
      </c>
      <c r="F182" s="1">
        <v>1.93</v>
      </c>
      <c r="G182" s="1">
        <v>2024</v>
      </c>
      <c r="H182" s="1" t="s">
        <v>9</v>
      </c>
      <c r="I18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3" spans="1:9" x14ac:dyDescent="0.25">
      <c r="A183" s="1" t="s">
        <v>1465</v>
      </c>
      <c r="B183" s="1" t="s">
        <v>1466</v>
      </c>
      <c r="C183" s="1" t="s">
        <v>2452</v>
      </c>
      <c r="D183" s="1">
        <v>1</v>
      </c>
      <c r="E183" s="1">
        <v>3.68</v>
      </c>
      <c r="F183" s="1">
        <v>2.94</v>
      </c>
      <c r="G183" s="1">
        <v>2014</v>
      </c>
      <c r="H183" s="1" t="s">
        <v>54</v>
      </c>
      <c r="I18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4" spans="1:9" x14ac:dyDescent="0.25">
      <c r="A184" s="1" t="s">
        <v>1467</v>
      </c>
      <c r="B184" s="1" t="s">
        <v>1468</v>
      </c>
      <c r="C184" s="1" t="s">
        <v>2456</v>
      </c>
      <c r="D184" s="1">
        <v>1</v>
      </c>
      <c r="E184" s="1">
        <v>7.03</v>
      </c>
      <c r="F184" s="1">
        <v>5.62</v>
      </c>
      <c r="G184" s="1">
        <v>2020</v>
      </c>
      <c r="H184" s="1" t="s">
        <v>167</v>
      </c>
      <c r="I18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5" spans="1:9" x14ac:dyDescent="0.25">
      <c r="A185" s="1" t="s">
        <v>1481</v>
      </c>
      <c r="B185" s="1" t="s">
        <v>1482</v>
      </c>
      <c r="C185" s="1" t="s">
        <v>66</v>
      </c>
      <c r="D185" s="1">
        <v>1</v>
      </c>
      <c r="E185" s="1">
        <v>5.32</v>
      </c>
      <c r="F185" s="1">
        <v>4.25</v>
      </c>
      <c r="G185" s="1">
        <v>2024</v>
      </c>
      <c r="H185" s="1" t="s">
        <v>126</v>
      </c>
      <c r="I18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6" spans="1:9" x14ac:dyDescent="0.25">
      <c r="A186" s="1" t="s">
        <v>1487</v>
      </c>
      <c r="B186" s="1" t="s">
        <v>1488</v>
      </c>
      <c r="C186" s="1" t="s">
        <v>2452</v>
      </c>
      <c r="D186" s="1">
        <v>1</v>
      </c>
      <c r="E186" s="1">
        <v>4.42</v>
      </c>
      <c r="F186" s="1">
        <v>3.53</v>
      </c>
      <c r="G186" s="1">
        <v>2009</v>
      </c>
      <c r="H186" s="1" t="s">
        <v>60</v>
      </c>
      <c r="I18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7" spans="1:9" x14ac:dyDescent="0.25">
      <c r="A187" s="1" t="s">
        <v>1491</v>
      </c>
      <c r="B187" s="1" t="s">
        <v>1492</v>
      </c>
      <c r="C187" s="1" t="s">
        <v>66</v>
      </c>
      <c r="D187" s="1">
        <v>1</v>
      </c>
      <c r="E187" s="1">
        <v>4.82</v>
      </c>
      <c r="F187" s="1">
        <v>3.85</v>
      </c>
      <c r="G187" s="1">
        <v>2025</v>
      </c>
      <c r="H187" s="1" t="s">
        <v>67</v>
      </c>
      <c r="I18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8" spans="1:9" x14ac:dyDescent="0.25">
      <c r="A188" s="1" t="s">
        <v>1497</v>
      </c>
      <c r="B188" s="1" t="s">
        <v>1498</v>
      </c>
      <c r="C188" s="1" t="s">
        <v>2452</v>
      </c>
      <c r="D188" s="1">
        <v>1</v>
      </c>
      <c r="E188" s="1">
        <v>3.64</v>
      </c>
      <c r="F188" s="1">
        <v>2.91</v>
      </c>
      <c r="G188" s="1">
        <v>2018</v>
      </c>
      <c r="H188" s="1" t="s">
        <v>85</v>
      </c>
      <c r="I18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89" spans="1:9" x14ac:dyDescent="0.25">
      <c r="A189" s="1" t="s">
        <v>1505</v>
      </c>
      <c r="B189" s="1" t="s">
        <v>1506</v>
      </c>
      <c r="C189" s="1" t="s">
        <v>19</v>
      </c>
      <c r="D189" s="1">
        <v>1</v>
      </c>
      <c r="E189" s="1">
        <v>1.68</v>
      </c>
      <c r="F189" s="1">
        <v>1.34</v>
      </c>
      <c r="G189" s="1">
        <v>2018</v>
      </c>
      <c r="H189" s="1" t="s">
        <v>93</v>
      </c>
      <c r="I18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90" spans="1:9" x14ac:dyDescent="0.25">
      <c r="A190" s="1" t="s">
        <v>1513</v>
      </c>
      <c r="B190" s="1" t="s">
        <v>1514</v>
      </c>
      <c r="C190" s="1" t="s">
        <v>19</v>
      </c>
      <c r="D190" s="1">
        <v>1</v>
      </c>
      <c r="E190" s="1">
        <v>2.16</v>
      </c>
      <c r="F190" s="1">
        <v>1.72</v>
      </c>
      <c r="G190" s="1">
        <v>2017</v>
      </c>
      <c r="H190" s="1" t="s">
        <v>126</v>
      </c>
      <c r="I19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91" spans="1:9" x14ac:dyDescent="0.25">
      <c r="A191" s="1" t="s">
        <v>1515</v>
      </c>
      <c r="B191" s="1" t="s">
        <v>1516</v>
      </c>
      <c r="C191" s="1" t="s">
        <v>2452</v>
      </c>
      <c r="D191" s="1">
        <v>1</v>
      </c>
      <c r="E191" s="1">
        <v>3.28</v>
      </c>
      <c r="F191" s="1">
        <v>2.62</v>
      </c>
      <c r="G191" s="1">
        <v>2023</v>
      </c>
      <c r="H191" s="1" t="s">
        <v>9</v>
      </c>
      <c r="I19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92" spans="1:9" x14ac:dyDescent="0.25">
      <c r="A192" s="1" t="s">
        <v>1517</v>
      </c>
      <c r="B192" s="1" t="s">
        <v>1518</v>
      </c>
      <c r="C192" s="1" t="s">
        <v>19</v>
      </c>
      <c r="D192" s="1">
        <v>1</v>
      </c>
      <c r="E192" s="2">
        <v>2.5</v>
      </c>
      <c r="F192" s="2">
        <v>2</v>
      </c>
      <c r="G192" s="1">
        <v>2025</v>
      </c>
      <c r="H192" s="1" t="s">
        <v>51</v>
      </c>
      <c r="I19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93" spans="1:9" x14ac:dyDescent="0.25">
      <c r="A193" s="1" t="s">
        <v>1527</v>
      </c>
      <c r="B193" s="1" t="s">
        <v>1528</v>
      </c>
      <c r="C193" s="1" t="s">
        <v>19</v>
      </c>
      <c r="D193" s="1">
        <v>1</v>
      </c>
      <c r="E193" s="1">
        <v>1.95</v>
      </c>
      <c r="F193" s="1">
        <v>1.56</v>
      </c>
      <c r="G193" s="1">
        <v>2025</v>
      </c>
      <c r="H193" s="1" t="s">
        <v>167</v>
      </c>
      <c r="I19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94" spans="1:9" x14ac:dyDescent="0.25">
      <c r="A194" s="1" t="s">
        <v>1529</v>
      </c>
      <c r="B194" s="1" t="s">
        <v>1530</v>
      </c>
      <c r="C194" s="1" t="s">
        <v>72</v>
      </c>
      <c r="D194" s="1">
        <v>1</v>
      </c>
      <c r="E194" s="1" t="s">
        <v>73</v>
      </c>
      <c r="F194" s="1">
        <v>20.190000000000001</v>
      </c>
      <c r="G194" s="1">
        <v>2025</v>
      </c>
      <c r="H194" s="1" t="s">
        <v>67</v>
      </c>
      <c r="I19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95" spans="1:9" x14ac:dyDescent="0.25">
      <c r="A195" s="1" t="s">
        <v>1531</v>
      </c>
      <c r="B195" s="1" t="s">
        <v>1532</v>
      </c>
      <c r="C195" s="1" t="s">
        <v>2452</v>
      </c>
      <c r="D195" s="1">
        <v>1</v>
      </c>
      <c r="E195" s="1">
        <v>4.47</v>
      </c>
      <c r="F195" s="1">
        <v>3.57</v>
      </c>
      <c r="G195" s="1">
        <v>2016</v>
      </c>
      <c r="H195" s="1" t="s">
        <v>9</v>
      </c>
      <c r="I19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96" spans="1:9" x14ac:dyDescent="0.25">
      <c r="A196" s="1" t="s">
        <v>1535</v>
      </c>
      <c r="B196" s="1" t="s">
        <v>1536</v>
      </c>
      <c r="C196" s="1" t="s">
        <v>2452</v>
      </c>
      <c r="D196" s="1">
        <v>1</v>
      </c>
      <c r="E196" s="2">
        <v>3.61</v>
      </c>
      <c r="F196" s="2">
        <v>2.89</v>
      </c>
      <c r="G196" s="1">
        <v>2025</v>
      </c>
      <c r="H196" s="1" t="s">
        <v>284</v>
      </c>
      <c r="I19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197" spans="1:9" x14ac:dyDescent="0.25">
      <c r="A197" s="1" t="s">
        <v>1537</v>
      </c>
      <c r="B197" s="1" t="s">
        <v>1538</v>
      </c>
      <c r="C197" s="1" t="s">
        <v>19</v>
      </c>
      <c r="D197" s="1">
        <v>1</v>
      </c>
      <c r="E197" s="1">
        <v>1.35</v>
      </c>
      <c r="F197" s="1">
        <v>1.08</v>
      </c>
      <c r="G197" s="1">
        <v>2019</v>
      </c>
      <c r="H197" s="1" t="s">
        <v>48</v>
      </c>
      <c r="I19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98" spans="1:9" x14ac:dyDescent="0.25">
      <c r="A198" s="1" t="s">
        <v>1543</v>
      </c>
      <c r="B198" s="1" t="s">
        <v>1544</v>
      </c>
      <c r="C198" s="1" t="s">
        <v>19</v>
      </c>
      <c r="D198" s="1">
        <v>1</v>
      </c>
      <c r="E198" s="1">
        <v>1.83</v>
      </c>
      <c r="F198" s="1">
        <v>1.46</v>
      </c>
      <c r="G198" s="1">
        <v>2020</v>
      </c>
      <c r="H198" s="1" t="s">
        <v>215</v>
      </c>
      <c r="I19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199" spans="1:9" x14ac:dyDescent="0.25">
      <c r="A199" s="1" t="s">
        <v>1547</v>
      </c>
      <c r="B199" s="1" t="s">
        <v>1548</v>
      </c>
      <c r="C199" s="1" t="s">
        <v>2452</v>
      </c>
      <c r="D199" s="1">
        <v>1</v>
      </c>
      <c r="E199" s="2">
        <v>2.82</v>
      </c>
      <c r="F199" s="2">
        <v>2.25</v>
      </c>
      <c r="G199" s="1">
        <v>2010</v>
      </c>
      <c r="H199" s="1" t="s">
        <v>82</v>
      </c>
      <c r="I19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00" spans="1:9" x14ac:dyDescent="0.25">
      <c r="A200" s="1" t="s">
        <v>1562</v>
      </c>
      <c r="B200" s="1" t="s">
        <v>1563</v>
      </c>
      <c r="C200" s="1" t="s">
        <v>2452</v>
      </c>
      <c r="D200" s="1">
        <v>1</v>
      </c>
      <c r="E200" s="1">
        <v>2.97</v>
      </c>
      <c r="F200" s="1">
        <v>2.37</v>
      </c>
      <c r="G200" s="1">
        <v>2024</v>
      </c>
      <c r="H200" s="1" t="s">
        <v>351</v>
      </c>
      <c r="I20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01" spans="1:9" x14ac:dyDescent="0.25">
      <c r="A201" s="1" t="s">
        <v>1572</v>
      </c>
      <c r="B201" s="1" t="s">
        <v>1573</v>
      </c>
      <c r="C201" s="1" t="s">
        <v>19</v>
      </c>
      <c r="D201" s="1">
        <v>1</v>
      </c>
      <c r="E201" s="1">
        <v>2.34</v>
      </c>
      <c r="F201" s="1">
        <v>1.87</v>
      </c>
      <c r="G201" s="1">
        <v>2015</v>
      </c>
      <c r="H201" s="1" t="s">
        <v>67</v>
      </c>
      <c r="I20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02" spans="1:9" x14ac:dyDescent="0.25">
      <c r="A202" s="1" t="s">
        <v>1574</v>
      </c>
      <c r="B202" s="1" t="s">
        <v>1575</v>
      </c>
      <c r="C202" s="1" t="s">
        <v>2452</v>
      </c>
      <c r="D202" s="1">
        <v>1</v>
      </c>
      <c r="E202" s="1">
        <v>4.47</v>
      </c>
      <c r="F202" s="1">
        <v>3.57</v>
      </c>
      <c r="G202" s="1">
        <v>2025</v>
      </c>
      <c r="H202" s="1" t="s">
        <v>48</v>
      </c>
      <c r="I20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03" spans="1:9" x14ac:dyDescent="0.25">
      <c r="A203" s="1" t="s">
        <v>1578</v>
      </c>
      <c r="B203" s="1" t="s">
        <v>1579</v>
      </c>
      <c r="C203" s="1" t="s">
        <v>2452</v>
      </c>
      <c r="D203" s="1">
        <v>1</v>
      </c>
      <c r="E203" s="1">
        <v>1.5</v>
      </c>
      <c r="F203" s="1">
        <v>1.2</v>
      </c>
      <c r="G203" s="1">
        <v>2025</v>
      </c>
      <c r="H203" s="1" t="s">
        <v>85</v>
      </c>
      <c r="I20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04" spans="1:9" x14ac:dyDescent="0.25">
      <c r="A204" s="1" t="s">
        <v>1584</v>
      </c>
      <c r="B204" s="1" t="s">
        <v>1585</v>
      </c>
      <c r="C204" s="1" t="s">
        <v>19</v>
      </c>
      <c r="D204" s="1">
        <v>1</v>
      </c>
      <c r="E204" s="1">
        <v>2.4500000000000002</v>
      </c>
      <c r="F204" s="1">
        <v>1.96</v>
      </c>
      <c r="G204" s="1">
        <v>2023</v>
      </c>
      <c r="H204" s="1" t="s">
        <v>351</v>
      </c>
      <c r="I20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05" spans="1:9" x14ac:dyDescent="0.25">
      <c r="A205" s="1" t="s">
        <v>1586</v>
      </c>
      <c r="B205" s="1" t="s">
        <v>1587</v>
      </c>
      <c r="C205" s="1" t="s">
        <v>19</v>
      </c>
      <c r="D205" s="1">
        <v>1</v>
      </c>
      <c r="E205" s="1">
        <v>2.67</v>
      </c>
      <c r="F205" s="1">
        <v>2.13</v>
      </c>
      <c r="G205" s="1">
        <v>2020</v>
      </c>
      <c r="H205" s="1" t="s">
        <v>351</v>
      </c>
      <c r="I20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06" spans="1:9" x14ac:dyDescent="0.25">
      <c r="A206" s="1" t="s">
        <v>1588</v>
      </c>
      <c r="B206" s="1" t="s">
        <v>1589</v>
      </c>
      <c r="C206" s="1" t="s">
        <v>19</v>
      </c>
      <c r="D206" s="1">
        <v>1</v>
      </c>
      <c r="E206" s="1">
        <v>2.62</v>
      </c>
      <c r="F206" s="1">
        <v>2.1</v>
      </c>
      <c r="G206" s="1">
        <v>2025</v>
      </c>
      <c r="H206" s="1" t="s">
        <v>9</v>
      </c>
      <c r="I20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07" spans="1:9" x14ac:dyDescent="0.25">
      <c r="A207" s="1" t="s">
        <v>1590</v>
      </c>
      <c r="B207" s="1" t="s">
        <v>1591</v>
      </c>
      <c r="C207" s="1" t="s">
        <v>2452</v>
      </c>
      <c r="D207" s="1">
        <v>1</v>
      </c>
      <c r="E207" s="2">
        <v>3.93</v>
      </c>
      <c r="F207" s="2">
        <v>3.15</v>
      </c>
      <c r="G207" s="1">
        <v>2020</v>
      </c>
      <c r="H207" s="1" t="s">
        <v>284</v>
      </c>
      <c r="I20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08" spans="1:9" x14ac:dyDescent="0.25">
      <c r="A208" s="1" t="s">
        <v>1594</v>
      </c>
      <c r="B208" s="1" t="s">
        <v>1595</v>
      </c>
      <c r="C208" s="1" t="s">
        <v>19</v>
      </c>
      <c r="D208" s="1">
        <v>1</v>
      </c>
      <c r="E208" s="1">
        <v>1.59</v>
      </c>
      <c r="F208" s="1">
        <v>1.27</v>
      </c>
      <c r="G208" s="1">
        <v>2008</v>
      </c>
      <c r="H208" s="1" t="s">
        <v>98</v>
      </c>
      <c r="I20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09" spans="1:9" x14ac:dyDescent="0.25">
      <c r="A209" s="1" t="s">
        <v>1601</v>
      </c>
      <c r="B209" s="1" t="s">
        <v>1602</v>
      </c>
      <c r="C209" s="1" t="s">
        <v>2452</v>
      </c>
      <c r="D209" s="1">
        <v>1</v>
      </c>
      <c r="E209" s="1">
        <v>3.76</v>
      </c>
      <c r="F209" s="1">
        <v>3.01</v>
      </c>
      <c r="G209" s="1">
        <v>2024</v>
      </c>
      <c r="H209" s="1" t="s">
        <v>48</v>
      </c>
      <c r="I20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0" spans="1:9" x14ac:dyDescent="0.25">
      <c r="A210" s="1" t="s">
        <v>1603</v>
      </c>
      <c r="B210" s="1" t="s">
        <v>1604</v>
      </c>
      <c r="C210" s="1" t="s">
        <v>2456</v>
      </c>
      <c r="D210" s="1">
        <v>1</v>
      </c>
      <c r="E210" s="1">
        <v>6.04</v>
      </c>
      <c r="F210" s="1">
        <v>4.83</v>
      </c>
      <c r="G210" s="1">
        <v>2016</v>
      </c>
      <c r="H210" s="1" t="s">
        <v>143</v>
      </c>
      <c r="I21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1" spans="1:9" x14ac:dyDescent="0.25">
      <c r="A211" s="1" t="s">
        <v>1609</v>
      </c>
      <c r="B211" s="1" t="s">
        <v>1610</v>
      </c>
      <c r="C211" s="1" t="s">
        <v>2452</v>
      </c>
      <c r="D211" s="1">
        <v>1</v>
      </c>
      <c r="E211" s="1">
        <v>2.48</v>
      </c>
      <c r="F211" s="1">
        <v>1.98</v>
      </c>
      <c r="G211" s="1">
        <v>2025</v>
      </c>
      <c r="H211" s="1" t="s">
        <v>107</v>
      </c>
      <c r="I21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2" spans="1:9" x14ac:dyDescent="0.25">
      <c r="A212" s="1" t="s">
        <v>1611</v>
      </c>
      <c r="B212" s="1" t="s">
        <v>1612</v>
      </c>
      <c r="C212" s="1" t="s">
        <v>2452</v>
      </c>
      <c r="D212" s="1">
        <v>1</v>
      </c>
      <c r="E212" s="2">
        <v>4.4000000000000004</v>
      </c>
      <c r="F212" s="2">
        <v>3.52</v>
      </c>
      <c r="G212" s="1">
        <v>2024</v>
      </c>
      <c r="H212" s="1" t="s">
        <v>284</v>
      </c>
      <c r="I21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13" spans="1:9" x14ac:dyDescent="0.25">
      <c r="A213" s="1" t="s">
        <v>1613</v>
      </c>
      <c r="B213" s="1" t="s">
        <v>1614</v>
      </c>
      <c r="C213" s="1" t="s">
        <v>2452</v>
      </c>
      <c r="D213" s="1">
        <v>1</v>
      </c>
      <c r="E213" s="1">
        <v>3.4</v>
      </c>
      <c r="F213" s="1">
        <v>2.72</v>
      </c>
      <c r="G213" s="1">
        <v>2009</v>
      </c>
      <c r="H213" s="1" t="s">
        <v>110</v>
      </c>
      <c r="I21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4" spans="1:9" x14ac:dyDescent="0.25">
      <c r="A214" s="1" t="s">
        <v>1619</v>
      </c>
      <c r="B214" s="1" t="s">
        <v>1620</v>
      </c>
      <c r="C214" s="1" t="s">
        <v>66</v>
      </c>
      <c r="D214" s="1">
        <v>1</v>
      </c>
      <c r="E214" s="1">
        <v>5.05</v>
      </c>
      <c r="F214" s="1">
        <v>4.04</v>
      </c>
      <c r="G214" s="1">
        <v>2012</v>
      </c>
      <c r="H214" s="1" t="s">
        <v>215</v>
      </c>
      <c r="I21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5" spans="1:9" x14ac:dyDescent="0.25">
      <c r="A215" s="1" t="s">
        <v>1625</v>
      </c>
      <c r="B215" s="1" t="s">
        <v>1626</v>
      </c>
      <c r="C215" s="1" t="s">
        <v>19</v>
      </c>
      <c r="D215" s="1">
        <v>1</v>
      </c>
      <c r="E215" s="1">
        <v>3.36</v>
      </c>
      <c r="F215" s="1">
        <v>2.68</v>
      </c>
      <c r="G215" s="1">
        <v>2015</v>
      </c>
      <c r="H215" s="1" t="s">
        <v>110</v>
      </c>
      <c r="I21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6" spans="1:9" x14ac:dyDescent="0.25">
      <c r="A216" s="1" t="s">
        <v>1627</v>
      </c>
      <c r="B216" s="1" t="s">
        <v>1628</v>
      </c>
      <c r="C216" s="1" t="s">
        <v>2556</v>
      </c>
      <c r="D216" s="1">
        <v>1</v>
      </c>
      <c r="E216" s="1" t="s">
        <v>73</v>
      </c>
      <c r="F216" s="1">
        <v>6.13</v>
      </c>
      <c r="G216" s="1">
        <v>2020</v>
      </c>
      <c r="H216" s="1" t="s">
        <v>107</v>
      </c>
      <c r="I21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7" spans="1:9" x14ac:dyDescent="0.25">
      <c r="A217" s="1" t="s">
        <v>1632</v>
      </c>
      <c r="B217" s="1" t="s">
        <v>1633</v>
      </c>
      <c r="C217" s="1" t="s">
        <v>2556</v>
      </c>
      <c r="D217" s="1">
        <v>1</v>
      </c>
      <c r="E217" s="1" t="s">
        <v>73</v>
      </c>
      <c r="F217" s="1">
        <v>8.5</v>
      </c>
      <c r="G217" s="1">
        <v>2025</v>
      </c>
      <c r="H217" s="1" t="s">
        <v>16</v>
      </c>
      <c r="I21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8" spans="1:9" x14ac:dyDescent="0.25">
      <c r="A218" s="1" t="s">
        <v>1634</v>
      </c>
      <c r="B218" s="1" t="s">
        <v>1635</v>
      </c>
      <c r="C218" s="1" t="s">
        <v>2556</v>
      </c>
      <c r="D218" s="1">
        <v>1</v>
      </c>
      <c r="E218" s="1" t="s">
        <v>73</v>
      </c>
      <c r="F218" s="1">
        <v>6.36</v>
      </c>
      <c r="G218" s="1">
        <v>2025</v>
      </c>
      <c r="H218" s="1" t="s">
        <v>16</v>
      </c>
      <c r="I21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19" spans="1:9" x14ac:dyDescent="0.25">
      <c r="A219" s="1" t="s">
        <v>1640</v>
      </c>
      <c r="B219" s="1" t="s">
        <v>1641</v>
      </c>
      <c r="C219" s="1" t="s">
        <v>2456</v>
      </c>
      <c r="D219" s="1">
        <v>1</v>
      </c>
      <c r="E219" s="1">
        <v>7.22</v>
      </c>
      <c r="F219" s="1">
        <v>5.78</v>
      </c>
      <c r="G219" s="1">
        <v>2025</v>
      </c>
      <c r="H219" s="1" t="s">
        <v>110</v>
      </c>
      <c r="I21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0" spans="1:9" x14ac:dyDescent="0.25">
      <c r="A220" s="1" t="s">
        <v>1642</v>
      </c>
      <c r="B220" s="1" t="s">
        <v>1643</v>
      </c>
      <c r="C220" s="1" t="s">
        <v>19</v>
      </c>
      <c r="D220" s="1">
        <v>1</v>
      </c>
      <c r="E220" s="1">
        <v>1.68</v>
      </c>
      <c r="F220" s="1">
        <v>1.34</v>
      </c>
      <c r="G220" s="1">
        <v>2016</v>
      </c>
      <c r="H220" s="1" t="s">
        <v>67</v>
      </c>
      <c r="I22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1" spans="1:9" x14ac:dyDescent="0.25">
      <c r="A221" s="1" t="s">
        <v>1648</v>
      </c>
      <c r="B221" s="1" t="s">
        <v>1649</v>
      </c>
      <c r="C221" s="1" t="s">
        <v>2452</v>
      </c>
      <c r="D221" s="1">
        <v>1</v>
      </c>
      <c r="E221" s="1">
        <v>4.25</v>
      </c>
      <c r="F221" s="1">
        <v>3.4</v>
      </c>
      <c r="G221" s="1">
        <v>2008</v>
      </c>
      <c r="H221" s="1" t="s">
        <v>54</v>
      </c>
      <c r="I22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2" spans="1:9" x14ac:dyDescent="0.25">
      <c r="A222" s="1" t="s">
        <v>1659</v>
      </c>
      <c r="B222" s="1" t="s">
        <v>1660</v>
      </c>
      <c r="C222" s="1" t="s">
        <v>2454</v>
      </c>
      <c r="D222" s="1">
        <v>1</v>
      </c>
      <c r="E222" s="1" t="s">
        <v>73</v>
      </c>
      <c r="F222" s="1">
        <v>9.9</v>
      </c>
      <c r="G222" s="1">
        <v>2025</v>
      </c>
      <c r="H222" s="1" t="s">
        <v>191</v>
      </c>
      <c r="I22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3" spans="1:9" x14ac:dyDescent="0.25">
      <c r="A223" s="1" t="s">
        <v>1663</v>
      </c>
      <c r="B223" s="1" t="s">
        <v>1664</v>
      </c>
      <c r="C223" s="1" t="s">
        <v>19</v>
      </c>
      <c r="D223" s="1">
        <v>1</v>
      </c>
      <c r="E223" s="1">
        <v>2.72</v>
      </c>
      <c r="F223" s="1">
        <v>2.17</v>
      </c>
      <c r="G223" s="1">
        <v>2009</v>
      </c>
      <c r="H223" s="1" t="s">
        <v>191</v>
      </c>
      <c r="I22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4" spans="1:9" x14ac:dyDescent="0.25">
      <c r="A224" s="1" t="s">
        <v>1667</v>
      </c>
      <c r="B224" s="1" t="s">
        <v>1668</v>
      </c>
      <c r="C224" s="1" t="s">
        <v>19</v>
      </c>
      <c r="D224" s="1">
        <v>1</v>
      </c>
      <c r="E224" s="1">
        <v>2.36</v>
      </c>
      <c r="F224" s="1">
        <v>1.89</v>
      </c>
      <c r="G224" s="1">
        <v>2014</v>
      </c>
      <c r="H224" s="1" t="s">
        <v>664</v>
      </c>
      <c r="I22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5" spans="1:9" x14ac:dyDescent="0.25">
      <c r="A225" s="1" t="s">
        <v>1671</v>
      </c>
      <c r="B225" s="1" t="s">
        <v>1672</v>
      </c>
      <c r="C225" s="1" t="s">
        <v>19</v>
      </c>
      <c r="D225" s="1">
        <v>1</v>
      </c>
      <c r="E225" s="1">
        <v>1.84</v>
      </c>
      <c r="F225" s="1">
        <v>1.47</v>
      </c>
      <c r="G225" s="1">
        <v>2013</v>
      </c>
      <c r="H225" s="1" t="s">
        <v>176</v>
      </c>
      <c r="I22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6" spans="1:9" x14ac:dyDescent="0.25">
      <c r="A226" s="1" t="s">
        <v>1675</v>
      </c>
      <c r="B226" s="1" t="s">
        <v>1676</v>
      </c>
      <c r="C226" s="1" t="s">
        <v>2452</v>
      </c>
      <c r="D226" s="1">
        <v>1</v>
      </c>
      <c r="E226" s="1">
        <v>4.25</v>
      </c>
      <c r="F226" s="1">
        <v>3.4</v>
      </c>
      <c r="G226" s="1">
        <v>2023</v>
      </c>
      <c r="H226" s="1" t="s">
        <v>351</v>
      </c>
      <c r="I22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7" spans="1:9" x14ac:dyDescent="0.25">
      <c r="A227" s="1" t="s">
        <v>1695</v>
      </c>
      <c r="B227" s="1" t="s">
        <v>1696</v>
      </c>
      <c r="C227" s="1" t="s">
        <v>19</v>
      </c>
      <c r="D227" s="1">
        <v>1</v>
      </c>
      <c r="E227" s="1">
        <v>2.25</v>
      </c>
      <c r="F227" s="1">
        <v>1.8</v>
      </c>
      <c r="G227" s="1">
        <v>2024</v>
      </c>
      <c r="H227" s="1" t="s">
        <v>154</v>
      </c>
      <c r="I22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8" spans="1:9" x14ac:dyDescent="0.25">
      <c r="A228" s="1" t="s">
        <v>1705</v>
      </c>
      <c r="B228" s="1" t="s">
        <v>1706</v>
      </c>
      <c r="C228" s="1" t="s">
        <v>19</v>
      </c>
      <c r="D228" s="1">
        <v>1</v>
      </c>
      <c r="E228" s="1">
        <v>2.59</v>
      </c>
      <c r="F228" s="1">
        <v>2.0699999999999998</v>
      </c>
      <c r="G228" s="1">
        <v>2015</v>
      </c>
      <c r="H228" s="1" t="s">
        <v>143</v>
      </c>
      <c r="I22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29" spans="1:9" x14ac:dyDescent="0.25">
      <c r="A229" s="1" t="s">
        <v>1707</v>
      </c>
      <c r="B229" s="1" t="s">
        <v>1708</v>
      </c>
      <c r="C229" s="1" t="s">
        <v>19</v>
      </c>
      <c r="D229" s="1">
        <v>1</v>
      </c>
      <c r="E229" s="1">
        <v>2.13</v>
      </c>
      <c r="F229" s="1">
        <v>1.7</v>
      </c>
      <c r="G229" s="1">
        <v>2025</v>
      </c>
      <c r="H229" s="1" t="s">
        <v>41</v>
      </c>
      <c r="I22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0" spans="1:9" x14ac:dyDescent="0.25">
      <c r="A230" s="1" t="s">
        <v>1711</v>
      </c>
      <c r="B230" s="1" t="s">
        <v>1710</v>
      </c>
      <c r="C230" s="1" t="s">
        <v>19</v>
      </c>
      <c r="D230" s="1">
        <v>1</v>
      </c>
      <c r="E230" s="1">
        <v>2.65</v>
      </c>
      <c r="F230" s="1">
        <v>2.12</v>
      </c>
      <c r="G230" s="1">
        <v>2025</v>
      </c>
      <c r="H230" s="1" t="s">
        <v>48</v>
      </c>
      <c r="I23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1" spans="1:9" x14ac:dyDescent="0.25">
      <c r="A231" s="1" t="s">
        <v>1709</v>
      </c>
      <c r="B231" s="1" t="s">
        <v>1710</v>
      </c>
      <c r="C231" s="1" t="s">
        <v>2452</v>
      </c>
      <c r="D231" s="1">
        <v>1</v>
      </c>
      <c r="E231" s="1">
        <v>3.89</v>
      </c>
      <c r="F231" s="1">
        <v>3.11</v>
      </c>
      <c r="G231" s="1">
        <v>2025</v>
      </c>
      <c r="H231" s="1" t="s">
        <v>215</v>
      </c>
      <c r="I23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2" spans="1:9" x14ac:dyDescent="0.25">
      <c r="A232" s="1" t="s">
        <v>2868</v>
      </c>
      <c r="B232" s="1" t="s">
        <v>2869</v>
      </c>
      <c r="C232" s="1" t="s">
        <v>2456</v>
      </c>
      <c r="D232" s="1">
        <v>1</v>
      </c>
      <c r="E232" s="1">
        <v>6.11</v>
      </c>
      <c r="F232" s="1">
        <v>4.8899999999999997</v>
      </c>
      <c r="G232" s="1">
        <v>2025</v>
      </c>
      <c r="H232" s="1" t="s">
        <v>9</v>
      </c>
      <c r="I23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3" spans="1:9" x14ac:dyDescent="0.25">
      <c r="A233" s="1" t="s">
        <v>1724</v>
      </c>
      <c r="B233" s="1" t="s">
        <v>1725</v>
      </c>
      <c r="C233" s="1" t="s">
        <v>66</v>
      </c>
      <c r="D233" s="1">
        <v>1</v>
      </c>
      <c r="E233" s="1">
        <v>5.22</v>
      </c>
      <c r="F233" s="1">
        <v>4.18</v>
      </c>
      <c r="G233" s="1">
        <v>2023</v>
      </c>
      <c r="H233" s="1" t="s">
        <v>154</v>
      </c>
      <c r="I23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4" spans="1:9" x14ac:dyDescent="0.25">
      <c r="A234" s="1" t="s">
        <v>1730</v>
      </c>
      <c r="B234" s="1" t="s">
        <v>1731</v>
      </c>
      <c r="C234" s="1" t="s">
        <v>2452</v>
      </c>
      <c r="D234" s="1">
        <v>1</v>
      </c>
      <c r="E234" s="1">
        <v>4.18</v>
      </c>
      <c r="F234" s="1">
        <v>3.34</v>
      </c>
      <c r="G234" s="1">
        <v>2024</v>
      </c>
      <c r="H234" s="1" t="s">
        <v>154</v>
      </c>
      <c r="I23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5" spans="1:9" x14ac:dyDescent="0.25">
      <c r="A235" s="1" t="s">
        <v>1736</v>
      </c>
      <c r="B235" s="1" t="s">
        <v>1737</v>
      </c>
      <c r="C235" s="1" t="s">
        <v>66</v>
      </c>
      <c r="D235" s="1">
        <v>1</v>
      </c>
      <c r="E235" s="1">
        <v>4.75</v>
      </c>
      <c r="F235" s="1">
        <v>3.8</v>
      </c>
      <c r="G235" s="1">
        <v>2008</v>
      </c>
      <c r="H235" s="1" t="s">
        <v>9</v>
      </c>
      <c r="I23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6" spans="1:9" x14ac:dyDescent="0.25">
      <c r="A236" s="1" t="s">
        <v>1740</v>
      </c>
      <c r="B236" s="1" t="s">
        <v>1741</v>
      </c>
      <c r="C236" s="1" t="s">
        <v>66</v>
      </c>
      <c r="D236" s="1">
        <v>1</v>
      </c>
      <c r="E236" s="1">
        <v>5.08</v>
      </c>
      <c r="F236" s="1">
        <v>4.0599999999999996</v>
      </c>
      <c r="G236" s="1">
        <v>2010</v>
      </c>
      <c r="H236" s="1" t="s">
        <v>9</v>
      </c>
      <c r="I23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7" spans="1:9" x14ac:dyDescent="0.25">
      <c r="A237" s="1" t="s">
        <v>1742</v>
      </c>
      <c r="B237" s="1" t="s">
        <v>1743</v>
      </c>
      <c r="C237" s="1" t="s">
        <v>2556</v>
      </c>
      <c r="D237" s="1">
        <v>1</v>
      </c>
      <c r="E237" s="1" t="s">
        <v>73</v>
      </c>
      <c r="F237" s="1">
        <v>6.45</v>
      </c>
      <c r="G237" s="1">
        <v>2024</v>
      </c>
      <c r="H237" s="1" t="s">
        <v>351</v>
      </c>
      <c r="I23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8" spans="1:9" x14ac:dyDescent="0.25">
      <c r="A238" s="1" t="s">
        <v>1752</v>
      </c>
      <c r="B238" s="1" t="s">
        <v>1753</v>
      </c>
      <c r="C238" s="1" t="s">
        <v>2452</v>
      </c>
      <c r="D238" s="1">
        <v>1</v>
      </c>
      <c r="E238" s="1">
        <v>3.73</v>
      </c>
      <c r="F238" s="1">
        <v>2.98</v>
      </c>
      <c r="G238" s="1">
        <v>2010</v>
      </c>
      <c r="H238" s="1" t="s">
        <v>31</v>
      </c>
      <c r="I23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39" spans="1:9" x14ac:dyDescent="0.25">
      <c r="A239" s="1" t="s">
        <v>1758</v>
      </c>
      <c r="B239" s="1" t="s">
        <v>1759</v>
      </c>
      <c r="C239" s="1" t="s">
        <v>19</v>
      </c>
      <c r="D239" s="1">
        <v>1</v>
      </c>
      <c r="E239" s="1">
        <v>1.84</v>
      </c>
      <c r="F239" s="1">
        <v>1.47</v>
      </c>
      <c r="G239" s="1">
        <v>2025</v>
      </c>
      <c r="H239" s="1" t="s">
        <v>85</v>
      </c>
      <c r="I23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40" spans="1:9" x14ac:dyDescent="0.25">
      <c r="A240" s="1" t="s">
        <v>1770</v>
      </c>
      <c r="B240" s="1" t="s">
        <v>1771</v>
      </c>
      <c r="C240" s="1" t="s">
        <v>66</v>
      </c>
      <c r="D240" s="1">
        <v>1</v>
      </c>
      <c r="E240" s="1">
        <v>5.52</v>
      </c>
      <c r="F240" s="1">
        <v>4.41</v>
      </c>
      <c r="G240" s="1">
        <v>2025</v>
      </c>
      <c r="H240" s="1" t="s">
        <v>48</v>
      </c>
      <c r="I24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41" spans="1:9" x14ac:dyDescent="0.25">
      <c r="A241" s="1" t="s">
        <v>1778</v>
      </c>
      <c r="B241" s="1" t="s">
        <v>1779</v>
      </c>
      <c r="C241" s="1" t="s">
        <v>66</v>
      </c>
      <c r="D241" s="1">
        <v>1</v>
      </c>
      <c r="E241" s="2">
        <v>5.45</v>
      </c>
      <c r="F241" s="2">
        <v>4.3600000000000003</v>
      </c>
      <c r="G241" s="1">
        <v>2025</v>
      </c>
      <c r="H241" s="1" t="s">
        <v>289</v>
      </c>
      <c r="I24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42" spans="1:9" x14ac:dyDescent="0.25">
      <c r="A242" s="1" t="s">
        <v>1780</v>
      </c>
      <c r="B242" s="1" t="s">
        <v>1781</v>
      </c>
      <c r="C242" s="1" t="s">
        <v>2556</v>
      </c>
      <c r="D242" s="1">
        <v>1</v>
      </c>
      <c r="E242" s="1" t="s">
        <v>73</v>
      </c>
      <c r="F242" s="1">
        <v>7.51</v>
      </c>
      <c r="G242" s="1">
        <v>2010</v>
      </c>
      <c r="H242" s="1" t="s">
        <v>98</v>
      </c>
      <c r="I24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43" spans="1:9" x14ac:dyDescent="0.25">
      <c r="A243" s="1" t="s">
        <v>1782</v>
      </c>
      <c r="B243" s="1" t="s">
        <v>1783</v>
      </c>
      <c r="C243" s="1" t="s">
        <v>118</v>
      </c>
      <c r="D243" s="1">
        <v>1</v>
      </c>
      <c r="E243" s="2" t="s">
        <v>73</v>
      </c>
      <c r="F243" s="2">
        <v>10.19</v>
      </c>
      <c r="G243" s="1">
        <v>2010</v>
      </c>
      <c r="H243" s="1" t="s">
        <v>51</v>
      </c>
      <c r="I24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44" spans="1:9" x14ac:dyDescent="0.25">
      <c r="A244" s="1" t="s">
        <v>1786</v>
      </c>
      <c r="B244" s="1" t="s">
        <v>1787</v>
      </c>
      <c r="C244" s="1" t="s">
        <v>19</v>
      </c>
      <c r="D244" s="1">
        <v>1</v>
      </c>
      <c r="E244" s="1">
        <v>2.2799999999999998</v>
      </c>
      <c r="F244" s="1">
        <v>1.82</v>
      </c>
      <c r="G244" s="1">
        <v>2020</v>
      </c>
      <c r="H244" s="1" t="s">
        <v>44</v>
      </c>
      <c r="I24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45" spans="1:9" x14ac:dyDescent="0.25">
      <c r="A245" s="1" t="s">
        <v>1794</v>
      </c>
      <c r="B245" s="1" t="s">
        <v>1795</v>
      </c>
      <c r="C245" s="1" t="s">
        <v>2456</v>
      </c>
      <c r="D245" s="1">
        <v>1</v>
      </c>
      <c r="E245" s="2">
        <v>7.27</v>
      </c>
      <c r="F245" s="2">
        <v>5.82</v>
      </c>
      <c r="G245" s="1">
        <v>2025</v>
      </c>
      <c r="H245" s="1" t="s">
        <v>51</v>
      </c>
      <c r="I24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46" spans="1:9" x14ac:dyDescent="0.25">
      <c r="A246" s="1" t="s">
        <v>1798</v>
      </c>
      <c r="B246" s="1" t="s">
        <v>1799</v>
      </c>
      <c r="C246" s="1" t="s">
        <v>66</v>
      </c>
      <c r="D246" s="1">
        <v>1</v>
      </c>
      <c r="E246" s="1">
        <v>4.7</v>
      </c>
      <c r="F246" s="1">
        <v>3.76</v>
      </c>
      <c r="G246" s="1">
        <v>2025</v>
      </c>
      <c r="H246" s="1" t="s">
        <v>67</v>
      </c>
      <c r="I24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47" spans="1:9" x14ac:dyDescent="0.25">
      <c r="A247" s="1" t="s">
        <v>1800</v>
      </c>
      <c r="B247" s="1" t="s">
        <v>1801</v>
      </c>
      <c r="C247" s="1" t="s">
        <v>19</v>
      </c>
      <c r="D247" s="1">
        <v>1</v>
      </c>
      <c r="E247" s="2">
        <v>1.82</v>
      </c>
      <c r="F247" s="2">
        <v>1.46</v>
      </c>
      <c r="G247" s="1">
        <v>2025</v>
      </c>
      <c r="H247" s="1" t="s">
        <v>238</v>
      </c>
      <c r="I24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48" spans="1:9" x14ac:dyDescent="0.25">
      <c r="A248" s="1" t="s">
        <v>1806</v>
      </c>
      <c r="B248" s="1" t="s">
        <v>1807</v>
      </c>
      <c r="C248" s="1" t="s">
        <v>19</v>
      </c>
      <c r="D248" s="1">
        <v>1</v>
      </c>
      <c r="E248" s="1">
        <v>1.46</v>
      </c>
      <c r="F248" s="1">
        <v>1.17</v>
      </c>
      <c r="G248" s="1">
        <v>2022</v>
      </c>
      <c r="H248" s="1" t="s">
        <v>131</v>
      </c>
      <c r="I24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49" spans="1:9" x14ac:dyDescent="0.25">
      <c r="A249" s="1" t="s">
        <v>1813</v>
      </c>
      <c r="B249" s="1" t="s">
        <v>1814</v>
      </c>
      <c r="C249" s="1" t="s">
        <v>19</v>
      </c>
      <c r="D249" s="1">
        <v>1</v>
      </c>
      <c r="E249" s="1">
        <v>2.0499999999999998</v>
      </c>
      <c r="F249" s="1">
        <v>1.64</v>
      </c>
      <c r="G249" s="1">
        <v>2025</v>
      </c>
      <c r="H249" s="1" t="s">
        <v>13</v>
      </c>
      <c r="I24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50" spans="1:9" x14ac:dyDescent="0.25">
      <c r="A250" s="1" t="s">
        <v>1865</v>
      </c>
      <c r="B250" s="1" t="s">
        <v>1866</v>
      </c>
      <c r="C250" s="1" t="s">
        <v>2556</v>
      </c>
      <c r="D250" s="1">
        <v>1</v>
      </c>
      <c r="E250" s="2" t="s">
        <v>73</v>
      </c>
      <c r="F250" s="2">
        <v>7.9</v>
      </c>
      <c r="G250" s="1">
        <v>2020</v>
      </c>
      <c r="H250" s="1" t="s">
        <v>38</v>
      </c>
      <c r="I25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51" spans="1:9" x14ac:dyDescent="0.25">
      <c r="A251" s="1" t="s">
        <v>1871</v>
      </c>
      <c r="B251" s="1" t="s">
        <v>1872</v>
      </c>
      <c r="C251" s="1" t="s">
        <v>19</v>
      </c>
      <c r="D251" s="1">
        <v>1</v>
      </c>
      <c r="E251" s="1">
        <v>3.16</v>
      </c>
      <c r="F251" s="1">
        <v>2.5299999999999998</v>
      </c>
      <c r="G251" s="1">
        <v>2020</v>
      </c>
      <c r="H251" s="1" t="s">
        <v>154</v>
      </c>
      <c r="I25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52" spans="1:9" x14ac:dyDescent="0.25">
      <c r="A252" s="1" t="s">
        <v>1875</v>
      </c>
      <c r="B252" s="1" t="s">
        <v>1876</v>
      </c>
      <c r="C252" s="1" t="s">
        <v>2452</v>
      </c>
      <c r="D252" s="1">
        <v>1</v>
      </c>
      <c r="E252" s="2">
        <v>3.96</v>
      </c>
      <c r="F252" s="2">
        <v>3.17</v>
      </c>
      <c r="G252" s="1">
        <v>2013</v>
      </c>
      <c r="H252" s="1" t="s">
        <v>617</v>
      </c>
      <c r="I25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53" spans="1:9" x14ac:dyDescent="0.25">
      <c r="A253" s="1" t="s">
        <v>1879</v>
      </c>
      <c r="B253" s="1" t="s">
        <v>1880</v>
      </c>
      <c r="C253" s="1" t="s">
        <v>19</v>
      </c>
      <c r="D253" s="1">
        <v>1</v>
      </c>
      <c r="E253" s="1">
        <v>3.38</v>
      </c>
      <c r="F253" s="1">
        <v>2.71</v>
      </c>
      <c r="G253" s="1">
        <v>2025</v>
      </c>
      <c r="H253" s="1" t="s">
        <v>126</v>
      </c>
      <c r="I25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54" spans="1:9" x14ac:dyDescent="0.25">
      <c r="A254" s="1" t="s">
        <v>1887</v>
      </c>
      <c r="B254" s="1" t="s">
        <v>1888</v>
      </c>
      <c r="C254" s="1" t="s">
        <v>19</v>
      </c>
      <c r="D254" s="1">
        <v>1</v>
      </c>
      <c r="E254" s="1">
        <v>2.4500000000000002</v>
      </c>
      <c r="F254" s="1">
        <v>1.96</v>
      </c>
      <c r="G254" s="1">
        <v>2025</v>
      </c>
      <c r="H254" s="1" t="s">
        <v>354</v>
      </c>
      <c r="I25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55" spans="1:9" x14ac:dyDescent="0.25">
      <c r="A255" s="1" t="s">
        <v>1893</v>
      </c>
      <c r="B255" s="1" t="s">
        <v>1894</v>
      </c>
      <c r="C255" s="1" t="s">
        <v>19</v>
      </c>
      <c r="D255" s="1">
        <v>1</v>
      </c>
      <c r="E255" s="2">
        <v>2.09</v>
      </c>
      <c r="F255" s="2">
        <v>1.67</v>
      </c>
      <c r="G255" s="1">
        <v>2025</v>
      </c>
      <c r="H255" s="1" t="s">
        <v>51</v>
      </c>
      <c r="I25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56" spans="1:9" x14ac:dyDescent="0.25">
      <c r="A256" s="1" t="s">
        <v>1899</v>
      </c>
      <c r="B256" s="1" t="s">
        <v>1900</v>
      </c>
      <c r="C256" s="1" t="s">
        <v>66</v>
      </c>
      <c r="D256" s="1">
        <v>1</v>
      </c>
      <c r="E256" s="2">
        <v>5.59</v>
      </c>
      <c r="F256" s="2">
        <v>4.47</v>
      </c>
      <c r="G256" s="1">
        <v>2023</v>
      </c>
      <c r="H256" s="1" t="s">
        <v>51</v>
      </c>
      <c r="I25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57" spans="1:9" x14ac:dyDescent="0.25">
      <c r="A257" s="1" t="s">
        <v>1901</v>
      </c>
      <c r="B257" s="1" t="s">
        <v>1902</v>
      </c>
      <c r="C257" s="1" t="s">
        <v>19</v>
      </c>
      <c r="D257" s="1">
        <v>1</v>
      </c>
      <c r="E257" s="1">
        <v>2.08</v>
      </c>
      <c r="F257" s="1">
        <v>1.66</v>
      </c>
      <c r="G257" s="1">
        <v>2025</v>
      </c>
      <c r="H257" s="1" t="s">
        <v>489</v>
      </c>
      <c r="I25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58" spans="1:9" x14ac:dyDescent="0.25">
      <c r="A258" s="1" t="s">
        <v>1903</v>
      </c>
      <c r="B258" s="1" t="s">
        <v>1904</v>
      </c>
      <c r="C258" s="1" t="s">
        <v>2456</v>
      </c>
      <c r="D258" s="1">
        <v>1</v>
      </c>
      <c r="E258" s="2">
        <v>5.37</v>
      </c>
      <c r="F258" s="2">
        <v>4.29</v>
      </c>
      <c r="G258" s="1">
        <v>2025</v>
      </c>
      <c r="H258" s="1" t="s">
        <v>38</v>
      </c>
      <c r="I25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59" spans="1:9" x14ac:dyDescent="0.25">
      <c r="A259" s="1" t="s">
        <v>1905</v>
      </c>
      <c r="B259" s="1" t="s">
        <v>1906</v>
      </c>
      <c r="C259" s="1" t="s">
        <v>19</v>
      </c>
      <c r="D259" s="1">
        <v>1</v>
      </c>
      <c r="E259" s="1">
        <v>1.6</v>
      </c>
      <c r="F259" s="1">
        <v>1.28</v>
      </c>
      <c r="G259" s="1">
        <v>2010</v>
      </c>
      <c r="H259" s="1" t="s">
        <v>253</v>
      </c>
      <c r="I25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0" spans="1:9" x14ac:dyDescent="0.25">
      <c r="A260" s="1" t="s">
        <v>1907</v>
      </c>
      <c r="B260" s="1" t="s">
        <v>1908</v>
      </c>
      <c r="C260" s="1" t="s">
        <v>2456</v>
      </c>
      <c r="D260" s="1">
        <v>1</v>
      </c>
      <c r="E260" s="1">
        <v>6.18</v>
      </c>
      <c r="F260" s="1">
        <v>4.9400000000000004</v>
      </c>
      <c r="G260" s="1">
        <v>2025</v>
      </c>
      <c r="H260" s="1" t="s">
        <v>9</v>
      </c>
      <c r="I26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1" spans="1:9" x14ac:dyDescent="0.25">
      <c r="A261" s="1" t="s">
        <v>1913</v>
      </c>
      <c r="B261" s="1" t="s">
        <v>1914</v>
      </c>
      <c r="C261" s="1" t="s">
        <v>19</v>
      </c>
      <c r="D261" s="1">
        <v>1</v>
      </c>
      <c r="E261" s="1">
        <v>1.88</v>
      </c>
      <c r="F261" s="1">
        <v>1.5</v>
      </c>
      <c r="G261" s="1">
        <v>2022</v>
      </c>
      <c r="H261" s="1" t="s">
        <v>126</v>
      </c>
      <c r="I26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2" spans="1:9" x14ac:dyDescent="0.25">
      <c r="A262" s="1" t="s">
        <v>1915</v>
      </c>
      <c r="B262" s="1" t="s">
        <v>1916</v>
      </c>
      <c r="C262" s="1" t="s">
        <v>19</v>
      </c>
      <c r="D262" s="1">
        <v>1</v>
      </c>
      <c r="E262" s="1">
        <v>2.94</v>
      </c>
      <c r="F262" s="1">
        <v>2.35</v>
      </c>
      <c r="G262" s="1">
        <v>2020</v>
      </c>
      <c r="H262" s="1" t="s">
        <v>31</v>
      </c>
      <c r="I26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3" spans="1:9" x14ac:dyDescent="0.25">
      <c r="A263" s="1" t="s">
        <v>1923</v>
      </c>
      <c r="B263" s="1" t="s">
        <v>1924</v>
      </c>
      <c r="C263" s="1" t="s">
        <v>2452</v>
      </c>
      <c r="D263" s="1">
        <v>1</v>
      </c>
      <c r="E263" s="1">
        <v>4.07</v>
      </c>
      <c r="F263" s="1">
        <v>3.25</v>
      </c>
      <c r="G263" s="1">
        <v>2024</v>
      </c>
      <c r="H263" s="1" t="s">
        <v>13</v>
      </c>
      <c r="I26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4" spans="1:9" x14ac:dyDescent="0.25">
      <c r="A264" s="1" t="s">
        <v>1929</v>
      </c>
      <c r="B264" s="1" t="s">
        <v>1930</v>
      </c>
      <c r="C264" s="1" t="s">
        <v>2452</v>
      </c>
      <c r="D264" s="1">
        <v>1</v>
      </c>
      <c r="E264" s="1">
        <v>2.89</v>
      </c>
      <c r="F264" s="1">
        <v>2.31</v>
      </c>
      <c r="G264" s="1">
        <v>2023</v>
      </c>
      <c r="H264" s="1" t="s">
        <v>9</v>
      </c>
      <c r="I26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5" spans="1:9" x14ac:dyDescent="0.25">
      <c r="A265" s="1" t="s">
        <v>2748</v>
      </c>
      <c r="B265" s="1" t="s">
        <v>2749</v>
      </c>
      <c r="C265" s="1" t="s">
        <v>66</v>
      </c>
      <c r="D265" s="1">
        <v>1</v>
      </c>
      <c r="E265" s="1">
        <v>4.9400000000000004</v>
      </c>
      <c r="F265" s="1">
        <v>3.95</v>
      </c>
      <c r="G265" s="1">
        <v>2008</v>
      </c>
      <c r="H265" s="1" t="s">
        <v>88</v>
      </c>
      <c r="I26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6" spans="1:9" x14ac:dyDescent="0.25">
      <c r="A266" s="1" t="s">
        <v>1943</v>
      </c>
      <c r="B266" s="1" t="s">
        <v>1944</v>
      </c>
      <c r="C266" s="1" t="s">
        <v>2452</v>
      </c>
      <c r="D266" s="1">
        <v>1</v>
      </c>
      <c r="E266" s="1">
        <v>4.0599999999999996</v>
      </c>
      <c r="F266" s="1">
        <v>3.24</v>
      </c>
      <c r="G266" s="1">
        <v>2025</v>
      </c>
      <c r="H266" s="1" t="s">
        <v>67</v>
      </c>
      <c r="I26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7" spans="1:9" x14ac:dyDescent="0.25">
      <c r="A267" s="1" t="s">
        <v>1954</v>
      </c>
      <c r="B267" s="1" t="s">
        <v>1955</v>
      </c>
      <c r="C267" s="1" t="s">
        <v>2452</v>
      </c>
      <c r="D267" s="1">
        <v>1</v>
      </c>
      <c r="E267" s="2">
        <v>3.13</v>
      </c>
      <c r="F267" s="2">
        <v>2.5</v>
      </c>
      <c r="G267" s="1">
        <v>2024</v>
      </c>
      <c r="H267" s="1" t="s">
        <v>82</v>
      </c>
      <c r="I26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68" spans="1:9" x14ac:dyDescent="0.25">
      <c r="A268" s="1" t="s">
        <v>2534</v>
      </c>
      <c r="B268" s="1" t="s">
        <v>2535</v>
      </c>
      <c r="C268" s="1" t="s">
        <v>2456</v>
      </c>
      <c r="D268" s="1">
        <v>1</v>
      </c>
      <c r="E268" s="1">
        <v>7.24</v>
      </c>
      <c r="F268" s="1">
        <v>5.79</v>
      </c>
      <c r="G268" s="1">
        <v>2012</v>
      </c>
      <c r="H268" s="1" t="s">
        <v>25</v>
      </c>
      <c r="I26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69" spans="1:9" x14ac:dyDescent="0.25">
      <c r="A269" s="1" t="s">
        <v>1960</v>
      </c>
      <c r="B269" s="1" t="s">
        <v>1961</v>
      </c>
      <c r="C269" s="1" t="s">
        <v>2456</v>
      </c>
      <c r="D269" s="1">
        <v>1</v>
      </c>
      <c r="E269" s="1">
        <v>6.81</v>
      </c>
      <c r="F269" s="1">
        <v>5.44</v>
      </c>
      <c r="G269" s="1">
        <v>2018</v>
      </c>
      <c r="H269" s="1" t="s">
        <v>138</v>
      </c>
      <c r="I26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0" spans="1:9" x14ac:dyDescent="0.25">
      <c r="A270" s="1" t="s">
        <v>1964</v>
      </c>
      <c r="B270" s="1" t="s">
        <v>1965</v>
      </c>
      <c r="C270" s="1" t="s">
        <v>19</v>
      </c>
      <c r="D270" s="1">
        <v>1</v>
      </c>
      <c r="E270" s="2">
        <v>2.36</v>
      </c>
      <c r="F270" s="2">
        <v>1.89</v>
      </c>
      <c r="G270" s="1">
        <v>2013</v>
      </c>
      <c r="H270" s="1" t="s">
        <v>617</v>
      </c>
      <c r="I27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71" spans="1:9" x14ac:dyDescent="0.25">
      <c r="A271" s="1" t="s">
        <v>1972</v>
      </c>
      <c r="B271" s="1" t="s">
        <v>1973</v>
      </c>
      <c r="C271" s="1" t="s">
        <v>19</v>
      </c>
      <c r="D271" s="1">
        <v>1</v>
      </c>
      <c r="E271" s="1">
        <v>2.31</v>
      </c>
      <c r="F271" s="1">
        <v>1.84</v>
      </c>
      <c r="G271" s="1">
        <v>2025</v>
      </c>
      <c r="H271" s="1" t="s">
        <v>110</v>
      </c>
      <c r="I27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2" spans="1:9" x14ac:dyDescent="0.25">
      <c r="A272" s="1" t="s">
        <v>1976</v>
      </c>
      <c r="B272" s="1" t="s">
        <v>1975</v>
      </c>
      <c r="C272" s="1" t="s">
        <v>19</v>
      </c>
      <c r="D272" s="1">
        <v>1</v>
      </c>
      <c r="E272" s="1">
        <v>1.28</v>
      </c>
      <c r="F272" s="1">
        <v>1.02</v>
      </c>
      <c r="G272" s="1">
        <v>2015</v>
      </c>
      <c r="H272" s="1" t="s">
        <v>138</v>
      </c>
      <c r="I27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3" spans="1:9" x14ac:dyDescent="0.25">
      <c r="A273" s="1" t="s">
        <v>1999</v>
      </c>
      <c r="B273" s="1" t="s">
        <v>2000</v>
      </c>
      <c r="C273" s="1" t="s">
        <v>2454</v>
      </c>
      <c r="D273" s="1">
        <v>1</v>
      </c>
      <c r="E273" s="1" t="s">
        <v>73</v>
      </c>
      <c r="F273" s="1">
        <v>9.66</v>
      </c>
      <c r="G273" s="1">
        <v>2012</v>
      </c>
      <c r="H273" s="1" t="s">
        <v>54</v>
      </c>
      <c r="I27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4" spans="1:9" x14ac:dyDescent="0.25">
      <c r="A274" s="1" t="s">
        <v>2003</v>
      </c>
      <c r="B274" s="1" t="s">
        <v>2004</v>
      </c>
      <c r="C274" s="1" t="s">
        <v>2452</v>
      </c>
      <c r="D274" s="1">
        <v>1</v>
      </c>
      <c r="E274" s="1">
        <v>4.1100000000000003</v>
      </c>
      <c r="F274" s="1">
        <v>3.29</v>
      </c>
      <c r="G274" s="1">
        <v>2013</v>
      </c>
      <c r="H274" s="1" t="s">
        <v>98</v>
      </c>
      <c r="I27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5" spans="1:9" x14ac:dyDescent="0.25">
      <c r="A275" s="1" t="s">
        <v>2010</v>
      </c>
      <c r="B275" s="1" t="s">
        <v>2011</v>
      </c>
      <c r="C275" s="1" t="s">
        <v>19</v>
      </c>
      <c r="D275" s="1">
        <v>1</v>
      </c>
      <c r="E275" s="1">
        <v>0.84</v>
      </c>
      <c r="F275" s="1">
        <v>0.67</v>
      </c>
      <c r="G275" s="1">
        <v>2023</v>
      </c>
      <c r="H275" s="1" t="s">
        <v>351</v>
      </c>
      <c r="I27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6" spans="1:9" x14ac:dyDescent="0.25">
      <c r="A276" s="1" t="s">
        <v>2012</v>
      </c>
      <c r="B276" s="1" t="s">
        <v>2013</v>
      </c>
      <c r="C276" s="1" t="s">
        <v>2452</v>
      </c>
      <c r="D276" s="1">
        <v>1</v>
      </c>
      <c r="E276" s="1">
        <v>4.13</v>
      </c>
      <c r="F276" s="1">
        <v>3.3</v>
      </c>
      <c r="G276" s="1">
        <v>2025</v>
      </c>
      <c r="H276" s="1" t="s">
        <v>107</v>
      </c>
      <c r="I27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7" spans="1:9" x14ac:dyDescent="0.25">
      <c r="A277" s="1" t="s">
        <v>2016</v>
      </c>
      <c r="B277" s="1" t="s">
        <v>2017</v>
      </c>
      <c r="C277" s="1" t="s">
        <v>19</v>
      </c>
      <c r="D277" s="1">
        <v>1</v>
      </c>
      <c r="E277" s="1">
        <v>3.04</v>
      </c>
      <c r="F277" s="1">
        <v>2.4300000000000002</v>
      </c>
      <c r="G277" s="1">
        <v>2024</v>
      </c>
      <c r="H277" s="1" t="s">
        <v>143</v>
      </c>
      <c r="I27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8" spans="1:9" x14ac:dyDescent="0.25">
      <c r="A278" s="1" t="s">
        <v>2026</v>
      </c>
      <c r="B278" s="1" t="s">
        <v>2027</v>
      </c>
      <c r="C278" s="1" t="s">
        <v>19</v>
      </c>
      <c r="D278" s="1">
        <v>1</v>
      </c>
      <c r="E278" s="1">
        <v>1.21</v>
      </c>
      <c r="F278" s="1">
        <v>0.97</v>
      </c>
      <c r="G278" s="1">
        <v>2013</v>
      </c>
      <c r="H278" s="1" t="s">
        <v>85</v>
      </c>
      <c r="I27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79" spans="1:9" x14ac:dyDescent="0.25">
      <c r="A279" s="1" t="s">
        <v>2030</v>
      </c>
      <c r="B279" s="1" t="s">
        <v>2031</v>
      </c>
      <c r="C279" s="1" t="s">
        <v>2452</v>
      </c>
      <c r="D279" s="1">
        <v>1</v>
      </c>
      <c r="E279" s="1">
        <v>3.91</v>
      </c>
      <c r="F279" s="1">
        <v>3.13</v>
      </c>
      <c r="G279" s="1">
        <v>2016</v>
      </c>
      <c r="H279" s="1" t="s">
        <v>351</v>
      </c>
      <c r="I27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80" spans="1:9" x14ac:dyDescent="0.25">
      <c r="A280" s="1" t="s">
        <v>2046</v>
      </c>
      <c r="B280" s="1" t="s">
        <v>2047</v>
      </c>
      <c r="C280" s="1" t="s">
        <v>66</v>
      </c>
      <c r="D280" s="1">
        <v>1</v>
      </c>
      <c r="E280" s="1">
        <v>4.71</v>
      </c>
      <c r="F280" s="1">
        <v>3.77</v>
      </c>
      <c r="G280" s="1">
        <v>2009</v>
      </c>
      <c r="H280" s="1" t="s">
        <v>2048</v>
      </c>
      <c r="I28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81" spans="1:9" x14ac:dyDescent="0.25">
      <c r="A281" s="1" t="s">
        <v>2049</v>
      </c>
      <c r="B281" s="1" t="s">
        <v>2050</v>
      </c>
      <c r="C281" s="1" t="s">
        <v>2452</v>
      </c>
      <c r="D281" s="1">
        <v>1</v>
      </c>
      <c r="E281" s="1">
        <v>4.17</v>
      </c>
      <c r="F281" s="1">
        <v>3.34</v>
      </c>
      <c r="G281" s="1">
        <v>2019</v>
      </c>
      <c r="H281" s="1" t="s">
        <v>67</v>
      </c>
      <c r="I28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82" spans="1:9" x14ac:dyDescent="0.25">
      <c r="A282" s="1" t="s">
        <v>2057</v>
      </c>
      <c r="B282" s="1" t="s">
        <v>2058</v>
      </c>
      <c r="C282" s="1" t="s">
        <v>19</v>
      </c>
      <c r="D282" s="1">
        <v>1</v>
      </c>
      <c r="E282" s="2">
        <v>2.2200000000000002</v>
      </c>
      <c r="F282" s="2">
        <v>1.78</v>
      </c>
      <c r="G282" s="1">
        <v>2025</v>
      </c>
      <c r="H282" s="1" t="s">
        <v>369</v>
      </c>
      <c r="I28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83" spans="1:9" x14ac:dyDescent="0.25">
      <c r="A283" s="1" t="s">
        <v>2071</v>
      </c>
      <c r="B283" s="1" t="s">
        <v>2072</v>
      </c>
      <c r="C283" s="1" t="s">
        <v>2452</v>
      </c>
      <c r="D283" s="1">
        <v>1</v>
      </c>
      <c r="E283" s="2">
        <v>3.36</v>
      </c>
      <c r="F283" s="2">
        <v>2.69</v>
      </c>
      <c r="G283" s="1">
        <v>2025</v>
      </c>
      <c r="H283" s="1" t="s">
        <v>248</v>
      </c>
      <c r="I28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84" spans="1:9" x14ac:dyDescent="0.25">
      <c r="A284" s="1" t="s">
        <v>2073</v>
      </c>
      <c r="B284" s="1" t="s">
        <v>2074</v>
      </c>
      <c r="C284" s="1" t="s">
        <v>2456</v>
      </c>
      <c r="D284" s="1">
        <v>1</v>
      </c>
      <c r="E284" s="1">
        <v>6.66</v>
      </c>
      <c r="F284" s="1">
        <v>5.33</v>
      </c>
      <c r="G284" s="1">
        <v>2016</v>
      </c>
      <c r="H284" s="1" t="s">
        <v>67</v>
      </c>
      <c r="I28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85" spans="1:9" x14ac:dyDescent="0.25">
      <c r="A285" s="1" t="s">
        <v>2087</v>
      </c>
      <c r="B285" s="1" t="s">
        <v>2088</v>
      </c>
      <c r="C285" s="1" t="s">
        <v>2452</v>
      </c>
      <c r="D285" s="1">
        <v>1</v>
      </c>
      <c r="E285" s="1">
        <v>2.83</v>
      </c>
      <c r="F285" s="1">
        <v>2.2599999999999998</v>
      </c>
      <c r="G285" s="1">
        <v>2016</v>
      </c>
      <c r="H285" s="1" t="s">
        <v>536</v>
      </c>
      <c r="I28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86" spans="1:9" x14ac:dyDescent="0.25">
      <c r="A286" s="1" t="s">
        <v>2091</v>
      </c>
      <c r="B286" s="1" t="s">
        <v>2092</v>
      </c>
      <c r="C286" s="1" t="s">
        <v>2452</v>
      </c>
      <c r="D286" s="1">
        <v>1</v>
      </c>
      <c r="E286" s="2">
        <v>3.56</v>
      </c>
      <c r="F286" s="2">
        <v>2.84</v>
      </c>
      <c r="G286" s="1">
        <v>2009</v>
      </c>
      <c r="H286" s="1" t="s">
        <v>284</v>
      </c>
      <c r="I28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87" spans="1:9" x14ac:dyDescent="0.25">
      <c r="A287" s="1" t="s">
        <v>2101</v>
      </c>
      <c r="B287" s="1" t="s">
        <v>2102</v>
      </c>
      <c r="C287" s="1" t="s">
        <v>2452</v>
      </c>
      <c r="D287" s="1">
        <v>1</v>
      </c>
      <c r="E287" s="1">
        <v>4.3899999999999997</v>
      </c>
      <c r="F287" s="1">
        <v>3.51</v>
      </c>
      <c r="G287" s="1">
        <v>2020</v>
      </c>
      <c r="H287" s="1" t="s">
        <v>148</v>
      </c>
      <c r="I28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88" spans="1:9" x14ac:dyDescent="0.25">
      <c r="A288" s="1" t="s">
        <v>2103</v>
      </c>
      <c r="B288" s="1" t="s">
        <v>2104</v>
      </c>
      <c r="C288" s="1" t="s">
        <v>2556</v>
      </c>
      <c r="D288" s="1">
        <v>1</v>
      </c>
      <c r="E288" s="2" t="s">
        <v>73</v>
      </c>
      <c r="F288" s="2">
        <v>6.34</v>
      </c>
      <c r="G288" s="1">
        <v>2024</v>
      </c>
      <c r="H288" s="1" t="s">
        <v>51</v>
      </c>
      <c r="I28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89" spans="1:9" x14ac:dyDescent="0.25">
      <c r="A289" s="1" t="s">
        <v>2119</v>
      </c>
      <c r="B289" s="1" t="s">
        <v>2120</v>
      </c>
      <c r="C289" s="1" t="s">
        <v>19</v>
      </c>
      <c r="D289" s="1">
        <v>1</v>
      </c>
      <c r="E289" s="1">
        <v>1.5</v>
      </c>
      <c r="F289" s="1">
        <v>1.2</v>
      </c>
      <c r="G289" s="1">
        <v>2017</v>
      </c>
      <c r="H289" s="1" t="s">
        <v>176</v>
      </c>
      <c r="I28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90" spans="1:9" x14ac:dyDescent="0.25">
      <c r="A290" s="1" t="s">
        <v>2544</v>
      </c>
      <c r="B290" s="1" t="s">
        <v>2545</v>
      </c>
      <c r="C290" s="1" t="s">
        <v>2556</v>
      </c>
      <c r="D290" s="1">
        <v>1</v>
      </c>
      <c r="E290" s="1" t="s">
        <v>73</v>
      </c>
      <c r="F290" s="1">
        <v>8.08</v>
      </c>
      <c r="G290" s="1">
        <v>2016</v>
      </c>
      <c r="H290" s="1" t="s">
        <v>176</v>
      </c>
      <c r="I29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91" spans="1:9" x14ac:dyDescent="0.25">
      <c r="A291" s="1" t="s">
        <v>2133</v>
      </c>
      <c r="B291" s="1" t="s">
        <v>2134</v>
      </c>
      <c r="C291" s="1" t="s">
        <v>2452</v>
      </c>
      <c r="D291" s="1">
        <v>1</v>
      </c>
      <c r="E291" s="2">
        <v>4</v>
      </c>
      <c r="F291" s="2">
        <v>3.2</v>
      </c>
      <c r="G291" s="1">
        <v>2009</v>
      </c>
      <c r="H291" s="1" t="s">
        <v>82</v>
      </c>
      <c r="I29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292" spans="1:9" x14ac:dyDescent="0.25">
      <c r="A292" s="1" t="s">
        <v>2141</v>
      </c>
      <c r="B292" s="1" t="s">
        <v>2142</v>
      </c>
      <c r="C292" s="1" t="s">
        <v>66</v>
      </c>
      <c r="D292" s="1">
        <v>1</v>
      </c>
      <c r="E292" s="1">
        <v>4.95</v>
      </c>
      <c r="F292" s="1">
        <v>3.96</v>
      </c>
      <c r="G292" s="1">
        <v>2025</v>
      </c>
      <c r="H292" s="1" t="s">
        <v>107</v>
      </c>
      <c r="I29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93" spans="1:9" x14ac:dyDescent="0.25">
      <c r="A293" s="1" t="s">
        <v>2143</v>
      </c>
      <c r="B293" s="1" t="s">
        <v>2144</v>
      </c>
      <c r="C293" s="1" t="s">
        <v>66</v>
      </c>
      <c r="D293" s="1">
        <v>1</v>
      </c>
      <c r="E293" s="1">
        <v>5.0999999999999996</v>
      </c>
      <c r="F293" s="1">
        <v>4.08</v>
      </c>
      <c r="G293" s="1">
        <v>2015</v>
      </c>
      <c r="H293" s="1" t="s">
        <v>9</v>
      </c>
      <c r="I29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94" spans="1:9" x14ac:dyDescent="0.25">
      <c r="A294" s="1" t="s">
        <v>2157</v>
      </c>
      <c r="B294" s="1" t="s">
        <v>2158</v>
      </c>
      <c r="C294" s="1" t="s">
        <v>19</v>
      </c>
      <c r="D294" s="1">
        <v>1</v>
      </c>
      <c r="E294" s="1">
        <v>2.33</v>
      </c>
      <c r="F294" s="1">
        <v>1.86</v>
      </c>
      <c r="G294" s="1">
        <v>2017</v>
      </c>
      <c r="H294" s="1" t="s">
        <v>151</v>
      </c>
      <c r="I29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95" spans="1:9" x14ac:dyDescent="0.25">
      <c r="A295" s="1" t="s">
        <v>2171</v>
      </c>
      <c r="B295" s="1" t="s">
        <v>2172</v>
      </c>
      <c r="C295" s="1" t="s">
        <v>66</v>
      </c>
      <c r="D295" s="1">
        <v>1</v>
      </c>
      <c r="E295" s="1">
        <v>4.66</v>
      </c>
      <c r="F295" s="1">
        <v>3.73</v>
      </c>
      <c r="G295" s="1">
        <v>2025</v>
      </c>
      <c r="H295" s="1" t="s">
        <v>123</v>
      </c>
      <c r="I29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96" spans="1:9" x14ac:dyDescent="0.25">
      <c r="A296" s="1" t="s">
        <v>2177</v>
      </c>
      <c r="B296" s="1" t="s">
        <v>2178</v>
      </c>
      <c r="C296" s="1" t="s">
        <v>2556</v>
      </c>
      <c r="D296" s="1">
        <v>1</v>
      </c>
      <c r="E296" s="1" t="s">
        <v>73</v>
      </c>
      <c r="F296" s="1">
        <v>9.2899999999999991</v>
      </c>
      <c r="G296" s="1">
        <v>2018</v>
      </c>
      <c r="H296" s="1" t="s">
        <v>41</v>
      </c>
      <c r="I29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97" spans="1:9" x14ac:dyDescent="0.25">
      <c r="A297" s="1" t="s">
        <v>2181</v>
      </c>
      <c r="B297" s="1" t="s">
        <v>2182</v>
      </c>
      <c r="C297" s="1" t="s">
        <v>2456</v>
      </c>
      <c r="D297" s="1">
        <v>1</v>
      </c>
      <c r="E297" s="1">
        <v>5.62</v>
      </c>
      <c r="F297" s="1">
        <v>4.49</v>
      </c>
      <c r="G297" s="1">
        <v>2025</v>
      </c>
      <c r="H297" s="1" t="s">
        <v>16</v>
      </c>
      <c r="I29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98" spans="1:9" x14ac:dyDescent="0.25">
      <c r="A298" s="1" t="s">
        <v>2193</v>
      </c>
      <c r="B298" s="1" t="s">
        <v>2194</v>
      </c>
      <c r="C298" s="1" t="s">
        <v>19</v>
      </c>
      <c r="D298" s="1">
        <v>1</v>
      </c>
      <c r="E298" s="1">
        <v>3.2</v>
      </c>
      <c r="F298" s="1">
        <v>2.56</v>
      </c>
      <c r="G298" s="1">
        <v>2025</v>
      </c>
      <c r="H298" s="1" t="s">
        <v>60</v>
      </c>
      <c r="I29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299" spans="1:9" x14ac:dyDescent="0.25">
      <c r="A299" s="1" t="s">
        <v>2195</v>
      </c>
      <c r="B299" s="1" t="s">
        <v>2196</v>
      </c>
      <c r="C299" s="1" t="s">
        <v>19</v>
      </c>
      <c r="D299" s="1">
        <v>1</v>
      </c>
      <c r="E299" s="1">
        <v>2.98</v>
      </c>
      <c r="F299" s="1">
        <v>2.38</v>
      </c>
      <c r="G299" s="1">
        <v>2019</v>
      </c>
      <c r="H299" s="1" t="s">
        <v>176</v>
      </c>
      <c r="I29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0" spans="1:9" x14ac:dyDescent="0.25">
      <c r="A300" s="1" t="s">
        <v>2197</v>
      </c>
      <c r="B300" s="1" t="s">
        <v>2198</v>
      </c>
      <c r="C300" s="1" t="s">
        <v>2556</v>
      </c>
      <c r="D300" s="1">
        <v>1</v>
      </c>
      <c r="E300" s="1" t="s">
        <v>73</v>
      </c>
      <c r="F300" s="1">
        <v>6.44</v>
      </c>
      <c r="G300" s="1">
        <v>2025</v>
      </c>
      <c r="H300" s="1" t="s">
        <v>60</v>
      </c>
      <c r="I30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1" spans="1:9" x14ac:dyDescent="0.25">
      <c r="A301" s="1" t="s">
        <v>2201</v>
      </c>
      <c r="B301" s="1" t="s">
        <v>2202</v>
      </c>
      <c r="C301" s="1" t="s">
        <v>19</v>
      </c>
      <c r="D301" s="1">
        <v>1</v>
      </c>
      <c r="E301" s="1">
        <v>1.62</v>
      </c>
      <c r="F301" s="1">
        <v>1.3</v>
      </c>
      <c r="G301" s="1">
        <v>2022</v>
      </c>
      <c r="H301" s="1" t="s">
        <v>107</v>
      </c>
      <c r="I30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2" spans="1:9" x14ac:dyDescent="0.25">
      <c r="A302" s="1" t="s">
        <v>2205</v>
      </c>
      <c r="B302" s="1" t="s">
        <v>2206</v>
      </c>
      <c r="C302" s="1" t="s">
        <v>2452</v>
      </c>
      <c r="D302" s="1">
        <v>1</v>
      </c>
      <c r="E302" s="2">
        <v>4.0199999999999996</v>
      </c>
      <c r="F302" s="2">
        <v>3.22</v>
      </c>
      <c r="G302" s="1">
        <v>2013</v>
      </c>
      <c r="H302" s="1" t="s">
        <v>51</v>
      </c>
      <c r="I30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303" spans="1:9" x14ac:dyDescent="0.25">
      <c r="A303" s="1" t="s">
        <v>2207</v>
      </c>
      <c r="B303" s="1" t="s">
        <v>2208</v>
      </c>
      <c r="C303" s="1" t="s">
        <v>19</v>
      </c>
      <c r="D303" s="1">
        <v>1</v>
      </c>
      <c r="E303" s="1">
        <v>2.09</v>
      </c>
      <c r="F303" s="1">
        <v>1.67</v>
      </c>
      <c r="G303" s="1">
        <v>2022</v>
      </c>
      <c r="H303" s="1" t="s">
        <v>93</v>
      </c>
      <c r="I30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4" spans="1:9" x14ac:dyDescent="0.25">
      <c r="A304" s="1" t="s">
        <v>2221</v>
      </c>
      <c r="B304" s="1" t="s">
        <v>2222</v>
      </c>
      <c r="C304" s="1" t="s">
        <v>2456</v>
      </c>
      <c r="D304" s="1">
        <v>1</v>
      </c>
      <c r="E304" s="1">
        <v>6.36</v>
      </c>
      <c r="F304" s="1">
        <v>5.09</v>
      </c>
      <c r="G304" s="1">
        <v>2008</v>
      </c>
      <c r="H304" s="1" t="s">
        <v>9</v>
      </c>
      <c r="I30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5" spans="1:9" x14ac:dyDescent="0.25">
      <c r="A305" s="1" t="s">
        <v>2249</v>
      </c>
      <c r="B305" s="1" t="s">
        <v>2250</v>
      </c>
      <c r="C305" s="1" t="s">
        <v>2452</v>
      </c>
      <c r="D305" s="1">
        <v>1</v>
      </c>
      <c r="E305" s="1">
        <v>2.9</v>
      </c>
      <c r="F305" s="1">
        <v>2.3199999999999998</v>
      </c>
      <c r="G305" s="1">
        <v>2018</v>
      </c>
      <c r="H305" s="1" t="s">
        <v>354</v>
      </c>
      <c r="I30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6" spans="1:9" x14ac:dyDescent="0.25">
      <c r="A306" s="1" t="s">
        <v>2255</v>
      </c>
      <c r="B306" s="1" t="s">
        <v>2256</v>
      </c>
      <c r="C306" s="1" t="s">
        <v>19</v>
      </c>
      <c r="D306" s="1">
        <v>1</v>
      </c>
      <c r="E306" s="1">
        <v>3.21</v>
      </c>
      <c r="F306" s="1">
        <v>2.57</v>
      </c>
      <c r="G306" s="1">
        <v>2011</v>
      </c>
      <c r="H306" s="1" t="s">
        <v>123</v>
      </c>
      <c r="I30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7" spans="1:9" x14ac:dyDescent="0.25">
      <c r="A307" s="1" t="s">
        <v>2267</v>
      </c>
      <c r="B307" s="1" t="s">
        <v>2268</v>
      </c>
      <c r="C307" s="1" t="s">
        <v>2452</v>
      </c>
      <c r="D307" s="1">
        <v>1</v>
      </c>
      <c r="E307" s="1">
        <v>4.0599999999999996</v>
      </c>
      <c r="F307" s="1">
        <v>3.25</v>
      </c>
      <c r="G307" s="1">
        <v>2018</v>
      </c>
      <c r="H307" s="1" t="s">
        <v>154</v>
      </c>
      <c r="I30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8" spans="1:9" x14ac:dyDescent="0.25">
      <c r="A308" s="1" t="s">
        <v>2269</v>
      </c>
      <c r="B308" s="1" t="s">
        <v>2270</v>
      </c>
      <c r="C308" s="1" t="s">
        <v>19</v>
      </c>
      <c r="D308" s="1">
        <v>1</v>
      </c>
      <c r="E308" s="1">
        <v>2.4300000000000002</v>
      </c>
      <c r="F308" s="1">
        <v>1.94</v>
      </c>
      <c r="G308" s="1">
        <v>2025</v>
      </c>
      <c r="H308" s="1" t="s">
        <v>54</v>
      </c>
      <c r="I30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09" spans="1:9" x14ac:dyDescent="0.25">
      <c r="A309" s="1" t="s">
        <v>2279</v>
      </c>
      <c r="B309" s="1" t="s">
        <v>2280</v>
      </c>
      <c r="C309" s="1" t="s">
        <v>19</v>
      </c>
      <c r="D309" s="1">
        <v>1</v>
      </c>
      <c r="E309" s="1">
        <v>2</v>
      </c>
      <c r="F309" s="1">
        <v>1.6</v>
      </c>
      <c r="G309" s="1">
        <v>2021</v>
      </c>
      <c r="H309" s="1" t="s">
        <v>110</v>
      </c>
      <c r="I30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10" spans="1:9" x14ac:dyDescent="0.25">
      <c r="A310" s="1" t="s">
        <v>2281</v>
      </c>
      <c r="B310" s="1" t="s">
        <v>2282</v>
      </c>
      <c r="C310" s="1" t="s">
        <v>66</v>
      </c>
      <c r="D310" s="1">
        <v>1</v>
      </c>
      <c r="E310" s="1">
        <v>7</v>
      </c>
      <c r="F310" s="1">
        <v>5.6</v>
      </c>
      <c r="G310" s="1">
        <v>2025</v>
      </c>
      <c r="H310" s="1" t="s">
        <v>60</v>
      </c>
      <c r="I31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11" spans="1:9" x14ac:dyDescent="0.25">
      <c r="A311" s="1" t="s">
        <v>2283</v>
      </c>
      <c r="B311" s="1" t="s">
        <v>2284</v>
      </c>
      <c r="C311" s="1" t="s">
        <v>2452</v>
      </c>
      <c r="D311" s="1">
        <v>1</v>
      </c>
      <c r="E311" s="1">
        <v>3.92</v>
      </c>
      <c r="F311" s="1">
        <v>3.14</v>
      </c>
      <c r="G311" s="1">
        <v>2025</v>
      </c>
      <c r="H311" s="1" t="s">
        <v>354</v>
      </c>
      <c r="I31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12" spans="1:9" x14ac:dyDescent="0.25">
      <c r="A312" s="1" t="s">
        <v>2289</v>
      </c>
      <c r="B312" s="1" t="s">
        <v>2290</v>
      </c>
      <c r="C312" s="1" t="s">
        <v>2452</v>
      </c>
      <c r="D312" s="1">
        <v>1</v>
      </c>
      <c r="E312" s="1">
        <v>3.12</v>
      </c>
      <c r="F312" s="1">
        <v>2.5</v>
      </c>
      <c r="G312" s="1">
        <v>2017</v>
      </c>
      <c r="H312" s="1" t="s">
        <v>191</v>
      </c>
      <c r="I31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13" spans="1:9" x14ac:dyDescent="0.25">
      <c r="A313" s="1" t="s">
        <v>2295</v>
      </c>
      <c r="B313" s="1" t="s">
        <v>2296</v>
      </c>
      <c r="C313" s="1" t="s">
        <v>19</v>
      </c>
      <c r="D313" s="1">
        <v>1</v>
      </c>
      <c r="E313" s="2">
        <v>1.91</v>
      </c>
      <c r="F313" s="2">
        <v>1.53</v>
      </c>
      <c r="G313" s="1">
        <v>2025</v>
      </c>
      <c r="H313" s="1" t="s">
        <v>369</v>
      </c>
      <c r="I31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314" spans="1:9" x14ac:dyDescent="0.25">
      <c r="A314" s="1" t="s">
        <v>2299</v>
      </c>
      <c r="B314" s="1" t="s">
        <v>2300</v>
      </c>
      <c r="C314" s="1" t="s">
        <v>66</v>
      </c>
      <c r="D314" s="1">
        <v>1</v>
      </c>
      <c r="E314" s="1">
        <v>5.03</v>
      </c>
      <c r="F314" s="1">
        <v>4.0199999999999996</v>
      </c>
      <c r="G314" s="1">
        <v>2016</v>
      </c>
      <c r="H314" s="1" t="s">
        <v>664</v>
      </c>
      <c r="I31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15" spans="1:9" x14ac:dyDescent="0.25">
      <c r="A315" s="1" t="s">
        <v>2305</v>
      </c>
      <c r="B315" s="1" t="s">
        <v>2306</v>
      </c>
      <c r="C315" s="1" t="s">
        <v>19</v>
      </c>
      <c r="D315" s="1">
        <v>1</v>
      </c>
      <c r="E315" s="1">
        <v>2.35</v>
      </c>
      <c r="F315" s="1">
        <v>1.88</v>
      </c>
      <c r="G315" s="1">
        <v>2022</v>
      </c>
      <c r="H315" s="1" t="s">
        <v>9</v>
      </c>
      <c r="I31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16" spans="1:9" x14ac:dyDescent="0.25">
      <c r="A316" s="1" t="s">
        <v>2307</v>
      </c>
      <c r="B316" s="1" t="s">
        <v>2308</v>
      </c>
      <c r="C316" s="1" t="s">
        <v>19</v>
      </c>
      <c r="D316" s="1">
        <v>1</v>
      </c>
      <c r="E316" s="1">
        <v>1.93</v>
      </c>
      <c r="F316" s="1">
        <v>1.54</v>
      </c>
      <c r="G316" s="1">
        <v>2023</v>
      </c>
      <c r="H316" s="1" t="s">
        <v>9</v>
      </c>
      <c r="I31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17" spans="1:9" x14ac:dyDescent="0.25">
      <c r="A317" s="1" t="s">
        <v>2313</v>
      </c>
      <c r="B317" s="1" t="s">
        <v>2314</v>
      </c>
      <c r="C317" s="1" t="s">
        <v>19</v>
      </c>
      <c r="D317" s="1">
        <v>1</v>
      </c>
      <c r="E317" s="1">
        <v>1.31</v>
      </c>
      <c r="F317" s="1">
        <v>1.04</v>
      </c>
      <c r="G317" s="1">
        <v>2018</v>
      </c>
      <c r="H317" s="1" t="s">
        <v>85</v>
      </c>
      <c r="I31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18" spans="1:9" x14ac:dyDescent="0.25">
      <c r="A318" s="1" t="s">
        <v>2321</v>
      </c>
      <c r="B318" s="1" t="s">
        <v>2322</v>
      </c>
      <c r="C318" s="1" t="s">
        <v>2456</v>
      </c>
      <c r="D318" s="1">
        <v>1</v>
      </c>
      <c r="E318" s="1">
        <v>5.68</v>
      </c>
      <c r="F318" s="1">
        <v>4.54</v>
      </c>
      <c r="G318" s="1">
        <v>2012</v>
      </c>
      <c r="H318" s="1" t="s">
        <v>20</v>
      </c>
      <c r="I31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19" spans="1:9" x14ac:dyDescent="0.25">
      <c r="A319" s="1" t="s">
        <v>2323</v>
      </c>
      <c r="B319" s="1" t="s">
        <v>2324</v>
      </c>
      <c r="C319" s="1" t="s">
        <v>19</v>
      </c>
      <c r="D319" s="1">
        <v>1</v>
      </c>
      <c r="E319" s="1">
        <v>1.1299999999999999</v>
      </c>
      <c r="F319" s="1">
        <v>0.91</v>
      </c>
      <c r="G319" s="1">
        <v>2018</v>
      </c>
      <c r="H319" s="1" t="s">
        <v>85</v>
      </c>
      <c r="I31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20" spans="1:9" x14ac:dyDescent="0.25">
      <c r="A320" s="1" t="s">
        <v>2325</v>
      </c>
      <c r="B320" s="1" t="s">
        <v>2326</v>
      </c>
      <c r="C320" s="1" t="s">
        <v>19</v>
      </c>
      <c r="D320" s="1">
        <v>1</v>
      </c>
      <c r="E320" s="2">
        <v>2.95</v>
      </c>
      <c r="F320" s="2">
        <v>2.36</v>
      </c>
      <c r="G320" s="1">
        <v>2010</v>
      </c>
      <c r="H320" s="1" t="s">
        <v>284</v>
      </c>
      <c r="I32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321" spans="1:9" x14ac:dyDescent="0.25">
      <c r="A321" s="1" t="s">
        <v>2327</v>
      </c>
      <c r="B321" s="1" t="s">
        <v>2328</v>
      </c>
      <c r="C321" s="1" t="s">
        <v>2452</v>
      </c>
      <c r="D321" s="1">
        <v>1</v>
      </c>
      <c r="E321" s="1">
        <v>3.98</v>
      </c>
      <c r="F321" s="1">
        <v>3.18</v>
      </c>
      <c r="G321" s="1">
        <v>2019</v>
      </c>
      <c r="H321" s="1" t="s">
        <v>151</v>
      </c>
      <c r="I32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22" spans="1:9" x14ac:dyDescent="0.25">
      <c r="A322" s="1" t="s">
        <v>2333</v>
      </c>
      <c r="B322" s="1" t="s">
        <v>2334</v>
      </c>
      <c r="C322" s="1" t="s">
        <v>19</v>
      </c>
      <c r="D322" s="1">
        <v>1</v>
      </c>
      <c r="E322" s="1">
        <v>1.23</v>
      </c>
      <c r="F322" s="1">
        <v>0.99</v>
      </c>
      <c r="G322" s="1">
        <v>2018</v>
      </c>
      <c r="H322" s="1" t="s">
        <v>354</v>
      </c>
      <c r="I32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23" spans="1:9" x14ac:dyDescent="0.25">
      <c r="A323" s="1" t="s">
        <v>2337</v>
      </c>
      <c r="B323" s="1" t="s">
        <v>2338</v>
      </c>
      <c r="C323" s="1" t="s">
        <v>2452</v>
      </c>
      <c r="D323" s="1">
        <v>1</v>
      </c>
      <c r="E323" s="2">
        <v>1.1200000000000001</v>
      </c>
      <c r="F323" s="2">
        <v>0.89</v>
      </c>
      <c r="G323" s="1">
        <v>2025</v>
      </c>
      <c r="H323" s="1" t="s">
        <v>238</v>
      </c>
      <c r="I32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324" spans="1:9" x14ac:dyDescent="0.25">
      <c r="A324" s="1" t="s">
        <v>2347</v>
      </c>
      <c r="B324" s="1" t="s">
        <v>2348</v>
      </c>
      <c r="C324" s="1" t="s">
        <v>19</v>
      </c>
      <c r="D324" s="1">
        <v>1</v>
      </c>
      <c r="E324" s="1">
        <v>1.29</v>
      </c>
      <c r="F324" s="1">
        <v>1.03</v>
      </c>
      <c r="G324" s="1">
        <v>2017</v>
      </c>
      <c r="H324" s="1" t="s">
        <v>138</v>
      </c>
      <c r="I32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25" spans="1:9" x14ac:dyDescent="0.25">
      <c r="A325" s="1" t="s">
        <v>2353</v>
      </c>
      <c r="B325" s="1" t="s">
        <v>2354</v>
      </c>
      <c r="C325" s="1" t="s">
        <v>2452</v>
      </c>
      <c r="D325" s="1">
        <v>1</v>
      </c>
      <c r="E325" s="1">
        <v>3.76</v>
      </c>
      <c r="F325" s="1">
        <v>3.01</v>
      </c>
      <c r="G325" s="1">
        <v>2025</v>
      </c>
      <c r="H325" s="1" t="s">
        <v>16</v>
      </c>
      <c r="I32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26" spans="1:9" x14ac:dyDescent="0.25">
      <c r="A326" s="1" t="s">
        <v>2365</v>
      </c>
      <c r="B326" s="1" t="s">
        <v>2366</v>
      </c>
      <c r="C326" s="1" t="s">
        <v>19</v>
      </c>
      <c r="D326" s="1">
        <v>1</v>
      </c>
      <c r="E326" s="1">
        <v>3.12</v>
      </c>
      <c r="F326" s="1">
        <v>2.4900000000000002</v>
      </c>
      <c r="G326" s="1">
        <v>2025</v>
      </c>
      <c r="H326" s="1" t="s">
        <v>626</v>
      </c>
      <c r="I32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27" spans="1:9" x14ac:dyDescent="0.25">
      <c r="A327" s="1" t="s">
        <v>2371</v>
      </c>
      <c r="B327" s="1" t="s">
        <v>2372</v>
      </c>
      <c r="C327" s="1" t="s">
        <v>19</v>
      </c>
      <c r="D327" s="1">
        <v>1</v>
      </c>
      <c r="E327" s="2">
        <v>2.6</v>
      </c>
      <c r="F327" s="2">
        <v>2.08</v>
      </c>
      <c r="G327" s="1">
        <v>2016</v>
      </c>
      <c r="H327" s="1" t="s">
        <v>38</v>
      </c>
      <c r="I32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328" spans="1:9" x14ac:dyDescent="0.25">
      <c r="A328" s="1" t="s">
        <v>2373</v>
      </c>
      <c r="B328" s="1" t="s">
        <v>2374</v>
      </c>
      <c r="C328" s="1" t="s">
        <v>19</v>
      </c>
      <c r="D328" s="1">
        <v>1</v>
      </c>
      <c r="E328" s="1">
        <v>3.01</v>
      </c>
      <c r="F328" s="1">
        <v>2.4</v>
      </c>
      <c r="G328" s="1">
        <v>2025</v>
      </c>
      <c r="H328" s="1" t="s">
        <v>489</v>
      </c>
      <c r="I32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29" spans="1:9" x14ac:dyDescent="0.25">
      <c r="A329" s="1" t="s">
        <v>2375</v>
      </c>
      <c r="B329" s="1" t="s">
        <v>2376</v>
      </c>
      <c r="C329" s="1" t="s">
        <v>2452</v>
      </c>
      <c r="D329" s="1">
        <v>1</v>
      </c>
      <c r="E329" s="1">
        <v>2.42</v>
      </c>
      <c r="F329" s="1">
        <v>1.94</v>
      </c>
      <c r="G329" s="1">
        <v>2025</v>
      </c>
      <c r="H329" s="1" t="s">
        <v>138</v>
      </c>
      <c r="I32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0" spans="1:9" x14ac:dyDescent="0.25">
      <c r="A330" s="1" t="s">
        <v>2381</v>
      </c>
      <c r="B330" s="1" t="s">
        <v>2382</v>
      </c>
      <c r="C330" s="1" t="s">
        <v>2452</v>
      </c>
      <c r="D330" s="1">
        <v>1</v>
      </c>
      <c r="E330" s="1">
        <v>4.41</v>
      </c>
      <c r="F330" s="1">
        <v>3.53</v>
      </c>
      <c r="G330" s="1">
        <v>2025</v>
      </c>
      <c r="H330" s="1" t="s">
        <v>60</v>
      </c>
      <c r="I33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1" spans="1:9" x14ac:dyDescent="0.25">
      <c r="A331" s="1" t="s">
        <v>2550</v>
      </c>
      <c r="B331" s="1" t="s">
        <v>2551</v>
      </c>
      <c r="C331" s="1" t="s">
        <v>2556</v>
      </c>
      <c r="D331" s="1">
        <v>1</v>
      </c>
      <c r="E331" s="2" t="s">
        <v>73</v>
      </c>
      <c r="F331" s="2">
        <v>6.63</v>
      </c>
      <c r="G331" s="1">
        <v>2011</v>
      </c>
      <c r="H331" s="1" t="s">
        <v>51</v>
      </c>
      <c r="I33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332" spans="1:9" x14ac:dyDescent="0.25">
      <c r="A332" s="1" t="s">
        <v>2391</v>
      </c>
      <c r="B332" s="1" t="s">
        <v>2392</v>
      </c>
      <c r="C332" s="1" t="s">
        <v>19</v>
      </c>
      <c r="D332" s="1">
        <v>1</v>
      </c>
      <c r="E332" s="1">
        <v>3</v>
      </c>
      <c r="F332" s="1">
        <v>2.4</v>
      </c>
      <c r="G332" s="1">
        <v>2008</v>
      </c>
      <c r="H332" s="1" t="s">
        <v>230</v>
      </c>
      <c r="I332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3" spans="1:9" x14ac:dyDescent="0.25">
      <c r="A333" s="1" t="s">
        <v>2399</v>
      </c>
      <c r="B333" s="1" t="s">
        <v>2400</v>
      </c>
      <c r="C333" s="1" t="s">
        <v>66</v>
      </c>
      <c r="D333" s="1">
        <v>1</v>
      </c>
      <c r="E333" s="1">
        <v>4.8899999999999997</v>
      </c>
      <c r="F333" s="1">
        <v>3.91</v>
      </c>
      <c r="G333" s="1">
        <v>2018</v>
      </c>
      <c r="H333" s="1" t="s">
        <v>191</v>
      </c>
      <c r="I333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4" spans="1:9" x14ac:dyDescent="0.25">
      <c r="A334" s="1" t="s">
        <v>2405</v>
      </c>
      <c r="B334" s="1" t="s">
        <v>2406</v>
      </c>
      <c r="C334" s="1" t="s">
        <v>2452</v>
      </c>
      <c r="D334" s="1">
        <v>1</v>
      </c>
      <c r="E334" s="1">
        <v>4.3600000000000003</v>
      </c>
      <c r="F334" s="1">
        <v>3.49</v>
      </c>
      <c r="G334" s="1">
        <v>2023</v>
      </c>
      <c r="H334" s="1" t="s">
        <v>110</v>
      </c>
      <c r="I334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5" spans="1:9" x14ac:dyDescent="0.25">
      <c r="A335" s="1" t="s">
        <v>2409</v>
      </c>
      <c r="B335" s="1" t="s">
        <v>2410</v>
      </c>
      <c r="C335" s="1" t="s">
        <v>19</v>
      </c>
      <c r="D335" s="1">
        <v>1</v>
      </c>
      <c r="E335" s="1">
        <v>2.2400000000000002</v>
      </c>
      <c r="F335" s="1">
        <v>1.79</v>
      </c>
      <c r="G335" s="1">
        <v>2008</v>
      </c>
      <c r="H335" s="1" t="s">
        <v>230</v>
      </c>
      <c r="I335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6" spans="1:9" x14ac:dyDescent="0.25">
      <c r="A336" s="1" t="s">
        <v>2415</v>
      </c>
      <c r="B336" s="1" t="s">
        <v>2416</v>
      </c>
      <c r="C336" s="1" t="s">
        <v>2452</v>
      </c>
      <c r="D336" s="1">
        <v>1</v>
      </c>
      <c r="E336" s="1">
        <v>2.93</v>
      </c>
      <c r="F336" s="1">
        <v>2.35</v>
      </c>
      <c r="G336" s="1">
        <v>2025</v>
      </c>
      <c r="H336" s="1" t="s">
        <v>98</v>
      </c>
      <c r="I336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7" spans="1:9" x14ac:dyDescent="0.25">
      <c r="A337" s="1" t="s">
        <v>2421</v>
      </c>
      <c r="B337" s="1" t="s">
        <v>2422</v>
      </c>
      <c r="C337" s="1" t="s">
        <v>19</v>
      </c>
      <c r="D337" s="1">
        <v>1</v>
      </c>
      <c r="E337" s="1">
        <v>2.02</v>
      </c>
      <c r="F337" s="1">
        <v>1.62</v>
      </c>
      <c r="G337" s="1">
        <v>2022</v>
      </c>
      <c r="H337" s="1" t="s">
        <v>154</v>
      </c>
      <c r="I337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8" spans="1:9" x14ac:dyDescent="0.25">
      <c r="A338" s="1" t="s">
        <v>2423</v>
      </c>
      <c r="B338" s="1" t="s">
        <v>2424</v>
      </c>
      <c r="C338" s="1" t="s">
        <v>19</v>
      </c>
      <c r="D338" s="1">
        <v>1</v>
      </c>
      <c r="E338" s="1">
        <v>2.19</v>
      </c>
      <c r="F338" s="1">
        <v>1.75</v>
      </c>
      <c r="G338" s="1">
        <v>2022</v>
      </c>
      <c r="H338" s="1" t="s">
        <v>131</v>
      </c>
      <c r="I338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39" spans="1:9" x14ac:dyDescent="0.25">
      <c r="A339" s="1" t="s">
        <v>2427</v>
      </c>
      <c r="B339" s="1" t="s">
        <v>2428</v>
      </c>
      <c r="C339" s="1" t="s">
        <v>72</v>
      </c>
      <c r="D339" s="1">
        <v>1</v>
      </c>
      <c r="E339" s="2" t="s">
        <v>73</v>
      </c>
      <c r="F339" s="2">
        <v>21.12</v>
      </c>
      <c r="G339" s="1">
        <v>2024</v>
      </c>
      <c r="H339" s="1" t="s">
        <v>82</v>
      </c>
      <c r="I339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1</v>
      </c>
    </row>
    <row r="340" spans="1:9" x14ac:dyDescent="0.25">
      <c r="A340" s="1" t="s">
        <v>2429</v>
      </c>
      <c r="B340" s="1" t="s">
        <v>2430</v>
      </c>
      <c r="C340" s="1" t="s">
        <v>19</v>
      </c>
      <c r="D340" s="1">
        <v>1</v>
      </c>
      <c r="E340" s="1">
        <v>1.64</v>
      </c>
      <c r="F340" s="1">
        <v>1.31</v>
      </c>
      <c r="G340" s="1">
        <v>2025</v>
      </c>
      <c r="H340" s="1" t="s">
        <v>107</v>
      </c>
      <c r="I340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  <row r="341" spans="1:9" x14ac:dyDescent="0.25">
      <c r="A341" s="1" t="s">
        <v>2441</v>
      </c>
      <c r="B341" s="1" t="s">
        <v>2442</v>
      </c>
      <c r="C341" s="1" t="s">
        <v>66</v>
      </c>
      <c r="D341" s="1">
        <v>1</v>
      </c>
      <c r="E341" s="1">
        <v>4.97</v>
      </c>
      <c r="F341" s="1">
        <v>3.98</v>
      </c>
      <c r="G341" s="1">
        <v>2016</v>
      </c>
      <c r="H341" s="1" t="s">
        <v>110</v>
      </c>
      <c r="I341" s="1">
        <f>IF(OR(TableauCadre[[#This Row],[Club]]=$M$2,TableauCadre[[#This Row],[Club]]=$M$3,TableauCadre[[#This Row],[Club]]=$M$4,TableauCadre[[#This Row],[Club]]=$M$5,TableauCadre[[#This Row],[Club]]=$M$6,TableauCadre[[#This Row],[Club]]=$M$7,TableauCadre[[#This Row],[Club]]=$M$8,TableauCadre[[#This Row],[Club]]=$M$9,TableauCadre[[#This Row],[Club]]=$M$10,TableauCadre[[#This Row],[Club]]=$M$11,TableauCadre[[#This Row],[Club]]=$M$12,TableauCadre[[#This Row],[Club]]=$M$13,TableauCadre[[#This Row],[Club]]=$M$14,TableauCadre[[#This Row],[Club]]=$M$15,TableauCadre[[#This Row],[Club]]=$M$16,TableauCadre[[#This Row],[Club]]=$M$17),1,0)</f>
        <v>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D9E3-E70C-45B3-A797-09E8FFF989B4}">
  <dimension ref="B1:K2188"/>
  <sheetViews>
    <sheetView workbookViewId="0">
      <selection activeCell="M10" sqref="M10"/>
    </sheetView>
  </sheetViews>
  <sheetFormatPr baseColWidth="10" defaultRowHeight="15" x14ac:dyDescent="0.25"/>
  <cols>
    <col min="2" max="2" width="11.5703125" customWidth="1"/>
    <col min="3" max="3" width="37.42578125" bestFit="1" customWidth="1"/>
    <col min="4" max="9" width="11.5703125" customWidth="1"/>
    <col min="10" max="11" width="12.5703125" customWidth="1"/>
  </cols>
  <sheetData>
    <row r="1" spans="2:11" x14ac:dyDescent="0.25">
      <c r="B1" t="s">
        <v>2939</v>
      </c>
      <c r="C1" t="s">
        <v>2940</v>
      </c>
      <c r="D1" t="s">
        <v>2941</v>
      </c>
      <c r="E1" t="s">
        <v>2942</v>
      </c>
      <c r="F1" t="s">
        <v>2943</v>
      </c>
      <c r="G1" t="s">
        <v>2944</v>
      </c>
      <c r="H1" t="s">
        <v>2945</v>
      </c>
      <c r="I1" t="s">
        <v>2946</v>
      </c>
      <c r="J1" t="s">
        <v>2947</v>
      </c>
      <c r="K1" t="s">
        <v>2948</v>
      </c>
    </row>
    <row r="2" spans="2:11" x14ac:dyDescent="0.25">
      <c r="B2" t="s">
        <v>2949</v>
      </c>
      <c r="C2" t="s">
        <v>2950</v>
      </c>
      <c r="D2">
        <v>1617</v>
      </c>
      <c r="E2">
        <v>125</v>
      </c>
      <c r="F2">
        <v>1.5549999999999999</v>
      </c>
      <c r="G2">
        <v>1.4239999999999999</v>
      </c>
      <c r="H2">
        <v>63.4</v>
      </c>
      <c r="I2">
        <v>68.8</v>
      </c>
      <c r="J2">
        <v>1617</v>
      </c>
      <c r="K2">
        <v>1</v>
      </c>
    </row>
    <row r="3" spans="2:11" x14ac:dyDescent="0.25">
      <c r="B3" t="s">
        <v>2951</v>
      </c>
      <c r="C3" t="s">
        <v>2952</v>
      </c>
      <c r="D3">
        <v>1327</v>
      </c>
      <c r="E3">
        <v>69</v>
      </c>
      <c r="F3">
        <v>1.274</v>
      </c>
      <c r="G3">
        <v>1.218</v>
      </c>
      <c r="H3">
        <v>56.9</v>
      </c>
      <c r="I3">
        <v>63</v>
      </c>
      <c r="J3">
        <v>1327</v>
      </c>
      <c r="K3">
        <v>2</v>
      </c>
    </row>
    <row r="4" spans="2:11" x14ac:dyDescent="0.25">
      <c r="B4" t="s">
        <v>2953</v>
      </c>
      <c r="C4" t="s">
        <v>2954</v>
      </c>
      <c r="D4">
        <v>1293</v>
      </c>
      <c r="E4">
        <v>56</v>
      </c>
      <c r="F4">
        <v>1.337</v>
      </c>
      <c r="G4">
        <v>1.2789999999999999</v>
      </c>
      <c r="H4">
        <v>56.9</v>
      </c>
      <c r="I4">
        <v>51.8</v>
      </c>
      <c r="J4">
        <v>1293</v>
      </c>
      <c r="K4">
        <v>3</v>
      </c>
    </row>
    <row r="5" spans="2:11" x14ac:dyDescent="0.25">
      <c r="B5" t="s">
        <v>2955</v>
      </c>
      <c r="C5" t="s">
        <v>2956</v>
      </c>
      <c r="D5">
        <v>1272</v>
      </c>
      <c r="E5">
        <v>94</v>
      </c>
      <c r="F5">
        <v>1.294</v>
      </c>
      <c r="G5">
        <v>1.1299999999999999</v>
      </c>
      <c r="H5">
        <v>69.900000000000006</v>
      </c>
      <c r="I5">
        <v>67.599999999999994</v>
      </c>
      <c r="J5">
        <v>1272</v>
      </c>
      <c r="K5">
        <v>4</v>
      </c>
    </row>
    <row r="6" spans="2:11" x14ac:dyDescent="0.25">
      <c r="B6" t="s">
        <v>2957</v>
      </c>
      <c r="C6" t="s">
        <v>2958</v>
      </c>
      <c r="D6">
        <v>1226</v>
      </c>
      <c r="E6">
        <v>52</v>
      </c>
      <c r="F6">
        <v>1.2410000000000001</v>
      </c>
      <c r="G6">
        <v>1.091</v>
      </c>
      <c r="H6">
        <v>69</v>
      </c>
      <c r="I6">
        <v>67.3</v>
      </c>
      <c r="J6">
        <v>1226</v>
      </c>
      <c r="K6">
        <v>5</v>
      </c>
    </row>
    <row r="7" spans="2:11" x14ac:dyDescent="0.25">
      <c r="B7" t="s">
        <v>2959</v>
      </c>
      <c r="C7" t="s">
        <v>2960</v>
      </c>
      <c r="D7">
        <v>1191</v>
      </c>
      <c r="E7">
        <v>119</v>
      </c>
      <c r="F7">
        <v>1.1830000000000001</v>
      </c>
      <c r="G7">
        <v>1.0900000000000001</v>
      </c>
      <c r="H7">
        <v>62.5</v>
      </c>
      <c r="I7">
        <v>63.4</v>
      </c>
      <c r="J7">
        <v>1191</v>
      </c>
      <c r="K7">
        <v>6</v>
      </c>
    </row>
    <row r="8" spans="2:11" x14ac:dyDescent="0.25">
      <c r="B8" t="s">
        <v>2961</v>
      </c>
      <c r="C8" t="s">
        <v>2962</v>
      </c>
      <c r="D8">
        <v>1151</v>
      </c>
      <c r="E8">
        <v>69</v>
      </c>
      <c r="F8">
        <v>1.1970000000000001</v>
      </c>
      <c r="G8">
        <v>1.103</v>
      </c>
      <c r="H8">
        <v>62.5</v>
      </c>
      <c r="I8">
        <v>56.5</v>
      </c>
      <c r="J8">
        <v>1151</v>
      </c>
      <c r="K8">
        <v>7</v>
      </c>
    </row>
    <row r="9" spans="2:11" x14ac:dyDescent="0.25">
      <c r="B9" t="s">
        <v>2963</v>
      </c>
      <c r="C9" t="s">
        <v>2964</v>
      </c>
      <c r="D9">
        <v>1139</v>
      </c>
      <c r="E9">
        <v>65</v>
      </c>
      <c r="F9">
        <v>1.1850000000000001</v>
      </c>
      <c r="G9">
        <v>1.0620000000000001</v>
      </c>
      <c r="H9">
        <v>66.400000000000006</v>
      </c>
      <c r="I9">
        <v>60.8</v>
      </c>
      <c r="J9">
        <v>1139</v>
      </c>
      <c r="K9">
        <v>8</v>
      </c>
    </row>
    <row r="10" spans="2:11" x14ac:dyDescent="0.25">
      <c r="B10" t="s">
        <v>2965</v>
      </c>
      <c r="C10" t="s">
        <v>2966</v>
      </c>
      <c r="D10">
        <v>1085</v>
      </c>
      <c r="E10">
        <v>82</v>
      </c>
      <c r="F10">
        <v>1.0389999999999999</v>
      </c>
      <c r="G10">
        <v>0.998</v>
      </c>
      <c r="H10">
        <v>56.3</v>
      </c>
      <c r="I10">
        <v>62.8</v>
      </c>
      <c r="J10">
        <v>1085</v>
      </c>
      <c r="K10">
        <v>9</v>
      </c>
    </row>
    <row r="11" spans="2:11" x14ac:dyDescent="0.25">
      <c r="B11" t="s">
        <v>2967</v>
      </c>
      <c r="C11" t="s">
        <v>2968</v>
      </c>
      <c r="D11">
        <v>1055</v>
      </c>
      <c r="E11">
        <v>44</v>
      </c>
      <c r="F11">
        <v>1.022</v>
      </c>
      <c r="G11">
        <v>1.0549999999999999</v>
      </c>
      <c r="H11">
        <v>45</v>
      </c>
      <c r="I11">
        <v>50</v>
      </c>
      <c r="J11">
        <v>1055</v>
      </c>
      <c r="K11">
        <v>10</v>
      </c>
    </row>
    <row r="12" spans="2:11" x14ac:dyDescent="0.25">
      <c r="B12" t="s">
        <v>2969</v>
      </c>
      <c r="C12" t="s">
        <v>2970</v>
      </c>
      <c r="D12">
        <v>1049</v>
      </c>
      <c r="E12">
        <v>37</v>
      </c>
      <c r="F12">
        <v>0.98199999999999998</v>
      </c>
      <c r="G12">
        <v>0.98599999999999999</v>
      </c>
      <c r="H12">
        <v>49.3</v>
      </c>
      <c r="I12">
        <v>59.5</v>
      </c>
      <c r="J12">
        <v>1049</v>
      </c>
      <c r="K12">
        <v>11</v>
      </c>
    </row>
    <row r="13" spans="2:11" x14ac:dyDescent="0.25">
      <c r="B13" t="s">
        <v>2971</v>
      </c>
      <c r="C13" t="s">
        <v>2972</v>
      </c>
      <c r="D13">
        <v>1043</v>
      </c>
      <c r="E13">
        <v>53</v>
      </c>
      <c r="F13">
        <v>1.0269999999999999</v>
      </c>
      <c r="G13">
        <v>1.006</v>
      </c>
      <c r="H13">
        <v>53.2</v>
      </c>
      <c r="I13">
        <v>55.7</v>
      </c>
      <c r="J13">
        <v>1043</v>
      </c>
      <c r="K13">
        <v>12</v>
      </c>
    </row>
    <row r="14" spans="2:11" x14ac:dyDescent="0.25">
      <c r="B14" t="s">
        <v>2973</v>
      </c>
      <c r="C14" t="s">
        <v>2974</v>
      </c>
      <c r="D14">
        <v>1041</v>
      </c>
      <c r="E14">
        <v>22</v>
      </c>
      <c r="F14">
        <v>1.036</v>
      </c>
      <c r="G14">
        <v>1.0109999999999999</v>
      </c>
      <c r="H14">
        <v>53.8</v>
      </c>
      <c r="I14">
        <v>54.5</v>
      </c>
      <c r="J14">
        <v>1041</v>
      </c>
      <c r="K14">
        <v>13</v>
      </c>
    </row>
    <row r="15" spans="2:11" x14ac:dyDescent="0.25">
      <c r="B15" t="s">
        <v>2975</v>
      </c>
      <c r="C15" t="s">
        <v>2976</v>
      </c>
      <c r="D15">
        <v>1034</v>
      </c>
      <c r="E15">
        <v>34</v>
      </c>
      <c r="F15">
        <v>0.98499999999999999</v>
      </c>
      <c r="G15">
        <v>0.98599999999999999</v>
      </c>
      <c r="H15">
        <v>49.7</v>
      </c>
      <c r="I15">
        <v>57.4</v>
      </c>
      <c r="J15">
        <v>1034</v>
      </c>
      <c r="K15">
        <v>14</v>
      </c>
    </row>
    <row r="16" spans="2:11" x14ac:dyDescent="0.25">
      <c r="B16" t="s">
        <v>2977</v>
      </c>
      <c r="C16" t="s">
        <v>2978</v>
      </c>
      <c r="D16">
        <v>1022</v>
      </c>
      <c r="E16">
        <v>88</v>
      </c>
      <c r="F16">
        <v>0.98899999999999999</v>
      </c>
      <c r="G16">
        <v>1.014</v>
      </c>
      <c r="H16">
        <v>46.1</v>
      </c>
      <c r="I16">
        <v>51.1</v>
      </c>
      <c r="J16">
        <v>1022</v>
      </c>
      <c r="K16">
        <v>15</v>
      </c>
    </row>
    <row r="17" spans="2:11" x14ac:dyDescent="0.25">
      <c r="B17" t="s">
        <v>2979</v>
      </c>
      <c r="C17" t="s">
        <v>2980</v>
      </c>
      <c r="D17">
        <v>984</v>
      </c>
      <c r="E17">
        <v>27</v>
      </c>
      <c r="F17">
        <v>1</v>
      </c>
      <c r="G17">
        <v>1.02</v>
      </c>
      <c r="H17">
        <v>46.9</v>
      </c>
      <c r="I17">
        <v>44.4</v>
      </c>
      <c r="J17">
        <v>984</v>
      </c>
      <c r="K17">
        <v>16</v>
      </c>
    </row>
    <row r="18" spans="2:11" x14ac:dyDescent="0.25">
      <c r="B18" t="s">
        <v>2981</v>
      </c>
      <c r="C18" t="s">
        <v>2982</v>
      </c>
      <c r="D18">
        <v>982</v>
      </c>
      <c r="E18">
        <v>22</v>
      </c>
      <c r="F18">
        <v>1.04</v>
      </c>
      <c r="G18">
        <v>0.92500000000000004</v>
      </c>
      <c r="H18">
        <v>67.3</v>
      </c>
      <c r="I18">
        <v>59.1</v>
      </c>
      <c r="J18">
        <v>982</v>
      </c>
      <c r="K18">
        <v>17</v>
      </c>
    </row>
    <row r="19" spans="2:11" x14ac:dyDescent="0.25">
      <c r="B19" t="s">
        <v>2983</v>
      </c>
      <c r="C19" t="s">
        <v>2984</v>
      </c>
      <c r="D19">
        <v>982</v>
      </c>
      <c r="E19">
        <v>44</v>
      </c>
      <c r="F19">
        <v>0.93100000000000005</v>
      </c>
      <c r="G19">
        <v>0.72799999999999998</v>
      </c>
      <c r="H19">
        <v>82.1</v>
      </c>
      <c r="I19">
        <v>86.4</v>
      </c>
      <c r="J19">
        <v>982</v>
      </c>
      <c r="K19">
        <v>18</v>
      </c>
    </row>
    <row r="20" spans="2:11" x14ac:dyDescent="0.25">
      <c r="B20" t="s">
        <v>2985</v>
      </c>
      <c r="C20" t="s">
        <v>2986</v>
      </c>
      <c r="D20">
        <v>958</v>
      </c>
      <c r="E20">
        <v>26</v>
      </c>
      <c r="F20">
        <v>0.88100000000000001</v>
      </c>
      <c r="G20">
        <v>0.85299999999999998</v>
      </c>
      <c r="H20">
        <v>55</v>
      </c>
      <c r="I20">
        <v>67.3</v>
      </c>
      <c r="J20">
        <v>958</v>
      </c>
      <c r="K20">
        <v>19</v>
      </c>
    </row>
    <row r="21" spans="2:11" x14ac:dyDescent="0.25">
      <c r="B21" t="s">
        <v>1010</v>
      </c>
      <c r="C21" t="s">
        <v>1011</v>
      </c>
      <c r="D21">
        <v>952</v>
      </c>
      <c r="E21">
        <v>76</v>
      </c>
      <c r="F21">
        <v>1.004</v>
      </c>
      <c r="G21">
        <v>0.84499999999999997</v>
      </c>
      <c r="H21">
        <v>74.599999999999994</v>
      </c>
      <c r="I21">
        <v>67.8</v>
      </c>
      <c r="J21">
        <v>952</v>
      </c>
      <c r="K21">
        <v>20</v>
      </c>
    </row>
    <row r="22" spans="2:11" x14ac:dyDescent="0.25">
      <c r="B22" t="s">
        <v>2987</v>
      </c>
      <c r="C22" t="s">
        <v>2988</v>
      </c>
      <c r="D22">
        <v>951</v>
      </c>
      <c r="E22">
        <v>39</v>
      </c>
      <c r="F22">
        <v>0.996</v>
      </c>
      <c r="G22">
        <v>0.95899999999999996</v>
      </c>
      <c r="H22">
        <v>55.9</v>
      </c>
      <c r="I22">
        <v>48.7</v>
      </c>
      <c r="J22">
        <v>951</v>
      </c>
      <c r="K22">
        <v>21</v>
      </c>
    </row>
    <row r="23" spans="2:11" x14ac:dyDescent="0.25">
      <c r="B23" t="s">
        <v>2989</v>
      </c>
      <c r="C23" t="s">
        <v>2990</v>
      </c>
      <c r="D23">
        <v>948</v>
      </c>
      <c r="E23">
        <v>38</v>
      </c>
      <c r="F23">
        <v>0.94699999999999995</v>
      </c>
      <c r="G23">
        <v>0.98099999999999998</v>
      </c>
      <c r="H23">
        <v>44.5</v>
      </c>
      <c r="I23">
        <v>44.7</v>
      </c>
      <c r="J23">
        <v>948</v>
      </c>
      <c r="K23">
        <v>22</v>
      </c>
    </row>
    <row r="24" spans="2:11" x14ac:dyDescent="0.25">
      <c r="B24" t="s">
        <v>2991</v>
      </c>
      <c r="C24" t="s">
        <v>2992</v>
      </c>
      <c r="D24">
        <v>944</v>
      </c>
      <c r="E24">
        <v>24</v>
      </c>
      <c r="F24">
        <v>0.86399999999999999</v>
      </c>
      <c r="G24">
        <v>0.745</v>
      </c>
      <c r="H24">
        <v>71.5</v>
      </c>
      <c r="I24">
        <v>81.2</v>
      </c>
      <c r="J24">
        <v>944</v>
      </c>
      <c r="K24">
        <v>23</v>
      </c>
    </row>
    <row r="25" spans="2:11" x14ac:dyDescent="0.25">
      <c r="B25" t="s">
        <v>2993</v>
      </c>
      <c r="C25" t="s">
        <v>2994</v>
      </c>
      <c r="D25">
        <v>933</v>
      </c>
      <c r="E25">
        <v>23</v>
      </c>
      <c r="F25">
        <v>1.012</v>
      </c>
      <c r="G25">
        <v>1.0489999999999999</v>
      </c>
      <c r="H25">
        <v>44.5</v>
      </c>
      <c r="I25">
        <v>32.6</v>
      </c>
      <c r="J25">
        <v>933</v>
      </c>
      <c r="K25">
        <v>24</v>
      </c>
    </row>
    <row r="26" spans="2:11" x14ac:dyDescent="0.25">
      <c r="B26" t="s">
        <v>2894</v>
      </c>
      <c r="C26" t="s">
        <v>2895</v>
      </c>
      <c r="D26">
        <v>1557</v>
      </c>
      <c r="E26">
        <v>7</v>
      </c>
      <c r="F26">
        <v>1.7729999999999999</v>
      </c>
      <c r="G26">
        <v>1.4870000000000001</v>
      </c>
      <c r="H26">
        <v>74.900000000000006</v>
      </c>
      <c r="I26">
        <v>57.1</v>
      </c>
      <c r="J26">
        <v>1557</v>
      </c>
      <c r="K26">
        <v>25</v>
      </c>
    </row>
    <row r="27" spans="2:11" x14ac:dyDescent="0.25">
      <c r="B27" t="s">
        <v>2995</v>
      </c>
      <c r="C27" t="s">
        <v>2996</v>
      </c>
      <c r="D27">
        <v>1137</v>
      </c>
      <c r="E27">
        <v>13</v>
      </c>
      <c r="F27">
        <v>1.1020000000000001</v>
      </c>
      <c r="G27">
        <v>1.054</v>
      </c>
      <c r="H27">
        <v>56.8</v>
      </c>
      <c r="I27">
        <v>61.5</v>
      </c>
      <c r="J27">
        <v>1137</v>
      </c>
      <c r="K27">
        <v>26</v>
      </c>
    </row>
    <row r="28" spans="2:11" x14ac:dyDescent="0.25">
      <c r="B28" t="s">
        <v>2997</v>
      </c>
      <c r="C28" t="s">
        <v>2998</v>
      </c>
      <c r="D28">
        <v>1130</v>
      </c>
      <c r="E28">
        <v>11</v>
      </c>
      <c r="F28">
        <v>1.1779999999999999</v>
      </c>
      <c r="G28">
        <v>1.097</v>
      </c>
      <c r="H28">
        <v>61</v>
      </c>
      <c r="I28">
        <v>54.5</v>
      </c>
      <c r="J28">
        <v>1130</v>
      </c>
      <c r="K28">
        <v>27</v>
      </c>
    </row>
    <row r="29" spans="2:11" x14ac:dyDescent="0.25">
      <c r="B29" t="s">
        <v>2999</v>
      </c>
      <c r="C29" t="s">
        <v>3000</v>
      </c>
      <c r="D29">
        <v>1021</v>
      </c>
      <c r="E29">
        <v>17</v>
      </c>
      <c r="F29">
        <v>0.96399999999999997</v>
      </c>
      <c r="G29">
        <v>0.98299999999999998</v>
      </c>
      <c r="H29">
        <v>47.1</v>
      </c>
      <c r="I29">
        <v>55.9</v>
      </c>
      <c r="J29">
        <v>1021</v>
      </c>
      <c r="K29">
        <v>28</v>
      </c>
    </row>
    <row r="30" spans="2:11" x14ac:dyDescent="0.25">
      <c r="B30" t="s">
        <v>3001</v>
      </c>
      <c r="C30" t="s">
        <v>3002</v>
      </c>
      <c r="D30">
        <v>1012</v>
      </c>
      <c r="E30">
        <v>15</v>
      </c>
      <c r="F30">
        <v>1.099</v>
      </c>
      <c r="G30">
        <v>1.034</v>
      </c>
      <c r="H30">
        <v>59.4</v>
      </c>
      <c r="I30">
        <v>46.7</v>
      </c>
      <c r="J30">
        <v>1012</v>
      </c>
      <c r="K30">
        <v>29</v>
      </c>
    </row>
    <row r="31" spans="2:11" x14ac:dyDescent="0.25">
      <c r="B31" t="s">
        <v>3003</v>
      </c>
      <c r="C31" t="s">
        <v>3004</v>
      </c>
      <c r="D31">
        <v>961</v>
      </c>
      <c r="E31">
        <v>6</v>
      </c>
      <c r="F31">
        <v>0.98799999999999999</v>
      </c>
      <c r="G31">
        <v>0.91</v>
      </c>
      <c r="H31">
        <v>62.6</v>
      </c>
      <c r="I31">
        <v>58.3</v>
      </c>
      <c r="J31">
        <v>961</v>
      </c>
      <c r="K31">
        <v>30</v>
      </c>
    </row>
    <row r="32" spans="2:11" x14ac:dyDescent="0.25">
      <c r="B32" t="s">
        <v>1999</v>
      </c>
      <c r="C32" t="s">
        <v>2000</v>
      </c>
      <c r="D32">
        <v>924</v>
      </c>
      <c r="E32">
        <v>34</v>
      </c>
      <c r="F32">
        <v>0.96299999999999997</v>
      </c>
      <c r="G32">
        <v>0.83799999999999997</v>
      </c>
      <c r="H32">
        <v>70.3</v>
      </c>
      <c r="I32">
        <v>64.7</v>
      </c>
      <c r="J32">
        <v>924</v>
      </c>
      <c r="K32">
        <v>31</v>
      </c>
    </row>
    <row r="33" spans="2:11" x14ac:dyDescent="0.25">
      <c r="B33" t="s">
        <v>3005</v>
      </c>
      <c r="C33" t="s">
        <v>3006</v>
      </c>
      <c r="D33">
        <v>920</v>
      </c>
      <c r="E33">
        <v>10</v>
      </c>
      <c r="F33">
        <v>0.95799999999999996</v>
      </c>
      <c r="G33">
        <v>1.054</v>
      </c>
      <c r="H33">
        <v>35.5</v>
      </c>
      <c r="I33">
        <v>30</v>
      </c>
      <c r="J33">
        <v>920</v>
      </c>
      <c r="K33">
        <v>32</v>
      </c>
    </row>
    <row r="34" spans="2:11" x14ac:dyDescent="0.25">
      <c r="B34" t="s">
        <v>3007</v>
      </c>
      <c r="C34" t="s">
        <v>3008</v>
      </c>
      <c r="D34">
        <v>916</v>
      </c>
      <c r="E34">
        <v>61</v>
      </c>
      <c r="F34">
        <v>0.82799999999999996</v>
      </c>
      <c r="G34">
        <v>0.71</v>
      </c>
      <c r="H34">
        <v>72.2</v>
      </c>
      <c r="I34">
        <v>82.8</v>
      </c>
      <c r="J34">
        <v>916</v>
      </c>
      <c r="K34">
        <v>33</v>
      </c>
    </row>
    <row r="35" spans="2:11" x14ac:dyDescent="0.25">
      <c r="B35" t="s">
        <v>3009</v>
      </c>
      <c r="C35" t="s">
        <v>3010</v>
      </c>
      <c r="D35">
        <v>910</v>
      </c>
      <c r="E35">
        <v>5</v>
      </c>
      <c r="F35">
        <v>0.83699999999999997</v>
      </c>
      <c r="G35">
        <v>0.85199999999999998</v>
      </c>
      <c r="H35">
        <v>47.2</v>
      </c>
      <c r="I35">
        <v>60</v>
      </c>
      <c r="J35">
        <v>910</v>
      </c>
      <c r="K35">
        <v>34</v>
      </c>
    </row>
    <row r="36" spans="2:11" x14ac:dyDescent="0.25">
      <c r="B36" t="s">
        <v>3011</v>
      </c>
      <c r="C36" t="s">
        <v>3012</v>
      </c>
      <c r="D36">
        <v>894</v>
      </c>
      <c r="E36">
        <v>27</v>
      </c>
      <c r="F36">
        <v>0.86599999999999999</v>
      </c>
      <c r="G36">
        <v>0.873</v>
      </c>
      <c r="H36">
        <v>48.8</v>
      </c>
      <c r="I36">
        <v>53.7</v>
      </c>
      <c r="J36">
        <v>894</v>
      </c>
      <c r="K36">
        <v>35</v>
      </c>
    </row>
    <row r="37" spans="2:11" x14ac:dyDescent="0.25">
      <c r="B37" t="s">
        <v>3013</v>
      </c>
      <c r="C37" t="s">
        <v>3014</v>
      </c>
      <c r="D37">
        <v>894</v>
      </c>
      <c r="E37">
        <v>24</v>
      </c>
      <c r="F37">
        <v>0.93899999999999995</v>
      </c>
      <c r="G37">
        <v>0.89400000000000002</v>
      </c>
      <c r="H37">
        <v>57.6</v>
      </c>
      <c r="I37">
        <v>50</v>
      </c>
      <c r="J37">
        <v>894</v>
      </c>
      <c r="K37">
        <v>36</v>
      </c>
    </row>
    <row r="38" spans="2:11" x14ac:dyDescent="0.25">
      <c r="B38" t="s">
        <v>3015</v>
      </c>
      <c r="C38" t="s">
        <v>3016</v>
      </c>
      <c r="D38">
        <v>893</v>
      </c>
      <c r="E38">
        <v>61</v>
      </c>
      <c r="F38">
        <v>0.88400000000000001</v>
      </c>
      <c r="G38">
        <v>0.80500000000000005</v>
      </c>
      <c r="H38">
        <v>64.2</v>
      </c>
      <c r="I38">
        <v>65.599999999999994</v>
      </c>
      <c r="J38">
        <v>893</v>
      </c>
      <c r="K38">
        <v>37</v>
      </c>
    </row>
    <row r="39" spans="2:11" x14ac:dyDescent="0.25">
      <c r="B39" t="s">
        <v>3017</v>
      </c>
      <c r="C39" t="s">
        <v>3018</v>
      </c>
      <c r="D39">
        <v>892</v>
      </c>
      <c r="E39">
        <v>99</v>
      </c>
      <c r="F39">
        <v>0.84899999999999998</v>
      </c>
      <c r="G39">
        <v>0.81499999999999995</v>
      </c>
      <c r="H39">
        <v>56.4</v>
      </c>
      <c r="I39">
        <v>63.6</v>
      </c>
      <c r="J39">
        <v>892</v>
      </c>
      <c r="K39">
        <v>38</v>
      </c>
    </row>
    <row r="40" spans="2:11" x14ac:dyDescent="0.25">
      <c r="B40" t="s">
        <v>3019</v>
      </c>
      <c r="C40" t="s">
        <v>3020</v>
      </c>
      <c r="D40">
        <v>883</v>
      </c>
      <c r="E40">
        <v>38</v>
      </c>
      <c r="F40">
        <v>0.85</v>
      </c>
      <c r="G40">
        <v>0.96399999999999997</v>
      </c>
      <c r="H40">
        <v>31.4</v>
      </c>
      <c r="I40">
        <v>36.799999999999997</v>
      </c>
      <c r="J40">
        <v>883</v>
      </c>
      <c r="K40">
        <v>39</v>
      </c>
    </row>
    <row r="41" spans="2:11" x14ac:dyDescent="0.25">
      <c r="B41" t="s">
        <v>3021</v>
      </c>
      <c r="C41" t="s">
        <v>3022</v>
      </c>
      <c r="D41">
        <v>879</v>
      </c>
      <c r="E41">
        <v>43</v>
      </c>
      <c r="F41">
        <v>0.91600000000000004</v>
      </c>
      <c r="G41">
        <v>0.78200000000000003</v>
      </c>
      <c r="H41">
        <v>72.7</v>
      </c>
      <c r="I41">
        <v>67.400000000000006</v>
      </c>
      <c r="J41">
        <v>879</v>
      </c>
      <c r="K41">
        <v>40</v>
      </c>
    </row>
    <row r="42" spans="2:11" x14ac:dyDescent="0.25">
      <c r="B42" t="s">
        <v>3023</v>
      </c>
      <c r="C42" t="s">
        <v>3024</v>
      </c>
      <c r="D42">
        <v>871</v>
      </c>
      <c r="E42">
        <v>17</v>
      </c>
      <c r="F42">
        <v>0.88400000000000001</v>
      </c>
      <c r="G42">
        <v>0.72</v>
      </c>
      <c r="H42">
        <v>78.099999999999994</v>
      </c>
      <c r="I42">
        <v>76.5</v>
      </c>
      <c r="J42">
        <v>871</v>
      </c>
      <c r="K42">
        <v>41</v>
      </c>
    </row>
    <row r="43" spans="2:11" x14ac:dyDescent="0.25">
      <c r="B43" t="s">
        <v>3025</v>
      </c>
      <c r="C43" t="s">
        <v>3026</v>
      </c>
      <c r="D43">
        <v>857</v>
      </c>
      <c r="E43">
        <v>32</v>
      </c>
      <c r="F43">
        <v>0.81200000000000006</v>
      </c>
      <c r="G43">
        <v>0.78900000000000003</v>
      </c>
      <c r="H43">
        <v>54.5</v>
      </c>
      <c r="I43">
        <v>62.5</v>
      </c>
      <c r="J43">
        <v>857</v>
      </c>
      <c r="K43">
        <v>42</v>
      </c>
    </row>
    <row r="44" spans="2:11" x14ac:dyDescent="0.25">
      <c r="B44" t="s">
        <v>3027</v>
      </c>
      <c r="C44" t="s">
        <v>3028</v>
      </c>
      <c r="D44">
        <v>847</v>
      </c>
      <c r="E44">
        <v>32</v>
      </c>
      <c r="F44">
        <v>0.73599999999999999</v>
      </c>
      <c r="G44">
        <v>0.69499999999999995</v>
      </c>
      <c r="H44">
        <v>58.7</v>
      </c>
      <c r="I44">
        <v>78.099999999999994</v>
      </c>
      <c r="J44">
        <v>847</v>
      </c>
      <c r="K44">
        <v>43</v>
      </c>
    </row>
    <row r="45" spans="2:11" x14ac:dyDescent="0.25">
      <c r="B45" t="s">
        <v>3029</v>
      </c>
      <c r="C45" t="s">
        <v>3030</v>
      </c>
      <c r="D45">
        <v>844</v>
      </c>
      <c r="E45">
        <v>6</v>
      </c>
      <c r="F45">
        <v>0.86299999999999999</v>
      </c>
      <c r="G45">
        <v>0.65</v>
      </c>
      <c r="H45">
        <v>85.1</v>
      </c>
      <c r="I45">
        <v>83.3</v>
      </c>
      <c r="J45">
        <v>844</v>
      </c>
      <c r="K45">
        <v>44</v>
      </c>
    </row>
    <row r="46" spans="2:11" x14ac:dyDescent="0.25">
      <c r="B46" t="s">
        <v>502</v>
      </c>
      <c r="C46" t="s">
        <v>503</v>
      </c>
      <c r="D46">
        <v>835</v>
      </c>
      <c r="E46">
        <v>92</v>
      </c>
      <c r="F46">
        <v>0.80900000000000005</v>
      </c>
      <c r="G46">
        <v>0.70299999999999996</v>
      </c>
      <c r="H46">
        <v>70.599999999999994</v>
      </c>
      <c r="I46">
        <v>74.5</v>
      </c>
      <c r="J46">
        <v>835</v>
      </c>
      <c r="K46">
        <v>45</v>
      </c>
    </row>
    <row r="47" spans="2:11" x14ac:dyDescent="0.25">
      <c r="B47" t="s">
        <v>3031</v>
      </c>
      <c r="C47" t="s">
        <v>3032</v>
      </c>
      <c r="D47">
        <v>834</v>
      </c>
      <c r="E47">
        <v>29</v>
      </c>
      <c r="F47">
        <v>0.85699999999999998</v>
      </c>
      <c r="G47">
        <v>0.78</v>
      </c>
      <c r="H47">
        <v>64.3</v>
      </c>
      <c r="I47">
        <v>60.3</v>
      </c>
      <c r="J47">
        <v>834</v>
      </c>
      <c r="K47">
        <v>46</v>
      </c>
    </row>
    <row r="48" spans="2:11" x14ac:dyDescent="0.25">
      <c r="B48" t="s">
        <v>3033</v>
      </c>
      <c r="C48" t="s">
        <v>3034</v>
      </c>
      <c r="D48">
        <v>833</v>
      </c>
      <c r="E48">
        <v>26</v>
      </c>
      <c r="F48">
        <v>0.77800000000000002</v>
      </c>
      <c r="G48">
        <v>0.73099999999999998</v>
      </c>
      <c r="H48">
        <v>59.6</v>
      </c>
      <c r="I48">
        <v>69.2</v>
      </c>
      <c r="J48">
        <v>833</v>
      </c>
      <c r="K48">
        <v>47</v>
      </c>
    </row>
    <row r="49" spans="2:11" x14ac:dyDescent="0.25">
      <c r="B49" t="s">
        <v>3035</v>
      </c>
      <c r="C49" t="s">
        <v>3036</v>
      </c>
      <c r="D49">
        <v>831</v>
      </c>
      <c r="E49">
        <v>10</v>
      </c>
      <c r="F49">
        <v>0.77600000000000002</v>
      </c>
      <c r="G49">
        <v>0.66500000000000004</v>
      </c>
      <c r="H49">
        <v>72.3</v>
      </c>
      <c r="I49">
        <v>80</v>
      </c>
      <c r="J49">
        <v>831</v>
      </c>
      <c r="K49">
        <v>48</v>
      </c>
    </row>
    <row r="50" spans="2:11" x14ac:dyDescent="0.25">
      <c r="B50" t="s">
        <v>3037</v>
      </c>
      <c r="C50" t="s">
        <v>3038</v>
      </c>
      <c r="D50">
        <v>831</v>
      </c>
      <c r="E50">
        <v>12</v>
      </c>
      <c r="F50">
        <v>0.753</v>
      </c>
      <c r="G50">
        <v>0.67</v>
      </c>
      <c r="H50">
        <v>67.5</v>
      </c>
      <c r="I50">
        <v>79.2</v>
      </c>
      <c r="J50">
        <v>831</v>
      </c>
      <c r="K50">
        <v>49</v>
      </c>
    </row>
    <row r="51" spans="2:11" x14ac:dyDescent="0.25">
      <c r="B51" t="s">
        <v>3039</v>
      </c>
      <c r="C51" t="s">
        <v>3040</v>
      </c>
      <c r="D51">
        <v>825</v>
      </c>
      <c r="E51">
        <v>64</v>
      </c>
      <c r="F51">
        <v>0.77100000000000002</v>
      </c>
      <c r="G51">
        <v>0.79200000000000004</v>
      </c>
      <c r="H51">
        <v>45.7</v>
      </c>
      <c r="I51">
        <v>56.2</v>
      </c>
      <c r="J51">
        <v>825</v>
      </c>
      <c r="K51">
        <v>50</v>
      </c>
    </row>
    <row r="52" spans="2:11" x14ac:dyDescent="0.25">
      <c r="B52" t="s">
        <v>3041</v>
      </c>
      <c r="C52" t="s">
        <v>3042</v>
      </c>
      <c r="D52">
        <v>824</v>
      </c>
      <c r="E52">
        <v>40</v>
      </c>
      <c r="F52">
        <v>0.82099999999999995</v>
      </c>
      <c r="G52">
        <v>0.70399999999999996</v>
      </c>
      <c r="H52">
        <v>72.099999999999994</v>
      </c>
      <c r="I52">
        <v>72.5</v>
      </c>
      <c r="J52">
        <v>824</v>
      </c>
      <c r="K52">
        <v>51</v>
      </c>
    </row>
    <row r="53" spans="2:11" x14ac:dyDescent="0.25">
      <c r="B53" t="s">
        <v>3043</v>
      </c>
      <c r="C53" t="s">
        <v>3044</v>
      </c>
      <c r="D53">
        <v>814</v>
      </c>
      <c r="E53">
        <v>42</v>
      </c>
      <c r="F53">
        <v>0.74099999999999999</v>
      </c>
      <c r="G53">
        <v>0.69599999999999995</v>
      </c>
      <c r="H53">
        <v>59.8</v>
      </c>
      <c r="I53">
        <v>72.599999999999994</v>
      </c>
      <c r="J53">
        <v>814</v>
      </c>
      <c r="K53">
        <v>52</v>
      </c>
    </row>
    <row r="54" spans="2:11" x14ac:dyDescent="0.25">
      <c r="B54" t="s">
        <v>3045</v>
      </c>
      <c r="C54" t="s">
        <v>3046</v>
      </c>
      <c r="D54">
        <v>813</v>
      </c>
      <c r="E54">
        <v>33</v>
      </c>
      <c r="F54">
        <v>0.77400000000000002</v>
      </c>
      <c r="G54">
        <v>0.70299999999999996</v>
      </c>
      <c r="H54">
        <v>64.599999999999994</v>
      </c>
      <c r="I54">
        <v>71.2</v>
      </c>
      <c r="J54">
        <v>813</v>
      </c>
      <c r="K54">
        <v>53</v>
      </c>
    </row>
    <row r="55" spans="2:11" x14ac:dyDescent="0.25">
      <c r="B55" t="s">
        <v>3047</v>
      </c>
      <c r="C55" t="s">
        <v>3048</v>
      </c>
      <c r="D55">
        <v>811</v>
      </c>
      <c r="E55">
        <v>33</v>
      </c>
      <c r="F55">
        <v>0.82899999999999996</v>
      </c>
      <c r="G55">
        <v>0.749</v>
      </c>
      <c r="H55">
        <v>65.2</v>
      </c>
      <c r="I55">
        <v>62.1</v>
      </c>
      <c r="J55">
        <v>811</v>
      </c>
      <c r="K55">
        <v>54</v>
      </c>
    </row>
    <row r="56" spans="2:11" x14ac:dyDescent="0.25">
      <c r="B56" t="s">
        <v>3049</v>
      </c>
      <c r="C56" t="s">
        <v>3050</v>
      </c>
      <c r="D56">
        <v>810</v>
      </c>
      <c r="E56">
        <v>55</v>
      </c>
      <c r="F56">
        <v>0.81100000000000005</v>
      </c>
      <c r="G56">
        <v>0.745</v>
      </c>
      <c r="H56">
        <v>62.9</v>
      </c>
      <c r="I56">
        <v>62.7</v>
      </c>
      <c r="J56">
        <v>810</v>
      </c>
      <c r="K56">
        <v>55</v>
      </c>
    </row>
    <row r="57" spans="2:11" x14ac:dyDescent="0.25">
      <c r="B57" t="s">
        <v>3051</v>
      </c>
      <c r="C57" t="s">
        <v>3052</v>
      </c>
      <c r="D57">
        <v>809</v>
      </c>
      <c r="E57">
        <v>37</v>
      </c>
      <c r="F57">
        <v>0.78200000000000003</v>
      </c>
      <c r="G57">
        <v>0.76800000000000002</v>
      </c>
      <c r="H57">
        <v>52.9</v>
      </c>
      <c r="I57">
        <v>58.1</v>
      </c>
      <c r="J57">
        <v>809</v>
      </c>
      <c r="K57">
        <v>56</v>
      </c>
    </row>
    <row r="58" spans="2:11" x14ac:dyDescent="0.25">
      <c r="B58" t="s">
        <v>3053</v>
      </c>
      <c r="C58" t="s">
        <v>3054</v>
      </c>
      <c r="D58">
        <v>809</v>
      </c>
      <c r="E58">
        <v>28</v>
      </c>
      <c r="F58">
        <v>0.83399999999999996</v>
      </c>
      <c r="G58">
        <v>0.745</v>
      </c>
      <c r="H58">
        <v>66.8</v>
      </c>
      <c r="I58">
        <v>62.5</v>
      </c>
      <c r="J58">
        <v>809</v>
      </c>
      <c r="K58">
        <v>57</v>
      </c>
    </row>
    <row r="59" spans="2:11" x14ac:dyDescent="0.25">
      <c r="B59" t="s">
        <v>3055</v>
      </c>
      <c r="C59" t="s">
        <v>3056</v>
      </c>
      <c r="D59">
        <v>808</v>
      </c>
      <c r="E59">
        <v>34</v>
      </c>
      <c r="F59">
        <v>0.84199999999999997</v>
      </c>
      <c r="G59">
        <v>0.73299999999999998</v>
      </c>
      <c r="H59">
        <v>70.400000000000006</v>
      </c>
      <c r="I59">
        <v>64.7</v>
      </c>
      <c r="J59">
        <v>808</v>
      </c>
      <c r="K59">
        <v>58</v>
      </c>
    </row>
    <row r="60" spans="2:11" x14ac:dyDescent="0.25">
      <c r="B60" t="s">
        <v>3057</v>
      </c>
      <c r="C60" t="s">
        <v>3058</v>
      </c>
      <c r="D60">
        <v>803</v>
      </c>
      <c r="E60">
        <v>25</v>
      </c>
      <c r="F60">
        <v>0.81799999999999995</v>
      </c>
      <c r="G60">
        <v>0.69</v>
      </c>
      <c r="H60">
        <v>74.2</v>
      </c>
      <c r="I60">
        <v>72</v>
      </c>
      <c r="J60">
        <v>803</v>
      </c>
      <c r="K60">
        <v>59</v>
      </c>
    </row>
    <row r="61" spans="2:11" x14ac:dyDescent="0.25">
      <c r="B61" t="s">
        <v>3059</v>
      </c>
      <c r="C61" t="s">
        <v>3060</v>
      </c>
      <c r="D61">
        <v>801</v>
      </c>
      <c r="E61">
        <v>25</v>
      </c>
      <c r="F61">
        <v>0.876</v>
      </c>
      <c r="G61">
        <v>0.83199999999999996</v>
      </c>
      <c r="H61">
        <v>57.9</v>
      </c>
      <c r="I61">
        <v>44</v>
      </c>
      <c r="J61">
        <v>801</v>
      </c>
      <c r="K61">
        <v>60</v>
      </c>
    </row>
    <row r="62" spans="2:11" x14ac:dyDescent="0.25">
      <c r="B62" t="s">
        <v>1675</v>
      </c>
      <c r="C62" t="s">
        <v>1676</v>
      </c>
      <c r="D62">
        <v>800</v>
      </c>
      <c r="E62">
        <v>14</v>
      </c>
      <c r="F62">
        <v>0.69599999999999995</v>
      </c>
      <c r="G62">
        <v>0.63500000000000001</v>
      </c>
      <c r="H62">
        <v>63.8</v>
      </c>
      <c r="I62">
        <v>92.9</v>
      </c>
      <c r="J62">
        <v>800</v>
      </c>
      <c r="K62">
        <v>61</v>
      </c>
    </row>
    <row r="63" spans="2:11" x14ac:dyDescent="0.25">
      <c r="B63" t="s">
        <v>3061</v>
      </c>
      <c r="C63" t="s">
        <v>3062</v>
      </c>
      <c r="D63">
        <v>798</v>
      </c>
      <c r="E63">
        <v>52</v>
      </c>
      <c r="F63">
        <v>0.80600000000000005</v>
      </c>
      <c r="G63">
        <v>0.73</v>
      </c>
      <c r="H63">
        <v>64.900000000000006</v>
      </c>
      <c r="I63">
        <v>63.5</v>
      </c>
      <c r="J63">
        <v>798</v>
      </c>
      <c r="K63">
        <v>62</v>
      </c>
    </row>
    <row r="64" spans="2:11" x14ac:dyDescent="0.25">
      <c r="B64" t="s">
        <v>3063</v>
      </c>
      <c r="C64" t="s">
        <v>3064</v>
      </c>
      <c r="D64">
        <v>795</v>
      </c>
      <c r="E64">
        <v>12</v>
      </c>
      <c r="F64">
        <v>0.71799999999999997</v>
      </c>
      <c r="G64">
        <v>0.66600000000000004</v>
      </c>
      <c r="H64">
        <v>61.5</v>
      </c>
      <c r="I64">
        <v>75</v>
      </c>
      <c r="J64">
        <v>795</v>
      </c>
      <c r="K64">
        <v>63</v>
      </c>
    </row>
    <row r="65" spans="2:11" x14ac:dyDescent="0.25">
      <c r="B65" t="s">
        <v>3065</v>
      </c>
      <c r="C65" t="s">
        <v>3066</v>
      </c>
      <c r="D65">
        <v>794</v>
      </c>
      <c r="E65">
        <v>15</v>
      </c>
      <c r="F65">
        <v>0.78300000000000003</v>
      </c>
      <c r="G65">
        <v>0.71</v>
      </c>
      <c r="H65">
        <v>64.7</v>
      </c>
      <c r="I65">
        <v>66.7</v>
      </c>
      <c r="J65">
        <v>794</v>
      </c>
      <c r="K65">
        <v>64</v>
      </c>
    </row>
    <row r="66" spans="2:11" x14ac:dyDescent="0.25">
      <c r="B66" t="s">
        <v>3067</v>
      </c>
      <c r="C66" t="s">
        <v>3068</v>
      </c>
      <c r="D66">
        <v>793</v>
      </c>
      <c r="E66">
        <v>69</v>
      </c>
      <c r="F66">
        <v>0.77300000000000002</v>
      </c>
      <c r="G66">
        <v>0.75</v>
      </c>
      <c r="H66">
        <v>54.9</v>
      </c>
      <c r="I66">
        <v>58.7</v>
      </c>
      <c r="J66">
        <v>793</v>
      </c>
      <c r="K66">
        <v>65</v>
      </c>
    </row>
    <row r="67" spans="2:11" x14ac:dyDescent="0.25">
      <c r="B67" t="s">
        <v>3069</v>
      </c>
      <c r="C67" t="s">
        <v>3070</v>
      </c>
      <c r="D67">
        <v>787</v>
      </c>
      <c r="E67">
        <v>20</v>
      </c>
      <c r="F67">
        <v>0.78300000000000003</v>
      </c>
      <c r="G67">
        <v>0.68600000000000005</v>
      </c>
      <c r="H67">
        <v>69.400000000000006</v>
      </c>
      <c r="I67">
        <v>70</v>
      </c>
      <c r="J67">
        <v>787</v>
      </c>
      <c r="K67">
        <v>66</v>
      </c>
    </row>
    <row r="68" spans="2:11" x14ac:dyDescent="0.25">
      <c r="B68" t="s">
        <v>3071</v>
      </c>
      <c r="C68" t="s">
        <v>3072</v>
      </c>
      <c r="D68">
        <v>781</v>
      </c>
      <c r="E68">
        <v>14</v>
      </c>
      <c r="F68">
        <v>0.79400000000000004</v>
      </c>
      <c r="G68">
        <v>0.78100000000000003</v>
      </c>
      <c r="H68">
        <v>52.6</v>
      </c>
      <c r="I68">
        <v>50</v>
      </c>
      <c r="J68">
        <v>781</v>
      </c>
      <c r="K68">
        <v>67</v>
      </c>
    </row>
    <row r="69" spans="2:11" x14ac:dyDescent="0.25">
      <c r="B69" t="s">
        <v>3073</v>
      </c>
      <c r="C69" t="s">
        <v>3074</v>
      </c>
      <c r="D69">
        <v>779</v>
      </c>
      <c r="E69">
        <v>23</v>
      </c>
      <c r="F69">
        <v>0.80300000000000005</v>
      </c>
      <c r="G69">
        <v>0.70399999999999996</v>
      </c>
      <c r="H69">
        <v>69.3</v>
      </c>
      <c r="I69">
        <v>65.2</v>
      </c>
      <c r="J69">
        <v>779</v>
      </c>
      <c r="K69">
        <v>68</v>
      </c>
    </row>
    <row r="70" spans="2:11" x14ac:dyDescent="0.25">
      <c r="B70" t="s">
        <v>3075</v>
      </c>
      <c r="C70" t="s">
        <v>3076</v>
      </c>
      <c r="D70">
        <v>778</v>
      </c>
      <c r="E70">
        <v>25</v>
      </c>
      <c r="F70">
        <v>0.79500000000000004</v>
      </c>
      <c r="G70">
        <v>0.69899999999999995</v>
      </c>
      <c r="H70">
        <v>69</v>
      </c>
      <c r="I70">
        <v>66</v>
      </c>
      <c r="J70">
        <v>778</v>
      </c>
      <c r="K70">
        <v>69</v>
      </c>
    </row>
    <row r="71" spans="2:11" x14ac:dyDescent="0.25">
      <c r="B71" t="s">
        <v>3077</v>
      </c>
      <c r="C71" t="s">
        <v>3078</v>
      </c>
      <c r="D71">
        <v>776</v>
      </c>
      <c r="E71">
        <v>34</v>
      </c>
      <c r="F71">
        <v>0.83199999999999996</v>
      </c>
      <c r="G71">
        <v>0.65800000000000003</v>
      </c>
      <c r="H71">
        <v>81</v>
      </c>
      <c r="I71">
        <v>73.5</v>
      </c>
      <c r="J71">
        <v>776</v>
      </c>
      <c r="K71">
        <v>70</v>
      </c>
    </row>
    <row r="72" spans="2:11" x14ac:dyDescent="0.25">
      <c r="B72" t="s">
        <v>3079</v>
      </c>
      <c r="C72" t="s">
        <v>3080</v>
      </c>
      <c r="D72">
        <v>774</v>
      </c>
      <c r="E72">
        <v>39</v>
      </c>
      <c r="F72">
        <v>0.77800000000000002</v>
      </c>
      <c r="G72">
        <v>0.77400000000000002</v>
      </c>
      <c r="H72">
        <v>50.9</v>
      </c>
      <c r="I72">
        <v>50</v>
      </c>
      <c r="J72">
        <v>774</v>
      </c>
      <c r="K72">
        <v>71</v>
      </c>
    </row>
    <row r="73" spans="2:11" x14ac:dyDescent="0.25">
      <c r="B73" t="s">
        <v>3081</v>
      </c>
      <c r="C73" t="s">
        <v>3082</v>
      </c>
      <c r="D73">
        <v>765</v>
      </c>
      <c r="E73">
        <v>31</v>
      </c>
      <c r="F73">
        <v>0.747</v>
      </c>
      <c r="G73">
        <v>0.68700000000000006</v>
      </c>
      <c r="H73">
        <v>62.8</v>
      </c>
      <c r="I73">
        <v>66.099999999999994</v>
      </c>
      <c r="J73">
        <v>765</v>
      </c>
      <c r="K73">
        <v>72</v>
      </c>
    </row>
    <row r="74" spans="2:11" x14ac:dyDescent="0.25">
      <c r="B74" t="s">
        <v>3083</v>
      </c>
      <c r="C74" t="s">
        <v>3084</v>
      </c>
      <c r="D74">
        <v>763</v>
      </c>
      <c r="E74">
        <v>51</v>
      </c>
      <c r="F74">
        <v>0.77500000000000002</v>
      </c>
      <c r="G74">
        <v>0.748</v>
      </c>
      <c r="H74">
        <v>55.4</v>
      </c>
      <c r="I74">
        <v>52.9</v>
      </c>
      <c r="J74">
        <v>763</v>
      </c>
      <c r="K74">
        <v>73</v>
      </c>
    </row>
    <row r="75" spans="2:11" x14ac:dyDescent="0.25">
      <c r="B75" t="s">
        <v>3085</v>
      </c>
      <c r="C75" t="s">
        <v>3086</v>
      </c>
      <c r="D75">
        <v>755</v>
      </c>
      <c r="E75">
        <v>36</v>
      </c>
      <c r="F75">
        <v>0.76800000000000002</v>
      </c>
      <c r="G75">
        <v>0.624</v>
      </c>
      <c r="H75">
        <v>78.2</v>
      </c>
      <c r="I75">
        <v>76.400000000000006</v>
      </c>
      <c r="J75">
        <v>755</v>
      </c>
      <c r="K75">
        <v>74</v>
      </c>
    </row>
    <row r="76" spans="2:11" x14ac:dyDescent="0.25">
      <c r="B76" t="s">
        <v>3087</v>
      </c>
      <c r="C76" t="s">
        <v>3088</v>
      </c>
      <c r="D76">
        <v>754</v>
      </c>
      <c r="E76">
        <v>44</v>
      </c>
      <c r="F76">
        <v>0.69699999999999995</v>
      </c>
      <c r="G76">
        <v>0.67800000000000005</v>
      </c>
      <c r="H76">
        <v>54.3</v>
      </c>
      <c r="I76">
        <v>65.900000000000006</v>
      </c>
      <c r="J76">
        <v>754</v>
      </c>
      <c r="K76">
        <v>75</v>
      </c>
    </row>
    <row r="77" spans="2:11" x14ac:dyDescent="0.25">
      <c r="B77" t="s">
        <v>3089</v>
      </c>
      <c r="C77" t="s">
        <v>3090</v>
      </c>
      <c r="D77">
        <v>748</v>
      </c>
      <c r="E77">
        <v>21</v>
      </c>
      <c r="F77">
        <v>0.77800000000000002</v>
      </c>
      <c r="G77">
        <v>0.70299999999999996</v>
      </c>
      <c r="H77">
        <v>65.2</v>
      </c>
      <c r="I77">
        <v>59.5</v>
      </c>
      <c r="J77">
        <v>748</v>
      </c>
      <c r="K77">
        <v>76</v>
      </c>
    </row>
    <row r="78" spans="2:11" x14ac:dyDescent="0.25">
      <c r="B78" t="s">
        <v>3091</v>
      </c>
      <c r="C78" t="s">
        <v>3092</v>
      </c>
      <c r="D78">
        <v>745</v>
      </c>
      <c r="E78">
        <v>25</v>
      </c>
      <c r="F78">
        <v>0.77800000000000002</v>
      </c>
      <c r="G78">
        <v>0.76500000000000001</v>
      </c>
      <c r="H78">
        <v>52.7</v>
      </c>
      <c r="I78">
        <v>46</v>
      </c>
      <c r="J78">
        <v>745</v>
      </c>
      <c r="K78">
        <v>77</v>
      </c>
    </row>
    <row r="79" spans="2:11" x14ac:dyDescent="0.25">
      <c r="B79" t="s">
        <v>3093</v>
      </c>
      <c r="C79" t="s">
        <v>3094</v>
      </c>
      <c r="D79">
        <v>745</v>
      </c>
      <c r="E79">
        <v>29</v>
      </c>
      <c r="F79">
        <v>0.73799999999999999</v>
      </c>
      <c r="G79">
        <v>0.72</v>
      </c>
      <c r="H79">
        <v>53.7</v>
      </c>
      <c r="I79">
        <v>55.2</v>
      </c>
      <c r="J79">
        <v>745</v>
      </c>
      <c r="K79">
        <v>78</v>
      </c>
    </row>
    <row r="80" spans="2:11" x14ac:dyDescent="0.25">
      <c r="B80" t="s">
        <v>3095</v>
      </c>
      <c r="C80" t="s">
        <v>3096</v>
      </c>
      <c r="D80">
        <v>742</v>
      </c>
      <c r="E80">
        <v>16</v>
      </c>
      <c r="F80">
        <v>0.81100000000000005</v>
      </c>
      <c r="G80">
        <v>0.71299999999999997</v>
      </c>
      <c r="H80">
        <v>69.099999999999994</v>
      </c>
      <c r="I80">
        <v>56.2</v>
      </c>
      <c r="J80">
        <v>742</v>
      </c>
      <c r="K80">
        <v>79</v>
      </c>
    </row>
    <row r="81" spans="2:11" x14ac:dyDescent="0.25">
      <c r="B81" t="s">
        <v>399</v>
      </c>
      <c r="C81" t="s">
        <v>400</v>
      </c>
      <c r="D81">
        <v>739</v>
      </c>
      <c r="E81">
        <v>20</v>
      </c>
      <c r="F81">
        <v>0.70099999999999996</v>
      </c>
      <c r="G81">
        <v>0.69199999999999995</v>
      </c>
      <c r="H81">
        <v>52</v>
      </c>
      <c r="I81">
        <v>60</v>
      </c>
      <c r="J81">
        <v>739</v>
      </c>
      <c r="K81">
        <v>80</v>
      </c>
    </row>
    <row r="82" spans="2:11" x14ac:dyDescent="0.25">
      <c r="B82" t="s">
        <v>3097</v>
      </c>
      <c r="C82" t="s">
        <v>3098</v>
      </c>
      <c r="D82">
        <v>736</v>
      </c>
      <c r="E82">
        <v>53</v>
      </c>
      <c r="F82">
        <v>0.72199999999999998</v>
      </c>
      <c r="G82">
        <v>0.67</v>
      </c>
      <c r="H82">
        <v>61.2</v>
      </c>
      <c r="I82">
        <v>64.2</v>
      </c>
      <c r="J82">
        <v>736</v>
      </c>
      <c r="K82">
        <v>81</v>
      </c>
    </row>
    <row r="83" spans="2:11" x14ac:dyDescent="0.25">
      <c r="B83" t="s">
        <v>3099</v>
      </c>
      <c r="C83" t="s">
        <v>3100</v>
      </c>
      <c r="D83">
        <v>727</v>
      </c>
      <c r="E83">
        <v>17</v>
      </c>
      <c r="F83">
        <v>0.63800000000000001</v>
      </c>
      <c r="G83">
        <v>0.65900000000000003</v>
      </c>
      <c r="H83">
        <v>44.8</v>
      </c>
      <c r="I83">
        <v>64.7</v>
      </c>
      <c r="J83">
        <v>727</v>
      </c>
      <c r="K83">
        <v>82</v>
      </c>
    </row>
    <row r="84" spans="2:11" x14ac:dyDescent="0.25">
      <c r="B84" t="s">
        <v>3101</v>
      </c>
      <c r="C84" t="s">
        <v>3102</v>
      </c>
      <c r="D84">
        <v>725</v>
      </c>
      <c r="E84">
        <v>33</v>
      </c>
      <c r="F84">
        <v>0.72399999999999998</v>
      </c>
      <c r="G84">
        <v>0.68300000000000005</v>
      </c>
      <c r="H84">
        <v>59</v>
      </c>
      <c r="I84">
        <v>59.1</v>
      </c>
      <c r="J84">
        <v>725</v>
      </c>
      <c r="K84">
        <v>83</v>
      </c>
    </row>
    <row r="85" spans="2:11" x14ac:dyDescent="0.25">
      <c r="B85" t="s">
        <v>3103</v>
      </c>
      <c r="C85" t="s">
        <v>3104</v>
      </c>
      <c r="D85">
        <v>723</v>
      </c>
      <c r="E85">
        <v>6</v>
      </c>
      <c r="F85">
        <v>0.629</v>
      </c>
      <c r="G85">
        <v>0.64800000000000002</v>
      </c>
      <c r="H85">
        <v>45.4</v>
      </c>
      <c r="I85">
        <v>66.7</v>
      </c>
      <c r="J85">
        <v>723</v>
      </c>
      <c r="K85">
        <v>84</v>
      </c>
    </row>
    <row r="86" spans="2:11" x14ac:dyDescent="0.25">
      <c r="B86" t="s">
        <v>3105</v>
      </c>
      <c r="C86" t="s">
        <v>3106</v>
      </c>
      <c r="D86">
        <v>721</v>
      </c>
      <c r="E86">
        <v>20</v>
      </c>
      <c r="F86">
        <v>0.72699999999999998</v>
      </c>
      <c r="G86">
        <v>0.75600000000000001</v>
      </c>
      <c r="H86">
        <v>43.9</v>
      </c>
      <c r="I86">
        <v>42.5</v>
      </c>
      <c r="J86">
        <v>721</v>
      </c>
      <c r="K86">
        <v>85</v>
      </c>
    </row>
    <row r="87" spans="2:11" x14ac:dyDescent="0.25">
      <c r="B87" t="s">
        <v>3107</v>
      </c>
      <c r="C87" t="s">
        <v>3108</v>
      </c>
      <c r="D87">
        <v>720</v>
      </c>
      <c r="E87">
        <v>26</v>
      </c>
      <c r="F87">
        <v>0.69499999999999995</v>
      </c>
      <c r="G87">
        <v>0.67700000000000005</v>
      </c>
      <c r="H87">
        <v>54.2</v>
      </c>
      <c r="I87">
        <v>59.6</v>
      </c>
      <c r="J87">
        <v>720</v>
      </c>
      <c r="K87">
        <v>86</v>
      </c>
    </row>
    <row r="88" spans="2:11" x14ac:dyDescent="0.25">
      <c r="B88" t="s">
        <v>3109</v>
      </c>
      <c r="C88" t="s">
        <v>3110</v>
      </c>
      <c r="D88">
        <v>720</v>
      </c>
      <c r="E88">
        <v>44</v>
      </c>
      <c r="F88">
        <v>0.69699999999999995</v>
      </c>
      <c r="G88">
        <v>0.60299999999999998</v>
      </c>
      <c r="H88">
        <v>71</v>
      </c>
      <c r="I88">
        <v>75</v>
      </c>
      <c r="J88">
        <v>720</v>
      </c>
      <c r="K88">
        <v>87</v>
      </c>
    </row>
    <row r="89" spans="2:11" x14ac:dyDescent="0.25">
      <c r="B89" t="s">
        <v>987</v>
      </c>
      <c r="C89" t="s">
        <v>988</v>
      </c>
      <c r="D89">
        <v>720</v>
      </c>
      <c r="E89">
        <v>53</v>
      </c>
      <c r="F89">
        <v>0.72699999999999998</v>
      </c>
      <c r="G89">
        <v>0.68100000000000005</v>
      </c>
      <c r="H89">
        <v>60</v>
      </c>
      <c r="I89">
        <v>58.5</v>
      </c>
      <c r="J89">
        <v>720</v>
      </c>
      <c r="K89">
        <v>88</v>
      </c>
    </row>
    <row r="90" spans="2:11" x14ac:dyDescent="0.25">
      <c r="B90" t="s">
        <v>3111</v>
      </c>
      <c r="C90" t="s">
        <v>3112</v>
      </c>
      <c r="D90">
        <v>717</v>
      </c>
      <c r="E90">
        <v>17</v>
      </c>
      <c r="F90">
        <v>0.65500000000000003</v>
      </c>
      <c r="G90">
        <v>0.70399999999999996</v>
      </c>
      <c r="H90">
        <v>38.9</v>
      </c>
      <c r="I90">
        <v>52.9</v>
      </c>
      <c r="J90">
        <v>717</v>
      </c>
      <c r="K90">
        <v>89</v>
      </c>
    </row>
    <row r="91" spans="2:11" x14ac:dyDescent="0.25">
      <c r="B91" t="s">
        <v>3113</v>
      </c>
      <c r="C91" t="s">
        <v>3114</v>
      </c>
      <c r="D91">
        <v>715</v>
      </c>
      <c r="E91">
        <v>26</v>
      </c>
      <c r="F91">
        <v>0.75600000000000001</v>
      </c>
      <c r="G91">
        <v>0.68899999999999995</v>
      </c>
      <c r="H91">
        <v>64</v>
      </c>
      <c r="I91">
        <v>55.8</v>
      </c>
      <c r="J91">
        <v>715</v>
      </c>
      <c r="K91">
        <v>90</v>
      </c>
    </row>
    <row r="92" spans="2:11" x14ac:dyDescent="0.25">
      <c r="B92" t="s">
        <v>3115</v>
      </c>
      <c r="C92" t="s">
        <v>3116</v>
      </c>
      <c r="D92">
        <v>713</v>
      </c>
      <c r="E92">
        <v>11</v>
      </c>
      <c r="F92">
        <v>0.68799999999999994</v>
      </c>
      <c r="G92">
        <v>0.73499999999999999</v>
      </c>
      <c r="H92">
        <v>40</v>
      </c>
      <c r="I92">
        <v>45.5</v>
      </c>
      <c r="J92">
        <v>713</v>
      </c>
      <c r="K92">
        <v>91</v>
      </c>
    </row>
    <row r="93" spans="2:11" x14ac:dyDescent="0.25">
      <c r="B93" t="s">
        <v>3117</v>
      </c>
      <c r="C93" t="s">
        <v>3118</v>
      </c>
      <c r="D93">
        <v>713</v>
      </c>
      <c r="E93">
        <v>22</v>
      </c>
      <c r="F93">
        <v>0.69699999999999995</v>
      </c>
      <c r="G93">
        <v>0.67200000000000004</v>
      </c>
      <c r="H93">
        <v>55.7</v>
      </c>
      <c r="I93">
        <v>59.1</v>
      </c>
      <c r="J93">
        <v>713</v>
      </c>
      <c r="K93">
        <v>92</v>
      </c>
    </row>
    <row r="94" spans="2:11" x14ac:dyDescent="0.25">
      <c r="B94" t="s">
        <v>3119</v>
      </c>
      <c r="C94" t="s">
        <v>3120</v>
      </c>
      <c r="D94">
        <v>711</v>
      </c>
      <c r="E94">
        <v>45</v>
      </c>
      <c r="F94">
        <v>0.73499999999999999</v>
      </c>
      <c r="G94">
        <v>0.69099999999999995</v>
      </c>
      <c r="H94">
        <v>59.4</v>
      </c>
      <c r="I94">
        <v>54.4</v>
      </c>
      <c r="J94">
        <v>711</v>
      </c>
      <c r="K94">
        <v>93</v>
      </c>
    </row>
    <row r="95" spans="2:11" x14ac:dyDescent="0.25">
      <c r="B95" t="s">
        <v>3121</v>
      </c>
      <c r="C95" t="s">
        <v>3122</v>
      </c>
      <c r="D95">
        <v>710</v>
      </c>
      <c r="E95">
        <v>21</v>
      </c>
      <c r="F95">
        <v>0.67200000000000004</v>
      </c>
      <c r="G95">
        <v>0.64600000000000002</v>
      </c>
      <c r="H95">
        <v>56.1</v>
      </c>
      <c r="I95">
        <v>64.3</v>
      </c>
      <c r="J95">
        <v>710</v>
      </c>
      <c r="K95">
        <v>94</v>
      </c>
    </row>
    <row r="96" spans="2:11" x14ac:dyDescent="0.25">
      <c r="B96" t="s">
        <v>3123</v>
      </c>
      <c r="C96" t="s">
        <v>3124</v>
      </c>
      <c r="D96">
        <v>710</v>
      </c>
      <c r="E96">
        <v>27</v>
      </c>
      <c r="F96">
        <v>0.68600000000000005</v>
      </c>
      <c r="G96">
        <v>0.66</v>
      </c>
      <c r="H96">
        <v>56</v>
      </c>
      <c r="I96">
        <v>61.1</v>
      </c>
      <c r="J96">
        <v>710</v>
      </c>
      <c r="K96">
        <v>95</v>
      </c>
    </row>
    <row r="97" spans="2:11" x14ac:dyDescent="0.25">
      <c r="B97" t="s">
        <v>3125</v>
      </c>
      <c r="C97" t="s">
        <v>3126</v>
      </c>
      <c r="D97">
        <v>709</v>
      </c>
      <c r="E97">
        <v>32</v>
      </c>
      <c r="F97">
        <v>0.73199999999999998</v>
      </c>
      <c r="G97">
        <v>0.71599999999999997</v>
      </c>
      <c r="H97">
        <v>53.5</v>
      </c>
      <c r="I97">
        <v>48.4</v>
      </c>
      <c r="J97">
        <v>709</v>
      </c>
      <c r="K97">
        <v>96</v>
      </c>
    </row>
    <row r="98" spans="2:11" x14ac:dyDescent="0.25">
      <c r="B98" t="s">
        <v>3127</v>
      </c>
      <c r="C98" t="s">
        <v>3128</v>
      </c>
      <c r="D98">
        <v>708</v>
      </c>
      <c r="E98">
        <v>49</v>
      </c>
      <c r="F98">
        <v>0.69299999999999995</v>
      </c>
      <c r="G98">
        <v>0.56799999999999995</v>
      </c>
      <c r="H98">
        <v>77.3</v>
      </c>
      <c r="I98">
        <v>79.599999999999994</v>
      </c>
      <c r="J98">
        <v>708</v>
      </c>
      <c r="K98">
        <v>97</v>
      </c>
    </row>
    <row r="99" spans="2:11" x14ac:dyDescent="0.25">
      <c r="B99" t="s">
        <v>3129</v>
      </c>
      <c r="C99" t="s">
        <v>3130</v>
      </c>
      <c r="D99">
        <v>707</v>
      </c>
      <c r="E99">
        <v>27</v>
      </c>
      <c r="F99">
        <v>0.72099999999999997</v>
      </c>
      <c r="G99">
        <v>0.65800000000000003</v>
      </c>
      <c r="H99">
        <v>63.9</v>
      </c>
      <c r="I99">
        <v>61.1</v>
      </c>
      <c r="J99">
        <v>707</v>
      </c>
      <c r="K99">
        <v>98</v>
      </c>
    </row>
    <row r="100" spans="2:11" x14ac:dyDescent="0.25">
      <c r="B100" t="s">
        <v>3131</v>
      </c>
      <c r="C100" t="s">
        <v>3132</v>
      </c>
      <c r="D100">
        <v>705</v>
      </c>
      <c r="E100">
        <v>34</v>
      </c>
      <c r="F100">
        <v>0.67800000000000005</v>
      </c>
      <c r="G100">
        <v>0.54</v>
      </c>
      <c r="H100">
        <v>80.3</v>
      </c>
      <c r="I100">
        <v>83.8</v>
      </c>
      <c r="J100">
        <v>705</v>
      </c>
      <c r="K100">
        <v>99</v>
      </c>
    </row>
    <row r="101" spans="2:11" x14ac:dyDescent="0.25">
      <c r="B101" t="s">
        <v>1212</v>
      </c>
      <c r="C101" t="s">
        <v>1213</v>
      </c>
      <c r="D101">
        <v>704</v>
      </c>
      <c r="E101">
        <v>16</v>
      </c>
      <c r="F101">
        <v>0.66600000000000004</v>
      </c>
      <c r="G101">
        <v>0.66200000000000003</v>
      </c>
      <c r="H101">
        <v>50.8</v>
      </c>
      <c r="I101">
        <v>59.4</v>
      </c>
      <c r="J101">
        <v>704</v>
      </c>
      <c r="K101">
        <v>100</v>
      </c>
    </row>
    <row r="102" spans="2:11" x14ac:dyDescent="0.25">
      <c r="B102" t="s">
        <v>3133</v>
      </c>
      <c r="C102" t="s">
        <v>3134</v>
      </c>
      <c r="D102">
        <v>697</v>
      </c>
      <c r="E102">
        <v>41</v>
      </c>
      <c r="F102">
        <v>0.71399999999999997</v>
      </c>
      <c r="G102">
        <v>0.68100000000000005</v>
      </c>
      <c r="H102">
        <v>57.3</v>
      </c>
      <c r="I102">
        <v>53.7</v>
      </c>
      <c r="J102">
        <v>697</v>
      </c>
      <c r="K102">
        <v>101</v>
      </c>
    </row>
    <row r="103" spans="2:11" x14ac:dyDescent="0.25">
      <c r="B103" t="s">
        <v>800</v>
      </c>
      <c r="C103" t="s">
        <v>801</v>
      </c>
      <c r="D103">
        <v>697</v>
      </c>
      <c r="E103">
        <v>35</v>
      </c>
      <c r="F103">
        <v>0.71499999999999997</v>
      </c>
      <c r="G103">
        <v>0.69</v>
      </c>
      <c r="H103">
        <v>55.5</v>
      </c>
      <c r="I103">
        <v>51.4</v>
      </c>
      <c r="J103">
        <v>697</v>
      </c>
      <c r="K103">
        <v>102</v>
      </c>
    </row>
    <row r="104" spans="2:11" x14ac:dyDescent="0.25">
      <c r="B104" t="s">
        <v>3135</v>
      </c>
      <c r="C104" t="s">
        <v>3136</v>
      </c>
      <c r="D104">
        <v>694</v>
      </c>
      <c r="E104">
        <v>38</v>
      </c>
      <c r="F104">
        <v>0.69599999999999995</v>
      </c>
      <c r="G104">
        <v>0.71199999999999997</v>
      </c>
      <c r="H104">
        <v>46.4</v>
      </c>
      <c r="I104">
        <v>46.1</v>
      </c>
      <c r="J104">
        <v>694</v>
      </c>
      <c r="K104">
        <v>103</v>
      </c>
    </row>
    <row r="105" spans="2:11" x14ac:dyDescent="0.25">
      <c r="B105" t="s">
        <v>3137</v>
      </c>
      <c r="C105" t="s">
        <v>3138</v>
      </c>
      <c r="D105">
        <v>693</v>
      </c>
      <c r="E105">
        <v>44</v>
      </c>
      <c r="F105">
        <v>0.69299999999999995</v>
      </c>
      <c r="G105">
        <v>0.61299999999999999</v>
      </c>
      <c r="H105">
        <v>68.3</v>
      </c>
      <c r="I105">
        <v>68.2</v>
      </c>
      <c r="J105">
        <v>693</v>
      </c>
      <c r="K105">
        <v>104</v>
      </c>
    </row>
    <row r="106" spans="2:11" x14ac:dyDescent="0.25">
      <c r="B106" t="s">
        <v>3139</v>
      </c>
      <c r="C106" t="s">
        <v>3140</v>
      </c>
      <c r="D106">
        <v>693</v>
      </c>
      <c r="E106">
        <v>35</v>
      </c>
      <c r="F106">
        <v>0.73699999999999999</v>
      </c>
      <c r="G106">
        <v>0.67400000000000004</v>
      </c>
      <c r="H106">
        <v>63.6</v>
      </c>
      <c r="I106">
        <v>54.3</v>
      </c>
      <c r="J106">
        <v>693</v>
      </c>
      <c r="K106">
        <v>105</v>
      </c>
    </row>
    <row r="107" spans="2:11" x14ac:dyDescent="0.25">
      <c r="B107" t="s">
        <v>3141</v>
      </c>
      <c r="C107" t="s">
        <v>3142</v>
      </c>
      <c r="D107">
        <v>690</v>
      </c>
      <c r="E107">
        <v>26</v>
      </c>
      <c r="F107">
        <v>0.75</v>
      </c>
      <c r="G107">
        <v>0.64800000000000002</v>
      </c>
      <c r="H107">
        <v>71.2</v>
      </c>
      <c r="I107">
        <v>59.6</v>
      </c>
      <c r="J107">
        <v>690</v>
      </c>
      <c r="K107">
        <v>106</v>
      </c>
    </row>
    <row r="108" spans="2:11" x14ac:dyDescent="0.25">
      <c r="B108" t="s">
        <v>3143</v>
      </c>
      <c r="C108" t="s">
        <v>3144</v>
      </c>
      <c r="D108">
        <v>689</v>
      </c>
      <c r="E108">
        <v>6</v>
      </c>
      <c r="F108">
        <v>0.63</v>
      </c>
      <c r="G108">
        <v>0.61699999999999999</v>
      </c>
      <c r="H108">
        <v>53.2</v>
      </c>
      <c r="I108">
        <v>66.7</v>
      </c>
      <c r="J108">
        <v>689</v>
      </c>
      <c r="K108">
        <v>107</v>
      </c>
    </row>
    <row r="109" spans="2:11" x14ac:dyDescent="0.25">
      <c r="B109" t="s">
        <v>3145</v>
      </c>
      <c r="C109" t="s">
        <v>3146</v>
      </c>
      <c r="D109">
        <v>689</v>
      </c>
      <c r="E109">
        <v>42</v>
      </c>
      <c r="F109">
        <v>0.67600000000000005</v>
      </c>
      <c r="G109">
        <v>0.61699999999999999</v>
      </c>
      <c r="H109">
        <v>63.8</v>
      </c>
      <c r="I109">
        <v>66.7</v>
      </c>
      <c r="J109">
        <v>689</v>
      </c>
      <c r="K109">
        <v>108</v>
      </c>
    </row>
    <row r="110" spans="2:11" x14ac:dyDescent="0.25">
      <c r="B110" t="s">
        <v>3147</v>
      </c>
      <c r="C110" t="s">
        <v>3148</v>
      </c>
      <c r="D110">
        <v>685</v>
      </c>
      <c r="E110">
        <v>40</v>
      </c>
      <c r="F110">
        <v>0.66500000000000004</v>
      </c>
      <c r="G110">
        <v>0.63700000000000001</v>
      </c>
      <c r="H110">
        <v>56.7</v>
      </c>
      <c r="I110">
        <v>61.3</v>
      </c>
      <c r="J110">
        <v>685</v>
      </c>
      <c r="K110">
        <v>109</v>
      </c>
    </row>
    <row r="111" spans="2:11" x14ac:dyDescent="0.25">
      <c r="B111" t="s">
        <v>3149</v>
      </c>
      <c r="C111" t="s">
        <v>3150</v>
      </c>
      <c r="D111">
        <v>685</v>
      </c>
      <c r="E111">
        <v>60</v>
      </c>
      <c r="F111">
        <v>0.68899999999999995</v>
      </c>
      <c r="G111">
        <v>0.65300000000000002</v>
      </c>
      <c r="H111">
        <v>58.4</v>
      </c>
      <c r="I111">
        <v>57.5</v>
      </c>
      <c r="J111">
        <v>685</v>
      </c>
      <c r="K111">
        <v>110</v>
      </c>
    </row>
    <row r="112" spans="2:11" x14ac:dyDescent="0.25">
      <c r="B112" t="s">
        <v>3151</v>
      </c>
      <c r="C112" t="s">
        <v>3152</v>
      </c>
      <c r="D112">
        <v>684</v>
      </c>
      <c r="E112">
        <v>46</v>
      </c>
      <c r="F112">
        <v>0.69</v>
      </c>
      <c r="G112">
        <v>0.69299999999999995</v>
      </c>
      <c r="H112">
        <v>49.2</v>
      </c>
      <c r="I112">
        <v>47.8</v>
      </c>
      <c r="J112">
        <v>684</v>
      </c>
      <c r="K112">
        <v>111</v>
      </c>
    </row>
    <row r="113" spans="2:11" x14ac:dyDescent="0.25">
      <c r="B113" t="s">
        <v>3153</v>
      </c>
      <c r="C113" t="s">
        <v>3154</v>
      </c>
      <c r="D113">
        <v>682</v>
      </c>
      <c r="E113">
        <v>9</v>
      </c>
      <c r="F113">
        <v>0.76400000000000001</v>
      </c>
      <c r="G113">
        <v>0.70599999999999996</v>
      </c>
      <c r="H113">
        <v>62</v>
      </c>
      <c r="I113">
        <v>44.4</v>
      </c>
      <c r="J113">
        <v>682</v>
      </c>
      <c r="K113">
        <v>112</v>
      </c>
    </row>
    <row r="114" spans="2:11" x14ac:dyDescent="0.25">
      <c r="B114" t="s">
        <v>3155</v>
      </c>
      <c r="C114" t="s">
        <v>3156</v>
      </c>
      <c r="D114">
        <v>682</v>
      </c>
      <c r="E114">
        <v>20</v>
      </c>
      <c r="F114">
        <v>0.64600000000000002</v>
      </c>
      <c r="G114">
        <v>0.57099999999999995</v>
      </c>
      <c r="H114">
        <v>68.2</v>
      </c>
      <c r="I114">
        <v>75</v>
      </c>
      <c r="J114">
        <v>682</v>
      </c>
      <c r="K114">
        <v>113</v>
      </c>
    </row>
    <row r="115" spans="2:11" x14ac:dyDescent="0.25">
      <c r="B115" t="s">
        <v>1393</v>
      </c>
      <c r="C115" t="s">
        <v>1394</v>
      </c>
      <c r="D115">
        <v>682</v>
      </c>
      <c r="E115">
        <v>32</v>
      </c>
      <c r="F115">
        <v>0.67500000000000004</v>
      </c>
      <c r="G115">
        <v>0.68799999999999994</v>
      </c>
      <c r="H115">
        <v>47</v>
      </c>
      <c r="I115">
        <v>48.4</v>
      </c>
      <c r="J115">
        <v>682</v>
      </c>
      <c r="K115">
        <v>114</v>
      </c>
    </row>
    <row r="116" spans="2:11" x14ac:dyDescent="0.25">
      <c r="B116" t="s">
        <v>3157</v>
      </c>
      <c r="C116" t="s">
        <v>3158</v>
      </c>
      <c r="D116">
        <v>681</v>
      </c>
      <c r="E116">
        <v>29</v>
      </c>
      <c r="F116">
        <v>0.67300000000000004</v>
      </c>
      <c r="G116">
        <v>0.68100000000000005</v>
      </c>
      <c r="H116">
        <v>48.2</v>
      </c>
      <c r="I116">
        <v>50</v>
      </c>
      <c r="J116">
        <v>681</v>
      </c>
      <c r="K116">
        <v>115</v>
      </c>
    </row>
    <row r="117" spans="2:11" x14ac:dyDescent="0.25">
      <c r="B117" t="s">
        <v>3159</v>
      </c>
      <c r="C117" t="s">
        <v>3160</v>
      </c>
      <c r="D117">
        <v>677</v>
      </c>
      <c r="E117">
        <v>11</v>
      </c>
      <c r="F117">
        <v>0.66400000000000003</v>
      </c>
      <c r="G117">
        <v>0.59899999999999998</v>
      </c>
      <c r="H117">
        <v>65.5</v>
      </c>
      <c r="I117">
        <v>68.2</v>
      </c>
      <c r="J117">
        <v>677</v>
      </c>
      <c r="K117">
        <v>116</v>
      </c>
    </row>
    <row r="118" spans="2:11" x14ac:dyDescent="0.25">
      <c r="B118" t="s">
        <v>3161</v>
      </c>
      <c r="C118" t="s">
        <v>3162</v>
      </c>
      <c r="D118">
        <v>674</v>
      </c>
      <c r="E118">
        <v>7</v>
      </c>
      <c r="F118">
        <v>0.59799999999999998</v>
      </c>
      <c r="G118">
        <v>0.64400000000000002</v>
      </c>
      <c r="H118">
        <v>38.700000000000003</v>
      </c>
      <c r="I118">
        <v>57.1</v>
      </c>
      <c r="J118">
        <v>674</v>
      </c>
      <c r="K118">
        <v>117</v>
      </c>
    </row>
    <row r="119" spans="2:11" x14ac:dyDescent="0.25">
      <c r="B119" t="s">
        <v>3163</v>
      </c>
      <c r="C119" t="s">
        <v>3164</v>
      </c>
      <c r="D119">
        <v>674</v>
      </c>
      <c r="E119">
        <v>46</v>
      </c>
      <c r="F119">
        <v>0.69499999999999995</v>
      </c>
      <c r="G119">
        <v>0.74</v>
      </c>
      <c r="H119">
        <v>40.5</v>
      </c>
      <c r="I119">
        <v>35.9</v>
      </c>
      <c r="J119">
        <v>674</v>
      </c>
      <c r="K119">
        <v>118</v>
      </c>
    </row>
    <row r="120" spans="2:11" x14ac:dyDescent="0.25">
      <c r="B120" t="s">
        <v>3165</v>
      </c>
      <c r="C120" t="s">
        <v>3166</v>
      </c>
      <c r="D120">
        <v>672</v>
      </c>
      <c r="E120">
        <v>31</v>
      </c>
      <c r="F120">
        <v>0.67900000000000005</v>
      </c>
      <c r="G120">
        <v>0.63800000000000001</v>
      </c>
      <c r="H120">
        <v>59.5</v>
      </c>
      <c r="I120">
        <v>58.1</v>
      </c>
      <c r="J120">
        <v>672</v>
      </c>
      <c r="K120">
        <v>119</v>
      </c>
    </row>
    <row r="121" spans="2:11" x14ac:dyDescent="0.25">
      <c r="B121" t="s">
        <v>3167</v>
      </c>
      <c r="C121" t="s">
        <v>3168</v>
      </c>
      <c r="D121">
        <v>672</v>
      </c>
      <c r="E121">
        <v>44</v>
      </c>
      <c r="F121">
        <v>0.70899999999999996</v>
      </c>
      <c r="G121">
        <v>0.67200000000000004</v>
      </c>
      <c r="H121">
        <v>58.3</v>
      </c>
      <c r="I121">
        <v>50</v>
      </c>
      <c r="J121">
        <v>672</v>
      </c>
      <c r="K121">
        <v>120</v>
      </c>
    </row>
    <row r="122" spans="2:11" x14ac:dyDescent="0.25">
      <c r="B122" t="s">
        <v>3169</v>
      </c>
      <c r="C122" t="s">
        <v>3170</v>
      </c>
      <c r="D122">
        <v>670</v>
      </c>
      <c r="E122">
        <v>18</v>
      </c>
      <c r="F122">
        <v>0.69099999999999995</v>
      </c>
      <c r="G122">
        <v>0.78200000000000003</v>
      </c>
      <c r="H122">
        <v>31.7</v>
      </c>
      <c r="I122">
        <v>27.8</v>
      </c>
      <c r="J122">
        <v>670</v>
      </c>
      <c r="K122">
        <v>121</v>
      </c>
    </row>
    <row r="123" spans="2:11" x14ac:dyDescent="0.25">
      <c r="B123" t="s">
        <v>1907</v>
      </c>
      <c r="C123" t="s">
        <v>1908</v>
      </c>
      <c r="D123">
        <v>669</v>
      </c>
      <c r="E123">
        <v>57</v>
      </c>
      <c r="F123">
        <v>0.626</v>
      </c>
      <c r="G123">
        <v>0.54500000000000004</v>
      </c>
      <c r="H123">
        <v>70.3</v>
      </c>
      <c r="I123">
        <v>78.099999999999994</v>
      </c>
      <c r="J123">
        <v>669</v>
      </c>
      <c r="K123">
        <v>122</v>
      </c>
    </row>
    <row r="124" spans="2:11" x14ac:dyDescent="0.25">
      <c r="B124" t="s">
        <v>3171</v>
      </c>
      <c r="C124" t="s">
        <v>3172</v>
      </c>
      <c r="D124">
        <v>666</v>
      </c>
      <c r="E124">
        <v>58</v>
      </c>
      <c r="F124">
        <v>0.66100000000000003</v>
      </c>
      <c r="G124">
        <v>0.58499999999999996</v>
      </c>
      <c r="H124">
        <v>68.099999999999994</v>
      </c>
      <c r="I124">
        <v>69</v>
      </c>
      <c r="J124">
        <v>666</v>
      </c>
      <c r="K124">
        <v>123</v>
      </c>
    </row>
    <row r="125" spans="2:11" x14ac:dyDescent="0.25">
      <c r="B125" t="s">
        <v>3173</v>
      </c>
      <c r="C125" t="s">
        <v>3174</v>
      </c>
      <c r="D125">
        <v>663</v>
      </c>
      <c r="E125">
        <v>34</v>
      </c>
      <c r="F125">
        <v>0.66400000000000003</v>
      </c>
      <c r="G125">
        <v>0.65700000000000003</v>
      </c>
      <c r="H125">
        <v>51.7</v>
      </c>
      <c r="I125">
        <v>51.5</v>
      </c>
      <c r="J125">
        <v>663</v>
      </c>
      <c r="K125">
        <v>124</v>
      </c>
    </row>
    <row r="126" spans="2:11" x14ac:dyDescent="0.25">
      <c r="B126" t="s">
        <v>3175</v>
      </c>
      <c r="C126" t="s">
        <v>3176</v>
      </c>
      <c r="D126">
        <v>661</v>
      </c>
      <c r="E126">
        <v>14</v>
      </c>
      <c r="F126">
        <v>0.62</v>
      </c>
      <c r="G126">
        <v>0.69299999999999995</v>
      </c>
      <c r="H126">
        <v>33.299999999999997</v>
      </c>
      <c r="I126">
        <v>42.9</v>
      </c>
      <c r="J126">
        <v>661</v>
      </c>
      <c r="K126">
        <v>125</v>
      </c>
    </row>
    <row r="127" spans="2:11" x14ac:dyDescent="0.25">
      <c r="B127" t="s">
        <v>2550</v>
      </c>
      <c r="C127" t="s">
        <v>2551</v>
      </c>
      <c r="D127">
        <v>660</v>
      </c>
      <c r="E127">
        <v>16</v>
      </c>
      <c r="F127">
        <v>0.71799999999999997</v>
      </c>
      <c r="G127">
        <v>0.66</v>
      </c>
      <c r="H127">
        <v>62.8</v>
      </c>
      <c r="I127">
        <v>50</v>
      </c>
      <c r="J127">
        <v>660</v>
      </c>
      <c r="K127">
        <v>126</v>
      </c>
    </row>
    <row r="128" spans="2:11" x14ac:dyDescent="0.25">
      <c r="B128" t="s">
        <v>3177</v>
      </c>
      <c r="C128" t="s">
        <v>3178</v>
      </c>
      <c r="D128">
        <v>660</v>
      </c>
      <c r="E128">
        <v>38</v>
      </c>
      <c r="F128">
        <v>0.65500000000000003</v>
      </c>
      <c r="G128">
        <v>0.67200000000000004</v>
      </c>
      <c r="H128">
        <v>46.1</v>
      </c>
      <c r="I128">
        <v>47.4</v>
      </c>
      <c r="J128">
        <v>660</v>
      </c>
      <c r="K128">
        <v>127</v>
      </c>
    </row>
    <row r="129" spans="2:11" x14ac:dyDescent="0.25">
      <c r="B129" t="s">
        <v>3179</v>
      </c>
      <c r="C129" t="s">
        <v>3180</v>
      </c>
      <c r="D129">
        <v>659</v>
      </c>
      <c r="E129">
        <v>16</v>
      </c>
      <c r="F129">
        <v>0.64100000000000001</v>
      </c>
      <c r="G129">
        <v>0.70099999999999996</v>
      </c>
      <c r="H129">
        <v>36.5</v>
      </c>
      <c r="I129">
        <v>40.6</v>
      </c>
      <c r="J129">
        <v>659</v>
      </c>
      <c r="K129">
        <v>128</v>
      </c>
    </row>
    <row r="130" spans="2:11" x14ac:dyDescent="0.25">
      <c r="B130" t="s">
        <v>3181</v>
      </c>
      <c r="C130" t="s">
        <v>3182</v>
      </c>
      <c r="D130">
        <v>659</v>
      </c>
      <c r="E130">
        <v>57</v>
      </c>
      <c r="F130">
        <v>0.65600000000000003</v>
      </c>
      <c r="G130">
        <v>0.71399999999999997</v>
      </c>
      <c r="H130">
        <v>37</v>
      </c>
      <c r="I130">
        <v>37.700000000000003</v>
      </c>
      <c r="J130">
        <v>659</v>
      </c>
      <c r="K130">
        <v>129</v>
      </c>
    </row>
    <row r="131" spans="2:11" x14ac:dyDescent="0.25">
      <c r="B131" t="s">
        <v>3183</v>
      </c>
      <c r="C131" t="s">
        <v>3184</v>
      </c>
      <c r="D131">
        <v>658</v>
      </c>
      <c r="E131">
        <v>28</v>
      </c>
      <c r="F131">
        <v>0.624</v>
      </c>
      <c r="G131">
        <v>0.61399999999999999</v>
      </c>
      <c r="H131">
        <v>52.5</v>
      </c>
      <c r="I131">
        <v>60.7</v>
      </c>
      <c r="J131">
        <v>658</v>
      </c>
      <c r="K131">
        <v>130</v>
      </c>
    </row>
    <row r="132" spans="2:11" x14ac:dyDescent="0.25">
      <c r="B132" t="s">
        <v>378</v>
      </c>
      <c r="C132" t="s">
        <v>379</v>
      </c>
      <c r="D132">
        <v>657</v>
      </c>
      <c r="E132">
        <v>24</v>
      </c>
      <c r="F132">
        <v>0.64</v>
      </c>
      <c r="G132">
        <v>0.63900000000000001</v>
      </c>
      <c r="H132">
        <v>50.2</v>
      </c>
      <c r="I132">
        <v>54.2</v>
      </c>
      <c r="J132">
        <v>657</v>
      </c>
      <c r="K132">
        <v>131</v>
      </c>
    </row>
    <row r="133" spans="2:11" x14ac:dyDescent="0.25">
      <c r="B133" t="s">
        <v>3185</v>
      </c>
      <c r="C133" t="s">
        <v>3186</v>
      </c>
      <c r="D133">
        <v>657</v>
      </c>
      <c r="E133">
        <v>9</v>
      </c>
      <c r="F133">
        <v>0.57099999999999995</v>
      </c>
      <c r="G133">
        <v>0.47799999999999998</v>
      </c>
      <c r="H133">
        <v>75.099999999999994</v>
      </c>
      <c r="I133">
        <v>88.9</v>
      </c>
      <c r="J133">
        <v>657</v>
      </c>
      <c r="K133">
        <v>132</v>
      </c>
    </row>
    <row r="134" spans="2:11" x14ac:dyDescent="0.25">
      <c r="B134" t="s">
        <v>3187</v>
      </c>
      <c r="C134" t="s">
        <v>3188</v>
      </c>
      <c r="D134">
        <v>656</v>
      </c>
      <c r="E134">
        <v>6</v>
      </c>
      <c r="F134">
        <v>0.68899999999999995</v>
      </c>
      <c r="G134">
        <v>0.78400000000000003</v>
      </c>
      <c r="H134">
        <v>31</v>
      </c>
      <c r="I134">
        <v>25</v>
      </c>
      <c r="J134">
        <v>656</v>
      </c>
      <c r="K134">
        <v>133</v>
      </c>
    </row>
    <row r="135" spans="2:11" x14ac:dyDescent="0.25">
      <c r="B135" t="s">
        <v>3189</v>
      </c>
      <c r="C135" t="s">
        <v>3190</v>
      </c>
      <c r="D135">
        <v>655</v>
      </c>
      <c r="E135">
        <v>15</v>
      </c>
      <c r="F135">
        <v>0.67200000000000004</v>
      </c>
      <c r="G135">
        <v>0.64100000000000001</v>
      </c>
      <c r="H135">
        <v>57.3</v>
      </c>
      <c r="I135">
        <v>53.3</v>
      </c>
      <c r="J135">
        <v>655</v>
      </c>
      <c r="K135">
        <v>134</v>
      </c>
    </row>
    <row r="136" spans="2:11" x14ac:dyDescent="0.25">
      <c r="B136" t="s">
        <v>3191</v>
      </c>
      <c r="C136" t="s">
        <v>3192</v>
      </c>
      <c r="D136">
        <v>654</v>
      </c>
      <c r="E136">
        <v>34</v>
      </c>
      <c r="F136">
        <v>0.65700000000000003</v>
      </c>
      <c r="G136">
        <v>0.65400000000000003</v>
      </c>
      <c r="H136">
        <v>50.6</v>
      </c>
      <c r="I136">
        <v>50</v>
      </c>
      <c r="J136">
        <v>654</v>
      </c>
      <c r="K136">
        <v>135</v>
      </c>
    </row>
    <row r="137" spans="2:11" x14ac:dyDescent="0.25">
      <c r="B137" t="s">
        <v>3193</v>
      </c>
      <c r="C137" t="s">
        <v>3194</v>
      </c>
      <c r="D137">
        <v>653</v>
      </c>
      <c r="E137">
        <v>14</v>
      </c>
      <c r="F137">
        <v>0.63900000000000001</v>
      </c>
      <c r="G137">
        <v>0.63800000000000001</v>
      </c>
      <c r="H137">
        <v>50.3</v>
      </c>
      <c r="I137">
        <v>53.6</v>
      </c>
      <c r="J137">
        <v>653</v>
      </c>
      <c r="K137">
        <v>136</v>
      </c>
    </row>
    <row r="138" spans="2:11" x14ac:dyDescent="0.25">
      <c r="B138" t="s">
        <v>2534</v>
      </c>
      <c r="C138" t="s">
        <v>2535</v>
      </c>
      <c r="D138">
        <v>650</v>
      </c>
      <c r="E138">
        <v>17</v>
      </c>
      <c r="F138">
        <v>0.70199999999999996</v>
      </c>
      <c r="G138">
        <v>0.63800000000000001</v>
      </c>
      <c r="H138">
        <v>64.599999999999994</v>
      </c>
      <c r="I138">
        <v>52.9</v>
      </c>
      <c r="J138">
        <v>650</v>
      </c>
      <c r="K138">
        <v>137</v>
      </c>
    </row>
    <row r="139" spans="2:11" x14ac:dyDescent="0.25">
      <c r="B139" t="s">
        <v>3195</v>
      </c>
      <c r="C139" t="s">
        <v>3196</v>
      </c>
      <c r="D139">
        <v>650</v>
      </c>
      <c r="E139">
        <v>53</v>
      </c>
      <c r="F139">
        <v>0.64200000000000002</v>
      </c>
      <c r="G139">
        <v>0.66100000000000003</v>
      </c>
      <c r="H139">
        <v>45.3</v>
      </c>
      <c r="I139">
        <v>47.2</v>
      </c>
      <c r="J139">
        <v>650</v>
      </c>
      <c r="K139">
        <v>138</v>
      </c>
    </row>
    <row r="140" spans="2:11" x14ac:dyDescent="0.25">
      <c r="B140" t="s">
        <v>3197</v>
      </c>
      <c r="C140" t="s">
        <v>3198</v>
      </c>
      <c r="D140">
        <v>643</v>
      </c>
      <c r="E140">
        <v>23</v>
      </c>
      <c r="F140">
        <v>0.64200000000000002</v>
      </c>
      <c r="G140">
        <v>0.64300000000000002</v>
      </c>
      <c r="H140">
        <v>49.8</v>
      </c>
      <c r="I140">
        <v>50</v>
      </c>
      <c r="J140">
        <v>643</v>
      </c>
      <c r="K140">
        <v>139</v>
      </c>
    </row>
    <row r="141" spans="2:11" x14ac:dyDescent="0.25">
      <c r="B141" t="s">
        <v>3199</v>
      </c>
      <c r="C141" t="s">
        <v>3200</v>
      </c>
      <c r="D141">
        <v>642</v>
      </c>
      <c r="E141">
        <v>8</v>
      </c>
      <c r="F141">
        <v>0.67900000000000005</v>
      </c>
      <c r="G141">
        <v>0.59099999999999997</v>
      </c>
      <c r="H141">
        <v>70.3</v>
      </c>
      <c r="I141">
        <v>62.5</v>
      </c>
      <c r="J141">
        <v>642</v>
      </c>
      <c r="K141">
        <v>140</v>
      </c>
    </row>
    <row r="142" spans="2:11" x14ac:dyDescent="0.25">
      <c r="B142" t="s">
        <v>3201</v>
      </c>
      <c r="C142" t="s">
        <v>3202</v>
      </c>
      <c r="D142">
        <v>638</v>
      </c>
      <c r="E142">
        <v>24</v>
      </c>
      <c r="F142">
        <v>0.68</v>
      </c>
      <c r="G142">
        <v>0.73599999999999999</v>
      </c>
      <c r="H142">
        <v>37.9</v>
      </c>
      <c r="I142">
        <v>29.2</v>
      </c>
      <c r="J142">
        <v>638</v>
      </c>
      <c r="K142">
        <v>141</v>
      </c>
    </row>
    <row r="143" spans="2:11" x14ac:dyDescent="0.25">
      <c r="B143" t="s">
        <v>3203</v>
      </c>
      <c r="C143" t="s">
        <v>3204</v>
      </c>
      <c r="D143">
        <v>635</v>
      </c>
      <c r="E143">
        <v>27</v>
      </c>
      <c r="F143">
        <v>0.64</v>
      </c>
      <c r="G143">
        <v>0.65</v>
      </c>
      <c r="H143">
        <v>47.5</v>
      </c>
      <c r="I143">
        <v>46.3</v>
      </c>
      <c r="J143">
        <v>635</v>
      </c>
      <c r="K143">
        <v>142</v>
      </c>
    </row>
    <row r="144" spans="2:11" x14ac:dyDescent="0.25">
      <c r="B144" t="s">
        <v>3205</v>
      </c>
      <c r="C144" t="s">
        <v>3206</v>
      </c>
      <c r="D144">
        <v>634</v>
      </c>
      <c r="E144">
        <v>31</v>
      </c>
      <c r="F144">
        <v>0.57399999999999995</v>
      </c>
      <c r="G144">
        <v>0.64800000000000002</v>
      </c>
      <c r="H144">
        <v>32.200000000000003</v>
      </c>
      <c r="I144">
        <v>46.8</v>
      </c>
      <c r="J144">
        <v>634</v>
      </c>
      <c r="K144">
        <v>143</v>
      </c>
    </row>
    <row r="145" spans="2:11" x14ac:dyDescent="0.25">
      <c r="B145" t="s">
        <v>3207</v>
      </c>
      <c r="C145" t="s">
        <v>3208</v>
      </c>
      <c r="D145">
        <v>634</v>
      </c>
      <c r="E145">
        <v>10</v>
      </c>
      <c r="F145">
        <v>0.55800000000000005</v>
      </c>
      <c r="G145">
        <v>0.63400000000000001</v>
      </c>
      <c r="H145">
        <v>31.3</v>
      </c>
      <c r="I145">
        <v>50</v>
      </c>
      <c r="J145">
        <v>634</v>
      </c>
      <c r="K145">
        <v>144</v>
      </c>
    </row>
    <row r="146" spans="2:11" x14ac:dyDescent="0.25">
      <c r="B146" t="s">
        <v>3209</v>
      </c>
      <c r="C146" t="s">
        <v>3210</v>
      </c>
      <c r="D146">
        <v>633</v>
      </c>
      <c r="E146">
        <v>41</v>
      </c>
      <c r="F146">
        <v>0.61899999999999999</v>
      </c>
      <c r="G146">
        <v>0.63300000000000001</v>
      </c>
      <c r="H146">
        <v>46.4</v>
      </c>
      <c r="I146">
        <v>50</v>
      </c>
      <c r="J146">
        <v>633</v>
      </c>
      <c r="K146">
        <v>145</v>
      </c>
    </row>
    <row r="147" spans="2:11" x14ac:dyDescent="0.25">
      <c r="B147" t="s">
        <v>3211</v>
      </c>
      <c r="C147" t="s">
        <v>3212</v>
      </c>
      <c r="D147">
        <v>632</v>
      </c>
      <c r="E147">
        <v>10</v>
      </c>
      <c r="F147">
        <v>0.65900000000000003</v>
      </c>
      <c r="G147">
        <v>0.59199999999999997</v>
      </c>
      <c r="H147">
        <v>66.099999999999994</v>
      </c>
      <c r="I147">
        <v>60</v>
      </c>
      <c r="J147">
        <v>632</v>
      </c>
      <c r="K147">
        <v>146</v>
      </c>
    </row>
    <row r="148" spans="2:11" x14ac:dyDescent="0.25">
      <c r="B148" t="s">
        <v>3213</v>
      </c>
      <c r="C148" t="s">
        <v>3214</v>
      </c>
      <c r="D148">
        <v>631</v>
      </c>
      <c r="E148">
        <v>53</v>
      </c>
      <c r="F148">
        <v>0.61199999999999999</v>
      </c>
      <c r="G148">
        <v>0.55100000000000005</v>
      </c>
      <c r="H148">
        <v>65.599999999999994</v>
      </c>
      <c r="I148">
        <v>69.8</v>
      </c>
      <c r="J148">
        <v>631</v>
      </c>
      <c r="K148">
        <v>147</v>
      </c>
    </row>
    <row r="149" spans="2:11" x14ac:dyDescent="0.25">
      <c r="B149" t="s">
        <v>3215</v>
      </c>
      <c r="C149" t="s">
        <v>3216</v>
      </c>
      <c r="D149">
        <v>630</v>
      </c>
      <c r="E149">
        <v>34</v>
      </c>
      <c r="F149">
        <v>0.66100000000000003</v>
      </c>
      <c r="G149">
        <v>0.64800000000000002</v>
      </c>
      <c r="H149">
        <v>53.1</v>
      </c>
      <c r="I149">
        <v>45.6</v>
      </c>
      <c r="J149">
        <v>630</v>
      </c>
      <c r="K149">
        <v>148</v>
      </c>
    </row>
    <row r="150" spans="2:11" x14ac:dyDescent="0.25">
      <c r="B150" t="s">
        <v>3217</v>
      </c>
      <c r="C150" t="s">
        <v>3218</v>
      </c>
      <c r="D150">
        <v>629</v>
      </c>
      <c r="E150">
        <v>8</v>
      </c>
      <c r="F150">
        <v>0.74</v>
      </c>
      <c r="G150">
        <v>0.67800000000000005</v>
      </c>
      <c r="H150">
        <v>63.3</v>
      </c>
      <c r="I150">
        <v>31.2</v>
      </c>
      <c r="J150">
        <v>629</v>
      </c>
      <c r="K150">
        <v>149</v>
      </c>
    </row>
    <row r="151" spans="2:11" x14ac:dyDescent="0.25">
      <c r="B151" t="s">
        <v>3219</v>
      </c>
      <c r="C151" t="s">
        <v>3220</v>
      </c>
      <c r="D151">
        <v>629</v>
      </c>
      <c r="E151">
        <v>31</v>
      </c>
      <c r="F151">
        <v>0.67500000000000004</v>
      </c>
      <c r="G151">
        <v>0.64200000000000002</v>
      </c>
      <c r="H151">
        <v>57.7</v>
      </c>
      <c r="I151">
        <v>46.8</v>
      </c>
      <c r="J151">
        <v>629</v>
      </c>
      <c r="K151">
        <v>150</v>
      </c>
    </row>
    <row r="152" spans="2:11" x14ac:dyDescent="0.25">
      <c r="B152" t="s">
        <v>3221</v>
      </c>
      <c r="C152" t="s">
        <v>3222</v>
      </c>
      <c r="D152">
        <v>628</v>
      </c>
      <c r="E152">
        <v>33</v>
      </c>
      <c r="F152">
        <v>0.68400000000000005</v>
      </c>
      <c r="G152">
        <v>0.67300000000000004</v>
      </c>
      <c r="H152">
        <v>52.4</v>
      </c>
      <c r="I152">
        <v>39.4</v>
      </c>
      <c r="J152">
        <v>628</v>
      </c>
      <c r="K152">
        <v>151</v>
      </c>
    </row>
    <row r="153" spans="2:11" x14ac:dyDescent="0.25">
      <c r="B153" t="s">
        <v>3223</v>
      </c>
      <c r="C153" t="s">
        <v>3224</v>
      </c>
      <c r="D153">
        <v>628</v>
      </c>
      <c r="E153">
        <v>14</v>
      </c>
      <c r="F153">
        <v>0.59899999999999998</v>
      </c>
      <c r="G153">
        <v>0.65800000000000003</v>
      </c>
      <c r="H153">
        <v>35.9</v>
      </c>
      <c r="I153">
        <v>42.9</v>
      </c>
      <c r="J153">
        <v>628</v>
      </c>
      <c r="K153">
        <v>152</v>
      </c>
    </row>
    <row r="154" spans="2:11" x14ac:dyDescent="0.25">
      <c r="B154" t="s">
        <v>3225</v>
      </c>
      <c r="C154" t="s">
        <v>3226</v>
      </c>
      <c r="D154">
        <v>626</v>
      </c>
      <c r="E154">
        <v>32</v>
      </c>
      <c r="F154">
        <v>0.65200000000000002</v>
      </c>
      <c r="G154">
        <v>0.64500000000000002</v>
      </c>
      <c r="H154">
        <v>51.7</v>
      </c>
      <c r="I154">
        <v>45.3</v>
      </c>
      <c r="J154">
        <v>626</v>
      </c>
      <c r="K154">
        <v>153</v>
      </c>
    </row>
    <row r="155" spans="2:11" x14ac:dyDescent="0.25">
      <c r="B155" t="s">
        <v>3227</v>
      </c>
      <c r="C155" t="s">
        <v>3228</v>
      </c>
      <c r="D155">
        <v>624</v>
      </c>
      <c r="E155">
        <v>36</v>
      </c>
      <c r="F155">
        <v>0.54300000000000004</v>
      </c>
      <c r="G155">
        <v>0.503</v>
      </c>
      <c r="H155">
        <v>61.7</v>
      </c>
      <c r="I155">
        <v>79.2</v>
      </c>
      <c r="J155">
        <v>624</v>
      </c>
      <c r="K155">
        <v>154</v>
      </c>
    </row>
    <row r="156" spans="2:11" x14ac:dyDescent="0.25">
      <c r="B156" t="s">
        <v>2730</v>
      </c>
      <c r="C156" t="s">
        <v>2731</v>
      </c>
      <c r="D156">
        <v>621</v>
      </c>
      <c r="E156">
        <v>8</v>
      </c>
      <c r="F156">
        <v>0.61899999999999999</v>
      </c>
      <c r="G156">
        <v>0.621</v>
      </c>
      <c r="H156">
        <v>49.4</v>
      </c>
      <c r="I156">
        <v>50</v>
      </c>
      <c r="J156">
        <v>621</v>
      </c>
      <c r="K156">
        <v>155</v>
      </c>
    </row>
    <row r="157" spans="2:11" x14ac:dyDescent="0.25">
      <c r="B157" t="s">
        <v>3229</v>
      </c>
      <c r="C157" t="s">
        <v>3230</v>
      </c>
      <c r="D157">
        <v>620</v>
      </c>
      <c r="E157">
        <v>17</v>
      </c>
      <c r="F157">
        <v>0.56999999999999995</v>
      </c>
      <c r="G157">
        <v>0.53900000000000003</v>
      </c>
      <c r="H157">
        <v>58.8</v>
      </c>
      <c r="I157">
        <v>70.599999999999994</v>
      </c>
      <c r="J157">
        <v>620</v>
      </c>
      <c r="K157">
        <v>156</v>
      </c>
    </row>
    <row r="158" spans="2:11" x14ac:dyDescent="0.25">
      <c r="B158" t="s">
        <v>3231</v>
      </c>
      <c r="C158" t="s">
        <v>3232</v>
      </c>
      <c r="D158">
        <v>619</v>
      </c>
      <c r="E158">
        <v>25</v>
      </c>
      <c r="F158">
        <v>0.63200000000000001</v>
      </c>
      <c r="G158">
        <v>0.69899999999999995</v>
      </c>
      <c r="H158">
        <v>34.799999999999997</v>
      </c>
      <c r="I158">
        <v>32</v>
      </c>
      <c r="J158">
        <v>619</v>
      </c>
      <c r="K158">
        <v>157</v>
      </c>
    </row>
    <row r="159" spans="2:11" x14ac:dyDescent="0.25">
      <c r="B159" t="s">
        <v>3233</v>
      </c>
      <c r="C159" t="s">
        <v>3234</v>
      </c>
      <c r="D159">
        <v>619</v>
      </c>
      <c r="E159">
        <v>6</v>
      </c>
      <c r="F159">
        <v>0.64100000000000001</v>
      </c>
      <c r="G159">
        <v>0.55400000000000005</v>
      </c>
      <c r="H159">
        <v>71.2</v>
      </c>
      <c r="I159">
        <v>66.7</v>
      </c>
      <c r="J159">
        <v>619</v>
      </c>
      <c r="K159">
        <v>158</v>
      </c>
    </row>
    <row r="160" spans="2:11" x14ac:dyDescent="0.25">
      <c r="B160" t="s">
        <v>3235</v>
      </c>
      <c r="C160" t="s">
        <v>3236</v>
      </c>
      <c r="D160">
        <v>619</v>
      </c>
      <c r="E160">
        <v>26</v>
      </c>
      <c r="F160">
        <v>0.58699999999999997</v>
      </c>
      <c r="G160">
        <v>0.63400000000000001</v>
      </c>
      <c r="H160">
        <v>38.299999999999997</v>
      </c>
      <c r="I160">
        <v>46.2</v>
      </c>
      <c r="J160">
        <v>619</v>
      </c>
      <c r="K160">
        <v>159</v>
      </c>
    </row>
    <row r="161" spans="2:11" x14ac:dyDescent="0.25">
      <c r="B161" t="s">
        <v>3237</v>
      </c>
      <c r="C161" t="s">
        <v>3238</v>
      </c>
      <c r="D161">
        <v>617</v>
      </c>
      <c r="E161">
        <v>33</v>
      </c>
      <c r="F161">
        <v>0.65</v>
      </c>
      <c r="G161">
        <v>0.64200000000000002</v>
      </c>
      <c r="H161">
        <v>52</v>
      </c>
      <c r="I161">
        <v>43.9</v>
      </c>
      <c r="J161">
        <v>617</v>
      </c>
      <c r="K161">
        <v>160</v>
      </c>
    </row>
    <row r="162" spans="2:11" x14ac:dyDescent="0.25">
      <c r="B162" t="s">
        <v>3239</v>
      </c>
      <c r="C162" t="s">
        <v>3240</v>
      </c>
      <c r="D162">
        <v>615</v>
      </c>
      <c r="E162">
        <v>31</v>
      </c>
      <c r="F162">
        <v>0.61799999999999999</v>
      </c>
      <c r="G162">
        <v>0.67700000000000005</v>
      </c>
      <c r="H162">
        <v>36.1</v>
      </c>
      <c r="I162">
        <v>35.5</v>
      </c>
      <c r="J162">
        <v>615</v>
      </c>
      <c r="K162">
        <v>161</v>
      </c>
    </row>
    <row r="163" spans="2:11" x14ac:dyDescent="0.25">
      <c r="B163" t="s">
        <v>3241</v>
      </c>
      <c r="C163" t="s">
        <v>3242</v>
      </c>
      <c r="D163">
        <v>614</v>
      </c>
      <c r="E163">
        <v>12</v>
      </c>
      <c r="F163">
        <v>0.59299999999999997</v>
      </c>
      <c r="G163">
        <v>0.51400000000000001</v>
      </c>
      <c r="H163">
        <v>70.8</v>
      </c>
      <c r="I163">
        <v>75</v>
      </c>
      <c r="J163">
        <v>614</v>
      </c>
      <c r="K163">
        <v>162</v>
      </c>
    </row>
    <row r="164" spans="2:11" x14ac:dyDescent="0.25">
      <c r="B164" t="s">
        <v>3243</v>
      </c>
      <c r="C164" t="s">
        <v>3244</v>
      </c>
      <c r="D164">
        <v>614</v>
      </c>
      <c r="E164">
        <v>43</v>
      </c>
      <c r="F164">
        <v>0.60799999999999998</v>
      </c>
      <c r="G164">
        <v>0.58699999999999997</v>
      </c>
      <c r="H164">
        <v>55.5</v>
      </c>
      <c r="I164">
        <v>57</v>
      </c>
      <c r="J164">
        <v>614</v>
      </c>
      <c r="K164">
        <v>163</v>
      </c>
    </row>
    <row r="165" spans="2:11" x14ac:dyDescent="0.25">
      <c r="B165" t="s">
        <v>3245</v>
      </c>
      <c r="C165" t="s">
        <v>3246</v>
      </c>
      <c r="D165">
        <v>613</v>
      </c>
      <c r="E165">
        <v>25</v>
      </c>
      <c r="F165">
        <v>0.64100000000000001</v>
      </c>
      <c r="G165">
        <v>0.69199999999999995</v>
      </c>
      <c r="H165">
        <v>38.4</v>
      </c>
      <c r="I165">
        <v>32</v>
      </c>
      <c r="J165">
        <v>613</v>
      </c>
      <c r="K165">
        <v>164</v>
      </c>
    </row>
    <row r="166" spans="2:11" x14ac:dyDescent="0.25">
      <c r="B166" t="s">
        <v>3247</v>
      </c>
      <c r="C166" t="s">
        <v>3248</v>
      </c>
      <c r="D166">
        <v>612</v>
      </c>
      <c r="E166">
        <v>37</v>
      </c>
      <c r="F166">
        <v>0.55900000000000005</v>
      </c>
      <c r="G166">
        <v>0.56499999999999995</v>
      </c>
      <c r="H166">
        <v>48.3</v>
      </c>
      <c r="I166">
        <v>62.2</v>
      </c>
      <c r="J166">
        <v>612</v>
      </c>
      <c r="K166">
        <v>165</v>
      </c>
    </row>
    <row r="167" spans="2:11" x14ac:dyDescent="0.25">
      <c r="B167" t="s">
        <v>3249</v>
      </c>
      <c r="C167" t="s">
        <v>1376</v>
      </c>
      <c r="D167">
        <v>611</v>
      </c>
      <c r="E167">
        <v>50</v>
      </c>
      <c r="F167">
        <v>0.57499999999999996</v>
      </c>
      <c r="G167">
        <v>0.52900000000000003</v>
      </c>
      <c r="H167">
        <v>62.7</v>
      </c>
      <c r="I167">
        <v>71</v>
      </c>
      <c r="J167">
        <v>611</v>
      </c>
      <c r="K167">
        <v>166</v>
      </c>
    </row>
    <row r="168" spans="2:11" x14ac:dyDescent="0.25">
      <c r="B168" t="s">
        <v>802</v>
      </c>
      <c r="C168" t="s">
        <v>803</v>
      </c>
      <c r="D168">
        <v>611</v>
      </c>
      <c r="E168">
        <v>53</v>
      </c>
      <c r="F168">
        <v>0.56000000000000005</v>
      </c>
      <c r="G168">
        <v>0.51400000000000001</v>
      </c>
      <c r="H168">
        <v>63.1</v>
      </c>
      <c r="I168">
        <v>74.5</v>
      </c>
      <c r="J168">
        <v>611</v>
      </c>
      <c r="K168">
        <v>167</v>
      </c>
    </row>
    <row r="169" spans="2:11" x14ac:dyDescent="0.25">
      <c r="B169" t="s">
        <v>3250</v>
      </c>
      <c r="C169" t="s">
        <v>3251</v>
      </c>
      <c r="D169">
        <v>609</v>
      </c>
      <c r="E169">
        <v>40</v>
      </c>
      <c r="F169">
        <v>0.58299999999999996</v>
      </c>
      <c r="G169">
        <v>0.52100000000000002</v>
      </c>
      <c r="H169">
        <v>66.900000000000006</v>
      </c>
      <c r="I169">
        <v>72.5</v>
      </c>
      <c r="J169">
        <v>609</v>
      </c>
      <c r="K169">
        <v>168</v>
      </c>
    </row>
    <row r="170" spans="2:11" x14ac:dyDescent="0.25">
      <c r="B170" t="s">
        <v>3252</v>
      </c>
      <c r="C170" t="s">
        <v>3253</v>
      </c>
      <c r="D170">
        <v>608</v>
      </c>
      <c r="E170">
        <v>24</v>
      </c>
      <c r="F170">
        <v>0.56399999999999995</v>
      </c>
      <c r="G170">
        <v>0.50900000000000001</v>
      </c>
      <c r="H170">
        <v>65.400000000000006</v>
      </c>
      <c r="I170">
        <v>75</v>
      </c>
      <c r="J170">
        <v>608</v>
      </c>
      <c r="K170">
        <v>169</v>
      </c>
    </row>
    <row r="171" spans="2:11" x14ac:dyDescent="0.25">
      <c r="B171" t="s">
        <v>3254</v>
      </c>
      <c r="C171" t="s">
        <v>3255</v>
      </c>
      <c r="D171">
        <v>608</v>
      </c>
      <c r="E171">
        <v>15</v>
      </c>
      <c r="F171">
        <v>0.61199999999999999</v>
      </c>
      <c r="G171">
        <v>0.60799999999999998</v>
      </c>
      <c r="H171">
        <v>51.1</v>
      </c>
      <c r="I171">
        <v>50</v>
      </c>
      <c r="J171">
        <v>608</v>
      </c>
      <c r="K171">
        <v>170</v>
      </c>
    </row>
    <row r="172" spans="2:11" x14ac:dyDescent="0.25">
      <c r="B172" t="s">
        <v>1040</v>
      </c>
      <c r="C172" t="s">
        <v>1041</v>
      </c>
      <c r="D172">
        <v>607</v>
      </c>
      <c r="E172">
        <v>28</v>
      </c>
      <c r="F172">
        <v>0.59699999999999998</v>
      </c>
      <c r="G172">
        <v>0.6</v>
      </c>
      <c r="H172">
        <v>49.3</v>
      </c>
      <c r="I172">
        <v>51.8</v>
      </c>
      <c r="J172">
        <v>607</v>
      </c>
      <c r="K172">
        <v>171</v>
      </c>
    </row>
    <row r="173" spans="2:11" x14ac:dyDescent="0.25">
      <c r="B173" t="s">
        <v>70</v>
      </c>
      <c r="C173" t="s">
        <v>71</v>
      </c>
      <c r="D173">
        <v>606</v>
      </c>
      <c r="E173">
        <v>8</v>
      </c>
      <c r="F173">
        <v>0.67100000000000004</v>
      </c>
      <c r="G173">
        <v>0.60599999999999998</v>
      </c>
      <c r="H173">
        <v>65.2</v>
      </c>
      <c r="I173">
        <v>50</v>
      </c>
      <c r="J173">
        <v>606</v>
      </c>
      <c r="K173">
        <v>172</v>
      </c>
    </row>
    <row r="174" spans="2:11" x14ac:dyDescent="0.25">
      <c r="B174" t="s">
        <v>3256</v>
      </c>
      <c r="C174" t="s">
        <v>3257</v>
      </c>
      <c r="D174">
        <v>606</v>
      </c>
      <c r="E174">
        <v>49</v>
      </c>
      <c r="F174">
        <v>0.61</v>
      </c>
      <c r="G174">
        <v>0.52300000000000002</v>
      </c>
      <c r="H174">
        <v>72.400000000000006</v>
      </c>
      <c r="I174">
        <v>71.400000000000006</v>
      </c>
      <c r="J174">
        <v>606</v>
      </c>
      <c r="K174">
        <v>173</v>
      </c>
    </row>
    <row r="175" spans="2:11" x14ac:dyDescent="0.25">
      <c r="B175" t="s">
        <v>3258</v>
      </c>
      <c r="C175" t="s">
        <v>3259</v>
      </c>
      <c r="D175">
        <v>606</v>
      </c>
      <c r="E175">
        <v>10</v>
      </c>
      <c r="F175">
        <v>0.67700000000000005</v>
      </c>
      <c r="G175">
        <v>0.58599999999999997</v>
      </c>
      <c r="H175">
        <v>70.8</v>
      </c>
      <c r="I175">
        <v>55</v>
      </c>
      <c r="J175">
        <v>606</v>
      </c>
      <c r="K175">
        <v>174</v>
      </c>
    </row>
    <row r="176" spans="2:11" x14ac:dyDescent="0.25">
      <c r="B176" t="s">
        <v>3260</v>
      </c>
      <c r="C176" t="s">
        <v>3261</v>
      </c>
      <c r="D176">
        <v>604</v>
      </c>
      <c r="E176">
        <v>31</v>
      </c>
      <c r="F176">
        <v>0.60599999999999998</v>
      </c>
      <c r="G176">
        <v>0.55500000000000005</v>
      </c>
      <c r="H176">
        <v>63.4</v>
      </c>
      <c r="I176">
        <v>62.9</v>
      </c>
      <c r="J176">
        <v>604</v>
      </c>
      <c r="K176">
        <v>175</v>
      </c>
    </row>
    <row r="177" spans="2:11" x14ac:dyDescent="0.25">
      <c r="B177" t="s">
        <v>3262</v>
      </c>
      <c r="C177" t="s">
        <v>3263</v>
      </c>
      <c r="D177">
        <v>604</v>
      </c>
      <c r="E177">
        <v>43</v>
      </c>
      <c r="F177">
        <v>0.63</v>
      </c>
      <c r="G177">
        <v>0.58599999999999997</v>
      </c>
      <c r="H177">
        <v>61</v>
      </c>
      <c r="I177">
        <v>54.7</v>
      </c>
      <c r="J177">
        <v>604</v>
      </c>
      <c r="K177">
        <v>176</v>
      </c>
    </row>
    <row r="178" spans="2:11" x14ac:dyDescent="0.25">
      <c r="B178" t="s">
        <v>3264</v>
      </c>
      <c r="C178" t="s">
        <v>3265</v>
      </c>
      <c r="D178">
        <v>604</v>
      </c>
      <c r="E178">
        <v>53</v>
      </c>
      <c r="F178">
        <v>0.63100000000000001</v>
      </c>
      <c r="G178">
        <v>0.56100000000000005</v>
      </c>
      <c r="H178">
        <v>67.5</v>
      </c>
      <c r="I178">
        <v>61.3</v>
      </c>
      <c r="J178">
        <v>604</v>
      </c>
      <c r="K178">
        <v>177</v>
      </c>
    </row>
    <row r="179" spans="2:11" x14ac:dyDescent="0.25">
      <c r="B179" t="s">
        <v>3266</v>
      </c>
      <c r="C179" t="s">
        <v>3267</v>
      </c>
      <c r="D179">
        <v>599</v>
      </c>
      <c r="E179">
        <v>22</v>
      </c>
      <c r="F179">
        <v>0.53100000000000003</v>
      </c>
      <c r="G179">
        <v>0.67800000000000005</v>
      </c>
      <c r="H179">
        <v>18.100000000000001</v>
      </c>
      <c r="I179">
        <v>31.8</v>
      </c>
      <c r="J179">
        <v>599</v>
      </c>
      <c r="K179">
        <v>178</v>
      </c>
    </row>
    <row r="180" spans="2:11" x14ac:dyDescent="0.25">
      <c r="B180" t="s">
        <v>3268</v>
      </c>
      <c r="C180" t="s">
        <v>3269</v>
      </c>
      <c r="D180">
        <v>598</v>
      </c>
      <c r="E180">
        <v>47</v>
      </c>
      <c r="F180">
        <v>0.61299999999999999</v>
      </c>
      <c r="G180">
        <v>0.56599999999999995</v>
      </c>
      <c r="H180">
        <v>62.1</v>
      </c>
      <c r="I180">
        <v>58.5</v>
      </c>
      <c r="J180">
        <v>598</v>
      </c>
      <c r="K180">
        <v>179</v>
      </c>
    </row>
    <row r="181" spans="2:11" x14ac:dyDescent="0.25">
      <c r="B181" t="s">
        <v>3270</v>
      </c>
      <c r="C181" t="s">
        <v>3271</v>
      </c>
      <c r="D181">
        <v>598</v>
      </c>
      <c r="E181">
        <v>17</v>
      </c>
      <c r="F181">
        <v>0.58499999999999996</v>
      </c>
      <c r="G181">
        <v>0.60899999999999999</v>
      </c>
      <c r="H181">
        <v>43.8</v>
      </c>
      <c r="I181">
        <v>47.1</v>
      </c>
      <c r="J181">
        <v>598</v>
      </c>
      <c r="K181">
        <v>180</v>
      </c>
    </row>
    <row r="182" spans="2:11" x14ac:dyDescent="0.25">
      <c r="B182" t="s">
        <v>3272</v>
      </c>
      <c r="C182" t="s">
        <v>3273</v>
      </c>
      <c r="D182">
        <v>596</v>
      </c>
      <c r="E182">
        <v>43</v>
      </c>
      <c r="F182">
        <v>0.57599999999999996</v>
      </c>
      <c r="G182">
        <v>0.54800000000000004</v>
      </c>
      <c r="H182">
        <v>57.6</v>
      </c>
      <c r="I182">
        <v>62.8</v>
      </c>
      <c r="J182">
        <v>596</v>
      </c>
      <c r="K182">
        <v>181</v>
      </c>
    </row>
    <row r="183" spans="2:11" x14ac:dyDescent="0.25">
      <c r="B183" t="s">
        <v>3274</v>
      </c>
      <c r="C183" t="s">
        <v>3275</v>
      </c>
      <c r="D183">
        <v>596</v>
      </c>
      <c r="E183">
        <v>14</v>
      </c>
      <c r="F183">
        <v>0.52400000000000002</v>
      </c>
      <c r="G183">
        <v>0.39600000000000002</v>
      </c>
      <c r="H183">
        <v>84.9</v>
      </c>
      <c r="I183">
        <v>92.9</v>
      </c>
      <c r="J183">
        <v>596</v>
      </c>
      <c r="K183">
        <v>182</v>
      </c>
    </row>
    <row r="184" spans="2:11" x14ac:dyDescent="0.25">
      <c r="B184" t="s">
        <v>1726</v>
      </c>
      <c r="C184" t="s">
        <v>1727</v>
      </c>
      <c r="D184">
        <v>595</v>
      </c>
      <c r="E184">
        <v>10</v>
      </c>
      <c r="F184">
        <v>0.52300000000000002</v>
      </c>
      <c r="G184">
        <v>0.63500000000000001</v>
      </c>
      <c r="H184">
        <v>23.1</v>
      </c>
      <c r="I184">
        <v>40</v>
      </c>
      <c r="J184">
        <v>595</v>
      </c>
      <c r="K184">
        <v>183</v>
      </c>
    </row>
    <row r="185" spans="2:11" x14ac:dyDescent="0.25">
      <c r="B185" t="s">
        <v>2460</v>
      </c>
      <c r="C185" t="s">
        <v>2461</v>
      </c>
      <c r="D185">
        <v>595</v>
      </c>
      <c r="E185">
        <v>8</v>
      </c>
      <c r="F185">
        <v>0.51900000000000002</v>
      </c>
      <c r="G185">
        <v>0.64600000000000002</v>
      </c>
      <c r="H185">
        <v>20.399999999999999</v>
      </c>
      <c r="I185">
        <v>37.5</v>
      </c>
      <c r="J185">
        <v>595</v>
      </c>
      <c r="K185">
        <v>184</v>
      </c>
    </row>
    <row r="186" spans="2:11" x14ac:dyDescent="0.25">
      <c r="B186" t="s">
        <v>3276</v>
      </c>
      <c r="C186" t="s">
        <v>3277</v>
      </c>
      <c r="D186">
        <v>595</v>
      </c>
      <c r="E186">
        <v>23</v>
      </c>
      <c r="F186">
        <v>0.60299999999999998</v>
      </c>
      <c r="G186">
        <v>0.52900000000000003</v>
      </c>
      <c r="H186">
        <v>69.099999999999994</v>
      </c>
      <c r="I186">
        <v>67.400000000000006</v>
      </c>
      <c r="J186">
        <v>595</v>
      </c>
      <c r="K186">
        <v>185</v>
      </c>
    </row>
    <row r="187" spans="2:11" x14ac:dyDescent="0.25">
      <c r="B187" t="s">
        <v>1377</v>
      </c>
      <c r="C187" t="s">
        <v>1378</v>
      </c>
      <c r="D187">
        <v>595</v>
      </c>
      <c r="E187">
        <v>47</v>
      </c>
      <c r="F187">
        <v>0.61299999999999999</v>
      </c>
      <c r="G187">
        <v>0.52700000000000002</v>
      </c>
      <c r="H187">
        <v>71.900000000000006</v>
      </c>
      <c r="I187">
        <v>68.099999999999994</v>
      </c>
      <c r="J187">
        <v>595</v>
      </c>
      <c r="K187">
        <v>186</v>
      </c>
    </row>
    <row r="188" spans="2:11" x14ac:dyDescent="0.25">
      <c r="B188" t="s">
        <v>3278</v>
      </c>
      <c r="C188" t="s">
        <v>3279</v>
      </c>
      <c r="D188">
        <v>592</v>
      </c>
      <c r="E188">
        <v>7</v>
      </c>
      <c r="F188">
        <v>0.626</v>
      </c>
      <c r="G188">
        <v>0.68600000000000005</v>
      </c>
      <c r="H188">
        <v>36.200000000000003</v>
      </c>
      <c r="I188">
        <v>28.6</v>
      </c>
      <c r="J188">
        <v>592</v>
      </c>
      <c r="K188">
        <v>187</v>
      </c>
    </row>
    <row r="189" spans="2:11" x14ac:dyDescent="0.25">
      <c r="B189" t="s">
        <v>3280</v>
      </c>
      <c r="C189" t="s">
        <v>3281</v>
      </c>
      <c r="D189">
        <v>592</v>
      </c>
      <c r="E189">
        <v>32</v>
      </c>
      <c r="F189">
        <v>0.63100000000000001</v>
      </c>
      <c r="G189">
        <v>0.56299999999999994</v>
      </c>
      <c r="H189">
        <v>67.099999999999994</v>
      </c>
      <c r="I189">
        <v>57.8</v>
      </c>
      <c r="J189">
        <v>592</v>
      </c>
      <c r="K189">
        <v>188</v>
      </c>
    </row>
    <row r="190" spans="2:11" x14ac:dyDescent="0.25">
      <c r="B190" t="s">
        <v>3282</v>
      </c>
      <c r="C190" t="s">
        <v>3283</v>
      </c>
      <c r="D190">
        <v>592</v>
      </c>
      <c r="E190">
        <v>16</v>
      </c>
      <c r="F190">
        <v>0.54400000000000004</v>
      </c>
      <c r="G190">
        <v>0.68899999999999995</v>
      </c>
      <c r="H190">
        <v>18.899999999999999</v>
      </c>
      <c r="I190">
        <v>28.1</v>
      </c>
      <c r="J190">
        <v>592</v>
      </c>
      <c r="K190">
        <v>189</v>
      </c>
    </row>
    <row r="191" spans="2:11" x14ac:dyDescent="0.25">
      <c r="B191" t="s">
        <v>3284</v>
      </c>
      <c r="C191" t="s">
        <v>3285</v>
      </c>
      <c r="D191">
        <v>591</v>
      </c>
      <c r="E191">
        <v>20</v>
      </c>
      <c r="F191">
        <v>0.621</v>
      </c>
      <c r="G191">
        <v>0.67700000000000005</v>
      </c>
      <c r="H191">
        <v>36.700000000000003</v>
      </c>
      <c r="I191">
        <v>30</v>
      </c>
      <c r="J191">
        <v>591</v>
      </c>
      <c r="K191">
        <v>190</v>
      </c>
    </row>
    <row r="192" spans="2:11" x14ac:dyDescent="0.25">
      <c r="B192" t="s">
        <v>3286</v>
      </c>
      <c r="C192" t="s">
        <v>3287</v>
      </c>
      <c r="D192">
        <v>590</v>
      </c>
      <c r="E192">
        <v>16</v>
      </c>
      <c r="F192">
        <v>0.57199999999999995</v>
      </c>
      <c r="G192">
        <v>0.59</v>
      </c>
      <c r="H192">
        <v>45.2</v>
      </c>
      <c r="I192">
        <v>50</v>
      </c>
      <c r="J192">
        <v>590</v>
      </c>
      <c r="K192">
        <v>191</v>
      </c>
    </row>
    <row r="193" spans="2:11" x14ac:dyDescent="0.25">
      <c r="B193" t="s">
        <v>3288</v>
      </c>
      <c r="C193" t="s">
        <v>3289</v>
      </c>
      <c r="D193">
        <v>590</v>
      </c>
      <c r="E193">
        <v>10</v>
      </c>
      <c r="F193">
        <v>0.64300000000000002</v>
      </c>
      <c r="G193">
        <v>0.63</v>
      </c>
      <c r="H193">
        <v>53.1</v>
      </c>
      <c r="I193">
        <v>40</v>
      </c>
      <c r="J193">
        <v>590</v>
      </c>
      <c r="K193">
        <v>192</v>
      </c>
    </row>
    <row r="194" spans="2:11" x14ac:dyDescent="0.25">
      <c r="B194" t="s">
        <v>3290</v>
      </c>
      <c r="C194" t="s">
        <v>3291</v>
      </c>
      <c r="D194">
        <v>590</v>
      </c>
      <c r="E194">
        <v>28</v>
      </c>
      <c r="F194">
        <v>0.52800000000000002</v>
      </c>
      <c r="G194">
        <v>0.55000000000000004</v>
      </c>
      <c r="H194">
        <v>43.7</v>
      </c>
      <c r="I194">
        <v>60.7</v>
      </c>
      <c r="J194">
        <v>590</v>
      </c>
      <c r="K194">
        <v>193</v>
      </c>
    </row>
    <row r="195" spans="2:11" x14ac:dyDescent="0.25">
      <c r="B195" t="s">
        <v>94</v>
      </c>
      <c r="C195" t="s">
        <v>95</v>
      </c>
      <c r="D195">
        <v>590</v>
      </c>
      <c r="E195">
        <v>84</v>
      </c>
      <c r="F195">
        <v>0.57399999999999995</v>
      </c>
      <c r="G195">
        <v>0.53200000000000003</v>
      </c>
      <c r="H195">
        <v>61.7</v>
      </c>
      <c r="I195">
        <v>65.5</v>
      </c>
      <c r="J195">
        <v>590</v>
      </c>
      <c r="K195">
        <v>194</v>
      </c>
    </row>
    <row r="196" spans="2:11" x14ac:dyDescent="0.25">
      <c r="B196" t="s">
        <v>3292</v>
      </c>
      <c r="C196" t="s">
        <v>3293</v>
      </c>
      <c r="D196">
        <v>587</v>
      </c>
      <c r="E196">
        <v>16</v>
      </c>
      <c r="F196">
        <v>0.57399999999999995</v>
      </c>
      <c r="G196">
        <v>0.54100000000000004</v>
      </c>
      <c r="H196">
        <v>59</v>
      </c>
      <c r="I196">
        <v>62.5</v>
      </c>
      <c r="J196">
        <v>587</v>
      </c>
      <c r="K196">
        <v>195</v>
      </c>
    </row>
    <row r="197" spans="2:11" x14ac:dyDescent="0.25">
      <c r="B197" t="s">
        <v>3294</v>
      </c>
      <c r="C197" t="s">
        <v>3295</v>
      </c>
      <c r="D197">
        <v>586</v>
      </c>
      <c r="E197">
        <v>28</v>
      </c>
      <c r="F197">
        <v>0.64</v>
      </c>
      <c r="G197">
        <v>0.52600000000000002</v>
      </c>
      <c r="H197">
        <v>77.099999999999994</v>
      </c>
      <c r="I197">
        <v>66.099999999999994</v>
      </c>
      <c r="J197">
        <v>586</v>
      </c>
      <c r="K197">
        <v>196</v>
      </c>
    </row>
    <row r="198" spans="2:11" x14ac:dyDescent="0.25">
      <c r="B198" t="s">
        <v>3296</v>
      </c>
      <c r="C198" t="s">
        <v>3297</v>
      </c>
      <c r="D198">
        <v>585</v>
      </c>
      <c r="E198">
        <v>22</v>
      </c>
      <c r="F198">
        <v>0.60899999999999999</v>
      </c>
      <c r="G198">
        <v>0.621</v>
      </c>
      <c r="H198">
        <v>46.8</v>
      </c>
      <c r="I198">
        <v>40.9</v>
      </c>
      <c r="J198">
        <v>585</v>
      </c>
      <c r="K198">
        <v>197</v>
      </c>
    </row>
    <row r="199" spans="2:11" x14ac:dyDescent="0.25">
      <c r="B199" t="s">
        <v>442</v>
      </c>
      <c r="C199" t="s">
        <v>443</v>
      </c>
      <c r="D199">
        <v>585</v>
      </c>
      <c r="E199">
        <v>8</v>
      </c>
      <c r="F199">
        <v>0.52600000000000002</v>
      </c>
      <c r="G199">
        <v>0.49</v>
      </c>
      <c r="H199">
        <v>60.7</v>
      </c>
      <c r="I199">
        <v>75</v>
      </c>
      <c r="J199">
        <v>585</v>
      </c>
      <c r="K199">
        <v>198</v>
      </c>
    </row>
    <row r="200" spans="2:11" x14ac:dyDescent="0.25">
      <c r="B200" t="s">
        <v>3298</v>
      </c>
      <c r="C200" t="s">
        <v>3299</v>
      </c>
      <c r="D200">
        <v>583</v>
      </c>
      <c r="E200">
        <v>31</v>
      </c>
      <c r="F200">
        <v>0.54400000000000004</v>
      </c>
      <c r="G200">
        <v>0.51100000000000001</v>
      </c>
      <c r="H200">
        <v>59.7</v>
      </c>
      <c r="I200">
        <v>69.400000000000006</v>
      </c>
      <c r="J200">
        <v>583</v>
      </c>
      <c r="K200">
        <v>199</v>
      </c>
    </row>
    <row r="201" spans="2:11" x14ac:dyDescent="0.25">
      <c r="B201" t="s">
        <v>3300</v>
      </c>
      <c r="C201" t="s">
        <v>3301</v>
      </c>
      <c r="D201">
        <v>583</v>
      </c>
      <c r="E201">
        <v>16</v>
      </c>
      <c r="F201">
        <v>0.59</v>
      </c>
      <c r="G201">
        <v>0.62</v>
      </c>
      <c r="H201">
        <v>42.4</v>
      </c>
      <c r="I201">
        <v>40.6</v>
      </c>
      <c r="J201">
        <v>583</v>
      </c>
      <c r="K201">
        <v>200</v>
      </c>
    </row>
    <row r="202" spans="2:11" x14ac:dyDescent="0.25">
      <c r="B202" t="s">
        <v>3302</v>
      </c>
      <c r="C202" t="s">
        <v>3303</v>
      </c>
      <c r="D202">
        <v>583</v>
      </c>
      <c r="E202">
        <v>16</v>
      </c>
      <c r="F202">
        <v>0.60599999999999998</v>
      </c>
      <c r="G202">
        <v>0.61899999999999999</v>
      </c>
      <c r="H202">
        <v>46.5</v>
      </c>
      <c r="I202">
        <v>40.6</v>
      </c>
      <c r="J202">
        <v>583</v>
      </c>
      <c r="K202">
        <v>201</v>
      </c>
    </row>
    <row r="203" spans="2:11" x14ac:dyDescent="0.25">
      <c r="B203" t="s">
        <v>3304</v>
      </c>
      <c r="C203" t="s">
        <v>3305</v>
      </c>
      <c r="D203">
        <v>582</v>
      </c>
      <c r="E203">
        <v>22</v>
      </c>
      <c r="F203">
        <v>0.60599999999999998</v>
      </c>
      <c r="G203">
        <v>0.57399999999999995</v>
      </c>
      <c r="H203">
        <v>58.5</v>
      </c>
      <c r="I203">
        <v>52.3</v>
      </c>
      <c r="J203">
        <v>582</v>
      </c>
      <c r="K203">
        <v>202</v>
      </c>
    </row>
    <row r="204" spans="2:11" x14ac:dyDescent="0.25">
      <c r="B204" t="s">
        <v>3306</v>
      </c>
      <c r="C204" t="s">
        <v>3307</v>
      </c>
      <c r="D204">
        <v>582</v>
      </c>
      <c r="E204">
        <v>17</v>
      </c>
      <c r="F204">
        <v>0.621</v>
      </c>
      <c r="G204">
        <v>0.56000000000000005</v>
      </c>
      <c r="H204">
        <v>65.599999999999994</v>
      </c>
      <c r="I204">
        <v>55.9</v>
      </c>
      <c r="J204">
        <v>582</v>
      </c>
      <c r="K204">
        <v>203</v>
      </c>
    </row>
    <row r="205" spans="2:11" x14ac:dyDescent="0.25">
      <c r="B205" t="s">
        <v>3308</v>
      </c>
      <c r="C205" t="s">
        <v>3309</v>
      </c>
      <c r="D205">
        <v>581</v>
      </c>
      <c r="E205">
        <v>24</v>
      </c>
      <c r="F205">
        <v>0.61</v>
      </c>
      <c r="G205">
        <v>0.64900000000000002</v>
      </c>
      <c r="H205">
        <v>40.4</v>
      </c>
      <c r="I205">
        <v>33.299999999999997</v>
      </c>
      <c r="J205">
        <v>581</v>
      </c>
      <c r="K205">
        <v>204</v>
      </c>
    </row>
    <row r="206" spans="2:11" x14ac:dyDescent="0.25">
      <c r="B206" t="s">
        <v>2466</v>
      </c>
      <c r="C206" t="s">
        <v>2467</v>
      </c>
      <c r="D206">
        <v>581</v>
      </c>
      <c r="E206">
        <v>42</v>
      </c>
      <c r="F206">
        <v>0.61499999999999999</v>
      </c>
      <c r="G206">
        <v>0.628</v>
      </c>
      <c r="H206">
        <v>46.8</v>
      </c>
      <c r="I206">
        <v>38.1</v>
      </c>
      <c r="J206">
        <v>581</v>
      </c>
      <c r="K206">
        <v>205</v>
      </c>
    </row>
    <row r="207" spans="2:11" x14ac:dyDescent="0.25">
      <c r="B207" t="s">
        <v>3310</v>
      </c>
      <c r="C207" t="s">
        <v>3311</v>
      </c>
      <c r="D207">
        <v>580</v>
      </c>
      <c r="E207">
        <v>10</v>
      </c>
      <c r="F207">
        <v>0.56499999999999995</v>
      </c>
      <c r="G207">
        <v>0.54400000000000004</v>
      </c>
      <c r="H207">
        <v>56.1</v>
      </c>
      <c r="I207">
        <v>60</v>
      </c>
      <c r="J207">
        <v>580</v>
      </c>
      <c r="K207">
        <v>206</v>
      </c>
    </row>
    <row r="208" spans="2:11" x14ac:dyDescent="0.25">
      <c r="B208" t="s">
        <v>3312</v>
      </c>
      <c r="C208" t="s">
        <v>3313</v>
      </c>
      <c r="D208">
        <v>578</v>
      </c>
      <c r="E208">
        <v>27</v>
      </c>
      <c r="F208">
        <v>0.58499999999999996</v>
      </c>
      <c r="G208">
        <v>0.496</v>
      </c>
      <c r="H208">
        <v>73.599999999999994</v>
      </c>
      <c r="I208">
        <v>72.2</v>
      </c>
      <c r="J208">
        <v>578</v>
      </c>
      <c r="K208">
        <v>207</v>
      </c>
    </row>
    <row r="209" spans="2:11" x14ac:dyDescent="0.25">
      <c r="B209" t="s">
        <v>3314</v>
      </c>
      <c r="C209" t="s">
        <v>3315</v>
      </c>
      <c r="D209">
        <v>578</v>
      </c>
      <c r="E209">
        <v>10</v>
      </c>
      <c r="F209">
        <v>0.60399999999999998</v>
      </c>
      <c r="G209">
        <v>0.57799999999999996</v>
      </c>
      <c r="H209">
        <v>56.9</v>
      </c>
      <c r="I209">
        <v>50</v>
      </c>
      <c r="J209">
        <v>578</v>
      </c>
      <c r="K209">
        <v>208</v>
      </c>
    </row>
    <row r="210" spans="2:11" x14ac:dyDescent="0.25">
      <c r="B210" t="s">
        <v>2486</v>
      </c>
      <c r="C210" t="s">
        <v>2487</v>
      </c>
      <c r="D210">
        <v>577</v>
      </c>
      <c r="E210">
        <v>31</v>
      </c>
      <c r="F210">
        <v>0.59399999999999997</v>
      </c>
      <c r="G210">
        <v>0.60799999999999998</v>
      </c>
      <c r="H210">
        <v>46.5</v>
      </c>
      <c r="I210">
        <v>41.9</v>
      </c>
      <c r="J210">
        <v>577</v>
      </c>
      <c r="K210">
        <v>209</v>
      </c>
    </row>
    <row r="211" spans="2:11" x14ac:dyDescent="0.25">
      <c r="B211" t="s">
        <v>3316</v>
      </c>
      <c r="C211" t="s">
        <v>3317</v>
      </c>
      <c r="D211">
        <v>576</v>
      </c>
      <c r="E211">
        <v>6</v>
      </c>
      <c r="F211">
        <v>0.53200000000000003</v>
      </c>
      <c r="G211">
        <v>0.64400000000000002</v>
      </c>
      <c r="H211">
        <v>23.4</v>
      </c>
      <c r="I211">
        <v>33.299999999999997</v>
      </c>
      <c r="J211">
        <v>576</v>
      </c>
      <c r="K211">
        <v>210</v>
      </c>
    </row>
    <row r="212" spans="2:11" x14ac:dyDescent="0.25">
      <c r="B212" t="s">
        <v>3318</v>
      </c>
      <c r="C212" t="s">
        <v>3319</v>
      </c>
      <c r="D212">
        <v>576</v>
      </c>
      <c r="E212">
        <v>14</v>
      </c>
      <c r="F212">
        <v>0.54900000000000004</v>
      </c>
      <c r="G212">
        <v>0.63400000000000001</v>
      </c>
      <c r="H212">
        <v>29.1</v>
      </c>
      <c r="I212">
        <v>35.700000000000003</v>
      </c>
      <c r="J212">
        <v>576</v>
      </c>
      <c r="K212">
        <v>211</v>
      </c>
    </row>
    <row r="213" spans="2:11" x14ac:dyDescent="0.25">
      <c r="B213" t="s">
        <v>3320</v>
      </c>
      <c r="C213" t="s">
        <v>3321</v>
      </c>
      <c r="D213">
        <v>575</v>
      </c>
      <c r="E213">
        <v>61</v>
      </c>
      <c r="F213">
        <v>0.53100000000000003</v>
      </c>
      <c r="G213">
        <v>0.503</v>
      </c>
      <c r="H213">
        <v>58.3</v>
      </c>
      <c r="I213">
        <v>69.7</v>
      </c>
      <c r="J213">
        <v>575</v>
      </c>
      <c r="K213">
        <v>212</v>
      </c>
    </row>
    <row r="214" spans="2:11" x14ac:dyDescent="0.25">
      <c r="B214" t="s">
        <v>673</v>
      </c>
      <c r="C214" t="s">
        <v>674</v>
      </c>
      <c r="D214">
        <v>575</v>
      </c>
      <c r="E214">
        <v>22</v>
      </c>
      <c r="F214">
        <v>0.55900000000000005</v>
      </c>
      <c r="G214">
        <v>0.50900000000000001</v>
      </c>
      <c r="H214">
        <v>64.400000000000006</v>
      </c>
      <c r="I214">
        <v>68.2</v>
      </c>
      <c r="J214">
        <v>575</v>
      </c>
      <c r="K214">
        <v>213</v>
      </c>
    </row>
    <row r="215" spans="2:11" x14ac:dyDescent="0.25">
      <c r="B215" t="s">
        <v>3322</v>
      </c>
      <c r="C215" t="s">
        <v>3323</v>
      </c>
      <c r="D215">
        <v>574</v>
      </c>
      <c r="E215">
        <v>16</v>
      </c>
      <c r="F215">
        <v>0.56899999999999995</v>
      </c>
      <c r="G215">
        <v>0.49399999999999999</v>
      </c>
      <c r="H215">
        <v>70.7</v>
      </c>
      <c r="I215">
        <v>71.900000000000006</v>
      </c>
      <c r="J215">
        <v>574</v>
      </c>
      <c r="K215">
        <v>214</v>
      </c>
    </row>
    <row r="216" spans="2:11" x14ac:dyDescent="0.25">
      <c r="B216" t="s">
        <v>3324</v>
      </c>
      <c r="C216" t="s">
        <v>3325</v>
      </c>
      <c r="D216">
        <v>573</v>
      </c>
      <c r="E216">
        <v>47</v>
      </c>
      <c r="F216">
        <v>0.55600000000000005</v>
      </c>
      <c r="G216">
        <v>0.50700000000000001</v>
      </c>
      <c r="H216">
        <v>63.9</v>
      </c>
      <c r="I216">
        <v>68.099999999999994</v>
      </c>
      <c r="J216">
        <v>573</v>
      </c>
      <c r="K216">
        <v>215</v>
      </c>
    </row>
    <row r="217" spans="2:11" x14ac:dyDescent="0.25">
      <c r="B217" t="s">
        <v>3326</v>
      </c>
      <c r="C217" t="s">
        <v>3327</v>
      </c>
      <c r="D217">
        <v>572</v>
      </c>
      <c r="E217">
        <v>50</v>
      </c>
      <c r="F217">
        <v>0.56399999999999995</v>
      </c>
      <c r="G217">
        <v>0.54700000000000004</v>
      </c>
      <c r="H217">
        <v>54.8</v>
      </c>
      <c r="I217">
        <v>57</v>
      </c>
      <c r="J217">
        <v>572</v>
      </c>
      <c r="K217">
        <v>216</v>
      </c>
    </row>
    <row r="218" spans="2:11" x14ac:dyDescent="0.25">
      <c r="B218" t="s">
        <v>3328</v>
      </c>
      <c r="C218" t="s">
        <v>3329</v>
      </c>
      <c r="D218">
        <v>571</v>
      </c>
      <c r="E218">
        <v>16</v>
      </c>
      <c r="F218">
        <v>0.63100000000000001</v>
      </c>
      <c r="G218">
        <v>0.59499999999999997</v>
      </c>
      <c r="H218">
        <v>59.1</v>
      </c>
      <c r="I218">
        <v>43.8</v>
      </c>
      <c r="J218">
        <v>571</v>
      </c>
      <c r="K218">
        <v>217</v>
      </c>
    </row>
    <row r="219" spans="2:11" x14ac:dyDescent="0.25">
      <c r="B219" t="s">
        <v>3330</v>
      </c>
      <c r="C219" t="s">
        <v>3331</v>
      </c>
      <c r="D219">
        <v>571</v>
      </c>
      <c r="E219">
        <v>6</v>
      </c>
      <c r="F219">
        <v>0.53600000000000003</v>
      </c>
      <c r="G219">
        <v>0.51</v>
      </c>
      <c r="H219">
        <v>57.5</v>
      </c>
      <c r="I219">
        <v>66.7</v>
      </c>
      <c r="J219">
        <v>571</v>
      </c>
      <c r="K219">
        <v>218</v>
      </c>
    </row>
    <row r="220" spans="2:11" x14ac:dyDescent="0.25">
      <c r="B220" t="s">
        <v>1748</v>
      </c>
      <c r="C220" t="s">
        <v>1749</v>
      </c>
      <c r="D220">
        <v>571</v>
      </c>
      <c r="E220">
        <v>29</v>
      </c>
      <c r="F220">
        <v>0.57999999999999996</v>
      </c>
      <c r="G220">
        <v>0.57099999999999995</v>
      </c>
      <c r="H220">
        <v>52.6</v>
      </c>
      <c r="I220">
        <v>50</v>
      </c>
      <c r="J220">
        <v>571</v>
      </c>
      <c r="K220">
        <v>219</v>
      </c>
    </row>
    <row r="221" spans="2:11" x14ac:dyDescent="0.25">
      <c r="B221" t="s">
        <v>3332</v>
      </c>
      <c r="C221" t="s">
        <v>3333</v>
      </c>
      <c r="D221">
        <v>570</v>
      </c>
      <c r="E221">
        <v>5</v>
      </c>
      <c r="F221">
        <v>0.54700000000000004</v>
      </c>
      <c r="G221">
        <v>0.45600000000000002</v>
      </c>
      <c r="H221">
        <v>75.7</v>
      </c>
      <c r="I221">
        <v>80</v>
      </c>
      <c r="J221">
        <v>570</v>
      </c>
      <c r="K221">
        <v>220</v>
      </c>
    </row>
    <row r="222" spans="2:11" x14ac:dyDescent="0.25">
      <c r="B222" t="s">
        <v>3334</v>
      </c>
      <c r="C222" t="s">
        <v>3335</v>
      </c>
      <c r="D222">
        <v>569</v>
      </c>
      <c r="E222">
        <v>45</v>
      </c>
      <c r="F222">
        <v>0.53900000000000003</v>
      </c>
      <c r="G222">
        <v>0.48799999999999999</v>
      </c>
      <c r="H222">
        <v>65</v>
      </c>
      <c r="I222">
        <v>72.2</v>
      </c>
      <c r="J222">
        <v>569</v>
      </c>
      <c r="K222">
        <v>221</v>
      </c>
    </row>
    <row r="223" spans="2:11" x14ac:dyDescent="0.25">
      <c r="B223" t="s">
        <v>3336</v>
      </c>
      <c r="C223" t="s">
        <v>3337</v>
      </c>
      <c r="D223">
        <v>565</v>
      </c>
      <c r="E223">
        <v>21</v>
      </c>
      <c r="F223">
        <v>0.52300000000000002</v>
      </c>
      <c r="G223">
        <v>0.46800000000000003</v>
      </c>
      <c r="H223">
        <v>66.400000000000006</v>
      </c>
      <c r="I223">
        <v>76.2</v>
      </c>
      <c r="J223">
        <v>565</v>
      </c>
      <c r="K223">
        <v>222</v>
      </c>
    </row>
    <row r="224" spans="2:11" x14ac:dyDescent="0.25">
      <c r="B224" t="s">
        <v>3338</v>
      </c>
      <c r="C224" t="s">
        <v>3339</v>
      </c>
      <c r="D224">
        <v>563</v>
      </c>
      <c r="E224">
        <v>13</v>
      </c>
      <c r="F224">
        <v>0.624</v>
      </c>
      <c r="G224">
        <v>0.64200000000000002</v>
      </c>
      <c r="H224">
        <v>45.6</v>
      </c>
      <c r="I224">
        <v>30.8</v>
      </c>
      <c r="J224">
        <v>563</v>
      </c>
      <c r="K224">
        <v>223</v>
      </c>
    </row>
    <row r="225" spans="2:11" x14ac:dyDescent="0.25">
      <c r="B225" t="s">
        <v>3340</v>
      </c>
      <c r="C225" t="s">
        <v>3341</v>
      </c>
      <c r="D225">
        <v>562</v>
      </c>
      <c r="E225">
        <v>10</v>
      </c>
      <c r="F225">
        <v>0.56899999999999995</v>
      </c>
      <c r="G225">
        <v>0.49</v>
      </c>
      <c r="H225">
        <v>71.599999999999994</v>
      </c>
      <c r="I225">
        <v>70</v>
      </c>
      <c r="J225">
        <v>562</v>
      </c>
      <c r="K225">
        <v>224</v>
      </c>
    </row>
    <row r="226" spans="2:11" x14ac:dyDescent="0.25">
      <c r="B226" t="s">
        <v>3342</v>
      </c>
      <c r="C226" t="s">
        <v>3343</v>
      </c>
      <c r="D226">
        <v>560</v>
      </c>
      <c r="E226">
        <v>38</v>
      </c>
      <c r="F226">
        <v>0.6</v>
      </c>
      <c r="G226">
        <v>0.56000000000000005</v>
      </c>
      <c r="H226">
        <v>60.6</v>
      </c>
      <c r="I226">
        <v>50</v>
      </c>
      <c r="J226">
        <v>560</v>
      </c>
      <c r="K226">
        <v>225</v>
      </c>
    </row>
    <row r="227" spans="2:11" x14ac:dyDescent="0.25">
      <c r="B227" t="s">
        <v>3344</v>
      </c>
      <c r="C227" t="s">
        <v>3345</v>
      </c>
      <c r="D227">
        <v>559</v>
      </c>
      <c r="E227">
        <v>17</v>
      </c>
      <c r="F227">
        <v>0.63400000000000001</v>
      </c>
      <c r="G227">
        <v>0.64400000000000002</v>
      </c>
      <c r="H227">
        <v>47.6</v>
      </c>
      <c r="I227">
        <v>29.4</v>
      </c>
      <c r="J227">
        <v>559</v>
      </c>
      <c r="K227">
        <v>226</v>
      </c>
    </row>
    <row r="228" spans="2:11" x14ac:dyDescent="0.25">
      <c r="B228" t="s">
        <v>3346</v>
      </c>
      <c r="C228" t="s">
        <v>3347</v>
      </c>
      <c r="D228">
        <v>558</v>
      </c>
      <c r="E228">
        <v>53</v>
      </c>
      <c r="F228">
        <v>0.53600000000000003</v>
      </c>
      <c r="G228">
        <v>0.48099999999999998</v>
      </c>
      <c r="H228">
        <v>66.400000000000006</v>
      </c>
      <c r="I228">
        <v>71.7</v>
      </c>
      <c r="J228">
        <v>558</v>
      </c>
      <c r="K228">
        <v>227</v>
      </c>
    </row>
    <row r="229" spans="2:11" x14ac:dyDescent="0.25">
      <c r="B229" t="s">
        <v>3348</v>
      </c>
      <c r="C229" t="s">
        <v>3349</v>
      </c>
      <c r="D229">
        <v>558</v>
      </c>
      <c r="E229">
        <v>24</v>
      </c>
      <c r="F229">
        <v>0.57799999999999996</v>
      </c>
      <c r="G229">
        <v>0.52100000000000002</v>
      </c>
      <c r="H229">
        <v>65.5</v>
      </c>
      <c r="I229">
        <v>60.4</v>
      </c>
      <c r="J229">
        <v>558</v>
      </c>
      <c r="K229">
        <v>228</v>
      </c>
    </row>
    <row r="230" spans="2:11" x14ac:dyDescent="0.25">
      <c r="B230" t="s">
        <v>3350</v>
      </c>
      <c r="C230" t="s">
        <v>3351</v>
      </c>
      <c r="D230">
        <v>558</v>
      </c>
      <c r="E230">
        <v>27</v>
      </c>
      <c r="F230">
        <v>0.59199999999999997</v>
      </c>
      <c r="G230">
        <v>0.54500000000000004</v>
      </c>
      <c r="H230">
        <v>62.6</v>
      </c>
      <c r="I230">
        <v>53.7</v>
      </c>
      <c r="J230">
        <v>558</v>
      </c>
      <c r="K230">
        <v>229</v>
      </c>
    </row>
    <row r="231" spans="2:11" x14ac:dyDescent="0.25">
      <c r="B231" t="s">
        <v>3352</v>
      </c>
      <c r="C231" t="s">
        <v>3353</v>
      </c>
      <c r="D231">
        <v>558</v>
      </c>
      <c r="E231">
        <v>36</v>
      </c>
      <c r="F231">
        <v>0.57299999999999995</v>
      </c>
      <c r="G231">
        <v>0.55300000000000005</v>
      </c>
      <c r="H231">
        <v>55.6</v>
      </c>
      <c r="I231">
        <v>51.4</v>
      </c>
      <c r="J231">
        <v>558</v>
      </c>
      <c r="K231">
        <v>230</v>
      </c>
    </row>
    <row r="232" spans="2:11" x14ac:dyDescent="0.25">
      <c r="B232" t="s">
        <v>1425</v>
      </c>
      <c r="C232" t="s">
        <v>1426</v>
      </c>
      <c r="D232">
        <v>557</v>
      </c>
      <c r="E232">
        <v>15</v>
      </c>
      <c r="F232">
        <v>0.52600000000000002</v>
      </c>
      <c r="G232">
        <v>0.52200000000000002</v>
      </c>
      <c r="H232">
        <v>51.2</v>
      </c>
      <c r="I232">
        <v>60</v>
      </c>
      <c r="J232">
        <v>557</v>
      </c>
      <c r="K232">
        <v>231</v>
      </c>
    </row>
    <row r="233" spans="2:11" x14ac:dyDescent="0.25">
      <c r="B233" t="s">
        <v>3354</v>
      </c>
      <c r="C233" t="s">
        <v>3355</v>
      </c>
      <c r="D233">
        <v>557</v>
      </c>
      <c r="E233">
        <v>23</v>
      </c>
      <c r="F233">
        <v>0.55000000000000004</v>
      </c>
      <c r="G233">
        <v>0.53400000000000003</v>
      </c>
      <c r="H233">
        <v>54.5</v>
      </c>
      <c r="I233">
        <v>56.5</v>
      </c>
      <c r="J233">
        <v>557</v>
      </c>
      <c r="K233">
        <v>232</v>
      </c>
    </row>
    <row r="234" spans="2:11" x14ac:dyDescent="0.25">
      <c r="B234" t="s">
        <v>2780</v>
      </c>
      <c r="C234" t="s">
        <v>2781</v>
      </c>
      <c r="D234">
        <v>557</v>
      </c>
      <c r="E234">
        <v>31</v>
      </c>
      <c r="F234">
        <v>0.55200000000000005</v>
      </c>
      <c r="G234">
        <v>0.53400000000000003</v>
      </c>
      <c r="H234">
        <v>55</v>
      </c>
      <c r="I234">
        <v>56.5</v>
      </c>
      <c r="J234">
        <v>557</v>
      </c>
      <c r="K234">
        <v>233</v>
      </c>
    </row>
    <row r="235" spans="2:11" x14ac:dyDescent="0.25">
      <c r="B235" t="s">
        <v>3356</v>
      </c>
      <c r="C235" t="s">
        <v>3357</v>
      </c>
      <c r="D235">
        <v>557</v>
      </c>
      <c r="E235">
        <v>6</v>
      </c>
      <c r="F235">
        <v>0.48399999999999999</v>
      </c>
      <c r="G235">
        <v>0.51600000000000001</v>
      </c>
      <c r="H235">
        <v>40.299999999999997</v>
      </c>
      <c r="I235">
        <v>66.7</v>
      </c>
      <c r="J235">
        <v>557</v>
      </c>
      <c r="K235">
        <v>234</v>
      </c>
    </row>
    <row r="236" spans="2:11" x14ac:dyDescent="0.25">
      <c r="B236" t="s">
        <v>3358</v>
      </c>
      <c r="C236" t="s">
        <v>3359</v>
      </c>
      <c r="D236">
        <v>557</v>
      </c>
      <c r="E236">
        <v>17</v>
      </c>
      <c r="F236">
        <v>0.55400000000000005</v>
      </c>
      <c r="G236">
        <v>0.51600000000000001</v>
      </c>
      <c r="H236">
        <v>60.9</v>
      </c>
      <c r="I236">
        <v>61.8</v>
      </c>
      <c r="J236">
        <v>557</v>
      </c>
      <c r="K236">
        <v>235</v>
      </c>
    </row>
    <row r="237" spans="2:11" x14ac:dyDescent="0.25">
      <c r="B237" t="s">
        <v>2397</v>
      </c>
      <c r="C237" t="s">
        <v>2398</v>
      </c>
      <c r="D237">
        <v>557</v>
      </c>
      <c r="E237">
        <v>51</v>
      </c>
      <c r="F237">
        <v>0.54500000000000004</v>
      </c>
      <c r="G237">
        <v>0.53200000000000003</v>
      </c>
      <c r="H237">
        <v>53.7</v>
      </c>
      <c r="I237">
        <v>56.9</v>
      </c>
      <c r="J237">
        <v>557</v>
      </c>
      <c r="K237">
        <v>236</v>
      </c>
    </row>
    <row r="238" spans="2:11" x14ac:dyDescent="0.25">
      <c r="B238" t="s">
        <v>908</v>
      </c>
      <c r="C238" t="s">
        <v>909</v>
      </c>
      <c r="D238">
        <v>556</v>
      </c>
      <c r="E238">
        <v>43</v>
      </c>
      <c r="F238">
        <v>0.53200000000000003</v>
      </c>
      <c r="G238">
        <v>0.50700000000000001</v>
      </c>
      <c r="H238">
        <v>57.5</v>
      </c>
      <c r="I238">
        <v>64</v>
      </c>
      <c r="J238">
        <v>556</v>
      </c>
      <c r="K238">
        <v>237</v>
      </c>
    </row>
    <row r="239" spans="2:11" x14ac:dyDescent="0.25">
      <c r="B239" t="s">
        <v>928</v>
      </c>
      <c r="C239" t="s">
        <v>929</v>
      </c>
      <c r="D239">
        <v>555</v>
      </c>
      <c r="E239">
        <v>57</v>
      </c>
      <c r="F239">
        <v>0.57299999999999995</v>
      </c>
      <c r="G239">
        <v>0.49299999999999999</v>
      </c>
      <c r="H239">
        <v>71.8</v>
      </c>
      <c r="I239">
        <v>67.5</v>
      </c>
      <c r="J239">
        <v>555</v>
      </c>
      <c r="K239">
        <v>238</v>
      </c>
    </row>
    <row r="240" spans="2:11" x14ac:dyDescent="0.25">
      <c r="B240" t="s">
        <v>3360</v>
      </c>
      <c r="C240" t="s">
        <v>3361</v>
      </c>
      <c r="D240">
        <v>554</v>
      </c>
      <c r="E240">
        <v>53</v>
      </c>
      <c r="F240">
        <v>0.54</v>
      </c>
      <c r="G240">
        <v>0.498</v>
      </c>
      <c r="H240">
        <v>62.5</v>
      </c>
      <c r="I240">
        <v>66</v>
      </c>
      <c r="J240">
        <v>554</v>
      </c>
      <c r="K240">
        <v>239</v>
      </c>
    </row>
    <row r="241" spans="2:11" x14ac:dyDescent="0.25">
      <c r="B241" t="s">
        <v>3362</v>
      </c>
      <c r="C241" t="s">
        <v>3363</v>
      </c>
      <c r="D241">
        <v>554</v>
      </c>
      <c r="E241">
        <v>35</v>
      </c>
      <c r="F241">
        <v>0.57799999999999996</v>
      </c>
      <c r="G241">
        <v>0.53900000000000003</v>
      </c>
      <c r="H241">
        <v>60.9</v>
      </c>
      <c r="I241">
        <v>54.3</v>
      </c>
      <c r="J241">
        <v>554</v>
      </c>
      <c r="K241">
        <v>240</v>
      </c>
    </row>
    <row r="242" spans="2:11" x14ac:dyDescent="0.25">
      <c r="B242" t="s">
        <v>3364</v>
      </c>
      <c r="C242" t="s">
        <v>3365</v>
      </c>
      <c r="D242">
        <v>553</v>
      </c>
      <c r="E242">
        <v>18</v>
      </c>
      <c r="F242">
        <v>0.55000000000000004</v>
      </c>
      <c r="G242">
        <v>0.51500000000000001</v>
      </c>
      <c r="H242">
        <v>60.2</v>
      </c>
      <c r="I242">
        <v>61.1</v>
      </c>
      <c r="J242">
        <v>553</v>
      </c>
      <c r="K242">
        <v>241</v>
      </c>
    </row>
    <row r="243" spans="2:11" x14ac:dyDescent="0.25">
      <c r="B243" t="s">
        <v>2674</v>
      </c>
      <c r="C243" t="s">
        <v>2675</v>
      </c>
      <c r="D243">
        <v>553</v>
      </c>
      <c r="E243">
        <v>19</v>
      </c>
      <c r="F243">
        <v>0.52400000000000002</v>
      </c>
      <c r="G243">
        <v>0.51600000000000001</v>
      </c>
      <c r="H243">
        <v>52.4</v>
      </c>
      <c r="I243">
        <v>60.5</v>
      </c>
      <c r="J243">
        <v>553</v>
      </c>
      <c r="K243">
        <v>242</v>
      </c>
    </row>
    <row r="244" spans="2:11" x14ac:dyDescent="0.25">
      <c r="B244" t="s">
        <v>3366</v>
      </c>
      <c r="C244" t="s">
        <v>3367</v>
      </c>
      <c r="D244">
        <v>552</v>
      </c>
      <c r="E244">
        <v>43</v>
      </c>
      <c r="F244">
        <v>0.54600000000000004</v>
      </c>
      <c r="G244">
        <v>0.53200000000000003</v>
      </c>
      <c r="H244">
        <v>54</v>
      </c>
      <c r="I244">
        <v>55.8</v>
      </c>
      <c r="J244">
        <v>552</v>
      </c>
      <c r="K244">
        <v>243</v>
      </c>
    </row>
    <row r="245" spans="2:11" x14ac:dyDescent="0.25">
      <c r="B245" t="s">
        <v>3368</v>
      </c>
      <c r="C245" t="s">
        <v>3369</v>
      </c>
      <c r="D245">
        <v>552</v>
      </c>
      <c r="E245">
        <v>27</v>
      </c>
      <c r="F245">
        <v>0.496</v>
      </c>
      <c r="G245">
        <v>0.63500000000000001</v>
      </c>
      <c r="H245">
        <v>17.8</v>
      </c>
      <c r="I245">
        <v>29.6</v>
      </c>
      <c r="J245">
        <v>552</v>
      </c>
      <c r="K245">
        <v>244</v>
      </c>
    </row>
    <row r="246" spans="2:11" x14ac:dyDescent="0.25">
      <c r="B246" t="s">
        <v>3370</v>
      </c>
      <c r="C246" t="s">
        <v>3371</v>
      </c>
      <c r="D246">
        <v>551</v>
      </c>
      <c r="E246">
        <v>34</v>
      </c>
      <c r="F246">
        <v>0.54</v>
      </c>
      <c r="G246">
        <v>0.63500000000000001</v>
      </c>
      <c r="H246">
        <v>26.8</v>
      </c>
      <c r="I246">
        <v>29.4</v>
      </c>
      <c r="J246">
        <v>551</v>
      </c>
      <c r="K246">
        <v>245</v>
      </c>
    </row>
    <row r="247" spans="2:11" x14ac:dyDescent="0.25">
      <c r="B247" t="s">
        <v>129</v>
      </c>
      <c r="C247" t="s">
        <v>130</v>
      </c>
      <c r="D247">
        <v>550</v>
      </c>
      <c r="E247">
        <v>18</v>
      </c>
      <c r="F247">
        <v>0.55700000000000005</v>
      </c>
      <c r="G247">
        <v>0.65700000000000003</v>
      </c>
      <c r="H247">
        <v>26.4</v>
      </c>
      <c r="I247">
        <v>25</v>
      </c>
      <c r="J247">
        <v>550</v>
      </c>
      <c r="K247">
        <v>246</v>
      </c>
    </row>
    <row r="248" spans="2:11" x14ac:dyDescent="0.25">
      <c r="B248" t="s">
        <v>1068</v>
      </c>
      <c r="C248" t="s">
        <v>1069</v>
      </c>
      <c r="D248">
        <v>548</v>
      </c>
      <c r="E248">
        <v>45</v>
      </c>
      <c r="F248">
        <v>0.56699999999999995</v>
      </c>
      <c r="G248">
        <v>0.47799999999999998</v>
      </c>
      <c r="H248">
        <v>74.2</v>
      </c>
      <c r="I248">
        <v>70</v>
      </c>
      <c r="J248">
        <v>548</v>
      </c>
      <c r="K248">
        <v>247</v>
      </c>
    </row>
    <row r="249" spans="2:11" x14ac:dyDescent="0.25">
      <c r="B249" t="s">
        <v>3372</v>
      </c>
      <c r="C249" t="s">
        <v>3373</v>
      </c>
      <c r="D249">
        <v>548</v>
      </c>
      <c r="E249">
        <v>23</v>
      </c>
      <c r="F249">
        <v>0.60699999999999998</v>
      </c>
      <c r="G249">
        <v>0.52500000000000002</v>
      </c>
      <c r="H249">
        <v>71.099999999999994</v>
      </c>
      <c r="I249">
        <v>56.5</v>
      </c>
      <c r="J249">
        <v>548</v>
      </c>
      <c r="K249">
        <v>248</v>
      </c>
    </row>
    <row r="250" spans="2:11" x14ac:dyDescent="0.25">
      <c r="B250" t="s">
        <v>3374</v>
      </c>
      <c r="C250" t="s">
        <v>3375</v>
      </c>
      <c r="D250">
        <v>548</v>
      </c>
      <c r="E250">
        <v>12</v>
      </c>
      <c r="F250">
        <v>0.48099999999999998</v>
      </c>
      <c r="G250">
        <v>0.71</v>
      </c>
      <c r="H250">
        <v>8.3000000000000007</v>
      </c>
      <c r="I250">
        <v>16.7</v>
      </c>
      <c r="J250">
        <v>548</v>
      </c>
      <c r="K250">
        <v>249</v>
      </c>
    </row>
    <row r="251" spans="2:11" x14ac:dyDescent="0.25">
      <c r="B251" t="s">
        <v>2798</v>
      </c>
      <c r="C251" t="s">
        <v>2799</v>
      </c>
      <c r="D251">
        <v>547</v>
      </c>
      <c r="E251">
        <v>31</v>
      </c>
      <c r="F251">
        <v>0.54700000000000004</v>
      </c>
      <c r="G251">
        <v>0.503</v>
      </c>
      <c r="H251">
        <v>63</v>
      </c>
      <c r="I251">
        <v>62.9</v>
      </c>
      <c r="J251">
        <v>547</v>
      </c>
      <c r="K251">
        <v>250</v>
      </c>
    </row>
    <row r="252" spans="2:11" x14ac:dyDescent="0.25">
      <c r="B252" t="s">
        <v>3376</v>
      </c>
      <c r="C252" t="s">
        <v>3377</v>
      </c>
      <c r="D252">
        <v>547</v>
      </c>
      <c r="E252">
        <v>62</v>
      </c>
      <c r="F252">
        <v>0.55300000000000005</v>
      </c>
      <c r="G252">
        <v>0.52400000000000002</v>
      </c>
      <c r="H252">
        <v>58.3</v>
      </c>
      <c r="I252">
        <v>56.5</v>
      </c>
      <c r="J252">
        <v>547</v>
      </c>
      <c r="K252">
        <v>251</v>
      </c>
    </row>
    <row r="253" spans="2:11" x14ac:dyDescent="0.25">
      <c r="B253" t="s">
        <v>3378</v>
      </c>
      <c r="C253" t="s">
        <v>3379</v>
      </c>
      <c r="D253">
        <v>545</v>
      </c>
      <c r="E253">
        <v>27</v>
      </c>
      <c r="F253">
        <v>0.55200000000000005</v>
      </c>
      <c r="G253">
        <v>0.54500000000000004</v>
      </c>
      <c r="H253">
        <v>52</v>
      </c>
      <c r="I253">
        <v>50</v>
      </c>
      <c r="J253">
        <v>545</v>
      </c>
      <c r="K253">
        <v>252</v>
      </c>
    </row>
    <row r="254" spans="2:11" x14ac:dyDescent="0.25">
      <c r="B254" t="s">
        <v>3380</v>
      </c>
      <c r="C254" t="s">
        <v>3381</v>
      </c>
      <c r="D254">
        <v>545</v>
      </c>
      <c r="E254">
        <v>8</v>
      </c>
      <c r="F254">
        <v>0.52</v>
      </c>
      <c r="G254">
        <v>0.39700000000000002</v>
      </c>
      <c r="H254">
        <v>84.1</v>
      </c>
      <c r="I254">
        <v>87.5</v>
      </c>
      <c r="J254">
        <v>545</v>
      </c>
      <c r="K254">
        <v>253</v>
      </c>
    </row>
    <row r="255" spans="2:11" x14ac:dyDescent="0.25">
      <c r="B255" t="s">
        <v>3382</v>
      </c>
      <c r="C255" t="s">
        <v>3383</v>
      </c>
      <c r="D255">
        <v>545</v>
      </c>
      <c r="E255">
        <v>14</v>
      </c>
      <c r="F255">
        <v>0.56299999999999994</v>
      </c>
      <c r="G255">
        <v>0.45600000000000002</v>
      </c>
      <c r="H255">
        <v>78.599999999999994</v>
      </c>
      <c r="I255">
        <v>75</v>
      </c>
      <c r="J255">
        <v>545</v>
      </c>
      <c r="K255">
        <v>254</v>
      </c>
    </row>
    <row r="256" spans="2:11" x14ac:dyDescent="0.25">
      <c r="B256" t="s">
        <v>3384</v>
      </c>
      <c r="C256" t="s">
        <v>3385</v>
      </c>
      <c r="D256">
        <v>544</v>
      </c>
      <c r="E256">
        <v>13</v>
      </c>
      <c r="F256">
        <v>0.55500000000000005</v>
      </c>
      <c r="G256">
        <v>0.66100000000000003</v>
      </c>
      <c r="H256">
        <v>25.3</v>
      </c>
      <c r="I256">
        <v>23.1</v>
      </c>
      <c r="J256">
        <v>544</v>
      </c>
      <c r="K256">
        <v>255</v>
      </c>
    </row>
    <row r="257" spans="2:11" x14ac:dyDescent="0.25">
      <c r="B257" t="s">
        <v>3386</v>
      </c>
      <c r="C257" t="s">
        <v>3387</v>
      </c>
      <c r="D257">
        <v>544</v>
      </c>
      <c r="E257">
        <v>16</v>
      </c>
      <c r="F257">
        <v>0.57199999999999995</v>
      </c>
      <c r="G257">
        <v>0.49</v>
      </c>
      <c r="H257">
        <v>72.2</v>
      </c>
      <c r="I257">
        <v>65.599999999999994</v>
      </c>
      <c r="J257">
        <v>544</v>
      </c>
      <c r="K257">
        <v>256</v>
      </c>
    </row>
    <row r="258" spans="2:11" x14ac:dyDescent="0.25">
      <c r="B258" t="s">
        <v>3388</v>
      </c>
      <c r="C258" t="s">
        <v>3389</v>
      </c>
      <c r="D258">
        <v>544</v>
      </c>
      <c r="E258">
        <v>27</v>
      </c>
      <c r="F258">
        <v>0.55100000000000005</v>
      </c>
      <c r="G258">
        <v>0.57699999999999996</v>
      </c>
      <c r="H258">
        <v>42.8</v>
      </c>
      <c r="I258">
        <v>40.700000000000003</v>
      </c>
      <c r="J258">
        <v>544</v>
      </c>
      <c r="K258">
        <v>257</v>
      </c>
    </row>
    <row r="259" spans="2:11" x14ac:dyDescent="0.25">
      <c r="B259" t="s">
        <v>3390</v>
      </c>
      <c r="C259" t="s">
        <v>3391</v>
      </c>
      <c r="D259">
        <v>543</v>
      </c>
      <c r="E259">
        <v>45</v>
      </c>
      <c r="F259">
        <v>0.52300000000000002</v>
      </c>
      <c r="G259">
        <v>0.47</v>
      </c>
      <c r="H259">
        <v>66</v>
      </c>
      <c r="I259">
        <v>71.099999999999994</v>
      </c>
      <c r="J259">
        <v>543</v>
      </c>
      <c r="K259">
        <v>258</v>
      </c>
    </row>
    <row r="260" spans="2:11" x14ac:dyDescent="0.25">
      <c r="B260" t="s">
        <v>3392</v>
      </c>
      <c r="C260" t="s">
        <v>3393</v>
      </c>
      <c r="D260">
        <v>542</v>
      </c>
      <c r="E260">
        <v>12</v>
      </c>
      <c r="F260">
        <v>0.47099999999999997</v>
      </c>
      <c r="G260">
        <v>0.371</v>
      </c>
      <c r="H260">
        <v>81.400000000000006</v>
      </c>
      <c r="I260">
        <v>100</v>
      </c>
      <c r="J260">
        <v>542</v>
      </c>
      <c r="K260">
        <v>259</v>
      </c>
    </row>
    <row r="261" spans="2:11" x14ac:dyDescent="0.25">
      <c r="B261" t="s">
        <v>3394</v>
      </c>
      <c r="C261" t="s">
        <v>3395</v>
      </c>
      <c r="D261">
        <v>542</v>
      </c>
      <c r="E261">
        <v>26</v>
      </c>
      <c r="F261">
        <v>0.52400000000000002</v>
      </c>
      <c r="G261">
        <v>0.503</v>
      </c>
      <c r="H261">
        <v>56.4</v>
      </c>
      <c r="I261">
        <v>61.5</v>
      </c>
      <c r="J261">
        <v>542</v>
      </c>
      <c r="K261">
        <v>260</v>
      </c>
    </row>
    <row r="262" spans="2:11" x14ac:dyDescent="0.25">
      <c r="B262" t="s">
        <v>3396</v>
      </c>
      <c r="C262" t="s">
        <v>3397</v>
      </c>
      <c r="D262">
        <v>541</v>
      </c>
      <c r="E262">
        <v>22</v>
      </c>
      <c r="F262">
        <v>0.52600000000000002</v>
      </c>
      <c r="G262">
        <v>0.45400000000000001</v>
      </c>
      <c r="H262">
        <v>71.599999999999994</v>
      </c>
      <c r="I262">
        <v>75</v>
      </c>
      <c r="J262">
        <v>541</v>
      </c>
      <c r="K262">
        <v>261</v>
      </c>
    </row>
    <row r="263" spans="2:11" x14ac:dyDescent="0.25">
      <c r="B263" t="s">
        <v>3398</v>
      </c>
      <c r="C263" t="s">
        <v>3399</v>
      </c>
      <c r="D263">
        <v>541</v>
      </c>
      <c r="E263">
        <v>50</v>
      </c>
      <c r="F263">
        <v>0.52800000000000002</v>
      </c>
      <c r="G263">
        <v>0.54100000000000004</v>
      </c>
      <c r="H263">
        <v>46.3</v>
      </c>
      <c r="I263">
        <v>50</v>
      </c>
      <c r="J263">
        <v>541</v>
      </c>
      <c r="K263">
        <v>262</v>
      </c>
    </row>
    <row r="264" spans="2:11" x14ac:dyDescent="0.25">
      <c r="B264" t="s">
        <v>3400</v>
      </c>
      <c r="C264" t="s">
        <v>3401</v>
      </c>
      <c r="D264">
        <v>540</v>
      </c>
      <c r="E264">
        <v>23</v>
      </c>
      <c r="F264">
        <v>0.52700000000000002</v>
      </c>
      <c r="G264">
        <v>0.44800000000000001</v>
      </c>
      <c r="H264">
        <v>73.3</v>
      </c>
      <c r="I264">
        <v>76.099999999999994</v>
      </c>
      <c r="J264">
        <v>540</v>
      </c>
      <c r="K264">
        <v>263</v>
      </c>
    </row>
    <row r="265" spans="2:11" x14ac:dyDescent="0.25">
      <c r="B265" t="s">
        <v>3402</v>
      </c>
      <c r="C265" t="s">
        <v>3403</v>
      </c>
      <c r="D265">
        <v>540</v>
      </c>
      <c r="E265">
        <v>47</v>
      </c>
      <c r="F265">
        <v>0.57799999999999996</v>
      </c>
      <c r="G265">
        <v>0.49299999999999999</v>
      </c>
      <c r="H265">
        <v>72.900000000000006</v>
      </c>
      <c r="I265">
        <v>63.8</v>
      </c>
      <c r="J265">
        <v>540</v>
      </c>
      <c r="K265">
        <v>264</v>
      </c>
    </row>
    <row r="266" spans="2:11" x14ac:dyDescent="0.25">
      <c r="B266" t="s">
        <v>3404</v>
      </c>
      <c r="C266" t="s">
        <v>3405</v>
      </c>
      <c r="D266">
        <v>540</v>
      </c>
      <c r="E266">
        <v>6</v>
      </c>
      <c r="F266">
        <v>0.626</v>
      </c>
      <c r="G266">
        <v>0.64400000000000002</v>
      </c>
      <c r="H266">
        <v>45.5</v>
      </c>
      <c r="I266">
        <v>25</v>
      </c>
      <c r="J266">
        <v>540</v>
      </c>
      <c r="K266">
        <v>265</v>
      </c>
    </row>
    <row r="267" spans="2:11" x14ac:dyDescent="0.25">
      <c r="B267" t="s">
        <v>3406</v>
      </c>
      <c r="C267" t="s">
        <v>3407</v>
      </c>
      <c r="D267">
        <v>538</v>
      </c>
      <c r="E267">
        <v>38</v>
      </c>
      <c r="F267">
        <v>0.51400000000000001</v>
      </c>
      <c r="G267">
        <v>0.54300000000000004</v>
      </c>
      <c r="H267">
        <v>41.7</v>
      </c>
      <c r="I267">
        <v>48.7</v>
      </c>
      <c r="J267">
        <v>538</v>
      </c>
      <c r="K267">
        <v>266</v>
      </c>
    </row>
    <row r="268" spans="2:11" x14ac:dyDescent="0.25">
      <c r="B268" t="s">
        <v>3408</v>
      </c>
      <c r="C268" t="s">
        <v>3409</v>
      </c>
      <c r="D268">
        <v>538</v>
      </c>
      <c r="E268">
        <v>26</v>
      </c>
      <c r="F268">
        <v>0.51100000000000001</v>
      </c>
      <c r="G268">
        <v>0.435</v>
      </c>
      <c r="H268">
        <v>73.099999999999994</v>
      </c>
      <c r="I268">
        <v>78.8</v>
      </c>
      <c r="J268">
        <v>538</v>
      </c>
      <c r="K268">
        <v>267</v>
      </c>
    </row>
    <row r="269" spans="2:11" x14ac:dyDescent="0.25">
      <c r="B269" t="s">
        <v>3410</v>
      </c>
      <c r="C269" t="s">
        <v>3411</v>
      </c>
      <c r="D269">
        <v>537</v>
      </c>
      <c r="E269">
        <v>11</v>
      </c>
      <c r="F269">
        <v>0.58099999999999996</v>
      </c>
      <c r="G269">
        <v>0.56999999999999995</v>
      </c>
      <c r="H269">
        <v>53</v>
      </c>
      <c r="I269">
        <v>40.9</v>
      </c>
      <c r="J269">
        <v>537</v>
      </c>
      <c r="K269">
        <v>268</v>
      </c>
    </row>
    <row r="270" spans="2:11" x14ac:dyDescent="0.25">
      <c r="B270" t="s">
        <v>818</v>
      </c>
      <c r="C270" t="s">
        <v>819</v>
      </c>
      <c r="D270">
        <v>537</v>
      </c>
      <c r="E270">
        <v>40</v>
      </c>
      <c r="F270">
        <v>0.54200000000000004</v>
      </c>
      <c r="G270">
        <v>0.434</v>
      </c>
      <c r="H270">
        <v>79.8</v>
      </c>
      <c r="I270">
        <v>78.8</v>
      </c>
      <c r="J270">
        <v>537</v>
      </c>
      <c r="K270">
        <v>269</v>
      </c>
    </row>
    <row r="271" spans="2:11" x14ac:dyDescent="0.25">
      <c r="B271" t="s">
        <v>3412</v>
      </c>
      <c r="C271" t="s">
        <v>3413</v>
      </c>
      <c r="D271">
        <v>536</v>
      </c>
      <c r="E271">
        <v>20</v>
      </c>
      <c r="F271">
        <v>0.49199999999999999</v>
      </c>
      <c r="G271">
        <v>0.45900000000000002</v>
      </c>
      <c r="H271">
        <v>60.6</v>
      </c>
      <c r="I271">
        <v>72.5</v>
      </c>
      <c r="J271">
        <v>536</v>
      </c>
      <c r="K271">
        <v>270</v>
      </c>
    </row>
    <row r="272" spans="2:11" x14ac:dyDescent="0.25">
      <c r="B272" t="s">
        <v>3414</v>
      </c>
      <c r="C272" t="s">
        <v>3415</v>
      </c>
      <c r="D272">
        <v>535</v>
      </c>
      <c r="E272">
        <v>32</v>
      </c>
      <c r="F272">
        <v>0.5</v>
      </c>
      <c r="G272">
        <v>0.47099999999999997</v>
      </c>
      <c r="H272">
        <v>59.1</v>
      </c>
      <c r="I272">
        <v>68.8</v>
      </c>
      <c r="J272">
        <v>535</v>
      </c>
      <c r="K272">
        <v>271</v>
      </c>
    </row>
    <row r="273" spans="2:11" x14ac:dyDescent="0.25">
      <c r="B273" t="s">
        <v>3416</v>
      </c>
      <c r="C273" t="s">
        <v>3417</v>
      </c>
      <c r="D273">
        <v>535</v>
      </c>
      <c r="E273">
        <v>26</v>
      </c>
      <c r="F273">
        <v>0.51100000000000001</v>
      </c>
      <c r="G273">
        <v>0.46899999999999997</v>
      </c>
      <c r="H273">
        <v>63.1</v>
      </c>
      <c r="I273">
        <v>69.2</v>
      </c>
      <c r="J273">
        <v>535</v>
      </c>
      <c r="K273">
        <v>272</v>
      </c>
    </row>
    <row r="274" spans="2:11" x14ac:dyDescent="0.25">
      <c r="B274" t="s">
        <v>3418</v>
      </c>
      <c r="C274" t="s">
        <v>3419</v>
      </c>
      <c r="D274">
        <v>534</v>
      </c>
      <c r="E274">
        <v>30</v>
      </c>
      <c r="F274">
        <v>0.54500000000000004</v>
      </c>
      <c r="G274">
        <v>0.51100000000000001</v>
      </c>
      <c r="H274">
        <v>59.9</v>
      </c>
      <c r="I274">
        <v>56.7</v>
      </c>
      <c r="J274">
        <v>534</v>
      </c>
      <c r="K274">
        <v>273</v>
      </c>
    </row>
    <row r="275" spans="2:11" x14ac:dyDescent="0.25">
      <c r="B275" t="s">
        <v>3420</v>
      </c>
      <c r="C275" t="s">
        <v>3421</v>
      </c>
      <c r="D275">
        <v>533</v>
      </c>
      <c r="E275">
        <v>21</v>
      </c>
      <c r="F275">
        <v>0.51</v>
      </c>
      <c r="G275">
        <v>0.48499999999999999</v>
      </c>
      <c r="H275">
        <v>57.7</v>
      </c>
      <c r="I275">
        <v>64.3</v>
      </c>
      <c r="J275">
        <v>533</v>
      </c>
      <c r="K275">
        <v>274</v>
      </c>
    </row>
    <row r="276" spans="2:11" x14ac:dyDescent="0.25">
      <c r="B276" t="s">
        <v>3422</v>
      </c>
      <c r="C276" t="s">
        <v>3423</v>
      </c>
      <c r="D276">
        <v>533</v>
      </c>
      <c r="E276">
        <v>23</v>
      </c>
      <c r="F276">
        <v>0.52800000000000002</v>
      </c>
      <c r="G276">
        <v>0.48099999999999998</v>
      </c>
      <c r="H276">
        <v>64</v>
      </c>
      <c r="I276">
        <v>65.2</v>
      </c>
      <c r="J276">
        <v>533</v>
      </c>
      <c r="K276">
        <v>275</v>
      </c>
    </row>
    <row r="277" spans="2:11" x14ac:dyDescent="0.25">
      <c r="B277" t="s">
        <v>2281</v>
      </c>
      <c r="C277" t="s">
        <v>2282</v>
      </c>
      <c r="D277">
        <v>532</v>
      </c>
      <c r="E277">
        <v>11</v>
      </c>
      <c r="F277">
        <v>0.57599999999999996</v>
      </c>
      <c r="G277">
        <v>0.64900000000000002</v>
      </c>
      <c r="H277">
        <v>32.4</v>
      </c>
      <c r="I277">
        <v>22.7</v>
      </c>
      <c r="J277">
        <v>532</v>
      </c>
      <c r="K277">
        <v>276</v>
      </c>
    </row>
    <row r="278" spans="2:11" x14ac:dyDescent="0.25">
      <c r="B278" t="s">
        <v>3424</v>
      </c>
      <c r="C278" t="s">
        <v>3425</v>
      </c>
      <c r="D278">
        <v>531</v>
      </c>
      <c r="E278">
        <v>12</v>
      </c>
      <c r="F278">
        <v>0.52200000000000002</v>
      </c>
      <c r="G278">
        <v>0.47499999999999998</v>
      </c>
      <c r="H278">
        <v>64.2</v>
      </c>
      <c r="I278">
        <v>66.7</v>
      </c>
      <c r="J278">
        <v>531</v>
      </c>
      <c r="K278">
        <v>277</v>
      </c>
    </row>
    <row r="279" spans="2:11" x14ac:dyDescent="0.25">
      <c r="B279" t="s">
        <v>3426</v>
      </c>
      <c r="C279" t="s">
        <v>3427</v>
      </c>
      <c r="D279">
        <v>531</v>
      </c>
      <c r="E279">
        <v>52</v>
      </c>
      <c r="F279">
        <v>0.52900000000000003</v>
      </c>
      <c r="G279">
        <v>0.51500000000000001</v>
      </c>
      <c r="H279">
        <v>54.4</v>
      </c>
      <c r="I279">
        <v>54.8</v>
      </c>
      <c r="J279">
        <v>531</v>
      </c>
      <c r="K279">
        <v>278</v>
      </c>
    </row>
    <row r="280" spans="2:11" x14ac:dyDescent="0.25">
      <c r="B280" t="s">
        <v>3428</v>
      </c>
      <c r="C280" t="s">
        <v>3429</v>
      </c>
      <c r="D280">
        <v>530</v>
      </c>
      <c r="E280">
        <v>40</v>
      </c>
      <c r="F280">
        <v>0.53300000000000003</v>
      </c>
      <c r="G280">
        <v>0.5</v>
      </c>
      <c r="H280">
        <v>59.7</v>
      </c>
      <c r="I280">
        <v>58.8</v>
      </c>
      <c r="J280">
        <v>530</v>
      </c>
      <c r="K280">
        <v>279</v>
      </c>
    </row>
    <row r="281" spans="2:11" x14ac:dyDescent="0.25">
      <c r="B281" t="s">
        <v>3430</v>
      </c>
      <c r="C281" t="s">
        <v>3431</v>
      </c>
      <c r="D281">
        <v>529</v>
      </c>
      <c r="E281">
        <v>6</v>
      </c>
      <c r="F281">
        <v>0.622</v>
      </c>
      <c r="G281">
        <v>0.56699999999999995</v>
      </c>
      <c r="H281">
        <v>64.099999999999994</v>
      </c>
      <c r="I281">
        <v>33.299999999999997</v>
      </c>
      <c r="J281">
        <v>529</v>
      </c>
      <c r="K281">
        <v>280</v>
      </c>
    </row>
    <row r="282" spans="2:11" x14ac:dyDescent="0.25">
      <c r="B282" t="s">
        <v>3432</v>
      </c>
      <c r="C282" t="s">
        <v>3433</v>
      </c>
      <c r="D282">
        <v>529</v>
      </c>
      <c r="E282">
        <v>30</v>
      </c>
      <c r="F282">
        <v>0.54800000000000004</v>
      </c>
      <c r="G282">
        <v>0.47799999999999998</v>
      </c>
      <c r="H282">
        <v>70</v>
      </c>
      <c r="I282">
        <v>65</v>
      </c>
      <c r="J282">
        <v>529</v>
      </c>
      <c r="K282">
        <v>281</v>
      </c>
    </row>
    <row r="283" spans="2:11" x14ac:dyDescent="0.25">
      <c r="B283" t="s">
        <v>3434</v>
      </c>
      <c r="C283" t="s">
        <v>3435</v>
      </c>
      <c r="D283">
        <v>528</v>
      </c>
      <c r="E283">
        <v>16</v>
      </c>
      <c r="F283">
        <v>0.54700000000000004</v>
      </c>
      <c r="G283">
        <v>0.48599999999999999</v>
      </c>
      <c r="H283">
        <v>67.400000000000006</v>
      </c>
      <c r="I283">
        <v>62.5</v>
      </c>
      <c r="J283">
        <v>528</v>
      </c>
      <c r="K283">
        <v>282</v>
      </c>
    </row>
    <row r="284" spans="2:11" x14ac:dyDescent="0.25">
      <c r="B284" t="s">
        <v>3436</v>
      </c>
      <c r="C284" t="s">
        <v>3437</v>
      </c>
      <c r="D284">
        <v>528</v>
      </c>
      <c r="E284">
        <v>6</v>
      </c>
      <c r="F284">
        <v>0.53900000000000003</v>
      </c>
      <c r="G284">
        <v>0.47199999999999998</v>
      </c>
      <c r="H284">
        <v>69.400000000000006</v>
      </c>
      <c r="I284">
        <v>66.7</v>
      </c>
      <c r="J284">
        <v>528</v>
      </c>
      <c r="K284">
        <v>283</v>
      </c>
    </row>
    <row r="285" spans="2:11" x14ac:dyDescent="0.25">
      <c r="B285" t="s">
        <v>3438</v>
      </c>
      <c r="C285" t="s">
        <v>3439</v>
      </c>
      <c r="D285">
        <v>528</v>
      </c>
      <c r="E285">
        <v>35</v>
      </c>
      <c r="F285">
        <v>0.53900000000000003</v>
      </c>
      <c r="G285">
        <v>0.48</v>
      </c>
      <c r="H285">
        <v>67.3</v>
      </c>
      <c r="I285">
        <v>64.3</v>
      </c>
      <c r="J285">
        <v>528</v>
      </c>
      <c r="K285">
        <v>284</v>
      </c>
    </row>
    <row r="286" spans="2:11" x14ac:dyDescent="0.25">
      <c r="B286" t="s">
        <v>3440</v>
      </c>
      <c r="C286" t="s">
        <v>3441</v>
      </c>
      <c r="D286">
        <v>527</v>
      </c>
      <c r="E286">
        <v>49</v>
      </c>
      <c r="F286">
        <v>0.48499999999999999</v>
      </c>
      <c r="G286">
        <v>0.48299999999999998</v>
      </c>
      <c r="H286">
        <v>50.6</v>
      </c>
      <c r="I286">
        <v>63.3</v>
      </c>
      <c r="J286">
        <v>527</v>
      </c>
      <c r="K286">
        <v>285</v>
      </c>
    </row>
    <row r="287" spans="2:11" x14ac:dyDescent="0.25">
      <c r="B287" t="s">
        <v>3442</v>
      </c>
      <c r="C287" t="s">
        <v>3443</v>
      </c>
      <c r="D287">
        <v>527</v>
      </c>
      <c r="E287">
        <v>34</v>
      </c>
      <c r="F287">
        <v>0.54800000000000004</v>
      </c>
      <c r="G287">
        <v>0.49299999999999999</v>
      </c>
      <c r="H287">
        <v>65.900000000000006</v>
      </c>
      <c r="I287">
        <v>60.3</v>
      </c>
      <c r="J287">
        <v>527</v>
      </c>
      <c r="K287">
        <v>286</v>
      </c>
    </row>
    <row r="288" spans="2:11" x14ac:dyDescent="0.25">
      <c r="B288" t="s">
        <v>3444</v>
      </c>
      <c r="C288" t="s">
        <v>3445</v>
      </c>
      <c r="D288">
        <v>527</v>
      </c>
      <c r="E288">
        <v>36</v>
      </c>
      <c r="F288">
        <v>0.52200000000000002</v>
      </c>
      <c r="G288">
        <v>0.49399999999999999</v>
      </c>
      <c r="H288">
        <v>58.4</v>
      </c>
      <c r="I288">
        <v>59.7</v>
      </c>
      <c r="J288">
        <v>527</v>
      </c>
      <c r="K288">
        <v>287</v>
      </c>
    </row>
    <row r="289" spans="2:11" x14ac:dyDescent="0.25">
      <c r="B289" t="s">
        <v>3446</v>
      </c>
      <c r="C289" t="s">
        <v>3447</v>
      </c>
      <c r="D289">
        <v>527</v>
      </c>
      <c r="E289">
        <v>27</v>
      </c>
      <c r="F289">
        <v>0.52600000000000002</v>
      </c>
      <c r="G289">
        <v>0.48299999999999998</v>
      </c>
      <c r="H289">
        <v>62.9</v>
      </c>
      <c r="I289">
        <v>63</v>
      </c>
      <c r="J289">
        <v>527</v>
      </c>
      <c r="K289">
        <v>288</v>
      </c>
    </row>
    <row r="290" spans="2:11" x14ac:dyDescent="0.25">
      <c r="B290" t="s">
        <v>3448</v>
      </c>
      <c r="C290" t="s">
        <v>3449</v>
      </c>
      <c r="D290">
        <v>526</v>
      </c>
      <c r="E290">
        <v>34</v>
      </c>
      <c r="F290">
        <v>0.51800000000000002</v>
      </c>
      <c r="G290">
        <v>0.46700000000000003</v>
      </c>
      <c r="H290">
        <v>65.5</v>
      </c>
      <c r="I290">
        <v>67.599999999999994</v>
      </c>
      <c r="J290">
        <v>526</v>
      </c>
      <c r="K290">
        <v>289</v>
      </c>
    </row>
    <row r="291" spans="2:11" x14ac:dyDescent="0.25">
      <c r="B291" t="s">
        <v>3450</v>
      </c>
      <c r="C291" t="s">
        <v>3451</v>
      </c>
      <c r="D291">
        <v>526</v>
      </c>
      <c r="E291">
        <v>19</v>
      </c>
      <c r="F291">
        <v>0.497</v>
      </c>
      <c r="G291">
        <v>0.5</v>
      </c>
      <c r="H291">
        <v>48.9</v>
      </c>
      <c r="I291">
        <v>57.9</v>
      </c>
      <c r="J291">
        <v>526</v>
      </c>
      <c r="K291">
        <v>290</v>
      </c>
    </row>
    <row r="292" spans="2:11" x14ac:dyDescent="0.25">
      <c r="B292" t="s">
        <v>3452</v>
      </c>
      <c r="C292" t="s">
        <v>3453</v>
      </c>
      <c r="D292">
        <v>525</v>
      </c>
      <c r="E292">
        <v>24</v>
      </c>
      <c r="F292">
        <v>0.46400000000000002</v>
      </c>
      <c r="G292">
        <v>0.44800000000000001</v>
      </c>
      <c r="H292">
        <v>55.5</v>
      </c>
      <c r="I292">
        <v>72.900000000000006</v>
      </c>
      <c r="J292">
        <v>525</v>
      </c>
      <c r="K292">
        <v>291</v>
      </c>
    </row>
    <row r="293" spans="2:11" x14ac:dyDescent="0.25">
      <c r="B293" t="s">
        <v>2275</v>
      </c>
      <c r="C293" t="s">
        <v>2276</v>
      </c>
      <c r="D293">
        <v>524</v>
      </c>
      <c r="E293">
        <v>47</v>
      </c>
      <c r="F293">
        <v>0.53600000000000003</v>
      </c>
      <c r="G293">
        <v>0.47899999999999998</v>
      </c>
      <c r="H293">
        <v>67</v>
      </c>
      <c r="I293">
        <v>63.8</v>
      </c>
      <c r="J293">
        <v>524</v>
      </c>
      <c r="K293">
        <v>292</v>
      </c>
    </row>
    <row r="294" spans="2:11" x14ac:dyDescent="0.25">
      <c r="B294" t="s">
        <v>3454</v>
      </c>
      <c r="C294" t="s">
        <v>3455</v>
      </c>
      <c r="D294">
        <v>524</v>
      </c>
      <c r="E294">
        <v>29</v>
      </c>
      <c r="F294">
        <v>0.53200000000000003</v>
      </c>
      <c r="G294">
        <v>0.44800000000000001</v>
      </c>
      <c r="H294">
        <v>74.2</v>
      </c>
      <c r="I294">
        <v>72.400000000000006</v>
      </c>
      <c r="J294">
        <v>524</v>
      </c>
      <c r="K294">
        <v>293</v>
      </c>
    </row>
    <row r="295" spans="2:11" x14ac:dyDescent="0.25">
      <c r="B295" t="s">
        <v>3456</v>
      </c>
      <c r="C295" t="s">
        <v>3457</v>
      </c>
      <c r="D295">
        <v>523</v>
      </c>
      <c r="E295">
        <v>8</v>
      </c>
      <c r="F295">
        <v>0.46500000000000002</v>
      </c>
      <c r="G295">
        <v>0.38100000000000001</v>
      </c>
      <c r="H295">
        <v>77.3</v>
      </c>
      <c r="I295">
        <v>87.5</v>
      </c>
      <c r="J295">
        <v>523</v>
      </c>
      <c r="K295">
        <v>294</v>
      </c>
    </row>
    <row r="296" spans="2:11" x14ac:dyDescent="0.25">
      <c r="B296" t="s">
        <v>3458</v>
      </c>
      <c r="C296" t="s">
        <v>3459</v>
      </c>
      <c r="D296">
        <v>522</v>
      </c>
      <c r="E296">
        <v>28</v>
      </c>
      <c r="F296">
        <v>0.56100000000000005</v>
      </c>
      <c r="G296">
        <v>0.59699999999999998</v>
      </c>
      <c r="H296">
        <v>40.6</v>
      </c>
      <c r="I296">
        <v>30.4</v>
      </c>
      <c r="J296">
        <v>522</v>
      </c>
      <c r="K296">
        <v>295</v>
      </c>
    </row>
    <row r="297" spans="2:11" x14ac:dyDescent="0.25">
      <c r="B297" t="s">
        <v>2103</v>
      </c>
      <c r="C297" t="s">
        <v>2104</v>
      </c>
      <c r="D297">
        <v>522</v>
      </c>
      <c r="E297">
        <v>32</v>
      </c>
      <c r="F297">
        <v>0.54</v>
      </c>
      <c r="G297">
        <v>0.46500000000000002</v>
      </c>
      <c r="H297">
        <v>71.7</v>
      </c>
      <c r="I297">
        <v>67.2</v>
      </c>
      <c r="J297">
        <v>522</v>
      </c>
      <c r="K297">
        <v>296</v>
      </c>
    </row>
    <row r="298" spans="2:11" x14ac:dyDescent="0.25">
      <c r="B298" t="s">
        <v>3460</v>
      </c>
      <c r="C298" t="s">
        <v>3461</v>
      </c>
      <c r="D298">
        <v>521</v>
      </c>
      <c r="E298">
        <v>42</v>
      </c>
      <c r="F298">
        <v>0.55200000000000005</v>
      </c>
      <c r="G298">
        <v>0.441</v>
      </c>
      <c r="H298">
        <v>80</v>
      </c>
      <c r="I298">
        <v>73.8</v>
      </c>
      <c r="J298">
        <v>521</v>
      </c>
      <c r="K298">
        <v>297</v>
      </c>
    </row>
    <row r="299" spans="2:11" x14ac:dyDescent="0.25">
      <c r="B299" t="s">
        <v>3462</v>
      </c>
      <c r="C299" t="s">
        <v>3463</v>
      </c>
      <c r="D299">
        <v>521</v>
      </c>
      <c r="E299">
        <v>12</v>
      </c>
      <c r="F299">
        <v>0.45300000000000001</v>
      </c>
      <c r="G299">
        <v>0.57099999999999995</v>
      </c>
      <c r="H299">
        <v>19.3</v>
      </c>
      <c r="I299">
        <v>41.7</v>
      </c>
      <c r="J299">
        <v>521</v>
      </c>
      <c r="K299">
        <v>298</v>
      </c>
    </row>
    <row r="300" spans="2:11" x14ac:dyDescent="0.25">
      <c r="B300" t="s">
        <v>3464</v>
      </c>
      <c r="C300" t="s">
        <v>3465</v>
      </c>
      <c r="D300">
        <v>520</v>
      </c>
      <c r="E300">
        <v>20</v>
      </c>
      <c r="F300">
        <v>0.56299999999999994</v>
      </c>
      <c r="G300">
        <v>0.62</v>
      </c>
      <c r="H300">
        <v>35.4</v>
      </c>
      <c r="I300">
        <v>25</v>
      </c>
      <c r="J300">
        <v>520</v>
      </c>
      <c r="K300">
        <v>299</v>
      </c>
    </row>
    <row r="301" spans="2:11" x14ac:dyDescent="0.25">
      <c r="B301" t="s">
        <v>3466</v>
      </c>
      <c r="C301" t="s">
        <v>3467</v>
      </c>
      <c r="D301">
        <v>519</v>
      </c>
      <c r="E301">
        <v>10</v>
      </c>
      <c r="F301">
        <v>0.50800000000000001</v>
      </c>
      <c r="G301">
        <v>0.503</v>
      </c>
      <c r="H301">
        <v>51.7</v>
      </c>
      <c r="I301">
        <v>55</v>
      </c>
      <c r="J301">
        <v>519</v>
      </c>
      <c r="K301">
        <v>300</v>
      </c>
    </row>
    <row r="302" spans="2:11" x14ac:dyDescent="0.25">
      <c r="B302" t="s">
        <v>3468</v>
      </c>
      <c r="C302" t="s">
        <v>3469</v>
      </c>
      <c r="D302">
        <v>519</v>
      </c>
      <c r="E302">
        <v>25</v>
      </c>
      <c r="F302">
        <v>0.51600000000000001</v>
      </c>
      <c r="G302">
        <v>0.47899999999999998</v>
      </c>
      <c r="H302">
        <v>61.2</v>
      </c>
      <c r="I302">
        <v>62</v>
      </c>
      <c r="J302">
        <v>519</v>
      </c>
      <c r="K302">
        <v>301</v>
      </c>
    </row>
    <row r="303" spans="2:11" x14ac:dyDescent="0.25">
      <c r="B303" t="s">
        <v>3470</v>
      </c>
      <c r="C303" t="s">
        <v>3471</v>
      </c>
      <c r="D303">
        <v>518</v>
      </c>
      <c r="E303">
        <v>10</v>
      </c>
      <c r="F303">
        <v>0.46</v>
      </c>
      <c r="G303">
        <v>0.46899999999999997</v>
      </c>
      <c r="H303">
        <v>47</v>
      </c>
      <c r="I303">
        <v>65</v>
      </c>
      <c r="J303">
        <v>518</v>
      </c>
      <c r="K303">
        <v>302</v>
      </c>
    </row>
    <row r="304" spans="2:11" x14ac:dyDescent="0.25">
      <c r="B304" t="s">
        <v>2666</v>
      </c>
      <c r="C304" t="s">
        <v>2667</v>
      </c>
      <c r="D304">
        <v>518</v>
      </c>
      <c r="E304">
        <v>41</v>
      </c>
      <c r="F304">
        <v>0.55900000000000005</v>
      </c>
      <c r="G304">
        <v>0.56100000000000005</v>
      </c>
      <c r="H304">
        <v>49.3</v>
      </c>
      <c r="I304">
        <v>37.799999999999997</v>
      </c>
      <c r="J304">
        <v>518</v>
      </c>
      <c r="K304">
        <v>303</v>
      </c>
    </row>
    <row r="305" spans="2:11" x14ac:dyDescent="0.25">
      <c r="B305" t="s">
        <v>3472</v>
      </c>
      <c r="C305" t="s">
        <v>3473</v>
      </c>
      <c r="D305">
        <v>518</v>
      </c>
      <c r="E305">
        <v>14</v>
      </c>
      <c r="F305">
        <v>0.50900000000000001</v>
      </c>
      <c r="G305">
        <v>0.434</v>
      </c>
      <c r="H305">
        <v>73</v>
      </c>
      <c r="I305">
        <v>75</v>
      </c>
      <c r="J305">
        <v>518</v>
      </c>
      <c r="K305">
        <v>304</v>
      </c>
    </row>
    <row r="306" spans="2:11" x14ac:dyDescent="0.25">
      <c r="B306" t="s">
        <v>3474</v>
      </c>
      <c r="C306" t="s">
        <v>3475</v>
      </c>
      <c r="D306">
        <v>518</v>
      </c>
      <c r="E306">
        <v>8</v>
      </c>
      <c r="F306">
        <v>0.45</v>
      </c>
      <c r="G306">
        <v>0.45200000000000001</v>
      </c>
      <c r="H306">
        <v>49.3</v>
      </c>
      <c r="I306">
        <v>75</v>
      </c>
      <c r="J306">
        <v>518</v>
      </c>
      <c r="K306">
        <v>305</v>
      </c>
    </row>
    <row r="307" spans="2:11" x14ac:dyDescent="0.25">
      <c r="B307" t="s">
        <v>3476</v>
      </c>
      <c r="C307" t="s">
        <v>3477</v>
      </c>
      <c r="D307">
        <v>518</v>
      </c>
      <c r="E307">
        <v>46</v>
      </c>
      <c r="F307">
        <v>0.52500000000000002</v>
      </c>
      <c r="G307">
        <v>0.5</v>
      </c>
      <c r="H307">
        <v>57.6</v>
      </c>
      <c r="I307">
        <v>55.4</v>
      </c>
      <c r="J307">
        <v>518</v>
      </c>
      <c r="K307">
        <v>306</v>
      </c>
    </row>
    <row r="308" spans="2:11" x14ac:dyDescent="0.25">
      <c r="B308" t="s">
        <v>3478</v>
      </c>
      <c r="C308" t="s">
        <v>3479</v>
      </c>
      <c r="D308">
        <v>517</v>
      </c>
      <c r="E308">
        <v>26</v>
      </c>
      <c r="F308">
        <v>0.51200000000000001</v>
      </c>
      <c r="G308">
        <v>0.498</v>
      </c>
      <c r="H308">
        <v>54.1</v>
      </c>
      <c r="I308">
        <v>55.8</v>
      </c>
      <c r="J308">
        <v>517</v>
      </c>
      <c r="K308">
        <v>307</v>
      </c>
    </row>
    <row r="309" spans="2:11" x14ac:dyDescent="0.25">
      <c r="B309" t="s">
        <v>3480</v>
      </c>
      <c r="C309" t="s">
        <v>3481</v>
      </c>
      <c r="D309">
        <v>517</v>
      </c>
      <c r="E309">
        <v>15</v>
      </c>
      <c r="F309">
        <v>0.51400000000000001</v>
      </c>
      <c r="G309">
        <v>0.47299999999999998</v>
      </c>
      <c r="H309">
        <v>62.5</v>
      </c>
      <c r="I309">
        <v>63.3</v>
      </c>
      <c r="J309">
        <v>517</v>
      </c>
      <c r="K309">
        <v>308</v>
      </c>
    </row>
    <row r="310" spans="2:11" x14ac:dyDescent="0.25">
      <c r="B310" t="s">
        <v>3482</v>
      </c>
      <c r="C310" t="s">
        <v>3483</v>
      </c>
      <c r="D310">
        <v>516</v>
      </c>
      <c r="E310">
        <v>43</v>
      </c>
      <c r="F310">
        <v>0.51</v>
      </c>
      <c r="G310">
        <v>0.47799999999999998</v>
      </c>
      <c r="H310">
        <v>59.7</v>
      </c>
      <c r="I310">
        <v>61.6</v>
      </c>
      <c r="J310">
        <v>516</v>
      </c>
      <c r="K310">
        <v>309</v>
      </c>
    </row>
    <row r="311" spans="2:11" x14ac:dyDescent="0.25">
      <c r="B311" t="s">
        <v>3484</v>
      </c>
      <c r="C311" t="s">
        <v>3485</v>
      </c>
      <c r="D311">
        <v>516</v>
      </c>
      <c r="E311">
        <v>14</v>
      </c>
      <c r="F311">
        <v>0.51</v>
      </c>
      <c r="G311">
        <v>0.51600000000000001</v>
      </c>
      <c r="H311">
        <v>48.1</v>
      </c>
      <c r="I311">
        <v>50</v>
      </c>
      <c r="J311">
        <v>516</v>
      </c>
      <c r="K311">
        <v>310</v>
      </c>
    </row>
    <row r="312" spans="2:11" x14ac:dyDescent="0.25">
      <c r="B312" t="s">
        <v>3486</v>
      </c>
      <c r="C312" t="s">
        <v>3487</v>
      </c>
      <c r="D312">
        <v>515</v>
      </c>
      <c r="E312">
        <v>37</v>
      </c>
      <c r="F312">
        <v>0.45400000000000001</v>
      </c>
      <c r="G312">
        <v>0.47099999999999997</v>
      </c>
      <c r="H312">
        <v>44.4</v>
      </c>
      <c r="I312">
        <v>63.5</v>
      </c>
      <c r="J312">
        <v>515</v>
      </c>
      <c r="K312">
        <v>311</v>
      </c>
    </row>
    <row r="313" spans="2:11" x14ac:dyDescent="0.25">
      <c r="B313" t="s">
        <v>3488</v>
      </c>
      <c r="C313" t="s">
        <v>3489</v>
      </c>
      <c r="D313">
        <v>513</v>
      </c>
      <c r="E313">
        <v>33</v>
      </c>
      <c r="F313">
        <v>0.498</v>
      </c>
      <c r="G313">
        <v>0.47899999999999998</v>
      </c>
      <c r="H313">
        <v>55.9</v>
      </c>
      <c r="I313">
        <v>60.6</v>
      </c>
      <c r="J313">
        <v>513</v>
      </c>
      <c r="K313">
        <v>312</v>
      </c>
    </row>
    <row r="314" spans="2:11" x14ac:dyDescent="0.25">
      <c r="B314" t="s">
        <v>3490</v>
      </c>
      <c r="C314" t="s">
        <v>3491</v>
      </c>
      <c r="D314">
        <v>512</v>
      </c>
      <c r="E314">
        <v>19</v>
      </c>
      <c r="F314">
        <v>0.52900000000000003</v>
      </c>
      <c r="G314">
        <v>0.52100000000000002</v>
      </c>
      <c r="H314">
        <v>52.2</v>
      </c>
      <c r="I314">
        <v>47.4</v>
      </c>
      <c r="J314">
        <v>512</v>
      </c>
      <c r="K314">
        <v>313</v>
      </c>
    </row>
    <row r="315" spans="2:11" x14ac:dyDescent="0.25">
      <c r="B315" t="s">
        <v>3492</v>
      </c>
      <c r="C315" t="s">
        <v>3493</v>
      </c>
      <c r="D315">
        <v>512</v>
      </c>
      <c r="E315">
        <v>24</v>
      </c>
      <c r="F315">
        <v>0.53100000000000003</v>
      </c>
      <c r="G315">
        <v>0.51200000000000001</v>
      </c>
      <c r="H315">
        <v>55.7</v>
      </c>
      <c r="I315">
        <v>50</v>
      </c>
      <c r="J315">
        <v>512</v>
      </c>
      <c r="K315">
        <v>314</v>
      </c>
    </row>
    <row r="316" spans="2:11" x14ac:dyDescent="0.25">
      <c r="B316" t="s">
        <v>3494</v>
      </c>
      <c r="C316" t="s">
        <v>3495</v>
      </c>
      <c r="D316">
        <v>511</v>
      </c>
      <c r="E316">
        <v>20</v>
      </c>
      <c r="F316">
        <v>0.49099999999999999</v>
      </c>
      <c r="G316">
        <v>0.47899999999999998</v>
      </c>
      <c r="H316">
        <v>53.8</v>
      </c>
      <c r="I316">
        <v>60</v>
      </c>
      <c r="J316">
        <v>511</v>
      </c>
      <c r="K316">
        <v>315</v>
      </c>
    </row>
    <row r="317" spans="2:11" x14ac:dyDescent="0.25">
      <c r="B317" t="s">
        <v>3496</v>
      </c>
      <c r="C317" t="s">
        <v>3497</v>
      </c>
      <c r="D317">
        <v>510</v>
      </c>
      <c r="E317">
        <v>12</v>
      </c>
      <c r="F317">
        <v>0.59099999999999997</v>
      </c>
      <c r="G317">
        <v>0.51</v>
      </c>
      <c r="H317">
        <v>71.400000000000006</v>
      </c>
      <c r="I317">
        <v>50</v>
      </c>
      <c r="J317">
        <v>510</v>
      </c>
      <c r="K317">
        <v>316</v>
      </c>
    </row>
    <row r="318" spans="2:11" x14ac:dyDescent="0.25">
      <c r="B318" t="s">
        <v>3498</v>
      </c>
      <c r="C318" t="s">
        <v>3499</v>
      </c>
      <c r="D318">
        <v>510</v>
      </c>
      <c r="E318">
        <v>19</v>
      </c>
      <c r="F318">
        <v>0.50900000000000001</v>
      </c>
      <c r="G318">
        <v>0.45900000000000002</v>
      </c>
      <c r="H318">
        <v>65.7</v>
      </c>
      <c r="I318">
        <v>65.8</v>
      </c>
      <c r="J318">
        <v>510</v>
      </c>
      <c r="K318">
        <v>317</v>
      </c>
    </row>
    <row r="319" spans="2:11" x14ac:dyDescent="0.25">
      <c r="B319" t="s">
        <v>3500</v>
      </c>
      <c r="C319" t="s">
        <v>3501</v>
      </c>
      <c r="D319">
        <v>507</v>
      </c>
      <c r="E319">
        <v>32</v>
      </c>
      <c r="F319">
        <v>0.5</v>
      </c>
      <c r="G319">
        <v>0.497</v>
      </c>
      <c r="H319">
        <v>50.8</v>
      </c>
      <c r="I319">
        <v>53.1</v>
      </c>
      <c r="J319">
        <v>507</v>
      </c>
      <c r="K319">
        <v>318</v>
      </c>
    </row>
    <row r="320" spans="2:11" x14ac:dyDescent="0.25">
      <c r="B320" t="s">
        <v>3502</v>
      </c>
      <c r="C320" t="s">
        <v>3503</v>
      </c>
      <c r="D320">
        <v>507</v>
      </c>
      <c r="E320">
        <v>13</v>
      </c>
      <c r="F320">
        <v>0.51600000000000001</v>
      </c>
      <c r="G320">
        <v>0.61499999999999999</v>
      </c>
      <c r="H320">
        <v>25.1</v>
      </c>
      <c r="I320">
        <v>23.1</v>
      </c>
      <c r="J320">
        <v>507</v>
      </c>
      <c r="K320">
        <v>319</v>
      </c>
    </row>
    <row r="321" spans="2:11" x14ac:dyDescent="0.25">
      <c r="B321" t="s">
        <v>3504</v>
      </c>
      <c r="C321" t="s">
        <v>3505</v>
      </c>
      <c r="D321">
        <v>506</v>
      </c>
      <c r="E321">
        <v>44</v>
      </c>
      <c r="F321">
        <v>0.52200000000000002</v>
      </c>
      <c r="G321">
        <v>0.46600000000000003</v>
      </c>
      <c r="H321">
        <v>66.900000000000006</v>
      </c>
      <c r="I321">
        <v>62.5</v>
      </c>
      <c r="J321">
        <v>506</v>
      </c>
      <c r="K321">
        <v>320</v>
      </c>
    </row>
    <row r="322" spans="2:11" x14ac:dyDescent="0.25">
      <c r="B322" t="s">
        <v>3506</v>
      </c>
      <c r="C322" t="s">
        <v>3507</v>
      </c>
      <c r="D322">
        <v>506</v>
      </c>
      <c r="E322">
        <v>18</v>
      </c>
      <c r="F322">
        <v>0.54300000000000004</v>
      </c>
      <c r="G322">
        <v>0.46200000000000002</v>
      </c>
      <c r="H322">
        <v>73.3</v>
      </c>
      <c r="I322">
        <v>63.9</v>
      </c>
      <c r="J322">
        <v>506</v>
      </c>
      <c r="K322">
        <v>321</v>
      </c>
    </row>
    <row r="323" spans="2:11" x14ac:dyDescent="0.25">
      <c r="B323" t="s">
        <v>3508</v>
      </c>
      <c r="C323" t="s">
        <v>3509</v>
      </c>
      <c r="D323">
        <v>505</v>
      </c>
      <c r="E323">
        <v>30</v>
      </c>
      <c r="F323">
        <v>0.51900000000000002</v>
      </c>
      <c r="G323">
        <v>0.48899999999999999</v>
      </c>
      <c r="H323">
        <v>59.1</v>
      </c>
      <c r="I323">
        <v>55</v>
      </c>
      <c r="J323">
        <v>505</v>
      </c>
      <c r="K323">
        <v>322</v>
      </c>
    </row>
    <row r="324" spans="2:11" x14ac:dyDescent="0.25">
      <c r="B324" t="s">
        <v>2197</v>
      </c>
      <c r="C324" t="s">
        <v>2198</v>
      </c>
      <c r="D324">
        <v>505</v>
      </c>
      <c r="E324">
        <v>22</v>
      </c>
      <c r="F324">
        <v>0.54400000000000004</v>
      </c>
      <c r="G324">
        <v>0.52</v>
      </c>
      <c r="H324">
        <v>57.2</v>
      </c>
      <c r="I324">
        <v>45.5</v>
      </c>
      <c r="J324">
        <v>505</v>
      </c>
      <c r="K324">
        <v>323</v>
      </c>
    </row>
    <row r="325" spans="2:11" x14ac:dyDescent="0.25">
      <c r="B325" t="s">
        <v>3510</v>
      </c>
      <c r="C325" t="s">
        <v>3511</v>
      </c>
      <c r="D325">
        <v>505</v>
      </c>
      <c r="E325">
        <v>10</v>
      </c>
      <c r="F325">
        <v>0.59399999999999997</v>
      </c>
      <c r="G325">
        <v>0.48599999999999999</v>
      </c>
      <c r="H325">
        <v>77.5</v>
      </c>
      <c r="I325">
        <v>50</v>
      </c>
      <c r="J325">
        <v>505</v>
      </c>
      <c r="K325">
        <v>324</v>
      </c>
    </row>
    <row r="326" spans="2:11" x14ac:dyDescent="0.25">
      <c r="B326" t="s">
        <v>3512</v>
      </c>
      <c r="C326" t="s">
        <v>3513</v>
      </c>
      <c r="D326">
        <v>504</v>
      </c>
      <c r="E326">
        <v>43</v>
      </c>
      <c r="F326">
        <v>0.498</v>
      </c>
      <c r="G326">
        <v>0.49299999999999999</v>
      </c>
      <c r="H326">
        <v>51.5</v>
      </c>
      <c r="I326">
        <v>53.5</v>
      </c>
      <c r="J326">
        <v>504</v>
      </c>
      <c r="K326">
        <v>325</v>
      </c>
    </row>
    <row r="327" spans="2:11" x14ac:dyDescent="0.25">
      <c r="B327" t="s">
        <v>3514</v>
      </c>
      <c r="C327" t="s">
        <v>3515</v>
      </c>
      <c r="D327">
        <v>504</v>
      </c>
      <c r="E327">
        <v>18</v>
      </c>
      <c r="F327">
        <v>0.55100000000000005</v>
      </c>
      <c r="G327">
        <v>0.54200000000000004</v>
      </c>
      <c r="H327">
        <v>52.4</v>
      </c>
      <c r="I327">
        <v>38.9</v>
      </c>
      <c r="J327">
        <v>504</v>
      </c>
      <c r="K327">
        <v>326</v>
      </c>
    </row>
    <row r="328" spans="2:11" x14ac:dyDescent="0.25">
      <c r="B328" t="s">
        <v>3516</v>
      </c>
      <c r="C328" t="s">
        <v>3517</v>
      </c>
      <c r="D328">
        <v>504</v>
      </c>
      <c r="E328">
        <v>17</v>
      </c>
      <c r="F328">
        <v>0.496</v>
      </c>
      <c r="G328">
        <v>0.41699999999999998</v>
      </c>
      <c r="H328">
        <v>74.7</v>
      </c>
      <c r="I328">
        <v>76.5</v>
      </c>
      <c r="J328">
        <v>504</v>
      </c>
      <c r="K328">
        <v>327</v>
      </c>
    </row>
    <row r="329" spans="2:11" x14ac:dyDescent="0.25">
      <c r="B329" t="s">
        <v>3518</v>
      </c>
      <c r="C329" t="s">
        <v>3519</v>
      </c>
      <c r="D329">
        <v>503</v>
      </c>
      <c r="E329">
        <v>30</v>
      </c>
      <c r="F329">
        <v>0.45700000000000002</v>
      </c>
      <c r="G329">
        <v>0.51900000000000002</v>
      </c>
      <c r="H329">
        <v>31.1</v>
      </c>
      <c r="I329">
        <v>45</v>
      </c>
      <c r="J329">
        <v>503</v>
      </c>
      <c r="K329">
        <v>328</v>
      </c>
    </row>
    <row r="330" spans="2:11" x14ac:dyDescent="0.25">
      <c r="B330" t="s">
        <v>3520</v>
      </c>
      <c r="C330" t="s">
        <v>3521</v>
      </c>
      <c r="D330">
        <v>501</v>
      </c>
      <c r="E330">
        <v>23</v>
      </c>
      <c r="F330">
        <v>0.51300000000000001</v>
      </c>
      <c r="G330">
        <v>0.50800000000000001</v>
      </c>
      <c r="H330">
        <v>51.3</v>
      </c>
      <c r="I330">
        <v>47.8</v>
      </c>
      <c r="J330">
        <v>501</v>
      </c>
      <c r="K330">
        <v>329</v>
      </c>
    </row>
    <row r="331" spans="2:11" x14ac:dyDescent="0.25">
      <c r="B331" t="s">
        <v>3522</v>
      </c>
      <c r="C331" t="s">
        <v>3523</v>
      </c>
      <c r="D331">
        <v>501</v>
      </c>
      <c r="E331">
        <v>36</v>
      </c>
      <c r="F331">
        <v>0.497</v>
      </c>
      <c r="G331">
        <v>0.48399999999999999</v>
      </c>
      <c r="H331">
        <v>54.3</v>
      </c>
      <c r="I331">
        <v>55.6</v>
      </c>
      <c r="J331">
        <v>501</v>
      </c>
      <c r="K331">
        <v>330</v>
      </c>
    </row>
    <row r="332" spans="2:11" x14ac:dyDescent="0.25">
      <c r="B332" t="s">
        <v>3524</v>
      </c>
      <c r="C332" t="s">
        <v>3525</v>
      </c>
      <c r="D332">
        <v>501</v>
      </c>
      <c r="E332">
        <v>17</v>
      </c>
      <c r="F332">
        <v>0.495</v>
      </c>
      <c r="G332">
        <v>0.44500000000000001</v>
      </c>
      <c r="H332">
        <v>66.099999999999994</v>
      </c>
      <c r="I332">
        <v>67.599999999999994</v>
      </c>
      <c r="J332">
        <v>501</v>
      </c>
      <c r="K332">
        <v>331</v>
      </c>
    </row>
    <row r="333" spans="2:11" x14ac:dyDescent="0.25">
      <c r="B333" t="s">
        <v>3526</v>
      </c>
      <c r="C333" t="s">
        <v>3527</v>
      </c>
      <c r="D333">
        <v>500</v>
      </c>
      <c r="E333">
        <v>12</v>
      </c>
      <c r="F333">
        <v>0.52</v>
      </c>
      <c r="G333">
        <v>0.52800000000000002</v>
      </c>
      <c r="H333">
        <v>47.7</v>
      </c>
      <c r="I333">
        <v>41.7</v>
      </c>
      <c r="J333">
        <v>500</v>
      </c>
      <c r="K333">
        <v>332</v>
      </c>
    </row>
    <row r="334" spans="2:11" x14ac:dyDescent="0.25">
      <c r="B334" t="s">
        <v>3528</v>
      </c>
      <c r="C334" t="s">
        <v>3529</v>
      </c>
      <c r="D334">
        <v>500</v>
      </c>
      <c r="E334">
        <v>25</v>
      </c>
      <c r="F334">
        <v>0.48099999999999998</v>
      </c>
      <c r="G334">
        <v>0.44900000000000001</v>
      </c>
      <c r="H334">
        <v>60.4</v>
      </c>
      <c r="I334">
        <v>66</v>
      </c>
      <c r="J334">
        <v>500</v>
      </c>
      <c r="K334">
        <v>333</v>
      </c>
    </row>
    <row r="335" spans="2:11" x14ac:dyDescent="0.25">
      <c r="B335" t="s">
        <v>3530</v>
      </c>
      <c r="C335" t="s">
        <v>3531</v>
      </c>
      <c r="D335">
        <v>500</v>
      </c>
      <c r="E335">
        <v>24</v>
      </c>
      <c r="F335">
        <v>0.55800000000000005</v>
      </c>
      <c r="G335">
        <v>0.49299999999999999</v>
      </c>
      <c r="H335">
        <v>68.400000000000006</v>
      </c>
      <c r="I335">
        <v>52.1</v>
      </c>
      <c r="J335">
        <v>500</v>
      </c>
      <c r="K335">
        <v>334</v>
      </c>
    </row>
    <row r="336" spans="2:11" x14ac:dyDescent="0.25">
      <c r="B336" t="s">
        <v>2484</v>
      </c>
      <c r="C336" t="s">
        <v>2485</v>
      </c>
      <c r="D336">
        <v>499</v>
      </c>
      <c r="E336">
        <v>26</v>
      </c>
      <c r="F336">
        <v>0.46600000000000003</v>
      </c>
      <c r="G336">
        <v>0.44400000000000001</v>
      </c>
      <c r="H336">
        <v>57.5</v>
      </c>
      <c r="I336">
        <v>67.3</v>
      </c>
      <c r="J336">
        <v>499</v>
      </c>
      <c r="K336">
        <v>335</v>
      </c>
    </row>
    <row r="337" spans="2:11" x14ac:dyDescent="0.25">
      <c r="B337" t="s">
        <v>3532</v>
      </c>
      <c r="C337" t="s">
        <v>3533</v>
      </c>
      <c r="D337">
        <v>498</v>
      </c>
      <c r="E337">
        <v>31</v>
      </c>
      <c r="F337">
        <v>0.495</v>
      </c>
      <c r="G337">
        <v>0.53100000000000003</v>
      </c>
      <c r="H337">
        <v>39.5</v>
      </c>
      <c r="I337">
        <v>40.299999999999997</v>
      </c>
      <c r="J337">
        <v>498</v>
      </c>
      <c r="K337">
        <v>336</v>
      </c>
    </row>
    <row r="338" spans="2:11" x14ac:dyDescent="0.25">
      <c r="B338" t="s">
        <v>3534</v>
      </c>
      <c r="C338" t="s">
        <v>3535</v>
      </c>
      <c r="D338">
        <v>498</v>
      </c>
      <c r="E338">
        <v>11</v>
      </c>
      <c r="F338">
        <v>0.45</v>
      </c>
      <c r="G338">
        <v>0.498</v>
      </c>
      <c r="H338">
        <v>34.799999999999997</v>
      </c>
      <c r="I338">
        <v>50</v>
      </c>
      <c r="J338">
        <v>498</v>
      </c>
      <c r="K338">
        <v>337</v>
      </c>
    </row>
    <row r="339" spans="2:11" x14ac:dyDescent="0.25">
      <c r="B339" t="s">
        <v>3536</v>
      </c>
      <c r="C339" t="s">
        <v>3537</v>
      </c>
      <c r="D339">
        <v>497</v>
      </c>
      <c r="E339">
        <v>39</v>
      </c>
      <c r="F339">
        <v>0.49099999999999999</v>
      </c>
      <c r="G339">
        <v>0.42799999999999999</v>
      </c>
      <c r="H339">
        <v>70.2</v>
      </c>
      <c r="I339">
        <v>71.8</v>
      </c>
      <c r="J339">
        <v>497</v>
      </c>
      <c r="K339">
        <v>338</v>
      </c>
    </row>
    <row r="340" spans="2:11" x14ac:dyDescent="0.25">
      <c r="B340" t="s">
        <v>3538</v>
      </c>
      <c r="C340" t="s">
        <v>3539</v>
      </c>
      <c r="D340">
        <v>497</v>
      </c>
      <c r="E340">
        <v>39</v>
      </c>
      <c r="F340">
        <v>0.51700000000000002</v>
      </c>
      <c r="G340">
        <v>0.44500000000000001</v>
      </c>
      <c r="H340">
        <v>71.8</v>
      </c>
      <c r="I340">
        <v>66.7</v>
      </c>
      <c r="J340">
        <v>497</v>
      </c>
      <c r="K340">
        <v>339</v>
      </c>
    </row>
    <row r="341" spans="2:11" x14ac:dyDescent="0.25">
      <c r="B341" t="s">
        <v>3540</v>
      </c>
      <c r="C341" t="s">
        <v>3541</v>
      </c>
      <c r="D341">
        <v>496</v>
      </c>
      <c r="E341">
        <v>20</v>
      </c>
      <c r="F341">
        <v>0.52200000000000002</v>
      </c>
      <c r="G341">
        <v>0.42499999999999999</v>
      </c>
      <c r="H341">
        <v>78.2</v>
      </c>
      <c r="I341">
        <v>72.5</v>
      </c>
      <c r="J341">
        <v>496</v>
      </c>
      <c r="K341">
        <v>340</v>
      </c>
    </row>
    <row r="342" spans="2:11" x14ac:dyDescent="0.25">
      <c r="B342" t="s">
        <v>662</v>
      </c>
      <c r="C342" t="s">
        <v>663</v>
      </c>
      <c r="D342">
        <v>496</v>
      </c>
      <c r="E342">
        <v>36</v>
      </c>
      <c r="F342">
        <v>0.46300000000000002</v>
      </c>
      <c r="G342">
        <v>0.45300000000000001</v>
      </c>
      <c r="H342">
        <v>53.5</v>
      </c>
      <c r="I342">
        <v>63.9</v>
      </c>
      <c r="J342">
        <v>496</v>
      </c>
      <c r="K342">
        <v>341</v>
      </c>
    </row>
    <row r="343" spans="2:11" x14ac:dyDescent="0.25">
      <c r="B343" t="s">
        <v>3542</v>
      </c>
      <c r="C343" t="s">
        <v>3543</v>
      </c>
      <c r="D343">
        <v>496</v>
      </c>
      <c r="E343">
        <v>20</v>
      </c>
      <c r="F343">
        <v>0.48299999999999998</v>
      </c>
      <c r="G343">
        <v>0.504</v>
      </c>
      <c r="H343">
        <v>43.3</v>
      </c>
      <c r="I343">
        <v>47.5</v>
      </c>
      <c r="J343">
        <v>496</v>
      </c>
      <c r="K343">
        <v>342</v>
      </c>
    </row>
    <row r="344" spans="2:11" x14ac:dyDescent="0.25">
      <c r="B344" t="s">
        <v>3544</v>
      </c>
      <c r="C344" t="s">
        <v>3545</v>
      </c>
      <c r="D344">
        <v>496</v>
      </c>
      <c r="E344">
        <v>9</v>
      </c>
      <c r="F344">
        <v>0.44700000000000001</v>
      </c>
      <c r="G344">
        <v>0.443</v>
      </c>
      <c r="H344">
        <v>51.2</v>
      </c>
      <c r="I344">
        <v>66.7</v>
      </c>
      <c r="J344">
        <v>496</v>
      </c>
      <c r="K344">
        <v>343</v>
      </c>
    </row>
    <row r="345" spans="2:11" x14ac:dyDescent="0.25">
      <c r="B345" t="s">
        <v>3546</v>
      </c>
      <c r="C345" t="s">
        <v>3547</v>
      </c>
      <c r="D345">
        <v>496</v>
      </c>
      <c r="E345">
        <v>8</v>
      </c>
      <c r="F345">
        <v>0.436</v>
      </c>
      <c r="G345">
        <v>0.496</v>
      </c>
      <c r="H345">
        <v>31</v>
      </c>
      <c r="I345">
        <v>50</v>
      </c>
      <c r="J345">
        <v>496</v>
      </c>
      <c r="K345">
        <v>344</v>
      </c>
    </row>
    <row r="346" spans="2:11" x14ac:dyDescent="0.25">
      <c r="B346" t="s">
        <v>3548</v>
      </c>
      <c r="C346" t="s">
        <v>3549</v>
      </c>
      <c r="D346">
        <v>495</v>
      </c>
      <c r="E346">
        <v>9</v>
      </c>
      <c r="F346">
        <v>0.51600000000000001</v>
      </c>
      <c r="G346">
        <v>0.51300000000000001</v>
      </c>
      <c r="H346">
        <v>50.6</v>
      </c>
      <c r="I346">
        <v>44.4</v>
      </c>
      <c r="J346">
        <v>495</v>
      </c>
      <c r="K346">
        <v>345</v>
      </c>
    </row>
    <row r="347" spans="2:11" x14ac:dyDescent="0.25">
      <c r="B347" t="s">
        <v>3550</v>
      </c>
      <c r="C347" t="s">
        <v>3551</v>
      </c>
      <c r="D347">
        <v>495</v>
      </c>
      <c r="E347">
        <v>23</v>
      </c>
      <c r="F347">
        <v>0.45</v>
      </c>
      <c r="G347">
        <v>0.48799999999999999</v>
      </c>
      <c r="H347">
        <v>37.5</v>
      </c>
      <c r="I347">
        <v>52.2</v>
      </c>
      <c r="J347">
        <v>495</v>
      </c>
      <c r="K347">
        <v>346</v>
      </c>
    </row>
    <row r="348" spans="2:11" x14ac:dyDescent="0.25">
      <c r="B348" t="s">
        <v>3552</v>
      </c>
      <c r="C348" t="s">
        <v>3553</v>
      </c>
      <c r="D348">
        <v>495</v>
      </c>
      <c r="E348">
        <v>9</v>
      </c>
      <c r="F348">
        <v>0.43</v>
      </c>
      <c r="G348">
        <v>0.41799999999999998</v>
      </c>
      <c r="H348">
        <v>54.3</v>
      </c>
      <c r="I348">
        <v>88.9</v>
      </c>
      <c r="J348">
        <v>495</v>
      </c>
      <c r="K348">
        <v>347</v>
      </c>
    </row>
    <row r="349" spans="2:11" x14ac:dyDescent="0.25">
      <c r="B349" t="s">
        <v>3554</v>
      </c>
      <c r="C349" t="s">
        <v>3555</v>
      </c>
      <c r="D349">
        <v>495</v>
      </c>
      <c r="E349">
        <v>38</v>
      </c>
      <c r="F349">
        <v>0.51500000000000001</v>
      </c>
      <c r="G349">
        <v>0.51600000000000001</v>
      </c>
      <c r="H349">
        <v>49.7</v>
      </c>
      <c r="I349">
        <v>43.4</v>
      </c>
      <c r="J349">
        <v>495</v>
      </c>
      <c r="K349">
        <v>348</v>
      </c>
    </row>
    <row r="350" spans="2:11" x14ac:dyDescent="0.25">
      <c r="B350" t="s">
        <v>3556</v>
      </c>
      <c r="C350" t="s">
        <v>3557</v>
      </c>
      <c r="D350">
        <v>495</v>
      </c>
      <c r="E350">
        <v>19</v>
      </c>
      <c r="F350">
        <v>0.44700000000000001</v>
      </c>
      <c r="G350">
        <v>0.39900000000000002</v>
      </c>
      <c r="H350">
        <v>66.7</v>
      </c>
      <c r="I350">
        <v>78.900000000000006</v>
      </c>
      <c r="J350">
        <v>495</v>
      </c>
      <c r="K350">
        <v>349</v>
      </c>
    </row>
    <row r="351" spans="2:11" x14ac:dyDescent="0.25">
      <c r="B351" t="s">
        <v>3558</v>
      </c>
      <c r="C351" t="s">
        <v>3559</v>
      </c>
      <c r="D351">
        <v>494</v>
      </c>
      <c r="E351">
        <v>24</v>
      </c>
      <c r="F351">
        <v>0.47599999999999998</v>
      </c>
      <c r="G351">
        <v>0.46200000000000002</v>
      </c>
      <c r="H351">
        <v>54.6</v>
      </c>
      <c r="I351">
        <v>60.4</v>
      </c>
      <c r="J351">
        <v>494</v>
      </c>
      <c r="K351">
        <v>350</v>
      </c>
    </row>
    <row r="352" spans="2:11" x14ac:dyDescent="0.25">
      <c r="B352" t="s">
        <v>3560</v>
      </c>
      <c r="C352" t="s">
        <v>3561</v>
      </c>
      <c r="D352">
        <v>494</v>
      </c>
      <c r="E352">
        <v>27</v>
      </c>
      <c r="F352">
        <v>0.49399999999999999</v>
      </c>
      <c r="G352">
        <v>0.48299999999999998</v>
      </c>
      <c r="H352">
        <v>53.5</v>
      </c>
      <c r="I352">
        <v>53.7</v>
      </c>
      <c r="J352">
        <v>494</v>
      </c>
      <c r="K352">
        <v>351</v>
      </c>
    </row>
    <row r="353" spans="2:11" x14ac:dyDescent="0.25">
      <c r="B353" t="s">
        <v>3562</v>
      </c>
      <c r="C353" t="s">
        <v>3563</v>
      </c>
      <c r="D353">
        <v>494</v>
      </c>
      <c r="E353">
        <v>36</v>
      </c>
      <c r="F353">
        <v>0.48499999999999999</v>
      </c>
      <c r="G353">
        <v>0.47599999999999998</v>
      </c>
      <c r="H353">
        <v>52.7</v>
      </c>
      <c r="I353">
        <v>55.6</v>
      </c>
      <c r="J353">
        <v>494</v>
      </c>
      <c r="K353">
        <v>352</v>
      </c>
    </row>
    <row r="354" spans="2:11" x14ac:dyDescent="0.25">
      <c r="B354" t="s">
        <v>3564</v>
      </c>
      <c r="C354" t="s">
        <v>3565</v>
      </c>
      <c r="D354">
        <v>492</v>
      </c>
      <c r="E354">
        <v>10</v>
      </c>
      <c r="F354">
        <v>0.46600000000000003</v>
      </c>
      <c r="G354">
        <v>0.49199999999999999</v>
      </c>
      <c r="H354">
        <v>41.6</v>
      </c>
      <c r="I354">
        <v>50</v>
      </c>
      <c r="J354">
        <v>492</v>
      </c>
      <c r="K354">
        <v>353</v>
      </c>
    </row>
    <row r="355" spans="2:11" x14ac:dyDescent="0.25">
      <c r="B355" t="s">
        <v>3566</v>
      </c>
      <c r="C355" t="s">
        <v>3567</v>
      </c>
      <c r="D355">
        <v>492</v>
      </c>
      <c r="E355">
        <v>50</v>
      </c>
      <c r="F355">
        <v>0.49099999999999999</v>
      </c>
      <c r="G355">
        <v>0.48499999999999999</v>
      </c>
      <c r="H355">
        <v>51.7</v>
      </c>
      <c r="I355">
        <v>52</v>
      </c>
      <c r="J355">
        <v>492</v>
      </c>
      <c r="K355">
        <v>354</v>
      </c>
    </row>
    <row r="356" spans="2:11" x14ac:dyDescent="0.25">
      <c r="B356" t="s">
        <v>3568</v>
      </c>
      <c r="C356" t="s">
        <v>3569</v>
      </c>
      <c r="D356">
        <v>491</v>
      </c>
      <c r="E356">
        <v>14</v>
      </c>
      <c r="F356">
        <v>0.47399999999999998</v>
      </c>
      <c r="G356">
        <v>0.56899999999999995</v>
      </c>
      <c r="H356">
        <v>24.4</v>
      </c>
      <c r="I356">
        <v>28.6</v>
      </c>
      <c r="J356">
        <v>491</v>
      </c>
      <c r="K356">
        <v>355</v>
      </c>
    </row>
    <row r="357" spans="2:11" x14ac:dyDescent="0.25">
      <c r="B357" t="s">
        <v>3570</v>
      </c>
      <c r="C357" t="s">
        <v>3571</v>
      </c>
      <c r="D357">
        <v>491</v>
      </c>
      <c r="E357">
        <v>23</v>
      </c>
      <c r="F357">
        <v>0.52300000000000002</v>
      </c>
      <c r="G357">
        <v>0.47699999999999998</v>
      </c>
      <c r="H357">
        <v>63.9</v>
      </c>
      <c r="I357">
        <v>54.3</v>
      </c>
      <c r="J357">
        <v>491</v>
      </c>
      <c r="K357">
        <v>356</v>
      </c>
    </row>
    <row r="358" spans="2:11" x14ac:dyDescent="0.25">
      <c r="B358" t="s">
        <v>3572</v>
      </c>
      <c r="C358" t="s">
        <v>3573</v>
      </c>
      <c r="D358">
        <v>491</v>
      </c>
      <c r="E358">
        <v>35</v>
      </c>
      <c r="F358">
        <v>0.502</v>
      </c>
      <c r="G358">
        <v>0.45500000000000002</v>
      </c>
      <c r="H358">
        <v>64.8</v>
      </c>
      <c r="I358">
        <v>61.4</v>
      </c>
      <c r="J358">
        <v>491</v>
      </c>
      <c r="K358">
        <v>357</v>
      </c>
    </row>
    <row r="359" spans="2:11" x14ac:dyDescent="0.25">
      <c r="B359" t="s">
        <v>3574</v>
      </c>
      <c r="C359" t="s">
        <v>3575</v>
      </c>
      <c r="D359">
        <v>490</v>
      </c>
      <c r="E359">
        <v>9</v>
      </c>
      <c r="F359">
        <v>0.52200000000000002</v>
      </c>
      <c r="G359">
        <v>0.47299999999999998</v>
      </c>
      <c r="H359">
        <v>64.900000000000006</v>
      </c>
      <c r="I359">
        <v>55.6</v>
      </c>
      <c r="J359">
        <v>490</v>
      </c>
      <c r="K359">
        <v>358</v>
      </c>
    </row>
    <row r="360" spans="2:11" x14ac:dyDescent="0.25">
      <c r="B360" t="s">
        <v>3576</v>
      </c>
      <c r="C360" t="s">
        <v>3577</v>
      </c>
      <c r="D360">
        <v>490</v>
      </c>
      <c r="E360">
        <v>26</v>
      </c>
      <c r="F360">
        <v>0.51800000000000002</v>
      </c>
      <c r="G360">
        <v>0.502</v>
      </c>
      <c r="H360">
        <v>54.9</v>
      </c>
      <c r="I360">
        <v>46.2</v>
      </c>
      <c r="J360">
        <v>490</v>
      </c>
      <c r="K360">
        <v>359</v>
      </c>
    </row>
    <row r="361" spans="2:11" x14ac:dyDescent="0.25">
      <c r="B361" t="s">
        <v>1497</v>
      </c>
      <c r="C361" t="s">
        <v>1498</v>
      </c>
      <c r="D361">
        <v>490</v>
      </c>
      <c r="E361">
        <v>29</v>
      </c>
      <c r="F361">
        <v>0.51800000000000002</v>
      </c>
      <c r="G361">
        <v>0.53600000000000003</v>
      </c>
      <c r="H361">
        <v>44.5</v>
      </c>
      <c r="I361">
        <v>36.200000000000003</v>
      </c>
      <c r="J361">
        <v>490</v>
      </c>
      <c r="K361">
        <v>360</v>
      </c>
    </row>
    <row r="362" spans="2:11" x14ac:dyDescent="0.25">
      <c r="B362" t="s">
        <v>3578</v>
      </c>
      <c r="C362" t="s">
        <v>3579</v>
      </c>
      <c r="D362">
        <v>488</v>
      </c>
      <c r="E362">
        <v>19</v>
      </c>
      <c r="F362">
        <v>0.42499999999999999</v>
      </c>
      <c r="G362">
        <v>0.40600000000000003</v>
      </c>
      <c r="H362">
        <v>57</v>
      </c>
      <c r="I362">
        <v>78.900000000000006</v>
      </c>
      <c r="J362">
        <v>488</v>
      </c>
      <c r="K362">
        <v>361</v>
      </c>
    </row>
    <row r="363" spans="2:11" x14ac:dyDescent="0.25">
      <c r="B363" t="s">
        <v>3580</v>
      </c>
      <c r="C363" t="s">
        <v>3581</v>
      </c>
      <c r="D363">
        <v>488</v>
      </c>
      <c r="E363">
        <v>30</v>
      </c>
      <c r="F363">
        <v>0.53100000000000003</v>
      </c>
      <c r="G363">
        <v>0.48299999999999998</v>
      </c>
      <c r="H363">
        <v>64.2</v>
      </c>
      <c r="I363">
        <v>51.7</v>
      </c>
      <c r="J363">
        <v>488</v>
      </c>
      <c r="K363">
        <v>362</v>
      </c>
    </row>
    <row r="364" spans="2:11" x14ac:dyDescent="0.25">
      <c r="B364" t="s">
        <v>3582</v>
      </c>
      <c r="C364" t="s">
        <v>3583</v>
      </c>
      <c r="D364">
        <v>488</v>
      </c>
      <c r="E364">
        <v>21</v>
      </c>
      <c r="F364">
        <v>0.47</v>
      </c>
      <c r="G364">
        <v>0.46600000000000003</v>
      </c>
      <c r="H364">
        <v>51.3</v>
      </c>
      <c r="I364">
        <v>57.1</v>
      </c>
      <c r="J364">
        <v>488</v>
      </c>
      <c r="K364">
        <v>363</v>
      </c>
    </row>
    <row r="365" spans="2:11" x14ac:dyDescent="0.25">
      <c r="B365" t="s">
        <v>3584</v>
      </c>
      <c r="C365" t="s">
        <v>3585</v>
      </c>
      <c r="D365">
        <v>488</v>
      </c>
      <c r="E365">
        <v>22</v>
      </c>
      <c r="F365">
        <v>0.54500000000000004</v>
      </c>
      <c r="G365">
        <v>0.503</v>
      </c>
      <c r="H365">
        <v>62.4</v>
      </c>
      <c r="I365">
        <v>45.5</v>
      </c>
      <c r="J365">
        <v>488</v>
      </c>
      <c r="K365">
        <v>364</v>
      </c>
    </row>
    <row r="366" spans="2:11" x14ac:dyDescent="0.25">
      <c r="B366" t="s">
        <v>3586</v>
      </c>
      <c r="C366" t="s">
        <v>3587</v>
      </c>
      <c r="D366">
        <v>488</v>
      </c>
      <c r="E366">
        <v>13</v>
      </c>
      <c r="F366">
        <v>0.50700000000000001</v>
      </c>
      <c r="G366">
        <v>0.45200000000000001</v>
      </c>
      <c r="H366">
        <v>66.900000000000006</v>
      </c>
      <c r="I366">
        <v>61.5</v>
      </c>
      <c r="J366">
        <v>488</v>
      </c>
      <c r="K366">
        <v>365</v>
      </c>
    </row>
    <row r="367" spans="2:11" x14ac:dyDescent="0.25">
      <c r="B367" t="s">
        <v>3588</v>
      </c>
      <c r="C367" t="s">
        <v>3589</v>
      </c>
      <c r="D367">
        <v>488</v>
      </c>
      <c r="E367">
        <v>8</v>
      </c>
      <c r="F367">
        <v>0.42399999999999999</v>
      </c>
      <c r="G367">
        <v>0.36399999999999999</v>
      </c>
      <c r="H367">
        <v>72.099999999999994</v>
      </c>
      <c r="I367">
        <v>100</v>
      </c>
      <c r="J367">
        <v>488</v>
      </c>
      <c r="K367">
        <v>366</v>
      </c>
    </row>
    <row r="368" spans="2:11" x14ac:dyDescent="0.25">
      <c r="B368" t="s">
        <v>3590</v>
      </c>
      <c r="C368" t="s">
        <v>3591</v>
      </c>
      <c r="D368">
        <v>488</v>
      </c>
      <c r="E368">
        <v>35</v>
      </c>
      <c r="F368">
        <v>0.47499999999999998</v>
      </c>
      <c r="G368">
        <v>0.47899999999999998</v>
      </c>
      <c r="H368">
        <v>48.7</v>
      </c>
      <c r="I368">
        <v>52.9</v>
      </c>
      <c r="J368">
        <v>488</v>
      </c>
      <c r="K368">
        <v>367</v>
      </c>
    </row>
    <row r="369" spans="2:11" x14ac:dyDescent="0.25">
      <c r="B369" t="s">
        <v>3592</v>
      </c>
      <c r="C369" t="s">
        <v>3593</v>
      </c>
      <c r="D369">
        <v>487</v>
      </c>
      <c r="E369">
        <v>31</v>
      </c>
      <c r="F369">
        <v>0.46500000000000002</v>
      </c>
      <c r="G369">
        <v>0.49199999999999999</v>
      </c>
      <c r="H369">
        <v>41.4</v>
      </c>
      <c r="I369">
        <v>48.4</v>
      </c>
      <c r="J369">
        <v>487</v>
      </c>
      <c r="K369">
        <v>368</v>
      </c>
    </row>
    <row r="370" spans="2:11" x14ac:dyDescent="0.25">
      <c r="B370" t="s">
        <v>3594</v>
      </c>
      <c r="C370" t="s">
        <v>3595</v>
      </c>
      <c r="D370">
        <v>487</v>
      </c>
      <c r="E370">
        <v>11</v>
      </c>
      <c r="F370">
        <v>0.46400000000000002</v>
      </c>
      <c r="G370">
        <v>0.53300000000000003</v>
      </c>
      <c r="H370">
        <v>29.6</v>
      </c>
      <c r="I370">
        <v>36.4</v>
      </c>
      <c r="J370">
        <v>487</v>
      </c>
      <c r="K370">
        <v>369</v>
      </c>
    </row>
    <row r="371" spans="2:11" x14ac:dyDescent="0.25">
      <c r="B371" t="s">
        <v>3596</v>
      </c>
      <c r="C371" t="s">
        <v>3597</v>
      </c>
      <c r="D371">
        <v>487</v>
      </c>
      <c r="E371">
        <v>22</v>
      </c>
      <c r="F371">
        <v>0.46600000000000003</v>
      </c>
      <c r="G371">
        <v>0.46600000000000003</v>
      </c>
      <c r="H371">
        <v>50.2</v>
      </c>
      <c r="I371">
        <v>56.8</v>
      </c>
      <c r="J371">
        <v>487</v>
      </c>
      <c r="K371">
        <v>370</v>
      </c>
    </row>
    <row r="372" spans="2:11" x14ac:dyDescent="0.25">
      <c r="B372" t="s">
        <v>3598</v>
      </c>
      <c r="C372" t="s">
        <v>3599</v>
      </c>
      <c r="D372">
        <v>487</v>
      </c>
      <c r="E372">
        <v>18</v>
      </c>
      <c r="F372">
        <v>0.45800000000000002</v>
      </c>
      <c r="G372">
        <v>0.36199999999999999</v>
      </c>
      <c r="H372">
        <v>81</v>
      </c>
      <c r="I372">
        <v>86.1</v>
      </c>
      <c r="J372">
        <v>487</v>
      </c>
      <c r="K372">
        <v>371</v>
      </c>
    </row>
    <row r="373" spans="2:11" x14ac:dyDescent="0.25">
      <c r="B373" t="s">
        <v>3600</v>
      </c>
      <c r="C373" t="s">
        <v>3601</v>
      </c>
      <c r="D373">
        <v>486</v>
      </c>
      <c r="E373">
        <v>21</v>
      </c>
      <c r="F373">
        <v>0.505</v>
      </c>
      <c r="G373">
        <v>0.45</v>
      </c>
      <c r="H373">
        <v>67.3</v>
      </c>
      <c r="I373">
        <v>61.9</v>
      </c>
      <c r="J373">
        <v>486</v>
      </c>
      <c r="K373">
        <v>372</v>
      </c>
    </row>
    <row r="374" spans="2:11" x14ac:dyDescent="0.25">
      <c r="B374" t="s">
        <v>3602</v>
      </c>
      <c r="C374" t="s">
        <v>3603</v>
      </c>
      <c r="D374">
        <v>486</v>
      </c>
      <c r="E374">
        <v>16</v>
      </c>
      <c r="F374">
        <v>0.48499999999999999</v>
      </c>
      <c r="G374">
        <v>0.53900000000000003</v>
      </c>
      <c r="H374">
        <v>34.200000000000003</v>
      </c>
      <c r="I374">
        <v>34.4</v>
      </c>
      <c r="J374">
        <v>486</v>
      </c>
      <c r="K374">
        <v>373</v>
      </c>
    </row>
    <row r="375" spans="2:11" x14ac:dyDescent="0.25">
      <c r="B375" t="s">
        <v>3604</v>
      </c>
      <c r="C375" t="s">
        <v>3605</v>
      </c>
      <c r="D375">
        <v>486</v>
      </c>
      <c r="E375">
        <v>30</v>
      </c>
      <c r="F375">
        <v>0.46400000000000002</v>
      </c>
      <c r="G375">
        <v>0.40699999999999997</v>
      </c>
      <c r="H375">
        <v>69.400000000000006</v>
      </c>
      <c r="I375">
        <v>75</v>
      </c>
      <c r="J375">
        <v>486</v>
      </c>
      <c r="K375">
        <v>374</v>
      </c>
    </row>
    <row r="376" spans="2:11" x14ac:dyDescent="0.25">
      <c r="B376" t="s">
        <v>3606</v>
      </c>
      <c r="C376" t="s">
        <v>3607</v>
      </c>
      <c r="D376">
        <v>486</v>
      </c>
      <c r="E376">
        <v>39</v>
      </c>
      <c r="F376">
        <v>0.46400000000000002</v>
      </c>
      <c r="G376">
        <v>0.45800000000000002</v>
      </c>
      <c r="H376">
        <v>52.1</v>
      </c>
      <c r="I376">
        <v>59</v>
      </c>
      <c r="J376">
        <v>486</v>
      </c>
      <c r="K376">
        <v>375</v>
      </c>
    </row>
    <row r="377" spans="2:11" x14ac:dyDescent="0.25">
      <c r="B377" t="s">
        <v>1252</v>
      </c>
      <c r="C377" t="s">
        <v>1253</v>
      </c>
      <c r="D377">
        <v>485</v>
      </c>
      <c r="E377">
        <v>37</v>
      </c>
      <c r="F377">
        <v>0.47299999999999998</v>
      </c>
      <c r="G377">
        <v>0.45600000000000002</v>
      </c>
      <c r="H377">
        <v>55.6</v>
      </c>
      <c r="I377">
        <v>59.5</v>
      </c>
      <c r="J377">
        <v>485</v>
      </c>
      <c r="K377">
        <v>376</v>
      </c>
    </row>
    <row r="378" spans="2:11" x14ac:dyDescent="0.25">
      <c r="B378" t="s">
        <v>577</v>
      </c>
      <c r="C378" t="s">
        <v>578</v>
      </c>
      <c r="D378">
        <v>485</v>
      </c>
      <c r="E378">
        <v>17</v>
      </c>
      <c r="F378">
        <v>0.49099999999999999</v>
      </c>
      <c r="G378">
        <v>0.40100000000000002</v>
      </c>
      <c r="H378">
        <v>77.900000000000006</v>
      </c>
      <c r="I378">
        <v>76.5</v>
      </c>
      <c r="J378">
        <v>485</v>
      </c>
      <c r="K378">
        <v>377</v>
      </c>
    </row>
    <row r="379" spans="2:11" x14ac:dyDescent="0.25">
      <c r="B379" t="s">
        <v>3608</v>
      </c>
      <c r="C379" t="s">
        <v>3609</v>
      </c>
      <c r="D379">
        <v>484</v>
      </c>
      <c r="E379">
        <v>6</v>
      </c>
      <c r="F379">
        <v>0.51300000000000001</v>
      </c>
      <c r="G379">
        <v>0.433</v>
      </c>
      <c r="H379">
        <v>74.099999999999994</v>
      </c>
      <c r="I379">
        <v>66.7</v>
      </c>
      <c r="J379">
        <v>484</v>
      </c>
      <c r="K379">
        <v>378</v>
      </c>
    </row>
    <row r="380" spans="2:11" x14ac:dyDescent="0.25">
      <c r="B380" t="s">
        <v>3610</v>
      </c>
      <c r="C380" t="s">
        <v>3611</v>
      </c>
      <c r="D380">
        <v>484</v>
      </c>
      <c r="E380">
        <v>19</v>
      </c>
      <c r="F380">
        <v>0.47599999999999998</v>
      </c>
      <c r="G380">
        <v>0.47599999999999998</v>
      </c>
      <c r="H380">
        <v>50</v>
      </c>
      <c r="I380">
        <v>52.6</v>
      </c>
      <c r="J380">
        <v>484</v>
      </c>
      <c r="K380">
        <v>379</v>
      </c>
    </row>
    <row r="381" spans="2:11" x14ac:dyDescent="0.25">
      <c r="B381" t="s">
        <v>3612</v>
      </c>
      <c r="C381" t="s">
        <v>3613</v>
      </c>
      <c r="D381">
        <v>484</v>
      </c>
      <c r="E381">
        <v>42</v>
      </c>
      <c r="F381">
        <v>0.504</v>
      </c>
      <c r="G381">
        <v>0.48</v>
      </c>
      <c r="H381">
        <v>57.6</v>
      </c>
      <c r="I381">
        <v>51.2</v>
      </c>
      <c r="J381">
        <v>484</v>
      </c>
      <c r="K381">
        <v>380</v>
      </c>
    </row>
    <row r="382" spans="2:11" x14ac:dyDescent="0.25">
      <c r="B382" t="s">
        <v>3614</v>
      </c>
      <c r="C382" t="s">
        <v>3615</v>
      </c>
      <c r="D382">
        <v>484</v>
      </c>
      <c r="E382">
        <v>49</v>
      </c>
      <c r="F382">
        <v>0.47899999999999998</v>
      </c>
      <c r="G382">
        <v>0.46500000000000002</v>
      </c>
      <c r="H382">
        <v>54.5</v>
      </c>
      <c r="I382">
        <v>56.1</v>
      </c>
      <c r="J382">
        <v>484</v>
      </c>
      <c r="K382">
        <v>381</v>
      </c>
    </row>
    <row r="383" spans="2:11" x14ac:dyDescent="0.25">
      <c r="B383" t="s">
        <v>3616</v>
      </c>
      <c r="C383" t="s">
        <v>3617</v>
      </c>
      <c r="D383">
        <v>483</v>
      </c>
      <c r="E383">
        <v>33</v>
      </c>
      <c r="F383">
        <v>0.48699999999999999</v>
      </c>
      <c r="G383">
        <v>0.50700000000000001</v>
      </c>
      <c r="H383">
        <v>43.6</v>
      </c>
      <c r="I383">
        <v>42.4</v>
      </c>
      <c r="J383">
        <v>483</v>
      </c>
      <c r="K383">
        <v>382</v>
      </c>
    </row>
    <row r="384" spans="2:11" x14ac:dyDescent="0.25">
      <c r="B384" t="s">
        <v>3618</v>
      </c>
      <c r="C384" t="s">
        <v>3619</v>
      </c>
      <c r="D384">
        <v>483</v>
      </c>
      <c r="E384">
        <v>9</v>
      </c>
      <c r="F384">
        <v>0.56799999999999995</v>
      </c>
      <c r="G384">
        <v>0.66600000000000004</v>
      </c>
      <c r="H384">
        <v>27.2</v>
      </c>
      <c r="I384">
        <v>0</v>
      </c>
      <c r="J384">
        <v>483</v>
      </c>
      <c r="K384">
        <v>383</v>
      </c>
    </row>
    <row r="385" spans="2:11" x14ac:dyDescent="0.25">
      <c r="B385" t="s">
        <v>3620</v>
      </c>
      <c r="C385" t="s">
        <v>3621</v>
      </c>
      <c r="D385">
        <v>482</v>
      </c>
      <c r="E385">
        <v>26</v>
      </c>
      <c r="F385">
        <v>0.51200000000000001</v>
      </c>
      <c r="G385">
        <v>0.45300000000000001</v>
      </c>
      <c r="H385">
        <v>68.099999999999994</v>
      </c>
      <c r="I385">
        <v>59.6</v>
      </c>
      <c r="J385">
        <v>482</v>
      </c>
      <c r="K385">
        <v>384</v>
      </c>
    </row>
    <row r="386" spans="2:11" x14ac:dyDescent="0.25">
      <c r="B386" t="s">
        <v>3622</v>
      </c>
      <c r="C386" t="s">
        <v>3623</v>
      </c>
      <c r="D386">
        <v>482</v>
      </c>
      <c r="E386">
        <v>62</v>
      </c>
      <c r="F386">
        <v>0.48299999999999998</v>
      </c>
      <c r="G386">
        <v>0.49199999999999999</v>
      </c>
      <c r="H386">
        <v>47.1</v>
      </c>
      <c r="I386">
        <v>46.8</v>
      </c>
      <c r="J386">
        <v>482</v>
      </c>
      <c r="K386">
        <v>385</v>
      </c>
    </row>
    <row r="387" spans="2:11" x14ac:dyDescent="0.25">
      <c r="B387" t="s">
        <v>3624</v>
      </c>
      <c r="C387" t="s">
        <v>3625</v>
      </c>
      <c r="D387">
        <v>481</v>
      </c>
      <c r="E387">
        <v>22</v>
      </c>
      <c r="F387">
        <v>0.44600000000000001</v>
      </c>
      <c r="G387">
        <v>0.46700000000000003</v>
      </c>
      <c r="H387">
        <v>42.8</v>
      </c>
      <c r="I387">
        <v>54.5</v>
      </c>
      <c r="J387">
        <v>481</v>
      </c>
      <c r="K387">
        <v>386</v>
      </c>
    </row>
    <row r="388" spans="2:11" x14ac:dyDescent="0.25">
      <c r="B388" t="s">
        <v>3626</v>
      </c>
      <c r="C388" t="s">
        <v>3627</v>
      </c>
      <c r="D388">
        <v>481</v>
      </c>
      <c r="E388">
        <v>22</v>
      </c>
      <c r="F388">
        <v>0.46300000000000002</v>
      </c>
      <c r="G388">
        <v>0.46700000000000003</v>
      </c>
      <c r="H388">
        <v>48.5</v>
      </c>
      <c r="I388">
        <v>54.5</v>
      </c>
      <c r="J388">
        <v>481</v>
      </c>
      <c r="K388">
        <v>387</v>
      </c>
    </row>
    <row r="389" spans="2:11" x14ac:dyDescent="0.25">
      <c r="B389" t="s">
        <v>3628</v>
      </c>
      <c r="C389" t="s">
        <v>3629</v>
      </c>
      <c r="D389">
        <v>481</v>
      </c>
      <c r="E389">
        <v>54</v>
      </c>
      <c r="F389">
        <v>0.49299999999999999</v>
      </c>
      <c r="G389">
        <v>0.46899999999999997</v>
      </c>
      <c r="H389">
        <v>57.5</v>
      </c>
      <c r="I389">
        <v>53.7</v>
      </c>
      <c r="J389">
        <v>481</v>
      </c>
      <c r="K389">
        <v>388</v>
      </c>
    </row>
    <row r="390" spans="2:11" x14ac:dyDescent="0.25">
      <c r="B390" t="s">
        <v>3630</v>
      </c>
      <c r="C390" t="s">
        <v>3631</v>
      </c>
      <c r="D390">
        <v>481</v>
      </c>
      <c r="E390">
        <v>24</v>
      </c>
      <c r="F390">
        <v>0.47399999999999998</v>
      </c>
      <c r="G390">
        <v>0.47399999999999998</v>
      </c>
      <c r="H390">
        <v>49.8</v>
      </c>
      <c r="I390">
        <v>52.1</v>
      </c>
      <c r="J390">
        <v>481</v>
      </c>
      <c r="K390">
        <v>389</v>
      </c>
    </row>
    <row r="391" spans="2:11" x14ac:dyDescent="0.25">
      <c r="B391" t="s">
        <v>3632</v>
      </c>
      <c r="C391" t="s">
        <v>3633</v>
      </c>
      <c r="D391">
        <v>480</v>
      </c>
      <c r="E391">
        <v>12</v>
      </c>
      <c r="F391">
        <v>0.439</v>
      </c>
      <c r="G391">
        <v>0.55400000000000005</v>
      </c>
      <c r="H391">
        <v>19.100000000000001</v>
      </c>
      <c r="I391">
        <v>29.2</v>
      </c>
      <c r="J391">
        <v>480</v>
      </c>
      <c r="K391">
        <v>390</v>
      </c>
    </row>
    <row r="392" spans="2:11" x14ac:dyDescent="0.25">
      <c r="B392" t="s">
        <v>3634</v>
      </c>
      <c r="C392" t="s">
        <v>3635</v>
      </c>
      <c r="D392">
        <v>479</v>
      </c>
      <c r="E392">
        <v>10</v>
      </c>
      <c r="F392">
        <v>0.48399999999999999</v>
      </c>
      <c r="G392">
        <v>0.47899999999999998</v>
      </c>
      <c r="H392">
        <v>51.4</v>
      </c>
      <c r="I392">
        <v>50</v>
      </c>
      <c r="J392">
        <v>479</v>
      </c>
      <c r="K392">
        <v>391</v>
      </c>
    </row>
    <row r="393" spans="2:11" x14ac:dyDescent="0.25">
      <c r="B393" t="s">
        <v>3636</v>
      </c>
      <c r="C393" t="s">
        <v>3637</v>
      </c>
      <c r="D393">
        <v>479</v>
      </c>
      <c r="E393">
        <v>41</v>
      </c>
      <c r="F393">
        <v>0.49099999999999999</v>
      </c>
      <c r="G393">
        <v>0.46400000000000002</v>
      </c>
      <c r="H393">
        <v>58.6</v>
      </c>
      <c r="I393">
        <v>54.9</v>
      </c>
      <c r="J393">
        <v>479</v>
      </c>
      <c r="K393">
        <v>392</v>
      </c>
    </row>
    <row r="394" spans="2:11" x14ac:dyDescent="0.25">
      <c r="B394" t="s">
        <v>1574</v>
      </c>
      <c r="C394" t="s">
        <v>1575</v>
      </c>
      <c r="D394">
        <v>479</v>
      </c>
      <c r="E394">
        <v>63</v>
      </c>
      <c r="F394">
        <v>0.443</v>
      </c>
      <c r="G394">
        <v>0.46200000000000002</v>
      </c>
      <c r="H394">
        <v>43.5</v>
      </c>
      <c r="I394">
        <v>55.6</v>
      </c>
      <c r="J394">
        <v>479</v>
      </c>
      <c r="K394">
        <v>393</v>
      </c>
    </row>
    <row r="395" spans="2:11" x14ac:dyDescent="0.25">
      <c r="B395" t="s">
        <v>3638</v>
      </c>
      <c r="C395" t="s">
        <v>3639</v>
      </c>
      <c r="D395">
        <v>479</v>
      </c>
      <c r="E395">
        <v>30</v>
      </c>
      <c r="F395">
        <v>0.48</v>
      </c>
      <c r="G395">
        <v>0.44800000000000001</v>
      </c>
      <c r="H395">
        <v>60.5</v>
      </c>
      <c r="I395">
        <v>60</v>
      </c>
      <c r="J395">
        <v>479</v>
      </c>
      <c r="K395">
        <v>394</v>
      </c>
    </row>
    <row r="396" spans="2:11" x14ac:dyDescent="0.25">
      <c r="B396" t="s">
        <v>3640</v>
      </c>
      <c r="C396" t="s">
        <v>3641</v>
      </c>
      <c r="D396">
        <v>478</v>
      </c>
      <c r="E396">
        <v>13</v>
      </c>
      <c r="F396">
        <v>0.47599999999999998</v>
      </c>
      <c r="G396">
        <v>0.47799999999999998</v>
      </c>
      <c r="H396">
        <v>49.2</v>
      </c>
      <c r="I396">
        <v>50</v>
      </c>
      <c r="J396">
        <v>478</v>
      </c>
      <c r="K396">
        <v>395</v>
      </c>
    </row>
    <row r="397" spans="2:11" x14ac:dyDescent="0.25">
      <c r="B397" t="s">
        <v>3642</v>
      </c>
      <c r="C397" t="s">
        <v>3643</v>
      </c>
      <c r="D397">
        <v>478</v>
      </c>
      <c r="E397">
        <v>66</v>
      </c>
      <c r="F397">
        <v>0.49399999999999999</v>
      </c>
      <c r="G397">
        <v>0.432</v>
      </c>
      <c r="H397">
        <v>69.7</v>
      </c>
      <c r="I397">
        <v>65.2</v>
      </c>
      <c r="J397">
        <v>478</v>
      </c>
      <c r="K397">
        <v>396</v>
      </c>
    </row>
    <row r="398" spans="2:11" x14ac:dyDescent="0.25">
      <c r="B398" t="s">
        <v>3644</v>
      </c>
      <c r="C398" t="s">
        <v>3645</v>
      </c>
      <c r="D398">
        <v>477</v>
      </c>
      <c r="E398">
        <v>64</v>
      </c>
      <c r="F398">
        <v>0.49099999999999999</v>
      </c>
      <c r="G398">
        <v>0.48</v>
      </c>
      <c r="H398">
        <v>53.6</v>
      </c>
      <c r="I398">
        <v>49.2</v>
      </c>
      <c r="J398">
        <v>477</v>
      </c>
      <c r="K398">
        <v>397</v>
      </c>
    </row>
    <row r="399" spans="2:11" x14ac:dyDescent="0.25">
      <c r="B399" t="s">
        <v>3646</v>
      </c>
      <c r="C399" t="s">
        <v>3647</v>
      </c>
      <c r="D399">
        <v>477</v>
      </c>
      <c r="E399">
        <v>23</v>
      </c>
      <c r="F399">
        <v>0.41499999999999998</v>
      </c>
      <c r="G399">
        <v>0.38800000000000001</v>
      </c>
      <c r="H399">
        <v>60.2</v>
      </c>
      <c r="I399">
        <v>78.3</v>
      </c>
      <c r="J399">
        <v>477</v>
      </c>
      <c r="K399">
        <v>398</v>
      </c>
    </row>
    <row r="400" spans="2:11" x14ac:dyDescent="0.25">
      <c r="B400" t="s">
        <v>3648</v>
      </c>
      <c r="C400" t="s">
        <v>3649</v>
      </c>
      <c r="D400">
        <v>477</v>
      </c>
      <c r="E400">
        <v>16</v>
      </c>
      <c r="F400">
        <v>0.443</v>
      </c>
      <c r="G400">
        <v>0.45800000000000002</v>
      </c>
      <c r="H400">
        <v>44.8</v>
      </c>
      <c r="I400">
        <v>56.2</v>
      </c>
      <c r="J400">
        <v>477</v>
      </c>
      <c r="K400">
        <v>399</v>
      </c>
    </row>
    <row r="401" spans="2:11" x14ac:dyDescent="0.25">
      <c r="B401" t="s">
        <v>3650</v>
      </c>
      <c r="C401" t="s">
        <v>3651</v>
      </c>
      <c r="D401">
        <v>476</v>
      </c>
      <c r="E401">
        <v>8</v>
      </c>
      <c r="F401">
        <v>0.45300000000000001</v>
      </c>
      <c r="G401">
        <v>0.65300000000000002</v>
      </c>
      <c r="H401">
        <v>9.6</v>
      </c>
      <c r="I401">
        <v>12.5</v>
      </c>
      <c r="J401">
        <v>476</v>
      </c>
      <c r="K401">
        <v>400</v>
      </c>
    </row>
    <row r="402" spans="2:11" x14ac:dyDescent="0.25">
      <c r="B402" t="s">
        <v>3652</v>
      </c>
      <c r="C402" t="s">
        <v>3653</v>
      </c>
      <c r="D402">
        <v>476</v>
      </c>
      <c r="E402">
        <v>31</v>
      </c>
      <c r="F402">
        <v>0.497</v>
      </c>
      <c r="G402">
        <v>0.52400000000000002</v>
      </c>
      <c r="H402">
        <v>41.6</v>
      </c>
      <c r="I402">
        <v>35.5</v>
      </c>
      <c r="J402">
        <v>476</v>
      </c>
      <c r="K402">
        <v>401</v>
      </c>
    </row>
    <row r="403" spans="2:11" x14ac:dyDescent="0.25">
      <c r="B403" t="s">
        <v>3654</v>
      </c>
      <c r="C403" t="s">
        <v>3655</v>
      </c>
      <c r="D403">
        <v>476</v>
      </c>
      <c r="E403">
        <v>12</v>
      </c>
      <c r="F403">
        <v>0.56000000000000005</v>
      </c>
      <c r="G403">
        <v>0.69699999999999995</v>
      </c>
      <c r="H403">
        <v>20.5</v>
      </c>
      <c r="I403">
        <v>0</v>
      </c>
      <c r="J403">
        <v>476</v>
      </c>
      <c r="K403">
        <v>402</v>
      </c>
    </row>
    <row r="404" spans="2:11" x14ac:dyDescent="0.25">
      <c r="B404" t="s">
        <v>3656</v>
      </c>
      <c r="C404" t="s">
        <v>3657</v>
      </c>
      <c r="D404">
        <v>476</v>
      </c>
      <c r="E404">
        <v>17</v>
      </c>
      <c r="F404">
        <v>0.47199999999999998</v>
      </c>
      <c r="G404">
        <v>0.44900000000000001</v>
      </c>
      <c r="H404">
        <v>57.7</v>
      </c>
      <c r="I404">
        <v>58.8</v>
      </c>
      <c r="J404">
        <v>476</v>
      </c>
      <c r="K404">
        <v>403</v>
      </c>
    </row>
    <row r="405" spans="2:11" x14ac:dyDescent="0.25">
      <c r="B405" t="s">
        <v>651</v>
      </c>
      <c r="C405" t="s">
        <v>652</v>
      </c>
      <c r="D405">
        <v>476</v>
      </c>
      <c r="E405">
        <v>42</v>
      </c>
      <c r="F405">
        <v>0.496</v>
      </c>
      <c r="G405">
        <v>0.51</v>
      </c>
      <c r="H405">
        <v>45.8</v>
      </c>
      <c r="I405">
        <v>39.299999999999997</v>
      </c>
      <c r="J405">
        <v>476</v>
      </c>
      <c r="K405">
        <v>404</v>
      </c>
    </row>
    <row r="406" spans="2:11" x14ac:dyDescent="0.25">
      <c r="B406" t="s">
        <v>3658</v>
      </c>
      <c r="C406" t="s">
        <v>3659</v>
      </c>
      <c r="D406">
        <v>475</v>
      </c>
      <c r="E406">
        <v>9</v>
      </c>
      <c r="F406">
        <v>0.41299999999999998</v>
      </c>
      <c r="G406">
        <v>0.378</v>
      </c>
      <c r="H406">
        <v>63.5</v>
      </c>
      <c r="I406">
        <v>88.9</v>
      </c>
      <c r="J406">
        <v>475</v>
      </c>
      <c r="K406">
        <v>405</v>
      </c>
    </row>
    <row r="407" spans="2:11" x14ac:dyDescent="0.25">
      <c r="B407" t="s">
        <v>3660</v>
      </c>
      <c r="C407" t="s">
        <v>3661</v>
      </c>
      <c r="D407">
        <v>475</v>
      </c>
      <c r="E407">
        <v>8</v>
      </c>
      <c r="F407">
        <v>0.48</v>
      </c>
      <c r="G407">
        <v>0.47499999999999998</v>
      </c>
      <c r="H407">
        <v>51.5</v>
      </c>
      <c r="I407">
        <v>50</v>
      </c>
      <c r="J407">
        <v>475</v>
      </c>
      <c r="K407">
        <v>406</v>
      </c>
    </row>
    <row r="408" spans="2:11" x14ac:dyDescent="0.25">
      <c r="B408" t="s">
        <v>3662</v>
      </c>
      <c r="C408" t="s">
        <v>3663</v>
      </c>
      <c r="D408">
        <v>475</v>
      </c>
      <c r="E408">
        <v>24</v>
      </c>
      <c r="F408">
        <v>0.51500000000000001</v>
      </c>
      <c r="G408">
        <v>0.50800000000000001</v>
      </c>
      <c r="H408">
        <v>51.9</v>
      </c>
      <c r="I408">
        <v>39.6</v>
      </c>
      <c r="J408">
        <v>475</v>
      </c>
      <c r="K408">
        <v>407</v>
      </c>
    </row>
    <row r="409" spans="2:11" x14ac:dyDescent="0.25">
      <c r="B409" t="s">
        <v>3664</v>
      </c>
      <c r="C409" t="s">
        <v>3665</v>
      </c>
      <c r="D409">
        <v>475</v>
      </c>
      <c r="E409">
        <v>13</v>
      </c>
      <c r="F409">
        <v>0.45900000000000002</v>
      </c>
      <c r="G409">
        <v>0.44</v>
      </c>
      <c r="H409">
        <v>56.4</v>
      </c>
      <c r="I409">
        <v>61.5</v>
      </c>
      <c r="J409">
        <v>475</v>
      </c>
      <c r="K409">
        <v>408</v>
      </c>
    </row>
    <row r="410" spans="2:11" x14ac:dyDescent="0.25">
      <c r="B410" t="s">
        <v>2496</v>
      </c>
      <c r="C410" t="s">
        <v>2497</v>
      </c>
      <c r="D410">
        <v>474</v>
      </c>
      <c r="E410">
        <v>15</v>
      </c>
      <c r="F410">
        <v>0.46500000000000002</v>
      </c>
      <c r="G410">
        <v>0.50600000000000001</v>
      </c>
      <c r="H410">
        <v>36.9</v>
      </c>
      <c r="I410">
        <v>40</v>
      </c>
      <c r="J410">
        <v>474</v>
      </c>
      <c r="K410">
        <v>409</v>
      </c>
    </row>
    <row r="411" spans="2:11" x14ac:dyDescent="0.25">
      <c r="B411" t="s">
        <v>3666</v>
      </c>
      <c r="C411" t="s">
        <v>3667</v>
      </c>
      <c r="D411">
        <v>474</v>
      </c>
      <c r="E411">
        <v>27</v>
      </c>
      <c r="F411">
        <v>0.434</v>
      </c>
      <c r="G411">
        <v>0.41799999999999998</v>
      </c>
      <c r="H411">
        <v>55.9</v>
      </c>
      <c r="I411">
        <v>68.5</v>
      </c>
      <c r="J411">
        <v>474</v>
      </c>
      <c r="K411">
        <v>410</v>
      </c>
    </row>
    <row r="412" spans="2:11" x14ac:dyDescent="0.25">
      <c r="B412" t="s">
        <v>3668</v>
      </c>
      <c r="C412" t="s">
        <v>3669</v>
      </c>
      <c r="D412">
        <v>474</v>
      </c>
      <c r="E412">
        <v>27</v>
      </c>
      <c r="F412">
        <v>0.504</v>
      </c>
      <c r="G412">
        <v>0.435</v>
      </c>
      <c r="H412">
        <v>71.400000000000006</v>
      </c>
      <c r="I412">
        <v>63</v>
      </c>
      <c r="J412">
        <v>474</v>
      </c>
      <c r="K412">
        <v>411</v>
      </c>
    </row>
    <row r="413" spans="2:11" x14ac:dyDescent="0.25">
      <c r="B413" t="s">
        <v>3670</v>
      </c>
      <c r="C413" t="s">
        <v>3671</v>
      </c>
      <c r="D413">
        <v>473</v>
      </c>
      <c r="E413">
        <v>27</v>
      </c>
      <c r="F413">
        <v>0.46899999999999997</v>
      </c>
      <c r="G413">
        <v>0.50900000000000001</v>
      </c>
      <c r="H413">
        <v>37.799999999999997</v>
      </c>
      <c r="I413">
        <v>38.9</v>
      </c>
      <c r="J413">
        <v>473</v>
      </c>
      <c r="K413">
        <v>412</v>
      </c>
    </row>
    <row r="414" spans="2:11" x14ac:dyDescent="0.25">
      <c r="B414" t="s">
        <v>3672</v>
      </c>
      <c r="C414" t="s">
        <v>3673</v>
      </c>
      <c r="D414">
        <v>472</v>
      </c>
      <c r="E414">
        <v>21</v>
      </c>
      <c r="F414">
        <v>0.45300000000000001</v>
      </c>
      <c r="G414">
        <v>0.48699999999999999</v>
      </c>
      <c r="H414">
        <v>38.9</v>
      </c>
      <c r="I414">
        <v>45.2</v>
      </c>
      <c r="J414">
        <v>472</v>
      </c>
      <c r="K414">
        <v>413</v>
      </c>
    </row>
    <row r="415" spans="2:11" x14ac:dyDescent="0.25">
      <c r="B415" t="s">
        <v>3674</v>
      </c>
      <c r="C415" t="s">
        <v>3675</v>
      </c>
      <c r="D415">
        <v>472</v>
      </c>
      <c r="E415">
        <v>22</v>
      </c>
      <c r="F415">
        <v>0.47699999999999998</v>
      </c>
      <c r="G415">
        <v>0.46500000000000002</v>
      </c>
      <c r="H415">
        <v>54.1</v>
      </c>
      <c r="I415">
        <v>52.3</v>
      </c>
      <c r="J415">
        <v>472</v>
      </c>
      <c r="K415">
        <v>414</v>
      </c>
    </row>
    <row r="416" spans="2:11" x14ac:dyDescent="0.25">
      <c r="B416" t="s">
        <v>3676</v>
      </c>
      <c r="C416" t="s">
        <v>3677</v>
      </c>
      <c r="D416">
        <v>472</v>
      </c>
      <c r="E416">
        <v>14</v>
      </c>
      <c r="F416">
        <v>0.52700000000000002</v>
      </c>
      <c r="G416">
        <v>0.45</v>
      </c>
      <c r="H416">
        <v>72.599999999999994</v>
      </c>
      <c r="I416">
        <v>57.1</v>
      </c>
      <c r="J416">
        <v>472</v>
      </c>
      <c r="K416">
        <v>415</v>
      </c>
    </row>
    <row r="417" spans="2:11" x14ac:dyDescent="0.25">
      <c r="B417" t="s">
        <v>3678</v>
      </c>
      <c r="C417" t="s">
        <v>3679</v>
      </c>
      <c r="D417">
        <v>471</v>
      </c>
      <c r="E417">
        <v>17</v>
      </c>
      <c r="F417">
        <v>0.48299999999999998</v>
      </c>
      <c r="G417">
        <v>0.49</v>
      </c>
      <c r="H417">
        <v>47.8</v>
      </c>
      <c r="I417">
        <v>44.1</v>
      </c>
      <c r="J417">
        <v>471</v>
      </c>
      <c r="K417">
        <v>416</v>
      </c>
    </row>
    <row r="418" spans="2:11" x14ac:dyDescent="0.25">
      <c r="B418" t="s">
        <v>3680</v>
      </c>
      <c r="C418" t="s">
        <v>3681</v>
      </c>
      <c r="D418">
        <v>471</v>
      </c>
      <c r="E418">
        <v>22</v>
      </c>
      <c r="F418">
        <v>0.48699999999999999</v>
      </c>
      <c r="G418">
        <v>0.48499999999999999</v>
      </c>
      <c r="H418">
        <v>50.4</v>
      </c>
      <c r="I418">
        <v>45.5</v>
      </c>
      <c r="J418">
        <v>471</v>
      </c>
      <c r="K418">
        <v>417</v>
      </c>
    </row>
    <row r="419" spans="2:11" x14ac:dyDescent="0.25">
      <c r="B419" t="s">
        <v>3682</v>
      </c>
      <c r="C419" t="s">
        <v>3683</v>
      </c>
      <c r="D419">
        <v>471</v>
      </c>
      <c r="E419">
        <v>9</v>
      </c>
      <c r="F419">
        <v>0.52600000000000002</v>
      </c>
      <c r="G419">
        <v>0.45500000000000002</v>
      </c>
      <c r="H419">
        <v>71.2</v>
      </c>
      <c r="I419">
        <v>55.6</v>
      </c>
      <c r="J419">
        <v>471</v>
      </c>
      <c r="K419">
        <v>418</v>
      </c>
    </row>
    <row r="420" spans="2:11" x14ac:dyDescent="0.25">
      <c r="B420" t="s">
        <v>3684</v>
      </c>
      <c r="C420" t="s">
        <v>3685</v>
      </c>
      <c r="D420">
        <v>471</v>
      </c>
      <c r="E420">
        <v>13</v>
      </c>
      <c r="F420">
        <v>0.434</v>
      </c>
      <c r="G420">
        <v>0.41299999999999998</v>
      </c>
      <c r="H420">
        <v>57.6</v>
      </c>
      <c r="I420">
        <v>69.2</v>
      </c>
      <c r="J420">
        <v>471</v>
      </c>
      <c r="K420">
        <v>419</v>
      </c>
    </row>
    <row r="421" spans="2:11" x14ac:dyDescent="0.25">
      <c r="B421" t="s">
        <v>3686</v>
      </c>
      <c r="C421" t="s">
        <v>3687</v>
      </c>
      <c r="D421">
        <v>471</v>
      </c>
      <c r="E421">
        <v>8</v>
      </c>
      <c r="F421">
        <v>0.437</v>
      </c>
      <c r="G421">
        <v>0.39400000000000002</v>
      </c>
      <c r="H421">
        <v>65.400000000000006</v>
      </c>
      <c r="I421">
        <v>75</v>
      </c>
      <c r="J421">
        <v>471</v>
      </c>
      <c r="K421">
        <v>420</v>
      </c>
    </row>
    <row r="422" spans="2:11" x14ac:dyDescent="0.25">
      <c r="B422" t="s">
        <v>1176</v>
      </c>
      <c r="C422" t="s">
        <v>1177</v>
      </c>
      <c r="D422">
        <v>471</v>
      </c>
      <c r="E422">
        <v>15</v>
      </c>
      <c r="F422">
        <v>0.48399999999999999</v>
      </c>
      <c r="G422">
        <v>0.49099999999999999</v>
      </c>
      <c r="H422">
        <v>47.8</v>
      </c>
      <c r="I422">
        <v>43.3</v>
      </c>
      <c r="J422">
        <v>471</v>
      </c>
      <c r="K422">
        <v>421</v>
      </c>
    </row>
    <row r="423" spans="2:11" x14ac:dyDescent="0.25">
      <c r="B423" t="s">
        <v>3688</v>
      </c>
      <c r="C423" t="s">
        <v>3689</v>
      </c>
      <c r="D423">
        <v>470</v>
      </c>
      <c r="E423">
        <v>7</v>
      </c>
      <c r="F423">
        <v>0.49299999999999999</v>
      </c>
      <c r="G423">
        <v>0.44900000000000001</v>
      </c>
      <c r="H423">
        <v>64.2</v>
      </c>
      <c r="I423">
        <v>57.1</v>
      </c>
      <c r="J423">
        <v>470</v>
      </c>
      <c r="K423">
        <v>422</v>
      </c>
    </row>
    <row r="424" spans="2:11" x14ac:dyDescent="0.25">
      <c r="B424" t="s">
        <v>3690</v>
      </c>
      <c r="C424" t="s">
        <v>3691</v>
      </c>
      <c r="D424">
        <v>470</v>
      </c>
      <c r="E424">
        <v>12</v>
      </c>
      <c r="F424">
        <v>0.54200000000000004</v>
      </c>
      <c r="G424">
        <v>0.44500000000000001</v>
      </c>
      <c r="H424">
        <v>77.2</v>
      </c>
      <c r="I424">
        <v>58.3</v>
      </c>
      <c r="J424">
        <v>470</v>
      </c>
      <c r="K424">
        <v>423</v>
      </c>
    </row>
    <row r="425" spans="2:11" x14ac:dyDescent="0.25">
      <c r="B425" t="s">
        <v>3692</v>
      </c>
      <c r="C425" t="s">
        <v>3693</v>
      </c>
      <c r="D425">
        <v>470</v>
      </c>
      <c r="E425">
        <v>21</v>
      </c>
      <c r="F425">
        <v>0.45900000000000002</v>
      </c>
      <c r="G425">
        <v>0.45500000000000002</v>
      </c>
      <c r="H425">
        <v>51.2</v>
      </c>
      <c r="I425">
        <v>54.8</v>
      </c>
      <c r="J425">
        <v>470</v>
      </c>
      <c r="K425">
        <v>424</v>
      </c>
    </row>
    <row r="426" spans="2:11" x14ac:dyDescent="0.25">
      <c r="B426" t="s">
        <v>3694</v>
      </c>
      <c r="C426" t="s">
        <v>3695</v>
      </c>
      <c r="D426">
        <v>469</v>
      </c>
      <c r="E426">
        <v>18</v>
      </c>
      <c r="F426">
        <v>0.46400000000000002</v>
      </c>
      <c r="G426">
        <v>0.436</v>
      </c>
      <c r="H426">
        <v>59.6</v>
      </c>
      <c r="I426">
        <v>61.1</v>
      </c>
      <c r="J426">
        <v>469</v>
      </c>
      <c r="K426">
        <v>425</v>
      </c>
    </row>
    <row r="427" spans="2:11" x14ac:dyDescent="0.25">
      <c r="B427" t="s">
        <v>3696</v>
      </c>
      <c r="C427" t="s">
        <v>3697</v>
      </c>
      <c r="D427">
        <v>468</v>
      </c>
      <c r="E427">
        <v>32</v>
      </c>
      <c r="F427">
        <v>0.48</v>
      </c>
      <c r="G427">
        <v>0.47699999999999998</v>
      </c>
      <c r="H427">
        <v>51</v>
      </c>
      <c r="I427">
        <v>46.9</v>
      </c>
      <c r="J427">
        <v>468</v>
      </c>
      <c r="K427">
        <v>426</v>
      </c>
    </row>
    <row r="428" spans="2:11" x14ac:dyDescent="0.25">
      <c r="B428" t="s">
        <v>3698</v>
      </c>
      <c r="C428" t="s">
        <v>3699</v>
      </c>
      <c r="D428">
        <v>468</v>
      </c>
      <c r="E428">
        <v>41</v>
      </c>
      <c r="F428">
        <v>0.46899999999999997</v>
      </c>
      <c r="G428">
        <v>0.48699999999999999</v>
      </c>
      <c r="H428">
        <v>44.3</v>
      </c>
      <c r="I428">
        <v>43.9</v>
      </c>
      <c r="J428">
        <v>468</v>
      </c>
      <c r="K428">
        <v>427</v>
      </c>
    </row>
    <row r="429" spans="2:11" x14ac:dyDescent="0.25">
      <c r="B429" t="s">
        <v>3700</v>
      </c>
      <c r="C429" t="s">
        <v>3701</v>
      </c>
      <c r="D429">
        <v>468</v>
      </c>
      <c r="E429">
        <v>19</v>
      </c>
      <c r="F429">
        <v>0.45500000000000002</v>
      </c>
      <c r="G429">
        <v>0.46</v>
      </c>
      <c r="H429">
        <v>48.2</v>
      </c>
      <c r="I429">
        <v>52.6</v>
      </c>
      <c r="J429">
        <v>468</v>
      </c>
      <c r="K429">
        <v>428</v>
      </c>
    </row>
    <row r="430" spans="2:11" x14ac:dyDescent="0.25">
      <c r="B430" t="s">
        <v>3702</v>
      </c>
      <c r="C430" t="s">
        <v>3703</v>
      </c>
      <c r="D430">
        <v>468</v>
      </c>
      <c r="E430">
        <v>24</v>
      </c>
      <c r="F430">
        <v>0.47199999999999998</v>
      </c>
      <c r="G430">
        <v>0.52300000000000002</v>
      </c>
      <c r="H430">
        <v>34.5</v>
      </c>
      <c r="I430">
        <v>33.299999999999997</v>
      </c>
      <c r="J430">
        <v>468</v>
      </c>
      <c r="K430">
        <v>429</v>
      </c>
    </row>
    <row r="431" spans="2:11" x14ac:dyDescent="0.25">
      <c r="B431" t="s">
        <v>3704</v>
      </c>
      <c r="C431" t="s">
        <v>3705</v>
      </c>
      <c r="D431">
        <v>467</v>
      </c>
      <c r="E431">
        <v>29</v>
      </c>
      <c r="F431">
        <v>0.46300000000000002</v>
      </c>
      <c r="G431">
        <v>0.46200000000000002</v>
      </c>
      <c r="H431">
        <v>50.5</v>
      </c>
      <c r="I431">
        <v>51.7</v>
      </c>
      <c r="J431">
        <v>467</v>
      </c>
      <c r="K431">
        <v>430</v>
      </c>
    </row>
    <row r="432" spans="2:11" x14ac:dyDescent="0.25">
      <c r="B432" t="s">
        <v>3706</v>
      </c>
      <c r="C432" t="s">
        <v>3707</v>
      </c>
      <c r="D432">
        <v>467</v>
      </c>
      <c r="E432">
        <v>13</v>
      </c>
      <c r="F432">
        <v>0.51100000000000001</v>
      </c>
      <c r="G432">
        <v>0.53200000000000003</v>
      </c>
      <c r="H432">
        <v>43.7</v>
      </c>
      <c r="I432">
        <v>30.8</v>
      </c>
      <c r="J432">
        <v>467</v>
      </c>
      <c r="K432">
        <v>431</v>
      </c>
    </row>
    <row r="433" spans="2:11" x14ac:dyDescent="0.25">
      <c r="B433" t="s">
        <v>3708</v>
      </c>
      <c r="C433" t="s">
        <v>3709</v>
      </c>
      <c r="D433">
        <v>467</v>
      </c>
      <c r="E433">
        <v>23</v>
      </c>
      <c r="F433">
        <v>0.45300000000000001</v>
      </c>
      <c r="G433">
        <v>0.44700000000000001</v>
      </c>
      <c r="H433">
        <v>52</v>
      </c>
      <c r="I433">
        <v>56.5</v>
      </c>
      <c r="J433">
        <v>467</v>
      </c>
      <c r="K433">
        <v>432</v>
      </c>
    </row>
    <row r="434" spans="2:11" x14ac:dyDescent="0.25">
      <c r="B434" t="s">
        <v>3710</v>
      </c>
      <c r="C434" t="s">
        <v>3711</v>
      </c>
      <c r="D434">
        <v>466</v>
      </c>
      <c r="E434">
        <v>13</v>
      </c>
      <c r="F434">
        <v>0.48699999999999999</v>
      </c>
      <c r="G434">
        <v>0.46600000000000003</v>
      </c>
      <c r="H434">
        <v>56.7</v>
      </c>
      <c r="I434">
        <v>50</v>
      </c>
      <c r="J434">
        <v>466</v>
      </c>
      <c r="K434">
        <v>433</v>
      </c>
    </row>
    <row r="435" spans="2:11" x14ac:dyDescent="0.25">
      <c r="B435" t="s">
        <v>3712</v>
      </c>
      <c r="C435" t="s">
        <v>3713</v>
      </c>
      <c r="D435">
        <v>466</v>
      </c>
      <c r="E435">
        <v>29</v>
      </c>
      <c r="F435">
        <v>0.46100000000000002</v>
      </c>
      <c r="G435">
        <v>0.47099999999999997</v>
      </c>
      <c r="H435">
        <v>46.7</v>
      </c>
      <c r="I435">
        <v>48.3</v>
      </c>
      <c r="J435">
        <v>466</v>
      </c>
      <c r="K435">
        <v>434</v>
      </c>
    </row>
    <row r="436" spans="2:11" x14ac:dyDescent="0.25">
      <c r="B436" t="s">
        <v>3714</v>
      </c>
      <c r="C436" t="s">
        <v>3715</v>
      </c>
      <c r="D436">
        <v>466</v>
      </c>
      <c r="E436">
        <v>5</v>
      </c>
      <c r="F436">
        <v>0.54800000000000004</v>
      </c>
      <c r="G436">
        <v>0.495</v>
      </c>
      <c r="H436">
        <v>65.400000000000006</v>
      </c>
      <c r="I436">
        <v>30</v>
      </c>
      <c r="J436">
        <v>466</v>
      </c>
      <c r="K436">
        <v>435</v>
      </c>
    </row>
    <row r="437" spans="2:11" x14ac:dyDescent="0.25">
      <c r="B437" t="s">
        <v>3716</v>
      </c>
      <c r="C437" t="s">
        <v>3717</v>
      </c>
      <c r="D437">
        <v>466</v>
      </c>
      <c r="E437">
        <v>21</v>
      </c>
      <c r="F437">
        <v>0.46600000000000003</v>
      </c>
      <c r="G437">
        <v>0.47299999999999998</v>
      </c>
      <c r="H437">
        <v>47.8</v>
      </c>
      <c r="I437">
        <v>47.6</v>
      </c>
      <c r="J437">
        <v>466</v>
      </c>
      <c r="K437">
        <v>436</v>
      </c>
    </row>
    <row r="438" spans="2:11" x14ac:dyDescent="0.25">
      <c r="B438" t="s">
        <v>1487</v>
      </c>
      <c r="C438" t="s">
        <v>1488</v>
      </c>
      <c r="D438">
        <v>466</v>
      </c>
      <c r="E438">
        <v>7</v>
      </c>
      <c r="F438">
        <v>0.48799999999999999</v>
      </c>
      <c r="G438">
        <v>0.54</v>
      </c>
      <c r="H438">
        <v>34.799999999999997</v>
      </c>
      <c r="I438">
        <v>28.6</v>
      </c>
      <c r="J438">
        <v>466</v>
      </c>
      <c r="K438">
        <v>437</v>
      </c>
    </row>
    <row r="439" spans="2:11" x14ac:dyDescent="0.25">
      <c r="B439" t="s">
        <v>3718</v>
      </c>
      <c r="C439" t="s">
        <v>3719</v>
      </c>
      <c r="D439">
        <v>465</v>
      </c>
      <c r="E439">
        <v>20</v>
      </c>
      <c r="F439">
        <v>0.44800000000000001</v>
      </c>
      <c r="G439">
        <v>0.45700000000000002</v>
      </c>
      <c r="H439">
        <v>46.8</v>
      </c>
      <c r="I439">
        <v>52.5</v>
      </c>
      <c r="J439">
        <v>465</v>
      </c>
      <c r="K439">
        <v>438</v>
      </c>
    </row>
    <row r="440" spans="2:11" x14ac:dyDescent="0.25">
      <c r="B440" t="s">
        <v>3720</v>
      </c>
      <c r="C440" t="s">
        <v>3721</v>
      </c>
      <c r="D440">
        <v>464</v>
      </c>
      <c r="E440">
        <v>19</v>
      </c>
      <c r="F440">
        <v>0.45800000000000002</v>
      </c>
      <c r="G440">
        <v>0.441</v>
      </c>
      <c r="H440">
        <v>55.8</v>
      </c>
      <c r="I440">
        <v>57.9</v>
      </c>
      <c r="J440">
        <v>464</v>
      </c>
      <c r="K440">
        <v>439</v>
      </c>
    </row>
    <row r="441" spans="2:11" x14ac:dyDescent="0.25">
      <c r="B441" t="s">
        <v>3722</v>
      </c>
      <c r="C441" t="s">
        <v>3723</v>
      </c>
      <c r="D441">
        <v>464</v>
      </c>
      <c r="E441">
        <v>9</v>
      </c>
      <c r="F441">
        <v>0.46800000000000003</v>
      </c>
      <c r="G441">
        <v>0.48099999999999998</v>
      </c>
      <c r="H441">
        <v>45.8</v>
      </c>
      <c r="I441">
        <v>44.4</v>
      </c>
      <c r="J441">
        <v>464</v>
      </c>
      <c r="K441">
        <v>440</v>
      </c>
    </row>
    <row r="442" spans="2:11" x14ac:dyDescent="0.25">
      <c r="B442" t="s">
        <v>3724</v>
      </c>
      <c r="C442" t="s">
        <v>3725</v>
      </c>
      <c r="D442">
        <v>463</v>
      </c>
      <c r="E442">
        <v>43</v>
      </c>
      <c r="F442">
        <v>0.47799999999999998</v>
      </c>
      <c r="G442">
        <v>0.44</v>
      </c>
      <c r="H442">
        <v>62.8</v>
      </c>
      <c r="I442">
        <v>58.1</v>
      </c>
      <c r="J442">
        <v>463</v>
      </c>
      <c r="K442">
        <v>441</v>
      </c>
    </row>
    <row r="443" spans="2:11" x14ac:dyDescent="0.25">
      <c r="B443" t="s">
        <v>545</v>
      </c>
      <c r="C443" t="s">
        <v>546</v>
      </c>
      <c r="D443">
        <v>463</v>
      </c>
      <c r="E443">
        <v>33</v>
      </c>
      <c r="F443">
        <v>0.47199999999999998</v>
      </c>
      <c r="G443">
        <v>0.45900000000000002</v>
      </c>
      <c r="H443">
        <v>54.4</v>
      </c>
      <c r="I443">
        <v>51.5</v>
      </c>
      <c r="J443">
        <v>463</v>
      </c>
      <c r="K443">
        <v>442</v>
      </c>
    </row>
    <row r="444" spans="2:11" x14ac:dyDescent="0.25">
      <c r="B444" t="s">
        <v>904</v>
      </c>
      <c r="C444" t="s">
        <v>905</v>
      </c>
      <c r="D444">
        <v>463</v>
      </c>
      <c r="E444">
        <v>39</v>
      </c>
      <c r="F444">
        <v>0.46700000000000003</v>
      </c>
      <c r="G444">
        <v>0.46700000000000003</v>
      </c>
      <c r="H444">
        <v>50</v>
      </c>
      <c r="I444">
        <v>48.7</v>
      </c>
      <c r="J444">
        <v>463</v>
      </c>
      <c r="K444">
        <v>443</v>
      </c>
    </row>
    <row r="445" spans="2:11" x14ac:dyDescent="0.25">
      <c r="B445" t="s">
        <v>3726</v>
      </c>
      <c r="C445" t="s">
        <v>3727</v>
      </c>
      <c r="D445">
        <v>463</v>
      </c>
      <c r="E445">
        <v>7</v>
      </c>
      <c r="F445">
        <v>0.51800000000000002</v>
      </c>
      <c r="G445">
        <v>0.53600000000000003</v>
      </c>
      <c r="H445">
        <v>44.6</v>
      </c>
      <c r="I445">
        <v>28.6</v>
      </c>
      <c r="J445">
        <v>463</v>
      </c>
      <c r="K445">
        <v>444</v>
      </c>
    </row>
    <row r="446" spans="2:11" x14ac:dyDescent="0.25">
      <c r="B446" t="s">
        <v>3728</v>
      </c>
      <c r="C446" t="s">
        <v>3729</v>
      </c>
      <c r="D446">
        <v>462</v>
      </c>
      <c r="E446">
        <v>7</v>
      </c>
      <c r="F446">
        <v>0.46600000000000003</v>
      </c>
      <c r="G446">
        <v>0.48399999999999999</v>
      </c>
      <c r="H446">
        <v>44</v>
      </c>
      <c r="I446">
        <v>42.9</v>
      </c>
      <c r="J446">
        <v>462</v>
      </c>
      <c r="K446">
        <v>445</v>
      </c>
    </row>
    <row r="447" spans="2:11" x14ac:dyDescent="0.25">
      <c r="B447" t="s">
        <v>3730</v>
      </c>
      <c r="C447" t="s">
        <v>3731</v>
      </c>
      <c r="D447">
        <v>462</v>
      </c>
      <c r="E447">
        <v>17</v>
      </c>
      <c r="F447">
        <v>0.45300000000000001</v>
      </c>
      <c r="G447">
        <v>0.48899999999999999</v>
      </c>
      <c r="H447">
        <v>38.200000000000003</v>
      </c>
      <c r="I447">
        <v>41.2</v>
      </c>
      <c r="J447">
        <v>462</v>
      </c>
      <c r="K447">
        <v>446</v>
      </c>
    </row>
    <row r="448" spans="2:11" x14ac:dyDescent="0.25">
      <c r="B448" t="s">
        <v>2381</v>
      </c>
      <c r="C448" t="s">
        <v>2382</v>
      </c>
      <c r="D448">
        <v>462</v>
      </c>
      <c r="E448">
        <v>17</v>
      </c>
      <c r="F448">
        <v>0.46500000000000002</v>
      </c>
      <c r="G448">
        <v>0.41</v>
      </c>
      <c r="H448">
        <v>68.599999999999994</v>
      </c>
      <c r="I448">
        <v>67.599999999999994</v>
      </c>
      <c r="J448">
        <v>462</v>
      </c>
      <c r="K448">
        <v>447</v>
      </c>
    </row>
    <row r="449" spans="2:11" x14ac:dyDescent="0.25">
      <c r="B449" t="s">
        <v>2508</v>
      </c>
      <c r="C449" t="s">
        <v>2509</v>
      </c>
      <c r="D449">
        <v>460</v>
      </c>
      <c r="E449">
        <v>36</v>
      </c>
      <c r="F449">
        <v>0.435</v>
      </c>
      <c r="G449">
        <v>0.45200000000000001</v>
      </c>
      <c r="H449">
        <v>44</v>
      </c>
      <c r="I449">
        <v>52.8</v>
      </c>
      <c r="J449">
        <v>460</v>
      </c>
      <c r="K449">
        <v>448</v>
      </c>
    </row>
    <row r="450" spans="2:11" x14ac:dyDescent="0.25">
      <c r="B450" t="s">
        <v>3732</v>
      </c>
      <c r="C450" t="s">
        <v>3733</v>
      </c>
      <c r="D450">
        <v>460</v>
      </c>
      <c r="E450">
        <v>25</v>
      </c>
      <c r="F450">
        <v>0.46700000000000003</v>
      </c>
      <c r="G450">
        <v>0.38200000000000001</v>
      </c>
      <c r="H450">
        <v>77.599999999999994</v>
      </c>
      <c r="I450">
        <v>76</v>
      </c>
      <c r="J450">
        <v>460</v>
      </c>
      <c r="K450">
        <v>449</v>
      </c>
    </row>
    <row r="451" spans="2:11" x14ac:dyDescent="0.25">
      <c r="B451" t="s">
        <v>3734</v>
      </c>
      <c r="C451" t="s">
        <v>3735</v>
      </c>
      <c r="D451">
        <v>460</v>
      </c>
      <c r="E451">
        <v>6</v>
      </c>
      <c r="F451">
        <v>0.4</v>
      </c>
      <c r="G451">
        <v>0.44400000000000001</v>
      </c>
      <c r="H451">
        <v>34.299999999999997</v>
      </c>
      <c r="I451">
        <v>58.3</v>
      </c>
      <c r="J451">
        <v>460</v>
      </c>
      <c r="K451">
        <v>450</v>
      </c>
    </row>
    <row r="452" spans="2:11" x14ac:dyDescent="0.25">
      <c r="B452" t="s">
        <v>3736</v>
      </c>
      <c r="C452" t="s">
        <v>3737</v>
      </c>
      <c r="D452">
        <v>460</v>
      </c>
      <c r="E452">
        <v>24</v>
      </c>
      <c r="F452">
        <v>0.48899999999999999</v>
      </c>
      <c r="G452">
        <v>0.54900000000000004</v>
      </c>
      <c r="H452">
        <v>32.700000000000003</v>
      </c>
      <c r="I452">
        <v>25</v>
      </c>
      <c r="J452">
        <v>460</v>
      </c>
      <c r="K452">
        <v>451</v>
      </c>
    </row>
    <row r="453" spans="2:11" x14ac:dyDescent="0.25">
      <c r="B453" t="s">
        <v>3738</v>
      </c>
      <c r="C453" t="s">
        <v>3739</v>
      </c>
      <c r="D453">
        <v>459</v>
      </c>
      <c r="E453">
        <v>20</v>
      </c>
      <c r="F453">
        <v>0.45100000000000001</v>
      </c>
      <c r="G453">
        <v>0.49</v>
      </c>
      <c r="H453">
        <v>37.5</v>
      </c>
      <c r="I453">
        <v>40</v>
      </c>
      <c r="J453">
        <v>459</v>
      </c>
      <c r="K453">
        <v>452</v>
      </c>
    </row>
    <row r="454" spans="2:11" x14ac:dyDescent="0.25">
      <c r="B454" t="s">
        <v>3740</v>
      </c>
      <c r="C454" t="s">
        <v>3741</v>
      </c>
      <c r="D454">
        <v>459</v>
      </c>
      <c r="E454">
        <v>9</v>
      </c>
      <c r="F454">
        <v>0.48599999999999999</v>
      </c>
      <c r="G454">
        <v>0.45900000000000002</v>
      </c>
      <c r="H454">
        <v>58.6</v>
      </c>
      <c r="I454">
        <v>50</v>
      </c>
      <c r="J454">
        <v>459</v>
      </c>
      <c r="K454">
        <v>453</v>
      </c>
    </row>
    <row r="455" spans="2:11" x14ac:dyDescent="0.25">
      <c r="B455" t="s">
        <v>3742</v>
      </c>
      <c r="C455" t="s">
        <v>3743</v>
      </c>
      <c r="D455">
        <v>459</v>
      </c>
      <c r="E455">
        <v>20</v>
      </c>
      <c r="F455">
        <v>0.48</v>
      </c>
      <c r="G455">
        <v>0.45900000000000002</v>
      </c>
      <c r="H455">
        <v>56.8</v>
      </c>
      <c r="I455">
        <v>50</v>
      </c>
      <c r="J455">
        <v>459</v>
      </c>
      <c r="K455">
        <v>454</v>
      </c>
    </row>
    <row r="456" spans="2:11" x14ac:dyDescent="0.25">
      <c r="B456" t="s">
        <v>3744</v>
      </c>
      <c r="C456" t="s">
        <v>3745</v>
      </c>
      <c r="D456">
        <v>459</v>
      </c>
      <c r="E456">
        <v>34</v>
      </c>
      <c r="F456">
        <v>0.51100000000000001</v>
      </c>
      <c r="G456">
        <v>0.48599999999999999</v>
      </c>
      <c r="H456">
        <v>57.8</v>
      </c>
      <c r="I456">
        <v>41.2</v>
      </c>
      <c r="J456">
        <v>459</v>
      </c>
      <c r="K456">
        <v>455</v>
      </c>
    </row>
    <row r="457" spans="2:11" x14ac:dyDescent="0.25">
      <c r="B457" t="s">
        <v>3746</v>
      </c>
      <c r="C457" t="s">
        <v>3747</v>
      </c>
      <c r="D457">
        <v>459</v>
      </c>
      <c r="E457">
        <v>42</v>
      </c>
      <c r="F457">
        <v>0.45200000000000001</v>
      </c>
      <c r="G457">
        <v>0.41399999999999998</v>
      </c>
      <c r="H457">
        <v>63.3</v>
      </c>
      <c r="I457">
        <v>65.5</v>
      </c>
      <c r="J457">
        <v>459</v>
      </c>
      <c r="K457">
        <v>456</v>
      </c>
    </row>
    <row r="458" spans="2:11" x14ac:dyDescent="0.25">
      <c r="B458" t="s">
        <v>3748</v>
      </c>
      <c r="C458" t="s">
        <v>3749</v>
      </c>
      <c r="D458">
        <v>459</v>
      </c>
      <c r="E458">
        <v>29</v>
      </c>
      <c r="F458">
        <v>0.495</v>
      </c>
      <c r="G458">
        <v>0.47899999999999998</v>
      </c>
      <c r="H458">
        <v>54.8</v>
      </c>
      <c r="I458">
        <v>43.1</v>
      </c>
      <c r="J458">
        <v>459</v>
      </c>
      <c r="K458">
        <v>457</v>
      </c>
    </row>
    <row r="459" spans="2:11" x14ac:dyDescent="0.25">
      <c r="B459" t="s">
        <v>3750</v>
      </c>
      <c r="C459" t="s">
        <v>3751</v>
      </c>
      <c r="D459">
        <v>457</v>
      </c>
      <c r="E459">
        <v>47</v>
      </c>
      <c r="F459">
        <v>0.45600000000000002</v>
      </c>
      <c r="G459">
        <v>0.45700000000000002</v>
      </c>
      <c r="H459">
        <v>49.4</v>
      </c>
      <c r="I459">
        <v>50</v>
      </c>
      <c r="J459">
        <v>457</v>
      </c>
      <c r="K459">
        <v>458</v>
      </c>
    </row>
    <row r="460" spans="2:11" x14ac:dyDescent="0.25">
      <c r="B460" t="s">
        <v>3752</v>
      </c>
      <c r="C460" t="s">
        <v>3753</v>
      </c>
      <c r="D460">
        <v>457</v>
      </c>
      <c r="E460">
        <v>13</v>
      </c>
      <c r="F460">
        <v>0.49099999999999999</v>
      </c>
      <c r="G460">
        <v>0.46899999999999997</v>
      </c>
      <c r="H460">
        <v>57.1</v>
      </c>
      <c r="I460">
        <v>46.2</v>
      </c>
      <c r="J460">
        <v>457</v>
      </c>
      <c r="K460">
        <v>459</v>
      </c>
    </row>
    <row r="461" spans="2:11" x14ac:dyDescent="0.25">
      <c r="B461" t="s">
        <v>3754</v>
      </c>
      <c r="C461" t="s">
        <v>3755</v>
      </c>
      <c r="D461">
        <v>457</v>
      </c>
      <c r="E461">
        <v>8</v>
      </c>
      <c r="F461">
        <v>0.48899999999999999</v>
      </c>
      <c r="G461">
        <v>0.496</v>
      </c>
      <c r="H461">
        <v>47.8</v>
      </c>
      <c r="I461">
        <v>37.5</v>
      </c>
      <c r="J461">
        <v>457</v>
      </c>
      <c r="K461">
        <v>460</v>
      </c>
    </row>
    <row r="462" spans="2:11" x14ac:dyDescent="0.25">
      <c r="B462" t="s">
        <v>3756</v>
      </c>
      <c r="C462" t="s">
        <v>3757</v>
      </c>
      <c r="D462">
        <v>456</v>
      </c>
      <c r="E462">
        <v>17</v>
      </c>
      <c r="F462">
        <v>0.42</v>
      </c>
      <c r="G462">
        <v>0.35599999999999998</v>
      </c>
      <c r="H462">
        <v>73.5</v>
      </c>
      <c r="I462">
        <v>82.4</v>
      </c>
      <c r="J462">
        <v>456</v>
      </c>
      <c r="K462">
        <v>461</v>
      </c>
    </row>
    <row r="463" spans="2:11" x14ac:dyDescent="0.25">
      <c r="B463" t="s">
        <v>3758</v>
      </c>
      <c r="C463" t="s">
        <v>3759</v>
      </c>
      <c r="D463">
        <v>456</v>
      </c>
      <c r="E463">
        <v>49</v>
      </c>
      <c r="F463">
        <v>0.46500000000000002</v>
      </c>
      <c r="G463">
        <v>0.45</v>
      </c>
      <c r="H463">
        <v>54.9</v>
      </c>
      <c r="I463">
        <v>52</v>
      </c>
      <c r="J463">
        <v>456</v>
      </c>
      <c r="K463">
        <v>462</v>
      </c>
    </row>
    <row r="464" spans="2:11" x14ac:dyDescent="0.25">
      <c r="B464" t="s">
        <v>3760</v>
      </c>
      <c r="C464" t="s">
        <v>3761</v>
      </c>
      <c r="D464">
        <v>456</v>
      </c>
      <c r="E464">
        <v>26</v>
      </c>
      <c r="F464">
        <v>0.48699999999999999</v>
      </c>
      <c r="G464">
        <v>0.46800000000000003</v>
      </c>
      <c r="H464">
        <v>56.3</v>
      </c>
      <c r="I464">
        <v>46.2</v>
      </c>
      <c r="J464">
        <v>456</v>
      </c>
      <c r="K464">
        <v>463</v>
      </c>
    </row>
    <row r="465" spans="2:11" x14ac:dyDescent="0.25">
      <c r="B465" t="s">
        <v>3762</v>
      </c>
      <c r="C465" t="s">
        <v>3763</v>
      </c>
      <c r="D465">
        <v>456</v>
      </c>
      <c r="E465">
        <v>64</v>
      </c>
      <c r="F465">
        <v>0.46800000000000003</v>
      </c>
      <c r="G465">
        <v>0.51200000000000001</v>
      </c>
      <c r="H465">
        <v>36.4</v>
      </c>
      <c r="I465">
        <v>32.799999999999997</v>
      </c>
      <c r="J465">
        <v>456</v>
      </c>
      <c r="K465">
        <v>464</v>
      </c>
    </row>
    <row r="466" spans="2:11" x14ac:dyDescent="0.25">
      <c r="B466" t="s">
        <v>3764</v>
      </c>
      <c r="C466" t="s">
        <v>3765</v>
      </c>
      <c r="D466">
        <v>456</v>
      </c>
      <c r="E466">
        <v>21</v>
      </c>
      <c r="F466">
        <v>0.46100000000000002</v>
      </c>
      <c r="G466">
        <v>0.442</v>
      </c>
      <c r="H466">
        <v>56.5</v>
      </c>
      <c r="I466">
        <v>54.8</v>
      </c>
      <c r="J466">
        <v>456</v>
      </c>
      <c r="K466">
        <v>465</v>
      </c>
    </row>
    <row r="467" spans="2:11" x14ac:dyDescent="0.25">
      <c r="B467" t="s">
        <v>3766</v>
      </c>
      <c r="C467" t="s">
        <v>3767</v>
      </c>
      <c r="D467">
        <v>456</v>
      </c>
      <c r="E467">
        <v>7</v>
      </c>
      <c r="F467">
        <v>0.504</v>
      </c>
      <c r="G467">
        <v>0.68700000000000006</v>
      </c>
      <c r="H467">
        <v>12.9</v>
      </c>
      <c r="I467">
        <v>0</v>
      </c>
      <c r="J467">
        <v>456</v>
      </c>
      <c r="K467">
        <v>466</v>
      </c>
    </row>
    <row r="468" spans="2:11" x14ac:dyDescent="0.25">
      <c r="B468" t="s">
        <v>3768</v>
      </c>
      <c r="C468" t="s">
        <v>3769</v>
      </c>
      <c r="D468">
        <v>455</v>
      </c>
      <c r="E468">
        <v>20</v>
      </c>
      <c r="F468">
        <v>0.48499999999999999</v>
      </c>
      <c r="G468">
        <v>0.47699999999999998</v>
      </c>
      <c r="H468">
        <v>52.5</v>
      </c>
      <c r="I468">
        <v>42.5</v>
      </c>
      <c r="J468">
        <v>455</v>
      </c>
      <c r="K468">
        <v>467</v>
      </c>
    </row>
    <row r="469" spans="2:11" x14ac:dyDescent="0.25">
      <c r="B469" t="s">
        <v>3770</v>
      </c>
      <c r="C469" t="s">
        <v>3771</v>
      </c>
      <c r="D469">
        <v>454</v>
      </c>
      <c r="E469">
        <v>19</v>
      </c>
      <c r="F469">
        <v>0.46100000000000002</v>
      </c>
      <c r="G469">
        <v>0.495</v>
      </c>
      <c r="H469">
        <v>39.200000000000003</v>
      </c>
      <c r="I469">
        <v>36.799999999999997</v>
      </c>
      <c r="J469">
        <v>454</v>
      </c>
      <c r="K469">
        <v>468</v>
      </c>
    </row>
    <row r="470" spans="2:11" x14ac:dyDescent="0.25">
      <c r="B470" t="s">
        <v>3772</v>
      </c>
      <c r="C470" t="s">
        <v>3773</v>
      </c>
      <c r="D470">
        <v>453</v>
      </c>
      <c r="E470">
        <v>29</v>
      </c>
      <c r="F470">
        <v>0.44600000000000001</v>
      </c>
      <c r="G470">
        <v>0.41399999999999998</v>
      </c>
      <c r="H470">
        <v>61.3</v>
      </c>
      <c r="I470">
        <v>63.8</v>
      </c>
      <c r="J470">
        <v>453</v>
      </c>
      <c r="K470">
        <v>469</v>
      </c>
    </row>
    <row r="471" spans="2:11" x14ac:dyDescent="0.25">
      <c r="B471" t="s">
        <v>3774</v>
      </c>
      <c r="C471" t="s">
        <v>3775</v>
      </c>
      <c r="D471">
        <v>453</v>
      </c>
      <c r="E471">
        <v>25</v>
      </c>
      <c r="F471">
        <v>0.433</v>
      </c>
      <c r="G471">
        <v>0.40100000000000002</v>
      </c>
      <c r="H471">
        <v>61.4</v>
      </c>
      <c r="I471">
        <v>68</v>
      </c>
      <c r="J471">
        <v>453</v>
      </c>
      <c r="K471">
        <v>470</v>
      </c>
    </row>
    <row r="472" spans="2:11" x14ac:dyDescent="0.25">
      <c r="B472" t="s">
        <v>3776</v>
      </c>
      <c r="C472" t="s">
        <v>3777</v>
      </c>
      <c r="D472">
        <v>452</v>
      </c>
      <c r="E472">
        <v>57</v>
      </c>
      <c r="F472">
        <v>0.432</v>
      </c>
      <c r="G472">
        <v>0.44700000000000001</v>
      </c>
      <c r="H472">
        <v>44.6</v>
      </c>
      <c r="I472">
        <v>51.8</v>
      </c>
      <c r="J472">
        <v>452</v>
      </c>
      <c r="K472">
        <v>471</v>
      </c>
    </row>
    <row r="473" spans="2:11" x14ac:dyDescent="0.25">
      <c r="B473" t="s">
        <v>3778</v>
      </c>
      <c r="C473" t="s">
        <v>3779</v>
      </c>
      <c r="D473">
        <v>452</v>
      </c>
      <c r="E473">
        <v>23</v>
      </c>
      <c r="F473">
        <v>0.441</v>
      </c>
      <c r="G473">
        <v>0.47199999999999998</v>
      </c>
      <c r="H473">
        <v>39.9</v>
      </c>
      <c r="I473">
        <v>43.5</v>
      </c>
      <c r="J473">
        <v>452</v>
      </c>
      <c r="K473">
        <v>472</v>
      </c>
    </row>
    <row r="474" spans="2:11" x14ac:dyDescent="0.25">
      <c r="B474" t="s">
        <v>3780</v>
      </c>
      <c r="C474" t="s">
        <v>3781</v>
      </c>
      <c r="D474">
        <v>451</v>
      </c>
      <c r="E474">
        <v>17</v>
      </c>
      <c r="F474">
        <v>0.40400000000000003</v>
      </c>
      <c r="G474">
        <v>0.442</v>
      </c>
      <c r="H474">
        <v>36.200000000000003</v>
      </c>
      <c r="I474">
        <v>52.9</v>
      </c>
      <c r="J474">
        <v>451</v>
      </c>
      <c r="K474">
        <v>473</v>
      </c>
    </row>
    <row r="475" spans="2:11" x14ac:dyDescent="0.25">
      <c r="B475" t="s">
        <v>3782</v>
      </c>
      <c r="C475" t="s">
        <v>3783</v>
      </c>
      <c r="D475">
        <v>451</v>
      </c>
      <c r="E475">
        <v>18</v>
      </c>
      <c r="F475">
        <v>0.45900000000000002</v>
      </c>
      <c r="G475">
        <v>0.435</v>
      </c>
      <c r="H475">
        <v>58.4</v>
      </c>
      <c r="I475">
        <v>55.6</v>
      </c>
      <c r="J475">
        <v>451</v>
      </c>
      <c r="K475">
        <v>474</v>
      </c>
    </row>
    <row r="476" spans="2:11" x14ac:dyDescent="0.25">
      <c r="B476" t="s">
        <v>3784</v>
      </c>
      <c r="C476" t="s">
        <v>3785</v>
      </c>
      <c r="D476">
        <v>450</v>
      </c>
      <c r="E476">
        <v>23</v>
      </c>
      <c r="F476">
        <v>0.40899999999999997</v>
      </c>
      <c r="G476">
        <v>0.39400000000000002</v>
      </c>
      <c r="H476">
        <v>56.1</v>
      </c>
      <c r="I476">
        <v>69.599999999999994</v>
      </c>
      <c r="J476">
        <v>450</v>
      </c>
      <c r="K476">
        <v>475</v>
      </c>
    </row>
    <row r="477" spans="2:11" x14ac:dyDescent="0.25">
      <c r="B477" t="s">
        <v>185</v>
      </c>
      <c r="C477" t="s">
        <v>186</v>
      </c>
      <c r="D477">
        <v>450</v>
      </c>
      <c r="E477">
        <v>15</v>
      </c>
      <c r="F477">
        <v>0.47499999999999998</v>
      </c>
      <c r="G477">
        <v>0.45900000000000002</v>
      </c>
      <c r="H477">
        <v>55.1</v>
      </c>
      <c r="I477">
        <v>46.7</v>
      </c>
      <c r="J477">
        <v>450</v>
      </c>
      <c r="K477">
        <v>476</v>
      </c>
    </row>
    <row r="478" spans="2:11" x14ac:dyDescent="0.25">
      <c r="B478" t="s">
        <v>3786</v>
      </c>
      <c r="C478" t="s">
        <v>3787</v>
      </c>
      <c r="D478">
        <v>450</v>
      </c>
      <c r="E478">
        <v>22</v>
      </c>
      <c r="F478">
        <v>0.42899999999999999</v>
      </c>
      <c r="G478">
        <v>0.437</v>
      </c>
      <c r="H478">
        <v>47.3</v>
      </c>
      <c r="I478">
        <v>54.5</v>
      </c>
      <c r="J478">
        <v>450</v>
      </c>
      <c r="K478">
        <v>477</v>
      </c>
    </row>
    <row r="479" spans="2:11" x14ac:dyDescent="0.25">
      <c r="B479" t="s">
        <v>3788</v>
      </c>
      <c r="C479" t="s">
        <v>3789</v>
      </c>
      <c r="D479">
        <v>450</v>
      </c>
      <c r="E479">
        <v>11</v>
      </c>
      <c r="F479">
        <v>0.52900000000000003</v>
      </c>
      <c r="G479">
        <v>0.47299999999999998</v>
      </c>
      <c r="H479">
        <v>66.7</v>
      </c>
      <c r="I479">
        <v>40.9</v>
      </c>
      <c r="J479">
        <v>450</v>
      </c>
      <c r="K479">
        <v>478</v>
      </c>
    </row>
    <row r="480" spans="2:11" x14ac:dyDescent="0.25">
      <c r="B480" t="s">
        <v>3790</v>
      </c>
      <c r="C480" t="s">
        <v>3791</v>
      </c>
      <c r="D480">
        <v>450</v>
      </c>
      <c r="E480">
        <v>14</v>
      </c>
      <c r="F480">
        <v>0.432</v>
      </c>
      <c r="G480">
        <v>0.49399999999999999</v>
      </c>
      <c r="H480">
        <v>30.4</v>
      </c>
      <c r="I480">
        <v>35.700000000000003</v>
      </c>
      <c r="J480">
        <v>450</v>
      </c>
      <c r="K480">
        <v>479</v>
      </c>
    </row>
    <row r="481" spans="2:11" x14ac:dyDescent="0.25">
      <c r="B481" t="s">
        <v>3792</v>
      </c>
      <c r="C481" t="s">
        <v>3793</v>
      </c>
      <c r="D481">
        <v>449</v>
      </c>
      <c r="E481">
        <v>20</v>
      </c>
      <c r="F481">
        <v>0.41099999999999998</v>
      </c>
      <c r="G481">
        <v>0.442</v>
      </c>
      <c r="H481">
        <v>38.799999999999997</v>
      </c>
      <c r="I481">
        <v>52.5</v>
      </c>
      <c r="J481">
        <v>449</v>
      </c>
      <c r="K481">
        <v>480</v>
      </c>
    </row>
    <row r="482" spans="2:11" x14ac:dyDescent="0.25">
      <c r="B482" t="s">
        <v>2018</v>
      </c>
      <c r="C482" t="s">
        <v>2019</v>
      </c>
      <c r="D482">
        <v>449</v>
      </c>
      <c r="E482">
        <v>69</v>
      </c>
      <c r="F482">
        <v>0.44900000000000001</v>
      </c>
      <c r="G482">
        <v>0.41399999999999998</v>
      </c>
      <c r="H482">
        <v>62.2</v>
      </c>
      <c r="I482">
        <v>62.3</v>
      </c>
      <c r="J482">
        <v>449</v>
      </c>
      <c r="K482">
        <v>481</v>
      </c>
    </row>
    <row r="483" spans="2:11" x14ac:dyDescent="0.25">
      <c r="B483" t="s">
        <v>3794</v>
      </c>
      <c r="C483" t="s">
        <v>3795</v>
      </c>
      <c r="D483">
        <v>449</v>
      </c>
      <c r="E483">
        <v>10</v>
      </c>
      <c r="F483">
        <v>0.435</v>
      </c>
      <c r="G483">
        <v>0.47899999999999998</v>
      </c>
      <c r="H483">
        <v>35.4</v>
      </c>
      <c r="I483">
        <v>40</v>
      </c>
      <c r="J483">
        <v>449</v>
      </c>
      <c r="K483">
        <v>482</v>
      </c>
    </row>
    <row r="484" spans="2:11" x14ac:dyDescent="0.25">
      <c r="B484" t="s">
        <v>3796</v>
      </c>
      <c r="C484" t="s">
        <v>3797</v>
      </c>
      <c r="D484">
        <v>449</v>
      </c>
      <c r="E484">
        <v>5</v>
      </c>
      <c r="F484">
        <v>0.41699999999999998</v>
      </c>
      <c r="G484">
        <v>0.47899999999999998</v>
      </c>
      <c r="H484">
        <v>29.5</v>
      </c>
      <c r="I484">
        <v>40</v>
      </c>
      <c r="J484">
        <v>449</v>
      </c>
      <c r="K484">
        <v>483</v>
      </c>
    </row>
    <row r="485" spans="2:11" x14ac:dyDescent="0.25">
      <c r="B485" t="s">
        <v>826</v>
      </c>
      <c r="C485" t="s">
        <v>827</v>
      </c>
      <c r="D485">
        <v>449</v>
      </c>
      <c r="E485">
        <v>33</v>
      </c>
      <c r="F485">
        <v>0.46100000000000002</v>
      </c>
      <c r="G485">
        <v>0.48599999999999999</v>
      </c>
      <c r="H485">
        <v>42.1</v>
      </c>
      <c r="I485">
        <v>37.9</v>
      </c>
      <c r="J485">
        <v>449</v>
      </c>
      <c r="K485">
        <v>484</v>
      </c>
    </row>
    <row r="486" spans="2:11" x14ac:dyDescent="0.25">
      <c r="B486" t="s">
        <v>2794</v>
      </c>
      <c r="C486" t="s">
        <v>2795</v>
      </c>
      <c r="D486">
        <v>448</v>
      </c>
      <c r="E486">
        <v>7</v>
      </c>
      <c r="F486">
        <v>0.41099999999999998</v>
      </c>
      <c r="G486">
        <v>0.46899999999999997</v>
      </c>
      <c r="H486">
        <v>30.5</v>
      </c>
      <c r="I486">
        <v>42.9</v>
      </c>
      <c r="J486">
        <v>448</v>
      </c>
      <c r="K486">
        <v>485</v>
      </c>
    </row>
    <row r="487" spans="2:11" x14ac:dyDescent="0.25">
      <c r="B487" t="s">
        <v>3798</v>
      </c>
      <c r="C487" t="s">
        <v>3799</v>
      </c>
      <c r="D487">
        <v>448</v>
      </c>
      <c r="E487">
        <v>8</v>
      </c>
      <c r="F487">
        <v>0.46100000000000002</v>
      </c>
      <c r="G487">
        <v>0.44800000000000001</v>
      </c>
      <c r="H487">
        <v>54.5</v>
      </c>
      <c r="I487">
        <v>50</v>
      </c>
      <c r="J487">
        <v>448</v>
      </c>
      <c r="K487">
        <v>486</v>
      </c>
    </row>
    <row r="488" spans="2:11" x14ac:dyDescent="0.25">
      <c r="B488" t="s">
        <v>3800</v>
      </c>
      <c r="C488" t="s">
        <v>3801</v>
      </c>
      <c r="D488">
        <v>448</v>
      </c>
      <c r="E488">
        <v>11</v>
      </c>
      <c r="F488">
        <v>0.437</v>
      </c>
      <c r="G488">
        <v>0.40899999999999997</v>
      </c>
      <c r="H488">
        <v>60</v>
      </c>
      <c r="I488">
        <v>63.6</v>
      </c>
      <c r="J488">
        <v>448</v>
      </c>
      <c r="K488">
        <v>487</v>
      </c>
    </row>
    <row r="489" spans="2:11" x14ac:dyDescent="0.25">
      <c r="B489" t="s">
        <v>3802</v>
      </c>
      <c r="C489" t="s">
        <v>3803</v>
      </c>
      <c r="D489">
        <v>447</v>
      </c>
      <c r="E489">
        <v>50</v>
      </c>
      <c r="F489">
        <v>0.41799999999999998</v>
      </c>
      <c r="G489">
        <v>0.41599999999999998</v>
      </c>
      <c r="H489">
        <v>50.7</v>
      </c>
      <c r="I489">
        <v>61</v>
      </c>
      <c r="J489">
        <v>447</v>
      </c>
      <c r="K489">
        <v>488</v>
      </c>
    </row>
    <row r="490" spans="2:11" x14ac:dyDescent="0.25">
      <c r="B490" t="s">
        <v>3804</v>
      </c>
      <c r="C490" t="s">
        <v>3805</v>
      </c>
      <c r="D490">
        <v>447</v>
      </c>
      <c r="E490">
        <v>19</v>
      </c>
      <c r="F490">
        <v>0.433</v>
      </c>
      <c r="G490">
        <v>0.44</v>
      </c>
      <c r="H490">
        <v>47.7</v>
      </c>
      <c r="I490">
        <v>52.6</v>
      </c>
      <c r="J490">
        <v>447</v>
      </c>
      <c r="K490">
        <v>489</v>
      </c>
    </row>
    <row r="491" spans="2:11" x14ac:dyDescent="0.25">
      <c r="B491" t="s">
        <v>2405</v>
      </c>
      <c r="C491" t="s">
        <v>2406</v>
      </c>
      <c r="D491">
        <v>447</v>
      </c>
      <c r="E491">
        <v>15</v>
      </c>
      <c r="F491">
        <v>0.45700000000000002</v>
      </c>
      <c r="G491">
        <v>0.5</v>
      </c>
      <c r="H491">
        <v>36.6</v>
      </c>
      <c r="I491">
        <v>33.299999999999997</v>
      </c>
      <c r="J491">
        <v>447</v>
      </c>
      <c r="K491">
        <v>490</v>
      </c>
    </row>
    <row r="492" spans="2:11" x14ac:dyDescent="0.25">
      <c r="B492" t="s">
        <v>3806</v>
      </c>
      <c r="C492" t="s">
        <v>3807</v>
      </c>
      <c r="D492">
        <v>447</v>
      </c>
      <c r="E492">
        <v>16</v>
      </c>
      <c r="F492">
        <v>0.42299999999999999</v>
      </c>
      <c r="G492">
        <v>0.48499999999999999</v>
      </c>
      <c r="H492">
        <v>30.1</v>
      </c>
      <c r="I492">
        <v>37.5</v>
      </c>
      <c r="J492">
        <v>447</v>
      </c>
      <c r="K492">
        <v>491</v>
      </c>
    </row>
    <row r="493" spans="2:11" x14ac:dyDescent="0.25">
      <c r="B493" t="s">
        <v>3808</v>
      </c>
      <c r="C493" t="s">
        <v>3809</v>
      </c>
      <c r="D493">
        <v>446</v>
      </c>
      <c r="E493">
        <v>34</v>
      </c>
      <c r="F493">
        <v>0.42799999999999999</v>
      </c>
      <c r="G493">
        <v>0.40500000000000003</v>
      </c>
      <c r="H493">
        <v>58.6</v>
      </c>
      <c r="I493">
        <v>64.7</v>
      </c>
      <c r="J493">
        <v>446</v>
      </c>
      <c r="K493">
        <v>492</v>
      </c>
    </row>
    <row r="494" spans="2:11" x14ac:dyDescent="0.25">
      <c r="B494" t="s">
        <v>3810</v>
      </c>
      <c r="C494" t="s">
        <v>3811</v>
      </c>
      <c r="D494">
        <v>446</v>
      </c>
      <c r="E494">
        <v>9</v>
      </c>
      <c r="F494">
        <v>0.41899999999999998</v>
      </c>
      <c r="G494">
        <v>0.48</v>
      </c>
      <c r="H494">
        <v>30</v>
      </c>
      <c r="I494">
        <v>38.9</v>
      </c>
      <c r="J494">
        <v>446</v>
      </c>
      <c r="K494">
        <v>493</v>
      </c>
    </row>
    <row r="495" spans="2:11" x14ac:dyDescent="0.25">
      <c r="B495" t="s">
        <v>3812</v>
      </c>
      <c r="C495" t="s">
        <v>3813</v>
      </c>
      <c r="D495">
        <v>445</v>
      </c>
      <c r="E495">
        <v>38</v>
      </c>
      <c r="F495">
        <v>0.437</v>
      </c>
      <c r="G495">
        <v>0.44900000000000001</v>
      </c>
      <c r="H495">
        <v>45.8</v>
      </c>
      <c r="I495">
        <v>48.7</v>
      </c>
      <c r="J495">
        <v>445</v>
      </c>
      <c r="K495">
        <v>494</v>
      </c>
    </row>
    <row r="496" spans="2:11" x14ac:dyDescent="0.25">
      <c r="B496" t="s">
        <v>975</v>
      </c>
      <c r="C496" t="s">
        <v>976</v>
      </c>
      <c r="D496">
        <v>445</v>
      </c>
      <c r="E496">
        <v>27</v>
      </c>
      <c r="F496">
        <v>0.46700000000000003</v>
      </c>
      <c r="G496">
        <v>0.46700000000000003</v>
      </c>
      <c r="H496">
        <v>50.2</v>
      </c>
      <c r="I496">
        <v>42.6</v>
      </c>
      <c r="J496">
        <v>445</v>
      </c>
      <c r="K496">
        <v>495</v>
      </c>
    </row>
    <row r="497" spans="2:11" x14ac:dyDescent="0.25">
      <c r="B497" t="s">
        <v>3814</v>
      </c>
      <c r="C497" t="s">
        <v>3815</v>
      </c>
      <c r="D497">
        <v>444</v>
      </c>
      <c r="E497">
        <v>26</v>
      </c>
      <c r="F497">
        <v>0.47</v>
      </c>
      <c r="G497">
        <v>0.41199999999999998</v>
      </c>
      <c r="H497">
        <v>69.400000000000006</v>
      </c>
      <c r="I497">
        <v>61.5</v>
      </c>
      <c r="J497">
        <v>444</v>
      </c>
      <c r="K497">
        <v>496</v>
      </c>
    </row>
    <row r="498" spans="2:11" x14ac:dyDescent="0.25">
      <c r="B498" t="s">
        <v>3816</v>
      </c>
      <c r="C498" t="s">
        <v>3817</v>
      </c>
      <c r="D498">
        <v>444</v>
      </c>
      <c r="E498">
        <v>21</v>
      </c>
      <c r="F498">
        <v>0.442</v>
      </c>
      <c r="G498">
        <v>0.48799999999999999</v>
      </c>
      <c r="H498">
        <v>35</v>
      </c>
      <c r="I498">
        <v>35.700000000000003</v>
      </c>
      <c r="J498">
        <v>444</v>
      </c>
      <c r="K498">
        <v>497</v>
      </c>
    </row>
    <row r="499" spans="2:11" x14ac:dyDescent="0.25">
      <c r="B499" t="s">
        <v>3818</v>
      </c>
      <c r="C499" t="s">
        <v>3819</v>
      </c>
      <c r="D499">
        <v>444</v>
      </c>
      <c r="E499">
        <v>15</v>
      </c>
      <c r="F499">
        <v>0.41</v>
      </c>
      <c r="G499">
        <v>0.45400000000000001</v>
      </c>
      <c r="H499">
        <v>34.700000000000003</v>
      </c>
      <c r="I499">
        <v>46.7</v>
      </c>
      <c r="J499">
        <v>444</v>
      </c>
      <c r="K499">
        <v>498</v>
      </c>
    </row>
    <row r="500" spans="2:11" x14ac:dyDescent="0.25">
      <c r="B500" t="s">
        <v>3820</v>
      </c>
      <c r="C500" t="s">
        <v>3821</v>
      </c>
      <c r="D500">
        <v>444</v>
      </c>
      <c r="E500">
        <v>11</v>
      </c>
      <c r="F500">
        <v>0.45600000000000002</v>
      </c>
      <c r="G500">
        <v>0.44400000000000001</v>
      </c>
      <c r="H500">
        <v>53.9</v>
      </c>
      <c r="I500">
        <v>50</v>
      </c>
      <c r="J500">
        <v>444</v>
      </c>
      <c r="K500">
        <v>499</v>
      </c>
    </row>
    <row r="501" spans="2:11" x14ac:dyDescent="0.25">
      <c r="B501" t="s">
        <v>2650</v>
      </c>
      <c r="C501" t="s">
        <v>2651</v>
      </c>
      <c r="D501">
        <v>444</v>
      </c>
      <c r="E501">
        <v>21</v>
      </c>
      <c r="F501">
        <v>0.443</v>
      </c>
      <c r="G501">
        <v>0.41099999999999998</v>
      </c>
      <c r="H501">
        <v>61.6</v>
      </c>
      <c r="I501">
        <v>61.9</v>
      </c>
      <c r="J501">
        <v>444</v>
      </c>
      <c r="K501">
        <v>500</v>
      </c>
    </row>
    <row r="502" spans="2:11" x14ac:dyDescent="0.25">
      <c r="B502" t="s">
        <v>3822</v>
      </c>
      <c r="C502" t="s">
        <v>3823</v>
      </c>
      <c r="D502">
        <v>444</v>
      </c>
      <c r="E502">
        <v>25</v>
      </c>
      <c r="F502">
        <v>0.45300000000000001</v>
      </c>
      <c r="G502">
        <v>0.42199999999999999</v>
      </c>
      <c r="H502">
        <v>60.9</v>
      </c>
      <c r="I502">
        <v>58</v>
      </c>
      <c r="J502">
        <v>444</v>
      </c>
      <c r="K502">
        <v>501</v>
      </c>
    </row>
    <row r="503" spans="2:11" x14ac:dyDescent="0.25">
      <c r="B503" t="s">
        <v>3824</v>
      </c>
      <c r="C503" t="s">
        <v>3825</v>
      </c>
      <c r="D503">
        <v>444</v>
      </c>
      <c r="E503">
        <v>6</v>
      </c>
      <c r="F503">
        <v>0.38600000000000001</v>
      </c>
      <c r="G503">
        <v>0.41799999999999998</v>
      </c>
      <c r="H503">
        <v>37.799999999999997</v>
      </c>
      <c r="I503">
        <v>100</v>
      </c>
      <c r="J503">
        <v>444</v>
      </c>
      <c r="K503">
        <v>502</v>
      </c>
    </row>
    <row r="504" spans="2:11" x14ac:dyDescent="0.25">
      <c r="B504" t="s">
        <v>3826</v>
      </c>
      <c r="C504" t="s">
        <v>3827</v>
      </c>
      <c r="D504">
        <v>444</v>
      </c>
      <c r="E504">
        <v>6</v>
      </c>
      <c r="F504">
        <v>0.47</v>
      </c>
      <c r="G504">
        <v>0.496</v>
      </c>
      <c r="H504">
        <v>41.8</v>
      </c>
      <c r="I504">
        <v>33.299999999999997</v>
      </c>
      <c r="J504">
        <v>444</v>
      </c>
      <c r="K504">
        <v>503</v>
      </c>
    </row>
    <row r="505" spans="2:11" x14ac:dyDescent="0.25">
      <c r="B505" t="s">
        <v>3828</v>
      </c>
      <c r="C505" t="s">
        <v>3829</v>
      </c>
      <c r="D505">
        <v>443</v>
      </c>
      <c r="E505">
        <v>15</v>
      </c>
      <c r="F505">
        <v>0.44</v>
      </c>
      <c r="G505">
        <v>0.40600000000000003</v>
      </c>
      <c r="H505">
        <v>62.1</v>
      </c>
      <c r="I505">
        <v>63.3</v>
      </c>
      <c r="J505">
        <v>443</v>
      </c>
      <c r="K505">
        <v>504</v>
      </c>
    </row>
    <row r="506" spans="2:11" x14ac:dyDescent="0.25">
      <c r="B506" t="s">
        <v>3830</v>
      </c>
      <c r="C506" t="s">
        <v>3831</v>
      </c>
      <c r="D506">
        <v>443</v>
      </c>
      <c r="E506">
        <v>14</v>
      </c>
      <c r="F506">
        <v>0.40200000000000002</v>
      </c>
      <c r="G506">
        <v>0.38200000000000001</v>
      </c>
      <c r="H506">
        <v>57.7</v>
      </c>
      <c r="I506">
        <v>71.400000000000006</v>
      </c>
      <c r="J506">
        <v>443</v>
      </c>
      <c r="K506">
        <v>505</v>
      </c>
    </row>
    <row r="507" spans="2:11" x14ac:dyDescent="0.25">
      <c r="B507" t="s">
        <v>3832</v>
      </c>
      <c r="C507" t="s">
        <v>3833</v>
      </c>
      <c r="D507">
        <v>443</v>
      </c>
      <c r="E507">
        <v>38</v>
      </c>
      <c r="F507">
        <v>0.43</v>
      </c>
      <c r="G507">
        <v>0.39900000000000002</v>
      </c>
      <c r="H507">
        <v>61.3</v>
      </c>
      <c r="I507">
        <v>65.8</v>
      </c>
      <c r="J507">
        <v>443</v>
      </c>
      <c r="K507">
        <v>506</v>
      </c>
    </row>
    <row r="508" spans="2:11" x14ac:dyDescent="0.25">
      <c r="B508" t="s">
        <v>3834</v>
      </c>
      <c r="C508" t="s">
        <v>3835</v>
      </c>
      <c r="D508">
        <v>443</v>
      </c>
      <c r="E508">
        <v>15</v>
      </c>
      <c r="F508">
        <v>0.45600000000000002</v>
      </c>
      <c r="G508">
        <v>0.40600000000000003</v>
      </c>
      <c r="H508">
        <v>67.3</v>
      </c>
      <c r="I508">
        <v>63.3</v>
      </c>
      <c r="J508">
        <v>443</v>
      </c>
      <c r="K508">
        <v>507</v>
      </c>
    </row>
    <row r="509" spans="2:11" x14ac:dyDescent="0.25">
      <c r="B509" t="s">
        <v>2694</v>
      </c>
      <c r="C509" t="s">
        <v>2695</v>
      </c>
      <c r="D509">
        <v>443</v>
      </c>
      <c r="E509">
        <v>10</v>
      </c>
      <c r="F509">
        <v>0.434</v>
      </c>
      <c r="G509">
        <v>0.33500000000000002</v>
      </c>
      <c r="H509">
        <v>83.4</v>
      </c>
      <c r="I509">
        <v>85</v>
      </c>
      <c r="J509">
        <v>443</v>
      </c>
      <c r="K509">
        <v>508</v>
      </c>
    </row>
    <row r="510" spans="2:11" x14ac:dyDescent="0.25">
      <c r="B510" t="s">
        <v>3836</v>
      </c>
      <c r="C510" t="s">
        <v>3837</v>
      </c>
      <c r="D510">
        <v>442</v>
      </c>
      <c r="E510">
        <v>30</v>
      </c>
      <c r="F510">
        <v>0.48199999999999998</v>
      </c>
      <c r="G510">
        <v>0.438</v>
      </c>
      <c r="H510">
        <v>64.5</v>
      </c>
      <c r="I510">
        <v>51.7</v>
      </c>
      <c r="J510">
        <v>442</v>
      </c>
      <c r="K510">
        <v>509</v>
      </c>
    </row>
    <row r="511" spans="2:11" x14ac:dyDescent="0.25">
      <c r="B511" t="s">
        <v>591</v>
      </c>
      <c r="C511" t="s">
        <v>592</v>
      </c>
      <c r="D511">
        <v>442</v>
      </c>
      <c r="E511">
        <v>22</v>
      </c>
      <c r="F511">
        <v>0.438</v>
      </c>
      <c r="G511">
        <v>0.377</v>
      </c>
      <c r="H511">
        <v>71.599999999999994</v>
      </c>
      <c r="I511">
        <v>72.7</v>
      </c>
      <c r="J511">
        <v>442</v>
      </c>
      <c r="K511">
        <v>510</v>
      </c>
    </row>
    <row r="512" spans="2:11" x14ac:dyDescent="0.25">
      <c r="B512" t="s">
        <v>3838</v>
      </c>
      <c r="C512" t="s">
        <v>3839</v>
      </c>
      <c r="D512">
        <v>441</v>
      </c>
      <c r="E512">
        <v>8</v>
      </c>
      <c r="F512">
        <v>0.45200000000000001</v>
      </c>
      <c r="G512">
        <v>0.441</v>
      </c>
      <c r="H512">
        <v>53.7</v>
      </c>
      <c r="I512">
        <v>50</v>
      </c>
      <c r="J512">
        <v>441</v>
      </c>
      <c r="K512">
        <v>511</v>
      </c>
    </row>
    <row r="513" spans="2:11" x14ac:dyDescent="0.25">
      <c r="B513" t="s">
        <v>3840</v>
      </c>
      <c r="C513" t="s">
        <v>3841</v>
      </c>
      <c r="D513">
        <v>440</v>
      </c>
      <c r="E513">
        <v>11</v>
      </c>
      <c r="F513">
        <v>0.38300000000000001</v>
      </c>
      <c r="G513">
        <v>0.48799999999999999</v>
      </c>
      <c r="H513">
        <v>18.100000000000001</v>
      </c>
      <c r="I513">
        <v>54.5</v>
      </c>
      <c r="J513">
        <v>440</v>
      </c>
      <c r="K513">
        <v>512</v>
      </c>
    </row>
    <row r="514" spans="2:11" x14ac:dyDescent="0.25">
      <c r="B514" t="s">
        <v>3842</v>
      </c>
      <c r="C514" t="s">
        <v>3843</v>
      </c>
      <c r="D514">
        <v>440</v>
      </c>
      <c r="E514">
        <v>33</v>
      </c>
      <c r="F514">
        <v>0.44700000000000001</v>
      </c>
      <c r="G514">
        <v>0.45700000000000002</v>
      </c>
      <c r="H514">
        <v>46.3</v>
      </c>
      <c r="I514">
        <v>43.9</v>
      </c>
      <c r="J514">
        <v>440</v>
      </c>
      <c r="K514">
        <v>513</v>
      </c>
    </row>
    <row r="515" spans="2:11" x14ac:dyDescent="0.25">
      <c r="B515" t="s">
        <v>3844</v>
      </c>
      <c r="C515" t="s">
        <v>3845</v>
      </c>
      <c r="D515">
        <v>440</v>
      </c>
      <c r="E515">
        <v>22</v>
      </c>
      <c r="F515">
        <v>0.41099999999999998</v>
      </c>
      <c r="G515">
        <v>0.36099999999999999</v>
      </c>
      <c r="H515">
        <v>69.3</v>
      </c>
      <c r="I515">
        <v>77.3</v>
      </c>
      <c r="J515">
        <v>440</v>
      </c>
      <c r="K515">
        <v>514</v>
      </c>
    </row>
    <row r="516" spans="2:11" x14ac:dyDescent="0.25">
      <c r="B516" t="s">
        <v>3846</v>
      </c>
      <c r="C516" t="s">
        <v>3847</v>
      </c>
      <c r="D516">
        <v>440</v>
      </c>
      <c r="E516">
        <v>6</v>
      </c>
      <c r="F516">
        <v>0.4</v>
      </c>
      <c r="G516">
        <v>0.39300000000000002</v>
      </c>
      <c r="H516">
        <v>52.8</v>
      </c>
      <c r="I516">
        <v>66.7</v>
      </c>
      <c r="J516">
        <v>440</v>
      </c>
      <c r="K516">
        <v>515</v>
      </c>
    </row>
    <row r="517" spans="2:11" x14ac:dyDescent="0.25">
      <c r="B517" t="s">
        <v>3848</v>
      </c>
      <c r="C517" t="s">
        <v>3849</v>
      </c>
      <c r="D517">
        <v>439</v>
      </c>
      <c r="E517">
        <v>14</v>
      </c>
      <c r="F517">
        <v>0.439</v>
      </c>
      <c r="G517">
        <v>0.439</v>
      </c>
      <c r="H517">
        <v>50.2</v>
      </c>
      <c r="I517">
        <v>50</v>
      </c>
      <c r="J517">
        <v>439</v>
      </c>
      <c r="K517">
        <v>516</v>
      </c>
    </row>
    <row r="518" spans="2:11" x14ac:dyDescent="0.25">
      <c r="B518" t="s">
        <v>3850</v>
      </c>
      <c r="C518" t="s">
        <v>3851</v>
      </c>
      <c r="D518">
        <v>438</v>
      </c>
      <c r="E518">
        <v>25</v>
      </c>
      <c r="F518">
        <v>0.41899999999999998</v>
      </c>
      <c r="G518">
        <v>0.433</v>
      </c>
      <c r="H518">
        <v>44.9</v>
      </c>
      <c r="I518">
        <v>52</v>
      </c>
      <c r="J518">
        <v>438</v>
      </c>
      <c r="K518">
        <v>517</v>
      </c>
    </row>
    <row r="519" spans="2:11" x14ac:dyDescent="0.25">
      <c r="B519" t="s">
        <v>3852</v>
      </c>
      <c r="C519" t="s">
        <v>3853</v>
      </c>
      <c r="D519">
        <v>438</v>
      </c>
      <c r="E519">
        <v>17</v>
      </c>
      <c r="F519">
        <v>0.39600000000000002</v>
      </c>
      <c r="G519">
        <v>0.39700000000000002</v>
      </c>
      <c r="H519">
        <v>49.7</v>
      </c>
      <c r="I519">
        <v>64.7</v>
      </c>
      <c r="J519">
        <v>438</v>
      </c>
      <c r="K519">
        <v>518</v>
      </c>
    </row>
    <row r="520" spans="2:11" x14ac:dyDescent="0.25">
      <c r="B520" t="s">
        <v>882</v>
      </c>
      <c r="C520" t="s">
        <v>883</v>
      </c>
      <c r="D520">
        <v>438</v>
      </c>
      <c r="E520">
        <v>45</v>
      </c>
      <c r="F520">
        <v>0.45200000000000001</v>
      </c>
      <c r="G520">
        <v>0.41899999999999998</v>
      </c>
      <c r="H520">
        <v>61.5</v>
      </c>
      <c r="I520">
        <v>56.7</v>
      </c>
      <c r="J520">
        <v>438</v>
      </c>
      <c r="K520">
        <v>519</v>
      </c>
    </row>
    <row r="521" spans="2:11" x14ac:dyDescent="0.25">
      <c r="B521" t="s">
        <v>3854</v>
      </c>
      <c r="C521" t="s">
        <v>3855</v>
      </c>
      <c r="D521">
        <v>437</v>
      </c>
      <c r="E521">
        <v>24</v>
      </c>
      <c r="F521">
        <v>0.47399999999999998</v>
      </c>
      <c r="G521">
        <v>0.39700000000000002</v>
      </c>
      <c r="H521">
        <v>75.099999999999994</v>
      </c>
      <c r="I521">
        <v>64.599999999999994</v>
      </c>
      <c r="J521">
        <v>437</v>
      </c>
      <c r="K521">
        <v>520</v>
      </c>
    </row>
    <row r="522" spans="2:11" x14ac:dyDescent="0.25">
      <c r="B522" t="s">
        <v>3856</v>
      </c>
      <c r="C522" t="s">
        <v>3857</v>
      </c>
      <c r="D522">
        <v>437</v>
      </c>
      <c r="E522">
        <v>28</v>
      </c>
      <c r="F522">
        <v>0.43099999999999999</v>
      </c>
      <c r="G522">
        <v>0.377</v>
      </c>
      <c r="H522">
        <v>69.5</v>
      </c>
      <c r="I522">
        <v>71.400000000000006</v>
      </c>
      <c r="J522">
        <v>437</v>
      </c>
      <c r="K522">
        <v>521</v>
      </c>
    </row>
    <row r="523" spans="2:11" x14ac:dyDescent="0.25">
      <c r="B523" t="s">
        <v>3858</v>
      </c>
      <c r="C523" t="s">
        <v>3859</v>
      </c>
      <c r="D523">
        <v>437</v>
      </c>
      <c r="E523">
        <v>13</v>
      </c>
      <c r="F523">
        <v>0.42099999999999999</v>
      </c>
      <c r="G523">
        <v>0.38300000000000001</v>
      </c>
      <c r="H523">
        <v>64</v>
      </c>
      <c r="I523">
        <v>69.2</v>
      </c>
      <c r="J523">
        <v>437</v>
      </c>
      <c r="K523">
        <v>522</v>
      </c>
    </row>
    <row r="524" spans="2:11" x14ac:dyDescent="0.25">
      <c r="B524" t="s">
        <v>2500</v>
      </c>
      <c r="C524" t="s">
        <v>2501</v>
      </c>
      <c r="D524">
        <v>437</v>
      </c>
      <c r="E524">
        <v>42</v>
      </c>
      <c r="F524">
        <v>0.45500000000000002</v>
      </c>
      <c r="G524">
        <v>0.47599999999999998</v>
      </c>
      <c r="H524">
        <v>43</v>
      </c>
      <c r="I524">
        <v>36.9</v>
      </c>
      <c r="J524">
        <v>437</v>
      </c>
      <c r="K524">
        <v>523</v>
      </c>
    </row>
    <row r="525" spans="2:11" x14ac:dyDescent="0.25">
      <c r="B525" t="s">
        <v>3860</v>
      </c>
      <c r="C525" t="s">
        <v>3861</v>
      </c>
      <c r="D525">
        <v>436</v>
      </c>
      <c r="E525">
        <v>26</v>
      </c>
      <c r="F525">
        <v>0.433</v>
      </c>
      <c r="G525">
        <v>0.39400000000000002</v>
      </c>
      <c r="H525">
        <v>64.400000000000006</v>
      </c>
      <c r="I525">
        <v>65.400000000000006</v>
      </c>
      <c r="J525">
        <v>436</v>
      </c>
      <c r="K525">
        <v>524</v>
      </c>
    </row>
    <row r="526" spans="2:11" x14ac:dyDescent="0.25">
      <c r="B526" t="s">
        <v>3862</v>
      </c>
      <c r="C526" t="s">
        <v>3863</v>
      </c>
      <c r="D526">
        <v>436</v>
      </c>
      <c r="E526">
        <v>24</v>
      </c>
      <c r="F526">
        <v>0.45</v>
      </c>
      <c r="G526">
        <v>0.442</v>
      </c>
      <c r="H526">
        <v>52.9</v>
      </c>
      <c r="I526">
        <v>47.9</v>
      </c>
      <c r="J526">
        <v>436</v>
      </c>
      <c r="K526">
        <v>525</v>
      </c>
    </row>
    <row r="527" spans="2:11" x14ac:dyDescent="0.25">
      <c r="B527" t="s">
        <v>3864</v>
      </c>
      <c r="C527" t="s">
        <v>3865</v>
      </c>
      <c r="D527">
        <v>436</v>
      </c>
      <c r="E527">
        <v>15</v>
      </c>
      <c r="F527">
        <v>0.45800000000000002</v>
      </c>
      <c r="G527">
        <v>0.41799999999999998</v>
      </c>
      <c r="H527">
        <v>64</v>
      </c>
      <c r="I527">
        <v>56.7</v>
      </c>
      <c r="J527">
        <v>436</v>
      </c>
      <c r="K527">
        <v>526</v>
      </c>
    </row>
    <row r="528" spans="2:11" x14ac:dyDescent="0.25">
      <c r="B528" t="s">
        <v>3866</v>
      </c>
      <c r="C528" t="s">
        <v>3867</v>
      </c>
      <c r="D528">
        <v>436</v>
      </c>
      <c r="E528">
        <v>47</v>
      </c>
      <c r="F528">
        <v>0.43099999999999999</v>
      </c>
      <c r="G528">
        <v>0.46100000000000002</v>
      </c>
      <c r="H528">
        <v>39.799999999999997</v>
      </c>
      <c r="I528">
        <v>41.5</v>
      </c>
      <c r="J528">
        <v>436</v>
      </c>
      <c r="K528">
        <v>527</v>
      </c>
    </row>
    <row r="529" spans="2:11" x14ac:dyDescent="0.25">
      <c r="B529" t="s">
        <v>3868</v>
      </c>
      <c r="C529" t="s">
        <v>3869</v>
      </c>
      <c r="D529">
        <v>436</v>
      </c>
      <c r="E529">
        <v>24</v>
      </c>
      <c r="F529">
        <v>0.42599999999999999</v>
      </c>
      <c r="G529">
        <v>0.378</v>
      </c>
      <c r="H529">
        <v>68</v>
      </c>
      <c r="I529">
        <v>70.8</v>
      </c>
      <c r="J529">
        <v>436</v>
      </c>
      <c r="K529">
        <v>528</v>
      </c>
    </row>
    <row r="530" spans="2:11" x14ac:dyDescent="0.25">
      <c r="B530" t="s">
        <v>3870</v>
      </c>
      <c r="C530" t="s">
        <v>3871</v>
      </c>
      <c r="D530">
        <v>435</v>
      </c>
      <c r="E530">
        <v>24</v>
      </c>
      <c r="F530">
        <v>0.41599999999999998</v>
      </c>
      <c r="G530">
        <v>0.40100000000000002</v>
      </c>
      <c r="H530">
        <v>55.8</v>
      </c>
      <c r="I530">
        <v>62.5</v>
      </c>
      <c r="J530">
        <v>435</v>
      </c>
      <c r="K530">
        <v>529</v>
      </c>
    </row>
    <row r="531" spans="2:11" x14ac:dyDescent="0.25">
      <c r="B531" t="s">
        <v>3872</v>
      </c>
      <c r="C531" t="s">
        <v>3873</v>
      </c>
      <c r="D531">
        <v>435</v>
      </c>
      <c r="E531">
        <v>12</v>
      </c>
      <c r="F531">
        <v>0.41499999999999998</v>
      </c>
      <c r="G531">
        <v>0.435</v>
      </c>
      <c r="H531">
        <v>42.9</v>
      </c>
      <c r="I531">
        <v>50</v>
      </c>
      <c r="J531">
        <v>435</v>
      </c>
      <c r="K531">
        <v>530</v>
      </c>
    </row>
    <row r="532" spans="2:11" x14ac:dyDescent="0.25">
      <c r="B532" t="s">
        <v>3874</v>
      </c>
      <c r="C532" t="s">
        <v>3875</v>
      </c>
      <c r="D532">
        <v>435</v>
      </c>
      <c r="E532">
        <v>11</v>
      </c>
      <c r="F532">
        <v>0.39300000000000002</v>
      </c>
      <c r="G532">
        <v>0.371</v>
      </c>
      <c r="H532">
        <v>59.1</v>
      </c>
      <c r="I532">
        <v>72.7</v>
      </c>
      <c r="J532">
        <v>435</v>
      </c>
      <c r="K532">
        <v>531</v>
      </c>
    </row>
    <row r="533" spans="2:11" x14ac:dyDescent="0.25">
      <c r="B533" t="s">
        <v>3876</v>
      </c>
      <c r="C533" t="s">
        <v>3877</v>
      </c>
      <c r="D533">
        <v>435</v>
      </c>
      <c r="E533">
        <v>34</v>
      </c>
      <c r="F533">
        <v>0.45500000000000002</v>
      </c>
      <c r="G533">
        <v>0.48899999999999999</v>
      </c>
      <c r="H533">
        <v>38.9</v>
      </c>
      <c r="I533">
        <v>32.4</v>
      </c>
      <c r="J533">
        <v>435</v>
      </c>
      <c r="K533">
        <v>532</v>
      </c>
    </row>
    <row r="534" spans="2:11" x14ac:dyDescent="0.25">
      <c r="B534" t="s">
        <v>3878</v>
      </c>
      <c r="C534" t="s">
        <v>3879</v>
      </c>
      <c r="D534">
        <v>434</v>
      </c>
      <c r="E534">
        <v>10</v>
      </c>
      <c r="F534">
        <v>0.41599999999999998</v>
      </c>
      <c r="G534">
        <v>0.36399999999999999</v>
      </c>
      <c r="H534">
        <v>69.7</v>
      </c>
      <c r="I534">
        <v>75</v>
      </c>
      <c r="J534">
        <v>434</v>
      </c>
      <c r="K534">
        <v>533</v>
      </c>
    </row>
    <row r="535" spans="2:11" x14ac:dyDescent="0.25">
      <c r="B535" t="s">
        <v>3880</v>
      </c>
      <c r="C535" t="s">
        <v>3881</v>
      </c>
      <c r="D535">
        <v>434</v>
      </c>
      <c r="E535">
        <v>16</v>
      </c>
      <c r="F535">
        <v>0.377</v>
      </c>
      <c r="G535">
        <v>0.38800000000000001</v>
      </c>
      <c r="H535">
        <v>45.8</v>
      </c>
      <c r="I535">
        <v>68.8</v>
      </c>
      <c r="J535">
        <v>434</v>
      </c>
      <c r="K535">
        <v>534</v>
      </c>
    </row>
    <row r="536" spans="2:11" x14ac:dyDescent="0.25">
      <c r="B536" t="s">
        <v>3882</v>
      </c>
      <c r="C536" t="s">
        <v>3883</v>
      </c>
      <c r="D536">
        <v>434</v>
      </c>
      <c r="E536">
        <v>23</v>
      </c>
      <c r="F536">
        <v>0.441</v>
      </c>
      <c r="G536">
        <v>0.41599999999999998</v>
      </c>
      <c r="H536">
        <v>58.9</v>
      </c>
      <c r="I536">
        <v>56.5</v>
      </c>
      <c r="J536">
        <v>434</v>
      </c>
      <c r="K536">
        <v>535</v>
      </c>
    </row>
    <row r="537" spans="2:11" x14ac:dyDescent="0.25">
      <c r="B537" t="s">
        <v>1770</v>
      </c>
      <c r="C537" t="s">
        <v>1771</v>
      </c>
      <c r="D537">
        <v>434</v>
      </c>
      <c r="E537">
        <v>14</v>
      </c>
      <c r="F537">
        <v>0.439</v>
      </c>
      <c r="G537">
        <v>0.51800000000000002</v>
      </c>
      <c r="H537">
        <v>26.5</v>
      </c>
      <c r="I537">
        <v>25</v>
      </c>
      <c r="J537">
        <v>434</v>
      </c>
      <c r="K537">
        <v>536</v>
      </c>
    </row>
    <row r="538" spans="2:11" x14ac:dyDescent="0.25">
      <c r="B538" t="s">
        <v>3884</v>
      </c>
      <c r="C538" t="s">
        <v>3885</v>
      </c>
      <c r="D538">
        <v>433</v>
      </c>
      <c r="E538">
        <v>19</v>
      </c>
      <c r="F538">
        <v>0.42</v>
      </c>
      <c r="G538">
        <v>0.36699999999999999</v>
      </c>
      <c r="H538">
        <v>69.7</v>
      </c>
      <c r="I538">
        <v>73.7</v>
      </c>
      <c r="J538">
        <v>433</v>
      </c>
      <c r="K538">
        <v>537</v>
      </c>
    </row>
    <row r="539" spans="2:11" x14ac:dyDescent="0.25">
      <c r="B539" t="s">
        <v>3886</v>
      </c>
      <c r="C539" t="s">
        <v>3887</v>
      </c>
      <c r="D539">
        <v>433</v>
      </c>
      <c r="E539">
        <v>14</v>
      </c>
      <c r="F539">
        <v>0.48599999999999999</v>
      </c>
      <c r="G539">
        <v>0.39400000000000002</v>
      </c>
      <c r="H539">
        <v>78.599999999999994</v>
      </c>
      <c r="I539">
        <v>64.3</v>
      </c>
      <c r="J539">
        <v>433</v>
      </c>
      <c r="K539">
        <v>538</v>
      </c>
    </row>
    <row r="540" spans="2:11" x14ac:dyDescent="0.25">
      <c r="B540" t="s">
        <v>3888</v>
      </c>
      <c r="C540" t="s">
        <v>3889</v>
      </c>
      <c r="D540">
        <v>433</v>
      </c>
      <c r="E540">
        <v>29</v>
      </c>
      <c r="F540">
        <v>0.47399999999999998</v>
      </c>
      <c r="G540">
        <v>0.45800000000000002</v>
      </c>
      <c r="H540">
        <v>55.2</v>
      </c>
      <c r="I540">
        <v>41.4</v>
      </c>
      <c r="J540">
        <v>433</v>
      </c>
      <c r="K540">
        <v>539</v>
      </c>
    </row>
    <row r="541" spans="2:11" x14ac:dyDescent="0.25">
      <c r="B541" t="s">
        <v>3890</v>
      </c>
      <c r="C541" t="s">
        <v>3891</v>
      </c>
      <c r="D541">
        <v>432</v>
      </c>
      <c r="E541">
        <v>11</v>
      </c>
      <c r="F541">
        <v>0.40200000000000002</v>
      </c>
      <c r="G541">
        <v>0.45900000000000002</v>
      </c>
      <c r="H541">
        <v>30.8</v>
      </c>
      <c r="I541">
        <v>40.9</v>
      </c>
      <c r="J541">
        <v>432</v>
      </c>
      <c r="K541">
        <v>540</v>
      </c>
    </row>
    <row r="542" spans="2:11" x14ac:dyDescent="0.25">
      <c r="B542" t="s">
        <v>3892</v>
      </c>
      <c r="C542" t="s">
        <v>3893</v>
      </c>
      <c r="D542">
        <v>432</v>
      </c>
      <c r="E542">
        <v>31</v>
      </c>
      <c r="F542">
        <v>0.46400000000000002</v>
      </c>
      <c r="G542">
        <v>0.48699999999999999</v>
      </c>
      <c r="H542">
        <v>42.8</v>
      </c>
      <c r="I542">
        <v>32.299999999999997</v>
      </c>
      <c r="J542">
        <v>432</v>
      </c>
      <c r="K542">
        <v>541</v>
      </c>
    </row>
    <row r="543" spans="2:11" x14ac:dyDescent="0.25">
      <c r="B543" t="s">
        <v>3894</v>
      </c>
      <c r="C543" t="s">
        <v>3895</v>
      </c>
      <c r="D543">
        <v>432</v>
      </c>
      <c r="E543">
        <v>22</v>
      </c>
      <c r="F543">
        <v>0.42299999999999999</v>
      </c>
      <c r="G543">
        <v>0.46500000000000002</v>
      </c>
      <c r="H543">
        <v>35.700000000000003</v>
      </c>
      <c r="I543">
        <v>38.6</v>
      </c>
      <c r="J543">
        <v>432</v>
      </c>
      <c r="K543">
        <v>542</v>
      </c>
    </row>
    <row r="544" spans="2:11" x14ac:dyDescent="0.25">
      <c r="B544" t="s">
        <v>3896</v>
      </c>
      <c r="C544" t="s">
        <v>3897</v>
      </c>
      <c r="D544">
        <v>431</v>
      </c>
      <c r="E544">
        <v>25</v>
      </c>
      <c r="F544">
        <v>0.42099999999999999</v>
      </c>
      <c r="G544">
        <v>0.46700000000000003</v>
      </c>
      <c r="H544">
        <v>34.5</v>
      </c>
      <c r="I544">
        <v>38</v>
      </c>
      <c r="J544">
        <v>431</v>
      </c>
      <c r="K544">
        <v>543</v>
      </c>
    </row>
    <row r="545" spans="2:11" x14ac:dyDescent="0.25">
      <c r="B545" t="s">
        <v>3898</v>
      </c>
      <c r="C545" t="s">
        <v>3899</v>
      </c>
      <c r="D545">
        <v>431</v>
      </c>
      <c r="E545">
        <v>16</v>
      </c>
      <c r="F545">
        <v>0.46</v>
      </c>
      <c r="G545">
        <v>0.44900000000000001</v>
      </c>
      <c r="H545">
        <v>53.7</v>
      </c>
      <c r="I545">
        <v>43.8</v>
      </c>
      <c r="J545">
        <v>431</v>
      </c>
      <c r="K545">
        <v>544</v>
      </c>
    </row>
    <row r="546" spans="2:11" x14ac:dyDescent="0.25">
      <c r="B546" t="s">
        <v>3900</v>
      </c>
      <c r="C546" t="s">
        <v>3901</v>
      </c>
      <c r="D546">
        <v>431</v>
      </c>
      <c r="E546">
        <v>34</v>
      </c>
      <c r="F546">
        <v>0.443</v>
      </c>
      <c r="G546">
        <v>0.50800000000000001</v>
      </c>
      <c r="H546">
        <v>29.8</v>
      </c>
      <c r="I546">
        <v>26.5</v>
      </c>
      <c r="J546">
        <v>431</v>
      </c>
      <c r="K546">
        <v>545</v>
      </c>
    </row>
    <row r="547" spans="2:11" x14ac:dyDescent="0.25">
      <c r="B547" t="s">
        <v>3902</v>
      </c>
      <c r="C547" t="s">
        <v>3903</v>
      </c>
      <c r="D547">
        <v>431</v>
      </c>
      <c r="E547">
        <v>10</v>
      </c>
      <c r="F547">
        <v>0.39200000000000002</v>
      </c>
      <c r="G547">
        <v>0.40400000000000003</v>
      </c>
      <c r="H547">
        <v>45.4</v>
      </c>
      <c r="I547">
        <v>60</v>
      </c>
      <c r="J547">
        <v>431</v>
      </c>
      <c r="K547">
        <v>546</v>
      </c>
    </row>
    <row r="548" spans="2:11" x14ac:dyDescent="0.25">
      <c r="B548" t="s">
        <v>3904</v>
      </c>
      <c r="C548" t="s">
        <v>3905</v>
      </c>
      <c r="D548">
        <v>430</v>
      </c>
      <c r="E548">
        <v>12</v>
      </c>
      <c r="F548">
        <v>0.42899999999999999</v>
      </c>
      <c r="G548">
        <v>0.36099999999999999</v>
      </c>
      <c r="H548">
        <v>74.5</v>
      </c>
      <c r="I548">
        <v>75</v>
      </c>
      <c r="J548">
        <v>430</v>
      </c>
      <c r="K548">
        <v>547</v>
      </c>
    </row>
    <row r="549" spans="2:11" x14ac:dyDescent="0.25">
      <c r="B549" t="s">
        <v>3906</v>
      </c>
      <c r="C549" t="s">
        <v>3907</v>
      </c>
      <c r="D549">
        <v>430</v>
      </c>
      <c r="E549">
        <v>6</v>
      </c>
      <c r="F549">
        <v>0.377</v>
      </c>
      <c r="G549">
        <v>0.36</v>
      </c>
      <c r="H549">
        <v>57</v>
      </c>
      <c r="I549">
        <v>75</v>
      </c>
      <c r="J549">
        <v>430</v>
      </c>
      <c r="K549">
        <v>548</v>
      </c>
    </row>
    <row r="550" spans="2:11" x14ac:dyDescent="0.25">
      <c r="B550" t="s">
        <v>1188</v>
      </c>
      <c r="C550" t="s">
        <v>1189</v>
      </c>
      <c r="D550">
        <v>429</v>
      </c>
      <c r="E550">
        <v>40</v>
      </c>
      <c r="F550">
        <v>0.46200000000000002</v>
      </c>
      <c r="G550">
        <v>0.42199999999999999</v>
      </c>
      <c r="H550">
        <v>63.7</v>
      </c>
      <c r="I550">
        <v>52.5</v>
      </c>
      <c r="J550">
        <v>429</v>
      </c>
      <c r="K550">
        <v>549</v>
      </c>
    </row>
    <row r="551" spans="2:11" x14ac:dyDescent="0.25">
      <c r="B551" t="s">
        <v>3908</v>
      </c>
      <c r="C551" t="s">
        <v>3909</v>
      </c>
      <c r="D551">
        <v>429</v>
      </c>
      <c r="E551">
        <v>5</v>
      </c>
      <c r="F551">
        <v>0.373</v>
      </c>
      <c r="G551">
        <v>0.38100000000000001</v>
      </c>
      <c r="H551">
        <v>46.8</v>
      </c>
      <c r="I551">
        <v>80</v>
      </c>
      <c r="J551">
        <v>429</v>
      </c>
      <c r="K551">
        <v>550</v>
      </c>
    </row>
    <row r="552" spans="2:11" x14ac:dyDescent="0.25">
      <c r="B552" t="s">
        <v>3910</v>
      </c>
      <c r="C552" t="s">
        <v>3911</v>
      </c>
      <c r="D552">
        <v>429</v>
      </c>
      <c r="E552">
        <v>12</v>
      </c>
      <c r="F552">
        <v>0.435</v>
      </c>
      <c r="G552">
        <v>0.47899999999999998</v>
      </c>
      <c r="H552">
        <v>35.299999999999997</v>
      </c>
      <c r="I552">
        <v>33.299999999999997</v>
      </c>
      <c r="J552">
        <v>429</v>
      </c>
      <c r="K552">
        <v>551</v>
      </c>
    </row>
    <row r="553" spans="2:11" x14ac:dyDescent="0.25">
      <c r="B553" t="s">
        <v>3912</v>
      </c>
      <c r="C553" t="s">
        <v>3913</v>
      </c>
      <c r="D553">
        <v>429</v>
      </c>
      <c r="E553">
        <v>12</v>
      </c>
      <c r="F553">
        <v>0.49</v>
      </c>
      <c r="G553">
        <v>0.42899999999999999</v>
      </c>
      <c r="H553">
        <v>69.599999999999994</v>
      </c>
      <c r="I553">
        <v>50</v>
      </c>
      <c r="J553">
        <v>429</v>
      </c>
      <c r="K553">
        <v>552</v>
      </c>
    </row>
    <row r="554" spans="2:11" x14ac:dyDescent="0.25">
      <c r="B554" t="s">
        <v>3914</v>
      </c>
      <c r="C554" t="s">
        <v>3915</v>
      </c>
      <c r="D554">
        <v>429</v>
      </c>
      <c r="E554">
        <v>25</v>
      </c>
      <c r="F554">
        <v>0.41099999999999998</v>
      </c>
      <c r="G554">
        <v>0.39600000000000002</v>
      </c>
      <c r="H554">
        <v>55.6</v>
      </c>
      <c r="I554">
        <v>62</v>
      </c>
      <c r="J554">
        <v>429</v>
      </c>
      <c r="K554">
        <v>553</v>
      </c>
    </row>
    <row r="555" spans="2:11" x14ac:dyDescent="0.25">
      <c r="B555" t="s">
        <v>3916</v>
      </c>
      <c r="C555" t="s">
        <v>3917</v>
      </c>
      <c r="D555">
        <v>428</v>
      </c>
      <c r="E555">
        <v>24</v>
      </c>
      <c r="F555">
        <v>0.42399999999999999</v>
      </c>
      <c r="G555">
        <v>0.41699999999999998</v>
      </c>
      <c r="H555">
        <v>52.7</v>
      </c>
      <c r="I555">
        <v>54.2</v>
      </c>
      <c r="J555">
        <v>428</v>
      </c>
      <c r="K555">
        <v>554</v>
      </c>
    </row>
    <row r="556" spans="2:11" x14ac:dyDescent="0.25">
      <c r="B556" t="s">
        <v>3918</v>
      </c>
      <c r="C556" t="s">
        <v>3919</v>
      </c>
      <c r="D556">
        <v>428</v>
      </c>
      <c r="E556">
        <v>11</v>
      </c>
      <c r="F556">
        <v>0.46400000000000002</v>
      </c>
      <c r="G556">
        <v>0.502</v>
      </c>
      <c r="H556">
        <v>38.200000000000003</v>
      </c>
      <c r="I556">
        <v>27.3</v>
      </c>
      <c r="J556">
        <v>428</v>
      </c>
      <c r="K556">
        <v>555</v>
      </c>
    </row>
    <row r="557" spans="2:11" x14ac:dyDescent="0.25">
      <c r="B557" t="s">
        <v>1149</v>
      </c>
      <c r="C557" t="s">
        <v>1150</v>
      </c>
      <c r="D557">
        <v>428</v>
      </c>
      <c r="E557">
        <v>9</v>
      </c>
      <c r="F557">
        <v>0.39500000000000002</v>
      </c>
      <c r="G557">
        <v>0.34899999999999998</v>
      </c>
      <c r="H557">
        <v>68.099999999999994</v>
      </c>
      <c r="I557">
        <v>77.8</v>
      </c>
      <c r="J557">
        <v>428</v>
      </c>
      <c r="K557">
        <v>556</v>
      </c>
    </row>
    <row r="558" spans="2:11" x14ac:dyDescent="0.25">
      <c r="B558" t="s">
        <v>840</v>
      </c>
      <c r="C558" t="s">
        <v>841</v>
      </c>
      <c r="D558">
        <v>427</v>
      </c>
      <c r="E558">
        <v>27</v>
      </c>
      <c r="F558">
        <v>0.432</v>
      </c>
      <c r="G558">
        <v>0.44800000000000001</v>
      </c>
      <c r="H558">
        <v>44.3</v>
      </c>
      <c r="I558">
        <v>42.6</v>
      </c>
      <c r="J558">
        <v>427</v>
      </c>
      <c r="K558">
        <v>557</v>
      </c>
    </row>
    <row r="559" spans="2:11" x14ac:dyDescent="0.25">
      <c r="B559" t="s">
        <v>3920</v>
      </c>
      <c r="C559" t="s">
        <v>3921</v>
      </c>
      <c r="D559">
        <v>427</v>
      </c>
      <c r="E559">
        <v>17</v>
      </c>
      <c r="F559">
        <v>0.44</v>
      </c>
      <c r="G559">
        <v>0.47099999999999997</v>
      </c>
      <c r="H559">
        <v>39.5</v>
      </c>
      <c r="I559">
        <v>35.299999999999997</v>
      </c>
      <c r="J559">
        <v>427</v>
      </c>
      <c r="K559">
        <v>558</v>
      </c>
    </row>
    <row r="560" spans="2:11" x14ac:dyDescent="0.25">
      <c r="B560" t="s">
        <v>2768</v>
      </c>
      <c r="C560" t="s">
        <v>2769</v>
      </c>
      <c r="D560">
        <v>427</v>
      </c>
      <c r="E560">
        <v>43</v>
      </c>
      <c r="F560">
        <v>0.42499999999999999</v>
      </c>
      <c r="G560">
        <v>0.38900000000000001</v>
      </c>
      <c r="H560">
        <v>63.1</v>
      </c>
      <c r="I560">
        <v>64</v>
      </c>
      <c r="J560">
        <v>427</v>
      </c>
      <c r="K560">
        <v>559</v>
      </c>
    </row>
    <row r="561" spans="2:11" x14ac:dyDescent="0.25">
      <c r="B561" t="s">
        <v>3922</v>
      </c>
      <c r="C561" t="s">
        <v>3923</v>
      </c>
      <c r="D561">
        <v>427</v>
      </c>
      <c r="E561">
        <v>37</v>
      </c>
      <c r="F561">
        <v>0.438</v>
      </c>
      <c r="G561">
        <v>0.40500000000000003</v>
      </c>
      <c r="H561">
        <v>61.9</v>
      </c>
      <c r="I561">
        <v>58.1</v>
      </c>
      <c r="J561">
        <v>427</v>
      </c>
      <c r="K561">
        <v>560</v>
      </c>
    </row>
    <row r="562" spans="2:11" x14ac:dyDescent="0.25">
      <c r="B562" t="s">
        <v>856</v>
      </c>
      <c r="C562" t="s">
        <v>857</v>
      </c>
      <c r="D562">
        <v>427</v>
      </c>
      <c r="E562">
        <v>22</v>
      </c>
      <c r="F562">
        <v>0.39500000000000002</v>
      </c>
      <c r="G562">
        <v>0.42699999999999999</v>
      </c>
      <c r="H562">
        <v>38</v>
      </c>
      <c r="I562">
        <v>50</v>
      </c>
      <c r="J562">
        <v>427</v>
      </c>
      <c r="K562">
        <v>561</v>
      </c>
    </row>
    <row r="563" spans="2:11" x14ac:dyDescent="0.25">
      <c r="B563" t="s">
        <v>3924</v>
      </c>
      <c r="C563" t="s">
        <v>3925</v>
      </c>
      <c r="D563">
        <v>427</v>
      </c>
      <c r="E563">
        <v>26</v>
      </c>
      <c r="F563">
        <v>0.441</v>
      </c>
      <c r="G563">
        <v>0.40100000000000002</v>
      </c>
      <c r="H563">
        <v>64.599999999999994</v>
      </c>
      <c r="I563">
        <v>59.6</v>
      </c>
      <c r="J563">
        <v>427</v>
      </c>
      <c r="K563">
        <v>562</v>
      </c>
    </row>
    <row r="564" spans="2:11" x14ac:dyDescent="0.25">
      <c r="B564" t="s">
        <v>3926</v>
      </c>
      <c r="C564" t="s">
        <v>3927</v>
      </c>
      <c r="D564">
        <v>426</v>
      </c>
      <c r="E564">
        <v>23</v>
      </c>
      <c r="F564">
        <v>0.40100000000000002</v>
      </c>
      <c r="G564">
        <v>0.373</v>
      </c>
      <c r="H564">
        <v>61</v>
      </c>
      <c r="I564">
        <v>69.599999999999994</v>
      </c>
      <c r="J564">
        <v>426</v>
      </c>
      <c r="K564">
        <v>563</v>
      </c>
    </row>
    <row r="565" spans="2:11" x14ac:dyDescent="0.25">
      <c r="B565" t="s">
        <v>3928</v>
      </c>
      <c r="C565" t="s">
        <v>3929</v>
      </c>
      <c r="D565">
        <v>426</v>
      </c>
      <c r="E565">
        <v>26</v>
      </c>
      <c r="F565">
        <v>0.43099999999999999</v>
      </c>
      <c r="G565">
        <v>0.42099999999999999</v>
      </c>
      <c r="H565">
        <v>53.8</v>
      </c>
      <c r="I565">
        <v>51.9</v>
      </c>
      <c r="J565">
        <v>426</v>
      </c>
      <c r="K565">
        <v>564</v>
      </c>
    </row>
    <row r="566" spans="2:11" x14ac:dyDescent="0.25">
      <c r="B566" t="s">
        <v>3930</v>
      </c>
      <c r="C566" t="s">
        <v>3931</v>
      </c>
      <c r="D566">
        <v>426</v>
      </c>
      <c r="E566">
        <v>5</v>
      </c>
      <c r="F566">
        <v>0.371</v>
      </c>
      <c r="G566">
        <v>0.374</v>
      </c>
      <c r="H566">
        <v>48.5</v>
      </c>
      <c r="I566">
        <v>80</v>
      </c>
      <c r="J566">
        <v>426</v>
      </c>
      <c r="K566">
        <v>565</v>
      </c>
    </row>
    <row r="567" spans="2:11" x14ac:dyDescent="0.25">
      <c r="B567" t="s">
        <v>3932</v>
      </c>
      <c r="C567" t="s">
        <v>3933</v>
      </c>
      <c r="D567">
        <v>426</v>
      </c>
      <c r="E567">
        <v>16</v>
      </c>
      <c r="F567">
        <v>0.38100000000000001</v>
      </c>
      <c r="G567">
        <v>0.33600000000000002</v>
      </c>
      <c r="H567">
        <v>68.599999999999994</v>
      </c>
      <c r="I567">
        <v>81.2</v>
      </c>
      <c r="J567">
        <v>426</v>
      </c>
      <c r="K567">
        <v>566</v>
      </c>
    </row>
    <row r="568" spans="2:11" x14ac:dyDescent="0.25">
      <c r="B568" t="s">
        <v>3934</v>
      </c>
      <c r="C568" t="s">
        <v>3935</v>
      </c>
      <c r="D568">
        <v>425</v>
      </c>
      <c r="E568">
        <v>25</v>
      </c>
      <c r="F568">
        <v>0.436</v>
      </c>
      <c r="G568">
        <v>0.40899999999999997</v>
      </c>
      <c r="H568">
        <v>59.9</v>
      </c>
      <c r="I568">
        <v>56</v>
      </c>
      <c r="J568">
        <v>425</v>
      </c>
      <c r="K568">
        <v>567</v>
      </c>
    </row>
    <row r="569" spans="2:11" x14ac:dyDescent="0.25">
      <c r="B569" t="s">
        <v>3936</v>
      </c>
      <c r="C569" t="s">
        <v>3937</v>
      </c>
      <c r="D569">
        <v>425</v>
      </c>
      <c r="E569">
        <v>13</v>
      </c>
      <c r="F569">
        <v>0.46899999999999997</v>
      </c>
      <c r="G569">
        <v>0.373</v>
      </c>
      <c r="H569">
        <v>80.5</v>
      </c>
      <c r="I569">
        <v>69.2</v>
      </c>
      <c r="J569">
        <v>425</v>
      </c>
      <c r="K569">
        <v>568</v>
      </c>
    </row>
    <row r="570" spans="2:11" x14ac:dyDescent="0.25">
      <c r="B570" t="s">
        <v>3938</v>
      </c>
      <c r="C570" t="s">
        <v>3939</v>
      </c>
      <c r="D570">
        <v>424</v>
      </c>
      <c r="E570">
        <v>33</v>
      </c>
      <c r="F570">
        <v>0.45300000000000001</v>
      </c>
      <c r="G570">
        <v>0.41199999999999998</v>
      </c>
      <c r="H570">
        <v>64.3</v>
      </c>
      <c r="I570">
        <v>54.5</v>
      </c>
      <c r="J570">
        <v>424</v>
      </c>
      <c r="K570">
        <v>569</v>
      </c>
    </row>
    <row r="571" spans="2:11" x14ac:dyDescent="0.25">
      <c r="B571" t="s">
        <v>3940</v>
      </c>
      <c r="C571" t="s">
        <v>3941</v>
      </c>
      <c r="D571">
        <v>424</v>
      </c>
      <c r="E571">
        <v>24</v>
      </c>
      <c r="F571">
        <v>0.44800000000000001</v>
      </c>
      <c r="G571">
        <v>0.38500000000000001</v>
      </c>
      <c r="H571">
        <v>72</v>
      </c>
      <c r="I571">
        <v>64.599999999999994</v>
      </c>
      <c r="J571">
        <v>424</v>
      </c>
      <c r="K571">
        <v>570</v>
      </c>
    </row>
    <row r="572" spans="2:11" x14ac:dyDescent="0.25">
      <c r="B572" t="s">
        <v>3942</v>
      </c>
      <c r="C572" t="s">
        <v>3943</v>
      </c>
      <c r="D572">
        <v>424</v>
      </c>
      <c r="E572">
        <v>8</v>
      </c>
      <c r="F572">
        <v>0.37</v>
      </c>
      <c r="G572">
        <v>0.35499999999999998</v>
      </c>
      <c r="H572">
        <v>56.5</v>
      </c>
      <c r="I572">
        <v>75</v>
      </c>
      <c r="J572">
        <v>424</v>
      </c>
      <c r="K572">
        <v>571</v>
      </c>
    </row>
    <row r="573" spans="2:11" x14ac:dyDescent="0.25">
      <c r="B573" t="s">
        <v>3944</v>
      </c>
      <c r="C573" t="s">
        <v>3945</v>
      </c>
      <c r="D573">
        <v>423</v>
      </c>
      <c r="E573">
        <v>20</v>
      </c>
      <c r="F573">
        <v>0.39300000000000002</v>
      </c>
      <c r="G573">
        <v>0.40300000000000002</v>
      </c>
      <c r="H573">
        <v>46</v>
      </c>
      <c r="I573">
        <v>57.5</v>
      </c>
      <c r="J573">
        <v>423</v>
      </c>
      <c r="K573">
        <v>572</v>
      </c>
    </row>
    <row r="574" spans="2:11" x14ac:dyDescent="0.25">
      <c r="B574" t="s">
        <v>3946</v>
      </c>
      <c r="C574" t="s">
        <v>3947</v>
      </c>
      <c r="D574">
        <v>423</v>
      </c>
      <c r="E574">
        <v>24</v>
      </c>
      <c r="F574">
        <v>0.41099999999999998</v>
      </c>
      <c r="G574">
        <v>0.36599999999999999</v>
      </c>
      <c r="H574">
        <v>67.099999999999994</v>
      </c>
      <c r="I574">
        <v>70.8</v>
      </c>
      <c r="J574">
        <v>423</v>
      </c>
      <c r="K574">
        <v>573</v>
      </c>
    </row>
    <row r="575" spans="2:11" x14ac:dyDescent="0.25">
      <c r="B575" t="s">
        <v>3948</v>
      </c>
      <c r="C575" t="s">
        <v>3949</v>
      </c>
      <c r="D575">
        <v>423</v>
      </c>
      <c r="E575">
        <v>6</v>
      </c>
      <c r="F575">
        <v>0.45400000000000001</v>
      </c>
      <c r="G575">
        <v>0.47199999999999998</v>
      </c>
      <c r="H575">
        <v>43.7</v>
      </c>
      <c r="I575">
        <v>33.299999999999997</v>
      </c>
      <c r="J575">
        <v>423</v>
      </c>
      <c r="K575">
        <v>574</v>
      </c>
    </row>
    <row r="576" spans="2:11" x14ac:dyDescent="0.25">
      <c r="B576" t="s">
        <v>528</v>
      </c>
      <c r="C576" t="s">
        <v>529</v>
      </c>
      <c r="D576">
        <v>422</v>
      </c>
      <c r="E576">
        <v>20</v>
      </c>
      <c r="F576">
        <v>0.40500000000000003</v>
      </c>
      <c r="G576">
        <v>0.45100000000000001</v>
      </c>
      <c r="H576">
        <v>33.9</v>
      </c>
      <c r="I576">
        <v>40</v>
      </c>
      <c r="J576">
        <v>422</v>
      </c>
      <c r="K576">
        <v>575</v>
      </c>
    </row>
    <row r="577" spans="2:11" x14ac:dyDescent="0.25">
      <c r="B577" t="s">
        <v>3950</v>
      </c>
      <c r="C577" t="s">
        <v>3951</v>
      </c>
      <c r="D577">
        <v>422</v>
      </c>
      <c r="E577">
        <v>29</v>
      </c>
      <c r="F577">
        <v>0.432</v>
      </c>
      <c r="G577">
        <v>0.39</v>
      </c>
      <c r="H577">
        <v>65.400000000000006</v>
      </c>
      <c r="I577">
        <v>62.1</v>
      </c>
      <c r="J577">
        <v>422</v>
      </c>
      <c r="K577">
        <v>576</v>
      </c>
    </row>
    <row r="578" spans="2:11" x14ac:dyDescent="0.25">
      <c r="B578" t="s">
        <v>3952</v>
      </c>
      <c r="C578" t="s">
        <v>3953</v>
      </c>
      <c r="D578">
        <v>422</v>
      </c>
      <c r="E578">
        <v>21</v>
      </c>
      <c r="F578">
        <v>0.40500000000000003</v>
      </c>
      <c r="G578">
        <v>0.45700000000000002</v>
      </c>
      <c r="H578">
        <v>32.200000000000003</v>
      </c>
      <c r="I578">
        <v>38.1</v>
      </c>
      <c r="J578">
        <v>422</v>
      </c>
      <c r="K578">
        <v>577</v>
      </c>
    </row>
    <row r="579" spans="2:11" x14ac:dyDescent="0.25">
      <c r="B579" t="s">
        <v>3954</v>
      </c>
      <c r="C579" t="s">
        <v>3955</v>
      </c>
      <c r="D579">
        <v>422</v>
      </c>
      <c r="E579">
        <v>8</v>
      </c>
      <c r="F579">
        <v>0.45600000000000002</v>
      </c>
      <c r="G579">
        <v>0.38900000000000001</v>
      </c>
      <c r="H579">
        <v>73</v>
      </c>
      <c r="I579">
        <v>62.5</v>
      </c>
      <c r="J579">
        <v>422</v>
      </c>
      <c r="K579">
        <v>578</v>
      </c>
    </row>
    <row r="580" spans="2:11" x14ac:dyDescent="0.25">
      <c r="B580" t="s">
        <v>3956</v>
      </c>
      <c r="C580" t="s">
        <v>3957</v>
      </c>
      <c r="D580">
        <v>422</v>
      </c>
      <c r="E580">
        <v>17</v>
      </c>
      <c r="F580">
        <v>0.42399999999999999</v>
      </c>
      <c r="G580">
        <v>0.40600000000000003</v>
      </c>
      <c r="H580">
        <v>56.8</v>
      </c>
      <c r="I580">
        <v>55.9</v>
      </c>
      <c r="J580">
        <v>422</v>
      </c>
      <c r="K580">
        <v>579</v>
      </c>
    </row>
    <row r="581" spans="2:11" x14ac:dyDescent="0.25">
      <c r="B581" t="s">
        <v>3958</v>
      </c>
      <c r="C581" t="s">
        <v>3959</v>
      </c>
      <c r="D581">
        <v>422</v>
      </c>
      <c r="E581">
        <v>17</v>
      </c>
      <c r="F581">
        <v>0.41099999999999998</v>
      </c>
      <c r="G581">
        <v>0.40600000000000003</v>
      </c>
      <c r="H581">
        <v>51.9</v>
      </c>
      <c r="I581">
        <v>55.9</v>
      </c>
      <c r="J581">
        <v>422</v>
      </c>
      <c r="K581">
        <v>580</v>
      </c>
    </row>
    <row r="582" spans="2:11" x14ac:dyDescent="0.25">
      <c r="B582" t="s">
        <v>3960</v>
      </c>
      <c r="C582" t="s">
        <v>3961</v>
      </c>
      <c r="D582">
        <v>421</v>
      </c>
      <c r="E582">
        <v>6</v>
      </c>
      <c r="F582">
        <v>0.45300000000000001</v>
      </c>
      <c r="G582">
        <v>0.42099999999999999</v>
      </c>
      <c r="H582">
        <v>60.9</v>
      </c>
      <c r="I582">
        <v>50</v>
      </c>
      <c r="J582">
        <v>421</v>
      </c>
      <c r="K582">
        <v>581</v>
      </c>
    </row>
    <row r="583" spans="2:11" x14ac:dyDescent="0.25">
      <c r="B583" t="s">
        <v>991</v>
      </c>
      <c r="C583" t="s">
        <v>992</v>
      </c>
      <c r="D583">
        <v>421</v>
      </c>
      <c r="E583">
        <v>17</v>
      </c>
      <c r="F583">
        <v>0.42499999999999999</v>
      </c>
      <c r="G583">
        <v>0.39</v>
      </c>
      <c r="H583">
        <v>62.8</v>
      </c>
      <c r="I583">
        <v>61.8</v>
      </c>
      <c r="J583">
        <v>421</v>
      </c>
      <c r="K583">
        <v>582</v>
      </c>
    </row>
    <row r="584" spans="2:11" x14ac:dyDescent="0.25">
      <c r="B584" t="s">
        <v>3962</v>
      </c>
      <c r="C584" t="s">
        <v>3963</v>
      </c>
      <c r="D584">
        <v>421</v>
      </c>
      <c r="E584">
        <v>6</v>
      </c>
      <c r="F584">
        <v>0.36599999999999999</v>
      </c>
      <c r="G584">
        <v>0.48299999999999998</v>
      </c>
      <c r="H584">
        <v>15.4</v>
      </c>
      <c r="I584">
        <v>33.299999999999997</v>
      </c>
      <c r="J584">
        <v>421</v>
      </c>
      <c r="K584">
        <v>583</v>
      </c>
    </row>
    <row r="585" spans="2:11" x14ac:dyDescent="0.25">
      <c r="B585" t="s">
        <v>3964</v>
      </c>
      <c r="C585" t="s">
        <v>3965</v>
      </c>
      <c r="D585">
        <v>421</v>
      </c>
      <c r="E585">
        <v>17</v>
      </c>
      <c r="F585">
        <v>0.39800000000000002</v>
      </c>
      <c r="G585">
        <v>0.41299999999999998</v>
      </c>
      <c r="H585">
        <v>44.2</v>
      </c>
      <c r="I585">
        <v>52.9</v>
      </c>
      <c r="J585">
        <v>421</v>
      </c>
      <c r="K585">
        <v>584</v>
      </c>
    </row>
    <row r="586" spans="2:11" x14ac:dyDescent="0.25">
      <c r="B586" t="s">
        <v>3966</v>
      </c>
      <c r="C586" t="s">
        <v>3967</v>
      </c>
      <c r="D586">
        <v>421</v>
      </c>
      <c r="E586">
        <v>8</v>
      </c>
      <c r="F586">
        <v>0.49099999999999999</v>
      </c>
      <c r="G586">
        <v>0.371</v>
      </c>
      <c r="H586">
        <v>85</v>
      </c>
      <c r="I586">
        <v>68.8</v>
      </c>
      <c r="J586">
        <v>421</v>
      </c>
      <c r="K586">
        <v>585</v>
      </c>
    </row>
    <row r="587" spans="2:11" x14ac:dyDescent="0.25">
      <c r="B587" t="s">
        <v>3968</v>
      </c>
      <c r="C587" t="s">
        <v>3969</v>
      </c>
      <c r="D587">
        <v>421</v>
      </c>
      <c r="E587">
        <v>51</v>
      </c>
      <c r="F587">
        <v>0.40300000000000002</v>
      </c>
      <c r="G587">
        <v>0.35399999999999998</v>
      </c>
      <c r="H587">
        <v>69.099999999999994</v>
      </c>
      <c r="I587">
        <v>74.5</v>
      </c>
      <c r="J587">
        <v>421</v>
      </c>
      <c r="K587">
        <v>586</v>
      </c>
    </row>
    <row r="588" spans="2:11" x14ac:dyDescent="0.25">
      <c r="B588" t="s">
        <v>3970</v>
      </c>
      <c r="C588" t="s">
        <v>3971</v>
      </c>
      <c r="D588">
        <v>421</v>
      </c>
      <c r="E588">
        <v>13</v>
      </c>
      <c r="F588">
        <v>0.38300000000000001</v>
      </c>
      <c r="G588">
        <v>0.34599999999999997</v>
      </c>
      <c r="H588">
        <v>65.099999999999994</v>
      </c>
      <c r="I588">
        <v>76.900000000000006</v>
      </c>
      <c r="J588">
        <v>421</v>
      </c>
      <c r="K588">
        <v>587</v>
      </c>
    </row>
    <row r="589" spans="2:11" x14ac:dyDescent="0.25">
      <c r="B589" t="s">
        <v>3972</v>
      </c>
      <c r="C589" t="s">
        <v>3973</v>
      </c>
      <c r="D589">
        <v>420</v>
      </c>
      <c r="E589">
        <v>20</v>
      </c>
      <c r="F589">
        <v>0.38200000000000001</v>
      </c>
      <c r="G589">
        <v>0.434</v>
      </c>
      <c r="H589">
        <v>31.2</v>
      </c>
      <c r="I589">
        <v>45</v>
      </c>
      <c r="J589">
        <v>420</v>
      </c>
      <c r="K589">
        <v>588</v>
      </c>
    </row>
    <row r="590" spans="2:11" x14ac:dyDescent="0.25">
      <c r="B590" t="s">
        <v>3974</v>
      </c>
      <c r="C590" t="s">
        <v>3975</v>
      </c>
      <c r="D590">
        <v>420</v>
      </c>
      <c r="E590">
        <v>10</v>
      </c>
      <c r="F590">
        <v>0.433</v>
      </c>
      <c r="G590">
        <v>0.48199999999999998</v>
      </c>
      <c r="H590">
        <v>34.1</v>
      </c>
      <c r="I590">
        <v>30</v>
      </c>
      <c r="J590">
        <v>420</v>
      </c>
      <c r="K590">
        <v>589</v>
      </c>
    </row>
    <row r="591" spans="2:11" x14ac:dyDescent="0.25">
      <c r="B591" t="s">
        <v>3976</v>
      </c>
      <c r="C591" t="s">
        <v>3977</v>
      </c>
      <c r="D591">
        <v>419</v>
      </c>
      <c r="E591">
        <v>25</v>
      </c>
      <c r="F591">
        <v>0.432</v>
      </c>
      <c r="G591">
        <v>0.36</v>
      </c>
      <c r="H591">
        <v>75.599999999999994</v>
      </c>
      <c r="I591">
        <v>72</v>
      </c>
      <c r="J591">
        <v>419</v>
      </c>
      <c r="K591">
        <v>590</v>
      </c>
    </row>
    <row r="592" spans="2:11" x14ac:dyDescent="0.25">
      <c r="B592" t="s">
        <v>1531</v>
      </c>
      <c r="C592" t="s">
        <v>1532</v>
      </c>
      <c r="D592">
        <v>419</v>
      </c>
      <c r="E592">
        <v>24</v>
      </c>
      <c r="F592">
        <v>0.40200000000000002</v>
      </c>
      <c r="G592">
        <v>0.36899999999999999</v>
      </c>
      <c r="H592">
        <v>63.1</v>
      </c>
      <c r="I592">
        <v>68.8</v>
      </c>
      <c r="J592">
        <v>419</v>
      </c>
      <c r="K592">
        <v>591</v>
      </c>
    </row>
    <row r="593" spans="2:11" x14ac:dyDescent="0.25">
      <c r="B593" t="s">
        <v>3978</v>
      </c>
      <c r="C593" t="s">
        <v>3979</v>
      </c>
      <c r="D593">
        <v>419</v>
      </c>
      <c r="E593">
        <v>25</v>
      </c>
      <c r="F593">
        <v>0.41</v>
      </c>
      <c r="G593">
        <v>0.39200000000000002</v>
      </c>
      <c r="H593">
        <v>56.7</v>
      </c>
      <c r="I593">
        <v>60</v>
      </c>
      <c r="J593">
        <v>419</v>
      </c>
      <c r="K593">
        <v>592</v>
      </c>
    </row>
    <row r="594" spans="2:11" x14ac:dyDescent="0.25">
      <c r="B594" t="s">
        <v>705</v>
      </c>
      <c r="C594" t="s">
        <v>706</v>
      </c>
      <c r="D594">
        <v>418</v>
      </c>
      <c r="E594">
        <v>22</v>
      </c>
      <c r="F594">
        <v>0.39200000000000002</v>
      </c>
      <c r="G594">
        <v>0.47299999999999998</v>
      </c>
      <c r="H594">
        <v>23.8</v>
      </c>
      <c r="I594">
        <v>31.8</v>
      </c>
      <c r="J594">
        <v>418</v>
      </c>
      <c r="K594">
        <v>593</v>
      </c>
    </row>
    <row r="595" spans="2:11" x14ac:dyDescent="0.25">
      <c r="B595" t="s">
        <v>3980</v>
      </c>
      <c r="C595" t="s">
        <v>3981</v>
      </c>
      <c r="D595">
        <v>417</v>
      </c>
      <c r="E595">
        <v>6</v>
      </c>
      <c r="F595">
        <v>0.376</v>
      </c>
      <c r="G595">
        <v>0.373</v>
      </c>
      <c r="H595">
        <v>51.4</v>
      </c>
      <c r="I595">
        <v>66.7</v>
      </c>
      <c r="J595">
        <v>417</v>
      </c>
      <c r="K595">
        <v>594</v>
      </c>
    </row>
    <row r="596" spans="2:11" x14ac:dyDescent="0.25">
      <c r="B596" t="s">
        <v>3982</v>
      </c>
      <c r="C596" t="s">
        <v>3983</v>
      </c>
      <c r="D596">
        <v>417</v>
      </c>
      <c r="E596">
        <v>11</v>
      </c>
      <c r="F596">
        <v>0.436</v>
      </c>
      <c r="G596">
        <v>0.42899999999999999</v>
      </c>
      <c r="H596">
        <v>52.5</v>
      </c>
      <c r="I596">
        <v>45.5</v>
      </c>
      <c r="J596">
        <v>417</v>
      </c>
      <c r="K596">
        <v>595</v>
      </c>
    </row>
    <row r="597" spans="2:11" x14ac:dyDescent="0.25">
      <c r="B597" t="s">
        <v>3984</v>
      </c>
      <c r="C597" t="s">
        <v>3985</v>
      </c>
      <c r="D597">
        <v>417</v>
      </c>
      <c r="E597">
        <v>18</v>
      </c>
      <c r="F597">
        <v>0.39200000000000002</v>
      </c>
      <c r="G597">
        <v>0.41699999999999998</v>
      </c>
      <c r="H597">
        <v>40.799999999999997</v>
      </c>
      <c r="I597">
        <v>50</v>
      </c>
      <c r="J597">
        <v>417</v>
      </c>
      <c r="K597">
        <v>596</v>
      </c>
    </row>
    <row r="598" spans="2:11" x14ac:dyDescent="0.25">
      <c r="B598" t="s">
        <v>3986</v>
      </c>
      <c r="C598" t="s">
        <v>3987</v>
      </c>
      <c r="D598">
        <v>417</v>
      </c>
      <c r="E598">
        <v>6</v>
      </c>
      <c r="F598">
        <v>0.44500000000000001</v>
      </c>
      <c r="G598">
        <v>0.46600000000000003</v>
      </c>
      <c r="H598">
        <v>42.8</v>
      </c>
      <c r="I598">
        <v>33.299999999999997</v>
      </c>
      <c r="J598">
        <v>417</v>
      </c>
      <c r="K598">
        <v>597</v>
      </c>
    </row>
    <row r="599" spans="2:11" x14ac:dyDescent="0.25">
      <c r="B599" t="s">
        <v>3988</v>
      </c>
      <c r="C599" t="s">
        <v>3989</v>
      </c>
      <c r="D599">
        <v>417</v>
      </c>
      <c r="E599">
        <v>14</v>
      </c>
      <c r="F599">
        <v>0.46600000000000003</v>
      </c>
      <c r="G599">
        <v>0.45800000000000002</v>
      </c>
      <c r="H599">
        <v>52.8</v>
      </c>
      <c r="I599">
        <v>35.700000000000003</v>
      </c>
      <c r="J599">
        <v>417</v>
      </c>
      <c r="K599">
        <v>598</v>
      </c>
    </row>
    <row r="600" spans="2:11" x14ac:dyDescent="0.25">
      <c r="B600" t="s">
        <v>3990</v>
      </c>
      <c r="C600" t="s">
        <v>3991</v>
      </c>
      <c r="D600">
        <v>416</v>
      </c>
      <c r="E600">
        <v>22</v>
      </c>
      <c r="F600">
        <v>0.42</v>
      </c>
      <c r="G600">
        <v>0.42299999999999999</v>
      </c>
      <c r="H600">
        <v>49.2</v>
      </c>
      <c r="I600">
        <v>47.7</v>
      </c>
      <c r="J600">
        <v>416</v>
      </c>
      <c r="K600">
        <v>599</v>
      </c>
    </row>
    <row r="601" spans="2:11" x14ac:dyDescent="0.25">
      <c r="B601" t="s">
        <v>3992</v>
      </c>
      <c r="C601" t="s">
        <v>3993</v>
      </c>
      <c r="D601">
        <v>416</v>
      </c>
      <c r="E601">
        <v>20</v>
      </c>
      <c r="F601">
        <v>0.45700000000000002</v>
      </c>
      <c r="G601">
        <v>0.41599999999999998</v>
      </c>
      <c r="H601">
        <v>64.099999999999994</v>
      </c>
      <c r="I601">
        <v>50</v>
      </c>
      <c r="J601">
        <v>416</v>
      </c>
      <c r="K601">
        <v>600</v>
      </c>
    </row>
    <row r="602" spans="2:11" x14ac:dyDescent="0.25">
      <c r="B602" t="s">
        <v>3994</v>
      </c>
      <c r="C602" t="s">
        <v>3995</v>
      </c>
      <c r="D602">
        <v>416</v>
      </c>
      <c r="E602">
        <v>19</v>
      </c>
      <c r="F602">
        <v>0.45900000000000002</v>
      </c>
      <c r="G602">
        <v>0.42299999999999999</v>
      </c>
      <c r="H602">
        <v>62.4</v>
      </c>
      <c r="I602">
        <v>47.4</v>
      </c>
      <c r="J602">
        <v>416</v>
      </c>
      <c r="K602">
        <v>601</v>
      </c>
    </row>
    <row r="603" spans="2:11" x14ac:dyDescent="0.25">
      <c r="B603" t="s">
        <v>3996</v>
      </c>
      <c r="C603" t="s">
        <v>3997</v>
      </c>
      <c r="D603">
        <v>416</v>
      </c>
      <c r="E603">
        <v>12</v>
      </c>
      <c r="F603">
        <v>0.44500000000000001</v>
      </c>
      <c r="G603">
        <v>0.34799999999999998</v>
      </c>
      <c r="H603">
        <v>82</v>
      </c>
      <c r="I603">
        <v>75</v>
      </c>
      <c r="J603">
        <v>416</v>
      </c>
      <c r="K603">
        <v>602</v>
      </c>
    </row>
    <row r="604" spans="2:11" x14ac:dyDescent="0.25">
      <c r="B604" t="s">
        <v>3998</v>
      </c>
      <c r="C604" t="s">
        <v>3999</v>
      </c>
      <c r="D604">
        <v>415</v>
      </c>
      <c r="E604">
        <v>21</v>
      </c>
      <c r="F604">
        <v>0.41</v>
      </c>
      <c r="G604">
        <v>0.442</v>
      </c>
      <c r="H604">
        <v>38.6</v>
      </c>
      <c r="I604">
        <v>40.5</v>
      </c>
      <c r="J604">
        <v>415</v>
      </c>
      <c r="K604">
        <v>603</v>
      </c>
    </row>
    <row r="605" spans="2:11" x14ac:dyDescent="0.25">
      <c r="B605" t="s">
        <v>4000</v>
      </c>
      <c r="C605" t="s">
        <v>4001</v>
      </c>
      <c r="D605">
        <v>415</v>
      </c>
      <c r="E605">
        <v>26</v>
      </c>
      <c r="F605">
        <v>0.41699999999999998</v>
      </c>
      <c r="G605">
        <v>0.41499999999999998</v>
      </c>
      <c r="H605">
        <v>50.8</v>
      </c>
      <c r="I605">
        <v>50</v>
      </c>
      <c r="J605">
        <v>415</v>
      </c>
      <c r="K605">
        <v>604</v>
      </c>
    </row>
    <row r="606" spans="2:11" x14ac:dyDescent="0.25">
      <c r="B606" t="s">
        <v>4002</v>
      </c>
      <c r="C606" t="s">
        <v>3909</v>
      </c>
      <c r="D606">
        <v>414</v>
      </c>
      <c r="E606">
        <v>43</v>
      </c>
      <c r="F606">
        <v>0.435</v>
      </c>
      <c r="G606">
        <v>0.45100000000000001</v>
      </c>
      <c r="H606">
        <v>44.6</v>
      </c>
      <c r="I606">
        <v>37.200000000000003</v>
      </c>
      <c r="J606">
        <v>414</v>
      </c>
      <c r="K606">
        <v>605</v>
      </c>
    </row>
    <row r="607" spans="2:11" x14ac:dyDescent="0.25">
      <c r="B607" t="s">
        <v>4003</v>
      </c>
      <c r="C607" t="s">
        <v>4004</v>
      </c>
      <c r="D607">
        <v>414</v>
      </c>
      <c r="E607">
        <v>8</v>
      </c>
      <c r="F607">
        <v>0.47699999999999998</v>
      </c>
      <c r="G607">
        <v>0.43099999999999999</v>
      </c>
      <c r="H607">
        <v>65.2</v>
      </c>
      <c r="I607">
        <v>43.8</v>
      </c>
      <c r="J607">
        <v>414</v>
      </c>
      <c r="K607">
        <v>606</v>
      </c>
    </row>
    <row r="608" spans="2:11" x14ac:dyDescent="0.25">
      <c r="B608" t="s">
        <v>954</v>
      </c>
      <c r="C608" t="s">
        <v>955</v>
      </c>
      <c r="D608">
        <v>414</v>
      </c>
      <c r="E608">
        <v>38</v>
      </c>
      <c r="F608">
        <v>0.39700000000000002</v>
      </c>
      <c r="G608">
        <v>0.41799999999999998</v>
      </c>
      <c r="H608">
        <v>42</v>
      </c>
      <c r="I608">
        <v>48.7</v>
      </c>
      <c r="J608">
        <v>414</v>
      </c>
      <c r="K608">
        <v>607</v>
      </c>
    </row>
    <row r="609" spans="2:11" x14ac:dyDescent="0.25">
      <c r="B609" t="s">
        <v>4005</v>
      </c>
      <c r="C609" t="s">
        <v>4006</v>
      </c>
      <c r="D609">
        <v>414</v>
      </c>
      <c r="E609">
        <v>5</v>
      </c>
      <c r="F609">
        <v>0.38100000000000001</v>
      </c>
      <c r="G609">
        <v>0.51800000000000002</v>
      </c>
      <c r="H609">
        <v>13</v>
      </c>
      <c r="I609">
        <v>20</v>
      </c>
      <c r="J609">
        <v>414</v>
      </c>
      <c r="K609">
        <v>608</v>
      </c>
    </row>
    <row r="610" spans="2:11" x14ac:dyDescent="0.25">
      <c r="B610" t="s">
        <v>2311</v>
      </c>
      <c r="C610" t="s">
        <v>2312</v>
      </c>
      <c r="D610">
        <v>414</v>
      </c>
      <c r="E610">
        <v>27</v>
      </c>
      <c r="F610">
        <v>0.41799999999999998</v>
      </c>
      <c r="G610">
        <v>0.38500000000000001</v>
      </c>
      <c r="H610">
        <v>62.6</v>
      </c>
      <c r="I610">
        <v>61.1</v>
      </c>
      <c r="J610">
        <v>414</v>
      </c>
      <c r="K610">
        <v>609</v>
      </c>
    </row>
    <row r="611" spans="2:11" x14ac:dyDescent="0.25">
      <c r="B611" t="s">
        <v>4007</v>
      </c>
      <c r="C611" t="s">
        <v>4008</v>
      </c>
      <c r="D611">
        <v>414</v>
      </c>
      <c r="E611">
        <v>12</v>
      </c>
      <c r="F611">
        <v>0.48699999999999999</v>
      </c>
      <c r="G611">
        <v>0.40899999999999997</v>
      </c>
      <c r="H611">
        <v>74.7</v>
      </c>
      <c r="I611">
        <v>50</v>
      </c>
      <c r="J611">
        <v>414</v>
      </c>
      <c r="K611">
        <v>610</v>
      </c>
    </row>
    <row r="612" spans="2:11" x14ac:dyDescent="0.25">
      <c r="B612" t="s">
        <v>2193</v>
      </c>
      <c r="C612" t="s">
        <v>2194</v>
      </c>
      <c r="D612">
        <v>413</v>
      </c>
      <c r="E612">
        <v>5</v>
      </c>
      <c r="F612">
        <v>0.35899999999999999</v>
      </c>
      <c r="G612">
        <v>0.47299999999999998</v>
      </c>
      <c r="H612">
        <v>15.4</v>
      </c>
      <c r="I612">
        <v>30</v>
      </c>
      <c r="J612">
        <v>413</v>
      </c>
      <c r="K612">
        <v>611</v>
      </c>
    </row>
    <row r="613" spans="2:11" x14ac:dyDescent="0.25">
      <c r="B613" t="s">
        <v>4009</v>
      </c>
      <c r="C613" t="s">
        <v>4010</v>
      </c>
      <c r="D613">
        <v>413</v>
      </c>
      <c r="E613">
        <v>25</v>
      </c>
      <c r="F613">
        <v>0.41399999999999998</v>
      </c>
      <c r="G613">
        <v>0.40200000000000002</v>
      </c>
      <c r="H613">
        <v>54.4</v>
      </c>
      <c r="I613">
        <v>54</v>
      </c>
      <c r="J613">
        <v>413</v>
      </c>
      <c r="K613">
        <v>612</v>
      </c>
    </row>
    <row r="614" spans="2:11" x14ac:dyDescent="0.25">
      <c r="B614" t="s">
        <v>4011</v>
      </c>
      <c r="C614" t="s">
        <v>4012</v>
      </c>
      <c r="D614">
        <v>412</v>
      </c>
      <c r="E614">
        <v>13</v>
      </c>
      <c r="F614">
        <v>0.41899999999999998</v>
      </c>
      <c r="G614">
        <v>0.42199999999999999</v>
      </c>
      <c r="H614">
        <v>48.9</v>
      </c>
      <c r="I614">
        <v>46.2</v>
      </c>
      <c r="J614">
        <v>412</v>
      </c>
      <c r="K614">
        <v>613</v>
      </c>
    </row>
    <row r="615" spans="2:11" x14ac:dyDescent="0.25">
      <c r="B615" t="s">
        <v>4013</v>
      </c>
      <c r="C615" t="s">
        <v>4014</v>
      </c>
      <c r="D615">
        <v>412</v>
      </c>
      <c r="E615">
        <v>29</v>
      </c>
      <c r="F615">
        <v>0.42</v>
      </c>
      <c r="G615">
        <v>0.38900000000000001</v>
      </c>
      <c r="H615">
        <v>61.5</v>
      </c>
      <c r="I615">
        <v>58.6</v>
      </c>
      <c r="J615">
        <v>412</v>
      </c>
      <c r="K615">
        <v>614</v>
      </c>
    </row>
    <row r="616" spans="2:11" x14ac:dyDescent="0.25">
      <c r="B616" t="s">
        <v>4015</v>
      </c>
      <c r="C616" t="s">
        <v>4016</v>
      </c>
      <c r="D616">
        <v>412</v>
      </c>
      <c r="E616">
        <v>46</v>
      </c>
      <c r="F616">
        <v>0.39100000000000001</v>
      </c>
      <c r="G616">
        <v>0.36</v>
      </c>
      <c r="H616">
        <v>62.5</v>
      </c>
      <c r="I616">
        <v>69.599999999999994</v>
      </c>
      <c r="J616">
        <v>412</v>
      </c>
      <c r="K616">
        <v>615</v>
      </c>
    </row>
    <row r="617" spans="2:11" x14ac:dyDescent="0.25">
      <c r="B617" t="s">
        <v>4017</v>
      </c>
      <c r="C617" t="s">
        <v>4018</v>
      </c>
      <c r="D617">
        <v>411</v>
      </c>
      <c r="E617">
        <v>40</v>
      </c>
      <c r="F617">
        <v>0.38900000000000001</v>
      </c>
      <c r="G617">
        <v>0.376</v>
      </c>
      <c r="H617">
        <v>55.4</v>
      </c>
      <c r="I617">
        <v>63.7</v>
      </c>
      <c r="J617">
        <v>411</v>
      </c>
      <c r="K617">
        <v>616</v>
      </c>
    </row>
    <row r="618" spans="2:11" x14ac:dyDescent="0.25">
      <c r="B618" t="s">
        <v>4019</v>
      </c>
      <c r="C618" t="s">
        <v>4020</v>
      </c>
      <c r="D618">
        <v>411</v>
      </c>
      <c r="E618">
        <v>24</v>
      </c>
      <c r="F618">
        <v>0.40400000000000003</v>
      </c>
      <c r="G618">
        <v>0.373</v>
      </c>
      <c r="H618">
        <v>62.2</v>
      </c>
      <c r="I618">
        <v>64.599999999999994</v>
      </c>
      <c r="J618">
        <v>411</v>
      </c>
      <c r="K618">
        <v>617</v>
      </c>
    </row>
    <row r="619" spans="2:11" x14ac:dyDescent="0.25">
      <c r="B619" t="s">
        <v>4021</v>
      </c>
      <c r="C619" t="s">
        <v>4022</v>
      </c>
      <c r="D619">
        <v>411</v>
      </c>
      <c r="E619">
        <v>43</v>
      </c>
      <c r="F619">
        <v>0.41499999999999998</v>
      </c>
      <c r="G619">
        <v>0.40100000000000002</v>
      </c>
      <c r="H619">
        <v>55.1</v>
      </c>
      <c r="I619">
        <v>53.5</v>
      </c>
      <c r="J619">
        <v>411</v>
      </c>
      <c r="K619">
        <v>618</v>
      </c>
    </row>
    <row r="620" spans="2:11" x14ac:dyDescent="0.25">
      <c r="B620" t="s">
        <v>1661</v>
      </c>
      <c r="C620" t="s">
        <v>1662</v>
      </c>
      <c r="D620">
        <v>410</v>
      </c>
      <c r="E620">
        <v>32</v>
      </c>
      <c r="F620">
        <v>0.39300000000000002</v>
      </c>
      <c r="G620">
        <v>0.42299999999999999</v>
      </c>
      <c r="H620">
        <v>38.799999999999997</v>
      </c>
      <c r="I620">
        <v>45.3</v>
      </c>
      <c r="J620">
        <v>410</v>
      </c>
      <c r="K620">
        <v>619</v>
      </c>
    </row>
    <row r="621" spans="2:11" x14ac:dyDescent="0.25">
      <c r="B621" t="s">
        <v>4023</v>
      </c>
      <c r="C621" t="s">
        <v>4024</v>
      </c>
      <c r="D621">
        <v>410</v>
      </c>
      <c r="E621">
        <v>17</v>
      </c>
      <c r="F621">
        <v>0.46899999999999997</v>
      </c>
      <c r="G621">
        <v>0.46200000000000002</v>
      </c>
      <c r="H621">
        <v>52.2</v>
      </c>
      <c r="I621">
        <v>32.4</v>
      </c>
      <c r="J621">
        <v>410</v>
      </c>
      <c r="K621">
        <v>620</v>
      </c>
    </row>
    <row r="622" spans="2:11" x14ac:dyDescent="0.25">
      <c r="B622" t="s">
        <v>4025</v>
      </c>
      <c r="C622" t="s">
        <v>4026</v>
      </c>
      <c r="D622">
        <v>410</v>
      </c>
      <c r="E622">
        <v>17</v>
      </c>
      <c r="F622">
        <v>0.39300000000000002</v>
      </c>
      <c r="G622">
        <v>0.39500000000000002</v>
      </c>
      <c r="H622">
        <v>49.2</v>
      </c>
      <c r="I622">
        <v>55.9</v>
      </c>
      <c r="J622">
        <v>410</v>
      </c>
      <c r="K622">
        <v>621</v>
      </c>
    </row>
    <row r="623" spans="2:11" x14ac:dyDescent="0.25">
      <c r="B623" t="s">
        <v>4027</v>
      </c>
      <c r="C623" t="s">
        <v>4028</v>
      </c>
      <c r="D623">
        <v>410</v>
      </c>
      <c r="E623">
        <v>16</v>
      </c>
      <c r="F623">
        <v>0.39700000000000002</v>
      </c>
      <c r="G623">
        <v>0.34300000000000003</v>
      </c>
      <c r="H623">
        <v>71.099999999999994</v>
      </c>
      <c r="I623">
        <v>75</v>
      </c>
      <c r="J623">
        <v>410</v>
      </c>
      <c r="K623">
        <v>622</v>
      </c>
    </row>
    <row r="624" spans="2:11" x14ac:dyDescent="0.25">
      <c r="B624" t="s">
        <v>4029</v>
      </c>
      <c r="C624" t="s">
        <v>4030</v>
      </c>
      <c r="D624">
        <v>410</v>
      </c>
      <c r="E624">
        <v>35</v>
      </c>
      <c r="F624">
        <v>0.39300000000000002</v>
      </c>
      <c r="G624">
        <v>0.48599999999999999</v>
      </c>
      <c r="H624">
        <v>21.2</v>
      </c>
      <c r="I624">
        <v>25.7</v>
      </c>
      <c r="J624">
        <v>410</v>
      </c>
      <c r="K624">
        <v>623</v>
      </c>
    </row>
    <row r="625" spans="2:11" x14ac:dyDescent="0.25">
      <c r="B625" t="s">
        <v>4031</v>
      </c>
      <c r="C625" t="s">
        <v>4032</v>
      </c>
      <c r="D625">
        <v>409</v>
      </c>
      <c r="E625">
        <v>16</v>
      </c>
      <c r="F625">
        <v>0.41299999999999998</v>
      </c>
      <c r="G625">
        <v>0.38500000000000001</v>
      </c>
      <c r="H625">
        <v>60.9</v>
      </c>
      <c r="I625">
        <v>59.4</v>
      </c>
      <c r="J625">
        <v>409</v>
      </c>
      <c r="K625">
        <v>624</v>
      </c>
    </row>
    <row r="626" spans="2:11" x14ac:dyDescent="0.25">
      <c r="B626" t="s">
        <v>4033</v>
      </c>
      <c r="C626" t="s">
        <v>4034</v>
      </c>
      <c r="D626">
        <v>409</v>
      </c>
      <c r="E626">
        <v>14</v>
      </c>
      <c r="F626">
        <v>0.39800000000000002</v>
      </c>
      <c r="G626">
        <v>0.35299999999999998</v>
      </c>
      <c r="H626">
        <v>67.8</v>
      </c>
      <c r="I626">
        <v>71.400000000000006</v>
      </c>
      <c r="J626">
        <v>409</v>
      </c>
      <c r="K626">
        <v>625</v>
      </c>
    </row>
    <row r="627" spans="2:11" x14ac:dyDescent="0.25">
      <c r="B627" t="s">
        <v>1634</v>
      </c>
      <c r="C627" t="s">
        <v>1635</v>
      </c>
      <c r="D627">
        <v>409</v>
      </c>
      <c r="E627">
        <v>7</v>
      </c>
      <c r="F627">
        <v>0.35599999999999998</v>
      </c>
      <c r="G627">
        <v>0.33400000000000002</v>
      </c>
      <c r="H627">
        <v>59.7</v>
      </c>
      <c r="I627">
        <v>78.599999999999994</v>
      </c>
      <c r="J627">
        <v>409</v>
      </c>
      <c r="K627">
        <v>626</v>
      </c>
    </row>
    <row r="628" spans="2:11" x14ac:dyDescent="0.25">
      <c r="B628" t="s">
        <v>4035</v>
      </c>
      <c r="C628" t="s">
        <v>4036</v>
      </c>
      <c r="D628">
        <v>409</v>
      </c>
      <c r="E628">
        <v>32</v>
      </c>
      <c r="F628">
        <v>0.41799999999999998</v>
      </c>
      <c r="G628">
        <v>0.38900000000000001</v>
      </c>
      <c r="H628">
        <v>61</v>
      </c>
      <c r="I628">
        <v>57.8</v>
      </c>
      <c r="J628">
        <v>409</v>
      </c>
      <c r="K628">
        <v>627</v>
      </c>
    </row>
    <row r="629" spans="2:11" x14ac:dyDescent="0.25">
      <c r="B629" t="s">
        <v>4037</v>
      </c>
      <c r="C629" t="s">
        <v>4038</v>
      </c>
      <c r="D629">
        <v>409</v>
      </c>
      <c r="E629">
        <v>16</v>
      </c>
      <c r="F629">
        <v>0.41</v>
      </c>
      <c r="G629">
        <v>0.376</v>
      </c>
      <c r="H629">
        <v>62.8</v>
      </c>
      <c r="I629">
        <v>62.5</v>
      </c>
      <c r="J629">
        <v>409</v>
      </c>
      <c r="K629">
        <v>628</v>
      </c>
    </row>
    <row r="630" spans="2:11" x14ac:dyDescent="0.25">
      <c r="B630" t="s">
        <v>4039</v>
      </c>
      <c r="C630" t="s">
        <v>4040</v>
      </c>
      <c r="D630">
        <v>409</v>
      </c>
      <c r="E630">
        <v>8</v>
      </c>
      <c r="F630">
        <v>0.433</v>
      </c>
      <c r="G630">
        <v>0.376</v>
      </c>
      <c r="H630">
        <v>70.400000000000006</v>
      </c>
      <c r="I630">
        <v>62.5</v>
      </c>
      <c r="J630">
        <v>409</v>
      </c>
      <c r="K630">
        <v>629</v>
      </c>
    </row>
    <row r="631" spans="2:11" x14ac:dyDescent="0.25">
      <c r="B631" t="s">
        <v>4041</v>
      </c>
      <c r="C631" t="s">
        <v>4042</v>
      </c>
      <c r="D631">
        <v>408</v>
      </c>
      <c r="E631">
        <v>23</v>
      </c>
      <c r="F631">
        <v>0.39300000000000002</v>
      </c>
      <c r="G631">
        <v>0.42599999999999999</v>
      </c>
      <c r="H631">
        <v>37.799999999999997</v>
      </c>
      <c r="I631">
        <v>43.5</v>
      </c>
      <c r="J631">
        <v>408</v>
      </c>
      <c r="K631">
        <v>630</v>
      </c>
    </row>
    <row r="632" spans="2:11" x14ac:dyDescent="0.25">
      <c r="B632" t="s">
        <v>4043</v>
      </c>
      <c r="C632" t="s">
        <v>4044</v>
      </c>
      <c r="D632">
        <v>407</v>
      </c>
      <c r="E632">
        <v>10</v>
      </c>
      <c r="F632">
        <v>0.38300000000000001</v>
      </c>
      <c r="G632">
        <v>0.38100000000000001</v>
      </c>
      <c r="H632">
        <v>50.7</v>
      </c>
      <c r="I632">
        <v>60</v>
      </c>
      <c r="J632">
        <v>407</v>
      </c>
      <c r="K632">
        <v>631</v>
      </c>
    </row>
    <row r="633" spans="2:11" x14ac:dyDescent="0.25">
      <c r="B633" t="s">
        <v>4045</v>
      </c>
      <c r="C633" t="s">
        <v>4046</v>
      </c>
      <c r="D633">
        <v>407</v>
      </c>
      <c r="E633">
        <v>22</v>
      </c>
      <c r="F633">
        <v>0.40500000000000003</v>
      </c>
      <c r="G633">
        <v>0.372</v>
      </c>
      <c r="H633">
        <v>62.8</v>
      </c>
      <c r="I633">
        <v>63.6</v>
      </c>
      <c r="J633">
        <v>407</v>
      </c>
      <c r="K633">
        <v>632</v>
      </c>
    </row>
    <row r="634" spans="2:11" x14ac:dyDescent="0.25">
      <c r="B634" t="s">
        <v>4047</v>
      </c>
      <c r="C634" t="s">
        <v>4048</v>
      </c>
      <c r="D634">
        <v>407</v>
      </c>
      <c r="E634">
        <v>34</v>
      </c>
      <c r="F634">
        <v>0.433</v>
      </c>
      <c r="G634">
        <v>0.38400000000000001</v>
      </c>
      <c r="H634">
        <v>67.8</v>
      </c>
      <c r="I634">
        <v>58.8</v>
      </c>
      <c r="J634">
        <v>407</v>
      </c>
      <c r="K634">
        <v>633</v>
      </c>
    </row>
    <row r="635" spans="2:11" x14ac:dyDescent="0.25">
      <c r="B635" t="s">
        <v>4049</v>
      </c>
      <c r="C635" t="s">
        <v>4050</v>
      </c>
      <c r="D635">
        <v>407</v>
      </c>
      <c r="E635">
        <v>7</v>
      </c>
      <c r="F635">
        <v>0.47099999999999997</v>
      </c>
      <c r="G635">
        <v>0.61299999999999999</v>
      </c>
      <c r="H635">
        <v>16.399999999999999</v>
      </c>
      <c r="I635">
        <v>0</v>
      </c>
      <c r="J635">
        <v>407</v>
      </c>
      <c r="K635">
        <v>634</v>
      </c>
    </row>
    <row r="636" spans="2:11" x14ac:dyDescent="0.25">
      <c r="B636" t="s">
        <v>4051</v>
      </c>
      <c r="C636" t="s">
        <v>4052</v>
      </c>
      <c r="D636">
        <v>407</v>
      </c>
      <c r="E636">
        <v>6</v>
      </c>
      <c r="F636">
        <v>0.47199999999999998</v>
      </c>
      <c r="G636">
        <v>0.313</v>
      </c>
      <c r="H636">
        <v>92.5</v>
      </c>
      <c r="I636">
        <v>83.3</v>
      </c>
      <c r="J636">
        <v>407</v>
      </c>
      <c r="K636">
        <v>635</v>
      </c>
    </row>
    <row r="637" spans="2:11" x14ac:dyDescent="0.25">
      <c r="B637" t="s">
        <v>4053</v>
      </c>
      <c r="C637" t="s">
        <v>4054</v>
      </c>
      <c r="D637">
        <v>407</v>
      </c>
      <c r="E637">
        <v>19</v>
      </c>
      <c r="F637">
        <v>0.41099999999999998</v>
      </c>
      <c r="G637">
        <v>0.34399999999999997</v>
      </c>
      <c r="H637">
        <v>75</v>
      </c>
      <c r="I637">
        <v>73.7</v>
      </c>
      <c r="J637">
        <v>407</v>
      </c>
      <c r="K637">
        <v>636</v>
      </c>
    </row>
    <row r="638" spans="2:11" x14ac:dyDescent="0.25">
      <c r="B638" t="s">
        <v>2504</v>
      </c>
      <c r="C638" t="s">
        <v>2505</v>
      </c>
      <c r="D638">
        <v>406</v>
      </c>
      <c r="E638">
        <v>8</v>
      </c>
      <c r="F638">
        <v>0.4</v>
      </c>
      <c r="G638">
        <v>0.40600000000000003</v>
      </c>
      <c r="H638">
        <v>47.5</v>
      </c>
      <c r="I638">
        <v>50</v>
      </c>
      <c r="J638">
        <v>406</v>
      </c>
      <c r="K638">
        <v>637</v>
      </c>
    </row>
    <row r="639" spans="2:11" x14ac:dyDescent="0.25">
      <c r="B639" t="s">
        <v>4055</v>
      </c>
      <c r="C639" t="s">
        <v>4056</v>
      </c>
      <c r="D639">
        <v>406</v>
      </c>
      <c r="E639">
        <v>10</v>
      </c>
      <c r="F639">
        <v>0.42799999999999999</v>
      </c>
      <c r="G639">
        <v>0.40600000000000003</v>
      </c>
      <c r="H639">
        <v>58</v>
      </c>
      <c r="I639">
        <v>50</v>
      </c>
      <c r="J639">
        <v>406</v>
      </c>
      <c r="K639">
        <v>638</v>
      </c>
    </row>
    <row r="640" spans="2:11" x14ac:dyDescent="0.25">
      <c r="B640" t="s">
        <v>4057</v>
      </c>
      <c r="C640" t="s">
        <v>4058</v>
      </c>
      <c r="D640">
        <v>406</v>
      </c>
      <c r="E640">
        <v>16</v>
      </c>
      <c r="F640">
        <v>0.42299999999999999</v>
      </c>
      <c r="G640">
        <v>0.42199999999999999</v>
      </c>
      <c r="H640">
        <v>50.3</v>
      </c>
      <c r="I640">
        <v>43.8</v>
      </c>
      <c r="J640">
        <v>406</v>
      </c>
      <c r="K640">
        <v>639</v>
      </c>
    </row>
    <row r="641" spans="2:11" x14ac:dyDescent="0.25">
      <c r="B641" t="s">
        <v>4059</v>
      </c>
      <c r="C641" t="s">
        <v>4060</v>
      </c>
      <c r="D641">
        <v>405</v>
      </c>
      <c r="E641">
        <v>20</v>
      </c>
      <c r="F641">
        <v>0.43099999999999999</v>
      </c>
      <c r="G641">
        <v>0.46500000000000002</v>
      </c>
      <c r="H641">
        <v>38.4</v>
      </c>
      <c r="I641">
        <v>30</v>
      </c>
      <c r="J641">
        <v>405</v>
      </c>
      <c r="K641">
        <v>640</v>
      </c>
    </row>
    <row r="642" spans="2:11" x14ac:dyDescent="0.25">
      <c r="B642" t="s">
        <v>4061</v>
      </c>
      <c r="C642" t="s">
        <v>4062</v>
      </c>
      <c r="D642">
        <v>405</v>
      </c>
      <c r="E642">
        <v>20</v>
      </c>
      <c r="F642">
        <v>0.39200000000000002</v>
      </c>
      <c r="G642">
        <v>0.40500000000000003</v>
      </c>
      <c r="H642">
        <v>44.8</v>
      </c>
      <c r="I642">
        <v>50</v>
      </c>
      <c r="J642">
        <v>405</v>
      </c>
      <c r="K642">
        <v>641</v>
      </c>
    </row>
    <row r="643" spans="2:11" x14ac:dyDescent="0.25">
      <c r="B643" t="s">
        <v>4063</v>
      </c>
      <c r="C643" t="s">
        <v>4064</v>
      </c>
      <c r="D643">
        <v>405</v>
      </c>
      <c r="E643">
        <v>6</v>
      </c>
      <c r="F643">
        <v>0.42499999999999999</v>
      </c>
      <c r="G643">
        <v>0.42799999999999999</v>
      </c>
      <c r="H643">
        <v>49</v>
      </c>
      <c r="I643">
        <v>41.7</v>
      </c>
      <c r="J643">
        <v>405</v>
      </c>
      <c r="K643">
        <v>642</v>
      </c>
    </row>
    <row r="644" spans="2:11" x14ac:dyDescent="0.25">
      <c r="B644" t="s">
        <v>4065</v>
      </c>
      <c r="C644" t="s">
        <v>4066</v>
      </c>
      <c r="D644">
        <v>405</v>
      </c>
      <c r="E644">
        <v>10</v>
      </c>
      <c r="F644">
        <v>0.39400000000000002</v>
      </c>
      <c r="G644">
        <v>0.38</v>
      </c>
      <c r="H644">
        <v>56</v>
      </c>
      <c r="I644">
        <v>60</v>
      </c>
      <c r="J644">
        <v>405</v>
      </c>
      <c r="K644">
        <v>643</v>
      </c>
    </row>
    <row r="645" spans="2:11" x14ac:dyDescent="0.25">
      <c r="B645" t="s">
        <v>4067</v>
      </c>
      <c r="C645" t="s">
        <v>4068</v>
      </c>
      <c r="D645">
        <v>405</v>
      </c>
      <c r="E645">
        <v>5</v>
      </c>
      <c r="F645">
        <v>0.47699999999999998</v>
      </c>
      <c r="G645">
        <v>0.497</v>
      </c>
      <c r="H645">
        <v>43.6</v>
      </c>
      <c r="I645">
        <v>20</v>
      </c>
      <c r="J645">
        <v>405</v>
      </c>
      <c r="K645">
        <v>644</v>
      </c>
    </row>
    <row r="646" spans="2:11" x14ac:dyDescent="0.25">
      <c r="B646" t="s">
        <v>4069</v>
      </c>
      <c r="C646" t="s">
        <v>4070</v>
      </c>
      <c r="D646">
        <v>405</v>
      </c>
      <c r="E646">
        <v>25</v>
      </c>
      <c r="F646">
        <v>0.44</v>
      </c>
      <c r="G646">
        <v>0.4</v>
      </c>
      <c r="H646">
        <v>64.3</v>
      </c>
      <c r="I646">
        <v>52</v>
      </c>
      <c r="J646">
        <v>405</v>
      </c>
      <c r="K646">
        <v>645</v>
      </c>
    </row>
    <row r="647" spans="2:11" x14ac:dyDescent="0.25">
      <c r="B647" t="s">
        <v>4071</v>
      </c>
      <c r="C647" t="s">
        <v>4072</v>
      </c>
      <c r="D647">
        <v>405</v>
      </c>
      <c r="E647">
        <v>25</v>
      </c>
      <c r="F647">
        <v>0.41</v>
      </c>
      <c r="G647">
        <v>0.39</v>
      </c>
      <c r="H647">
        <v>58.1</v>
      </c>
      <c r="I647">
        <v>56</v>
      </c>
      <c r="J647">
        <v>405</v>
      </c>
      <c r="K647">
        <v>646</v>
      </c>
    </row>
    <row r="648" spans="2:11" x14ac:dyDescent="0.25">
      <c r="B648" t="s">
        <v>4073</v>
      </c>
      <c r="C648" t="s">
        <v>4074</v>
      </c>
      <c r="D648">
        <v>405</v>
      </c>
      <c r="E648">
        <v>43</v>
      </c>
      <c r="F648">
        <v>0.40500000000000003</v>
      </c>
      <c r="G648">
        <v>0.378</v>
      </c>
      <c r="H648">
        <v>60.4</v>
      </c>
      <c r="I648">
        <v>60.5</v>
      </c>
      <c r="J648">
        <v>405</v>
      </c>
      <c r="K648">
        <v>647</v>
      </c>
    </row>
    <row r="649" spans="2:11" x14ac:dyDescent="0.25">
      <c r="B649" t="s">
        <v>4075</v>
      </c>
      <c r="C649" t="s">
        <v>4076</v>
      </c>
      <c r="D649">
        <v>405</v>
      </c>
      <c r="E649">
        <v>12</v>
      </c>
      <c r="F649">
        <v>0.42399999999999999</v>
      </c>
      <c r="G649">
        <v>0.52500000000000002</v>
      </c>
      <c r="H649">
        <v>21.1</v>
      </c>
      <c r="I649">
        <v>16.7</v>
      </c>
      <c r="J649">
        <v>405</v>
      </c>
      <c r="K649">
        <v>648</v>
      </c>
    </row>
    <row r="650" spans="2:11" x14ac:dyDescent="0.25">
      <c r="B650" t="s">
        <v>4077</v>
      </c>
      <c r="C650" t="s">
        <v>4078</v>
      </c>
      <c r="D650">
        <v>404</v>
      </c>
      <c r="E650">
        <v>5</v>
      </c>
      <c r="F650">
        <v>0.41399999999999998</v>
      </c>
      <c r="G650">
        <v>0.43099999999999999</v>
      </c>
      <c r="H650">
        <v>43.6</v>
      </c>
      <c r="I650">
        <v>40</v>
      </c>
      <c r="J650">
        <v>404</v>
      </c>
      <c r="K650">
        <v>649</v>
      </c>
    </row>
    <row r="651" spans="2:11" x14ac:dyDescent="0.25">
      <c r="B651" t="s">
        <v>4079</v>
      </c>
      <c r="C651" t="s">
        <v>4080</v>
      </c>
      <c r="D651">
        <v>404</v>
      </c>
      <c r="E651">
        <v>10</v>
      </c>
      <c r="F651">
        <v>0.372</v>
      </c>
      <c r="G651">
        <v>0.30499999999999999</v>
      </c>
      <c r="H651">
        <v>77.5</v>
      </c>
      <c r="I651">
        <v>85</v>
      </c>
      <c r="J651">
        <v>404</v>
      </c>
      <c r="K651">
        <v>650</v>
      </c>
    </row>
    <row r="652" spans="2:11" x14ac:dyDescent="0.25">
      <c r="B652" t="s">
        <v>4081</v>
      </c>
      <c r="C652" t="s">
        <v>4082</v>
      </c>
      <c r="D652">
        <v>404</v>
      </c>
      <c r="E652">
        <v>8</v>
      </c>
      <c r="F652">
        <v>0.47499999999999998</v>
      </c>
      <c r="G652">
        <v>0.375</v>
      </c>
      <c r="H652">
        <v>81.2</v>
      </c>
      <c r="I652">
        <v>56.2</v>
      </c>
      <c r="J652">
        <v>404</v>
      </c>
      <c r="K652">
        <v>651</v>
      </c>
    </row>
    <row r="653" spans="2:11" x14ac:dyDescent="0.25">
      <c r="B653" t="s">
        <v>1929</v>
      </c>
      <c r="C653" t="s">
        <v>1930</v>
      </c>
      <c r="D653">
        <v>403</v>
      </c>
      <c r="E653">
        <v>18</v>
      </c>
      <c r="F653">
        <v>0.39400000000000002</v>
      </c>
      <c r="G653">
        <v>0.47</v>
      </c>
      <c r="H653">
        <v>24.9</v>
      </c>
      <c r="I653">
        <v>27.8</v>
      </c>
      <c r="J653">
        <v>403</v>
      </c>
      <c r="K653">
        <v>652</v>
      </c>
    </row>
    <row r="654" spans="2:11" x14ac:dyDescent="0.25">
      <c r="B654" t="s">
        <v>4083</v>
      </c>
      <c r="C654" t="s">
        <v>4084</v>
      </c>
      <c r="D654">
        <v>403</v>
      </c>
      <c r="E654">
        <v>29</v>
      </c>
      <c r="F654">
        <v>0.432</v>
      </c>
      <c r="G654">
        <v>0.372</v>
      </c>
      <c r="H654">
        <v>71.599999999999994</v>
      </c>
      <c r="I654">
        <v>62.1</v>
      </c>
      <c r="J654">
        <v>403</v>
      </c>
      <c r="K654">
        <v>653</v>
      </c>
    </row>
    <row r="655" spans="2:11" x14ac:dyDescent="0.25">
      <c r="B655" t="s">
        <v>4085</v>
      </c>
      <c r="C655" t="s">
        <v>4086</v>
      </c>
      <c r="D655">
        <v>403</v>
      </c>
      <c r="E655">
        <v>16</v>
      </c>
      <c r="F655">
        <v>0.38800000000000001</v>
      </c>
      <c r="G655">
        <v>0.379</v>
      </c>
      <c r="H655">
        <v>53.6</v>
      </c>
      <c r="I655">
        <v>59.4</v>
      </c>
      <c r="J655">
        <v>403</v>
      </c>
      <c r="K655">
        <v>654</v>
      </c>
    </row>
    <row r="656" spans="2:11" x14ac:dyDescent="0.25">
      <c r="B656" t="s">
        <v>4087</v>
      </c>
      <c r="C656" t="s">
        <v>4088</v>
      </c>
      <c r="D656">
        <v>403</v>
      </c>
      <c r="E656">
        <v>53</v>
      </c>
      <c r="F656">
        <v>0.375</v>
      </c>
      <c r="G656">
        <v>0.35199999999999998</v>
      </c>
      <c r="H656">
        <v>59.7</v>
      </c>
      <c r="I656">
        <v>69.8</v>
      </c>
      <c r="J656">
        <v>403</v>
      </c>
      <c r="K656">
        <v>655</v>
      </c>
    </row>
    <row r="657" spans="2:11" x14ac:dyDescent="0.25">
      <c r="B657" t="s">
        <v>4089</v>
      </c>
      <c r="C657" t="s">
        <v>4090</v>
      </c>
      <c r="D657">
        <v>403</v>
      </c>
      <c r="E657">
        <v>46</v>
      </c>
      <c r="F657">
        <v>0.41</v>
      </c>
      <c r="G657">
        <v>0.35499999999999998</v>
      </c>
      <c r="H657">
        <v>70.900000000000006</v>
      </c>
      <c r="I657">
        <v>68.5</v>
      </c>
      <c r="J657">
        <v>403</v>
      </c>
      <c r="K657">
        <v>656</v>
      </c>
    </row>
    <row r="658" spans="2:11" x14ac:dyDescent="0.25">
      <c r="B658" t="s">
        <v>4091</v>
      </c>
      <c r="C658" t="s">
        <v>4092</v>
      </c>
      <c r="D658">
        <v>403</v>
      </c>
      <c r="E658">
        <v>9</v>
      </c>
      <c r="F658">
        <v>0.39300000000000002</v>
      </c>
      <c r="G658">
        <v>0.45</v>
      </c>
      <c r="H658">
        <v>30</v>
      </c>
      <c r="I658">
        <v>33.299999999999997</v>
      </c>
      <c r="J658">
        <v>403</v>
      </c>
      <c r="K658">
        <v>657</v>
      </c>
    </row>
    <row r="659" spans="2:11" x14ac:dyDescent="0.25">
      <c r="B659" t="s">
        <v>4093</v>
      </c>
      <c r="C659" t="s">
        <v>4094</v>
      </c>
      <c r="D659">
        <v>402</v>
      </c>
      <c r="E659">
        <v>6</v>
      </c>
      <c r="F659">
        <v>0.40200000000000002</v>
      </c>
      <c r="G659">
        <v>0.40200000000000002</v>
      </c>
      <c r="H659">
        <v>49.7</v>
      </c>
      <c r="I659">
        <v>50</v>
      </c>
      <c r="J659">
        <v>402</v>
      </c>
      <c r="K659">
        <v>658</v>
      </c>
    </row>
    <row r="660" spans="2:11" x14ac:dyDescent="0.25">
      <c r="B660" t="s">
        <v>2283</v>
      </c>
      <c r="C660" t="s">
        <v>2284</v>
      </c>
      <c r="D660">
        <v>402</v>
      </c>
      <c r="E660">
        <v>31</v>
      </c>
      <c r="F660">
        <v>0.38300000000000001</v>
      </c>
      <c r="G660">
        <v>0.35699999999999998</v>
      </c>
      <c r="H660">
        <v>60.6</v>
      </c>
      <c r="I660">
        <v>67.7</v>
      </c>
      <c r="J660">
        <v>402</v>
      </c>
      <c r="K660">
        <v>659</v>
      </c>
    </row>
    <row r="661" spans="2:11" x14ac:dyDescent="0.25">
      <c r="B661" t="s">
        <v>4095</v>
      </c>
      <c r="C661" t="s">
        <v>4096</v>
      </c>
      <c r="D661">
        <v>402</v>
      </c>
      <c r="E661">
        <v>21</v>
      </c>
      <c r="F661">
        <v>0.38500000000000001</v>
      </c>
      <c r="G661">
        <v>0.41499999999999998</v>
      </c>
      <c r="H661">
        <v>38.5</v>
      </c>
      <c r="I661">
        <v>45.2</v>
      </c>
      <c r="J661">
        <v>402</v>
      </c>
      <c r="K661">
        <v>660</v>
      </c>
    </row>
    <row r="662" spans="2:11" x14ac:dyDescent="0.25">
      <c r="B662" t="s">
        <v>4097</v>
      </c>
      <c r="C662" t="s">
        <v>4098</v>
      </c>
      <c r="D662">
        <v>402</v>
      </c>
      <c r="E662">
        <v>33</v>
      </c>
      <c r="F662">
        <v>0.379</v>
      </c>
      <c r="G662">
        <v>0.39400000000000002</v>
      </c>
      <c r="H662">
        <v>44.2</v>
      </c>
      <c r="I662">
        <v>53</v>
      </c>
      <c r="J662">
        <v>402</v>
      </c>
      <c r="K662">
        <v>661</v>
      </c>
    </row>
    <row r="663" spans="2:11" x14ac:dyDescent="0.25">
      <c r="B663" t="s">
        <v>4099</v>
      </c>
      <c r="C663" t="s">
        <v>4100</v>
      </c>
      <c r="D663">
        <v>401</v>
      </c>
      <c r="E663">
        <v>19</v>
      </c>
      <c r="F663">
        <v>0.42899999999999999</v>
      </c>
      <c r="G663">
        <v>0.42199999999999999</v>
      </c>
      <c r="H663">
        <v>52.6</v>
      </c>
      <c r="I663">
        <v>42.1</v>
      </c>
      <c r="J663">
        <v>401</v>
      </c>
      <c r="K663">
        <v>662</v>
      </c>
    </row>
    <row r="664" spans="2:11" x14ac:dyDescent="0.25">
      <c r="B664" t="s">
        <v>4101</v>
      </c>
      <c r="C664" t="s">
        <v>4102</v>
      </c>
      <c r="D664">
        <v>401</v>
      </c>
      <c r="E664">
        <v>30</v>
      </c>
      <c r="F664">
        <v>0.438</v>
      </c>
      <c r="G664">
        <v>0.39700000000000002</v>
      </c>
      <c r="H664">
        <v>64.900000000000006</v>
      </c>
      <c r="I664">
        <v>51.7</v>
      </c>
      <c r="J664">
        <v>401</v>
      </c>
      <c r="K664">
        <v>663</v>
      </c>
    </row>
    <row r="665" spans="2:11" x14ac:dyDescent="0.25">
      <c r="B665" t="s">
        <v>4103</v>
      </c>
      <c r="C665" t="s">
        <v>4104</v>
      </c>
      <c r="D665">
        <v>401</v>
      </c>
      <c r="E665">
        <v>19</v>
      </c>
      <c r="F665">
        <v>0.44700000000000001</v>
      </c>
      <c r="G665">
        <v>0.46300000000000002</v>
      </c>
      <c r="H665">
        <v>44.3</v>
      </c>
      <c r="I665">
        <v>28.9</v>
      </c>
      <c r="J665">
        <v>401</v>
      </c>
      <c r="K665">
        <v>664</v>
      </c>
    </row>
    <row r="666" spans="2:11" x14ac:dyDescent="0.25">
      <c r="B666" t="s">
        <v>4105</v>
      </c>
      <c r="C666" t="s">
        <v>4106</v>
      </c>
      <c r="D666">
        <v>401</v>
      </c>
      <c r="E666">
        <v>21</v>
      </c>
      <c r="F666">
        <v>0.36099999999999999</v>
      </c>
      <c r="G666">
        <v>0.36499999999999999</v>
      </c>
      <c r="H666">
        <v>48.4</v>
      </c>
      <c r="I666">
        <v>64.3</v>
      </c>
      <c r="J666">
        <v>401</v>
      </c>
      <c r="K666">
        <v>665</v>
      </c>
    </row>
    <row r="667" spans="2:11" x14ac:dyDescent="0.25">
      <c r="B667" t="s">
        <v>4107</v>
      </c>
      <c r="C667" t="s">
        <v>4108</v>
      </c>
      <c r="D667">
        <v>401</v>
      </c>
      <c r="E667">
        <v>26</v>
      </c>
      <c r="F667">
        <v>0.39600000000000002</v>
      </c>
      <c r="G667">
        <v>0.438</v>
      </c>
      <c r="H667">
        <v>34.700000000000003</v>
      </c>
      <c r="I667">
        <v>36.5</v>
      </c>
      <c r="J667">
        <v>401</v>
      </c>
      <c r="K667">
        <v>666</v>
      </c>
    </row>
    <row r="668" spans="2:11" x14ac:dyDescent="0.25">
      <c r="B668" t="s">
        <v>4109</v>
      </c>
      <c r="C668" t="s">
        <v>4110</v>
      </c>
      <c r="D668">
        <v>400</v>
      </c>
      <c r="E668">
        <v>6</v>
      </c>
      <c r="F668">
        <v>0.42599999999999999</v>
      </c>
      <c r="G668">
        <v>0.44800000000000001</v>
      </c>
      <c r="H668">
        <v>42.3</v>
      </c>
      <c r="I668">
        <v>33.299999999999997</v>
      </c>
      <c r="J668">
        <v>400</v>
      </c>
      <c r="K668">
        <v>667</v>
      </c>
    </row>
    <row r="669" spans="2:11" x14ac:dyDescent="0.25">
      <c r="B669" t="s">
        <v>4111</v>
      </c>
      <c r="C669" t="s">
        <v>4112</v>
      </c>
      <c r="D669">
        <v>400</v>
      </c>
      <c r="E669">
        <v>10</v>
      </c>
      <c r="F669">
        <v>0.36</v>
      </c>
      <c r="G669">
        <v>0.375</v>
      </c>
      <c r="H669">
        <v>43.5</v>
      </c>
      <c r="I669">
        <v>60</v>
      </c>
      <c r="J669">
        <v>400</v>
      </c>
      <c r="K669">
        <v>668</v>
      </c>
    </row>
    <row r="670" spans="2:11" x14ac:dyDescent="0.25">
      <c r="B670" t="s">
        <v>4113</v>
      </c>
      <c r="C670" t="s">
        <v>4114</v>
      </c>
      <c r="D670">
        <v>400</v>
      </c>
      <c r="E670">
        <v>10</v>
      </c>
      <c r="F670">
        <v>0.378</v>
      </c>
      <c r="G670">
        <v>0.42699999999999999</v>
      </c>
      <c r="H670">
        <v>32</v>
      </c>
      <c r="I670">
        <v>40</v>
      </c>
      <c r="J670">
        <v>400</v>
      </c>
      <c r="K670">
        <v>669</v>
      </c>
    </row>
    <row r="671" spans="2:11" x14ac:dyDescent="0.25">
      <c r="B671" t="s">
        <v>4115</v>
      </c>
      <c r="C671" t="s">
        <v>4116</v>
      </c>
      <c r="D671">
        <v>400</v>
      </c>
      <c r="E671">
        <v>17</v>
      </c>
      <c r="F671">
        <v>0.39700000000000002</v>
      </c>
      <c r="G671">
        <v>0.35499999999999998</v>
      </c>
      <c r="H671">
        <v>66.7</v>
      </c>
      <c r="I671">
        <v>67.599999999999994</v>
      </c>
      <c r="J671">
        <v>400</v>
      </c>
      <c r="K671">
        <v>670</v>
      </c>
    </row>
    <row r="672" spans="2:11" x14ac:dyDescent="0.25">
      <c r="B672" t="s">
        <v>4117</v>
      </c>
      <c r="C672" t="s">
        <v>4118</v>
      </c>
      <c r="D672">
        <v>400</v>
      </c>
      <c r="E672">
        <v>29</v>
      </c>
      <c r="F672">
        <v>0.39100000000000001</v>
      </c>
      <c r="G672">
        <v>0.36899999999999999</v>
      </c>
      <c r="H672">
        <v>58.9</v>
      </c>
      <c r="I672">
        <v>62.1</v>
      </c>
      <c r="J672">
        <v>400</v>
      </c>
      <c r="K672">
        <v>671</v>
      </c>
    </row>
    <row r="673" spans="2:11" x14ac:dyDescent="0.25">
      <c r="B673" t="s">
        <v>4119</v>
      </c>
      <c r="C673" t="s">
        <v>4120</v>
      </c>
      <c r="D673">
        <v>400</v>
      </c>
      <c r="E673">
        <v>28</v>
      </c>
      <c r="F673">
        <v>0.41299999999999998</v>
      </c>
      <c r="G673">
        <v>0.39500000000000002</v>
      </c>
      <c r="H673">
        <v>56.8</v>
      </c>
      <c r="I673">
        <v>51.8</v>
      </c>
      <c r="J673">
        <v>400</v>
      </c>
      <c r="K673">
        <v>672</v>
      </c>
    </row>
    <row r="674" spans="2:11" x14ac:dyDescent="0.25">
      <c r="B674" t="s">
        <v>4121</v>
      </c>
      <c r="C674" t="s">
        <v>4122</v>
      </c>
      <c r="D674">
        <v>399</v>
      </c>
      <c r="E674">
        <v>29</v>
      </c>
      <c r="F674">
        <v>0.39</v>
      </c>
      <c r="G674">
        <v>0.378</v>
      </c>
      <c r="H674">
        <v>55.2</v>
      </c>
      <c r="I674">
        <v>58.6</v>
      </c>
      <c r="J674">
        <v>399</v>
      </c>
      <c r="K674">
        <v>673</v>
      </c>
    </row>
    <row r="675" spans="2:11" x14ac:dyDescent="0.25">
      <c r="B675" t="s">
        <v>4123</v>
      </c>
      <c r="C675" t="s">
        <v>4124</v>
      </c>
      <c r="D675">
        <v>399</v>
      </c>
      <c r="E675">
        <v>22</v>
      </c>
      <c r="F675">
        <v>0.34699999999999998</v>
      </c>
      <c r="G675">
        <v>0.36599999999999999</v>
      </c>
      <c r="H675">
        <v>41.8</v>
      </c>
      <c r="I675">
        <v>63.6</v>
      </c>
      <c r="J675">
        <v>399</v>
      </c>
      <c r="K675">
        <v>674</v>
      </c>
    </row>
    <row r="676" spans="2:11" x14ac:dyDescent="0.25">
      <c r="B676" t="s">
        <v>4125</v>
      </c>
      <c r="C676" t="s">
        <v>4126</v>
      </c>
      <c r="D676">
        <v>399</v>
      </c>
      <c r="E676">
        <v>26</v>
      </c>
      <c r="F676">
        <v>0.36499999999999999</v>
      </c>
      <c r="G676">
        <v>0.38400000000000001</v>
      </c>
      <c r="H676">
        <v>42.2</v>
      </c>
      <c r="I676">
        <v>55.8</v>
      </c>
      <c r="J676">
        <v>399</v>
      </c>
      <c r="K676">
        <v>675</v>
      </c>
    </row>
    <row r="677" spans="2:11" x14ac:dyDescent="0.25">
      <c r="B677" t="s">
        <v>4127</v>
      </c>
      <c r="C677" t="s">
        <v>4128</v>
      </c>
      <c r="D677">
        <v>399</v>
      </c>
      <c r="E677">
        <v>26</v>
      </c>
      <c r="F677">
        <v>0.40100000000000002</v>
      </c>
      <c r="G677">
        <v>0.39400000000000002</v>
      </c>
      <c r="H677">
        <v>52.6</v>
      </c>
      <c r="I677">
        <v>51.9</v>
      </c>
      <c r="J677">
        <v>399</v>
      </c>
      <c r="K677">
        <v>676</v>
      </c>
    </row>
    <row r="678" spans="2:11" x14ac:dyDescent="0.25">
      <c r="B678" t="s">
        <v>4129</v>
      </c>
      <c r="C678" t="s">
        <v>4130</v>
      </c>
      <c r="D678">
        <v>399</v>
      </c>
      <c r="E678">
        <v>11</v>
      </c>
      <c r="F678">
        <v>0.41599999999999998</v>
      </c>
      <c r="G678">
        <v>0.42299999999999999</v>
      </c>
      <c r="H678">
        <v>47.3</v>
      </c>
      <c r="I678">
        <v>40.9</v>
      </c>
      <c r="J678">
        <v>399</v>
      </c>
      <c r="K678">
        <v>677</v>
      </c>
    </row>
    <row r="679" spans="2:11" x14ac:dyDescent="0.25">
      <c r="B679" t="s">
        <v>4131</v>
      </c>
      <c r="C679" t="s">
        <v>4132</v>
      </c>
      <c r="D679">
        <v>398</v>
      </c>
      <c r="E679">
        <v>31</v>
      </c>
      <c r="F679">
        <v>0.38600000000000001</v>
      </c>
      <c r="G679">
        <v>0.49299999999999999</v>
      </c>
      <c r="H679">
        <v>18</v>
      </c>
      <c r="I679">
        <v>21</v>
      </c>
      <c r="J679">
        <v>398</v>
      </c>
      <c r="K679">
        <v>678</v>
      </c>
    </row>
    <row r="680" spans="2:11" x14ac:dyDescent="0.25">
      <c r="B680" t="s">
        <v>4133</v>
      </c>
      <c r="C680" t="s">
        <v>4134</v>
      </c>
      <c r="D680">
        <v>398</v>
      </c>
      <c r="E680">
        <v>14</v>
      </c>
      <c r="F680">
        <v>0.374</v>
      </c>
      <c r="G680">
        <v>0.371</v>
      </c>
      <c r="H680">
        <v>51.2</v>
      </c>
      <c r="I680">
        <v>60.7</v>
      </c>
      <c r="J680">
        <v>398</v>
      </c>
      <c r="K680">
        <v>679</v>
      </c>
    </row>
    <row r="681" spans="2:11" x14ac:dyDescent="0.25">
      <c r="B681" t="s">
        <v>4135</v>
      </c>
      <c r="C681" t="s">
        <v>4136</v>
      </c>
      <c r="D681">
        <v>397</v>
      </c>
      <c r="E681">
        <v>11</v>
      </c>
      <c r="F681">
        <v>0.34799999999999998</v>
      </c>
      <c r="G681">
        <v>0.35099999999999998</v>
      </c>
      <c r="H681">
        <v>48.5</v>
      </c>
      <c r="I681">
        <v>68.2</v>
      </c>
      <c r="J681">
        <v>397</v>
      </c>
      <c r="K681">
        <v>680</v>
      </c>
    </row>
    <row r="682" spans="2:11" x14ac:dyDescent="0.25">
      <c r="B682" t="s">
        <v>4137</v>
      </c>
      <c r="C682" t="s">
        <v>4138</v>
      </c>
      <c r="D682">
        <v>397</v>
      </c>
      <c r="E682">
        <v>15</v>
      </c>
      <c r="F682">
        <v>0.36899999999999999</v>
      </c>
      <c r="G682">
        <v>0.39700000000000002</v>
      </c>
      <c r="H682">
        <v>38.799999999999997</v>
      </c>
      <c r="I682">
        <v>50</v>
      </c>
      <c r="J682">
        <v>397</v>
      </c>
      <c r="K682">
        <v>681</v>
      </c>
    </row>
    <row r="683" spans="2:11" x14ac:dyDescent="0.25">
      <c r="B683" t="s">
        <v>4139</v>
      </c>
      <c r="C683" t="s">
        <v>4140</v>
      </c>
      <c r="D683">
        <v>397</v>
      </c>
      <c r="E683">
        <v>8</v>
      </c>
      <c r="F683">
        <v>0.38600000000000001</v>
      </c>
      <c r="G683">
        <v>0.39700000000000002</v>
      </c>
      <c r="H683">
        <v>45.5</v>
      </c>
      <c r="I683">
        <v>50</v>
      </c>
      <c r="J683">
        <v>397</v>
      </c>
      <c r="K683">
        <v>682</v>
      </c>
    </row>
    <row r="684" spans="2:11" x14ac:dyDescent="0.25">
      <c r="B684" t="s">
        <v>4141</v>
      </c>
      <c r="C684" t="s">
        <v>4142</v>
      </c>
      <c r="D684">
        <v>396</v>
      </c>
      <c r="E684">
        <v>14</v>
      </c>
      <c r="F684">
        <v>0.40899999999999997</v>
      </c>
      <c r="G684">
        <v>0.39600000000000002</v>
      </c>
      <c r="H684">
        <v>54.9</v>
      </c>
      <c r="I684">
        <v>50</v>
      </c>
      <c r="J684">
        <v>396</v>
      </c>
      <c r="K684">
        <v>683</v>
      </c>
    </row>
    <row r="685" spans="2:11" x14ac:dyDescent="0.25">
      <c r="B685" t="s">
        <v>4143</v>
      </c>
      <c r="C685" t="s">
        <v>4144</v>
      </c>
      <c r="D685">
        <v>396</v>
      </c>
      <c r="E685">
        <v>20</v>
      </c>
      <c r="F685">
        <v>0.40300000000000002</v>
      </c>
      <c r="G685">
        <v>0.35199999999999998</v>
      </c>
      <c r="H685">
        <v>69.8</v>
      </c>
      <c r="I685">
        <v>67.5</v>
      </c>
      <c r="J685">
        <v>396</v>
      </c>
      <c r="K685">
        <v>684</v>
      </c>
    </row>
    <row r="686" spans="2:11" x14ac:dyDescent="0.25">
      <c r="B686" t="s">
        <v>4145</v>
      </c>
      <c r="C686" t="s">
        <v>4146</v>
      </c>
      <c r="D686">
        <v>395</v>
      </c>
      <c r="E686">
        <v>20</v>
      </c>
      <c r="F686">
        <v>0.42399999999999999</v>
      </c>
      <c r="G686">
        <v>0.40799999999999997</v>
      </c>
      <c r="H686">
        <v>55.9</v>
      </c>
      <c r="I686">
        <v>45</v>
      </c>
      <c r="J686">
        <v>395</v>
      </c>
      <c r="K686">
        <v>685</v>
      </c>
    </row>
    <row r="687" spans="2:11" x14ac:dyDescent="0.25">
      <c r="B687" t="s">
        <v>4147</v>
      </c>
      <c r="C687" t="s">
        <v>4148</v>
      </c>
      <c r="D687">
        <v>395</v>
      </c>
      <c r="E687">
        <v>15</v>
      </c>
      <c r="F687">
        <v>0.38400000000000001</v>
      </c>
      <c r="G687">
        <v>0.38700000000000001</v>
      </c>
      <c r="H687">
        <v>48.8</v>
      </c>
      <c r="I687">
        <v>53.3</v>
      </c>
      <c r="J687">
        <v>395</v>
      </c>
      <c r="K687">
        <v>686</v>
      </c>
    </row>
    <row r="688" spans="2:11" x14ac:dyDescent="0.25">
      <c r="B688" t="s">
        <v>4149</v>
      </c>
      <c r="C688" t="s">
        <v>4150</v>
      </c>
      <c r="D688">
        <v>395</v>
      </c>
      <c r="E688">
        <v>6</v>
      </c>
      <c r="F688">
        <v>0.45300000000000001</v>
      </c>
      <c r="G688">
        <v>0.47199999999999998</v>
      </c>
      <c r="H688">
        <v>43.9</v>
      </c>
      <c r="I688">
        <v>25</v>
      </c>
      <c r="J688">
        <v>395</v>
      </c>
      <c r="K688">
        <v>687</v>
      </c>
    </row>
    <row r="689" spans="2:11" x14ac:dyDescent="0.25">
      <c r="B689" t="s">
        <v>4151</v>
      </c>
      <c r="C689" t="s">
        <v>4152</v>
      </c>
      <c r="D689">
        <v>394</v>
      </c>
      <c r="E689">
        <v>12</v>
      </c>
      <c r="F689">
        <v>0.35099999999999998</v>
      </c>
      <c r="G689">
        <v>0.35299999999999998</v>
      </c>
      <c r="H689">
        <v>49.2</v>
      </c>
      <c r="I689">
        <v>66.7</v>
      </c>
      <c r="J689">
        <v>394</v>
      </c>
      <c r="K689">
        <v>688</v>
      </c>
    </row>
    <row r="690" spans="2:11" x14ac:dyDescent="0.25">
      <c r="B690" t="s">
        <v>4153</v>
      </c>
      <c r="C690" t="s">
        <v>4154</v>
      </c>
      <c r="D690">
        <v>394</v>
      </c>
      <c r="E690">
        <v>6</v>
      </c>
      <c r="F690">
        <v>0.36899999999999999</v>
      </c>
      <c r="G690">
        <v>0.35299999999999998</v>
      </c>
      <c r="H690">
        <v>57.1</v>
      </c>
      <c r="I690">
        <v>66.7</v>
      </c>
      <c r="J690">
        <v>394</v>
      </c>
      <c r="K690">
        <v>689</v>
      </c>
    </row>
    <row r="691" spans="2:11" x14ac:dyDescent="0.25">
      <c r="B691" t="s">
        <v>4155</v>
      </c>
      <c r="C691" t="s">
        <v>4156</v>
      </c>
      <c r="D691">
        <v>394</v>
      </c>
      <c r="E691">
        <v>20</v>
      </c>
      <c r="F691">
        <v>0.45</v>
      </c>
      <c r="G691">
        <v>0.4</v>
      </c>
      <c r="H691">
        <v>67.599999999999994</v>
      </c>
      <c r="I691">
        <v>47.5</v>
      </c>
      <c r="J691">
        <v>394</v>
      </c>
      <c r="K691">
        <v>690</v>
      </c>
    </row>
    <row r="692" spans="2:11" x14ac:dyDescent="0.25">
      <c r="B692" t="s">
        <v>1082</v>
      </c>
      <c r="C692" t="s">
        <v>1083</v>
      </c>
      <c r="D692">
        <v>394</v>
      </c>
      <c r="E692">
        <v>55</v>
      </c>
      <c r="F692">
        <v>0.39400000000000002</v>
      </c>
      <c r="G692">
        <v>0.39400000000000002</v>
      </c>
      <c r="H692">
        <v>50.2</v>
      </c>
      <c r="I692">
        <v>50</v>
      </c>
      <c r="J692">
        <v>394</v>
      </c>
      <c r="K692">
        <v>691</v>
      </c>
    </row>
    <row r="693" spans="2:11" x14ac:dyDescent="0.25">
      <c r="B693" t="s">
        <v>4157</v>
      </c>
      <c r="C693" t="s">
        <v>4158</v>
      </c>
      <c r="D693">
        <v>393</v>
      </c>
      <c r="E693">
        <v>25</v>
      </c>
      <c r="F693">
        <v>0.40899999999999997</v>
      </c>
      <c r="G693">
        <v>0.40899999999999997</v>
      </c>
      <c r="H693">
        <v>50</v>
      </c>
      <c r="I693">
        <v>44</v>
      </c>
      <c r="J693">
        <v>393</v>
      </c>
      <c r="K693">
        <v>692</v>
      </c>
    </row>
    <row r="694" spans="2:11" x14ac:dyDescent="0.25">
      <c r="B694" t="s">
        <v>4159</v>
      </c>
      <c r="C694" t="s">
        <v>4160</v>
      </c>
      <c r="D694">
        <v>393</v>
      </c>
      <c r="E694">
        <v>31</v>
      </c>
      <c r="F694">
        <v>0.40600000000000003</v>
      </c>
      <c r="G694">
        <v>0.38900000000000001</v>
      </c>
      <c r="H694">
        <v>56.6</v>
      </c>
      <c r="I694">
        <v>51.6</v>
      </c>
      <c r="J694">
        <v>393</v>
      </c>
      <c r="K694">
        <v>693</v>
      </c>
    </row>
    <row r="695" spans="2:11" x14ac:dyDescent="0.25">
      <c r="B695" t="s">
        <v>4161</v>
      </c>
      <c r="C695" t="s">
        <v>4162</v>
      </c>
      <c r="D695">
        <v>393</v>
      </c>
      <c r="E695">
        <v>33</v>
      </c>
      <c r="F695">
        <v>0.377</v>
      </c>
      <c r="G695">
        <v>0.39300000000000002</v>
      </c>
      <c r="H695">
        <v>43.5</v>
      </c>
      <c r="I695">
        <v>50</v>
      </c>
      <c r="J695">
        <v>393</v>
      </c>
      <c r="K695">
        <v>694</v>
      </c>
    </row>
    <row r="696" spans="2:11" x14ac:dyDescent="0.25">
      <c r="B696" t="s">
        <v>4163</v>
      </c>
      <c r="C696" t="s">
        <v>4164</v>
      </c>
      <c r="D696">
        <v>393</v>
      </c>
      <c r="E696">
        <v>22</v>
      </c>
      <c r="F696">
        <v>0.39900000000000002</v>
      </c>
      <c r="G696">
        <v>0.44500000000000001</v>
      </c>
      <c r="H696">
        <v>33.700000000000003</v>
      </c>
      <c r="I696">
        <v>31.8</v>
      </c>
      <c r="J696">
        <v>393</v>
      </c>
      <c r="K696">
        <v>695</v>
      </c>
    </row>
    <row r="697" spans="2:11" x14ac:dyDescent="0.25">
      <c r="B697" t="s">
        <v>4165</v>
      </c>
      <c r="C697" t="s">
        <v>4166</v>
      </c>
      <c r="D697">
        <v>393</v>
      </c>
      <c r="E697">
        <v>7</v>
      </c>
      <c r="F697">
        <v>0.40200000000000002</v>
      </c>
      <c r="G697">
        <v>0.375</v>
      </c>
      <c r="H697">
        <v>60.4</v>
      </c>
      <c r="I697">
        <v>57.1</v>
      </c>
      <c r="J697">
        <v>393</v>
      </c>
      <c r="K697">
        <v>696</v>
      </c>
    </row>
    <row r="698" spans="2:11" x14ac:dyDescent="0.25">
      <c r="B698" t="s">
        <v>2295</v>
      </c>
      <c r="C698" t="s">
        <v>2296</v>
      </c>
      <c r="D698">
        <v>393</v>
      </c>
      <c r="E698">
        <v>27</v>
      </c>
      <c r="F698">
        <v>0.40200000000000002</v>
      </c>
      <c r="G698">
        <v>0.37</v>
      </c>
      <c r="H698">
        <v>62.4</v>
      </c>
      <c r="I698">
        <v>59.3</v>
      </c>
      <c r="J698">
        <v>393</v>
      </c>
      <c r="K698">
        <v>697</v>
      </c>
    </row>
    <row r="699" spans="2:11" x14ac:dyDescent="0.25">
      <c r="B699" t="s">
        <v>4167</v>
      </c>
      <c r="C699" t="s">
        <v>4168</v>
      </c>
      <c r="D699">
        <v>393</v>
      </c>
      <c r="E699">
        <v>11</v>
      </c>
      <c r="F699">
        <v>0.39400000000000002</v>
      </c>
      <c r="G699">
        <v>0.38100000000000001</v>
      </c>
      <c r="H699">
        <v>55</v>
      </c>
      <c r="I699">
        <v>54.5</v>
      </c>
      <c r="J699">
        <v>393</v>
      </c>
      <c r="K699">
        <v>698</v>
      </c>
    </row>
    <row r="700" spans="2:11" x14ac:dyDescent="0.25">
      <c r="B700" t="s">
        <v>4169</v>
      </c>
      <c r="C700" t="s">
        <v>4170</v>
      </c>
      <c r="D700">
        <v>392</v>
      </c>
      <c r="E700">
        <v>19</v>
      </c>
      <c r="F700">
        <v>0.41199999999999998</v>
      </c>
      <c r="G700">
        <v>0.39900000000000002</v>
      </c>
      <c r="H700">
        <v>55.1</v>
      </c>
      <c r="I700">
        <v>47.4</v>
      </c>
      <c r="J700">
        <v>392</v>
      </c>
      <c r="K700">
        <v>699</v>
      </c>
    </row>
    <row r="701" spans="2:11" x14ac:dyDescent="0.25">
      <c r="B701" t="s">
        <v>4171</v>
      </c>
      <c r="C701" t="s">
        <v>4172</v>
      </c>
      <c r="D701">
        <v>392</v>
      </c>
      <c r="E701">
        <v>28</v>
      </c>
      <c r="F701">
        <v>0.42599999999999999</v>
      </c>
      <c r="G701">
        <v>0.39200000000000002</v>
      </c>
      <c r="H701">
        <v>62.7</v>
      </c>
      <c r="I701">
        <v>50</v>
      </c>
      <c r="J701">
        <v>392</v>
      </c>
      <c r="K701">
        <v>700</v>
      </c>
    </row>
    <row r="702" spans="2:11" x14ac:dyDescent="0.25">
      <c r="B702" t="s">
        <v>4173</v>
      </c>
      <c r="C702" t="s">
        <v>4174</v>
      </c>
      <c r="D702">
        <v>392</v>
      </c>
      <c r="E702">
        <v>13</v>
      </c>
      <c r="F702">
        <v>0.40200000000000002</v>
      </c>
      <c r="G702">
        <v>0.36299999999999999</v>
      </c>
      <c r="H702">
        <v>65.3</v>
      </c>
      <c r="I702">
        <v>61.5</v>
      </c>
      <c r="J702">
        <v>392</v>
      </c>
      <c r="K702">
        <v>701</v>
      </c>
    </row>
    <row r="703" spans="2:11" x14ac:dyDescent="0.25">
      <c r="B703" t="s">
        <v>4175</v>
      </c>
      <c r="C703" t="s">
        <v>4176</v>
      </c>
      <c r="D703">
        <v>391</v>
      </c>
      <c r="E703">
        <v>40</v>
      </c>
      <c r="F703">
        <v>0.40500000000000003</v>
      </c>
      <c r="G703">
        <v>0.39800000000000002</v>
      </c>
      <c r="H703">
        <v>52.6</v>
      </c>
      <c r="I703">
        <v>47.5</v>
      </c>
      <c r="J703">
        <v>391</v>
      </c>
      <c r="K703">
        <v>702</v>
      </c>
    </row>
    <row r="704" spans="2:11" x14ac:dyDescent="0.25">
      <c r="B704" t="s">
        <v>4177</v>
      </c>
      <c r="C704" t="s">
        <v>4178</v>
      </c>
      <c r="D704">
        <v>391</v>
      </c>
      <c r="E704">
        <v>24</v>
      </c>
      <c r="F704">
        <v>0.39200000000000002</v>
      </c>
      <c r="G704">
        <v>0.38100000000000001</v>
      </c>
      <c r="H704">
        <v>54.2</v>
      </c>
      <c r="I704">
        <v>54.2</v>
      </c>
      <c r="J704">
        <v>391</v>
      </c>
      <c r="K704">
        <v>703</v>
      </c>
    </row>
    <row r="705" spans="2:11" x14ac:dyDescent="0.25">
      <c r="B705" t="s">
        <v>4179</v>
      </c>
      <c r="C705" t="s">
        <v>4180</v>
      </c>
      <c r="D705">
        <v>391</v>
      </c>
      <c r="E705">
        <v>10</v>
      </c>
      <c r="F705">
        <v>0.38900000000000001</v>
      </c>
      <c r="G705">
        <v>0.36599999999999999</v>
      </c>
      <c r="H705">
        <v>59.4</v>
      </c>
      <c r="I705">
        <v>60</v>
      </c>
      <c r="J705">
        <v>391</v>
      </c>
      <c r="K705">
        <v>704</v>
      </c>
    </row>
    <row r="706" spans="2:11" x14ac:dyDescent="0.25">
      <c r="B706" t="s">
        <v>4181</v>
      </c>
      <c r="C706" t="s">
        <v>4182</v>
      </c>
      <c r="D706">
        <v>391</v>
      </c>
      <c r="E706">
        <v>30</v>
      </c>
      <c r="F706">
        <v>0.39400000000000002</v>
      </c>
      <c r="G706">
        <v>0.437</v>
      </c>
      <c r="H706">
        <v>34.200000000000003</v>
      </c>
      <c r="I706">
        <v>33.299999999999997</v>
      </c>
      <c r="J706">
        <v>391</v>
      </c>
      <c r="K706">
        <v>705</v>
      </c>
    </row>
    <row r="707" spans="2:11" x14ac:dyDescent="0.25">
      <c r="B707" t="s">
        <v>4183</v>
      </c>
      <c r="C707" t="s">
        <v>4184</v>
      </c>
      <c r="D707">
        <v>391</v>
      </c>
      <c r="E707">
        <v>6</v>
      </c>
      <c r="F707">
        <v>0.44600000000000001</v>
      </c>
      <c r="G707">
        <v>0.39100000000000001</v>
      </c>
      <c r="H707">
        <v>69.400000000000006</v>
      </c>
      <c r="I707">
        <v>50</v>
      </c>
      <c r="J707">
        <v>391</v>
      </c>
      <c r="K707">
        <v>706</v>
      </c>
    </row>
    <row r="708" spans="2:11" x14ac:dyDescent="0.25">
      <c r="B708" t="s">
        <v>4185</v>
      </c>
      <c r="C708" t="s">
        <v>4186</v>
      </c>
      <c r="D708">
        <v>391</v>
      </c>
      <c r="E708">
        <v>8</v>
      </c>
      <c r="F708">
        <v>0.39500000000000002</v>
      </c>
      <c r="G708">
        <v>0.42399999999999999</v>
      </c>
      <c r="H708">
        <v>39.1</v>
      </c>
      <c r="I708">
        <v>37.5</v>
      </c>
      <c r="J708">
        <v>391</v>
      </c>
      <c r="K708">
        <v>707</v>
      </c>
    </row>
    <row r="709" spans="2:11" x14ac:dyDescent="0.25">
      <c r="B709" t="s">
        <v>4187</v>
      </c>
      <c r="C709" t="s">
        <v>4188</v>
      </c>
      <c r="D709">
        <v>390</v>
      </c>
      <c r="E709">
        <v>27</v>
      </c>
      <c r="F709">
        <v>0.40200000000000002</v>
      </c>
      <c r="G709">
        <v>0.39500000000000002</v>
      </c>
      <c r="H709">
        <v>52.5</v>
      </c>
      <c r="I709">
        <v>48.1</v>
      </c>
      <c r="J709">
        <v>390</v>
      </c>
      <c r="K709">
        <v>708</v>
      </c>
    </row>
    <row r="710" spans="2:11" x14ac:dyDescent="0.25">
      <c r="B710" t="s">
        <v>4189</v>
      </c>
      <c r="C710" t="s">
        <v>4190</v>
      </c>
      <c r="D710">
        <v>390</v>
      </c>
      <c r="E710">
        <v>13</v>
      </c>
      <c r="F710">
        <v>0.38</v>
      </c>
      <c r="G710">
        <v>0.371</v>
      </c>
      <c r="H710">
        <v>53.6</v>
      </c>
      <c r="I710">
        <v>57.7</v>
      </c>
      <c r="J710">
        <v>390</v>
      </c>
      <c r="K710">
        <v>709</v>
      </c>
    </row>
    <row r="711" spans="2:11" x14ac:dyDescent="0.25">
      <c r="B711" t="s">
        <v>4191</v>
      </c>
      <c r="C711" t="s">
        <v>4134</v>
      </c>
      <c r="D711">
        <v>390</v>
      </c>
      <c r="E711">
        <v>8</v>
      </c>
      <c r="F711">
        <v>0.35199999999999998</v>
      </c>
      <c r="G711">
        <v>0.375</v>
      </c>
      <c r="H711">
        <v>40.5</v>
      </c>
      <c r="I711">
        <v>56.2</v>
      </c>
      <c r="J711">
        <v>390</v>
      </c>
      <c r="K711">
        <v>710</v>
      </c>
    </row>
    <row r="712" spans="2:11" x14ac:dyDescent="0.25">
      <c r="B712" t="s">
        <v>4192</v>
      </c>
      <c r="C712" t="s">
        <v>4193</v>
      </c>
      <c r="D712">
        <v>390</v>
      </c>
      <c r="E712">
        <v>22</v>
      </c>
      <c r="F712">
        <v>0.42499999999999999</v>
      </c>
      <c r="G712">
        <v>0.39500000000000002</v>
      </c>
      <c r="H712">
        <v>61</v>
      </c>
      <c r="I712">
        <v>47.7</v>
      </c>
      <c r="J712">
        <v>390</v>
      </c>
      <c r="K712">
        <v>711</v>
      </c>
    </row>
    <row r="713" spans="2:11" x14ac:dyDescent="0.25">
      <c r="B713" t="s">
        <v>1893</v>
      </c>
      <c r="C713" t="s">
        <v>1894</v>
      </c>
      <c r="D713">
        <v>389</v>
      </c>
      <c r="E713">
        <v>22</v>
      </c>
      <c r="F713">
        <v>0.40100000000000002</v>
      </c>
      <c r="G713">
        <v>0.378</v>
      </c>
      <c r="H713">
        <v>59</v>
      </c>
      <c r="I713">
        <v>54.5</v>
      </c>
      <c r="J713">
        <v>389</v>
      </c>
      <c r="K713">
        <v>712</v>
      </c>
    </row>
    <row r="714" spans="2:11" x14ac:dyDescent="0.25">
      <c r="B714" t="s">
        <v>4194</v>
      </c>
      <c r="C714" t="s">
        <v>4195</v>
      </c>
      <c r="D714">
        <v>389</v>
      </c>
      <c r="E714">
        <v>12</v>
      </c>
      <c r="F714">
        <v>0.34899999999999998</v>
      </c>
      <c r="G714">
        <v>0.26300000000000001</v>
      </c>
      <c r="H714">
        <v>85.1</v>
      </c>
      <c r="I714">
        <v>91.7</v>
      </c>
      <c r="J714">
        <v>389</v>
      </c>
      <c r="K714">
        <v>713</v>
      </c>
    </row>
    <row r="715" spans="2:11" x14ac:dyDescent="0.25">
      <c r="B715" t="s">
        <v>4196</v>
      </c>
      <c r="C715" t="s">
        <v>4197</v>
      </c>
      <c r="D715">
        <v>389</v>
      </c>
      <c r="E715">
        <v>28</v>
      </c>
      <c r="F715">
        <v>0.38100000000000001</v>
      </c>
      <c r="G715">
        <v>0.36699999999999999</v>
      </c>
      <c r="H715">
        <v>55.5</v>
      </c>
      <c r="I715">
        <v>58.9</v>
      </c>
      <c r="J715">
        <v>389</v>
      </c>
      <c r="K715">
        <v>714</v>
      </c>
    </row>
    <row r="716" spans="2:11" x14ac:dyDescent="0.25">
      <c r="B716" t="s">
        <v>4198</v>
      </c>
      <c r="C716" t="s">
        <v>4199</v>
      </c>
      <c r="D716">
        <v>389</v>
      </c>
      <c r="E716">
        <v>25</v>
      </c>
      <c r="F716">
        <v>0.41199999999999998</v>
      </c>
      <c r="G716">
        <v>0.45300000000000001</v>
      </c>
      <c r="H716">
        <v>35.6</v>
      </c>
      <c r="I716">
        <v>28</v>
      </c>
      <c r="J716">
        <v>389</v>
      </c>
      <c r="K716">
        <v>715</v>
      </c>
    </row>
    <row r="717" spans="2:11" x14ac:dyDescent="0.25">
      <c r="B717" t="s">
        <v>4200</v>
      </c>
      <c r="C717" t="s">
        <v>4201</v>
      </c>
      <c r="D717">
        <v>389</v>
      </c>
      <c r="E717">
        <v>14</v>
      </c>
      <c r="F717">
        <v>0.38600000000000001</v>
      </c>
      <c r="G717">
        <v>0.40799999999999997</v>
      </c>
      <c r="H717">
        <v>41.8</v>
      </c>
      <c r="I717">
        <v>42.9</v>
      </c>
      <c r="J717">
        <v>389</v>
      </c>
      <c r="K717">
        <v>716</v>
      </c>
    </row>
    <row r="718" spans="2:11" x14ac:dyDescent="0.25">
      <c r="B718" t="s">
        <v>4202</v>
      </c>
      <c r="C718" t="s">
        <v>4203</v>
      </c>
      <c r="D718">
        <v>389</v>
      </c>
      <c r="E718">
        <v>12</v>
      </c>
      <c r="F718">
        <v>0.45</v>
      </c>
      <c r="G718">
        <v>0.36799999999999999</v>
      </c>
      <c r="H718">
        <v>77.5</v>
      </c>
      <c r="I718">
        <v>58.3</v>
      </c>
      <c r="J718">
        <v>389</v>
      </c>
      <c r="K718">
        <v>717</v>
      </c>
    </row>
    <row r="719" spans="2:11" x14ac:dyDescent="0.25">
      <c r="B719" t="s">
        <v>4204</v>
      </c>
      <c r="C719" t="s">
        <v>4205</v>
      </c>
      <c r="D719">
        <v>389</v>
      </c>
      <c r="E719">
        <v>6</v>
      </c>
      <c r="F719">
        <v>0.438</v>
      </c>
      <c r="G719">
        <v>0.38900000000000001</v>
      </c>
      <c r="H719">
        <v>67.900000000000006</v>
      </c>
      <c r="I719">
        <v>50</v>
      </c>
      <c r="J719">
        <v>389</v>
      </c>
      <c r="K719">
        <v>718</v>
      </c>
    </row>
    <row r="720" spans="2:11" x14ac:dyDescent="0.25">
      <c r="B720" t="s">
        <v>4206</v>
      </c>
      <c r="C720" t="s">
        <v>4207</v>
      </c>
      <c r="D720">
        <v>388</v>
      </c>
      <c r="E720">
        <v>20</v>
      </c>
      <c r="F720">
        <v>0.38400000000000001</v>
      </c>
      <c r="G720">
        <v>0.36399999999999999</v>
      </c>
      <c r="H720">
        <v>58.2</v>
      </c>
      <c r="I720">
        <v>60</v>
      </c>
      <c r="J720">
        <v>388</v>
      </c>
      <c r="K720">
        <v>719</v>
      </c>
    </row>
    <row r="721" spans="2:11" x14ac:dyDescent="0.25">
      <c r="B721" t="s">
        <v>4208</v>
      </c>
      <c r="C721" t="s">
        <v>4209</v>
      </c>
      <c r="D721">
        <v>388</v>
      </c>
      <c r="E721">
        <v>12</v>
      </c>
      <c r="F721">
        <v>0.39600000000000002</v>
      </c>
      <c r="G721">
        <v>0.32500000000000001</v>
      </c>
      <c r="H721">
        <v>77.099999999999994</v>
      </c>
      <c r="I721">
        <v>75</v>
      </c>
      <c r="J721">
        <v>388</v>
      </c>
      <c r="K721">
        <v>720</v>
      </c>
    </row>
    <row r="722" spans="2:11" x14ac:dyDescent="0.25">
      <c r="B722" t="s">
        <v>4210</v>
      </c>
      <c r="C722" t="s">
        <v>4211</v>
      </c>
      <c r="D722">
        <v>388</v>
      </c>
      <c r="E722">
        <v>8</v>
      </c>
      <c r="F722">
        <v>0.34300000000000003</v>
      </c>
      <c r="G722">
        <v>0.34200000000000003</v>
      </c>
      <c r="H722">
        <v>50.6</v>
      </c>
      <c r="I722">
        <v>68.8</v>
      </c>
      <c r="J722">
        <v>388</v>
      </c>
      <c r="K722">
        <v>721</v>
      </c>
    </row>
    <row r="723" spans="2:11" x14ac:dyDescent="0.25">
      <c r="B723" t="s">
        <v>4212</v>
      </c>
      <c r="C723" t="s">
        <v>4213</v>
      </c>
      <c r="D723">
        <v>388</v>
      </c>
      <c r="E723">
        <v>22</v>
      </c>
      <c r="F723">
        <v>0.41799999999999998</v>
      </c>
      <c r="G723">
        <v>0.39400000000000002</v>
      </c>
      <c r="H723">
        <v>59.2</v>
      </c>
      <c r="I723">
        <v>47.7</v>
      </c>
      <c r="J723">
        <v>388</v>
      </c>
      <c r="K723">
        <v>722</v>
      </c>
    </row>
    <row r="724" spans="2:11" x14ac:dyDescent="0.25">
      <c r="B724" t="s">
        <v>1899</v>
      </c>
      <c r="C724" t="s">
        <v>1900</v>
      </c>
      <c r="D724">
        <v>388</v>
      </c>
      <c r="E724">
        <v>8</v>
      </c>
      <c r="F724">
        <v>0.39400000000000002</v>
      </c>
      <c r="G724">
        <v>0.35699999999999998</v>
      </c>
      <c r="H724">
        <v>64.8</v>
      </c>
      <c r="I724">
        <v>62.5</v>
      </c>
      <c r="J724">
        <v>388</v>
      </c>
      <c r="K724">
        <v>723</v>
      </c>
    </row>
    <row r="725" spans="2:11" x14ac:dyDescent="0.25">
      <c r="B725" t="s">
        <v>4214</v>
      </c>
      <c r="C725" t="s">
        <v>4215</v>
      </c>
      <c r="D725">
        <v>387</v>
      </c>
      <c r="E725">
        <v>34</v>
      </c>
      <c r="F725">
        <v>0.39100000000000001</v>
      </c>
      <c r="G725">
        <v>0.377</v>
      </c>
      <c r="H725">
        <v>55.8</v>
      </c>
      <c r="I725">
        <v>54.4</v>
      </c>
      <c r="J725">
        <v>387</v>
      </c>
      <c r="K725">
        <v>724</v>
      </c>
    </row>
    <row r="726" spans="2:11" x14ac:dyDescent="0.25">
      <c r="B726" t="s">
        <v>4216</v>
      </c>
      <c r="C726" t="s">
        <v>4217</v>
      </c>
      <c r="D726">
        <v>387</v>
      </c>
      <c r="E726">
        <v>7</v>
      </c>
      <c r="F726">
        <v>0.33700000000000002</v>
      </c>
      <c r="G726">
        <v>0.37</v>
      </c>
      <c r="H726">
        <v>35.9</v>
      </c>
      <c r="I726">
        <v>64.3</v>
      </c>
      <c r="J726">
        <v>387</v>
      </c>
      <c r="K726">
        <v>725</v>
      </c>
    </row>
    <row r="727" spans="2:11" x14ac:dyDescent="0.25">
      <c r="B727" t="s">
        <v>4218</v>
      </c>
      <c r="C727" t="s">
        <v>4219</v>
      </c>
      <c r="D727">
        <v>387</v>
      </c>
      <c r="E727">
        <v>12</v>
      </c>
      <c r="F727">
        <v>0.42799999999999999</v>
      </c>
      <c r="G727">
        <v>0.38700000000000001</v>
      </c>
      <c r="H727">
        <v>65.099999999999994</v>
      </c>
      <c r="I727">
        <v>50</v>
      </c>
      <c r="J727">
        <v>387</v>
      </c>
      <c r="K727">
        <v>726</v>
      </c>
    </row>
    <row r="728" spans="2:11" x14ac:dyDescent="0.25">
      <c r="B728" t="s">
        <v>4220</v>
      </c>
      <c r="C728" t="s">
        <v>4221</v>
      </c>
      <c r="D728">
        <v>387</v>
      </c>
      <c r="E728">
        <v>28</v>
      </c>
      <c r="F728">
        <v>0.36099999999999999</v>
      </c>
      <c r="G728">
        <v>0.42499999999999999</v>
      </c>
      <c r="H728">
        <v>26.5</v>
      </c>
      <c r="I728">
        <v>35.700000000000003</v>
      </c>
      <c r="J728">
        <v>387</v>
      </c>
      <c r="K728">
        <v>727</v>
      </c>
    </row>
    <row r="729" spans="2:11" x14ac:dyDescent="0.25">
      <c r="B729" t="s">
        <v>4222</v>
      </c>
      <c r="C729" t="s">
        <v>4223</v>
      </c>
      <c r="D729">
        <v>387</v>
      </c>
      <c r="E729">
        <v>26</v>
      </c>
      <c r="F729">
        <v>0.43099999999999999</v>
      </c>
      <c r="G729">
        <v>0.36799999999999999</v>
      </c>
      <c r="H729">
        <v>72.599999999999994</v>
      </c>
      <c r="I729">
        <v>57.7</v>
      </c>
      <c r="J729">
        <v>387</v>
      </c>
      <c r="K729">
        <v>728</v>
      </c>
    </row>
    <row r="730" spans="2:11" x14ac:dyDescent="0.25">
      <c r="B730" t="s">
        <v>4224</v>
      </c>
      <c r="C730" t="s">
        <v>4225</v>
      </c>
      <c r="D730">
        <v>387</v>
      </c>
      <c r="E730">
        <v>21</v>
      </c>
      <c r="F730">
        <v>0.40100000000000002</v>
      </c>
      <c r="G730">
        <v>0.38100000000000001</v>
      </c>
      <c r="H730">
        <v>58</v>
      </c>
      <c r="I730">
        <v>52.4</v>
      </c>
      <c r="J730">
        <v>387</v>
      </c>
      <c r="K730">
        <v>729</v>
      </c>
    </row>
    <row r="731" spans="2:11" x14ac:dyDescent="0.25">
      <c r="B731" t="s">
        <v>4226</v>
      </c>
      <c r="C731" t="s">
        <v>4227</v>
      </c>
      <c r="D731">
        <v>387</v>
      </c>
      <c r="E731">
        <v>22</v>
      </c>
      <c r="F731">
        <v>0.373</v>
      </c>
      <c r="G731">
        <v>0.36499999999999999</v>
      </c>
      <c r="H731">
        <v>53.6</v>
      </c>
      <c r="I731">
        <v>59.1</v>
      </c>
      <c r="J731">
        <v>387</v>
      </c>
      <c r="K731">
        <v>730</v>
      </c>
    </row>
    <row r="732" spans="2:11" x14ac:dyDescent="0.25">
      <c r="B732" t="s">
        <v>4228</v>
      </c>
      <c r="C732" t="s">
        <v>4229</v>
      </c>
      <c r="D732">
        <v>387</v>
      </c>
      <c r="E732">
        <v>31</v>
      </c>
      <c r="F732">
        <v>0.40799999999999997</v>
      </c>
      <c r="G732">
        <v>0.35499999999999998</v>
      </c>
      <c r="H732">
        <v>70.2</v>
      </c>
      <c r="I732">
        <v>62.9</v>
      </c>
      <c r="J732">
        <v>387</v>
      </c>
      <c r="K732">
        <v>731</v>
      </c>
    </row>
    <row r="733" spans="2:11" x14ac:dyDescent="0.25">
      <c r="B733" t="s">
        <v>204</v>
      </c>
      <c r="C733" t="s">
        <v>205</v>
      </c>
      <c r="D733">
        <v>386</v>
      </c>
      <c r="E733">
        <v>12</v>
      </c>
      <c r="F733">
        <v>0.39600000000000002</v>
      </c>
      <c r="G733">
        <v>0.34499999999999997</v>
      </c>
      <c r="H733">
        <v>69.900000000000006</v>
      </c>
      <c r="I733">
        <v>66.7</v>
      </c>
      <c r="J733">
        <v>386</v>
      </c>
      <c r="K733">
        <v>732</v>
      </c>
    </row>
    <row r="734" spans="2:11" x14ac:dyDescent="0.25">
      <c r="B734" t="s">
        <v>2291</v>
      </c>
      <c r="C734" t="s">
        <v>2292</v>
      </c>
      <c r="D734">
        <v>386</v>
      </c>
      <c r="E734">
        <v>10</v>
      </c>
      <c r="F734">
        <v>0.34699999999999998</v>
      </c>
      <c r="G734">
        <v>0.34899999999999998</v>
      </c>
      <c r="H734">
        <v>49.1</v>
      </c>
      <c r="I734">
        <v>65</v>
      </c>
      <c r="J734">
        <v>386</v>
      </c>
      <c r="K734">
        <v>733</v>
      </c>
    </row>
    <row r="735" spans="2:11" x14ac:dyDescent="0.25">
      <c r="B735" t="s">
        <v>4230</v>
      </c>
      <c r="C735" t="s">
        <v>4231</v>
      </c>
      <c r="D735">
        <v>386</v>
      </c>
      <c r="E735">
        <v>11</v>
      </c>
      <c r="F735">
        <v>0.40600000000000003</v>
      </c>
      <c r="G735">
        <v>0.42199999999999999</v>
      </c>
      <c r="H735">
        <v>43.9</v>
      </c>
      <c r="I735">
        <v>36.4</v>
      </c>
      <c r="J735">
        <v>386</v>
      </c>
      <c r="K735">
        <v>734</v>
      </c>
    </row>
    <row r="736" spans="2:11" x14ac:dyDescent="0.25">
      <c r="B736" t="s">
        <v>4232</v>
      </c>
      <c r="C736" t="s">
        <v>4233</v>
      </c>
      <c r="D736">
        <v>386</v>
      </c>
      <c r="E736">
        <v>15</v>
      </c>
      <c r="F736">
        <v>0.33900000000000002</v>
      </c>
      <c r="G736">
        <v>0.36099999999999999</v>
      </c>
      <c r="H736">
        <v>40.200000000000003</v>
      </c>
      <c r="I736">
        <v>60</v>
      </c>
      <c r="J736">
        <v>386</v>
      </c>
      <c r="K736">
        <v>735</v>
      </c>
    </row>
    <row r="737" spans="2:11" x14ac:dyDescent="0.25">
      <c r="B737" t="s">
        <v>4234</v>
      </c>
      <c r="C737" t="s">
        <v>4235</v>
      </c>
      <c r="D737">
        <v>386</v>
      </c>
      <c r="E737">
        <v>16</v>
      </c>
      <c r="F737">
        <v>0.38900000000000001</v>
      </c>
      <c r="G737">
        <v>0.38600000000000001</v>
      </c>
      <c r="H737">
        <v>51.5</v>
      </c>
      <c r="I737">
        <v>50</v>
      </c>
      <c r="J737">
        <v>386</v>
      </c>
      <c r="K737">
        <v>736</v>
      </c>
    </row>
    <row r="738" spans="2:11" x14ac:dyDescent="0.25">
      <c r="B738" t="s">
        <v>4236</v>
      </c>
      <c r="C738" t="s">
        <v>4237</v>
      </c>
      <c r="D738">
        <v>385</v>
      </c>
      <c r="E738">
        <v>12</v>
      </c>
      <c r="F738">
        <v>0.38200000000000001</v>
      </c>
      <c r="G738">
        <v>0.33400000000000002</v>
      </c>
      <c r="H738">
        <v>69.599999999999994</v>
      </c>
      <c r="I738">
        <v>70.8</v>
      </c>
      <c r="J738">
        <v>385</v>
      </c>
      <c r="K738">
        <v>737</v>
      </c>
    </row>
    <row r="739" spans="2:11" x14ac:dyDescent="0.25">
      <c r="B739" t="s">
        <v>4238</v>
      </c>
      <c r="C739" t="s">
        <v>4239</v>
      </c>
      <c r="D739">
        <v>385</v>
      </c>
      <c r="E739">
        <v>18</v>
      </c>
      <c r="F739">
        <v>0.372</v>
      </c>
      <c r="G739">
        <v>0.38500000000000001</v>
      </c>
      <c r="H739">
        <v>44.6</v>
      </c>
      <c r="I739">
        <v>50</v>
      </c>
      <c r="J739">
        <v>385</v>
      </c>
      <c r="K739">
        <v>738</v>
      </c>
    </row>
    <row r="740" spans="2:11" x14ac:dyDescent="0.25">
      <c r="B740" t="s">
        <v>4240</v>
      </c>
      <c r="C740" t="s">
        <v>4241</v>
      </c>
      <c r="D740">
        <v>385</v>
      </c>
      <c r="E740">
        <v>5</v>
      </c>
      <c r="F740">
        <v>0.38400000000000001</v>
      </c>
      <c r="G740">
        <v>0.41099999999999998</v>
      </c>
      <c r="H740">
        <v>39.5</v>
      </c>
      <c r="I740">
        <v>40</v>
      </c>
      <c r="J740">
        <v>385</v>
      </c>
      <c r="K740">
        <v>739</v>
      </c>
    </row>
    <row r="741" spans="2:11" x14ac:dyDescent="0.25">
      <c r="B741" t="s">
        <v>549</v>
      </c>
      <c r="C741" t="s">
        <v>550</v>
      </c>
      <c r="D741">
        <v>385</v>
      </c>
      <c r="E741">
        <v>37</v>
      </c>
      <c r="F741">
        <v>0.379</v>
      </c>
      <c r="G741">
        <v>0.372</v>
      </c>
      <c r="H741">
        <v>52.9</v>
      </c>
      <c r="I741">
        <v>55.4</v>
      </c>
      <c r="J741">
        <v>385</v>
      </c>
      <c r="K741">
        <v>740</v>
      </c>
    </row>
    <row r="742" spans="2:11" x14ac:dyDescent="0.25">
      <c r="B742" t="s">
        <v>4242</v>
      </c>
      <c r="C742" t="s">
        <v>4243</v>
      </c>
      <c r="D742">
        <v>385</v>
      </c>
      <c r="E742">
        <v>16</v>
      </c>
      <c r="F742">
        <v>0.38300000000000001</v>
      </c>
      <c r="G742">
        <v>0.40899999999999997</v>
      </c>
      <c r="H742">
        <v>39.9</v>
      </c>
      <c r="I742">
        <v>40.6</v>
      </c>
      <c r="J742">
        <v>385</v>
      </c>
      <c r="K742">
        <v>741</v>
      </c>
    </row>
    <row r="743" spans="2:11" x14ac:dyDescent="0.25">
      <c r="B743" t="s">
        <v>4244</v>
      </c>
      <c r="C743" t="s">
        <v>4245</v>
      </c>
      <c r="D743">
        <v>385</v>
      </c>
      <c r="E743">
        <v>14</v>
      </c>
      <c r="F743">
        <v>0.377</v>
      </c>
      <c r="G743">
        <v>0.34100000000000003</v>
      </c>
      <c r="H743">
        <v>65.3</v>
      </c>
      <c r="I743">
        <v>67.900000000000006</v>
      </c>
      <c r="J743">
        <v>385</v>
      </c>
      <c r="K743">
        <v>742</v>
      </c>
    </row>
    <row r="744" spans="2:11" x14ac:dyDescent="0.25">
      <c r="B744" t="s">
        <v>4246</v>
      </c>
      <c r="C744" t="s">
        <v>4247</v>
      </c>
      <c r="D744">
        <v>384</v>
      </c>
      <c r="E744">
        <v>15</v>
      </c>
      <c r="F744">
        <v>0.41399999999999998</v>
      </c>
      <c r="G744">
        <v>0.38400000000000001</v>
      </c>
      <c r="H744">
        <v>61.3</v>
      </c>
      <c r="I744">
        <v>50</v>
      </c>
      <c r="J744">
        <v>384</v>
      </c>
      <c r="K744">
        <v>743</v>
      </c>
    </row>
    <row r="745" spans="2:11" x14ac:dyDescent="0.25">
      <c r="B745" t="s">
        <v>1062</v>
      </c>
      <c r="C745" t="s">
        <v>1063</v>
      </c>
      <c r="D745">
        <v>384</v>
      </c>
      <c r="E745">
        <v>24</v>
      </c>
      <c r="F745">
        <v>0.40200000000000002</v>
      </c>
      <c r="G745">
        <v>0.33800000000000002</v>
      </c>
      <c r="H745">
        <v>74.7</v>
      </c>
      <c r="I745">
        <v>68.8</v>
      </c>
      <c r="J745">
        <v>384</v>
      </c>
      <c r="K745">
        <v>744</v>
      </c>
    </row>
    <row r="746" spans="2:11" x14ac:dyDescent="0.25">
      <c r="B746" t="s">
        <v>4248</v>
      </c>
      <c r="C746" t="s">
        <v>4249</v>
      </c>
      <c r="D746">
        <v>383</v>
      </c>
      <c r="E746">
        <v>7</v>
      </c>
      <c r="F746">
        <v>0.36399999999999999</v>
      </c>
      <c r="G746">
        <v>0.40100000000000002</v>
      </c>
      <c r="H746">
        <v>35.299999999999997</v>
      </c>
      <c r="I746">
        <v>42.9</v>
      </c>
      <c r="J746">
        <v>383</v>
      </c>
      <c r="K746">
        <v>745</v>
      </c>
    </row>
    <row r="747" spans="2:11" x14ac:dyDescent="0.25">
      <c r="B747" t="s">
        <v>4250</v>
      </c>
      <c r="C747" t="s">
        <v>4251</v>
      </c>
      <c r="D747">
        <v>383</v>
      </c>
      <c r="E747">
        <v>5</v>
      </c>
      <c r="F747">
        <v>0.45100000000000001</v>
      </c>
      <c r="G747">
        <v>0.56000000000000005</v>
      </c>
      <c r="H747">
        <v>20.7</v>
      </c>
      <c r="I747">
        <v>0</v>
      </c>
      <c r="J747">
        <v>383</v>
      </c>
      <c r="K747">
        <v>746</v>
      </c>
    </row>
    <row r="748" spans="2:11" x14ac:dyDescent="0.25">
      <c r="B748" t="s">
        <v>4252</v>
      </c>
      <c r="C748" t="s">
        <v>4253</v>
      </c>
      <c r="D748">
        <v>383</v>
      </c>
      <c r="E748">
        <v>14</v>
      </c>
      <c r="F748">
        <v>0.36199999999999999</v>
      </c>
      <c r="G748">
        <v>0.38300000000000001</v>
      </c>
      <c r="H748">
        <v>41.5</v>
      </c>
      <c r="I748">
        <v>50</v>
      </c>
      <c r="J748">
        <v>383</v>
      </c>
      <c r="K748">
        <v>747</v>
      </c>
    </row>
    <row r="749" spans="2:11" x14ac:dyDescent="0.25">
      <c r="B749" t="s">
        <v>4254</v>
      </c>
      <c r="C749" t="s">
        <v>4255</v>
      </c>
      <c r="D749">
        <v>382</v>
      </c>
      <c r="E749">
        <v>23</v>
      </c>
      <c r="F749">
        <v>0.37</v>
      </c>
      <c r="G749">
        <v>0.35599999999999998</v>
      </c>
      <c r="H749">
        <v>56.1</v>
      </c>
      <c r="I749">
        <v>60.9</v>
      </c>
      <c r="J749">
        <v>382</v>
      </c>
      <c r="K749">
        <v>748</v>
      </c>
    </row>
    <row r="750" spans="2:11" x14ac:dyDescent="0.25">
      <c r="B750" t="s">
        <v>4256</v>
      </c>
      <c r="C750" t="s">
        <v>4257</v>
      </c>
      <c r="D750">
        <v>382</v>
      </c>
      <c r="E750">
        <v>46</v>
      </c>
      <c r="F750">
        <v>0.38</v>
      </c>
      <c r="G750">
        <v>0.38</v>
      </c>
      <c r="H750">
        <v>50.3</v>
      </c>
      <c r="I750">
        <v>51.1</v>
      </c>
      <c r="J750">
        <v>382</v>
      </c>
      <c r="K750">
        <v>749</v>
      </c>
    </row>
    <row r="751" spans="2:11" x14ac:dyDescent="0.25">
      <c r="B751" t="s">
        <v>4258</v>
      </c>
      <c r="C751" t="s">
        <v>4259</v>
      </c>
      <c r="D751">
        <v>382</v>
      </c>
      <c r="E751">
        <v>16</v>
      </c>
      <c r="F751">
        <v>0.39400000000000002</v>
      </c>
      <c r="G751">
        <v>0.52400000000000002</v>
      </c>
      <c r="H751">
        <v>14.8</v>
      </c>
      <c r="I751">
        <v>12.5</v>
      </c>
      <c r="J751">
        <v>382</v>
      </c>
      <c r="K751">
        <v>750</v>
      </c>
    </row>
    <row r="752" spans="2:11" x14ac:dyDescent="0.25">
      <c r="B752" t="s">
        <v>4260</v>
      </c>
      <c r="C752" t="s">
        <v>4261</v>
      </c>
      <c r="D752">
        <v>382</v>
      </c>
      <c r="E752">
        <v>32</v>
      </c>
      <c r="F752">
        <v>0.38900000000000001</v>
      </c>
      <c r="G752">
        <v>0.35899999999999999</v>
      </c>
      <c r="H752">
        <v>62</v>
      </c>
      <c r="I752">
        <v>59.4</v>
      </c>
      <c r="J752">
        <v>382</v>
      </c>
      <c r="K752">
        <v>751</v>
      </c>
    </row>
    <row r="753" spans="2:11" x14ac:dyDescent="0.25">
      <c r="B753" t="s">
        <v>4262</v>
      </c>
      <c r="C753" t="s">
        <v>4263</v>
      </c>
      <c r="D753">
        <v>382</v>
      </c>
      <c r="E753">
        <v>22</v>
      </c>
      <c r="F753">
        <v>0.37</v>
      </c>
      <c r="G753">
        <v>0.36</v>
      </c>
      <c r="H753">
        <v>54.2</v>
      </c>
      <c r="I753">
        <v>59.1</v>
      </c>
      <c r="J753">
        <v>382</v>
      </c>
      <c r="K753">
        <v>752</v>
      </c>
    </row>
    <row r="754" spans="2:11" x14ac:dyDescent="0.25">
      <c r="B754" t="s">
        <v>4264</v>
      </c>
      <c r="C754" t="s">
        <v>4265</v>
      </c>
      <c r="D754">
        <v>381</v>
      </c>
      <c r="E754">
        <v>14</v>
      </c>
      <c r="F754">
        <v>0.35099999999999998</v>
      </c>
      <c r="G754">
        <v>0.38100000000000001</v>
      </c>
      <c r="H754">
        <v>37.5</v>
      </c>
      <c r="I754">
        <v>50</v>
      </c>
      <c r="J754">
        <v>381</v>
      </c>
      <c r="K754">
        <v>753</v>
      </c>
    </row>
    <row r="755" spans="2:11" x14ac:dyDescent="0.25">
      <c r="B755" t="s">
        <v>4266</v>
      </c>
      <c r="C755" t="s">
        <v>4267</v>
      </c>
      <c r="D755">
        <v>381</v>
      </c>
      <c r="E755">
        <v>13</v>
      </c>
      <c r="F755">
        <v>0.36299999999999999</v>
      </c>
      <c r="G755">
        <v>0.372</v>
      </c>
      <c r="H755">
        <v>46.5</v>
      </c>
      <c r="I755">
        <v>53.8</v>
      </c>
      <c r="J755">
        <v>381</v>
      </c>
      <c r="K755">
        <v>754</v>
      </c>
    </row>
    <row r="756" spans="2:11" x14ac:dyDescent="0.25">
      <c r="B756" t="s">
        <v>4268</v>
      </c>
      <c r="C756" t="s">
        <v>4269</v>
      </c>
      <c r="D756">
        <v>381</v>
      </c>
      <c r="E756">
        <v>8</v>
      </c>
      <c r="F756">
        <v>0.42699999999999999</v>
      </c>
      <c r="G756">
        <v>0.41399999999999998</v>
      </c>
      <c r="H756">
        <v>54.8</v>
      </c>
      <c r="I756">
        <v>37.5</v>
      </c>
      <c r="J756">
        <v>381</v>
      </c>
      <c r="K756">
        <v>755</v>
      </c>
    </row>
    <row r="757" spans="2:11" x14ac:dyDescent="0.25">
      <c r="B757" t="s">
        <v>4270</v>
      </c>
      <c r="C757" t="s">
        <v>4271</v>
      </c>
      <c r="D757">
        <v>381</v>
      </c>
      <c r="E757">
        <v>12</v>
      </c>
      <c r="F757">
        <v>0.40699999999999997</v>
      </c>
      <c r="G757">
        <v>0.40200000000000002</v>
      </c>
      <c r="H757">
        <v>51.7</v>
      </c>
      <c r="I757">
        <v>41.7</v>
      </c>
      <c r="J757">
        <v>381</v>
      </c>
      <c r="K757">
        <v>756</v>
      </c>
    </row>
    <row r="758" spans="2:11" x14ac:dyDescent="0.25">
      <c r="B758" t="s">
        <v>510</v>
      </c>
      <c r="C758" t="s">
        <v>511</v>
      </c>
      <c r="D758">
        <v>381</v>
      </c>
      <c r="E758">
        <v>26</v>
      </c>
      <c r="F758">
        <v>0.38200000000000001</v>
      </c>
      <c r="G758">
        <v>0.36199999999999999</v>
      </c>
      <c r="H758">
        <v>58.1</v>
      </c>
      <c r="I758">
        <v>57.7</v>
      </c>
      <c r="J758">
        <v>381</v>
      </c>
      <c r="K758">
        <v>757</v>
      </c>
    </row>
    <row r="759" spans="2:11" x14ac:dyDescent="0.25">
      <c r="B759" t="s">
        <v>4272</v>
      </c>
      <c r="C759" t="s">
        <v>4273</v>
      </c>
      <c r="D759">
        <v>381</v>
      </c>
      <c r="E759">
        <v>16</v>
      </c>
      <c r="F759">
        <v>0.41</v>
      </c>
      <c r="G759">
        <v>0.38800000000000001</v>
      </c>
      <c r="H759">
        <v>58.5</v>
      </c>
      <c r="I759">
        <v>46.9</v>
      </c>
      <c r="J759">
        <v>381</v>
      </c>
      <c r="K759">
        <v>758</v>
      </c>
    </row>
    <row r="760" spans="2:11" x14ac:dyDescent="0.25">
      <c r="B760" t="s">
        <v>4274</v>
      </c>
      <c r="C760" t="s">
        <v>4275</v>
      </c>
      <c r="D760">
        <v>380</v>
      </c>
      <c r="E760">
        <v>12</v>
      </c>
      <c r="F760">
        <v>0.42499999999999999</v>
      </c>
      <c r="G760">
        <v>0.49299999999999999</v>
      </c>
      <c r="H760">
        <v>28.6</v>
      </c>
      <c r="I760">
        <v>16.7</v>
      </c>
      <c r="J760">
        <v>380</v>
      </c>
      <c r="K760">
        <v>759</v>
      </c>
    </row>
    <row r="761" spans="2:11" x14ac:dyDescent="0.25">
      <c r="B761" t="s">
        <v>333</v>
      </c>
      <c r="C761" t="s">
        <v>334</v>
      </c>
      <c r="D761">
        <v>380</v>
      </c>
      <c r="E761">
        <v>50</v>
      </c>
      <c r="F761">
        <v>0.39200000000000002</v>
      </c>
      <c r="G761">
        <v>0.377</v>
      </c>
      <c r="H761">
        <v>55.9</v>
      </c>
      <c r="I761">
        <v>51</v>
      </c>
      <c r="J761">
        <v>380</v>
      </c>
      <c r="K761">
        <v>760</v>
      </c>
    </row>
    <row r="762" spans="2:11" x14ac:dyDescent="0.25">
      <c r="B762" t="s">
        <v>4276</v>
      </c>
      <c r="C762" t="s">
        <v>4277</v>
      </c>
      <c r="D762">
        <v>380</v>
      </c>
      <c r="E762">
        <v>15</v>
      </c>
      <c r="F762">
        <v>0.36099999999999999</v>
      </c>
      <c r="G762">
        <v>0.40500000000000003</v>
      </c>
      <c r="H762">
        <v>32.6</v>
      </c>
      <c r="I762">
        <v>40</v>
      </c>
      <c r="J762">
        <v>380</v>
      </c>
      <c r="K762">
        <v>761</v>
      </c>
    </row>
    <row r="763" spans="2:11" x14ac:dyDescent="0.25">
      <c r="B763" t="s">
        <v>4278</v>
      </c>
      <c r="C763" t="s">
        <v>4279</v>
      </c>
      <c r="D763">
        <v>380</v>
      </c>
      <c r="E763">
        <v>7</v>
      </c>
      <c r="F763">
        <v>0.36</v>
      </c>
      <c r="G763">
        <v>0.41699999999999998</v>
      </c>
      <c r="H763">
        <v>28.3</v>
      </c>
      <c r="I763">
        <v>35.700000000000003</v>
      </c>
      <c r="J763">
        <v>380</v>
      </c>
      <c r="K763">
        <v>762</v>
      </c>
    </row>
    <row r="764" spans="2:11" x14ac:dyDescent="0.25">
      <c r="B764" t="s">
        <v>2415</v>
      </c>
      <c r="C764" t="s">
        <v>2416</v>
      </c>
      <c r="D764">
        <v>380</v>
      </c>
      <c r="E764">
        <v>32</v>
      </c>
      <c r="F764">
        <v>0.38400000000000001</v>
      </c>
      <c r="G764">
        <v>0.40400000000000003</v>
      </c>
      <c r="H764">
        <v>42.2</v>
      </c>
      <c r="I764">
        <v>40.6</v>
      </c>
      <c r="J764">
        <v>380</v>
      </c>
      <c r="K764">
        <v>763</v>
      </c>
    </row>
    <row r="765" spans="2:11" x14ac:dyDescent="0.25">
      <c r="B765" t="s">
        <v>4280</v>
      </c>
      <c r="C765" t="s">
        <v>4281</v>
      </c>
      <c r="D765">
        <v>380</v>
      </c>
      <c r="E765">
        <v>17</v>
      </c>
      <c r="F765">
        <v>0.39600000000000002</v>
      </c>
      <c r="G765">
        <v>0.36499999999999999</v>
      </c>
      <c r="H765">
        <v>62.3</v>
      </c>
      <c r="I765">
        <v>55.9</v>
      </c>
      <c r="J765">
        <v>380</v>
      </c>
      <c r="K765">
        <v>764</v>
      </c>
    </row>
    <row r="766" spans="2:11" x14ac:dyDescent="0.25">
      <c r="B766" t="s">
        <v>1711</v>
      </c>
      <c r="C766" t="s">
        <v>1710</v>
      </c>
      <c r="D766">
        <v>379</v>
      </c>
      <c r="E766">
        <v>47</v>
      </c>
      <c r="F766">
        <v>0.36199999999999999</v>
      </c>
      <c r="G766">
        <v>0.36399999999999999</v>
      </c>
      <c r="H766">
        <v>49.1</v>
      </c>
      <c r="I766">
        <v>56.4</v>
      </c>
      <c r="J766">
        <v>379</v>
      </c>
      <c r="K766">
        <v>765</v>
      </c>
    </row>
    <row r="767" spans="2:11" x14ac:dyDescent="0.25">
      <c r="B767" t="s">
        <v>4282</v>
      </c>
      <c r="C767" t="s">
        <v>4283</v>
      </c>
      <c r="D767">
        <v>379</v>
      </c>
      <c r="E767">
        <v>21</v>
      </c>
      <c r="F767">
        <v>0.35899999999999999</v>
      </c>
      <c r="G767">
        <v>0.40300000000000002</v>
      </c>
      <c r="H767">
        <v>32.799999999999997</v>
      </c>
      <c r="I767">
        <v>40.5</v>
      </c>
      <c r="J767">
        <v>379</v>
      </c>
      <c r="K767">
        <v>766</v>
      </c>
    </row>
    <row r="768" spans="2:11" x14ac:dyDescent="0.25">
      <c r="B768" t="s">
        <v>4284</v>
      </c>
      <c r="C768" t="s">
        <v>4285</v>
      </c>
      <c r="D768">
        <v>379</v>
      </c>
      <c r="E768">
        <v>21</v>
      </c>
      <c r="F768">
        <v>0.36299999999999999</v>
      </c>
      <c r="G768">
        <v>0.38400000000000001</v>
      </c>
      <c r="H768">
        <v>41.2</v>
      </c>
      <c r="I768">
        <v>47.6</v>
      </c>
      <c r="J768">
        <v>379</v>
      </c>
      <c r="K768">
        <v>767</v>
      </c>
    </row>
    <row r="769" spans="2:11" x14ac:dyDescent="0.25">
      <c r="B769" t="s">
        <v>4286</v>
      </c>
      <c r="C769" t="s">
        <v>4287</v>
      </c>
      <c r="D769">
        <v>378</v>
      </c>
      <c r="E769">
        <v>17</v>
      </c>
      <c r="F769">
        <v>0.38200000000000001</v>
      </c>
      <c r="G769">
        <v>0.40100000000000002</v>
      </c>
      <c r="H769">
        <v>42.6</v>
      </c>
      <c r="I769">
        <v>41.2</v>
      </c>
      <c r="J769">
        <v>378</v>
      </c>
      <c r="K769">
        <v>768</v>
      </c>
    </row>
    <row r="770" spans="2:11" x14ac:dyDescent="0.25">
      <c r="B770" t="s">
        <v>4288</v>
      </c>
      <c r="C770" t="s">
        <v>4289</v>
      </c>
      <c r="D770">
        <v>378</v>
      </c>
      <c r="E770">
        <v>7</v>
      </c>
      <c r="F770">
        <v>0.38500000000000001</v>
      </c>
      <c r="G770">
        <v>0.34300000000000003</v>
      </c>
      <c r="H770">
        <v>66.900000000000006</v>
      </c>
      <c r="I770">
        <v>64.3</v>
      </c>
      <c r="J770">
        <v>378</v>
      </c>
      <c r="K770">
        <v>769</v>
      </c>
    </row>
    <row r="771" spans="2:11" x14ac:dyDescent="0.25">
      <c r="B771" t="s">
        <v>4290</v>
      </c>
      <c r="C771" t="s">
        <v>4291</v>
      </c>
      <c r="D771">
        <v>377</v>
      </c>
      <c r="E771">
        <v>8</v>
      </c>
      <c r="F771">
        <v>0.34599999999999997</v>
      </c>
      <c r="G771">
        <v>0.41</v>
      </c>
      <c r="H771">
        <v>26</v>
      </c>
      <c r="I771">
        <v>37.5</v>
      </c>
      <c r="J771">
        <v>377</v>
      </c>
      <c r="K771">
        <v>770</v>
      </c>
    </row>
    <row r="772" spans="2:11" x14ac:dyDescent="0.25">
      <c r="B772" t="s">
        <v>4292</v>
      </c>
      <c r="C772" t="s">
        <v>4293</v>
      </c>
      <c r="D772">
        <v>377</v>
      </c>
      <c r="E772">
        <v>9</v>
      </c>
      <c r="F772">
        <v>0.43099999999999999</v>
      </c>
      <c r="G772">
        <v>0.46200000000000002</v>
      </c>
      <c r="H772">
        <v>39.6</v>
      </c>
      <c r="I772">
        <v>22.2</v>
      </c>
      <c r="J772">
        <v>377</v>
      </c>
      <c r="K772">
        <v>771</v>
      </c>
    </row>
    <row r="773" spans="2:11" x14ac:dyDescent="0.25">
      <c r="B773" t="s">
        <v>4294</v>
      </c>
      <c r="C773" t="s">
        <v>4295</v>
      </c>
      <c r="D773">
        <v>377</v>
      </c>
      <c r="E773">
        <v>22</v>
      </c>
      <c r="F773">
        <v>0.39900000000000002</v>
      </c>
      <c r="G773">
        <v>0.39400000000000002</v>
      </c>
      <c r="H773">
        <v>51.9</v>
      </c>
      <c r="I773">
        <v>43.2</v>
      </c>
      <c r="J773">
        <v>377</v>
      </c>
      <c r="K773">
        <v>772</v>
      </c>
    </row>
    <row r="774" spans="2:11" x14ac:dyDescent="0.25">
      <c r="B774" t="s">
        <v>4296</v>
      </c>
      <c r="C774" t="s">
        <v>4297</v>
      </c>
      <c r="D774">
        <v>377</v>
      </c>
      <c r="E774">
        <v>32</v>
      </c>
      <c r="F774">
        <v>0.36699999999999999</v>
      </c>
      <c r="G774">
        <v>0.39200000000000002</v>
      </c>
      <c r="H774">
        <v>39.9</v>
      </c>
      <c r="I774">
        <v>43.8</v>
      </c>
      <c r="J774">
        <v>377</v>
      </c>
      <c r="K774">
        <v>773</v>
      </c>
    </row>
    <row r="775" spans="2:11" x14ac:dyDescent="0.25">
      <c r="B775" t="s">
        <v>1461</v>
      </c>
      <c r="C775" t="s">
        <v>1462</v>
      </c>
      <c r="D775">
        <v>377</v>
      </c>
      <c r="E775">
        <v>25</v>
      </c>
      <c r="F775">
        <v>0.39600000000000002</v>
      </c>
      <c r="G775">
        <v>0.39700000000000002</v>
      </c>
      <c r="H775">
        <v>49.6</v>
      </c>
      <c r="I775">
        <v>42</v>
      </c>
      <c r="J775">
        <v>377</v>
      </c>
      <c r="K775">
        <v>774</v>
      </c>
    </row>
    <row r="776" spans="2:11" x14ac:dyDescent="0.25">
      <c r="B776" t="s">
        <v>4298</v>
      </c>
      <c r="C776" t="s">
        <v>4299</v>
      </c>
      <c r="D776">
        <v>377</v>
      </c>
      <c r="E776">
        <v>29</v>
      </c>
      <c r="F776">
        <v>0.39800000000000002</v>
      </c>
      <c r="G776">
        <v>0.372</v>
      </c>
      <c r="H776">
        <v>60.2</v>
      </c>
      <c r="I776">
        <v>51.7</v>
      </c>
      <c r="J776">
        <v>377</v>
      </c>
      <c r="K776">
        <v>775</v>
      </c>
    </row>
    <row r="777" spans="2:11" x14ac:dyDescent="0.25">
      <c r="B777" t="s">
        <v>4300</v>
      </c>
      <c r="C777" t="s">
        <v>4301</v>
      </c>
      <c r="D777">
        <v>376</v>
      </c>
      <c r="E777">
        <v>15</v>
      </c>
      <c r="F777">
        <v>0.36099999999999999</v>
      </c>
      <c r="G777">
        <v>0.36799999999999999</v>
      </c>
      <c r="H777">
        <v>47.1</v>
      </c>
      <c r="I777">
        <v>53.3</v>
      </c>
      <c r="J777">
        <v>376</v>
      </c>
      <c r="K777">
        <v>776</v>
      </c>
    </row>
    <row r="778" spans="2:11" x14ac:dyDescent="0.25">
      <c r="B778" t="s">
        <v>4302</v>
      </c>
      <c r="C778" t="s">
        <v>4303</v>
      </c>
      <c r="D778">
        <v>376</v>
      </c>
      <c r="E778">
        <v>9</v>
      </c>
      <c r="F778">
        <v>0.38900000000000001</v>
      </c>
      <c r="G778">
        <v>0.40500000000000003</v>
      </c>
      <c r="H778">
        <v>43.9</v>
      </c>
      <c r="I778">
        <v>38.9</v>
      </c>
      <c r="J778">
        <v>376</v>
      </c>
      <c r="K778">
        <v>777</v>
      </c>
    </row>
    <row r="779" spans="2:11" x14ac:dyDescent="0.25">
      <c r="B779" t="s">
        <v>4304</v>
      </c>
      <c r="C779" t="s">
        <v>4305</v>
      </c>
      <c r="D779">
        <v>376</v>
      </c>
      <c r="E779">
        <v>10</v>
      </c>
      <c r="F779">
        <v>0.374</v>
      </c>
      <c r="G779">
        <v>0.34</v>
      </c>
      <c r="H779">
        <v>64.3</v>
      </c>
      <c r="I779">
        <v>65</v>
      </c>
      <c r="J779">
        <v>376</v>
      </c>
      <c r="K779">
        <v>778</v>
      </c>
    </row>
    <row r="780" spans="2:11" x14ac:dyDescent="0.25">
      <c r="B780" t="s">
        <v>4306</v>
      </c>
      <c r="C780" t="s">
        <v>4307</v>
      </c>
      <c r="D780">
        <v>376</v>
      </c>
      <c r="E780">
        <v>10</v>
      </c>
      <c r="F780">
        <v>0.376</v>
      </c>
      <c r="G780">
        <v>0.35199999999999998</v>
      </c>
      <c r="H780">
        <v>60.1</v>
      </c>
      <c r="I780">
        <v>60</v>
      </c>
      <c r="J780">
        <v>376</v>
      </c>
      <c r="K780">
        <v>779</v>
      </c>
    </row>
    <row r="781" spans="2:11" x14ac:dyDescent="0.25">
      <c r="B781" t="s">
        <v>4308</v>
      </c>
      <c r="C781" t="s">
        <v>4309</v>
      </c>
      <c r="D781">
        <v>376</v>
      </c>
      <c r="E781">
        <v>14</v>
      </c>
      <c r="F781">
        <v>0.41399999999999998</v>
      </c>
      <c r="G781">
        <v>0.32400000000000001</v>
      </c>
      <c r="H781">
        <v>81.8</v>
      </c>
      <c r="I781">
        <v>71.400000000000006</v>
      </c>
      <c r="J781">
        <v>376</v>
      </c>
      <c r="K781">
        <v>780</v>
      </c>
    </row>
    <row r="782" spans="2:11" x14ac:dyDescent="0.25">
      <c r="B782" t="s">
        <v>4310</v>
      </c>
      <c r="C782" t="s">
        <v>4311</v>
      </c>
      <c r="D782">
        <v>375</v>
      </c>
      <c r="E782">
        <v>33</v>
      </c>
      <c r="F782">
        <v>0.372</v>
      </c>
      <c r="G782">
        <v>0.375</v>
      </c>
      <c r="H782">
        <v>48.4</v>
      </c>
      <c r="I782">
        <v>50</v>
      </c>
      <c r="J782">
        <v>375</v>
      </c>
      <c r="K782">
        <v>781</v>
      </c>
    </row>
    <row r="783" spans="2:11" x14ac:dyDescent="0.25">
      <c r="B783" t="s">
        <v>4312</v>
      </c>
      <c r="C783" t="s">
        <v>4313</v>
      </c>
      <c r="D783">
        <v>375</v>
      </c>
      <c r="E783">
        <v>24</v>
      </c>
      <c r="F783">
        <v>0.35099999999999998</v>
      </c>
      <c r="G783">
        <v>0.42</v>
      </c>
      <c r="H783">
        <v>24.9</v>
      </c>
      <c r="I783">
        <v>33.299999999999997</v>
      </c>
      <c r="J783">
        <v>375</v>
      </c>
      <c r="K783">
        <v>782</v>
      </c>
    </row>
    <row r="784" spans="2:11" x14ac:dyDescent="0.25">
      <c r="B784" t="s">
        <v>4314</v>
      </c>
      <c r="C784" t="s">
        <v>4315</v>
      </c>
      <c r="D784">
        <v>375</v>
      </c>
      <c r="E784">
        <v>7</v>
      </c>
      <c r="F784">
        <v>0.4</v>
      </c>
      <c r="G784">
        <v>0.35799999999999998</v>
      </c>
      <c r="H784">
        <v>66.400000000000006</v>
      </c>
      <c r="I784">
        <v>57.1</v>
      </c>
      <c r="J784">
        <v>375</v>
      </c>
      <c r="K784">
        <v>783</v>
      </c>
    </row>
    <row r="785" spans="2:11" x14ac:dyDescent="0.25">
      <c r="B785" t="s">
        <v>4316</v>
      </c>
      <c r="C785" t="s">
        <v>4317</v>
      </c>
      <c r="D785">
        <v>375</v>
      </c>
      <c r="E785">
        <v>17</v>
      </c>
      <c r="F785">
        <v>0.36799999999999999</v>
      </c>
      <c r="G785">
        <v>0.31</v>
      </c>
      <c r="H785">
        <v>74.400000000000006</v>
      </c>
      <c r="I785">
        <v>76.5</v>
      </c>
      <c r="J785">
        <v>375</v>
      </c>
      <c r="K785">
        <v>784</v>
      </c>
    </row>
    <row r="786" spans="2:11" x14ac:dyDescent="0.25">
      <c r="B786" t="s">
        <v>4318</v>
      </c>
      <c r="C786" t="s">
        <v>4319</v>
      </c>
      <c r="D786">
        <v>374</v>
      </c>
      <c r="E786">
        <v>5</v>
      </c>
      <c r="F786">
        <v>0.34300000000000003</v>
      </c>
      <c r="G786">
        <v>0.35</v>
      </c>
      <c r="H786">
        <v>46.6</v>
      </c>
      <c r="I786">
        <v>60</v>
      </c>
      <c r="J786">
        <v>374</v>
      </c>
      <c r="K786">
        <v>785</v>
      </c>
    </row>
    <row r="787" spans="2:11" x14ac:dyDescent="0.25">
      <c r="B787" t="s">
        <v>4320</v>
      </c>
      <c r="C787" t="s">
        <v>4321</v>
      </c>
      <c r="D787">
        <v>373</v>
      </c>
      <c r="E787">
        <v>7</v>
      </c>
      <c r="F787">
        <v>0.41899999999999998</v>
      </c>
      <c r="G787">
        <v>0.499</v>
      </c>
      <c r="H787">
        <v>25.2</v>
      </c>
      <c r="I787">
        <v>14.3</v>
      </c>
      <c r="J787">
        <v>373</v>
      </c>
      <c r="K787">
        <v>786</v>
      </c>
    </row>
    <row r="788" spans="2:11" x14ac:dyDescent="0.25">
      <c r="B788" t="s">
        <v>4322</v>
      </c>
      <c r="C788" t="s">
        <v>4323</v>
      </c>
      <c r="D788">
        <v>373</v>
      </c>
      <c r="E788">
        <v>24</v>
      </c>
      <c r="F788">
        <v>0.33700000000000002</v>
      </c>
      <c r="G788">
        <v>0.373</v>
      </c>
      <c r="H788">
        <v>35.1</v>
      </c>
      <c r="I788">
        <v>50</v>
      </c>
      <c r="J788">
        <v>373</v>
      </c>
      <c r="K788">
        <v>787</v>
      </c>
    </row>
    <row r="789" spans="2:11" x14ac:dyDescent="0.25">
      <c r="B789" t="s">
        <v>4324</v>
      </c>
      <c r="C789" t="s">
        <v>4325</v>
      </c>
      <c r="D789">
        <v>373</v>
      </c>
      <c r="E789">
        <v>12</v>
      </c>
      <c r="F789">
        <v>0.39900000000000002</v>
      </c>
      <c r="G789">
        <v>0.39300000000000002</v>
      </c>
      <c r="H789">
        <v>52.1</v>
      </c>
      <c r="I789">
        <v>41.7</v>
      </c>
      <c r="J789">
        <v>373</v>
      </c>
      <c r="K789">
        <v>788</v>
      </c>
    </row>
    <row r="790" spans="2:11" x14ac:dyDescent="0.25">
      <c r="B790" t="s">
        <v>4326</v>
      </c>
      <c r="C790" t="s">
        <v>4327</v>
      </c>
      <c r="D790">
        <v>372</v>
      </c>
      <c r="E790">
        <v>9</v>
      </c>
      <c r="F790">
        <v>0.32500000000000001</v>
      </c>
      <c r="G790">
        <v>0.38600000000000001</v>
      </c>
      <c r="H790">
        <v>25.8</v>
      </c>
      <c r="I790">
        <v>44.4</v>
      </c>
      <c r="J790">
        <v>372</v>
      </c>
      <c r="K790">
        <v>789</v>
      </c>
    </row>
    <row r="791" spans="2:11" x14ac:dyDescent="0.25">
      <c r="B791" t="s">
        <v>4328</v>
      </c>
      <c r="C791" t="s">
        <v>4329</v>
      </c>
      <c r="D791">
        <v>372</v>
      </c>
      <c r="E791">
        <v>25</v>
      </c>
      <c r="F791">
        <v>0.36899999999999999</v>
      </c>
      <c r="G791">
        <v>0.38700000000000001</v>
      </c>
      <c r="H791">
        <v>42.8</v>
      </c>
      <c r="I791">
        <v>44</v>
      </c>
      <c r="J791">
        <v>372</v>
      </c>
      <c r="K791">
        <v>790</v>
      </c>
    </row>
    <row r="792" spans="2:11" x14ac:dyDescent="0.25">
      <c r="B792" t="s">
        <v>4330</v>
      </c>
      <c r="C792" t="s">
        <v>4331</v>
      </c>
      <c r="D792">
        <v>372</v>
      </c>
      <c r="E792">
        <v>29</v>
      </c>
      <c r="F792">
        <v>0.39500000000000002</v>
      </c>
      <c r="G792">
        <v>0.33100000000000002</v>
      </c>
      <c r="H792">
        <v>74.8</v>
      </c>
      <c r="I792">
        <v>67.2</v>
      </c>
      <c r="J792">
        <v>372</v>
      </c>
      <c r="K792">
        <v>791</v>
      </c>
    </row>
    <row r="793" spans="2:11" x14ac:dyDescent="0.25">
      <c r="B793" t="s">
        <v>96</v>
      </c>
      <c r="C793" t="s">
        <v>97</v>
      </c>
      <c r="D793">
        <v>372</v>
      </c>
      <c r="E793">
        <v>5</v>
      </c>
      <c r="F793">
        <v>0.35</v>
      </c>
      <c r="G793">
        <v>0.372</v>
      </c>
      <c r="H793">
        <v>40.5</v>
      </c>
      <c r="I793">
        <v>50</v>
      </c>
      <c r="J793">
        <v>372</v>
      </c>
      <c r="K793">
        <v>792</v>
      </c>
    </row>
    <row r="794" spans="2:11" x14ac:dyDescent="0.25">
      <c r="B794" t="s">
        <v>4332</v>
      </c>
      <c r="C794" t="s">
        <v>4333</v>
      </c>
      <c r="D794">
        <v>372</v>
      </c>
      <c r="E794">
        <v>8</v>
      </c>
      <c r="F794">
        <v>0.34399999999999997</v>
      </c>
      <c r="G794">
        <v>0.44400000000000001</v>
      </c>
      <c r="H794">
        <v>17</v>
      </c>
      <c r="I794">
        <v>25</v>
      </c>
      <c r="J794">
        <v>372</v>
      </c>
      <c r="K794">
        <v>793</v>
      </c>
    </row>
    <row r="795" spans="2:11" x14ac:dyDescent="0.25">
      <c r="B795" t="s">
        <v>4334</v>
      </c>
      <c r="C795" t="s">
        <v>4335</v>
      </c>
      <c r="D795">
        <v>372</v>
      </c>
      <c r="E795">
        <v>16</v>
      </c>
      <c r="F795">
        <v>0.374</v>
      </c>
      <c r="G795">
        <v>0.41199999999999998</v>
      </c>
      <c r="H795">
        <v>35.200000000000003</v>
      </c>
      <c r="I795">
        <v>34.4</v>
      </c>
      <c r="J795">
        <v>372</v>
      </c>
      <c r="K795">
        <v>794</v>
      </c>
    </row>
    <row r="796" spans="2:11" x14ac:dyDescent="0.25">
      <c r="B796" t="s">
        <v>4336</v>
      </c>
      <c r="C796" t="s">
        <v>4337</v>
      </c>
      <c r="D796">
        <v>371</v>
      </c>
      <c r="E796">
        <v>16</v>
      </c>
      <c r="F796">
        <v>0.36599999999999999</v>
      </c>
      <c r="G796">
        <v>0.36399999999999999</v>
      </c>
      <c r="H796">
        <v>50.9</v>
      </c>
      <c r="I796">
        <v>53.1</v>
      </c>
      <c r="J796">
        <v>371</v>
      </c>
      <c r="K796">
        <v>795</v>
      </c>
    </row>
    <row r="797" spans="2:11" x14ac:dyDescent="0.25">
      <c r="B797" t="s">
        <v>4338</v>
      </c>
      <c r="C797" t="s">
        <v>4339</v>
      </c>
      <c r="D797">
        <v>371</v>
      </c>
      <c r="E797">
        <v>20</v>
      </c>
      <c r="F797">
        <v>0.39</v>
      </c>
      <c r="G797">
        <v>0.35899999999999999</v>
      </c>
      <c r="H797">
        <v>62.2</v>
      </c>
      <c r="I797">
        <v>55</v>
      </c>
      <c r="J797">
        <v>371</v>
      </c>
      <c r="K797">
        <v>796</v>
      </c>
    </row>
    <row r="798" spans="2:11" x14ac:dyDescent="0.25">
      <c r="B798" t="s">
        <v>4340</v>
      </c>
      <c r="C798" t="s">
        <v>4341</v>
      </c>
      <c r="D798">
        <v>371</v>
      </c>
      <c r="E798">
        <v>9</v>
      </c>
      <c r="F798">
        <v>0.33900000000000002</v>
      </c>
      <c r="G798">
        <v>0.38500000000000001</v>
      </c>
      <c r="H798">
        <v>31.4</v>
      </c>
      <c r="I798">
        <v>44.4</v>
      </c>
      <c r="J798">
        <v>371</v>
      </c>
      <c r="K798">
        <v>797</v>
      </c>
    </row>
    <row r="799" spans="2:11" x14ac:dyDescent="0.25">
      <c r="B799" t="s">
        <v>4342</v>
      </c>
      <c r="C799" t="s">
        <v>4343</v>
      </c>
      <c r="D799">
        <v>371</v>
      </c>
      <c r="E799">
        <v>32</v>
      </c>
      <c r="F799">
        <v>0.35399999999999998</v>
      </c>
      <c r="G799">
        <v>0.36699999999999999</v>
      </c>
      <c r="H799">
        <v>44.4</v>
      </c>
      <c r="I799">
        <v>51.6</v>
      </c>
      <c r="J799">
        <v>371</v>
      </c>
      <c r="K799">
        <v>798</v>
      </c>
    </row>
    <row r="800" spans="2:11" x14ac:dyDescent="0.25">
      <c r="B800" t="s">
        <v>4344</v>
      </c>
      <c r="C800" t="s">
        <v>4345</v>
      </c>
      <c r="D800">
        <v>371</v>
      </c>
      <c r="E800">
        <v>12</v>
      </c>
      <c r="F800">
        <v>0.35199999999999998</v>
      </c>
      <c r="G800">
        <v>0.443</v>
      </c>
      <c r="H800">
        <v>19.5</v>
      </c>
      <c r="I800">
        <v>25</v>
      </c>
      <c r="J800">
        <v>371</v>
      </c>
      <c r="K800">
        <v>799</v>
      </c>
    </row>
    <row r="801" spans="2:11" x14ac:dyDescent="0.25">
      <c r="B801" t="s">
        <v>4346</v>
      </c>
      <c r="C801" t="s">
        <v>4347</v>
      </c>
      <c r="D801">
        <v>370</v>
      </c>
      <c r="E801">
        <v>20</v>
      </c>
      <c r="F801">
        <v>0.39700000000000002</v>
      </c>
      <c r="G801">
        <v>0.38900000000000001</v>
      </c>
      <c r="H801">
        <v>53.3</v>
      </c>
      <c r="I801">
        <v>42.5</v>
      </c>
      <c r="J801">
        <v>370</v>
      </c>
      <c r="K801">
        <v>800</v>
      </c>
    </row>
    <row r="802" spans="2:11" x14ac:dyDescent="0.25">
      <c r="B802" t="s">
        <v>4348</v>
      </c>
      <c r="C802" t="s">
        <v>4349</v>
      </c>
      <c r="D802">
        <v>370</v>
      </c>
      <c r="E802">
        <v>9</v>
      </c>
      <c r="F802">
        <v>0.375</v>
      </c>
      <c r="G802">
        <v>0.38400000000000001</v>
      </c>
      <c r="H802">
        <v>46.3</v>
      </c>
      <c r="I802">
        <v>44.4</v>
      </c>
      <c r="J802">
        <v>370</v>
      </c>
      <c r="K802">
        <v>801</v>
      </c>
    </row>
    <row r="803" spans="2:11" x14ac:dyDescent="0.25">
      <c r="B803" t="s">
        <v>4350</v>
      </c>
      <c r="C803" t="s">
        <v>4351</v>
      </c>
      <c r="D803">
        <v>370</v>
      </c>
      <c r="E803">
        <v>32</v>
      </c>
      <c r="F803">
        <v>0.36799999999999999</v>
      </c>
      <c r="G803">
        <v>0.36299999999999999</v>
      </c>
      <c r="H803">
        <v>52</v>
      </c>
      <c r="I803">
        <v>53.1</v>
      </c>
      <c r="J803">
        <v>370</v>
      </c>
      <c r="K803">
        <v>802</v>
      </c>
    </row>
    <row r="804" spans="2:11" x14ac:dyDescent="0.25">
      <c r="B804" t="s">
        <v>4352</v>
      </c>
      <c r="C804" t="s">
        <v>4353</v>
      </c>
      <c r="D804">
        <v>370</v>
      </c>
      <c r="E804">
        <v>37</v>
      </c>
      <c r="F804">
        <v>0.39600000000000002</v>
      </c>
      <c r="G804">
        <v>0.37</v>
      </c>
      <c r="H804">
        <v>60.1</v>
      </c>
      <c r="I804">
        <v>50</v>
      </c>
      <c r="J804">
        <v>370</v>
      </c>
      <c r="K804">
        <v>803</v>
      </c>
    </row>
    <row r="805" spans="2:11" x14ac:dyDescent="0.25">
      <c r="B805" t="s">
        <v>4354</v>
      </c>
      <c r="C805" t="s">
        <v>4355</v>
      </c>
      <c r="D805">
        <v>370</v>
      </c>
      <c r="E805">
        <v>14</v>
      </c>
      <c r="F805">
        <v>0.36</v>
      </c>
      <c r="G805">
        <v>0.378</v>
      </c>
      <c r="H805">
        <v>42.4</v>
      </c>
      <c r="I805">
        <v>46.4</v>
      </c>
      <c r="J805">
        <v>370</v>
      </c>
      <c r="K805">
        <v>804</v>
      </c>
    </row>
    <row r="806" spans="2:11" x14ac:dyDescent="0.25">
      <c r="B806" t="s">
        <v>4356</v>
      </c>
      <c r="C806" t="s">
        <v>4357</v>
      </c>
      <c r="D806">
        <v>370</v>
      </c>
      <c r="E806">
        <v>23</v>
      </c>
      <c r="F806">
        <v>0.38600000000000001</v>
      </c>
      <c r="G806">
        <v>0.34399999999999997</v>
      </c>
      <c r="H806">
        <v>66.900000000000006</v>
      </c>
      <c r="I806">
        <v>60.9</v>
      </c>
      <c r="J806">
        <v>370</v>
      </c>
      <c r="K806">
        <v>805</v>
      </c>
    </row>
    <row r="807" spans="2:11" x14ac:dyDescent="0.25">
      <c r="B807" t="s">
        <v>4358</v>
      </c>
      <c r="C807" t="s">
        <v>4359</v>
      </c>
      <c r="D807">
        <v>370</v>
      </c>
      <c r="E807">
        <v>17</v>
      </c>
      <c r="F807">
        <v>0.35499999999999998</v>
      </c>
      <c r="G807">
        <v>0.40799999999999997</v>
      </c>
      <c r="H807">
        <v>29.8</v>
      </c>
      <c r="I807">
        <v>35.299999999999997</v>
      </c>
      <c r="J807">
        <v>370</v>
      </c>
      <c r="K807">
        <v>806</v>
      </c>
    </row>
    <row r="808" spans="2:11" x14ac:dyDescent="0.25">
      <c r="B808" t="s">
        <v>4360</v>
      </c>
      <c r="C808" t="s">
        <v>4361</v>
      </c>
      <c r="D808">
        <v>370</v>
      </c>
      <c r="E808">
        <v>10</v>
      </c>
      <c r="F808">
        <v>0.38100000000000001</v>
      </c>
      <c r="G808">
        <v>0.39500000000000002</v>
      </c>
      <c r="H808">
        <v>44.6</v>
      </c>
      <c r="I808">
        <v>40</v>
      </c>
      <c r="J808">
        <v>370</v>
      </c>
      <c r="K808">
        <v>807</v>
      </c>
    </row>
    <row r="809" spans="2:11" x14ac:dyDescent="0.25">
      <c r="B809" t="s">
        <v>1667</v>
      </c>
      <c r="C809" t="s">
        <v>1668</v>
      </c>
      <c r="D809">
        <v>370</v>
      </c>
      <c r="E809">
        <v>25</v>
      </c>
      <c r="F809">
        <v>0.38</v>
      </c>
      <c r="G809">
        <v>0.379</v>
      </c>
      <c r="H809">
        <v>50.4</v>
      </c>
      <c r="I809">
        <v>46</v>
      </c>
      <c r="J809">
        <v>370</v>
      </c>
      <c r="K809">
        <v>808</v>
      </c>
    </row>
    <row r="810" spans="2:11" x14ac:dyDescent="0.25">
      <c r="B810" t="s">
        <v>4362</v>
      </c>
      <c r="C810" t="s">
        <v>4363</v>
      </c>
      <c r="D810">
        <v>369</v>
      </c>
      <c r="E810">
        <v>15</v>
      </c>
      <c r="F810">
        <v>0.36099999999999999</v>
      </c>
      <c r="G810">
        <v>0.36899999999999999</v>
      </c>
      <c r="H810">
        <v>46.5</v>
      </c>
      <c r="I810">
        <v>50</v>
      </c>
      <c r="J810">
        <v>369</v>
      </c>
      <c r="K810">
        <v>809</v>
      </c>
    </row>
    <row r="811" spans="2:11" x14ac:dyDescent="0.25">
      <c r="B811" t="s">
        <v>196</v>
      </c>
      <c r="C811" t="s">
        <v>197</v>
      </c>
      <c r="D811">
        <v>369</v>
      </c>
      <c r="E811">
        <v>17</v>
      </c>
      <c r="F811">
        <v>0.38300000000000001</v>
      </c>
      <c r="G811">
        <v>0.38300000000000001</v>
      </c>
      <c r="H811">
        <v>49.9</v>
      </c>
      <c r="I811">
        <v>44.1</v>
      </c>
      <c r="J811">
        <v>369</v>
      </c>
      <c r="K811">
        <v>810</v>
      </c>
    </row>
    <row r="812" spans="2:11" x14ac:dyDescent="0.25">
      <c r="B812" t="s">
        <v>4364</v>
      </c>
      <c r="C812" t="s">
        <v>4365</v>
      </c>
      <c r="D812">
        <v>369</v>
      </c>
      <c r="E812">
        <v>20</v>
      </c>
      <c r="F812">
        <v>0.373</v>
      </c>
      <c r="G812">
        <v>0.38100000000000001</v>
      </c>
      <c r="H812">
        <v>46.6</v>
      </c>
      <c r="I812">
        <v>45</v>
      </c>
      <c r="J812">
        <v>369</v>
      </c>
      <c r="K812">
        <v>811</v>
      </c>
    </row>
    <row r="813" spans="2:11" x14ac:dyDescent="0.25">
      <c r="B813" t="s">
        <v>4366</v>
      </c>
      <c r="C813" t="s">
        <v>4367</v>
      </c>
      <c r="D813">
        <v>369</v>
      </c>
      <c r="E813">
        <v>16</v>
      </c>
      <c r="F813">
        <v>0.36699999999999999</v>
      </c>
      <c r="G813">
        <v>0.36099999999999999</v>
      </c>
      <c r="H813">
        <v>52.5</v>
      </c>
      <c r="I813">
        <v>53.1</v>
      </c>
      <c r="J813">
        <v>369</v>
      </c>
      <c r="K813">
        <v>812</v>
      </c>
    </row>
    <row r="814" spans="2:11" x14ac:dyDescent="0.25">
      <c r="B814" t="s">
        <v>4368</v>
      </c>
      <c r="C814" t="s">
        <v>4369</v>
      </c>
      <c r="D814">
        <v>369</v>
      </c>
      <c r="E814">
        <v>12</v>
      </c>
      <c r="F814">
        <v>0.32</v>
      </c>
      <c r="G814">
        <v>0.38100000000000001</v>
      </c>
      <c r="H814">
        <v>25.4</v>
      </c>
      <c r="I814">
        <v>58.3</v>
      </c>
      <c r="J814">
        <v>369</v>
      </c>
      <c r="K814">
        <v>813</v>
      </c>
    </row>
    <row r="815" spans="2:11" x14ac:dyDescent="0.25">
      <c r="B815" t="s">
        <v>4370</v>
      </c>
      <c r="C815" t="s">
        <v>4371</v>
      </c>
      <c r="D815">
        <v>368</v>
      </c>
      <c r="E815">
        <v>13</v>
      </c>
      <c r="F815">
        <v>0.379</v>
      </c>
      <c r="G815">
        <v>0.34100000000000003</v>
      </c>
      <c r="H815">
        <v>65.900000000000006</v>
      </c>
      <c r="I815">
        <v>61.5</v>
      </c>
      <c r="J815">
        <v>368</v>
      </c>
      <c r="K815">
        <v>814</v>
      </c>
    </row>
    <row r="816" spans="2:11" x14ac:dyDescent="0.25">
      <c r="B816" t="s">
        <v>4372</v>
      </c>
      <c r="C816" t="s">
        <v>4373</v>
      </c>
      <c r="D816">
        <v>367</v>
      </c>
      <c r="E816">
        <v>5</v>
      </c>
      <c r="F816">
        <v>0.35399999999999998</v>
      </c>
      <c r="G816">
        <v>0.36699999999999999</v>
      </c>
      <c r="H816">
        <v>44.4</v>
      </c>
      <c r="I816">
        <v>50</v>
      </c>
      <c r="J816">
        <v>367</v>
      </c>
      <c r="K816">
        <v>815</v>
      </c>
    </row>
    <row r="817" spans="2:11" x14ac:dyDescent="0.25">
      <c r="B817" t="s">
        <v>4374</v>
      </c>
      <c r="C817" t="s">
        <v>4375</v>
      </c>
      <c r="D817">
        <v>367</v>
      </c>
      <c r="E817">
        <v>26</v>
      </c>
      <c r="F817">
        <v>0.37</v>
      </c>
      <c r="G817">
        <v>0.38100000000000001</v>
      </c>
      <c r="H817">
        <v>45.3</v>
      </c>
      <c r="I817">
        <v>44.2</v>
      </c>
      <c r="J817">
        <v>367</v>
      </c>
      <c r="K817">
        <v>816</v>
      </c>
    </row>
    <row r="818" spans="2:11" x14ac:dyDescent="0.25">
      <c r="B818" t="s">
        <v>4376</v>
      </c>
      <c r="C818" t="s">
        <v>4377</v>
      </c>
      <c r="D818">
        <v>367</v>
      </c>
      <c r="E818">
        <v>13</v>
      </c>
      <c r="F818">
        <v>0.34300000000000003</v>
      </c>
      <c r="G818">
        <v>0.35799999999999998</v>
      </c>
      <c r="H818">
        <v>43.2</v>
      </c>
      <c r="I818">
        <v>53.8</v>
      </c>
      <c r="J818">
        <v>367</v>
      </c>
      <c r="K818">
        <v>817</v>
      </c>
    </row>
    <row r="819" spans="2:11" x14ac:dyDescent="0.25">
      <c r="B819" t="s">
        <v>4378</v>
      </c>
      <c r="C819" t="s">
        <v>4379</v>
      </c>
      <c r="D819">
        <v>367</v>
      </c>
      <c r="E819">
        <v>33</v>
      </c>
      <c r="F819">
        <v>0.36699999999999999</v>
      </c>
      <c r="G819">
        <v>0.374</v>
      </c>
      <c r="H819">
        <v>47</v>
      </c>
      <c r="I819">
        <v>47</v>
      </c>
      <c r="J819">
        <v>367</v>
      </c>
      <c r="K819">
        <v>818</v>
      </c>
    </row>
    <row r="820" spans="2:11" x14ac:dyDescent="0.25">
      <c r="B820" t="s">
        <v>4380</v>
      </c>
      <c r="C820" t="s">
        <v>4381</v>
      </c>
      <c r="D820">
        <v>367</v>
      </c>
      <c r="E820">
        <v>29</v>
      </c>
      <c r="F820">
        <v>0.36599999999999999</v>
      </c>
      <c r="G820">
        <v>0.35899999999999999</v>
      </c>
      <c r="H820">
        <v>53.1</v>
      </c>
      <c r="I820">
        <v>53.4</v>
      </c>
      <c r="J820">
        <v>367</v>
      </c>
      <c r="K820">
        <v>819</v>
      </c>
    </row>
    <row r="821" spans="2:11" x14ac:dyDescent="0.25">
      <c r="B821" t="s">
        <v>4382</v>
      </c>
      <c r="C821" t="s">
        <v>4383</v>
      </c>
      <c r="D821">
        <v>367</v>
      </c>
      <c r="E821">
        <v>9</v>
      </c>
      <c r="F821">
        <v>0.33100000000000002</v>
      </c>
      <c r="G821">
        <v>0.35399999999999998</v>
      </c>
      <c r="H821">
        <v>39.9</v>
      </c>
      <c r="I821">
        <v>55.6</v>
      </c>
      <c r="J821">
        <v>367</v>
      </c>
      <c r="K821">
        <v>820</v>
      </c>
    </row>
    <row r="822" spans="2:11" x14ac:dyDescent="0.25">
      <c r="B822" t="s">
        <v>4384</v>
      </c>
      <c r="C822" t="s">
        <v>4385</v>
      </c>
      <c r="D822">
        <v>367</v>
      </c>
      <c r="E822">
        <v>13</v>
      </c>
      <c r="F822">
        <v>0.34599999999999997</v>
      </c>
      <c r="G822">
        <v>0.376</v>
      </c>
      <c r="H822">
        <v>37.4</v>
      </c>
      <c r="I822">
        <v>46.2</v>
      </c>
      <c r="J822">
        <v>367</v>
      </c>
      <c r="K822">
        <v>821</v>
      </c>
    </row>
    <row r="823" spans="2:11" x14ac:dyDescent="0.25">
      <c r="B823" t="s">
        <v>4386</v>
      </c>
      <c r="C823" t="s">
        <v>4387</v>
      </c>
      <c r="D823">
        <v>366</v>
      </c>
      <c r="E823">
        <v>33</v>
      </c>
      <c r="F823">
        <v>0.35499999999999998</v>
      </c>
      <c r="G823">
        <v>0.35199999999999998</v>
      </c>
      <c r="H823">
        <v>51.1</v>
      </c>
      <c r="I823">
        <v>56.1</v>
      </c>
      <c r="J823">
        <v>366</v>
      </c>
      <c r="K823">
        <v>822</v>
      </c>
    </row>
    <row r="824" spans="2:11" x14ac:dyDescent="0.25">
      <c r="B824" t="s">
        <v>2726</v>
      </c>
      <c r="C824" t="s">
        <v>2727</v>
      </c>
      <c r="D824">
        <v>366</v>
      </c>
      <c r="E824">
        <v>6</v>
      </c>
      <c r="F824">
        <v>0.37</v>
      </c>
      <c r="G824">
        <v>0.36599999999999999</v>
      </c>
      <c r="H824">
        <v>51.7</v>
      </c>
      <c r="I824">
        <v>50</v>
      </c>
      <c r="J824">
        <v>366</v>
      </c>
      <c r="K824">
        <v>823</v>
      </c>
    </row>
    <row r="825" spans="2:11" x14ac:dyDescent="0.25">
      <c r="B825" t="s">
        <v>4388</v>
      </c>
      <c r="C825" t="s">
        <v>4389</v>
      </c>
      <c r="D825">
        <v>366</v>
      </c>
      <c r="E825">
        <v>30</v>
      </c>
      <c r="F825">
        <v>0.36599999999999999</v>
      </c>
      <c r="G825">
        <v>0.34300000000000003</v>
      </c>
      <c r="H825">
        <v>60.1</v>
      </c>
      <c r="I825">
        <v>60</v>
      </c>
      <c r="J825">
        <v>366</v>
      </c>
      <c r="K825">
        <v>824</v>
      </c>
    </row>
    <row r="826" spans="2:11" x14ac:dyDescent="0.25">
      <c r="B826" t="s">
        <v>4390</v>
      </c>
      <c r="C826" t="s">
        <v>4391</v>
      </c>
      <c r="D826">
        <v>366</v>
      </c>
      <c r="E826">
        <v>9</v>
      </c>
      <c r="F826">
        <v>0.374</v>
      </c>
      <c r="G826">
        <v>0.44800000000000001</v>
      </c>
      <c r="H826">
        <v>24.6</v>
      </c>
      <c r="I826">
        <v>22.2</v>
      </c>
      <c r="J826">
        <v>366</v>
      </c>
      <c r="K826">
        <v>825</v>
      </c>
    </row>
    <row r="827" spans="2:11" x14ac:dyDescent="0.25">
      <c r="B827" t="s">
        <v>4392</v>
      </c>
      <c r="C827" t="s">
        <v>4393</v>
      </c>
      <c r="D827">
        <v>366</v>
      </c>
      <c r="E827">
        <v>31</v>
      </c>
      <c r="F827">
        <v>0.34200000000000003</v>
      </c>
      <c r="G827">
        <v>0.36599999999999999</v>
      </c>
      <c r="H827">
        <v>39.9</v>
      </c>
      <c r="I827">
        <v>50</v>
      </c>
      <c r="J827">
        <v>366</v>
      </c>
      <c r="K827">
        <v>826</v>
      </c>
    </row>
    <row r="828" spans="2:11" x14ac:dyDescent="0.25">
      <c r="B828" t="s">
        <v>4394</v>
      </c>
      <c r="C828" t="s">
        <v>4395</v>
      </c>
      <c r="D828">
        <v>366</v>
      </c>
      <c r="E828">
        <v>7</v>
      </c>
      <c r="F828">
        <v>0.43</v>
      </c>
      <c r="G828">
        <v>0.435</v>
      </c>
      <c r="H828">
        <v>48.4</v>
      </c>
      <c r="I828">
        <v>14.3</v>
      </c>
      <c r="J828">
        <v>366</v>
      </c>
      <c r="K828">
        <v>827</v>
      </c>
    </row>
    <row r="829" spans="2:11" x14ac:dyDescent="0.25">
      <c r="B829" t="s">
        <v>4396</v>
      </c>
      <c r="C829" t="s">
        <v>4397</v>
      </c>
      <c r="D829">
        <v>365</v>
      </c>
      <c r="E829">
        <v>26</v>
      </c>
      <c r="F829">
        <v>0.38400000000000001</v>
      </c>
      <c r="G829">
        <v>0.379</v>
      </c>
      <c r="H829">
        <v>51.9</v>
      </c>
      <c r="I829">
        <v>44.2</v>
      </c>
      <c r="J829">
        <v>365</v>
      </c>
      <c r="K829">
        <v>828</v>
      </c>
    </row>
    <row r="830" spans="2:11" x14ac:dyDescent="0.25">
      <c r="B830" t="s">
        <v>1758</v>
      </c>
      <c r="C830" t="s">
        <v>1759</v>
      </c>
      <c r="D830">
        <v>365</v>
      </c>
      <c r="E830">
        <v>10</v>
      </c>
      <c r="F830">
        <v>0.33</v>
      </c>
      <c r="G830">
        <v>0.33100000000000002</v>
      </c>
      <c r="H830">
        <v>49.7</v>
      </c>
      <c r="I830">
        <v>65</v>
      </c>
      <c r="J830">
        <v>365</v>
      </c>
      <c r="K830">
        <v>829</v>
      </c>
    </row>
    <row r="831" spans="2:11" x14ac:dyDescent="0.25">
      <c r="B831" t="s">
        <v>4398</v>
      </c>
      <c r="C831" t="s">
        <v>4399</v>
      </c>
      <c r="D831">
        <v>365</v>
      </c>
      <c r="E831">
        <v>9</v>
      </c>
      <c r="F831">
        <v>0.317</v>
      </c>
      <c r="G831">
        <v>0.35799999999999998</v>
      </c>
      <c r="H831">
        <v>32.1</v>
      </c>
      <c r="I831">
        <v>55.6</v>
      </c>
      <c r="J831">
        <v>365</v>
      </c>
      <c r="K831">
        <v>830</v>
      </c>
    </row>
    <row r="832" spans="2:11" x14ac:dyDescent="0.25">
      <c r="B832" t="s">
        <v>4400</v>
      </c>
      <c r="C832" t="s">
        <v>4401</v>
      </c>
      <c r="D832">
        <v>365</v>
      </c>
      <c r="E832">
        <v>8</v>
      </c>
      <c r="F832">
        <v>0.374</v>
      </c>
      <c r="G832">
        <v>0.38</v>
      </c>
      <c r="H832">
        <v>47.5</v>
      </c>
      <c r="I832">
        <v>43.8</v>
      </c>
      <c r="J832">
        <v>365</v>
      </c>
      <c r="K832">
        <v>831</v>
      </c>
    </row>
    <row r="833" spans="2:11" x14ac:dyDescent="0.25">
      <c r="B833" t="s">
        <v>4402</v>
      </c>
      <c r="C833" t="s">
        <v>4403</v>
      </c>
      <c r="D833">
        <v>365</v>
      </c>
      <c r="E833">
        <v>26</v>
      </c>
      <c r="F833">
        <v>0.33900000000000002</v>
      </c>
      <c r="G833">
        <v>0.32500000000000001</v>
      </c>
      <c r="H833">
        <v>56.7</v>
      </c>
      <c r="I833">
        <v>67.3</v>
      </c>
      <c r="J833">
        <v>365</v>
      </c>
      <c r="K833">
        <v>832</v>
      </c>
    </row>
    <row r="834" spans="2:11" x14ac:dyDescent="0.25">
      <c r="B834" t="s">
        <v>4404</v>
      </c>
      <c r="C834" t="s">
        <v>4405</v>
      </c>
      <c r="D834">
        <v>364</v>
      </c>
      <c r="E834">
        <v>40</v>
      </c>
      <c r="F834">
        <v>0.33700000000000002</v>
      </c>
      <c r="G834">
        <v>0.33200000000000002</v>
      </c>
      <c r="H834">
        <v>51.9</v>
      </c>
      <c r="I834">
        <v>63.7</v>
      </c>
      <c r="J834">
        <v>364</v>
      </c>
      <c r="K834">
        <v>833</v>
      </c>
    </row>
    <row r="835" spans="2:11" x14ac:dyDescent="0.25">
      <c r="B835" t="s">
        <v>4406</v>
      </c>
      <c r="C835" t="s">
        <v>4407</v>
      </c>
      <c r="D835">
        <v>364</v>
      </c>
      <c r="E835">
        <v>17</v>
      </c>
      <c r="F835">
        <v>0.33300000000000002</v>
      </c>
      <c r="G835">
        <v>0.35699999999999998</v>
      </c>
      <c r="H835">
        <v>39.299999999999997</v>
      </c>
      <c r="I835">
        <v>52.9</v>
      </c>
      <c r="J835">
        <v>364</v>
      </c>
      <c r="K835">
        <v>834</v>
      </c>
    </row>
    <row r="836" spans="2:11" x14ac:dyDescent="0.25">
      <c r="B836" t="s">
        <v>4408</v>
      </c>
      <c r="C836" t="s">
        <v>4409</v>
      </c>
      <c r="D836">
        <v>364</v>
      </c>
      <c r="E836">
        <v>10</v>
      </c>
      <c r="F836">
        <v>0.377</v>
      </c>
      <c r="G836">
        <v>0.34100000000000003</v>
      </c>
      <c r="H836">
        <v>65</v>
      </c>
      <c r="I836">
        <v>60</v>
      </c>
      <c r="J836">
        <v>364</v>
      </c>
      <c r="K836">
        <v>835</v>
      </c>
    </row>
    <row r="837" spans="2:11" x14ac:dyDescent="0.25">
      <c r="B837" t="s">
        <v>4410</v>
      </c>
      <c r="C837" t="s">
        <v>4411</v>
      </c>
      <c r="D837">
        <v>364</v>
      </c>
      <c r="E837">
        <v>34</v>
      </c>
      <c r="F837">
        <v>0.35499999999999998</v>
      </c>
      <c r="G837">
        <v>0.38200000000000001</v>
      </c>
      <c r="H837">
        <v>38.9</v>
      </c>
      <c r="I837">
        <v>42.6</v>
      </c>
      <c r="J837">
        <v>364</v>
      </c>
      <c r="K837">
        <v>836</v>
      </c>
    </row>
    <row r="838" spans="2:11" x14ac:dyDescent="0.25">
      <c r="B838" t="s">
        <v>4412</v>
      </c>
      <c r="C838" t="s">
        <v>4413</v>
      </c>
      <c r="D838">
        <v>364</v>
      </c>
      <c r="E838">
        <v>11</v>
      </c>
      <c r="F838">
        <v>0.40100000000000002</v>
      </c>
      <c r="G838">
        <v>0.35299999999999998</v>
      </c>
      <c r="H838">
        <v>68.8</v>
      </c>
      <c r="I838">
        <v>54.5</v>
      </c>
      <c r="J838">
        <v>364</v>
      </c>
      <c r="K838">
        <v>837</v>
      </c>
    </row>
    <row r="839" spans="2:11" x14ac:dyDescent="0.25">
      <c r="B839" t="s">
        <v>4414</v>
      </c>
      <c r="C839" t="s">
        <v>4415</v>
      </c>
      <c r="D839">
        <v>364</v>
      </c>
      <c r="E839">
        <v>11</v>
      </c>
      <c r="F839">
        <v>0.41</v>
      </c>
      <c r="G839">
        <v>0.32200000000000001</v>
      </c>
      <c r="H839">
        <v>81.7</v>
      </c>
      <c r="I839">
        <v>68.2</v>
      </c>
      <c r="J839">
        <v>364</v>
      </c>
      <c r="K839">
        <v>838</v>
      </c>
    </row>
    <row r="840" spans="2:11" x14ac:dyDescent="0.25">
      <c r="B840" t="s">
        <v>4416</v>
      </c>
      <c r="C840" t="s">
        <v>4417</v>
      </c>
      <c r="D840">
        <v>363</v>
      </c>
      <c r="E840">
        <v>28</v>
      </c>
      <c r="F840">
        <v>0.35</v>
      </c>
      <c r="G840">
        <v>0.372</v>
      </c>
      <c r="H840">
        <v>40.6</v>
      </c>
      <c r="I840">
        <v>46.4</v>
      </c>
      <c r="J840">
        <v>363</v>
      </c>
      <c r="K840">
        <v>839</v>
      </c>
    </row>
    <row r="841" spans="2:11" x14ac:dyDescent="0.25">
      <c r="B841" t="s">
        <v>4418</v>
      </c>
      <c r="C841" t="s">
        <v>4419</v>
      </c>
      <c r="D841">
        <v>363</v>
      </c>
      <c r="E841">
        <v>28</v>
      </c>
      <c r="F841">
        <v>0.378</v>
      </c>
      <c r="G841">
        <v>0.33800000000000002</v>
      </c>
      <c r="H841">
        <v>66.599999999999994</v>
      </c>
      <c r="I841">
        <v>60.7</v>
      </c>
      <c r="J841">
        <v>363</v>
      </c>
      <c r="K841">
        <v>840</v>
      </c>
    </row>
    <row r="842" spans="2:11" x14ac:dyDescent="0.25">
      <c r="B842" t="s">
        <v>4420</v>
      </c>
      <c r="C842" t="s">
        <v>4421</v>
      </c>
      <c r="D842">
        <v>363</v>
      </c>
      <c r="E842">
        <v>14</v>
      </c>
      <c r="F842">
        <v>0.34200000000000003</v>
      </c>
      <c r="G842">
        <v>0.36299999999999999</v>
      </c>
      <c r="H842">
        <v>41.1</v>
      </c>
      <c r="I842">
        <v>50</v>
      </c>
      <c r="J842">
        <v>363</v>
      </c>
      <c r="K842">
        <v>841</v>
      </c>
    </row>
    <row r="843" spans="2:11" x14ac:dyDescent="0.25">
      <c r="B843" t="s">
        <v>4422</v>
      </c>
      <c r="C843" t="s">
        <v>4423</v>
      </c>
      <c r="D843">
        <v>363</v>
      </c>
      <c r="E843">
        <v>20</v>
      </c>
      <c r="F843">
        <v>0.32700000000000001</v>
      </c>
      <c r="G843">
        <v>0.34</v>
      </c>
      <c r="H843">
        <v>44.1</v>
      </c>
      <c r="I843">
        <v>60</v>
      </c>
      <c r="J843">
        <v>363</v>
      </c>
      <c r="K843">
        <v>842</v>
      </c>
    </row>
    <row r="844" spans="2:11" x14ac:dyDescent="0.25">
      <c r="B844" t="s">
        <v>4424</v>
      </c>
      <c r="C844" t="s">
        <v>4425</v>
      </c>
      <c r="D844">
        <v>363</v>
      </c>
      <c r="E844">
        <v>7</v>
      </c>
      <c r="F844">
        <v>0.36699999999999999</v>
      </c>
      <c r="G844">
        <v>0.38</v>
      </c>
      <c r="H844">
        <v>44.6</v>
      </c>
      <c r="I844">
        <v>42.9</v>
      </c>
      <c r="J844">
        <v>363</v>
      </c>
      <c r="K844">
        <v>843</v>
      </c>
    </row>
    <row r="845" spans="2:11" x14ac:dyDescent="0.25">
      <c r="B845" t="s">
        <v>4426</v>
      </c>
      <c r="C845" t="s">
        <v>4427</v>
      </c>
      <c r="D845">
        <v>363</v>
      </c>
      <c r="E845">
        <v>8</v>
      </c>
      <c r="F845">
        <v>0.39700000000000002</v>
      </c>
      <c r="G845">
        <v>0.36299999999999999</v>
      </c>
      <c r="H845">
        <v>63.6</v>
      </c>
      <c r="I845">
        <v>50</v>
      </c>
      <c r="J845">
        <v>363</v>
      </c>
      <c r="K845">
        <v>844</v>
      </c>
    </row>
    <row r="846" spans="2:11" x14ac:dyDescent="0.25">
      <c r="B846" t="s">
        <v>4428</v>
      </c>
      <c r="C846" t="s">
        <v>4429</v>
      </c>
      <c r="D846">
        <v>363</v>
      </c>
      <c r="E846">
        <v>8</v>
      </c>
      <c r="F846">
        <v>0.315</v>
      </c>
      <c r="G846">
        <v>0.35099999999999998</v>
      </c>
      <c r="H846">
        <v>33.9</v>
      </c>
      <c r="I846">
        <v>62.5</v>
      </c>
      <c r="J846">
        <v>363</v>
      </c>
      <c r="K846">
        <v>845</v>
      </c>
    </row>
    <row r="847" spans="2:11" x14ac:dyDescent="0.25">
      <c r="B847" t="s">
        <v>4430</v>
      </c>
      <c r="C847" t="s">
        <v>4431</v>
      </c>
      <c r="D847">
        <v>362</v>
      </c>
      <c r="E847">
        <v>45</v>
      </c>
      <c r="F847">
        <v>0.36</v>
      </c>
      <c r="G847">
        <v>0.30499999999999999</v>
      </c>
      <c r="H847">
        <v>73.599999999999994</v>
      </c>
      <c r="I847">
        <v>74.400000000000006</v>
      </c>
      <c r="J847">
        <v>362</v>
      </c>
      <c r="K847">
        <v>846</v>
      </c>
    </row>
    <row r="848" spans="2:11" x14ac:dyDescent="0.25">
      <c r="B848" t="s">
        <v>4432</v>
      </c>
      <c r="C848" t="s">
        <v>4433</v>
      </c>
      <c r="D848">
        <v>362</v>
      </c>
      <c r="E848">
        <v>12</v>
      </c>
      <c r="F848">
        <v>0.33400000000000002</v>
      </c>
      <c r="G848">
        <v>0.35199999999999998</v>
      </c>
      <c r="H848">
        <v>41.8</v>
      </c>
      <c r="I848">
        <v>54.2</v>
      </c>
      <c r="J848">
        <v>362</v>
      </c>
      <c r="K848">
        <v>847</v>
      </c>
    </row>
    <row r="849" spans="2:11" x14ac:dyDescent="0.25">
      <c r="B849" t="s">
        <v>4434</v>
      </c>
      <c r="C849" t="s">
        <v>4435</v>
      </c>
      <c r="D849">
        <v>361</v>
      </c>
      <c r="E849">
        <v>19</v>
      </c>
      <c r="F849">
        <v>0.35799999999999998</v>
      </c>
      <c r="G849">
        <v>0.35499999999999998</v>
      </c>
      <c r="H849">
        <v>50.9</v>
      </c>
      <c r="I849">
        <v>52.6</v>
      </c>
      <c r="J849">
        <v>361</v>
      </c>
      <c r="K849">
        <v>848</v>
      </c>
    </row>
    <row r="850" spans="2:11" x14ac:dyDescent="0.25">
      <c r="B850" t="s">
        <v>4436</v>
      </c>
      <c r="C850" t="s">
        <v>4437</v>
      </c>
      <c r="D850">
        <v>361</v>
      </c>
      <c r="E850">
        <v>28</v>
      </c>
      <c r="F850">
        <v>0.32900000000000001</v>
      </c>
      <c r="G850">
        <v>0.36099999999999999</v>
      </c>
      <c r="H850">
        <v>35.700000000000003</v>
      </c>
      <c r="I850">
        <v>50</v>
      </c>
      <c r="J850">
        <v>361</v>
      </c>
      <c r="K850">
        <v>849</v>
      </c>
    </row>
    <row r="851" spans="2:11" x14ac:dyDescent="0.25">
      <c r="B851" t="s">
        <v>4438</v>
      </c>
      <c r="C851" t="s">
        <v>4439</v>
      </c>
      <c r="D851">
        <v>361</v>
      </c>
      <c r="E851">
        <v>9</v>
      </c>
      <c r="F851">
        <v>0.377</v>
      </c>
      <c r="G851">
        <v>0.375</v>
      </c>
      <c r="H851">
        <v>50.9</v>
      </c>
      <c r="I851">
        <v>44.4</v>
      </c>
      <c r="J851">
        <v>361</v>
      </c>
      <c r="K851">
        <v>850</v>
      </c>
    </row>
    <row r="852" spans="2:11" x14ac:dyDescent="0.25">
      <c r="B852" t="s">
        <v>4440</v>
      </c>
      <c r="C852" t="s">
        <v>4441</v>
      </c>
      <c r="D852">
        <v>361</v>
      </c>
      <c r="E852">
        <v>6</v>
      </c>
      <c r="F852">
        <v>0.314</v>
      </c>
      <c r="G852">
        <v>0.26800000000000002</v>
      </c>
      <c r="H852">
        <v>72.8</v>
      </c>
      <c r="I852">
        <v>91.7</v>
      </c>
      <c r="J852">
        <v>361</v>
      </c>
      <c r="K852">
        <v>851</v>
      </c>
    </row>
    <row r="853" spans="2:11" x14ac:dyDescent="0.25">
      <c r="B853" t="s">
        <v>4442</v>
      </c>
      <c r="C853" t="s">
        <v>4443</v>
      </c>
      <c r="D853">
        <v>361</v>
      </c>
      <c r="E853">
        <v>26</v>
      </c>
      <c r="F853">
        <v>0.33</v>
      </c>
      <c r="G853">
        <v>0.35599999999999998</v>
      </c>
      <c r="H853">
        <v>38.4</v>
      </c>
      <c r="I853">
        <v>51.9</v>
      </c>
      <c r="J853">
        <v>361</v>
      </c>
      <c r="K853">
        <v>852</v>
      </c>
    </row>
    <row r="854" spans="2:11" x14ac:dyDescent="0.25">
      <c r="B854" t="s">
        <v>4444</v>
      </c>
      <c r="C854" t="s">
        <v>4445</v>
      </c>
      <c r="D854">
        <v>360</v>
      </c>
      <c r="E854">
        <v>15</v>
      </c>
      <c r="F854">
        <v>0.39700000000000002</v>
      </c>
      <c r="G854">
        <v>0.41299999999999998</v>
      </c>
      <c r="H854">
        <v>44</v>
      </c>
      <c r="I854">
        <v>30</v>
      </c>
      <c r="J854">
        <v>360</v>
      </c>
      <c r="K854">
        <v>853</v>
      </c>
    </row>
    <row r="855" spans="2:11" x14ac:dyDescent="0.25">
      <c r="B855" t="s">
        <v>4446</v>
      </c>
      <c r="C855" t="s">
        <v>4447</v>
      </c>
      <c r="D855">
        <v>360</v>
      </c>
      <c r="E855">
        <v>12</v>
      </c>
      <c r="F855">
        <v>0.34</v>
      </c>
      <c r="G855">
        <v>0.38</v>
      </c>
      <c r="H855">
        <v>33.4</v>
      </c>
      <c r="I855">
        <v>41.7</v>
      </c>
      <c r="J855">
        <v>360</v>
      </c>
      <c r="K855">
        <v>854</v>
      </c>
    </row>
    <row r="856" spans="2:11" x14ac:dyDescent="0.25">
      <c r="B856" t="s">
        <v>4448</v>
      </c>
      <c r="C856" t="s">
        <v>4449</v>
      </c>
      <c r="D856">
        <v>360</v>
      </c>
      <c r="E856">
        <v>47</v>
      </c>
      <c r="F856">
        <v>0.34799999999999998</v>
      </c>
      <c r="G856">
        <v>0.39500000000000002</v>
      </c>
      <c r="H856">
        <v>31.3</v>
      </c>
      <c r="I856">
        <v>36.200000000000003</v>
      </c>
      <c r="J856">
        <v>360</v>
      </c>
      <c r="K856">
        <v>855</v>
      </c>
    </row>
    <row r="857" spans="2:11" x14ac:dyDescent="0.25">
      <c r="B857" t="s">
        <v>4450</v>
      </c>
      <c r="C857" t="s">
        <v>4451</v>
      </c>
      <c r="D857">
        <v>360</v>
      </c>
      <c r="E857">
        <v>32</v>
      </c>
      <c r="F857">
        <v>0.38800000000000001</v>
      </c>
      <c r="G857">
        <v>0.36699999999999999</v>
      </c>
      <c r="H857">
        <v>58.5</v>
      </c>
      <c r="I857">
        <v>46.9</v>
      </c>
      <c r="J857">
        <v>360</v>
      </c>
      <c r="K857">
        <v>856</v>
      </c>
    </row>
    <row r="858" spans="2:11" x14ac:dyDescent="0.25">
      <c r="B858" t="s">
        <v>4452</v>
      </c>
      <c r="C858" t="s">
        <v>4453</v>
      </c>
      <c r="D858">
        <v>360</v>
      </c>
      <c r="E858">
        <v>20</v>
      </c>
      <c r="F858">
        <v>0.35899999999999999</v>
      </c>
      <c r="G858">
        <v>0.36599999999999999</v>
      </c>
      <c r="H858">
        <v>47.2</v>
      </c>
      <c r="I858">
        <v>47.5</v>
      </c>
      <c r="J858">
        <v>360</v>
      </c>
      <c r="K858">
        <v>857</v>
      </c>
    </row>
    <row r="859" spans="2:11" x14ac:dyDescent="0.25">
      <c r="B859" t="s">
        <v>4454</v>
      </c>
      <c r="C859" t="s">
        <v>4455</v>
      </c>
      <c r="D859">
        <v>360</v>
      </c>
      <c r="E859">
        <v>14</v>
      </c>
      <c r="F859">
        <v>0.42299999999999999</v>
      </c>
      <c r="G859">
        <v>0.374</v>
      </c>
      <c r="H859">
        <v>68.3</v>
      </c>
      <c r="I859">
        <v>42.9</v>
      </c>
      <c r="J859">
        <v>360</v>
      </c>
      <c r="K859">
        <v>858</v>
      </c>
    </row>
    <row r="860" spans="2:11" x14ac:dyDescent="0.25">
      <c r="B860" t="s">
        <v>4456</v>
      </c>
      <c r="C860" t="s">
        <v>4457</v>
      </c>
      <c r="D860">
        <v>360</v>
      </c>
      <c r="E860">
        <v>25</v>
      </c>
      <c r="F860">
        <v>0.32300000000000001</v>
      </c>
      <c r="G860">
        <v>0.374</v>
      </c>
      <c r="H860">
        <v>28.7</v>
      </c>
      <c r="I860">
        <v>44</v>
      </c>
      <c r="J860">
        <v>360</v>
      </c>
      <c r="K860">
        <v>859</v>
      </c>
    </row>
    <row r="861" spans="2:11" x14ac:dyDescent="0.25">
      <c r="B861" t="s">
        <v>4458</v>
      </c>
      <c r="C861" t="s">
        <v>4459</v>
      </c>
      <c r="D861">
        <v>360</v>
      </c>
      <c r="E861">
        <v>22</v>
      </c>
      <c r="F861">
        <v>0.41199999999999998</v>
      </c>
      <c r="G861">
        <v>0.38200000000000001</v>
      </c>
      <c r="H861">
        <v>61.5</v>
      </c>
      <c r="I861">
        <v>40.9</v>
      </c>
      <c r="J861">
        <v>360</v>
      </c>
      <c r="K861">
        <v>860</v>
      </c>
    </row>
    <row r="862" spans="2:11" x14ac:dyDescent="0.25">
      <c r="B862" t="s">
        <v>1314</v>
      </c>
      <c r="C862" t="s">
        <v>1315</v>
      </c>
      <c r="D862">
        <v>360</v>
      </c>
      <c r="E862">
        <v>9</v>
      </c>
      <c r="F862">
        <v>0.36899999999999999</v>
      </c>
      <c r="G862">
        <v>0.54200000000000004</v>
      </c>
      <c r="H862">
        <v>8.6</v>
      </c>
      <c r="I862">
        <v>0</v>
      </c>
      <c r="J862">
        <v>360</v>
      </c>
      <c r="K862">
        <v>861</v>
      </c>
    </row>
    <row r="863" spans="2:11" x14ac:dyDescent="0.25">
      <c r="B863" t="s">
        <v>4460</v>
      </c>
      <c r="C863" t="s">
        <v>4461</v>
      </c>
      <c r="D863">
        <v>359</v>
      </c>
      <c r="E863">
        <v>18</v>
      </c>
      <c r="F863">
        <v>0.41099999999999998</v>
      </c>
      <c r="G863">
        <v>0.36599999999999999</v>
      </c>
      <c r="H863">
        <v>67.2</v>
      </c>
      <c r="I863">
        <v>47.2</v>
      </c>
      <c r="J863">
        <v>359</v>
      </c>
      <c r="K863">
        <v>862</v>
      </c>
    </row>
    <row r="864" spans="2:11" x14ac:dyDescent="0.25">
      <c r="B864" t="s">
        <v>4462</v>
      </c>
      <c r="C864" t="s">
        <v>4463</v>
      </c>
      <c r="D864">
        <v>359</v>
      </c>
      <c r="E864">
        <v>29</v>
      </c>
      <c r="F864">
        <v>0.35799999999999998</v>
      </c>
      <c r="G864">
        <v>0.36299999999999999</v>
      </c>
      <c r="H864">
        <v>47.6</v>
      </c>
      <c r="I864">
        <v>48.3</v>
      </c>
      <c r="J864">
        <v>359</v>
      </c>
      <c r="K864">
        <v>863</v>
      </c>
    </row>
    <row r="865" spans="2:11" x14ac:dyDescent="0.25">
      <c r="B865" t="s">
        <v>4464</v>
      </c>
      <c r="C865" t="s">
        <v>4465</v>
      </c>
      <c r="D865">
        <v>359</v>
      </c>
      <c r="E865">
        <v>19</v>
      </c>
      <c r="F865">
        <v>0.34799999999999998</v>
      </c>
      <c r="G865">
        <v>0.34699999999999998</v>
      </c>
      <c r="H865">
        <v>50.4</v>
      </c>
      <c r="I865">
        <v>55.3</v>
      </c>
      <c r="J865">
        <v>359</v>
      </c>
      <c r="K865">
        <v>864</v>
      </c>
    </row>
    <row r="866" spans="2:11" x14ac:dyDescent="0.25">
      <c r="B866" t="s">
        <v>4466</v>
      </c>
      <c r="C866" t="s">
        <v>4467</v>
      </c>
      <c r="D866">
        <v>359</v>
      </c>
      <c r="E866">
        <v>10</v>
      </c>
      <c r="F866">
        <v>0.38200000000000001</v>
      </c>
      <c r="G866">
        <v>0.33600000000000002</v>
      </c>
      <c r="H866">
        <v>68.7</v>
      </c>
      <c r="I866">
        <v>60</v>
      </c>
      <c r="J866">
        <v>359</v>
      </c>
      <c r="K866">
        <v>865</v>
      </c>
    </row>
    <row r="867" spans="2:11" x14ac:dyDescent="0.25">
      <c r="B867" t="s">
        <v>4468</v>
      </c>
      <c r="C867" t="s">
        <v>4469</v>
      </c>
      <c r="D867">
        <v>359</v>
      </c>
      <c r="E867">
        <v>34</v>
      </c>
      <c r="F867">
        <v>0.39200000000000002</v>
      </c>
      <c r="G867">
        <v>0.373</v>
      </c>
      <c r="H867">
        <v>57.8</v>
      </c>
      <c r="I867">
        <v>44.1</v>
      </c>
      <c r="J867">
        <v>359</v>
      </c>
      <c r="K867">
        <v>866</v>
      </c>
    </row>
    <row r="868" spans="2:11" x14ac:dyDescent="0.25">
      <c r="B868" t="s">
        <v>4470</v>
      </c>
      <c r="C868" t="s">
        <v>4471</v>
      </c>
      <c r="D868">
        <v>359</v>
      </c>
      <c r="E868">
        <v>23</v>
      </c>
      <c r="F868">
        <v>0.35599999999999998</v>
      </c>
      <c r="G868">
        <v>0.374</v>
      </c>
      <c r="H868">
        <v>42.5</v>
      </c>
      <c r="I868">
        <v>43.5</v>
      </c>
      <c r="J868">
        <v>359</v>
      </c>
      <c r="K868">
        <v>867</v>
      </c>
    </row>
    <row r="869" spans="2:11" x14ac:dyDescent="0.25">
      <c r="B869" t="s">
        <v>4472</v>
      </c>
      <c r="C869" t="s">
        <v>4473</v>
      </c>
      <c r="D869">
        <v>359</v>
      </c>
      <c r="E869">
        <v>9</v>
      </c>
      <c r="F869">
        <v>0.316</v>
      </c>
      <c r="G869">
        <v>0.372</v>
      </c>
      <c r="H869">
        <v>27</v>
      </c>
      <c r="I869">
        <v>44.4</v>
      </c>
      <c r="J869">
        <v>359</v>
      </c>
      <c r="K869">
        <v>868</v>
      </c>
    </row>
    <row r="870" spans="2:11" x14ac:dyDescent="0.25">
      <c r="B870" t="s">
        <v>4474</v>
      </c>
      <c r="C870" t="s">
        <v>4475</v>
      </c>
      <c r="D870">
        <v>358</v>
      </c>
      <c r="E870">
        <v>24</v>
      </c>
      <c r="F870">
        <v>0.33400000000000002</v>
      </c>
      <c r="G870">
        <v>0.34399999999999997</v>
      </c>
      <c r="H870">
        <v>45.5</v>
      </c>
      <c r="I870">
        <v>56.2</v>
      </c>
      <c r="J870">
        <v>358</v>
      </c>
      <c r="K870">
        <v>869</v>
      </c>
    </row>
    <row r="871" spans="2:11" x14ac:dyDescent="0.25">
      <c r="B871" t="s">
        <v>4476</v>
      </c>
      <c r="C871" t="s">
        <v>4477</v>
      </c>
      <c r="D871">
        <v>358</v>
      </c>
      <c r="E871">
        <v>17</v>
      </c>
      <c r="F871">
        <v>0.311</v>
      </c>
      <c r="G871">
        <v>0.26100000000000001</v>
      </c>
      <c r="H871">
        <v>74.900000000000006</v>
      </c>
      <c r="I871">
        <v>88.2</v>
      </c>
      <c r="J871">
        <v>358</v>
      </c>
      <c r="K871">
        <v>870</v>
      </c>
    </row>
    <row r="872" spans="2:11" x14ac:dyDescent="0.25">
      <c r="B872" t="s">
        <v>4478</v>
      </c>
      <c r="C872" t="s">
        <v>4479</v>
      </c>
      <c r="D872">
        <v>358</v>
      </c>
      <c r="E872">
        <v>13</v>
      </c>
      <c r="F872">
        <v>0.38900000000000001</v>
      </c>
      <c r="G872">
        <v>0.36599999999999999</v>
      </c>
      <c r="H872">
        <v>59.2</v>
      </c>
      <c r="I872">
        <v>46.2</v>
      </c>
      <c r="J872">
        <v>358</v>
      </c>
      <c r="K872">
        <v>871</v>
      </c>
    </row>
    <row r="873" spans="2:11" x14ac:dyDescent="0.25">
      <c r="B873" t="s">
        <v>4480</v>
      </c>
      <c r="C873" t="s">
        <v>4481</v>
      </c>
      <c r="D873">
        <v>357</v>
      </c>
      <c r="E873">
        <v>8</v>
      </c>
      <c r="F873">
        <v>0.35199999999999998</v>
      </c>
      <c r="G873">
        <v>0.35699999999999998</v>
      </c>
      <c r="H873">
        <v>47.8</v>
      </c>
      <c r="I873">
        <v>50</v>
      </c>
      <c r="J873">
        <v>357</v>
      </c>
      <c r="K873">
        <v>872</v>
      </c>
    </row>
    <row r="874" spans="2:11" x14ac:dyDescent="0.25">
      <c r="B874" t="s">
        <v>4482</v>
      </c>
      <c r="C874" t="s">
        <v>4483</v>
      </c>
      <c r="D874">
        <v>357</v>
      </c>
      <c r="E874">
        <v>14</v>
      </c>
      <c r="F874">
        <v>0.33</v>
      </c>
      <c r="G874">
        <v>0.34100000000000003</v>
      </c>
      <c r="H874">
        <v>44.7</v>
      </c>
      <c r="I874">
        <v>57.1</v>
      </c>
      <c r="J874">
        <v>357</v>
      </c>
      <c r="K874">
        <v>873</v>
      </c>
    </row>
    <row r="875" spans="2:11" x14ac:dyDescent="0.25">
      <c r="B875" t="s">
        <v>4484</v>
      </c>
      <c r="C875" t="s">
        <v>4485</v>
      </c>
      <c r="D875">
        <v>357</v>
      </c>
      <c r="E875">
        <v>24</v>
      </c>
      <c r="F875">
        <v>0.35199999999999998</v>
      </c>
      <c r="G875">
        <v>0.35699999999999998</v>
      </c>
      <c r="H875">
        <v>48.2</v>
      </c>
      <c r="I875">
        <v>50</v>
      </c>
      <c r="J875">
        <v>357</v>
      </c>
      <c r="K875">
        <v>874</v>
      </c>
    </row>
    <row r="876" spans="2:11" x14ac:dyDescent="0.25">
      <c r="B876" t="s">
        <v>4486</v>
      </c>
      <c r="C876" t="s">
        <v>4487</v>
      </c>
      <c r="D876">
        <v>356</v>
      </c>
      <c r="E876">
        <v>23</v>
      </c>
      <c r="F876">
        <v>0.41299999999999998</v>
      </c>
      <c r="G876">
        <v>0.34599999999999997</v>
      </c>
      <c r="H876">
        <v>74.900000000000006</v>
      </c>
      <c r="I876">
        <v>54.3</v>
      </c>
      <c r="J876">
        <v>356</v>
      </c>
      <c r="K876">
        <v>875</v>
      </c>
    </row>
    <row r="877" spans="2:11" x14ac:dyDescent="0.25">
      <c r="B877" t="s">
        <v>4488</v>
      </c>
      <c r="C877" t="s">
        <v>4489</v>
      </c>
      <c r="D877">
        <v>356</v>
      </c>
      <c r="E877">
        <v>11</v>
      </c>
      <c r="F877">
        <v>0.34899999999999998</v>
      </c>
      <c r="G877">
        <v>0.32500000000000001</v>
      </c>
      <c r="H877">
        <v>60.7</v>
      </c>
      <c r="I877">
        <v>63.6</v>
      </c>
      <c r="J877">
        <v>356</v>
      </c>
      <c r="K877">
        <v>876</v>
      </c>
    </row>
    <row r="878" spans="2:11" x14ac:dyDescent="0.25">
      <c r="B878" t="s">
        <v>1086</v>
      </c>
      <c r="C878" t="s">
        <v>1087</v>
      </c>
      <c r="D878">
        <v>356</v>
      </c>
      <c r="E878">
        <v>23</v>
      </c>
      <c r="F878">
        <v>0.41899999999999998</v>
      </c>
      <c r="G878">
        <v>0.314</v>
      </c>
      <c r="H878">
        <v>85.6</v>
      </c>
      <c r="I878">
        <v>67.400000000000006</v>
      </c>
      <c r="J878">
        <v>356</v>
      </c>
      <c r="K878">
        <v>877</v>
      </c>
    </row>
    <row r="879" spans="2:11" x14ac:dyDescent="0.25">
      <c r="B879" t="s">
        <v>4490</v>
      </c>
      <c r="C879" t="s">
        <v>4491</v>
      </c>
      <c r="D879">
        <v>356</v>
      </c>
      <c r="E879">
        <v>6</v>
      </c>
      <c r="F879">
        <v>0.379</v>
      </c>
      <c r="G879">
        <v>0.318</v>
      </c>
      <c r="H879">
        <v>74.8</v>
      </c>
      <c r="I879">
        <v>66.7</v>
      </c>
      <c r="J879">
        <v>356</v>
      </c>
      <c r="K879">
        <v>878</v>
      </c>
    </row>
    <row r="880" spans="2:11" x14ac:dyDescent="0.25">
      <c r="B880" t="s">
        <v>4492</v>
      </c>
      <c r="C880" t="s">
        <v>4493</v>
      </c>
      <c r="D880">
        <v>356</v>
      </c>
      <c r="E880">
        <v>21</v>
      </c>
      <c r="F880">
        <v>0.35299999999999998</v>
      </c>
      <c r="G880">
        <v>0.34499999999999997</v>
      </c>
      <c r="H880">
        <v>53.4</v>
      </c>
      <c r="I880">
        <v>54.8</v>
      </c>
      <c r="J880">
        <v>356</v>
      </c>
      <c r="K880">
        <v>879</v>
      </c>
    </row>
    <row r="881" spans="2:11" x14ac:dyDescent="0.25">
      <c r="B881" t="s">
        <v>4494</v>
      </c>
      <c r="C881" t="s">
        <v>4495</v>
      </c>
      <c r="D881">
        <v>356</v>
      </c>
      <c r="E881">
        <v>6</v>
      </c>
      <c r="F881">
        <v>0.34200000000000003</v>
      </c>
      <c r="G881">
        <v>0.39800000000000002</v>
      </c>
      <c r="H881">
        <v>28.3</v>
      </c>
      <c r="I881">
        <v>33.299999999999997</v>
      </c>
      <c r="J881">
        <v>356</v>
      </c>
      <c r="K881">
        <v>880</v>
      </c>
    </row>
    <row r="882" spans="2:11" x14ac:dyDescent="0.25">
      <c r="B882" t="s">
        <v>4496</v>
      </c>
      <c r="C882" t="s">
        <v>4497</v>
      </c>
      <c r="D882">
        <v>356</v>
      </c>
      <c r="E882">
        <v>15</v>
      </c>
      <c r="F882">
        <v>0.32400000000000001</v>
      </c>
      <c r="G882">
        <v>0.371</v>
      </c>
      <c r="H882">
        <v>30.1</v>
      </c>
      <c r="I882">
        <v>43.3</v>
      </c>
      <c r="J882">
        <v>356</v>
      </c>
      <c r="K882">
        <v>881</v>
      </c>
    </row>
    <row r="883" spans="2:11" x14ac:dyDescent="0.25">
      <c r="B883" t="s">
        <v>4498</v>
      </c>
      <c r="C883" t="s">
        <v>4499</v>
      </c>
      <c r="D883">
        <v>356</v>
      </c>
      <c r="E883">
        <v>9</v>
      </c>
      <c r="F883">
        <v>0.35599999999999998</v>
      </c>
      <c r="G883">
        <v>0.39800000000000002</v>
      </c>
      <c r="H883">
        <v>33.6</v>
      </c>
      <c r="I883">
        <v>33.299999999999997</v>
      </c>
      <c r="J883">
        <v>356</v>
      </c>
      <c r="K883">
        <v>882</v>
      </c>
    </row>
    <row r="884" spans="2:11" x14ac:dyDescent="0.25">
      <c r="B884" t="s">
        <v>4500</v>
      </c>
      <c r="C884" t="s">
        <v>4501</v>
      </c>
      <c r="D884">
        <v>355</v>
      </c>
      <c r="E884">
        <v>5</v>
      </c>
      <c r="F884">
        <v>0.35499999999999998</v>
      </c>
      <c r="G884">
        <v>0.23599999999999999</v>
      </c>
      <c r="H884">
        <v>92.5</v>
      </c>
      <c r="I884">
        <v>100</v>
      </c>
      <c r="J884">
        <v>355</v>
      </c>
      <c r="K884">
        <v>883</v>
      </c>
    </row>
    <row r="885" spans="2:11" x14ac:dyDescent="0.25">
      <c r="B885" t="s">
        <v>4502</v>
      </c>
      <c r="C885" t="s">
        <v>4503</v>
      </c>
      <c r="D885">
        <v>355</v>
      </c>
      <c r="E885">
        <v>18</v>
      </c>
      <c r="F885">
        <v>0.36899999999999999</v>
      </c>
      <c r="G885">
        <v>0.36799999999999999</v>
      </c>
      <c r="H885">
        <v>50.5</v>
      </c>
      <c r="I885">
        <v>44.4</v>
      </c>
      <c r="J885">
        <v>355</v>
      </c>
      <c r="K885">
        <v>884</v>
      </c>
    </row>
    <row r="886" spans="2:11" x14ac:dyDescent="0.25">
      <c r="B886" t="s">
        <v>4504</v>
      </c>
      <c r="C886" t="s">
        <v>4505</v>
      </c>
      <c r="D886">
        <v>355</v>
      </c>
      <c r="E886">
        <v>29</v>
      </c>
      <c r="F886">
        <v>0.36699999999999999</v>
      </c>
      <c r="G886">
        <v>0.34300000000000003</v>
      </c>
      <c r="H886">
        <v>60.1</v>
      </c>
      <c r="I886">
        <v>55.2</v>
      </c>
      <c r="J886">
        <v>355</v>
      </c>
      <c r="K886">
        <v>885</v>
      </c>
    </row>
    <row r="887" spans="2:11" x14ac:dyDescent="0.25">
      <c r="B887" t="s">
        <v>4506</v>
      </c>
      <c r="C887" t="s">
        <v>4507</v>
      </c>
      <c r="D887">
        <v>355</v>
      </c>
      <c r="E887">
        <v>20</v>
      </c>
      <c r="F887">
        <v>0.33500000000000002</v>
      </c>
      <c r="G887">
        <v>0.30399999999999999</v>
      </c>
      <c r="H887">
        <v>64.8</v>
      </c>
      <c r="I887">
        <v>72.5</v>
      </c>
      <c r="J887">
        <v>355</v>
      </c>
      <c r="K887">
        <v>886</v>
      </c>
    </row>
    <row r="888" spans="2:11" x14ac:dyDescent="0.25">
      <c r="B888" t="s">
        <v>4508</v>
      </c>
      <c r="C888" t="s">
        <v>4509</v>
      </c>
      <c r="D888">
        <v>355</v>
      </c>
      <c r="E888">
        <v>8</v>
      </c>
      <c r="F888">
        <v>0.39100000000000001</v>
      </c>
      <c r="G888">
        <v>0.37</v>
      </c>
      <c r="H888">
        <v>58.5</v>
      </c>
      <c r="I888">
        <v>43.8</v>
      </c>
      <c r="J888">
        <v>355</v>
      </c>
      <c r="K888">
        <v>887</v>
      </c>
    </row>
    <row r="889" spans="2:11" x14ac:dyDescent="0.25">
      <c r="B889" t="s">
        <v>4510</v>
      </c>
      <c r="C889" t="s">
        <v>4511</v>
      </c>
      <c r="D889">
        <v>355</v>
      </c>
      <c r="E889">
        <v>10</v>
      </c>
      <c r="F889">
        <v>0.34499999999999997</v>
      </c>
      <c r="G889">
        <v>0.379</v>
      </c>
      <c r="H889">
        <v>36</v>
      </c>
      <c r="I889">
        <v>40</v>
      </c>
      <c r="J889">
        <v>355</v>
      </c>
      <c r="K889">
        <v>888</v>
      </c>
    </row>
    <row r="890" spans="2:11" x14ac:dyDescent="0.25">
      <c r="B890" t="s">
        <v>4512</v>
      </c>
      <c r="C890" t="s">
        <v>4513</v>
      </c>
      <c r="D890">
        <v>355</v>
      </c>
      <c r="E890">
        <v>10</v>
      </c>
      <c r="F890">
        <v>0.36899999999999999</v>
      </c>
      <c r="G890">
        <v>0.35499999999999998</v>
      </c>
      <c r="H890">
        <v>56.1</v>
      </c>
      <c r="I890">
        <v>50</v>
      </c>
      <c r="J890">
        <v>355</v>
      </c>
      <c r="K890">
        <v>889</v>
      </c>
    </row>
    <row r="891" spans="2:11" x14ac:dyDescent="0.25">
      <c r="B891" t="s">
        <v>4514</v>
      </c>
      <c r="C891" t="s">
        <v>4515</v>
      </c>
      <c r="D891">
        <v>354</v>
      </c>
      <c r="E891">
        <v>19</v>
      </c>
      <c r="F891">
        <v>0.314</v>
      </c>
      <c r="G891">
        <v>0.313</v>
      </c>
      <c r="H891">
        <v>50.9</v>
      </c>
      <c r="I891">
        <v>68.400000000000006</v>
      </c>
      <c r="J891">
        <v>354</v>
      </c>
      <c r="K891">
        <v>890</v>
      </c>
    </row>
    <row r="892" spans="2:11" x14ac:dyDescent="0.25">
      <c r="B892" t="s">
        <v>4516</v>
      </c>
      <c r="C892" t="s">
        <v>4517</v>
      </c>
      <c r="D892">
        <v>354</v>
      </c>
      <c r="E892">
        <v>17</v>
      </c>
      <c r="F892">
        <v>0.35199999999999998</v>
      </c>
      <c r="G892">
        <v>0.34799999999999998</v>
      </c>
      <c r="H892">
        <v>51.8</v>
      </c>
      <c r="I892">
        <v>52.9</v>
      </c>
      <c r="J892">
        <v>354</v>
      </c>
      <c r="K892">
        <v>891</v>
      </c>
    </row>
    <row r="893" spans="2:11" x14ac:dyDescent="0.25">
      <c r="B893" t="s">
        <v>4518</v>
      </c>
      <c r="C893" t="s">
        <v>4519</v>
      </c>
      <c r="D893">
        <v>354</v>
      </c>
      <c r="E893">
        <v>32</v>
      </c>
      <c r="F893">
        <v>0.35</v>
      </c>
      <c r="G893">
        <v>0.36099999999999999</v>
      </c>
      <c r="H893">
        <v>45</v>
      </c>
      <c r="I893">
        <v>46.9</v>
      </c>
      <c r="J893">
        <v>354</v>
      </c>
      <c r="K893">
        <v>892</v>
      </c>
    </row>
    <row r="894" spans="2:11" x14ac:dyDescent="0.25">
      <c r="B894" t="s">
        <v>4520</v>
      </c>
      <c r="C894" t="s">
        <v>4521</v>
      </c>
      <c r="D894">
        <v>354</v>
      </c>
      <c r="E894">
        <v>18</v>
      </c>
      <c r="F894">
        <v>0.32100000000000001</v>
      </c>
      <c r="G894">
        <v>0.33500000000000002</v>
      </c>
      <c r="H894">
        <v>43.1</v>
      </c>
      <c r="I894">
        <v>58.3</v>
      </c>
      <c r="J894">
        <v>354</v>
      </c>
      <c r="K894">
        <v>893</v>
      </c>
    </row>
    <row r="895" spans="2:11" x14ac:dyDescent="0.25">
      <c r="B895" t="s">
        <v>4522</v>
      </c>
      <c r="C895" t="s">
        <v>4523</v>
      </c>
      <c r="D895">
        <v>354</v>
      </c>
      <c r="E895">
        <v>27</v>
      </c>
      <c r="F895">
        <v>0.37</v>
      </c>
      <c r="G895">
        <v>0.36199999999999999</v>
      </c>
      <c r="H895">
        <v>53.2</v>
      </c>
      <c r="I895">
        <v>46.3</v>
      </c>
      <c r="J895">
        <v>354</v>
      </c>
      <c r="K895">
        <v>894</v>
      </c>
    </row>
    <row r="896" spans="2:11" x14ac:dyDescent="0.25">
      <c r="B896" t="s">
        <v>4524</v>
      </c>
      <c r="C896" t="s">
        <v>4525</v>
      </c>
      <c r="D896">
        <v>354</v>
      </c>
      <c r="E896">
        <v>23</v>
      </c>
      <c r="F896">
        <v>0.35599999999999998</v>
      </c>
      <c r="G896">
        <v>0.35899999999999999</v>
      </c>
      <c r="H896">
        <v>48.7</v>
      </c>
      <c r="I896">
        <v>47.8</v>
      </c>
      <c r="J896">
        <v>354</v>
      </c>
      <c r="K896">
        <v>895</v>
      </c>
    </row>
    <row r="897" spans="2:11" x14ac:dyDescent="0.25">
      <c r="B897" t="s">
        <v>4526</v>
      </c>
      <c r="C897" t="s">
        <v>4527</v>
      </c>
      <c r="D897">
        <v>354</v>
      </c>
      <c r="E897">
        <v>17</v>
      </c>
      <c r="F897">
        <v>0.317</v>
      </c>
      <c r="G897">
        <v>0.34</v>
      </c>
      <c r="H897">
        <v>39.200000000000003</v>
      </c>
      <c r="I897">
        <v>55.9</v>
      </c>
      <c r="J897">
        <v>354</v>
      </c>
      <c r="K897">
        <v>896</v>
      </c>
    </row>
    <row r="898" spans="2:11" x14ac:dyDescent="0.25">
      <c r="B898" t="s">
        <v>4528</v>
      </c>
      <c r="C898" t="s">
        <v>4529</v>
      </c>
      <c r="D898">
        <v>353</v>
      </c>
      <c r="E898">
        <v>13</v>
      </c>
      <c r="F898">
        <v>0.315</v>
      </c>
      <c r="G898">
        <v>0.34499999999999997</v>
      </c>
      <c r="H898">
        <v>36.200000000000003</v>
      </c>
      <c r="I898">
        <v>53.8</v>
      </c>
      <c r="J898">
        <v>353</v>
      </c>
      <c r="K898">
        <v>897</v>
      </c>
    </row>
    <row r="899" spans="2:11" x14ac:dyDescent="0.25">
      <c r="B899" t="s">
        <v>4530</v>
      </c>
      <c r="C899" t="s">
        <v>4531</v>
      </c>
      <c r="D899">
        <v>353</v>
      </c>
      <c r="E899">
        <v>6</v>
      </c>
      <c r="F899">
        <v>0.35299999999999998</v>
      </c>
      <c r="G899">
        <v>0.35299999999999998</v>
      </c>
      <c r="H899">
        <v>49.9</v>
      </c>
      <c r="I899">
        <v>50</v>
      </c>
      <c r="J899">
        <v>353</v>
      </c>
      <c r="K899">
        <v>898</v>
      </c>
    </row>
    <row r="900" spans="2:11" x14ac:dyDescent="0.25">
      <c r="B900" t="s">
        <v>4532</v>
      </c>
      <c r="C900" t="s">
        <v>4533</v>
      </c>
      <c r="D900">
        <v>353</v>
      </c>
      <c r="E900">
        <v>26</v>
      </c>
      <c r="F900">
        <v>0.35199999999999998</v>
      </c>
      <c r="G900">
        <v>0.34899999999999998</v>
      </c>
      <c r="H900">
        <v>51.4</v>
      </c>
      <c r="I900">
        <v>51.9</v>
      </c>
      <c r="J900">
        <v>353</v>
      </c>
      <c r="K900">
        <v>899</v>
      </c>
    </row>
    <row r="901" spans="2:11" x14ac:dyDescent="0.25">
      <c r="B901" t="s">
        <v>1968</v>
      </c>
      <c r="C901" t="s">
        <v>1969</v>
      </c>
      <c r="D901">
        <v>353</v>
      </c>
      <c r="E901">
        <v>30</v>
      </c>
      <c r="F901">
        <v>0.34599999999999997</v>
      </c>
      <c r="G901">
        <v>0.377</v>
      </c>
      <c r="H901">
        <v>37</v>
      </c>
      <c r="I901">
        <v>40</v>
      </c>
      <c r="J901">
        <v>353</v>
      </c>
      <c r="K901">
        <v>900</v>
      </c>
    </row>
    <row r="902" spans="2:11" x14ac:dyDescent="0.25">
      <c r="B902" t="s">
        <v>2898</v>
      </c>
      <c r="C902" t="s">
        <v>2899</v>
      </c>
      <c r="D902">
        <v>353</v>
      </c>
      <c r="E902">
        <v>8</v>
      </c>
      <c r="F902">
        <v>0.379</v>
      </c>
      <c r="G902">
        <v>0.33900000000000002</v>
      </c>
      <c r="H902">
        <v>66.900000000000006</v>
      </c>
      <c r="I902">
        <v>56.2</v>
      </c>
      <c r="J902">
        <v>353</v>
      </c>
      <c r="K902">
        <v>901</v>
      </c>
    </row>
    <row r="903" spans="2:11" x14ac:dyDescent="0.25">
      <c r="B903" t="s">
        <v>4534</v>
      </c>
      <c r="C903" t="s">
        <v>4535</v>
      </c>
      <c r="D903">
        <v>353</v>
      </c>
      <c r="E903">
        <v>12</v>
      </c>
      <c r="F903">
        <v>0.377</v>
      </c>
      <c r="G903">
        <v>0.372</v>
      </c>
      <c r="H903">
        <v>51.9</v>
      </c>
      <c r="I903">
        <v>41.7</v>
      </c>
      <c r="J903">
        <v>353</v>
      </c>
      <c r="K903">
        <v>902</v>
      </c>
    </row>
    <row r="904" spans="2:11" x14ac:dyDescent="0.25">
      <c r="B904" t="s">
        <v>4536</v>
      </c>
      <c r="C904" t="s">
        <v>4537</v>
      </c>
      <c r="D904">
        <v>353</v>
      </c>
      <c r="E904">
        <v>6</v>
      </c>
      <c r="F904">
        <v>0.38900000000000001</v>
      </c>
      <c r="G904">
        <v>0.39400000000000002</v>
      </c>
      <c r="H904">
        <v>47.9</v>
      </c>
      <c r="I904">
        <v>33.299999999999997</v>
      </c>
      <c r="J904">
        <v>353</v>
      </c>
      <c r="K904">
        <v>903</v>
      </c>
    </row>
    <row r="905" spans="2:11" x14ac:dyDescent="0.25">
      <c r="B905" t="s">
        <v>4538</v>
      </c>
      <c r="C905" t="s">
        <v>4539</v>
      </c>
      <c r="D905">
        <v>352</v>
      </c>
      <c r="E905">
        <v>7</v>
      </c>
      <c r="F905">
        <v>0.40100000000000002</v>
      </c>
      <c r="G905">
        <v>0.33600000000000002</v>
      </c>
      <c r="H905">
        <v>74.7</v>
      </c>
      <c r="I905">
        <v>57.1</v>
      </c>
      <c r="J905">
        <v>352</v>
      </c>
      <c r="K905">
        <v>904</v>
      </c>
    </row>
    <row r="906" spans="2:11" x14ac:dyDescent="0.25">
      <c r="B906" t="s">
        <v>4540</v>
      </c>
      <c r="C906" t="s">
        <v>4541</v>
      </c>
      <c r="D906">
        <v>352</v>
      </c>
      <c r="E906">
        <v>27</v>
      </c>
      <c r="F906">
        <v>0.377</v>
      </c>
      <c r="G906">
        <v>0.34</v>
      </c>
      <c r="H906">
        <v>65.7</v>
      </c>
      <c r="I906">
        <v>55.6</v>
      </c>
      <c r="J906">
        <v>352</v>
      </c>
      <c r="K906">
        <v>905</v>
      </c>
    </row>
    <row r="907" spans="2:11" x14ac:dyDescent="0.25">
      <c r="B907" t="s">
        <v>4542</v>
      </c>
      <c r="C907" t="s">
        <v>4543</v>
      </c>
      <c r="D907">
        <v>352</v>
      </c>
      <c r="E907">
        <v>19</v>
      </c>
      <c r="F907">
        <v>0.36199999999999999</v>
      </c>
      <c r="G907">
        <v>0.35799999999999998</v>
      </c>
      <c r="H907">
        <v>51.9</v>
      </c>
      <c r="I907">
        <v>47.4</v>
      </c>
      <c r="J907">
        <v>352</v>
      </c>
      <c r="K907">
        <v>906</v>
      </c>
    </row>
    <row r="908" spans="2:11" x14ac:dyDescent="0.25">
      <c r="B908" t="s">
        <v>4544</v>
      </c>
      <c r="C908" t="s">
        <v>4545</v>
      </c>
      <c r="D908">
        <v>352</v>
      </c>
      <c r="E908">
        <v>9</v>
      </c>
      <c r="F908">
        <v>0.30599999999999999</v>
      </c>
      <c r="G908">
        <v>0.35699999999999998</v>
      </c>
      <c r="H908">
        <v>27.7</v>
      </c>
      <c r="I908">
        <v>50</v>
      </c>
      <c r="J908">
        <v>352</v>
      </c>
      <c r="K908">
        <v>907</v>
      </c>
    </row>
    <row r="909" spans="2:11" x14ac:dyDescent="0.25">
      <c r="B909" t="s">
        <v>1481</v>
      </c>
      <c r="C909" t="s">
        <v>1482</v>
      </c>
      <c r="D909">
        <v>352</v>
      </c>
      <c r="E909">
        <v>19</v>
      </c>
      <c r="F909">
        <v>0.36799999999999999</v>
      </c>
      <c r="G909">
        <v>0.35799999999999998</v>
      </c>
      <c r="H909">
        <v>54.4</v>
      </c>
      <c r="I909">
        <v>47.4</v>
      </c>
      <c r="J909">
        <v>352</v>
      </c>
      <c r="K909">
        <v>908</v>
      </c>
    </row>
    <row r="910" spans="2:11" x14ac:dyDescent="0.25">
      <c r="B910" t="s">
        <v>4546</v>
      </c>
      <c r="C910" t="s">
        <v>4547</v>
      </c>
      <c r="D910">
        <v>352</v>
      </c>
      <c r="E910">
        <v>16</v>
      </c>
      <c r="F910">
        <v>0.377</v>
      </c>
      <c r="G910">
        <v>0.374</v>
      </c>
      <c r="H910">
        <v>51.1</v>
      </c>
      <c r="I910">
        <v>40.6</v>
      </c>
      <c r="J910">
        <v>352</v>
      </c>
      <c r="K910">
        <v>909</v>
      </c>
    </row>
    <row r="911" spans="2:11" x14ac:dyDescent="0.25">
      <c r="B911" t="s">
        <v>4548</v>
      </c>
      <c r="C911" t="s">
        <v>4549</v>
      </c>
      <c r="D911">
        <v>352</v>
      </c>
      <c r="E911">
        <v>17</v>
      </c>
      <c r="F911">
        <v>0.35599999999999998</v>
      </c>
      <c r="G911">
        <v>0.372</v>
      </c>
      <c r="H911">
        <v>42.9</v>
      </c>
      <c r="I911">
        <v>41.2</v>
      </c>
      <c r="J911">
        <v>352</v>
      </c>
      <c r="K911">
        <v>910</v>
      </c>
    </row>
    <row r="912" spans="2:11" x14ac:dyDescent="0.25">
      <c r="B912" t="s">
        <v>4550</v>
      </c>
      <c r="C912" t="s">
        <v>4551</v>
      </c>
      <c r="D912">
        <v>352</v>
      </c>
      <c r="E912">
        <v>18</v>
      </c>
      <c r="F912">
        <v>0.34200000000000003</v>
      </c>
      <c r="G912">
        <v>0.38500000000000001</v>
      </c>
      <c r="H912">
        <v>32.1</v>
      </c>
      <c r="I912">
        <v>36.1</v>
      </c>
      <c r="J912">
        <v>352</v>
      </c>
      <c r="K912">
        <v>911</v>
      </c>
    </row>
    <row r="913" spans="2:11" x14ac:dyDescent="0.25">
      <c r="B913" t="s">
        <v>4552</v>
      </c>
      <c r="C913" t="s">
        <v>4553</v>
      </c>
      <c r="D913">
        <v>351</v>
      </c>
      <c r="E913">
        <v>5</v>
      </c>
      <c r="F913">
        <v>0.34399999999999997</v>
      </c>
      <c r="G913">
        <v>0.35099999999999998</v>
      </c>
      <c r="H913">
        <v>46.5</v>
      </c>
      <c r="I913">
        <v>50</v>
      </c>
      <c r="J913">
        <v>351</v>
      </c>
      <c r="K913">
        <v>912</v>
      </c>
    </row>
    <row r="914" spans="2:11" x14ac:dyDescent="0.25">
      <c r="B914" t="s">
        <v>4554</v>
      </c>
      <c r="C914" t="s">
        <v>4555</v>
      </c>
      <c r="D914">
        <v>351</v>
      </c>
      <c r="E914">
        <v>8</v>
      </c>
      <c r="F914">
        <v>0.34899999999999998</v>
      </c>
      <c r="G914">
        <v>0.48199999999999998</v>
      </c>
      <c r="H914">
        <v>12.1</v>
      </c>
      <c r="I914">
        <v>12.5</v>
      </c>
      <c r="J914">
        <v>351</v>
      </c>
      <c r="K914">
        <v>913</v>
      </c>
    </row>
    <row r="915" spans="2:11" x14ac:dyDescent="0.25">
      <c r="B915" t="s">
        <v>918</v>
      </c>
      <c r="C915" t="s">
        <v>919</v>
      </c>
      <c r="D915">
        <v>351</v>
      </c>
      <c r="E915">
        <v>8</v>
      </c>
      <c r="F915">
        <v>0.41299999999999998</v>
      </c>
      <c r="G915">
        <v>0.46100000000000002</v>
      </c>
      <c r="H915">
        <v>33.6</v>
      </c>
      <c r="I915">
        <v>12.5</v>
      </c>
      <c r="J915">
        <v>351</v>
      </c>
      <c r="K915">
        <v>914</v>
      </c>
    </row>
    <row r="916" spans="2:11" x14ac:dyDescent="0.25">
      <c r="B916" t="s">
        <v>4556</v>
      </c>
      <c r="C916" t="s">
        <v>4557</v>
      </c>
      <c r="D916">
        <v>351</v>
      </c>
      <c r="E916">
        <v>14</v>
      </c>
      <c r="F916">
        <v>0.34699999999999998</v>
      </c>
      <c r="G916">
        <v>0.36799999999999999</v>
      </c>
      <c r="H916">
        <v>41</v>
      </c>
      <c r="I916">
        <v>42.9</v>
      </c>
      <c r="J916">
        <v>351</v>
      </c>
      <c r="K916">
        <v>915</v>
      </c>
    </row>
    <row r="917" spans="2:11" x14ac:dyDescent="0.25">
      <c r="B917" t="s">
        <v>4558</v>
      </c>
      <c r="C917" t="s">
        <v>4559</v>
      </c>
      <c r="D917">
        <v>351</v>
      </c>
      <c r="E917">
        <v>12</v>
      </c>
      <c r="F917">
        <v>0.33800000000000002</v>
      </c>
      <c r="G917">
        <v>0.37</v>
      </c>
      <c r="H917">
        <v>36.299999999999997</v>
      </c>
      <c r="I917">
        <v>41.7</v>
      </c>
      <c r="J917">
        <v>351</v>
      </c>
      <c r="K917">
        <v>916</v>
      </c>
    </row>
    <row r="918" spans="2:11" x14ac:dyDescent="0.25">
      <c r="B918" t="s">
        <v>4560</v>
      </c>
      <c r="C918" t="s">
        <v>4561</v>
      </c>
      <c r="D918">
        <v>351</v>
      </c>
      <c r="E918">
        <v>33</v>
      </c>
      <c r="F918">
        <v>0.33200000000000002</v>
      </c>
      <c r="G918">
        <v>0.35399999999999998</v>
      </c>
      <c r="H918">
        <v>40.299999999999997</v>
      </c>
      <c r="I918">
        <v>48.5</v>
      </c>
      <c r="J918">
        <v>351</v>
      </c>
      <c r="K918">
        <v>917</v>
      </c>
    </row>
    <row r="919" spans="2:11" x14ac:dyDescent="0.25">
      <c r="B919" t="s">
        <v>4562</v>
      </c>
      <c r="C919" t="s">
        <v>4563</v>
      </c>
      <c r="D919">
        <v>351</v>
      </c>
      <c r="E919">
        <v>12</v>
      </c>
      <c r="F919">
        <v>0.36299999999999999</v>
      </c>
      <c r="G919">
        <v>0.37</v>
      </c>
      <c r="H919">
        <v>46.7</v>
      </c>
      <c r="I919">
        <v>41.7</v>
      </c>
      <c r="J919">
        <v>351</v>
      </c>
      <c r="K919">
        <v>918</v>
      </c>
    </row>
    <row r="920" spans="2:11" x14ac:dyDescent="0.25">
      <c r="B920" t="s">
        <v>4564</v>
      </c>
      <c r="C920" t="s">
        <v>4565</v>
      </c>
      <c r="D920">
        <v>350</v>
      </c>
      <c r="E920">
        <v>32</v>
      </c>
      <c r="F920">
        <v>0.371</v>
      </c>
      <c r="G920">
        <v>0.35399999999999998</v>
      </c>
      <c r="H920">
        <v>57.1</v>
      </c>
      <c r="I920">
        <v>48.4</v>
      </c>
      <c r="J920">
        <v>350</v>
      </c>
      <c r="K920">
        <v>919</v>
      </c>
    </row>
    <row r="921" spans="2:11" x14ac:dyDescent="0.25">
      <c r="B921" t="s">
        <v>4566</v>
      </c>
      <c r="C921" t="s">
        <v>4567</v>
      </c>
      <c r="D921">
        <v>350</v>
      </c>
      <c r="E921">
        <v>33</v>
      </c>
      <c r="F921">
        <v>0.38</v>
      </c>
      <c r="G921">
        <v>0.38800000000000001</v>
      </c>
      <c r="H921">
        <v>47.1</v>
      </c>
      <c r="I921">
        <v>34.799999999999997</v>
      </c>
      <c r="J921">
        <v>350</v>
      </c>
      <c r="K921">
        <v>920</v>
      </c>
    </row>
    <row r="922" spans="2:11" x14ac:dyDescent="0.25">
      <c r="B922" t="s">
        <v>4568</v>
      </c>
      <c r="C922" t="s">
        <v>4569</v>
      </c>
      <c r="D922">
        <v>350</v>
      </c>
      <c r="E922">
        <v>36</v>
      </c>
      <c r="F922">
        <v>0.33500000000000002</v>
      </c>
      <c r="G922">
        <v>0.36</v>
      </c>
      <c r="H922">
        <v>39</v>
      </c>
      <c r="I922">
        <v>45.8</v>
      </c>
      <c r="J922">
        <v>350</v>
      </c>
      <c r="K922">
        <v>921</v>
      </c>
    </row>
    <row r="923" spans="2:11" x14ac:dyDescent="0.25">
      <c r="B923" t="s">
        <v>4570</v>
      </c>
      <c r="C923" t="s">
        <v>4571</v>
      </c>
      <c r="D923">
        <v>350</v>
      </c>
      <c r="E923">
        <v>10</v>
      </c>
      <c r="F923">
        <v>0.32400000000000001</v>
      </c>
      <c r="G923">
        <v>0.317</v>
      </c>
      <c r="H923">
        <v>53.3</v>
      </c>
      <c r="I923">
        <v>65</v>
      </c>
      <c r="J923">
        <v>350</v>
      </c>
      <c r="K923">
        <v>922</v>
      </c>
    </row>
    <row r="924" spans="2:11" x14ac:dyDescent="0.25">
      <c r="B924" t="s">
        <v>4572</v>
      </c>
      <c r="C924" t="s">
        <v>4573</v>
      </c>
      <c r="D924">
        <v>350</v>
      </c>
      <c r="E924">
        <v>21</v>
      </c>
      <c r="F924">
        <v>0.39200000000000002</v>
      </c>
      <c r="G924">
        <v>0.45400000000000001</v>
      </c>
      <c r="H924">
        <v>28.6</v>
      </c>
      <c r="I924">
        <v>16.7</v>
      </c>
      <c r="J924">
        <v>350</v>
      </c>
      <c r="K924">
        <v>923</v>
      </c>
    </row>
    <row r="925" spans="2:11" x14ac:dyDescent="0.25">
      <c r="B925" t="s">
        <v>4574</v>
      </c>
      <c r="C925" t="s">
        <v>4575</v>
      </c>
      <c r="D925">
        <v>350</v>
      </c>
      <c r="E925">
        <v>12</v>
      </c>
      <c r="F925">
        <v>0.34799999999999998</v>
      </c>
      <c r="G925">
        <v>0.35</v>
      </c>
      <c r="H925">
        <v>49</v>
      </c>
      <c r="I925">
        <v>50</v>
      </c>
      <c r="J925">
        <v>350</v>
      </c>
      <c r="K925">
        <v>924</v>
      </c>
    </row>
    <row r="926" spans="2:11" x14ac:dyDescent="0.25">
      <c r="B926" t="s">
        <v>713</v>
      </c>
      <c r="C926" t="s">
        <v>714</v>
      </c>
      <c r="D926">
        <v>350</v>
      </c>
      <c r="E926">
        <v>7</v>
      </c>
      <c r="F926">
        <v>0.30399999999999999</v>
      </c>
      <c r="G926">
        <v>0.378</v>
      </c>
      <c r="H926">
        <v>20.8</v>
      </c>
      <c r="I926">
        <v>42.9</v>
      </c>
      <c r="J926">
        <v>350</v>
      </c>
      <c r="K926">
        <v>925</v>
      </c>
    </row>
    <row r="927" spans="2:11" x14ac:dyDescent="0.25">
      <c r="B927" t="s">
        <v>4576</v>
      </c>
      <c r="C927" t="s">
        <v>4577</v>
      </c>
      <c r="D927">
        <v>350</v>
      </c>
      <c r="E927">
        <v>58</v>
      </c>
      <c r="F927">
        <v>0.39300000000000002</v>
      </c>
      <c r="G927">
        <v>0.31900000000000001</v>
      </c>
      <c r="H927">
        <v>78.3</v>
      </c>
      <c r="I927">
        <v>63.8</v>
      </c>
      <c r="J927">
        <v>350</v>
      </c>
      <c r="K927">
        <v>926</v>
      </c>
    </row>
    <row r="928" spans="2:11" x14ac:dyDescent="0.25">
      <c r="B928" t="s">
        <v>4578</v>
      </c>
      <c r="C928" t="s">
        <v>4579</v>
      </c>
      <c r="D928">
        <v>350</v>
      </c>
      <c r="E928">
        <v>6</v>
      </c>
      <c r="F928">
        <v>0.39300000000000002</v>
      </c>
      <c r="G928">
        <v>0.35</v>
      </c>
      <c r="H928">
        <v>67.400000000000006</v>
      </c>
      <c r="I928">
        <v>50</v>
      </c>
      <c r="J928">
        <v>350</v>
      </c>
      <c r="K928">
        <v>927</v>
      </c>
    </row>
    <row r="929" spans="2:11" x14ac:dyDescent="0.25">
      <c r="B929" t="s">
        <v>4580</v>
      </c>
      <c r="C929" t="s">
        <v>4581</v>
      </c>
      <c r="D929">
        <v>349</v>
      </c>
      <c r="E929">
        <v>19</v>
      </c>
      <c r="F929">
        <v>0.35599999999999998</v>
      </c>
      <c r="G929">
        <v>0.34300000000000003</v>
      </c>
      <c r="H929">
        <v>55.5</v>
      </c>
      <c r="I929">
        <v>52.6</v>
      </c>
      <c r="J929">
        <v>349</v>
      </c>
      <c r="K929">
        <v>928</v>
      </c>
    </row>
    <row r="930" spans="2:11" x14ac:dyDescent="0.25">
      <c r="B930" t="s">
        <v>4582</v>
      </c>
      <c r="C930" t="s">
        <v>4583</v>
      </c>
      <c r="D930">
        <v>349</v>
      </c>
      <c r="E930">
        <v>12</v>
      </c>
      <c r="F930">
        <v>0.32800000000000001</v>
      </c>
      <c r="G930">
        <v>0.34899999999999998</v>
      </c>
      <c r="H930">
        <v>40.299999999999997</v>
      </c>
      <c r="I930">
        <v>50</v>
      </c>
      <c r="J930">
        <v>349</v>
      </c>
      <c r="K930">
        <v>929</v>
      </c>
    </row>
    <row r="931" spans="2:11" x14ac:dyDescent="0.25">
      <c r="B931" t="s">
        <v>4584</v>
      </c>
      <c r="C931" t="s">
        <v>4585</v>
      </c>
      <c r="D931">
        <v>349</v>
      </c>
      <c r="E931">
        <v>27</v>
      </c>
      <c r="F931">
        <v>0.35099999999999998</v>
      </c>
      <c r="G931">
        <v>0.371</v>
      </c>
      <c r="H931">
        <v>41.7</v>
      </c>
      <c r="I931">
        <v>40.700000000000003</v>
      </c>
      <c r="J931">
        <v>349</v>
      </c>
      <c r="K931">
        <v>930</v>
      </c>
    </row>
    <row r="932" spans="2:11" x14ac:dyDescent="0.25">
      <c r="B932" t="s">
        <v>1036</v>
      </c>
      <c r="C932" t="s">
        <v>1037</v>
      </c>
      <c r="D932">
        <v>349</v>
      </c>
      <c r="E932">
        <v>11</v>
      </c>
      <c r="F932">
        <v>0.36699999999999999</v>
      </c>
      <c r="G932">
        <v>0.38200000000000001</v>
      </c>
      <c r="H932">
        <v>44</v>
      </c>
      <c r="I932">
        <v>36.4</v>
      </c>
      <c r="J932">
        <v>349</v>
      </c>
      <c r="K932">
        <v>931</v>
      </c>
    </row>
    <row r="933" spans="2:11" x14ac:dyDescent="0.25">
      <c r="B933" t="s">
        <v>4586</v>
      </c>
      <c r="C933" t="s">
        <v>4587</v>
      </c>
      <c r="D933">
        <v>349</v>
      </c>
      <c r="E933">
        <v>28</v>
      </c>
      <c r="F933">
        <v>0.34899999999999998</v>
      </c>
      <c r="G933">
        <v>0.379</v>
      </c>
      <c r="H933">
        <v>37.4</v>
      </c>
      <c r="I933">
        <v>37.5</v>
      </c>
      <c r="J933">
        <v>349</v>
      </c>
      <c r="K933">
        <v>932</v>
      </c>
    </row>
    <row r="934" spans="2:11" x14ac:dyDescent="0.25">
      <c r="B934" t="s">
        <v>4588</v>
      </c>
      <c r="C934" t="s">
        <v>4589</v>
      </c>
      <c r="D934">
        <v>349</v>
      </c>
      <c r="E934">
        <v>35</v>
      </c>
      <c r="F934">
        <v>0.36599999999999999</v>
      </c>
      <c r="G934">
        <v>0.34499999999999997</v>
      </c>
      <c r="H934">
        <v>58.9</v>
      </c>
      <c r="I934">
        <v>51.4</v>
      </c>
      <c r="J934">
        <v>349</v>
      </c>
      <c r="K934">
        <v>933</v>
      </c>
    </row>
    <row r="935" spans="2:11" x14ac:dyDescent="0.25">
      <c r="B935" t="s">
        <v>4590</v>
      </c>
      <c r="C935" t="s">
        <v>4591</v>
      </c>
      <c r="D935">
        <v>348</v>
      </c>
      <c r="E935">
        <v>13</v>
      </c>
      <c r="F935">
        <v>0.32600000000000001</v>
      </c>
      <c r="G935">
        <v>0.35699999999999998</v>
      </c>
      <c r="H935">
        <v>36.4</v>
      </c>
      <c r="I935">
        <v>46.2</v>
      </c>
      <c r="J935">
        <v>348</v>
      </c>
      <c r="K935">
        <v>934</v>
      </c>
    </row>
    <row r="936" spans="2:11" x14ac:dyDescent="0.25">
      <c r="B936" t="s">
        <v>4592</v>
      </c>
      <c r="C936" t="s">
        <v>4593</v>
      </c>
      <c r="D936">
        <v>348</v>
      </c>
      <c r="E936">
        <v>36</v>
      </c>
      <c r="F936">
        <v>0.35499999999999998</v>
      </c>
      <c r="G936">
        <v>0.32700000000000001</v>
      </c>
      <c r="H936">
        <v>62.4</v>
      </c>
      <c r="I936">
        <v>59.7</v>
      </c>
      <c r="J936">
        <v>348</v>
      </c>
      <c r="K936">
        <v>935</v>
      </c>
    </row>
    <row r="937" spans="2:11" x14ac:dyDescent="0.25">
      <c r="B937" t="s">
        <v>4594</v>
      </c>
      <c r="C937" t="s">
        <v>4595</v>
      </c>
      <c r="D937">
        <v>348</v>
      </c>
      <c r="E937">
        <v>15</v>
      </c>
      <c r="F937">
        <v>0.33</v>
      </c>
      <c r="G937">
        <v>0.34799999999999998</v>
      </c>
      <c r="H937">
        <v>41.5</v>
      </c>
      <c r="I937">
        <v>50</v>
      </c>
      <c r="J937">
        <v>348</v>
      </c>
      <c r="K937">
        <v>936</v>
      </c>
    </row>
    <row r="938" spans="2:11" x14ac:dyDescent="0.25">
      <c r="B938" t="s">
        <v>4596</v>
      </c>
      <c r="C938" t="s">
        <v>4597</v>
      </c>
      <c r="D938">
        <v>348</v>
      </c>
      <c r="E938">
        <v>11</v>
      </c>
      <c r="F938">
        <v>0.40500000000000003</v>
      </c>
      <c r="G938">
        <v>0.44400000000000001</v>
      </c>
      <c r="H938">
        <v>36.299999999999997</v>
      </c>
      <c r="I938">
        <v>18.2</v>
      </c>
      <c r="J938">
        <v>348</v>
      </c>
      <c r="K938">
        <v>937</v>
      </c>
    </row>
    <row r="939" spans="2:11" x14ac:dyDescent="0.25">
      <c r="B939" t="s">
        <v>4598</v>
      </c>
      <c r="C939" t="s">
        <v>4599</v>
      </c>
      <c r="D939">
        <v>348</v>
      </c>
      <c r="E939">
        <v>16</v>
      </c>
      <c r="F939">
        <v>0.38400000000000001</v>
      </c>
      <c r="G939">
        <v>0.35499999999999998</v>
      </c>
      <c r="H939">
        <v>62.2</v>
      </c>
      <c r="I939">
        <v>46.9</v>
      </c>
      <c r="J939">
        <v>348</v>
      </c>
      <c r="K939">
        <v>938</v>
      </c>
    </row>
    <row r="940" spans="2:11" x14ac:dyDescent="0.25">
      <c r="B940" t="s">
        <v>4600</v>
      </c>
      <c r="C940" t="s">
        <v>4601</v>
      </c>
      <c r="D940">
        <v>348</v>
      </c>
      <c r="E940">
        <v>20</v>
      </c>
      <c r="F940">
        <v>0.31900000000000001</v>
      </c>
      <c r="G940">
        <v>0.35899999999999999</v>
      </c>
      <c r="H940">
        <v>32.5</v>
      </c>
      <c r="I940">
        <v>45</v>
      </c>
      <c r="J940">
        <v>348</v>
      </c>
      <c r="K940">
        <v>939</v>
      </c>
    </row>
    <row r="941" spans="2:11" x14ac:dyDescent="0.25">
      <c r="B941" t="s">
        <v>4602</v>
      </c>
      <c r="C941" t="s">
        <v>4603</v>
      </c>
      <c r="D941">
        <v>348</v>
      </c>
      <c r="E941">
        <v>15</v>
      </c>
      <c r="F941">
        <v>0.34899999999999998</v>
      </c>
      <c r="G941">
        <v>0.371</v>
      </c>
      <c r="H941">
        <v>40.799999999999997</v>
      </c>
      <c r="I941">
        <v>40</v>
      </c>
      <c r="J941">
        <v>348</v>
      </c>
      <c r="K941">
        <v>940</v>
      </c>
    </row>
    <row r="942" spans="2:11" x14ac:dyDescent="0.25">
      <c r="B942" t="s">
        <v>4604</v>
      </c>
      <c r="C942" t="s">
        <v>4605</v>
      </c>
      <c r="D942">
        <v>347</v>
      </c>
      <c r="E942">
        <v>8</v>
      </c>
      <c r="F942">
        <v>0.33900000000000002</v>
      </c>
      <c r="G942">
        <v>0.32</v>
      </c>
      <c r="H942">
        <v>58.9</v>
      </c>
      <c r="I942">
        <v>62.5</v>
      </c>
      <c r="J942">
        <v>347</v>
      </c>
      <c r="K942">
        <v>941</v>
      </c>
    </row>
    <row r="943" spans="2:11" x14ac:dyDescent="0.25">
      <c r="B943" t="s">
        <v>4606</v>
      </c>
      <c r="C943" t="s">
        <v>4607</v>
      </c>
      <c r="D943">
        <v>347</v>
      </c>
      <c r="E943">
        <v>17</v>
      </c>
      <c r="F943">
        <v>0.33800000000000002</v>
      </c>
      <c r="G943">
        <v>0.36799999999999999</v>
      </c>
      <c r="H943">
        <v>37.4</v>
      </c>
      <c r="I943">
        <v>41.2</v>
      </c>
      <c r="J943">
        <v>347</v>
      </c>
      <c r="K943">
        <v>942</v>
      </c>
    </row>
    <row r="944" spans="2:11" x14ac:dyDescent="0.25">
      <c r="B944" t="s">
        <v>4608</v>
      </c>
      <c r="C944" t="s">
        <v>4609</v>
      </c>
      <c r="D944">
        <v>347</v>
      </c>
      <c r="E944">
        <v>8</v>
      </c>
      <c r="F944">
        <v>0.30199999999999999</v>
      </c>
      <c r="G944">
        <v>0.38200000000000001</v>
      </c>
      <c r="H944">
        <v>19</v>
      </c>
      <c r="I944">
        <v>37.5</v>
      </c>
      <c r="J944">
        <v>347</v>
      </c>
      <c r="K944">
        <v>943</v>
      </c>
    </row>
    <row r="945" spans="2:11" x14ac:dyDescent="0.25">
      <c r="B945" t="s">
        <v>4610</v>
      </c>
      <c r="C945" t="s">
        <v>4611</v>
      </c>
      <c r="D945">
        <v>347</v>
      </c>
      <c r="E945">
        <v>12</v>
      </c>
      <c r="F945">
        <v>0.34100000000000003</v>
      </c>
      <c r="G945">
        <v>0.34699999999999998</v>
      </c>
      <c r="H945">
        <v>47.3</v>
      </c>
      <c r="I945">
        <v>50</v>
      </c>
      <c r="J945">
        <v>347</v>
      </c>
      <c r="K945">
        <v>944</v>
      </c>
    </row>
    <row r="946" spans="2:11" x14ac:dyDescent="0.25">
      <c r="B946" t="s">
        <v>4612</v>
      </c>
      <c r="C946" t="s">
        <v>4613</v>
      </c>
      <c r="D946">
        <v>347</v>
      </c>
      <c r="E946">
        <v>16</v>
      </c>
      <c r="F946">
        <v>0.38300000000000001</v>
      </c>
      <c r="G946">
        <v>0.31900000000000001</v>
      </c>
      <c r="H946">
        <v>75.599999999999994</v>
      </c>
      <c r="I946">
        <v>62.5</v>
      </c>
      <c r="J946">
        <v>347</v>
      </c>
      <c r="K946">
        <v>945</v>
      </c>
    </row>
    <row r="947" spans="2:11" x14ac:dyDescent="0.25">
      <c r="B947" t="s">
        <v>4614</v>
      </c>
      <c r="C947" t="s">
        <v>4615</v>
      </c>
      <c r="D947">
        <v>347</v>
      </c>
      <c r="E947">
        <v>18</v>
      </c>
      <c r="F947">
        <v>0.33600000000000002</v>
      </c>
      <c r="G947">
        <v>0.373</v>
      </c>
      <c r="H947">
        <v>34.1</v>
      </c>
      <c r="I947">
        <v>38.9</v>
      </c>
      <c r="J947">
        <v>347</v>
      </c>
      <c r="K947">
        <v>946</v>
      </c>
    </row>
    <row r="948" spans="2:11" x14ac:dyDescent="0.25">
      <c r="B948" t="s">
        <v>4616</v>
      </c>
      <c r="C948" t="s">
        <v>4617</v>
      </c>
      <c r="D948">
        <v>347</v>
      </c>
      <c r="E948">
        <v>22</v>
      </c>
      <c r="F948">
        <v>0.32900000000000001</v>
      </c>
      <c r="G948">
        <v>0.35699999999999998</v>
      </c>
      <c r="H948">
        <v>37.6</v>
      </c>
      <c r="I948">
        <v>45.5</v>
      </c>
      <c r="J948">
        <v>347</v>
      </c>
      <c r="K948">
        <v>947</v>
      </c>
    </row>
    <row r="949" spans="2:11" x14ac:dyDescent="0.25">
      <c r="B949" t="s">
        <v>4618</v>
      </c>
      <c r="C949" t="s">
        <v>4619</v>
      </c>
      <c r="D949">
        <v>347</v>
      </c>
      <c r="E949">
        <v>10</v>
      </c>
      <c r="F949">
        <v>0.309</v>
      </c>
      <c r="G949">
        <v>0.37</v>
      </c>
      <c r="H949">
        <v>24.7</v>
      </c>
      <c r="I949">
        <v>40</v>
      </c>
      <c r="J949">
        <v>347</v>
      </c>
      <c r="K949">
        <v>948</v>
      </c>
    </row>
    <row r="950" spans="2:11" x14ac:dyDescent="0.25">
      <c r="B950" t="s">
        <v>4620</v>
      </c>
      <c r="C950" t="s">
        <v>4621</v>
      </c>
      <c r="D950">
        <v>346</v>
      </c>
      <c r="E950">
        <v>48</v>
      </c>
      <c r="F950">
        <v>0.33800000000000002</v>
      </c>
      <c r="G950">
        <v>0.34799999999999998</v>
      </c>
      <c r="H950">
        <v>45.5</v>
      </c>
      <c r="I950">
        <v>49</v>
      </c>
      <c r="J950">
        <v>346</v>
      </c>
      <c r="K950">
        <v>949</v>
      </c>
    </row>
    <row r="951" spans="2:11" x14ac:dyDescent="0.25">
      <c r="B951" t="s">
        <v>4622</v>
      </c>
      <c r="C951" t="s">
        <v>4623</v>
      </c>
      <c r="D951">
        <v>346</v>
      </c>
      <c r="E951">
        <v>12</v>
      </c>
      <c r="F951">
        <v>0.34499999999999997</v>
      </c>
      <c r="G951">
        <v>0.36499999999999999</v>
      </c>
      <c r="H951">
        <v>41.2</v>
      </c>
      <c r="I951">
        <v>41.7</v>
      </c>
      <c r="J951">
        <v>346</v>
      </c>
      <c r="K951">
        <v>950</v>
      </c>
    </row>
    <row r="952" spans="2:11" x14ac:dyDescent="0.25">
      <c r="B952" t="s">
        <v>4624</v>
      </c>
      <c r="C952" t="s">
        <v>4625</v>
      </c>
      <c r="D952">
        <v>345</v>
      </c>
      <c r="E952">
        <v>24</v>
      </c>
      <c r="F952">
        <v>0.36299999999999999</v>
      </c>
      <c r="G952">
        <v>0.35499999999999998</v>
      </c>
      <c r="H952">
        <v>53.5</v>
      </c>
      <c r="I952">
        <v>45.8</v>
      </c>
      <c r="J952">
        <v>345</v>
      </c>
      <c r="K952">
        <v>951</v>
      </c>
    </row>
    <row r="953" spans="2:11" x14ac:dyDescent="0.25">
      <c r="B953" t="s">
        <v>4626</v>
      </c>
      <c r="C953" t="s">
        <v>4627</v>
      </c>
      <c r="D953">
        <v>345</v>
      </c>
      <c r="E953">
        <v>13</v>
      </c>
      <c r="F953">
        <v>0.313</v>
      </c>
      <c r="G953">
        <v>0.35299999999999998</v>
      </c>
      <c r="H953">
        <v>32</v>
      </c>
      <c r="I953">
        <v>46.2</v>
      </c>
      <c r="J953">
        <v>345</v>
      </c>
      <c r="K953">
        <v>952</v>
      </c>
    </row>
    <row r="954" spans="2:11" x14ac:dyDescent="0.25">
      <c r="B954" t="s">
        <v>2462</v>
      </c>
      <c r="C954" t="s">
        <v>2463</v>
      </c>
      <c r="D954">
        <v>345</v>
      </c>
      <c r="E954">
        <v>38</v>
      </c>
      <c r="F954">
        <v>0.36399999999999999</v>
      </c>
      <c r="G954">
        <v>0.33</v>
      </c>
      <c r="H954">
        <v>64.5</v>
      </c>
      <c r="I954">
        <v>56.6</v>
      </c>
      <c r="J954">
        <v>345</v>
      </c>
      <c r="K954">
        <v>953</v>
      </c>
    </row>
    <row r="955" spans="2:11" x14ac:dyDescent="0.25">
      <c r="B955" t="s">
        <v>4628</v>
      </c>
      <c r="C955" t="s">
        <v>4629</v>
      </c>
      <c r="D955">
        <v>345</v>
      </c>
      <c r="E955">
        <v>12</v>
      </c>
      <c r="F955">
        <v>0.373</v>
      </c>
      <c r="G955">
        <v>0.38500000000000001</v>
      </c>
      <c r="H955">
        <v>44.9</v>
      </c>
      <c r="I955">
        <v>33.299999999999997</v>
      </c>
      <c r="J955">
        <v>345</v>
      </c>
      <c r="K955">
        <v>954</v>
      </c>
    </row>
    <row r="956" spans="2:11" x14ac:dyDescent="0.25">
      <c r="B956" t="s">
        <v>4630</v>
      </c>
      <c r="C956" t="s">
        <v>4631</v>
      </c>
      <c r="D956">
        <v>345</v>
      </c>
      <c r="E956">
        <v>15</v>
      </c>
      <c r="F956">
        <v>0.309</v>
      </c>
      <c r="G956">
        <v>0.33700000000000002</v>
      </c>
      <c r="H956">
        <v>36.799999999999997</v>
      </c>
      <c r="I956">
        <v>53.3</v>
      </c>
      <c r="J956">
        <v>345</v>
      </c>
      <c r="K956">
        <v>955</v>
      </c>
    </row>
    <row r="957" spans="2:11" x14ac:dyDescent="0.25">
      <c r="B957" t="s">
        <v>4632</v>
      </c>
      <c r="C957" t="s">
        <v>4633</v>
      </c>
      <c r="D957">
        <v>344</v>
      </c>
      <c r="E957">
        <v>18</v>
      </c>
      <c r="F957">
        <v>0.34300000000000003</v>
      </c>
      <c r="G957">
        <v>0.34399999999999997</v>
      </c>
      <c r="H957">
        <v>49.4</v>
      </c>
      <c r="I957">
        <v>50</v>
      </c>
      <c r="J957">
        <v>344</v>
      </c>
      <c r="K957">
        <v>956</v>
      </c>
    </row>
    <row r="958" spans="2:11" x14ac:dyDescent="0.25">
      <c r="B958" t="s">
        <v>4634</v>
      </c>
      <c r="C958" t="s">
        <v>4635</v>
      </c>
      <c r="D958">
        <v>344</v>
      </c>
      <c r="E958">
        <v>8</v>
      </c>
      <c r="F958">
        <v>0.35499999999999998</v>
      </c>
      <c r="G958">
        <v>0.34399999999999997</v>
      </c>
      <c r="H958">
        <v>54.7</v>
      </c>
      <c r="I958">
        <v>50</v>
      </c>
      <c r="J958">
        <v>344</v>
      </c>
      <c r="K958">
        <v>957</v>
      </c>
    </row>
    <row r="959" spans="2:11" x14ac:dyDescent="0.25">
      <c r="B959" t="s">
        <v>4636</v>
      </c>
      <c r="C959" t="s">
        <v>4637</v>
      </c>
      <c r="D959">
        <v>344</v>
      </c>
      <c r="E959">
        <v>6</v>
      </c>
      <c r="F959">
        <v>0.29899999999999999</v>
      </c>
      <c r="G959">
        <v>0.28999999999999998</v>
      </c>
      <c r="H959">
        <v>54.9</v>
      </c>
      <c r="I959">
        <v>75</v>
      </c>
      <c r="J959">
        <v>344</v>
      </c>
      <c r="K959">
        <v>958</v>
      </c>
    </row>
    <row r="960" spans="2:11" x14ac:dyDescent="0.25">
      <c r="B960" t="s">
        <v>1236</v>
      </c>
      <c r="C960" t="s">
        <v>1237</v>
      </c>
      <c r="D960">
        <v>344</v>
      </c>
      <c r="E960">
        <v>9</v>
      </c>
      <c r="F960">
        <v>0.33300000000000002</v>
      </c>
      <c r="G960">
        <v>0.37</v>
      </c>
      <c r="H960">
        <v>34.299999999999997</v>
      </c>
      <c r="I960">
        <v>38.9</v>
      </c>
      <c r="J960">
        <v>344</v>
      </c>
      <c r="K960">
        <v>959</v>
      </c>
    </row>
    <row r="961" spans="2:11" x14ac:dyDescent="0.25">
      <c r="B961" t="s">
        <v>2341</v>
      </c>
      <c r="C961" t="s">
        <v>2342</v>
      </c>
      <c r="D961">
        <v>344</v>
      </c>
      <c r="E961">
        <v>30</v>
      </c>
      <c r="F961">
        <v>0.317</v>
      </c>
      <c r="G961">
        <v>0.35099999999999998</v>
      </c>
      <c r="H961">
        <v>34.700000000000003</v>
      </c>
      <c r="I961">
        <v>46.7</v>
      </c>
      <c r="J961">
        <v>344</v>
      </c>
      <c r="K961">
        <v>960</v>
      </c>
    </row>
    <row r="962" spans="2:11" x14ac:dyDescent="0.25">
      <c r="B962" t="s">
        <v>4638</v>
      </c>
      <c r="C962" t="s">
        <v>4639</v>
      </c>
      <c r="D962">
        <v>344</v>
      </c>
      <c r="E962">
        <v>12</v>
      </c>
      <c r="F962">
        <v>0.29899999999999999</v>
      </c>
      <c r="G962">
        <v>0.254</v>
      </c>
      <c r="H962">
        <v>73.2</v>
      </c>
      <c r="I962">
        <v>91.7</v>
      </c>
      <c r="J962">
        <v>344</v>
      </c>
      <c r="K962">
        <v>961</v>
      </c>
    </row>
    <row r="963" spans="2:11" x14ac:dyDescent="0.25">
      <c r="B963" t="s">
        <v>310</v>
      </c>
      <c r="C963" t="s">
        <v>311</v>
      </c>
      <c r="D963">
        <v>343</v>
      </c>
      <c r="E963">
        <v>25</v>
      </c>
      <c r="F963">
        <v>0.34399999999999997</v>
      </c>
      <c r="G963">
        <v>0.28999999999999998</v>
      </c>
      <c r="H963">
        <v>74.2</v>
      </c>
      <c r="I963">
        <v>74</v>
      </c>
      <c r="J963">
        <v>343</v>
      </c>
      <c r="K963">
        <v>962</v>
      </c>
    </row>
    <row r="964" spans="2:11" x14ac:dyDescent="0.25">
      <c r="B964" t="s">
        <v>4640</v>
      </c>
      <c r="C964" t="s">
        <v>4641</v>
      </c>
      <c r="D964">
        <v>343</v>
      </c>
      <c r="E964">
        <v>33</v>
      </c>
      <c r="F964">
        <v>0.34599999999999997</v>
      </c>
      <c r="G964">
        <v>0.36799999999999999</v>
      </c>
      <c r="H964">
        <v>40.4</v>
      </c>
      <c r="I964">
        <v>39.4</v>
      </c>
      <c r="J964">
        <v>343</v>
      </c>
      <c r="K964">
        <v>963</v>
      </c>
    </row>
    <row r="965" spans="2:11" x14ac:dyDescent="0.25">
      <c r="B965" t="s">
        <v>4642</v>
      </c>
      <c r="C965" t="s">
        <v>4643</v>
      </c>
      <c r="D965">
        <v>343</v>
      </c>
      <c r="E965">
        <v>9</v>
      </c>
      <c r="F965">
        <v>0.36299999999999999</v>
      </c>
      <c r="G965">
        <v>0.38400000000000001</v>
      </c>
      <c r="H965">
        <v>41.6</v>
      </c>
      <c r="I965">
        <v>33.299999999999997</v>
      </c>
      <c r="J965">
        <v>343</v>
      </c>
      <c r="K965">
        <v>964</v>
      </c>
    </row>
    <row r="966" spans="2:11" x14ac:dyDescent="0.25">
      <c r="B966" t="s">
        <v>4644</v>
      </c>
      <c r="C966" t="s">
        <v>4645</v>
      </c>
      <c r="D966">
        <v>343</v>
      </c>
      <c r="E966">
        <v>9</v>
      </c>
      <c r="F966">
        <v>0.34200000000000003</v>
      </c>
      <c r="G966">
        <v>0.38400000000000001</v>
      </c>
      <c r="H966">
        <v>32.9</v>
      </c>
      <c r="I966">
        <v>33.299999999999997</v>
      </c>
      <c r="J966">
        <v>343</v>
      </c>
      <c r="K966">
        <v>965</v>
      </c>
    </row>
    <row r="967" spans="2:11" x14ac:dyDescent="0.25">
      <c r="B967" t="s">
        <v>4646</v>
      </c>
      <c r="C967" t="s">
        <v>4647</v>
      </c>
      <c r="D967">
        <v>343</v>
      </c>
      <c r="E967">
        <v>16</v>
      </c>
      <c r="F967">
        <v>0.34799999999999998</v>
      </c>
      <c r="G967">
        <v>0.35</v>
      </c>
      <c r="H967">
        <v>48.9</v>
      </c>
      <c r="I967">
        <v>46.9</v>
      </c>
      <c r="J967">
        <v>343</v>
      </c>
      <c r="K967">
        <v>966</v>
      </c>
    </row>
    <row r="968" spans="2:11" x14ac:dyDescent="0.25">
      <c r="B968" t="s">
        <v>4648</v>
      </c>
      <c r="C968" t="s">
        <v>4649</v>
      </c>
      <c r="D968">
        <v>342</v>
      </c>
      <c r="E968">
        <v>27</v>
      </c>
      <c r="F968">
        <v>0.33700000000000002</v>
      </c>
      <c r="G968">
        <v>0.35899999999999999</v>
      </c>
      <c r="H968">
        <v>40.200000000000003</v>
      </c>
      <c r="I968">
        <v>42.6</v>
      </c>
      <c r="J968">
        <v>342</v>
      </c>
      <c r="K968">
        <v>967</v>
      </c>
    </row>
    <row r="969" spans="2:11" x14ac:dyDescent="0.25">
      <c r="B969" t="s">
        <v>4650</v>
      </c>
      <c r="C969" t="s">
        <v>4651</v>
      </c>
      <c r="D969">
        <v>342</v>
      </c>
      <c r="E969">
        <v>25</v>
      </c>
      <c r="F969">
        <v>0.33400000000000002</v>
      </c>
      <c r="G969">
        <v>0.32</v>
      </c>
      <c r="H969">
        <v>56.4</v>
      </c>
      <c r="I969">
        <v>60</v>
      </c>
      <c r="J969">
        <v>342</v>
      </c>
      <c r="K969">
        <v>968</v>
      </c>
    </row>
    <row r="970" spans="2:11" x14ac:dyDescent="0.25">
      <c r="B970" t="s">
        <v>4652</v>
      </c>
      <c r="C970" t="s">
        <v>4653</v>
      </c>
      <c r="D970">
        <v>342</v>
      </c>
      <c r="E970">
        <v>11</v>
      </c>
      <c r="F970">
        <v>0.34599999999999997</v>
      </c>
      <c r="G970">
        <v>0.34200000000000003</v>
      </c>
      <c r="H970">
        <v>51.8</v>
      </c>
      <c r="I970">
        <v>50</v>
      </c>
      <c r="J970">
        <v>342</v>
      </c>
      <c r="K970">
        <v>969</v>
      </c>
    </row>
    <row r="971" spans="2:11" x14ac:dyDescent="0.25">
      <c r="B971" t="s">
        <v>4654</v>
      </c>
      <c r="C971" t="s">
        <v>4655</v>
      </c>
      <c r="D971">
        <v>342</v>
      </c>
      <c r="E971">
        <v>16</v>
      </c>
      <c r="F971">
        <v>0.34399999999999997</v>
      </c>
      <c r="G971">
        <v>0.38800000000000001</v>
      </c>
      <c r="H971">
        <v>32.299999999999997</v>
      </c>
      <c r="I971">
        <v>31.2</v>
      </c>
      <c r="J971">
        <v>342</v>
      </c>
      <c r="K971">
        <v>970</v>
      </c>
    </row>
    <row r="972" spans="2:11" x14ac:dyDescent="0.25">
      <c r="B972" t="s">
        <v>4656</v>
      </c>
      <c r="C972" t="s">
        <v>4657</v>
      </c>
      <c r="D972">
        <v>342</v>
      </c>
      <c r="E972">
        <v>12</v>
      </c>
      <c r="F972">
        <v>0.29699999999999999</v>
      </c>
      <c r="G972">
        <v>0.36099999999999999</v>
      </c>
      <c r="H972">
        <v>23.2</v>
      </c>
      <c r="I972">
        <v>41.7</v>
      </c>
      <c r="J972">
        <v>342</v>
      </c>
      <c r="K972">
        <v>971</v>
      </c>
    </row>
    <row r="973" spans="2:11" x14ac:dyDescent="0.25">
      <c r="B973" t="s">
        <v>4658</v>
      </c>
      <c r="C973" t="s">
        <v>4659</v>
      </c>
      <c r="D973">
        <v>342</v>
      </c>
      <c r="E973">
        <v>16</v>
      </c>
      <c r="F973">
        <v>0.34899999999999998</v>
      </c>
      <c r="G973">
        <v>0.315</v>
      </c>
      <c r="H973">
        <v>65.400000000000006</v>
      </c>
      <c r="I973">
        <v>62.5</v>
      </c>
      <c r="J973">
        <v>342</v>
      </c>
      <c r="K973">
        <v>972</v>
      </c>
    </row>
    <row r="974" spans="2:11" x14ac:dyDescent="0.25">
      <c r="B974" t="s">
        <v>4660</v>
      </c>
      <c r="C974" t="s">
        <v>4661</v>
      </c>
      <c r="D974">
        <v>342</v>
      </c>
      <c r="E974">
        <v>27</v>
      </c>
      <c r="F974">
        <v>0.34599999999999997</v>
      </c>
      <c r="G974">
        <v>0.38200000000000001</v>
      </c>
      <c r="H974">
        <v>35.299999999999997</v>
      </c>
      <c r="I974">
        <v>33.299999999999997</v>
      </c>
      <c r="J974">
        <v>342</v>
      </c>
      <c r="K974">
        <v>973</v>
      </c>
    </row>
    <row r="975" spans="2:11" x14ac:dyDescent="0.25">
      <c r="B975" t="s">
        <v>4662</v>
      </c>
      <c r="C975" t="s">
        <v>4663</v>
      </c>
      <c r="D975">
        <v>341</v>
      </c>
      <c r="E975">
        <v>19</v>
      </c>
      <c r="F975">
        <v>0.32600000000000001</v>
      </c>
      <c r="G975">
        <v>0.372</v>
      </c>
      <c r="H975">
        <v>30.7</v>
      </c>
      <c r="I975">
        <v>36.799999999999997</v>
      </c>
      <c r="J975">
        <v>341</v>
      </c>
      <c r="K975">
        <v>974</v>
      </c>
    </row>
    <row r="976" spans="2:11" x14ac:dyDescent="0.25">
      <c r="B976" t="s">
        <v>605</v>
      </c>
      <c r="C976" t="s">
        <v>606</v>
      </c>
      <c r="D976">
        <v>341</v>
      </c>
      <c r="E976">
        <v>24</v>
      </c>
      <c r="F976">
        <v>0.33300000000000002</v>
      </c>
      <c r="G976">
        <v>0.38700000000000001</v>
      </c>
      <c r="H976">
        <v>28.2</v>
      </c>
      <c r="I976">
        <v>31.2</v>
      </c>
      <c r="J976">
        <v>341</v>
      </c>
      <c r="K976">
        <v>975</v>
      </c>
    </row>
    <row r="977" spans="2:11" x14ac:dyDescent="0.25">
      <c r="B977" t="s">
        <v>4664</v>
      </c>
      <c r="C977" t="s">
        <v>4665</v>
      </c>
      <c r="D977">
        <v>341</v>
      </c>
      <c r="E977">
        <v>27</v>
      </c>
      <c r="F977">
        <v>0.371</v>
      </c>
      <c r="G977">
        <v>0.35399999999999998</v>
      </c>
      <c r="H977">
        <v>57.3</v>
      </c>
      <c r="I977">
        <v>44.4</v>
      </c>
      <c r="J977">
        <v>341</v>
      </c>
      <c r="K977">
        <v>976</v>
      </c>
    </row>
    <row r="978" spans="2:11" x14ac:dyDescent="0.25">
      <c r="B978" t="s">
        <v>1004</v>
      </c>
      <c r="C978" t="s">
        <v>1005</v>
      </c>
      <c r="D978">
        <v>341</v>
      </c>
      <c r="E978">
        <v>5</v>
      </c>
      <c r="F978">
        <v>0.35</v>
      </c>
      <c r="G978">
        <v>0.42699999999999999</v>
      </c>
      <c r="H978">
        <v>22.7</v>
      </c>
      <c r="I978">
        <v>20</v>
      </c>
      <c r="J978">
        <v>341</v>
      </c>
      <c r="K978">
        <v>977</v>
      </c>
    </row>
    <row r="979" spans="2:11" x14ac:dyDescent="0.25">
      <c r="B979" t="s">
        <v>4666</v>
      </c>
      <c r="C979" t="s">
        <v>4667</v>
      </c>
      <c r="D979">
        <v>340</v>
      </c>
      <c r="E979">
        <v>9</v>
      </c>
      <c r="F979">
        <v>0.308</v>
      </c>
      <c r="G979">
        <v>0.30399999999999999</v>
      </c>
      <c r="H979">
        <v>51.8</v>
      </c>
      <c r="I979">
        <v>66.7</v>
      </c>
      <c r="J979">
        <v>340</v>
      </c>
      <c r="K979">
        <v>978</v>
      </c>
    </row>
    <row r="980" spans="2:11" x14ac:dyDescent="0.25">
      <c r="B980" t="s">
        <v>4668</v>
      </c>
      <c r="C980" t="s">
        <v>4669</v>
      </c>
      <c r="D980">
        <v>340</v>
      </c>
      <c r="E980">
        <v>10</v>
      </c>
      <c r="F980">
        <v>0.38400000000000001</v>
      </c>
      <c r="G980">
        <v>0.40600000000000003</v>
      </c>
      <c r="H980">
        <v>41.5</v>
      </c>
      <c r="I980">
        <v>25</v>
      </c>
      <c r="J980">
        <v>340</v>
      </c>
      <c r="K980">
        <v>979</v>
      </c>
    </row>
    <row r="981" spans="2:11" x14ac:dyDescent="0.25">
      <c r="B981" t="s">
        <v>1147</v>
      </c>
      <c r="C981" t="s">
        <v>1148</v>
      </c>
      <c r="D981">
        <v>340</v>
      </c>
      <c r="E981">
        <v>22</v>
      </c>
      <c r="F981">
        <v>0.34699999999999998</v>
      </c>
      <c r="G981">
        <v>0.36599999999999999</v>
      </c>
      <c r="H981">
        <v>41.6</v>
      </c>
      <c r="I981">
        <v>38.6</v>
      </c>
      <c r="J981">
        <v>340</v>
      </c>
      <c r="K981">
        <v>980</v>
      </c>
    </row>
    <row r="982" spans="2:11" x14ac:dyDescent="0.25">
      <c r="B982" t="s">
        <v>4670</v>
      </c>
      <c r="C982" t="s">
        <v>4671</v>
      </c>
      <c r="D982">
        <v>340</v>
      </c>
      <c r="E982">
        <v>19</v>
      </c>
      <c r="F982">
        <v>0.36499999999999999</v>
      </c>
      <c r="G982">
        <v>0.36399999999999999</v>
      </c>
      <c r="H982">
        <v>50.2</v>
      </c>
      <c r="I982">
        <v>39.5</v>
      </c>
      <c r="J982">
        <v>340</v>
      </c>
      <c r="K982">
        <v>981</v>
      </c>
    </row>
    <row r="983" spans="2:11" x14ac:dyDescent="0.25">
      <c r="B983" t="s">
        <v>4672</v>
      </c>
      <c r="C983" t="s">
        <v>4673</v>
      </c>
      <c r="D983">
        <v>340</v>
      </c>
      <c r="E983">
        <v>7</v>
      </c>
      <c r="F983">
        <v>0.317</v>
      </c>
      <c r="G983">
        <v>0.39400000000000002</v>
      </c>
      <c r="H983">
        <v>20.7</v>
      </c>
      <c r="I983">
        <v>28.6</v>
      </c>
      <c r="J983">
        <v>340</v>
      </c>
      <c r="K983">
        <v>982</v>
      </c>
    </row>
    <row r="984" spans="2:11" x14ac:dyDescent="0.25">
      <c r="B984" t="s">
        <v>4674</v>
      </c>
      <c r="C984" t="s">
        <v>4675</v>
      </c>
      <c r="D984">
        <v>340</v>
      </c>
      <c r="E984">
        <v>5</v>
      </c>
      <c r="F984">
        <v>0.31900000000000001</v>
      </c>
      <c r="G984">
        <v>0.31900000000000001</v>
      </c>
      <c r="H984">
        <v>50</v>
      </c>
      <c r="I984">
        <v>60</v>
      </c>
      <c r="J984">
        <v>340</v>
      </c>
      <c r="K984">
        <v>983</v>
      </c>
    </row>
    <row r="985" spans="2:11" x14ac:dyDescent="0.25">
      <c r="B985" t="s">
        <v>4676</v>
      </c>
      <c r="C985" t="s">
        <v>4677</v>
      </c>
      <c r="D985">
        <v>340</v>
      </c>
      <c r="E985">
        <v>17</v>
      </c>
      <c r="F985">
        <v>0.32900000000000001</v>
      </c>
      <c r="G985">
        <v>0.32100000000000001</v>
      </c>
      <c r="H985">
        <v>53.9</v>
      </c>
      <c r="I985">
        <v>58.8</v>
      </c>
      <c r="J985">
        <v>340</v>
      </c>
      <c r="K985">
        <v>984</v>
      </c>
    </row>
    <row r="986" spans="2:11" x14ac:dyDescent="0.25">
      <c r="B986" t="s">
        <v>4678</v>
      </c>
      <c r="C986" t="s">
        <v>4679</v>
      </c>
      <c r="D986">
        <v>339</v>
      </c>
      <c r="E986">
        <v>12</v>
      </c>
      <c r="F986">
        <v>0.33300000000000002</v>
      </c>
      <c r="G986">
        <v>0.32200000000000001</v>
      </c>
      <c r="H986">
        <v>55.6</v>
      </c>
      <c r="I986">
        <v>58.3</v>
      </c>
      <c r="J986">
        <v>339</v>
      </c>
      <c r="K986">
        <v>985</v>
      </c>
    </row>
    <row r="987" spans="2:11" x14ac:dyDescent="0.25">
      <c r="B987" t="s">
        <v>4680</v>
      </c>
      <c r="C987" t="s">
        <v>4681</v>
      </c>
      <c r="D987">
        <v>339</v>
      </c>
      <c r="E987">
        <v>15</v>
      </c>
      <c r="F987">
        <v>0.36099999999999999</v>
      </c>
      <c r="G987">
        <v>0.4</v>
      </c>
      <c r="H987">
        <v>34.700000000000003</v>
      </c>
      <c r="I987">
        <v>26.7</v>
      </c>
      <c r="J987">
        <v>339</v>
      </c>
      <c r="K987">
        <v>986</v>
      </c>
    </row>
    <row r="988" spans="2:11" x14ac:dyDescent="0.25">
      <c r="B988" t="s">
        <v>4682</v>
      </c>
      <c r="C988" t="s">
        <v>4683</v>
      </c>
      <c r="D988">
        <v>339</v>
      </c>
      <c r="E988">
        <v>14</v>
      </c>
      <c r="F988">
        <v>0.30299999999999999</v>
      </c>
      <c r="G988">
        <v>0.309</v>
      </c>
      <c r="H988">
        <v>47.1</v>
      </c>
      <c r="I988">
        <v>64.3</v>
      </c>
      <c r="J988">
        <v>339</v>
      </c>
      <c r="K988">
        <v>987</v>
      </c>
    </row>
    <row r="989" spans="2:11" x14ac:dyDescent="0.25">
      <c r="B989" t="s">
        <v>1527</v>
      </c>
      <c r="C989" t="s">
        <v>1528</v>
      </c>
      <c r="D989">
        <v>339</v>
      </c>
      <c r="E989">
        <v>17</v>
      </c>
      <c r="F989">
        <v>0.312</v>
      </c>
      <c r="G989">
        <v>0.33900000000000002</v>
      </c>
      <c r="H989">
        <v>37.200000000000003</v>
      </c>
      <c r="I989">
        <v>50</v>
      </c>
      <c r="J989">
        <v>339</v>
      </c>
      <c r="K989">
        <v>988</v>
      </c>
    </row>
    <row r="990" spans="2:11" x14ac:dyDescent="0.25">
      <c r="B990" t="s">
        <v>4684</v>
      </c>
      <c r="C990" t="s">
        <v>4685</v>
      </c>
      <c r="D990">
        <v>339</v>
      </c>
      <c r="E990">
        <v>10</v>
      </c>
      <c r="F990">
        <v>0.32800000000000001</v>
      </c>
      <c r="G990">
        <v>0.32900000000000001</v>
      </c>
      <c r="H990">
        <v>49.9</v>
      </c>
      <c r="I990">
        <v>55</v>
      </c>
      <c r="J990">
        <v>339</v>
      </c>
      <c r="K990">
        <v>989</v>
      </c>
    </row>
    <row r="991" spans="2:11" x14ac:dyDescent="0.25">
      <c r="B991" t="s">
        <v>4686</v>
      </c>
      <c r="C991" t="s">
        <v>4687</v>
      </c>
      <c r="D991">
        <v>339</v>
      </c>
      <c r="E991">
        <v>19</v>
      </c>
      <c r="F991">
        <v>0.32600000000000001</v>
      </c>
      <c r="G991">
        <v>0.34499999999999997</v>
      </c>
      <c r="H991">
        <v>41.2</v>
      </c>
      <c r="I991">
        <v>47.4</v>
      </c>
      <c r="J991">
        <v>339</v>
      </c>
      <c r="K991">
        <v>990</v>
      </c>
    </row>
    <row r="992" spans="2:11" x14ac:dyDescent="0.25">
      <c r="B992" t="s">
        <v>4688</v>
      </c>
      <c r="C992" t="s">
        <v>4689</v>
      </c>
      <c r="D992">
        <v>339</v>
      </c>
      <c r="E992">
        <v>28</v>
      </c>
      <c r="F992">
        <v>0.33400000000000002</v>
      </c>
      <c r="G992">
        <v>0.30399999999999999</v>
      </c>
      <c r="H992">
        <v>64.2</v>
      </c>
      <c r="I992">
        <v>66.099999999999994</v>
      </c>
      <c r="J992">
        <v>339</v>
      </c>
      <c r="K992">
        <v>991</v>
      </c>
    </row>
    <row r="993" spans="2:11" x14ac:dyDescent="0.25">
      <c r="B993" t="s">
        <v>4690</v>
      </c>
      <c r="C993" t="s">
        <v>4691</v>
      </c>
      <c r="D993">
        <v>339</v>
      </c>
      <c r="E993">
        <v>11</v>
      </c>
      <c r="F993">
        <v>0.33700000000000002</v>
      </c>
      <c r="G993">
        <v>0.34899999999999998</v>
      </c>
      <c r="H993">
        <v>44.5</v>
      </c>
      <c r="I993">
        <v>45.5</v>
      </c>
      <c r="J993">
        <v>339</v>
      </c>
      <c r="K993">
        <v>992</v>
      </c>
    </row>
    <row r="994" spans="2:11" x14ac:dyDescent="0.25">
      <c r="B994" t="s">
        <v>4692</v>
      </c>
      <c r="C994" t="s">
        <v>4693</v>
      </c>
      <c r="D994">
        <v>339</v>
      </c>
      <c r="E994">
        <v>8</v>
      </c>
      <c r="F994">
        <v>0.34300000000000003</v>
      </c>
      <c r="G994">
        <v>0.312</v>
      </c>
      <c r="H994">
        <v>64.3</v>
      </c>
      <c r="I994">
        <v>62.5</v>
      </c>
      <c r="J994">
        <v>339</v>
      </c>
      <c r="K994">
        <v>993</v>
      </c>
    </row>
    <row r="995" spans="2:11" x14ac:dyDescent="0.25">
      <c r="B995" t="s">
        <v>4694</v>
      </c>
      <c r="C995" t="s">
        <v>4695</v>
      </c>
      <c r="D995">
        <v>338</v>
      </c>
      <c r="E995">
        <v>10</v>
      </c>
      <c r="F995">
        <v>0.34300000000000003</v>
      </c>
      <c r="G995">
        <v>0.36099999999999999</v>
      </c>
      <c r="H995">
        <v>41.9</v>
      </c>
      <c r="I995">
        <v>40</v>
      </c>
      <c r="J995">
        <v>338</v>
      </c>
      <c r="K995">
        <v>994</v>
      </c>
    </row>
    <row r="996" spans="2:11" x14ac:dyDescent="0.25">
      <c r="B996" t="s">
        <v>854</v>
      </c>
      <c r="C996" t="s">
        <v>855</v>
      </c>
      <c r="D996">
        <v>338</v>
      </c>
      <c r="E996">
        <v>6</v>
      </c>
      <c r="F996">
        <v>0.36</v>
      </c>
      <c r="G996">
        <v>0.30199999999999999</v>
      </c>
      <c r="H996">
        <v>74.599999999999994</v>
      </c>
      <c r="I996">
        <v>66.7</v>
      </c>
      <c r="J996">
        <v>338</v>
      </c>
      <c r="K996">
        <v>995</v>
      </c>
    </row>
    <row r="997" spans="2:11" x14ac:dyDescent="0.25">
      <c r="B997" t="s">
        <v>4696</v>
      </c>
      <c r="C997" t="s">
        <v>4697</v>
      </c>
      <c r="D997">
        <v>338</v>
      </c>
      <c r="E997">
        <v>12</v>
      </c>
      <c r="F997">
        <v>0.35499999999999998</v>
      </c>
      <c r="G997">
        <v>0.378</v>
      </c>
      <c r="H997">
        <v>40.299999999999997</v>
      </c>
      <c r="I997">
        <v>33.299999999999997</v>
      </c>
      <c r="J997">
        <v>338</v>
      </c>
      <c r="K997">
        <v>996</v>
      </c>
    </row>
    <row r="998" spans="2:11" x14ac:dyDescent="0.25">
      <c r="B998" t="s">
        <v>4698</v>
      </c>
      <c r="C998" t="s">
        <v>4699</v>
      </c>
      <c r="D998">
        <v>338</v>
      </c>
      <c r="E998">
        <v>30</v>
      </c>
      <c r="F998">
        <v>0.34300000000000003</v>
      </c>
      <c r="G998">
        <v>0.34100000000000003</v>
      </c>
      <c r="H998">
        <v>50.7</v>
      </c>
      <c r="I998">
        <v>48.3</v>
      </c>
      <c r="J998">
        <v>338</v>
      </c>
      <c r="K998">
        <v>997</v>
      </c>
    </row>
    <row r="999" spans="2:11" x14ac:dyDescent="0.25">
      <c r="B999" t="s">
        <v>4700</v>
      </c>
      <c r="C999" t="s">
        <v>4701</v>
      </c>
      <c r="D999">
        <v>337</v>
      </c>
      <c r="E999">
        <v>7</v>
      </c>
      <c r="F999">
        <v>0.33400000000000002</v>
      </c>
      <c r="G999">
        <v>0.35299999999999998</v>
      </c>
      <c r="H999">
        <v>41.3</v>
      </c>
      <c r="I999">
        <v>42.9</v>
      </c>
      <c r="J999">
        <v>337</v>
      </c>
      <c r="K999">
        <v>998</v>
      </c>
    </row>
    <row r="1000" spans="2:11" x14ac:dyDescent="0.25">
      <c r="B1000" t="s">
        <v>1220</v>
      </c>
      <c r="C1000" t="s">
        <v>1221</v>
      </c>
      <c r="D1000">
        <v>337</v>
      </c>
      <c r="E1000">
        <v>15</v>
      </c>
      <c r="F1000">
        <v>0.35099999999999998</v>
      </c>
      <c r="G1000">
        <v>0.35199999999999998</v>
      </c>
      <c r="H1000">
        <v>49.6</v>
      </c>
      <c r="I1000">
        <v>43.3</v>
      </c>
      <c r="J1000">
        <v>337</v>
      </c>
      <c r="K1000">
        <v>999</v>
      </c>
    </row>
    <row r="1001" spans="2:11" x14ac:dyDescent="0.25">
      <c r="B1001" t="s">
        <v>4702</v>
      </c>
      <c r="C1001" t="s">
        <v>4703</v>
      </c>
      <c r="D1001">
        <v>336</v>
      </c>
      <c r="E1001">
        <v>10</v>
      </c>
      <c r="F1001">
        <v>0.36799999999999999</v>
      </c>
      <c r="G1001">
        <v>0.38600000000000001</v>
      </c>
      <c r="H1001">
        <v>42.6</v>
      </c>
      <c r="I1001">
        <v>30</v>
      </c>
      <c r="J1001">
        <v>336</v>
      </c>
      <c r="K1001">
        <v>1000</v>
      </c>
    </row>
    <row r="1002" spans="2:11" x14ac:dyDescent="0.25">
      <c r="B1002" t="s">
        <v>4704</v>
      </c>
      <c r="C1002" t="s">
        <v>4705</v>
      </c>
      <c r="D1002">
        <v>336</v>
      </c>
      <c r="E1002">
        <v>6</v>
      </c>
      <c r="F1002">
        <v>0.29199999999999998</v>
      </c>
      <c r="G1002">
        <v>0.28899999999999998</v>
      </c>
      <c r="H1002">
        <v>51.9</v>
      </c>
      <c r="I1002">
        <v>83.3</v>
      </c>
      <c r="J1002">
        <v>336</v>
      </c>
      <c r="K1002">
        <v>1001</v>
      </c>
    </row>
    <row r="1003" spans="2:11" x14ac:dyDescent="0.25">
      <c r="B1003" t="s">
        <v>4706</v>
      </c>
      <c r="C1003" t="s">
        <v>4707</v>
      </c>
      <c r="D1003">
        <v>336</v>
      </c>
      <c r="E1003">
        <v>10</v>
      </c>
      <c r="F1003">
        <v>0.29299999999999998</v>
      </c>
      <c r="G1003">
        <v>0.35899999999999999</v>
      </c>
      <c r="H1003">
        <v>22.2</v>
      </c>
      <c r="I1003">
        <v>40</v>
      </c>
      <c r="J1003">
        <v>336</v>
      </c>
      <c r="K1003">
        <v>1002</v>
      </c>
    </row>
    <row r="1004" spans="2:11" x14ac:dyDescent="0.25">
      <c r="B1004" t="s">
        <v>4708</v>
      </c>
      <c r="C1004" t="s">
        <v>4709</v>
      </c>
      <c r="D1004">
        <v>336</v>
      </c>
      <c r="E1004">
        <v>12</v>
      </c>
      <c r="F1004">
        <v>0.33700000000000002</v>
      </c>
      <c r="G1004">
        <v>0.32700000000000001</v>
      </c>
      <c r="H1004">
        <v>54.5</v>
      </c>
      <c r="I1004">
        <v>54.2</v>
      </c>
      <c r="J1004">
        <v>336</v>
      </c>
      <c r="K1004">
        <v>1003</v>
      </c>
    </row>
    <row r="1005" spans="2:11" x14ac:dyDescent="0.25">
      <c r="B1005" t="s">
        <v>4710</v>
      </c>
      <c r="C1005" t="s">
        <v>4711</v>
      </c>
      <c r="D1005">
        <v>336</v>
      </c>
      <c r="E1005">
        <v>15</v>
      </c>
      <c r="F1005">
        <v>0.34799999999999998</v>
      </c>
      <c r="G1005">
        <v>0.34300000000000003</v>
      </c>
      <c r="H1005">
        <v>52.1</v>
      </c>
      <c r="I1005">
        <v>46.7</v>
      </c>
      <c r="J1005">
        <v>336</v>
      </c>
      <c r="K1005">
        <v>1004</v>
      </c>
    </row>
    <row r="1006" spans="2:11" x14ac:dyDescent="0.25">
      <c r="B1006" t="s">
        <v>4712</v>
      </c>
      <c r="C1006" t="s">
        <v>4713</v>
      </c>
      <c r="D1006">
        <v>336</v>
      </c>
      <c r="E1006">
        <v>13</v>
      </c>
      <c r="F1006">
        <v>0.36599999999999999</v>
      </c>
      <c r="G1006">
        <v>0.38300000000000001</v>
      </c>
      <c r="H1006">
        <v>43.3</v>
      </c>
      <c r="I1006">
        <v>30.8</v>
      </c>
      <c r="J1006">
        <v>336</v>
      </c>
      <c r="K1006">
        <v>1005</v>
      </c>
    </row>
    <row r="1007" spans="2:11" x14ac:dyDescent="0.25">
      <c r="B1007" t="s">
        <v>4714</v>
      </c>
      <c r="C1007" t="s">
        <v>4715</v>
      </c>
      <c r="D1007">
        <v>336</v>
      </c>
      <c r="E1007">
        <v>8</v>
      </c>
      <c r="F1007">
        <v>0.33800000000000002</v>
      </c>
      <c r="G1007">
        <v>0.32200000000000001</v>
      </c>
      <c r="H1007">
        <v>57.1</v>
      </c>
      <c r="I1007">
        <v>56.2</v>
      </c>
      <c r="J1007">
        <v>336</v>
      </c>
      <c r="K1007">
        <v>1006</v>
      </c>
    </row>
    <row r="1008" spans="2:11" x14ac:dyDescent="0.25">
      <c r="B1008" t="s">
        <v>4716</v>
      </c>
      <c r="C1008" t="s">
        <v>4717</v>
      </c>
      <c r="D1008">
        <v>336</v>
      </c>
      <c r="E1008">
        <v>10</v>
      </c>
      <c r="F1008">
        <v>0.33100000000000002</v>
      </c>
      <c r="G1008">
        <v>0.38500000000000001</v>
      </c>
      <c r="H1008">
        <v>28.4</v>
      </c>
      <c r="I1008">
        <v>30</v>
      </c>
      <c r="J1008">
        <v>336</v>
      </c>
      <c r="K1008">
        <v>1007</v>
      </c>
    </row>
    <row r="1009" spans="2:11" x14ac:dyDescent="0.25">
      <c r="B1009" t="s">
        <v>4718</v>
      </c>
      <c r="C1009" t="s">
        <v>4719</v>
      </c>
      <c r="D1009">
        <v>335</v>
      </c>
      <c r="E1009">
        <v>12</v>
      </c>
      <c r="F1009">
        <v>0.32</v>
      </c>
      <c r="G1009">
        <v>0.375</v>
      </c>
      <c r="H1009">
        <v>27.4</v>
      </c>
      <c r="I1009">
        <v>33.299999999999997</v>
      </c>
      <c r="J1009">
        <v>335</v>
      </c>
      <c r="K1009">
        <v>1008</v>
      </c>
    </row>
    <row r="1010" spans="2:11" x14ac:dyDescent="0.25">
      <c r="B1010" t="s">
        <v>4720</v>
      </c>
      <c r="C1010" t="s">
        <v>4721</v>
      </c>
      <c r="D1010">
        <v>335</v>
      </c>
      <c r="E1010">
        <v>35</v>
      </c>
      <c r="F1010">
        <v>0.33600000000000002</v>
      </c>
      <c r="G1010">
        <v>0.311</v>
      </c>
      <c r="H1010">
        <v>61.9</v>
      </c>
      <c r="I1010">
        <v>61.4</v>
      </c>
      <c r="J1010">
        <v>335</v>
      </c>
      <c r="K1010">
        <v>1009</v>
      </c>
    </row>
    <row r="1011" spans="2:11" x14ac:dyDescent="0.25">
      <c r="B1011" t="s">
        <v>4722</v>
      </c>
      <c r="C1011" t="s">
        <v>4723</v>
      </c>
      <c r="D1011">
        <v>335</v>
      </c>
      <c r="E1011">
        <v>8</v>
      </c>
      <c r="F1011">
        <v>0.313</v>
      </c>
      <c r="G1011">
        <v>0.38100000000000001</v>
      </c>
      <c r="H1011">
        <v>22.9</v>
      </c>
      <c r="I1011">
        <v>31.2</v>
      </c>
      <c r="J1011">
        <v>335</v>
      </c>
      <c r="K1011">
        <v>1010</v>
      </c>
    </row>
    <row r="1012" spans="2:11" x14ac:dyDescent="0.25">
      <c r="B1012" t="s">
        <v>4724</v>
      </c>
      <c r="C1012" t="s">
        <v>4725</v>
      </c>
      <c r="D1012">
        <v>335</v>
      </c>
      <c r="E1012">
        <v>22</v>
      </c>
      <c r="F1012">
        <v>0.314</v>
      </c>
      <c r="G1012">
        <v>0.33500000000000002</v>
      </c>
      <c r="H1012">
        <v>40.299999999999997</v>
      </c>
      <c r="I1012">
        <v>50</v>
      </c>
      <c r="J1012">
        <v>335</v>
      </c>
      <c r="K1012">
        <v>1011</v>
      </c>
    </row>
    <row r="1013" spans="2:11" x14ac:dyDescent="0.25">
      <c r="B1013" t="s">
        <v>4726</v>
      </c>
      <c r="C1013" t="s">
        <v>4727</v>
      </c>
      <c r="D1013">
        <v>335</v>
      </c>
      <c r="E1013">
        <v>25</v>
      </c>
      <c r="F1013">
        <v>0.316</v>
      </c>
      <c r="G1013">
        <v>0.30499999999999999</v>
      </c>
      <c r="H1013">
        <v>55.2</v>
      </c>
      <c r="I1013">
        <v>64</v>
      </c>
      <c r="J1013">
        <v>335</v>
      </c>
      <c r="K1013">
        <v>1012</v>
      </c>
    </row>
    <row r="1014" spans="2:11" x14ac:dyDescent="0.25">
      <c r="B1014" t="s">
        <v>4728</v>
      </c>
      <c r="C1014" t="s">
        <v>4729</v>
      </c>
      <c r="D1014">
        <v>334</v>
      </c>
      <c r="E1014">
        <v>13</v>
      </c>
      <c r="F1014">
        <v>0.33300000000000002</v>
      </c>
      <c r="G1014">
        <v>0.35099999999999998</v>
      </c>
      <c r="H1014">
        <v>41.6</v>
      </c>
      <c r="I1014">
        <v>42.3</v>
      </c>
      <c r="J1014">
        <v>334</v>
      </c>
      <c r="K1014">
        <v>1013</v>
      </c>
    </row>
    <row r="1015" spans="2:11" x14ac:dyDescent="0.25">
      <c r="B1015" t="s">
        <v>4730</v>
      </c>
      <c r="C1015" t="s">
        <v>4731</v>
      </c>
      <c r="D1015">
        <v>334</v>
      </c>
      <c r="E1015">
        <v>6</v>
      </c>
      <c r="F1015">
        <v>0.34899999999999998</v>
      </c>
      <c r="G1015">
        <v>0.434</v>
      </c>
      <c r="H1015">
        <v>20.6</v>
      </c>
      <c r="I1015">
        <v>16.7</v>
      </c>
      <c r="J1015">
        <v>334</v>
      </c>
      <c r="K1015">
        <v>1014</v>
      </c>
    </row>
    <row r="1016" spans="2:11" x14ac:dyDescent="0.25">
      <c r="B1016" t="s">
        <v>4732</v>
      </c>
      <c r="C1016" t="s">
        <v>4733</v>
      </c>
      <c r="D1016">
        <v>334</v>
      </c>
      <c r="E1016">
        <v>17</v>
      </c>
      <c r="F1016">
        <v>0.33</v>
      </c>
      <c r="G1016">
        <v>0.28999999999999998</v>
      </c>
      <c r="H1016">
        <v>69.099999999999994</v>
      </c>
      <c r="I1016">
        <v>70.599999999999994</v>
      </c>
      <c r="J1016">
        <v>334</v>
      </c>
      <c r="K1016">
        <v>1015</v>
      </c>
    </row>
    <row r="1017" spans="2:11" x14ac:dyDescent="0.25">
      <c r="B1017" t="s">
        <v>4734</v>
      </c>
      <c r="C1017" t="s">
        <v>4735</v>
      </c>
      <c r="D1017">
        <v>334</v>
      </c>
      <c r="E1017">
        <v>12</v>
      </c>
      <c r="F1017">
        <v>0.35399999999999998</v>
      </c>
      <c r="G1017">
        <v>0.35199999999999998</v>
      </c>
      <c r="H1017">
        <v>50.6</v>
      </c>
      <c r="I1017">
        <v>41.7</v>
      </c>
      <c r="J1017">
        <v>334</v>
      </c>
      <c r="K1017">
        <v>1016</v>
      </c>
    </row>
    <row r="1018" spans="2:11" x14ac:dyDescent="0.25">
      <c r="B1018" t="s">
        <v>2860</v>
      </c>
      <c r="C1018" t="s">
        <v>2861</v>
      </c>
      <c r="D1018">
        <v>334</v>
      </c>
      <c r="E1018">
        <v>6</v>
      </c>
      <c r="F1018">
        <v>0.34899999999999998</v>
      </c>
      <c r="G1018">
        <v>0.373</v>
      </c>
      <c r="H1018">
        <v>39.6</v>
      </c>
      <c r="I1018">
        <v>33.299999999999997</v>
      </c>
      <c r="J1018">
        <v>334</v>
      </c>
      <c r="K1018">
        <v>1017</v>
      </c>
    </row>
    <row r="1019" spans="2:11" x14ac:dyDescent="0.25">
      <c r="B1019" t="s">
        <v>4736</v>
      </c>
      <c r="C1019" t="s">
        <v>4737</v>
      </c>
      <c r="D1019">
        <v>333</v>
      </c>
      <c r="E1019">
        <v>19</v>
      </c>
      <c r="F1019">
        <v>0.33100000000000002</v>
      </c>
      <c r="G1019">
        <v>0.36399999999999999</v>
      </c>
      <c r="H1019">
        <v>35.9</v>
      </c>
      <c r="I1019">
        <v>36.799999999999997</v>
      </c>
      <c r="J1019">
        <v>333</v>
      </c>
      <c r="K1019">
        <v>1018</v>
      </c>
    </row>
    <row r="1020" spans="2:11" x14ac:dyDescent="0.25">
      <c r="B1020" t="s">
        <v>4738</v>
      </c>
      <c r="C1020" t="s">
        <v>4739</v>
      </c>
      <c r="D1020">
        <v>333</v>
      </c>
      <c r="E1020">
        <v>12</v>
      </c>
      <c r="F1020">
        <v>0.35099999999999998</v>
      </c>
      <c r="G1020">
        <v>0.39800000000000002</v>
      </c>
      <c r="H1020">
        <v>31.5</v>
      </c>
      <c r="I1020">
        <v>25</v>
      </c>
      <c r="J1020">
        <v>333</v>
      </c>
      <c r="K1020">
        <v>1019</v>
      </c>
    </row>
    <row r="1021" spans="2:11" x14ac:dyDescent="0.25">
      <c r="B1021" t="s">
        <v>4740</v>
      </c>
      <c r="C1021" t="s">
        <v>4741</v>
      </c>
      <c r="D1021">
        <v>333</v>
      </c>
      <c r="E1021">
        <v>22</v>
      </c>
      <c r="F1021">
        <v>0.34399999999999997</v>
      </c>
      <c r="G1021">
        <v>0.35399999999999998</v>
      </c>
      <c r="H1021">
        <v>45.5</v>
      </c>
      <c r="I1021">
        <v>40.9</v>
      </c>
      <c r="J1021">
        <v>333</v>
      </c>
      <c r="K1021">
        <v>1020</v>
      </c>
    </row>
    <row r="1022" spans="2:11" x14ac:dyDescent="0.25">
      <c r="B1022" t="s">
        <v>4742</v>
      </c>
      <c r="C1022" t="s">
        <v>4743</v>
      </c>
      <c r="D1022">
        <v>333</v>
      </c>
      <c r="E1022">
        <v>19</v>
      </c>
      <c r="F1022">
        <v>0.32900000000000001</v>
      </c>
      <c r="G1022">
        <v>0.33900000000000002</v>
      </c>
      <c r="H1022">
        <v>45.2</v>
      </c>
      <c r="I1022">
        <v>47.4</v>
      </c>
      <c r="J1022">
        <v>333</v>
      </c>
      <c r="K1022">
        <v>1021</v>
      </c>
    </row>
    <row r="1023" spans="2:11" x14ac:dyDescent="0.25">
      <c r="B1023" t="s">
        <v>116</v>
      </c>
      <c r="C1023" t="s">
        <v>117</v>
      </c>
      <c r="D1023">
        <v>333</v>
      </c>
      <c r="E1023">
        <v>6</v>
      </c>
      <c r="F1023">
        <v>0.36699999999999999</v>
      </c>
      <c r="G1023">
        <v>0.29799999999999999</v>
      </c>
      <c r="H1023">
        <v>78.5</v>
      </c>
      <c r="I1023">
        <v>66.7</v>
      </c>
      <c r="J1023">
        <v>333</v>
      </c>
      <c r="K1023">
        <v>1022</v>
      </c>
    </row>
    <row r="1024" spans="2:11" x14ac:dyDescent="0.25">
      <c r="B1024" t="s">
        <v>4744</v>
      </c>
      <c r="C1024" t="s">
        <v>4745</v>
      </c>
      <c r="D1024">
        <v>333</v>
      </c>
      <c r="E1024">
        <v>19</v>
      </c>
      <c r="F1024">
        <v>0.32500000000000001</v>
      </c>
      <c r="G1024">
        <v>0.36299999999999999</v>
      </c>
      <c r="H1024">
        <v>33.299999999999997</v>
      </c>
      <c r="I1024">
        <v>36.799999999999997</v>
      </c>
      <c r="J1024">
        <v>333</v>
      </c>
      <c r="K1024">
        <v>1023</v>
      </c>
    </row>
    <row r="1025" spans="2:11" x14ac:dyDescent="0.25">
      <c r="B1025" t="s">
        <v>4746</v>
      </c>
      <c r="C1025" t="s">
        <v>4747</v>
      </c>
      <c r="D1025">
        <v>333</v>
      </c>
      <c r="E1025">
        <v>12</v>
      </c>
      <c r="F1025">
        <v>0.39100000000000001</v>
      </c>
      <c r="G1025">
        <v>0.49199999999999999</v>
      </c>
      <c r="H1025">
        <v>19.5</v>
      </c>
      <c r="I1025">
        <v>8.3000000000000007</v>
      </c>
      <c r="J1025">
        <v>333</v>
      </c>
      <c r="K1025">
        <v>1024</v>
      </c>
    </row>
    <row r="1026" spans="2:11" x14ac:dyDescent="0.25">
      <c r="B1026" t="s">
        <v>4748</v>
      </c>
      <c r="C1026" t="s">
        <v>4749</v>
      </c>
      <c r="D1026">
        <v>332</v>
      </c>
      <c r="E1026">
        <v>10</v>
      </c>
      <c r="F1026">
        <v>0.317</v>
      </c>
      <c r="G1026">
        <v>0.38100000000000001</v>
      </c>
      <c r="H1026">
        <v>24.4</v>
      </c>
      <c r="I1026">
        <v>30</v>
      </c>
      <c r="J1026">
        <v>332</v>
      </c>
      <c r="K1026">
        <v>1025</v>
      </c>
    </row>
    <row r="1027" spans="2:11" x14ac:dyDescent="0.25">
      <c r="B1027" t="s">
        <v>4750</v>
      </c>
      <c r="C1027" t="s">
        <v>4751</v>
      </c>
      <c r="D1027">
        <v>332</v>
      </c>
      <c r="E1027">
        <v>10</v>
      </c>
      <c r="F1027">
        <v>0.308</v>
      </c>
      <c r="G1027">
        <v>0.36699999999999999</v>
      </c>
      <c r="H1027">
        <v>25.4</v>
      </c>
      <c r="I1027">
        <v>35</v>
      </c>
      <c r="J1027">
        <v>332</v>
      </c>
      <c r="K1027">
        <v>1026</v>
      </c>
    </row>
    <row r="1028" spans="2:11" x14ac:dyDescent="0.25">
      <c r="B1028" t="s">
        <v>4752</v>
      </c>
      <c r="C1028" t="s">
        <v>4753</v>
      </c>
      <c r="D1028">
        <v>332</v>
      </c>
      <c r="E1028">
        <v>7</v>
      </c>
      <c r="F1028">
        <v>0.33900000000000002</v>
      </c>
      <c r="G1028">
        <v>0.317</v>
      </c>
      <c r="H1028">
        <v>60.5</v>
      </c>
      <c r="I1028">
        <v>57.1</v>
      </c>
      <c r="J1028">
        <v>332</v>
      </c>
      <c r="K1028">
        <v>1027</v>
      </c>
    </row>
    <row r="1029" spans="2:11" x14ac:dyDescent="0.25">
      <c r="B1029" t="s">
        <v>1214</v>
      </c>
      <c r="C1029" t="s">
        <v>1215</v>
      </c>
      <c r="D1029">
        <v>332</v>
      </c>
      <c r="E1029">
        <v>24</v>
      </c>
      <c r="F1029">
        <v>0.32900000000000001</v>
      </c>
      <c r="G1029">
        <v>0.36599999999999999</v>
      </c>
      <c r="H1029">
        <v>34.4</v>
      </c>
      <c r="I1029">
        <v>35.4</v>
      </c>
      <c r="J1029">
        <v>332</v>
      </c>
      <c r="K1029">
        <v>1028</v>
      </c>
    </row>
    <row r="1030" spans="2:11" x14ac:dyDescent="0.25">
      <c r="B1030" t="s">
        <v>4754</v>
      </c>
      <c r="C1030" t="s">
        <v>4755</v>
      </c>
      <c r="D1030">
        <v>332</v>
      </c>
      <c r="E1030">
        <v>26</v>
      </c>
      <c r="F1030">
        <v>0.32200000000000001</v>
      </c>
      <c r="G1030">
        <v>0.308</v>
      </c>
      <c r="H1030">
        <v>56.9</v>
      </c>
      <c r="I1030">
        <v>61.5</v>
      </c>
      <c r="J1030">
        <v>332</v>
      </c>
      <c r="K1030">
        <v>1029</v>
      </c>
    </row>
    <row r="1031" spans="2:11" x14ac:dyDescent="0.25">
      <c r="B1031" t="s">
        <v>4756</v>
      </c>
      <c r="C1031" t="s">
        <v>4757</v>
      </c>
      <c r="D1031">
        <v>332</v>
      </c>
      <c r="E1031">
        <v>46</v>
      </c>
      <c r="F1031">
        <v>0.30599999999999999</v>
      </c>
      <c r="G1031">
        <v>0.28799999999999998</v>
      </c>
      <c r="H1031">
        <v>59.1</v>
      </c>
      <c r="I1031">
        <v>70.7</v>
      </c>
      <c r="J1031">
        <v>332</v>
      </c>
      <c r="K1031">
        <v>1030</v>
      </c>
    </row>
    <row r="1032" spans="2:11" x14ac:dyDescent="0.25">
      <c r="B1032" t="s">
        <v>4758</v>
      </c>
      <c r="C1032" t="s">
        <v>4759</v>
      </c>
      <c r="D1032">
        <v>332</v>
      </c>
      <c r="E1032">
        <v>30</v>
      </c>
      <c r="F1032">
        <v>0.32</v>
      </c>
      <c r="G1032">
        <v>0.30399999999999999</v>
      </c>
      <c r="H1032">
        <v>57.8</v>
      </c>
      <c r="I1032">
        <v>63.3</v>
      </c>
      <c r="J1032">
        <v>332</v>
      </c>
      <c r="K1032">
        <v>1031</v>
      </c>
    </row>
    <row r="1033" spans="2:11" x14ac:dyDescent="0.25">
      <c r="B1033" t="s">
        <v>4760</v>
      </c>
      <c r="C1033" t="s">
        <v>4761</v>
      </c>
      <c r="D1033">
        <v>331</v>
      </c>
      <c r="E1033">
        <v>16</v>
      </c>
      <c r="F1033">
        <v>0.35299999999999998</v>
      </c>
      <c r="G1033">
        <v>0.36</v>
      </c>
      <c r="H1033">
        <v>47</v>
      </c>
      <c r="I1033">
        <v>37.5</v>
      </c>
      <c r="J1033">
        <v>331</v>
      </c>
      <c r="K1033">
        <v>1032</v>
      </c>
    </row>
    <row r="1034" spans="2:11" x14ac:dyDescent="0.25">
      <c r="B1034" t="s">
        <v>4762</v>
      </c>
      <c r="C1034" t="s">
        <v>4763</v>
      </c>
      <c r="D1034">
        <v>331</v>
      </c>
      <c r="E1034">
        <v>15</v>
      </c>
      <c r="F1034">
        <v>0.33400000000000002</v>
      </c>
      <c r="G1034">
        <v>0.35299999999999998</v>
      </c>
      <c r="H1034">
        <v>41.6</v>
      </c>
      <c r="I1034">
        <v>40</v>
      </c>
      <c r="J1034">
        <v>331</v>
      </c>
      <c r="K1034">
        <v>1033</v>
      </c>
    </row>
    <row r="1035" spans="2:11" x14ac:dyDescent="0.25">
      <c r="B1035" t="s">
        <v>2822</v>
      </c>
      <c r="C1035" t="s">
        <v>2823</v>
      </c>
      <c r="D1035">
        <v>331</v>
      </c>
      <c r="E1035">
        <v>15</v>
      </c>
      <c r="F1035">
        <v>0.29599999999999999</v>
      </c>
      <c r="G1035">
        <v>0.32400000000000001</v>
      </c>
      <c r="H1035">
        <v>36.299999999999997</v>
      </c>
      <c r="I1035">
        <v>53.3</v>
      </c>
      <c r="J1035">
        <v>331</v>
      </c>
      <c r="K1035">
        <v>1034</v>
      </c>
    </row>
    <row r="1036" spans="2:11" x14ac:dyDescent="0.25">
      <c r="B1036" t="s">
        <v>4764</v>
      </c>
      <c r="C1036" t="s">
        <v>4765</v>
      </c>
      <c r="D1036">
        <v>330</v>
      </c>
      <c r="E1036">
        <v>13</v>
      </c>
      <c r="F1036">
        <v>0.33200000000000002</v>
      </c>
      <c r="G1036">
        <v>0.35599999999999998</v>
      </c>
      <c r="H1036">
        <v>39.4</v>
      </c>
      <c r="I1036">
        <v>38.5</v>
      </c>
      <c r="J1036">
        <v>330</v>
      </c>
      <c r="K1036">
        <v>1035</v>
      </c>
    </row>
    <row r="1037" spans="2:11" x14ac:dyDescent="0.25">
      <c r="B1037" t="s">
        <v>4766</v>
      </c>
      <c r="C1037" t="s">
        <v>4767</v>
      </c>
      <c r="D1037">
        <v>330</v>
      </c>
      <c r="E1037">
        <v>20</v>
      </c>
      <c r="F1037">
        <v>0.35299999999999998</v>
      </c>
      <c r="G1037">
        <v>0.41299999999999998</v>
      </c>
      <c r="H1037">
        <v>27.4</v>
      </c>
      <c r="I1037">
        <v>20</v>
      </c>
      <c r="J1037">
        <v>330</v>
      </c>
      <c r="K1037">
        <v>1036</v>
      </c>
    </row>
    <row r="1038" spans="2:11" x14ac:dyDescent="0.25">
      <c r="B1038" t="s">
        <v>4768</v>
      </c>
      <c r="C1038" t="s">
        <v>4769</v>
      </c>
      <c r="D1038">
        <v>330</v>
      </c>
      <c r="E1038">
        <v>22</v>
      </c>
      <c r="F1038">
        <v>0.36699999999999999</v>
      </c>
      <c r="G1038">
        <v>0.32</v>
      </c>
      <c r="H1038">
        <v>70</v>
      </c>
      <c r="I1038">
        <v>54.5</v>
      </c>
      <c r="J1038">
        <v>330</v>
      </c>
      <c r="K1038">
        <v>1037</v>
      </c>
    </row>
    <row r="1039" spans="2:11" x14ac:dyDescent="0.25">
      <c r="B1039" t="s">
        <v>4770</v>
      </c>
      <c r="C1039" t="s">
        <v>4771</v>
      </c>
      <c r="D1039">
        <v>330</v>
      </c>
      <c r="E1039">
        <v>6</v>
      </c>
      <c r="F1039">
        <v>0.29099999999999998</v>
      </c>
      <c r="G1039">
        <v>0.33</v>
      </c>
      <c r="H1039">
        <v>31.6</v>
      </c>
      <c r="I1039">
        <v>50</v>
      </c>
      <c r="J1039">
        <v>330</v>
      </c>
      <c r="K1039">
        <v>1038</v>
      </c>
    </row>
    <row r="1040" spans="2:11" x14ac:dyDescent="0.25">
      <c r="B1040" t="s">
        <v>4772</v>
      </c>
      <c r="C1040" t="s">
        <v>4773</v>
      </c>
      <c r="D1040">
        <v>329</v>
      </c>
      <c r="E1040">
        <v>20</v>
      </c>
      <c r="F1040">
        <v>0.34300000000000003</v>
      </c>
      <c r="G1040">
        <v>0.36399999999999999</v>
      </c>
      <c r="H1040">
        <v>41.1</v>
      </c>
      <c r="I1040">
        <v>35</v>
      </c>
      <c r="J1040">
        <v>329</v>
      </c>
      <c r="K1040">
        <v>1039</v>
      </c>
    </row>
    <row r="1041" spans="2:11" x14ac:dyDescent="0.25">
      <c r="B1041" t="s">
        <v>111</v>
      </c>
      <c r="C1041" t="s">
        <v>112</v>
      </c>
      <c r="D1041">
        <v>329</v>
      </c>
      <c r="E1041">
        <v>32</v>
      </c>
      <c r="F1041">
        <v>0.317</v>
      </c>
      <c r="G1041">
        <v>0.35</v>
      </c>
      <c r="H1041">
        <v>34.9</v>
      </c>
      <c r="I1041">
        <v>40.6</v>
      </c>
      <c r="J1041">
        <v>329</v>
      </c>
      <c r="K1041">
        <v>1040</v>
      </c>
    </row>
    <row r="1042" spans="2:11" x14ac:dyDescent="0.25">
      <c r="B1042" t="s">
        <v>4774</v>
      </c>
      <c r="C1042" t="s">
        <v>4775</v>
      </c>
      <c r="D1042">
        <v>329</v>
      </c>
      <c r="E1042">
        <v>21</v>
      </c>
      <c r="F1042">
        <v>0.32700000000000001</v>
      </c>
      <c r="G1042">
        <v>0.33400000000000002</v>
      </c>
      <c r="H1042">
        <v>46.5</v>
      </c>
      <c r="I1042">
        <v>47.6</v>
      </c>
      <c r="J1042">
        <v>329</v>
      </c>
      <c r="K1042">
        <v>1041</v>
      </c>
    </row>
    <row r="1043" spans="2:11" x14ac:dyDescent="0.25">
      <c r="B1043" t="s">
        <v>4776</v>
      </c>
      <c r="C1043" t="s">
        <v>4777</v>
      </c>
      <c r="D1043">
        <v>329</v>
      </c>
      <c r="E1043">
        <v>26</v>
      </c>
      <c r="F1043">
        <v>0.3</v>
      </c>
      <c r="G1043">
        <v>0.34100000000000003</v>
      </c>
      <c r="H1043">
        <v>31.3</v>
      </c>
      <c r="I1043">
        <v>44.2</v>
      </c>
      <c r="J1043">
        <v>329</v>
      </c>
      <c r="K1043">
        <v>1042</v>
      </c>
    </row>
    <row r="1044" spans="2:11" x14ac:dyDescent="0.25">
      <c r="B1044" t="s">
        <v>4778</v>
      </c>
      <c r="C1044" t="s">
        <v>4779</v>
      </c>
      <c r="D1044">
        <v>328</v>
      </c>
      <c r="E1044">
        <v>19</v>
      </c>
      <c r="F1044">
        <v>0.33200000000000002</v>
      </c>
      <c r="G1044">
        <v>0.34599999999999997</v>
      </c>
      <c r="H1044">
        <v>43.9</v>
      </c>
      <c r="I1044">
        <v>42.1</v>
      </c>
      <c r="J1044">
        <v>328</v>
      </c>
      <c r="K1044">
        <v>1043</v>
      </c>
    </row>
    <row r="1045" spans="2:11" x14ac:dyDescent="0.25">
      <c r="B1045" t="s">
        <v>4780</v>
      </c>
      <c r="C1045" t="s">
        <v>4781</v>
      </c>
      <c r="D1045">
        <v>328</v>
      </c>
      <c r="E1045">
        <v>38</v>
      </c>
      <c r="F1045">
        <v>0.33400000000000002</v>
      </c>
      <c r="G1045">
        <v>0.315</v>
      </c>
      <c r="H1045">
        <v>59.1</v>
      </c>
      <c r="I1045">
        <v>56.6</v>
      </c>
      <c r="J1045">
        <v>328</v>
      </c>
      <c r="K1045">
        <v>1044</v>
      </c>
    </row>
    <row r="1046" spans="2:11" x14ac:dyDescent="0.25">
      <c r="B1046" t="s">
        <v>4782</v>
      </c>
      <c r="C1046" t="s">
        <v>4783</v>
      </c>
      <c r="D1046">
        <v>328</v>
      </c>
      <c r="E1046">
        <v>12</v>
      </c>
      <c r="F1046">
        <v>0.32800000000000001</v>
      </c>
      <c r="G1046">
        <v>0.36699999999999999</v>
      </c>
      <c r="H1046">
        <v>33.299999999999997</v>
      </c>
      <c r="I1046">
        <v>33.299999999999997</v>
      </c>
      <c r="J1046">
        <v>328</v>
      </c>
      <c r="K1046">
        <v>1045</v>
      </c>
    </row>
    <row r="1047" spans="2:11" x14ac:dyDescent="0.25">
      <c r="B1047" t="s">
        <v>4784</v>
      </c>
      <c r="C1047" t="s">
        <v>4785</v>
      </c>
      <c r="D1047">
        <v>328</v>
      </c>
      <c r="E1047">
        <v>8</v>
      </c>
      <c r="F1047">
        <v>0.29299999999999998</v>
      </c>
      <c r="G1047">
        <v>0.315</v>
      </c>
      <c r="H1047">
        <v>39</v>
      </c>
      <c r="I1047">
        <v>56.2</v>
      </c>
      <c r="J1047">
        <v>328</v>
      </c>
      <c r="K1047">
        <v>1046</v>
      </c>
    </row>
    <row r="1048" spans="2:11" x14ac:dyDescent="0.25">
      <c r="B1048" t="s">
        <v>4786</v>
      </c>
      <c r="C1048" t="s">
        <v>4787</v>
      </c>
      <c r="D1048">
        <v>328</v>
      </c>
      <c r="E1048">
        <v>35</v>
      </c>
      <c r="F1048">
        <v>0.32200000000000001</v>
      </c>
      <c r="G1048">
        <v>0.29799999999999999</v>
      </c>
      <c r="H1048">
        <v>61.7</v>
      </c>
      <c r="I1048">
        <v>64.3</v>
      </c>
      <c r="J1048">
        <v>328</v>
      </c>
      <c r="K1048">
        <v>1047</v>
      </c>
    </row>
    <row r="1049" spans="2:11" x14ac:dyDescent="0.25">
      <c r="B1049" t="s">
        <v>4788</v>
      </c>
      <c r="C1049" t="s">
        <v>4789</v>
      </c>
      <c r="D1049">
        <v>328</v>
      </c>
      <c r="E1049">
        <v>24</v>
      </c>
      <c r="F1049">
        <v>0.36499999999999999</v>
      </c>
      <c r="G1049">
        <v>0.33200000000000002</v>
      </c>
      <c r="H1049">
        <v>64.2</v>
      </c>
      <c r="I1049">
        <v>47.9</v>
      </c>
      <c r="J1049">
        <v>328</v>
      </c>
      <c r="K1049">
        <v>1048</v>
      </c>
    </row>
    <row r="1050" spans="2:11" x14ac:dyDescent="0.25">
      <c r="B1050" t="s">
        <v>4790</v>
      </c>
      <c r="C1050" t="s">
        <v>4791</v>
      </c>
      <c r="D1050">
        <v>328</v>
      </c>
      <c r="E1050">
        <v>25</v>
      </c>
      <c r="F1050">
        <v>0.36499999999999999</v>
      </c>
      <c r="G1050">
        <v>0.32800000000000001</v>
      </c>
      <c r="H1050">
        <v>66.2</v>
      </c>
      <c r="I1050">
        <v>50</v>
      </c>
      <c r="J1050">
        <v>328</v>
      </c>
      <c r="K1050">
        <v>1049</v>
      </c>
    </row>
    <row r="1051" spans="2:11" x14ac:dyDescent="0.25">
      <c r="B1051" t="s">
        <v>4792</v>
      </c>
      <c r="C1051" t="s">
        <v>4793</v>
      </c>
      <c r="D1051">
        <v>327</v>
      </c>
      <c r="E1051">
        <v>22</v>
      </c>
      <c r="F1051">
        <v>0.32900000000000001</v>
      </c>
      <c r="G1051">
        <v>0.313</v>
      </c>
      <c r="H1051">
        <v>57.5</v>
      </c>
      <c r="I1051">
        <v>56.8</v>
      </c>
      <c r="J1051">
        <v>327</v>
      </c>
      <c r="K1051">
        <v>1050</v>
      </c>
    </row>
    <row r="1052" spans="2:11" x14ac:dyDescent="0.25">
      <c r="B1052" t="s">
        <v>4794</v>
      </c>
      <c r="C1052" t="s">
        <v>4795</v>
      </c>
      <c r="D1052">
        <v>327</v>
      </c>
      <c r="E1052">
        <v>6</v>
      </c>
      <c r="F1052">
        <v>0.317</v>
      </c>
      <c r="G1052">
        <v>0.36599999999999999</v>
      </c>
      <c r="H1052">
        <v>29.2</v>
      </c>
      <c r="I1052">
        <v>33.299999999999997</v>
      </c>
      <c r="J1052">
        <v>327</v>
      </c>
      <c r="K1052">
        <v>1051</v>
      </c>
    </row>
    <row r="1053" spans="2:11" x14ac:dyDescent="0.25">
      <c r="B1053" t="s">
        <v>4796</v>
      </c>
      <c r="C1053" t="s">
        <v>4797</v>
      </c>
      <c r="D1053">
        <v>327</v>
      </c>
      <c r="E1053">
        <v>10</v>
      </c>
      <c r="F1053">
        <v>0.35699999999999998</v>
      </c>
      <c r="G1053">
        <v>0.32700000000000001</v>
      </c>
      <c r="H1053">
        <v>63.3</v>
      </c>
      <c r="I1053">
        <v>50</v>
      </c>
      <c r="J1053">
        <v>327</v>
      </c>
      <c r="K1053">
        <v>1052</v>
      </c>
    </row>
    <row r="1054" spans="2:11" x14ac:dyDescent="0.25">
      <c r="B1054" t="s">
        <v>4798</v>
      </c>
      <c r="C1054" t="s">
        <v>4799</v>
      </c>
      <c r="D1054">
        <v>327</v>
      </c>
      <c r="E1054">
        <v>5</v>
      </c>
      <c r="F1054">
        <v>0.32800000000000001</v>
      </c>
      <c r="G1054">
        <v>0.34899999999999998</v>
      </c>
      <c r="H1054">
        <v>40.6</v>
      </c>
      <c r="I1054">
        <v>40</v>
      </c>
      <c r="J1054">
        <v>327</v>
      </c>
      <c r="K1054">
        <v>1053</v>
      </c>
    </row>
    <row r="1055" spans="2:11" x14ac:dyDescent="0.25">
      <c r="B1055" t="s">
        <v>4800</v>
      </c>
      <c r="C1055" t="s">
        <v>4801</v>
      </c>
      <c r="D1055">
        <v>327</v>
      </c>
      <c r="E1055">
        <v>24</v>
      </c>
      <c r="F1055">
        <v>0.37</v>
      </c>
      <c r="G1055">
        <v>0.30099999999999999</v>
      </c>
      <c r="H1055">
        <v>78.099999999999994</v>
      </c>
      <c r="I1055">
        <v>62.5</v>
      </c>
      <c r="J1055">
        <v>327</v>
      </c>
      <c r="K1055">
        <v>1054</v>
      </c>
    </row>
    <row r="1056" spans="2:11" x14ac:dyDescent="0.25">
      <c r="B1056" t="s">
        <v>4802</v>
      </c>
      <c r="C1056" t="s">
        <v>4803</v>
      </c>
      <c r="D1056">
        <v>327</v>
      </c>
      <c r="E1056">
        <v>8</v>
      </c>
      <c r="F1056">
        <v>0.30099999999999999</v>
      </c>
      <c r="G1056">
        <v>0.314</v>
      </c>
      <c r="H1056">
        <v>43.5</v>
      </c>
      <c r="I1056">
        <v>56.2</v>
      </c>
      <c r="J1056">
        <v>327</v>
      </c>
      <c r="K1056">
        <v>1055</v>
      </c>
    </row>
    <row r="1057" spans="2:11" x14ac:dyDescent="0.25">
      <c r="B1057" t="s">
        <v>4804</v>
      </c>
      <c r="C1057" t="s">
        <v>4805</v>
      </c>
      <c r="D1057">
        <v>327</v>
      </c>
      <c r="E1057">
        <v>19</v>
      </c>
      <c r="F1057">
        <v>0.32800000000000001</v>
      </c>
      <c r="G1057">
        <v>0.32700000000000001</v>
      </c>
      <c r="H1057">
        <v>50.8</v>
      </c>
      <c r="I1057">
        <v>50</v>
      </c>
      <c r="J1057">
        <v>327</v>
      </c>
      <c r="K1057">
        <v>1056</v>
      </c>
    </row>
    <row r="1058" spans="2:11" x14ac:dyDescent="0.25">
      <c r="B1058" t="s">
        <v>1609</v>
      </c>
      <c r="C1058" t="s">
        <v>1610</v>
      </c>
      <c r="D1058">
        <v>327</v>
      </c>
      <c r="E1058">
        <v>33</v>
      </c>
      <c r="F1058">
        <v>0.32500000000000001</v>
      </c>
      <c r="G1058">
        <v>0.30499999999999999</v>
      </c>
      <c r="H1058">
        <v>60</v>
      </c>
      <c r="I1058">
        <v>60.6</v>
      </c>
      <c r="J1058">
        <v>327</v>
      </c>
      <c r="K1058">
        <v>1057</v>
      </c>
    </row>
    <row r="1059" spans="2:11" x14ac:dyDescent="0.25">
      <c r="B1059" t="s">
        <v>4806</v>
      </c>
      <c r="C1059" t="s">
        <v>4807</v>
      </c>
      <c r="D1059">
        <v>326</v>
      </c>
      <c r="E1059">
        <v>14</v>
      </c>
      <c r="F1059">
        <v>0.33</v>
      </c>
      <c r="G1059">
        <v>0.30399999999999999</v>
      </c>
      <c r="H1059">
        <v>62.6</v>
      </c>
      <c r="I1059">
        <v>60.7</v>
      </c>
      <c r="J1059">
        <v>326</v>
      </c>
      <c r="K1059">
        <v>1058</v>
      </c>
    </row>
    <row r="1060" spans="2:11" x14ac:dyDescent="0.25">
      <c r="B1060" t="s">
        <v>4808</v>
      </c>
      <c r="C1060" t="s">
        <v>4809</v>
      </c>
      <c r="D1060">
        <v>326</v>
      </c>
      <c r="E1060">
        <v>20</v>
      </c>
      <c r="F1060">
        <v>0.33900000000000002</v>
      </c>
      <c r="G1060">
        <v>0.32600000000000001</v>
      </c>
      <c r="H1060">
        <v>56.3</v>
      </c>
      <c r="I1060">
        <v>50</v>
      </c>
      <c r="J1060">
        <v>326</v>
      </c>
      <c r="K1060">
        <v>1059</v>
      </c>
    </row>
    <row r="1061" spans="2:11" x14ac:dyDescent="0.25">
      <c r="B1061" t="s">
        <v>4810</v>
      </c>
      <c r="C1061" t="s">
        <v>4811</v>
      </c>
      <c r="D1061">
        <v>326</v>
      </c>
      <c r="E1061">
        <v>24</v>
      </c>
      <c r="F1061">
        <v>0.318</v>
      </c>
      <c r="G1061">
        <v>0.34899999999999998</v>
      </c>
      <c r="H1061">
        <v>35.9</v>
      </c>
      <c r="I1061">
        <v>39.6</v>
      </c>
      <c r="J1061">
        <v>326</v>
      </c>
      <c r="K1061">
        <v>1060</v>
      </c>
    </row>
    <row r="1062" spans="2:11" x14ac:dyDescent="0.25">
      <c r="B1062" t="s">
        <v>64</v>
      </c>
      <c r="C1062" t="s">
        <v>65</v>
      </c>
      <c r="D1062">
        <v>326</v>
      </c>
      <c r="E1062">
        <v>26</v>
      </c>
      <c r="F1062">
        <v>0.38300000000000001</v>
      </c>
      <c r="G1062">
        <v>0.377</v>
      </c>
      <c r="H1062">
        <v>52.4</v>
      </c>
      <c r="I1062">
        <v>26.9</v>
      </c>
      <c r="J1062">
        <v>326</v>
      </c>
      <c r="K1062">
        <v>1061</v>
      </c>
    </row>
    <row r="1063" spans="2:11" x14ac:dyDescent="0.25">
      <c r="B1063" t="s">
        <v>4812</v>
      </c>
      <c r="C1063" t="s">
        <v>4813</v>
      </c>
      <c r="D1063">
        <v>326</v>
      </c>
      <c r="E1063">
        <v>21</v>
      </c>
      <c r="F1063">
        <v>0.33700000000000002</v>
      </c>
      <c r="G1063">
        <v>0.36399999999999999</v>
      </c>
      <c r="H1063">
        <v>38.1</v>
      </c>
      <c r="I1063">
        <v>33.299999999999997</v>
      </c>
      <c r="J1063">
        <v>326</v>
      </c>
      <c r="K1063">
        <v>1062</v>
      </c>
    </row>
    <row r="1064" spans="2:11" x14ac:dyDescent="0.25">
      <c r="B1064" t="s">
        <v>2003</v>
      </c>
      <c r="C1064" t="s">
        <v>2004</v>
      </c>
      <c r="D1064">
        <v>325</v>
      </c>
      <c r="E1064">
        <v>14</v>
      </c>
      <c r="F1064">
        <v>0.31900000000000001</v>
      </c>
      <c r="G1064">
        <v>0.40100000000000002</v>
      </c>
      <c r="H1064">
        <v>19.5</v>
      </c>
      <c r="I1064">
        <v>21.4</v>
      </c>
      <c r="J1064">
        <v>325</v>
      </c>
      <c r="K1064">
        <v>1063</v>
      </c>
    </row>
    <row r="1065" spans="2:11" x14ac:dyDescent="0.25">
      <c r="B1065" t="s">
        <v>4814</v>
      </c>
      <c r="C1065" t="s">
        <v>4815</v>
      </c>
      <c r="D1065">
        <v>324</v>
      </c>
      <c r="E1065">
        <v>6</v>
      </c>
      <c r="F1065">
        <v>0.29399999999999998</v>
      </c>
      <c r="G1065">
        <v>0.42099999999999999</v>
      </c>
      <c r="H1065">
        <v>9.9</v>
      </c>
      <c r="I1065">
        <v>16.7</v>
      </c>
      <c r="J1065">
        <v>324</v>
      </c>
      <c r="K1065">
        <v>1064</v>
      </c>
    </row>
    <row r="1066" spans="2:11" x14ac:dyDescent="0.25">
      <c r="B1066" t="s">
        <v>4816</v>
      </c>
      <c r="C1066" t="s">
        <v>4817</v>
      </c>
      <c r="D1066">
        <v>324</v>
      </c>
      <c r="E1066">
        <v>8</v>
      </c>
      <c r="F1066">
        <v>0.36199999999999999</v>
      </c>
      <c r="G1066">
        <v>0.29899999999999999</v>
      </c>
      <c r="H1066">
        <v>76.599999999999994</v>
      </c>
      <c r="I1066">
        <v>62.5</v>
      </c>
      <c r="J1066">
        <v>324</v>
      </c>
      <c r="K1066">
        <v>1065</v>
      </c>
    </row>
    <row r="1067" spans="2:11" x14ac:dyDescent="0.25">
      <c r="B1067" t="s">
        <v>4818</v>
      </c>
      <c r="C1067" t="s">
        <v>4819</v>
      </c>
      <c r="D1067">
        <v>324</v>
      </c>
      <c r="E1067">
        <v>28</v>
      </c>
      <c r="F1067">
        <v>0.32800000000000001</v>
      </c>
      <c r="G1067">
        <v>0.36599999999999999</v>
      </c>
      <c r="H1067">
        <v>33.6</v>
      </c>
      <c r="I1067">
        <v>32.1</v>
      </c>
      <c r="J1067">
        <v>324</v>
      </c>
      <c r="K1067">
        <v>1066</v>
      </c>
    </row>
    <row r="1068" spans="2:11" x14ac:dyDescent="0.25">
      <c r="B1068" t="s">
        <v>4820</v>
      </c>
      <c r="C1068" t="s">
        <v>4821</v>
      </c>
      <c r="D1068">
        <v>324</v>
      </c>
      <c r="E1068">
        <v>24</v>
      </c>
      <c r="F1068">
        <v>0.32</v>
      </c>
      <c r="G1068">
        <v>0.36199999999999999</v>
      </c>
      <c r="H1068">
        <v>31.5</v>
      </c>
      <c r="I1068">
        <v>33.299999999999997</v>
      </c>
      <c r="J1068">
        <v>324</v>
      </c>
      <c r="K1068">
        <v>1067</v>
      </c>
    </row>
    <row r="1069" spans="2:11" x14ac:dyDescent="0.25">
      <c r="B1069" t="s">
        <v>4822</v>
      </c>
      <c r="C1069" t="s">
        <v>4823</v>
      </c>
      <c r="D1069">
        <v>324</v>
      </c>
      <c r="E1069">
        <v>16</v>
      </c>
      <c r="F1069">
        <v>0.32700000000000001</v>
      </c>
      <c r="G1069">
        <v>0.311</v>
      </c>
      <c r="H1069">
        <v>57.7</v>
      </c>
      <c r="I1069">
        <v>56.2</v>
      </c>
      <c r="J1069">
        <v>324</v>
      </c>
      <c r="K1069">
        <v>1068</v>
      </c>
    </row>
    <row r="1070" spans="2:11" x14ac:dyDescent="0.25">
      <c r="B1070" t="s">
        <v>4824</v>
      </c>
      <c r="C1070" t="s">
        <v>4825</v>
      </c>
      <c r="D1070">
        <v>324</v>
      </c>
      <c r="E1070">
        <v>8</v>
      </c>
      <c r="F1070">
        <v>0.38100000000000001</v>
      </c>
      <c r="G1070">
        <v>0.39800000000000002</v>
      </c>
      <c r="H1070">
        <v>43.4</v>
      </c>
      <c r="I1070">
        <v>18.8</v>
      </c>
      <c r="J1070">
        <v>324</v>
      </c>
      <c r="K1070">
        <v>1069</v>
      </c>
    </row>
    <row r="1071" spans="2:11" x14ac:dyDescent="0.25">
      <c r="B1071" t="s">
        <v>4826</v>
      </c>
      <c r="C1071" t="s">
        <v>4827</v>
      </c>
      <c r="D1071">
        <v>324</v>
      </c>
      <c r="E1071">
        <v>21</v>
      </c>
      <c r="F1071">
        <v>0.28499999999999998</v>
      </c>
      <c r="G1071">
        <v>0.25</v>
      </c>
      <c r="H1071">
        <v>69.400000000000006</v>
      </c>
      <c r="I1071">
        <v>83.3</v>
      </c>
      <c r="J1071">
        <v>324</v>
      </c>
      <c r="K1071">
        <v>1070</v>
      </c>
    </row>
    <row r="1072" spans="2:11" x14ac:dyDescent="0.25">
      <c r="B1072" t="s">
        <v>4828</v>
      </c>
      <c r="C1072" t="s">
        <v>4829</v>
      </c>
      <c r="D1072">
        <v>323</v>
      </c>
      <c r="E1072">
        <v>9</v>
      </c>
      <c r="F1072">
        <v>0.38100000000000001</v>
      </c>
      <c r="G1072">
        <v>0.33200000000000002</v>
      </c>
      <c r="H1072">
        <v>70</v>
      </c>
      <c r="I1072">
        <v>38.9</v>
      </c>
      <c r="J1072">
        <v>323</v>
      </c>
      <c r="K1072">
        <v>1071</v>
      </c>
    </row>
    <row r="1073" spans="2:11" x14ac:dyDescent="0.25">
      <c r="B1073" t="s">
        <v>4830</v>
      </c>
      <c r="C1073" t="s">
        <v>4831</v>
      </c>
      <c r="D1073">
        <v>323</v>
      </c>
      <c r="E1073">
        <v>14</v>
      </c>
      <c r="F1073">
        <v>0.34499999999999997</v>
      </c>
      <c r="G1073">
        <v>0.29399999999999998</v>
      </c>
      <c r="H1073">
        <v>72.900000000000006</v>
      </c>
      <c r="I1073">
        <v>64.3</v>
      </c>
      <c r="J1073">
        <v>323</v>
      </c>
      <c r="K1073">
        <v>1072</v>
      </c>
    </row>
    <row r="1074" spans="2:11" x14ac:dyDescent="0.25">
      <c r="B1074" t="s">
        <v>4832</v>
      </c>
      <c r="C1074" t="s">
        <v>4833</v>
      </c>
      <c r="D1074">
        <v>323</v>
      </c>
      <c r="E1074">
        <v>34</v>
      </c>
      <c r="F1074">
        <v>0.32800000000000001</v>
      </c>
      <c r="G1074">
        <v>0.34899999999999998</v>
      </c>
      <c r="H1074">
        <v>40.200000000000003</v>
      </c>
      <c r="I1074">
        <v>38.200000000000003</v>
      </c>
      <c r="J1074">
        <v>323</v>
      </c>
      <c r="K1074">
        <v>1073</v>
      </c>
    </row>
    <row r="1075" spans="2:11" x14ac:dyDescent="0.25">
      <c r="B1075" t="s">
        <v>4834</v>
      </c>
      <c r="C1075" t="s">
        <v>4835</v>
      </c>
      <c r="D1075">
        <v>323</v>
      </c>
      <c r="E1075">
        <v>21</v>
      </c>
      <c r="F1075">
        <v>0.35499999999999998</v>
      </c>
      <c r="G1075">
        <v>0.34399999999999997</v>
      </c>
      <c r="H1075">
        <v>54.7</v>
      </c>
      <c r="I1075">
        <v>40.5</v>
      </c>
      <c r="J1075">
        <v>323</v>
      </c>
      <c r="K1075">
        <v>1074</v>
      </c>
    </row>
    <row r="1076" spans="2:11" x14ac:dyDescent="0.25">
      <c r="B1076" t="s">
        <v>4836</v>
      </c>
      <c r="C1076" t="s">
        <v>4837</v>
      </c>
      <c r="D1076">
        <v>323</v>
      </c>
      <c r="E1076">
        <v>9</v>
      </c>
      <c r="F1076">
        <v>0.32800000000000001</v>
      </c>
      <c r="G1076">
        <v>0.39600000000000002</v>
      </c>
      <c r="H1076">
        <v>24</v>
      </c>
      <c r="I1076">
        <v>22.2</v>
      </c>
      <c r="J1076">
        <v>323</v>
      </c>
      <c r="K1076">
        <v>1075</v>
      </c>
    </row>
    <row r="1077" spans="2:11" x14ac:dyDescent="0.25">
      <c r="B1077" t="s">
        <v>4838</v>
      </c>
      <c r="C1077" t="s">
        <v>4839</v>
      </c>
      <c r="D1077">
        <v>323</v>
      </c>
      <c r="E1077">
        <v>11</v>
      </c>
      <c r="F1077">
        <v>0.36699999999999999</v>
      </c>
      <c r="G1077">
        <v>0.41199999999999998</v>
      </c>
      <c r="H1077">
        <v>33</v>
      </c>
      <c r="I1077">
        <v>18.2</v>
      </c>
      <c r="J1077">
        <v>323</v>
      </c>
      <c r="K1077">
        <v>1076</v>
      </c>
    </row>
    <row r="1078" spans="2:11" x14ac:dyDescent="0.25">
      <c r="B1078" t="s">
        <v>4840</v>
      </c>
      <c r="C1078" t="s">
        <v>4841</v>
      </c>
      <c r="D1078">
        <v>323</v>
      </c>
      <c r="E1078">
        <v>17</v>
      </c>
      <c r="F1078">
        <v>0.32400000000000001</v>
      </c>
      <c r="G1078">
        <v>0.30499999999999999</v>
      </c>
      <c r="H1078">
        <v>59.3</v>
      </c>
      <c r="I1078">
        <v>58.8</v>
      </c>
      <c r="J1078">
        <v>323</v>
      </c>
      <c r="K1078">
        <v>1077</v>
      </c>
    </row>
    <row r="1079" spans="2:11" x14ac:dyDescent="0.25">
      <c r="B1079" t="s">
        <v>4842</v>
      </c>
      <c r="C1079" t="s">
        <v>4843</v>
      </c>
      <c r="D1079">
        <v>323</v>
      </c>
      <c r="E1079">
        <v>14</v>
      </c>
      <c r="F1079">
        <v>0.35599999999999998</v>
      </c>
      <c r="G1079">
        <v>0.374</v>
      </c>
      <c r="H1079">
        <v>42.5</v>
      </c>
      <c r="I1079">
        <v>28.6</v>
      </c>
      <c r="J1079">
        <v>323</v>
      </c>
      <c r="K1079">
        <v>1078</v>
      </c>
    </row>
    <row r="1080" spans="2:11" x14ac:dyDescent="0.25">
      <c r="B1080" t="s">
        <v>4844</v>
      </c>
      <c r="C1080" t="s">
        <v>4845</v>
      </c>
      <c r="D1080">
        <v>323</v>
      </c>
      <c r="E1080">
        <v>6</v>
      </c>
      <c r="F1080">
        <v>0.34</v>
      </c>
      <c r="G1080">
        <v>0.32300000000000001</v>
      </c>
      <c r="H1080">
        <v>58</v>
      </c>
      <c r="I1080">
        <v>50</v>
      </c>
      <c r="J1080">
        <v>323</v>
      </c>
      <c r="K1080">
        <v>1079</v>
      </c>
    </row>
    <row r="1081" spans="2:11" x14ac:dyDescent="0.25">
      <c r="B1081" t="s">
        <v>4846</v>
      </c>
      <c r="C1081" t="s">
        <v>4847</v>
      </c>
      <c r="D1081">
        <v>323</v>
      </c>
      <c r="E1081">
        <v>19</v>
      </c>
      <c r="F1081">
        <v>0.35299999999999998</v>
      </c>
      <c r="G1081">
        <v>0.32300000000000001</v>
      </c>
      <c r="H1081">
        <v>63.5</v>
      </c>
      <c r="I1081">
        <v>50</v>
      </c>
      <c r="J1081">
        <v>323</v>
      </c>
      <c r="K1081">
        <v>1080</v>
      </c>
    </row>
    <row r="1082" spans="2:11" x14ac:dyDescent="0.25">
      <c r="B1082" t="s">
        <v>1611</v>
      </c>
      <c r="C1082" t="s">
        <v>1612</v>
      </c>
      <c r="D1082">
        <v>323</v>
      </c>
      <c r="E1082">
        <v>17</v>
      </c>
      <c r="F1082">
        <v>0.35399999999999998</v>
      </c>
      <c r="G1082">
        <v>0.38</v>
      </c>
      <c r="H1082">
        <v>39.1</v>
      </c>
      <c r="I1082">
        <v>26.5</v>
      </c>
      <c r="J1082">
        <v>323</v>
      </c>
      <c r="K1082">
        <v>1081</v>
      </c>
    </row>
    <row r="1083" spans="2:11" x14ac:dyDescent="0.25">
      <c r="B1083" t="s">
        <v>4848</v>
      </c>
      <c r="C1083" t="s">
        <v>4849</v>
      </c>
      <c r="D1083">
        <v>322</v>
      </c>
      <c r="E1083">
        <v>5</v>
      </c>
      <c r="F1083">
        <v>0.372</v>
      </c>
      <c r="G1083">
        <v>0.25800000000000001</v>
      </c>
      <c r="H1083">
        <v>90.5</v>
      </c>
      <c r="I1083">
        <v>80</v>
      </c>
      <c r="J1083">
        <v>322</v>
      </c>
      <c r="K1083">
        <v>1082</v>
      </c>
    </row>
    <row r="1084" spans="2:11" x14ac:dyDescent="0.25">
      <c r="B1084" t="s">
        <v>4850</v>
      </c>
      <c r="C1084" t="s">
        <v>4851</v>
      </c>
      <c r="D1084">
        <v>322</v>
      </c>
      <c r="E1084">
        <v>23</v>
      </c>
      <c r="F1084">
        <v>0.29299999999999998</v>
      </c>
      <c r="G1084">
        <v>0.27200000000000002</v>
      </c>
      <c r="H1084">
        <v>61.3</v>
      </c>
      <c r="I1084">
        <v>73.900000000000006</v>
      </c>
      <c r="J1084">
        <v>322</v>
      </c>
      <c r="K1084">
        <v>1083</v>
      </c>
    </row>
    <row r="1085" spans="2:11" x14ac:dyDescent="0.25">
      <c r="B1085" t="s">
        <v>4852</v>
      </c>
      <c r="C1085" t="s">
        <v>4853</v>
      </c>
      <c r="D1085">
        <v>322</v>
      </c>
      <c r="E1085">
        <v>7</v>
      </c>
      <c r="F1085">
        <v>0.28799999999999998</v>
      </c>
      <c r="G1085">
        <v>0.35399999999999998</v>
      </c>
      <c r="H1085">
        <v>21.9</v>
      </c>
      <c r="I1085">
        <v>35.700000000000003</v>
      </c>
      <c r="J1085">
        <v>322</v>
      </c>
      <c r="K1085">
        <v>1084</v>
      </c>
    </row>
    <row r="1086" spans="2:11" x14ac:dyDescent="0.25">
      <c r="B1086" t="s">
        <v>1535</v>
      </c>
      <c r="C1086" t="s">
        <v>1536</v>
      </c>
      <c r="D1086">
        <v>322</v>
      </c>
      <c r="E1086">
        <v>20</v>
      </c>
      <c r="F1086">
        <v>0.28299999999999997</v>
      </c>
      <c r="G1086">
        <v>0.35499999999999998</v>
      </c>
      <c r="H1086">
        <v>19.5</v>
      </c>
      <c r="I1086">
        <v>35</v>
      </c>
      <c r="J1086">
        <v>322</v>
      </c>
      <c r="K1086">
        <v>1085</v>
      </c>
    </row>
    <row r="1087" spans="2:11" x14ac:dyDescent="0.25">
      <c r="B1087" t="s">
        <v>4854</v>
      </c>
      <c r="C1087" t="s">
        <v>4855</v>
      </c>
      <c r="D1087">
        <v>322</v>
      </c>
      <c r="E1087">
        <v>16</v>
      </c>
      <c r="F1087">
        <v>0.28000000000000003</v>
      </c>
      <c r="G1087">
        <v>0.26500000000000001</v>
      </c>
      <c r="H1087">
        <v>58.4</v>
      </c>
      <c r="I1087">
        <v>78.099999999999994</v>
      </c>
      <c r="J1087">
        <v>322</v>
      </c>
      <c r="K1087">
        <v>1086</v>
      </c>
    </row>
    <row r="1088" spans="2:11" x14ac:dyDescent="0.25">
      <c r="B1088" t="s">
        <v>4856</v>
      </c>
      <c r="C1088" t="s">
        <v>4857</v>
      </c>
      <c r="D1088">
        <v>321</v>
      </c>
      <c r="E1088">
        <v>6</v>
      </c>
      <c r="F1088">
        <v>0.32600000000000001</v>
      </c>
      <c r="G1088">
        <v>0.35899999999999999</v>
      </c>
      <c r="H1088">
        <v>35.5</v>
      </c>
      <c r="I1088">
        <v>33.299999999999997</v>
      </c>
      <c r="J1088">
        <v>321</v>
      </c>
      <c r="K1088">
        <v>1087</v>
      </c>
    </row>
    <row r="1089" spans="2:11" x14ac:dyDescent="0.25">
      <c r="B1089" t="s">
        <v>4858</v>
      </c>
      <c r="C1089" t="s">
        <v>4859</v>
      </c>
      <c r="D1089">
        <v>321</v>
      </c>
      <c r="E1089">
        <v>42</v>
      </c>
      <c r="F1089">
        <v>0.31</v>
      </c>
      <c r="G1089">
        <v>0.29399999999999998</v>
      </c>
      <c r="H1089">
        <v>58.1</v>
      </c>
      <c r="I1089">
        <v>63.1</v>
      </c>
      <c r="J1089">
        <v>321</v>
      </c>
      <c r="K1089">
        <v>1088</v>
      </c>
    </row>
    <row r="1090" spans="2:11" x14ac:dyDescent="0.25">
      <c r="B1090" t="s">
        <v>4860</v>
      </c>
      <c r="C1090" t="s">
        <v>4861</v>
      </c>
      <c r="D1090">
        <v>321</v>
      </c>
      <c r="E1090">
        <v>20</v>
      </c>
      <c r="F1090">
        <v>0.30499999999999999</v>
      </c>
      <c r="G1090">
        <v>0.35499999999999998</v>
      </c>
      <c r="H1090">
        <v>28.4</v>
      </c>
      <c r="I1090">
        <v>35</v>
      </c>
      <c r="J1090">
        <v>321</v>
      </c>
      <c r="K1090">
        <v>1089</v>
      </c>
    </row>
    <row r="1091" spans="2:11" x14ac:dyDescent="0.25">
      <c r="B1091" t="s">
        <v>4862</v>
      </c>
      <c r="C1091" t="s">
        <v>4863</v>
      </c>
      <c r="D1091">
        <v>320</v>
      </c>
      <c r="E1091">
        <v>7</v>
      </c>
      <c r="F1091">
        <v>0.33200000000000002</v>
      </c>
      <c r="G1091">
        <v>0.33600000000000002</v>
      </c>
      <c r="H1091">
        <v>48.5</v>
      </c>
      <c r="I1091">
        <v>42.9</v>
      </c>
      <c r="J1091">
        <v>320</v>
      </c>
      <c r="K1091">
        <v>1090</v>
      </c>
    </row>
    <row r="1092" spans="2:11" x14ac:dyDescent="0.25">
      <c r="B1092" t="s">
        <v>4864</v>
      </c>
      <c r="C1092" t="s">
        <v>4865</v>
      </c>
      <c r="D1092">
        <v>320</v>
      </c>
      <c r="E1092">
        <v>8</v>
      </c>
      <c r="F1092">
        <v>0.29699999999999999</v>
      </c>
      <c r="G1092">
        <v>0.32</v>
      </c>
      <c r="H1092">
        <v>38.5</v>
      </c>
      <c r="I1092">
        <v>50</v>
      </c>
      <c r="J1092">
        <v>320</v>
      </c>
      <c r="K1092">
        <v>1091</v>
      </c>
    </row>
    <row r="1093" spans="2:11" x14ac:dyDescent="0.25">
      <c r="B1093" t="s">
        <v>2870</v>
      </c>
      <c r="C1093" t="s">
        <v>2871</v>
      </c>
      <c r="D1093">
        <v>320</v>
      </c>
      <c r="E1093">
        <v>6</v>
      </c>
      <c r="F1093">
        <v>0.36399999999999999</v>
      </c>
      <c r="G1093">
        <v>0.32</v>
      </c>
      <c r="H1093">
        <v>68.599999999999994</v>
      </c>
      <c r="I1093">
        <v>50</v>
      </c>
      <c r="J1093">
        <v>320</v>
      </c>
      <c r="K1093">
        <v>1092</v>
      </c>
    </row>
    <row r="1094" spans="2:11" x14ac:dyDescent="0.25">
      <c r="B1094" t="s">
        <v>4866</v>
      </c>
      <c r="C1094" t="s">
        <v>4867</v>
      </c>
      <c r="D1094">
        <v>320</v>
      </c>
      <c r="E1094">
        <v>14</v>
      </c>
      <c r="F1094">
        <v>0.33900000000000002</v>
      </c>
      <c r="G1094">
        <v>0.38200000000000001</v>
      </c>
      <c r="H1094">
        <v>32</v>
      </c>
      <c r="I1094">
        <v>25</v>
      </c>
      <c r="J1094">
        <v>320</v>
      </c>
      <c r="K1094">
        <v>1093</v>
      </c>
    </row>
    <row r="1095" spans="2:11" x14ac:dyDescent="0.25">
      <c r="B1095" t="s">
        <v>4868</v>
      </c>
      <c r="C1095" t="s">
        <v>4869</v>
      </c>
      <c r="D1095">
        <v>320</v>
      </c>
      <c r="E1095">
        <v>14</v>
      </c>
      <c r="F1095">
        <v>0.29199999999999998</v>
      </c>
      <c r="G1095">
        <v>0.38200000000000001</v>
      </c>
      <c r="H1095">
        <v>16</v>
      </c>
      <c r="I1095">
        <v>25</v>
      </c>
      <c r="J1095">
        <v>320</v>
      </c>
      <c r="K1095">
        <v>1094</v>
      </c>
    </row>
    <row r="1096" spans="2:11" x14ac:dyDescent="0.25">
      <c r="B1096" t="s">
        <v>4870</v>
      </c>
      <c r="C1096" t="s">
        <v>4871</v>
      </c>
      <c r="D1096">
        <v>320</v>
      </c>
      <c r="E1096">
        <v>18</v>
      </c>
      <c r="F1096">
        <v>0.30499999999999999</v>
      </c>
      <c r="G1096">
        <v>0.33800000000000002</v>
      </c>
      <c r="H1096">
        <v>34.4</v>
      </c>
      <c r="I1096">
        <v>41.7</v>
      </c>
      <c r="J1096">
        <v>320</v>
      </c>
      <c r="K1096">
        <v>1095</v>
      </c>
    </row>
    <row r="1097" spans="2:11" x14ac:dyDescent="0.25">
      <c r="B1097" t="s">
        <v>4872</v>
      </c>
      <c r="C1097" t="s">
        <v>4873</v>
      </c>
      <c r="D1097">
        <v>320</v>
      </c>
      <c r="E1097">
        <v>11</v>
      </c>
      <c r="F1097">
        <v>0.313</v>
      </c>
      <c r="G1097">
        <v>0.29299999999999998</v>
      </c>
      <c r="H1097">
        <v>60.1</v>
      </c>
      <c r="I1097">
        <v>63.6</v>
      </c>
      <c r="J1097">
        <v>320</v>
      </c>
      <c r="K1097">
        <v>1096</v>
      </c>
    </row>
    <row r="1098" spans="2:11" x14ac:dyDescent="0.25">
      <c r="B1098" t="s">
        <v>4874</v>
      </c>
      <c r="C1098" t="s">
        <v>4875</v>
      </c>
      <c r="D1098">
        <v>320</v>
      </c>
      <c r="E1098">
        <v>24</v>
      </c>
      <c r="F1098">
        <v>0.34300000000000003</v>
      </c>
      <c r="G1098">
        <v>0.36299999999999999</v>
      </c>
      <c r="H1098">
        <v>41.1</v>
      </c>
      <c r="I1098">
        <v>31.2</v>
      </c>
      <c r="J1098">
        <v>320</v>
      </c>
      <c r="K1098">
        <v>1097</v>
      </c>
    </row>
    <row r="1099" spans="2:11" x14ac:dyDescent="0.25">
      <c r="B1099" t="s">
        <v>4876</v>
      </c>
      <c r="C1099" t="s">
        <v>4877</v>
      </c>
      <c r="D1099">
        <v>320</v>
      </c>
      <c r="E1099">
        <v>6</v>
      </c>
      <c r="F1099">
        <v>0.311</v>
      </c>
      <c r="G1099">
        <v>0.38200000000000001</v>
      </c>
      <c r="H1099">
        <v>22</v>
      </c>
      <c r="I1099">
        <v>25</v>
      </c>
      <c r="J1099">
        <v>320</v>
      </c>
      <c r="K1099">
        <v>1098</v>
      </c>
    </row>
    <row r="1100" spans="2:11" x14ac:dyDescent="0.25">
      <c r="B1100" t="s">
        <v>4878</v>
      </c>
      <c r="C1100" t="s">
        <v>4879</v>
      </c>
      <c r="D1100">
        <v>320</v>
      </c>
      <c r="E1100">
        <v>9</v>
      </c>
      <c r="F1100">
        <v>0.31</v>
      </c>
      <c r="G1100">
        <v>0.27400000000000002</v>
      </c>
      <c r="H1100">
        <v>68.3</v>
      </c>
      <c r="I1100">
        <v>72.2</v>
      </c>
      <c r="J1100">
        <v>320</v>
      </c>
      <c r="K1100">
        <v>1099</v>
      </c>
    </row>
    <row r="1101" spans="2:11" x14ac:dyDescent="0.25">
      <c r="B1101" t="s">
        <v>1290</v>
      </c>
      <c r="C1101" t="s">
        <v>1291</v>
      </c>
      <c r="D1101">
        <v>319</v>
      </c>
      <c r="E1101">
        <v>39</v>
      </c>
      <c r="F1101">
        <v>0.318</v>
      </c>
      <c r="G1101">
        <v>0.33600000000000002</v>
      </c>
      <c r="H1101">
        <v>41.4</v>
      </c>
      <c r="I1101">
        <v>42.3</v>
      </c>
      <c r="J1101">
        <v>319</v>
      </c>
      <c r="K1101">
        <v>1100</v>
      </c>
    </row>
    <row r="1102" spans="2:11" x14ac:dyDescent="0.25">
      <c r="B1102" t="s">
        <v>4880</v>
      </c>
      <c r="C1102" t="s">
        <v>4881</v>
      </c>
      <c r="D1102">
        <v>319</v>
      </c>
      <c r="E1102">
        <v>6</v>
      </c>
      <c r="F1102">
        <v>0.35299999999999998</v>
      </c>
      <c r="G1102">
        <v>0.41399999999999998</v>
      </c>
      <c r="H1102">
        <v>26.9</v>
      </c>
      <c r="I1102">
        <v>16.7</v>
      </c>
      <c r="J1102">
        <v>319</v>
      </c>
      <c r="K1102">
        <v>1101</v>
      </c>
    </row>
    <row r="1103" spans="2:11" x14ac:dyDescent="0.25">
      <c r="B1103" t="s">
        <v>4882</v>
      </c>
      <c r="C1103" t="s">
        <v>4883</v>
      </c>
      <c r="D1103">
        <v>319</v>
      </c>
      <c r="E1103">
        <v>12</v>
      </c>
      <c r="F1103">
        <v>0.315</v>
      </c>
      <c r="G1103">
        <v>0.35699999999999998</v>
      </c>
      <c r="H1103">
        <v>31.4</v>
      </c>
      <c r="I1103">
        <v>33.299999999999997</v>
      </c>
      <c r="J1103">
        <v>319</v>
      </c>
      <c r="K1103">
        <v>1102</v>
      </c>
    </row>
    <row r="1104" spans="2:11" x14ac:dyDescent="0.25">
      <c r="B1104" t="s">
        <v>4884</v>
      </c>
      <c r="C1104" t="s">
        <v>4885</v>
      </c>
      <c r="D1104">
        <v>319</v>
      </c>
      <c r="E1104">
        <v>6</v>
      </c>
      <c r="F1104">
        <v>0.34</v>
      </c>
      <c r="G1104">
        <v>0.30199999999999999</v>
      </c>
      <c r="H1104">
        <v>67.599999999999994</v>
      </c>
      <c r="I1104">
        <v>58.3</v>
      </c>
      <c r="J1104">
        <v>319</v>
      </c>
      <c r="K1104">
        <v>1103</v>
      </c>
    </row>
    <row r="1105" spans="2:11" x14ac:dyDescent="0.25">
      <c r="B1105" t="s">
        <v>4886</v>
      </c>
      <c r="C1105" t="s">
        <v>4887</v>
      </c>
      <c r="D1105">
        <v>319</v>
      </c>
      <c r="E1105">
        <v>29</v>
      </c>
      <c r="F1105">
        <v>0.311</v>
      </c>
      <c r="G1105">
        <v>0.36699999999999999</v>
      </c>
      <c r="H1105">
        <v>26.2</v>
      </c>
      <c r="I1105">
        <v>29.3</v>
      </c>
      <c r="J1105">
        <v>319</v>
      </c>
      <c r="K1105">
        <v>1104</v>
      </c>
    </row>
    <row r="1106" spans="2:11" x14ac:dyDescent="0.25">
      <c r="B1106" t="s">
        <v>4888</v>
      </c>
      <c r="C1106" t="s">
        <v>4889</v>
      </c>
      <c r="D1106">
        <v>319</v>
      </c>
      <c r="E1106">
        <v>27</v>
      </c>
      <c r="F1106">
        <v>0.317</v>
      </c>
      <c r="G1106">
        <v>0.31900000000000001</v>
      </c>
      <c r="H1106">
        <v>49.1</v>
      </c>
      <c r="I1106">
        <v>50</v>
      </c>
      <c r="J1106">
        <v>319</v>
      </c>
      <c r="K1106">
        <v>1105</v>
      </c>
    </row>
    <row r="1107" spans="2:11" x14ac:dyDescent="0.25">
      <c r="B1107" t="s">
        <v>4890</v>
      </c>
      <c r="C1107" t="s">
        <v>4891</v>
      </c>
      <c r="D1107">
        <v>318</v>
      </c>
      <c r="E1107">
        <v>9</v>
      </c>
      <c r="F1107">
        <v>0.372</v>
      </c>
      <c r="G1107">
        <v>0.38900000000000001</v>
      </c>
      <c r="H1107">
        <v>43.1</v>
      </c>
      <c r="I1107">
        <v>22.2</v>
      </c>
      <c r="J1107">
        <v>318</v>
      </c>
      <c r="K1107">
        <v>1106</v>
      </c>
    </row>
    <row r="1108" spans="2:11" x14ac:dyDescent="0.25">
      <c r="B1108" t="s">
        <v>4892</v>
      </c>
      <c r="C1108" t="s">
        <v>4893</v>
      </c>
      <c r="D1108">
        <v>318</v>
      </c>
      <c r="E1108">
        <v>21</v>
      </c>
      <c r="F1108">
        <v>0.318</v>
      </c>
      <c r="G1108">
        <v>0.39200000000000002</v>
      </c>
      <c r="H1108">
        <v>21.4</v>
      </c>
      <c r="I1108">
        <v>21.4</v>
      </c>
      <c r="J1108">
        <v>318</v>
      </c>
      <c r="K1108">
        <v>1107</v>
      </c>
    </row>
    <row r="1109" spans="2:11" x14ac:dyDescent="0.25">
      <c r="B1109" t="s">
        <v>4894</v>
      </c>
      <c r="C1109" t="s">
        <v>4895</v>
      </c>
      <c r="D1109">
        <v>318</v>
      </c>
      <c r="E1109">
        <v>30</v>
      </c>
      <c r="F1109">
        <v>0.32300000000000001</v>
      </c>
      <c r="G1109">
        <v>0.30399999999999999</v>
      </c>
      <c r="H1109">
        <v>59.3</v>
      </c>
      <c r="I1109">
        <v>56.7</v>
      </c>
      <c r="J1109">
        <v>318</v>
      </c>
      <c r="K1109">
        <v>1108</v>
      </c>
    </row>
    <row r="1110" spans="2:11" x14ac:dyDescent="0.25">
      <c r="B1110" t="s">
        <v>4896</v>
      </c>
      <c r="C1110" t="s">
        <v>4897</v>
      </c>
      <c r="D1110">
        <v>318</v>
      </c>
      <c r="E1110">
        <v>31</v>
      </c>
      <c r="F1110">
        <v>0.318</v>
      </c>
      <c r="G1110">
        <v>0.28899999999999998</v>
      </c>
      <c r="H1110">
        <v>64.599999999999994</v>
      </c>
      <c r="I1110">
        <v>64.5</v>
      </c>
      <c r="J1110">
        <v>318</v>
      </c>
      <c r="K1110">
        <v>1109</v>
      </c>
    </row>
    <row r="1111" spans="2:11" x14ac:dyDescent="0.25">
      <c r="B1111" t="s">
        <v>4898</v>
      </c>
      <c r="C1111" t="s">
        <v>4899</v>
      </c>
      <c r="D1111">
        <v>318</v>
      </c>
      <c r="E1111">
        <v>14</v>
      </c>
      <c r="F1111">
        <v>0.30299999999999999</v>
      </c>
      <c r="G1111">
        <v>0.33300000000000002</v>
      </c>
      <c r="H1111">
        <v>35.700000000000003</v>
      </c>
      <c r="I1111">
        <v>42.9</v>
      </c>
      <c r="J1111">
        <v>318</v>
      </c>
      <c r="K1111">
        <v>1110</v>
      </c>
    </row>
    <row r="1112" spans="2:11" x14ac:dyDescent="0.25">
      <c r="B1112" t="s">
        <v>4900</v>
      </c>
      <c r="C1112" t="s">
        <v>4901</v>
      </c>
      <c r="D1112">
        <v>317</v>
      </c>
      <c r="E1112">
        <v>18</v>
      </c>
      <c r="F1112">
        <v>0.34100000000000003</v>
      </c>
      <c r="G1112">
        <v>0.39900000000000002</v>
      </c>
      <c r="H1112">
        <v>27.2</v>
      </c>
      <c r="I1112">
        <v>19.399999999999999</v>
      </c>
      <c r="J1112">
        <v>317</v>
      </c>
      <c r="K1112">
        <v>1111</v>
      </c>
    </row>
    <row r="1113" spans="2:11" x14ac:dyDescent="0.25">
      <c r="B1113" t="s">
        <v>4902</v>
      </c>
      <c r="C1113" t="s">
        <v>4903</v>
      </c>
      <c r="D1113">
        <v>317</v>
      </c>
      <c r="E1113">
        <v>16</v>
      </c>
      <c r="F1113">
        <v>0.33600000000000002</v>
      </c>
      <c r="G1113">
        <v>0.35199999999999998</v>
      </c>
      <c r="H1113">
        <v>42.8</v>
      </c>
      <c r="I1113">
        <v>34.4</v>
      </c>
      <c r="J1113">
        <v>317</v>
      </c>
      <c r="K1113">
        <v>1112</v>
      </c>
    </row>
    <row r="1114" spans="2:11" x14ac:dyDescent="0.25">
      <c r="B1114" t="s">
        <v>4904</v>
      </c>
      <c r="C1114" t="s">
        <v>4905</v>
      </c>
      <c r="D1114">
        <v>317</v>
      </c>
      <c r="E1114">
        <v>11</v>
      </c>
      <c r="F1114">
        <v>0.3</v>
      </c>
      <c r="G1114">
        <v>0.28999999999999998</v>
      </c>
      <c r="H1114">
        <v>55.6</v>
      </c>
      <c r="I1114">
        <v>63.6</v>
      </c>
      <c r="J1114">
        <v>317</v>
      </c>
      <c r="K1114">
        <v>1113</v>
      </c>
    </row>
    <row r="1115" spans="2:11" x14ac:dyDescent="0.25">
      <c r="B1115" t="s">
        <v>4906</v>
      </c>
      <c r="C1115" t="s">
        <v>4907</v>
      </c>
      <c r="D1115">
        <v>317</v>
      </c>
      <c r="E1115">
        <v>8</v>
      </c>
      <c r="F1115">
        <v>0.34300000000000003</v>
      </c>
      <c r="G1115">
        <v>0.34399999999999997</v>
      </c>
      <c r="H1115">
        <v>49.2</v>
      </c>
      <c r="I1115">
        <v>37.5</v>
      </c>
      <c r="J1115">
        <v>317</v>
      </c>
      <c r="K1115">
        <v>1114</v>
      </c>
    </row>
    <row r="1116" spans="2:11" x14ac:dyDescent="0.25">
      <c r="B1116" t="s">
        <v>4908</v>
      </c>
      <c r="C1116" t="s">
        <v>4909</v>
      </c>
      <c r="D1116">
        <v>317</v>
      </c>
      <c r="E1116">
        <v>8</v>
      </c>
      <c r="F1116">
        <v>0.33100000000000002</v>
      </c>
      <c r="G1116">
        <v>0.378</v>
      </c>
      <c r="H1116">
        <v>30.4</v>
      </c>
      <c r="I1116">
        <v>25</v>
      </c>
      <c r="J1116">
        <v>317</v>
      </c>
      <c r="K1116">
        <v>1115</v>
      </c>
    </row>
    <row r="1117" spans="2:11" x14ac:dyDescent="0.25">
      <c r="B1117" t="s">
        <v>971</v>
      </c>
      <c r="C1117" t="s">
        <v>972</v>
      </c>
      <c r="D1117">
        <v>317</v>
      </c>
      <c r="E1117">
        <v>7</v>
      </c>
      <c r="F1117">
        <v>0.313</v>
      </c>
      <c r="G1117">
        <v>0.34799999999999998</v>
      </c>
      <c r="H1117">
        <v>34</v>
      </c>
      <c r="I1117">
        <v>35.700000000000003</v>
      </c>
      <c r="J1117">
        <v>317</v>
      </c>
      <c r="K1117">
        <v>1116</v>
      </c>
    </row>
    <row r="1118" spans="2:11" x14ac:dyDescent="0.25">
      <c r="B1118" t="s">
        <v>4910</v>
      </c>
      <c r="C1118" t="s">
        <v>4911</v>
      </c>
      <c r="D1118">
        <v>317</v>
      </c>
      <c r="E1118">
        <v>18</v>
      </c>
      <c r="F1118">
        <v>0.32300000000000001</v>
      </c>
      <c r="G1118">
        <v>0.34</v>
      </c>
      <c r="H1118">
        <v>41.9</v>
      </c>
      <c r="I1118">
        <v>38.9</v>
      </c>
      <c r="J1118">
        <v>317</v>
      </c>
      <c r="K1118">
        <v>1117</v>
      </c>
    </row>
    <row r="1119" spans="2:11" x14ac:dyDescent="0.25">
      <c r="B1119" t="s">
        <v>4912</v>
      </c>
      <c r="C1119" t="s">
        <v>4913</v>
      </c>
      <c r="D1119">
        <v>317</v>
      </c>
      <c r="E1119">
        <v>20</v>
      </c>
      <c r="F1119">
        <v>0.311</v>
      </c>
      <c r="G1119">
        <v>0.32200000000000001</v>
      </c>
      <c r="H1119">
        <v>44.7</v>
      </c>
      <c r="I1119">
        <v>47.5</v>
      </c>
      <c r="J1119">
        <v>317</v>
      </c>
      <c r="K1119">
        <v>1118</v>
      </c>
    </row>
    <row r="1120" spans="2:11" x14ac:dyDescent="0.25">
      <c r="B1120" t="s">
        <v>4914</v>
      </c>
      <c r="C1120" t="s">
        <v>4915</v>
      </c>
      <c r="D1120">
        <v>316</v>
      </c>
      <c r="E1120">
        <v>12</v>
      </c>
      <c r="F1120">
        <v>0.31</v>
      </c>
      <c r="G1120">
        <v>0.35399999999999998</v>
      </c>
      <c r="H1120">
        <v>30.5</v>
      </c>
      <c r="I1120">
        <v>33.299999999999997</v>
      </c>
      <c r="J1120">
        <v>316</v>
      </c>
      <c r="K1120">
        <v>1119</v>
      </c>
    </row>
    <row r="1121" spans="2:11" x14ac:dyDescent="0.25">
      <c r="B1121" t="s">
        <v>4916</v>
      </c>
      <c r="C1121" t="s">
        <v>4917</v>
      </c>
      <c r="D1121">
        <v>316</v>
      </c>
      <c r="E1121">
        <v>20</v>
      </c>
      <c r="F1121">
        <v>0.32400000000000001</v>
      </c>
      <c r="G1121">
        <v>0.35599999999999998</v>
      </c>
      <c r="H1121">
        <v>35.9</v>
      </c>
      <c r="I1121">
        <v>32.5</v>
      </c>
      <c r="J1121">
        <v>316</v>
      </c>
      <c r="K1121">
        <v>1120</v>
      </c>
    </row>
    <row r="1122" spans="2:11" x14ac:dyDescent="0.25">
      <c r="B1122" t="s">
        <v>4918</v>
      </c>
      <c r="C1122" t="s">
        <v>4919</v>
      </c>
      <c r="D1122">
        <v>316</v>
      </c>
      <c r="E1122">
        <v>60</v>
      </c>
      <c r="F1122">
        <v>0.32600000000000001</v>
      </c>
      <c r="G1122">
        <v>0.29499999999999998</v>
      </c>
      <c r="H1122">
        <v>65.3</v>
      </c>
      <c r="I1122">
        <v>60.8</v>
      </c>
      <c r="J1122">
        <v>316</v>
      </c>
      <c r="K1122">
        <v>1121</v>
      </c>
    </row>
    <row r="1123" spans="2:11" x14ac:dyDescent="0.25">
      <c r="B1123" t="s">
        <v>4920</v>
      </c>
      <c r="C1123" t="s">
        <v>4921</v>
      </c>
      <c r="D1123">
        <v>316</v>
      </c>
      <c r="E1123">
        <v>5</v>
      </c>
      <c r="F1123">
        <v>0.372</v>
      </c>
      <c r="G1123">
        <v>0.32400000000000001</v>
      </c>
      <c r="H1123">
        <v>70.2</v>
      </c>
      <c r="I1123">
        <v>40</v>
      </c>
      <c r="J1123">
        <v>316</v>
      </c>
      <c r="K1123">
        <v>1122</v>
      </c>
    </row>
    <row r="1124" spans="2:11" x14ac:dyDescent="0.25">
      <c r="B1124" t="s">
        <v>4922</v>
      </c>
      <c r="C1124" t="s">
        <v>4923</v>
      </c>
      <c r="D1124">
        <v>316</v>
      </c>
      <c r="E1124">
        <v>17</v>
      </c>
      <c r="F1124">
        <v>0.35499999999999998</v>
      </c>
      <c r="G1124">
        <v>0.36399999999999999</v>
      </c>
      <c r="H1124">
        <v>46.2</v>
      </c>
      <c r="I1124">
        <v>29.4</v>
      </c>
      <c r="J1124">
        <v>316</v>
      </c>
      <c r="K1124">
        <v>1123</v>
      </c>
    </row>
    <row r="1125" spans="2:11" x14ac:dyDescent="0.25">
      <c r="B1125" t="s">
        <v>4924</v>
      </c>
      <c r="C1125" t="s">
        <v>4925</v>
      </c>
      <c r="D1125">
        <v>316</v>
      </c>
      <c r="E1125">
        <v>15</v>
      </c>
      <c r="F1125">
        <v>0.33800000000000002</v>
      </c>
      <c r="G1125">
        <v>0.316</v>
      </c>
      <c r="H1125">
        <v>60.2</v>
      </c>
      <c r="I1125">
        <v>50</v>
      </c>
      <c r="J1125">
        <v>316</v>
      </c>
      <c r="K1125">
        <v>1124</v>
      </c>
    </row>
    <row r="1126" spans="2:11" x14ac:dyDescent="0.25">
      <c r="B1126" t="s">
        <v>4926</v>
      </c>
      <c r="C1126" t="s">
        <v>4927</v>
      </c>
      <c r="D1126">
        <v>315</v>
      </c>
      <c r="E1126">
        <v>14</v>
      </c>
      <c r="F1126">
        <v>0.371</v>
      </c>
      <c r="G1126">
        <v>0.39100000000000001</v>
      </c>
      <c r="H1126">
        <v>41.9</v>
      </c>
      <c r="I1126">
        <v>17.899999999999999</v>
      </c>
      <c r="J1126">
        <v>315</v>
      </c>
      <c r="K1126">
        <v>1125</v>
      </c>
    </row>
    <row r="1127" spans="2:11" x14ac:dyDescent="0.25">
      <c r="B1127" t="s">
        <v>4928</v>
      </c>
      <c r="C1127" t="s">
        <v>4929</v>
      </c>
      <c r="D1127">
        <v>315</v>
      </c>
      <c r="E1127">
        <v>8</v>
      </c>
      <c r="F1127">
        <v>0.33500000000000002</v>
      </c>
      <c r="G1127">
        <v>0.26400000000000001</v>
      </c>
      <c r="H1127">
        <v>81.3</v>
      </c>
      <c r="I1127">
        <v>75</v>
      </c>
      <c r="J1127">
        <v>315</v>
      </c>
      <c r="K1127">
        <v>1126</v>
      </c>
    </row>
    <row r="1128" spans="2:11" x14ac:dyDescent="0.25">
      <c r="B1128" t="s">
        <v>4930</v>
      </c>
      <c r="C1128" t="s">
        <v>4931</v>
      </c>
      <c r="D1128">
        <v>315</v>
      </c>
      <c r="E1128">
        <v>14</v>
      </c>
      <c r="F1128">
        <v>0.33500000000000002</v>
      </c>
      <c r="G1128">
        <v>0.30099999999999999</v>
      </c>
      <c r="H1128">
        <v>66.099999999999994</v>
      </c>
      <c r="I1128">
        <v>57.1</v>
      </c>
      <c r="J1128">
        <v>315</v>
      </c>
      <c r="K1128">
        <v>1127</v>
      </c>
    </row>
    <row r="1129" spans="2:11" x14ac:dyDescent="0.25">
      <c r="B1129" t="s">
        <v>4932</v>
      </c>
      <c r="C1129" t="s">
        <v>4933</v>
      </c>
      <c r="D1129">
        <v>315</v>
      </c>
      <c r="E1129">
        <v>7</v>
      </c>
      <c r="F1129">
        <v>0.309</v>
      </c>
      <c r="G1129">
        <v>0.30099999999999999</v>
      </c>
      <c r="H1129">
        <v>54.1</v>
      </c>
      <c r="I1129">
        <v>57.1</v>
      </c>
      <c r="J1129">
        <v>315</v>
      </c>
      <c r="K1129">
        <v>1128</v>
      </c>
    </row>
    <row r="1130" spans="2:11" x14ac:dyDescent="0.25">
      <c r="B1130" t="s">
        <v>4934</v>
      </c>
      <c r="C1130" t="s">
        <v>4935</v>
      </c>
      <c r="D1130">
        <v>315</v>
      </c>
      <c r="E1130">
        <v>12</v>
      </c>
      <c r="F1130">
        <v>0.35899999999999999</v>
      </c>
      <c r="G1130">
        <v>0.28999999999999998</v>
      </c>
      <c r="H1130">
        <v>78.8</v>
      </c>
      <c r="I1130">
        <v>62.5</v>
      </c>
      <c r="J1130">
        <v>315</v>
      </c>
      <c r="K1130">
        <v>1129</v>
      </c>
    </row>
    <row r="1131" spans="2:11" x14ac:dyDescent="0.25">
      <c r="B1131" t="s">
        <v>4936</v>
      </c>
      <c r="C1131" t="s">
        <v>4937</v>
      </c>
      <c r="D1131">
        <v>315</v>
      </c>
      <c r="E1131">
        <v>10</v>
      </c>
      <c r="F1131">
        <v>0.30599999999999999</v>
      </c>
      <c r="G1131">
        <v>0.36099999999999999</v>
      </c>
      <c r="H1131">
        <v>26.4</v>
      </c>
      <c r="I1131">
        <v>30</v>
      </c>
      <c r="J1131">
        <v>315</v>
      </c>
      <c r="K1131">
        <v>1130</v>
      </c>
    </row>
    <row r="1132" spans="2:11" x14ac:dyDescent="0.25">
      <c r="B1132" t="s">
        <v>4938</v>
      </c>
      <c r="C1132" t="s">
        <v>4939</v>
      </c>
      <c r="D1132">
        <v>315</v>
      </c>
      <c r="E1132">
        <v>7</v>
      </c>
      <c r="F1132">
        <v>0.33800000000000002</v>
      </c>
      <c r="G1132">
        <v>0.36499999999999999</v>
      </c>
      <c r="H1132">
        <v>38.1</v>
      </c>
      <c r="I1132">
        <v>28.6</v>
      </c>
      <c r="J1132">
        <v>315</v>
      </c>
      <c r="K1132">
        <v>1131</v>
      </c>
    </row>
    <row r="1133" spans="2:11" x14ac:dyDescent="0.25">
      <c r="B1133" t="s">
        <v>4940</v>
      </c>
      <c r="C1133" t="s">
        <v>4941</v>
      </c>
      <c r="D1133">
        <v>315</v>
      </c>
      <c r="E1133">
        <v>7</v>
      </c>
      <c r="F1133">
        <v>0.371</v>
      </c>
      <c r="G1133">
        <v>0.41899999999999998</v>
      </c>
      <c r="H1133">
        <v>32</v>
      </c>
      <c r="I1133">
        <v>14.3</v>
      </c>
      <c r="J1133">
        <v>315</v>
      </c>
      <c r="K1133">
        <v>1132</v>
      </c>
    </row>
    <row r="1134" spans="2:11" x14ac:dyDescent="0.25">
      <c r="B1134" t="s">
        <v>4942</v>
      </c>
      <c r="C1134" t="s">
        <v>4943</v>
      </c>
      <c r="D1134">
        <v>315</v>
      </c>
      <c r="E1134">
        <v>8</v>
      </c>
      <c r="F1134">
        <v>0.3</v>
      </c>
      <c r="G1134">
        <v>0.23</v>
      </c>
      <c r="H1134">
        <v>84</v>
      </c>
      <c r="I1134">
        <v>87.5</v>
      </c>
      <c r="J1134">
        <v>315</v>
      </c>
      <c r="K1134">
        <v>1133</v>
      </c>
    </row>
    <row r="1135" spans="2:11" x14ac:dyDescent="0.25">
      <c r="B1135" t="s">
        <v>4944</v>
      </c>
      <c r="C1135" t="s">
        <v>4945</v>
      </c>
      <c r="D1135">
        <v>315</v>
      </c>
      <c r="E1135">
        <v>20</v>
      </c>
      <c r="F1135">
        <v>0.35299999999999998</v>
      </c>
      <c r="G1135">
        <v>0.34200000000000003</v>
      </c>
      <c r="H1135">
        <v>55.2</v>
      </c>
      <c r="I1135">
        <v>37.5</v>
      </c>
      <c r="J1135">
        <v>315</v>
      </c>
      <c r="K1135">
        <v>1134</v>
      </c>
    </row>
    <row r="1136" spans="2:11" x14ac:dyDescent="0.25">
      <c r="B1136" t="s">
        <v>4946</v>
      </c>
      <c r="C1136" t="s">
        <v>4947</v>
      </c>
      <c r="D1136">
        <v>314</v>
      </c>
      <c r="E1136">
        <v>19</v>
      </c>
      <c r="F1136">
        <v>0.35499999999999998</v>
      </c>
      <c r="G1136">
        <v>0.35599999999999998</v>
      </c>
      <c r="H1136">
        <v>49.6</v>
      </c>
      <c r="I1136">
        <v>31.6</v>
      </c>
      <c r="J1136">
        <v>314</v>
      </c>
      <c r="K1136">
        <v>1135</v>
      </c>
    </row>
    <row r="1137" spans="2:11" x14ac:dyDescent="0.25">
      <c r="B1137" t="s">
        <v>4948</v>
      </c>
      <c r="C1137" t="s">
        <v>4949</v>
      </c>
      <c r="D1137">
        <v>313</v>
      </c>
      <c r="E1137">
        <v>32</v>
      </c>
      <c r="F1137">
        <v>0.30199999999999999</v>
      </c>
      <c r="G1137">
        <v>0.30399999999999999</v>
      </c>
      <c r="H1137">
        <v>48.9</v>
      </c>
      <c r="I1137">
        <v>54.7</v>
      </c>
      <c r="J1137">
        <v>313</v>
      </c>
      <c r="K1137">
        <v>1136</v>
      </c>
    </row>
    <row r="1138" spans="2:11" x14ac:dyDescent="0.25">
      <c r="B1138" t="s">
        <v>4950</v>
      </c>
      <c r="C1138" t="s">
        <v>4951</v>
      </c>
      <c r="D1138">
        <v>313</v>
      </c>
      <c r="E1138">
        <v>20</v>
      </c>
      <c r="F1138">
        <v>0.27300000000000002</v>
      </c>
      <c r="G1138">
        <v>0.26200000000000001</v>
      </c>
      <c r="H1138">
        <v>56.6</v>
      </c>
      <c r="I1138">
        <v>75</v>
      </c>
      <c r="J1138">
        <v>313</v>
      </c>
      <c r="K1138">
        <v>1137</v>
      </c>
    </row>
    <row r="1139" spans="2:11" x14ac:dyDescent="0.25">
      <c r="B1139" t="s">
        <v>4952</v>
      </c>
      <c r="C1139" t="s">
        <v>4953</v>
      </c>
      <c r="D1139">
        <v>313</v>
      </c>
      <c r="E1139">
        <v>16</v>
      </c>
      <c r="F1139">
        <v>0.36799999999999999</v>
      </c>
      <c r="G1139">
        <v>0.28299999999999997</v>
      </c>
      <c r="H1139">
        <v>83.5</v>
      </c>
      <c r="I1139">
        <v>62.5</v>
      </c>
      <c r="J1139">
        <v>313</v>
      </c>
      <c r="K1139">
        <v>1138</v>
      </c>
    </row>
    <row r="1140" spans="2:11" x14ac:dyDescent="0.25">
      <c r="B1140" t="s">
        <v>4954</v>
      </c>
      <c r="C1140" t="s">
        <v>4955</v>
      </c>
      <c r="D1140">
        <v>312</v>
      </c>
      <c r="E1140">
        <v>8</v>
      </c>
      <c r="F1140">
        <v>0.308</v>
      </c>
      <c r="G1140">
        <v>0.373</v>
      </c>
      <c r="H1140">
        <v>23.4</v>
      </c>
      <c r="I1140">
        <v>25</v>
      </c>
      <c r="J1140">
        <v>312</v>
      </c>
      <c r="K1140">
        <v>1139</v>
      </c>
    </row>
    <row r="1141" spans="2:11" x14ac:dyDescent="0.25">
      <c r="B1141" t="s">
        <v>4956</v>
      </c>
      <c r="C1141" t="s">
        <v>4957</v>
      </c>
      <c r="D1141">
        <v>312</v>
      </c>
      <c r="E1141">
        <v>19</v>
      </c>
      <c r="F1141">
        <v>0.28100000000000003</v>
      </c>
      <c r="G1141">
        <v>0.25800000000000001</v>
      </c>
      <c r="H1141">
        <v>62.9</v>
      </c>
      <c r="I1141">
        <v>76.3</v>
      </c>
      <c r="J1141">
        <v>312</v>
      </c>
      <c r="K1141">
        <v>1140</v>
      </c>
    </row>
    <row r="1142" spans="2:11" x14ac:dyDescent="0.25">
      <c r="B1142" t="s">
        <v>474</v>
      </c>
      <c r="C1142" t="s">
        <v>475</v>
      </c>
      <c r="D1142">
        <v>311</v>
      </c>
      <c r="E1142">
        <v>12</v>
      </c>
      <c r="F1142">
        <v>0.30399999999999999</v>
      </c>
      <c r="G1142">
        <v>0.35899999999999999</v>
      </c>
      <c r="H1142">
        <v>26.2</v>
      </c>
      <c r="I1142">
        <v>29.2</v>
      </c>
      <c r="J1142">
        <v>311</v>
      </c>
      <c r="K1142">
        <v>1141</v>
      </c>
    </row>
    <row r="1143" spans="2:11" x14ac:dyDescent="0.25">
      <c r="B1143" t="s">
        <v>4958</v>
      </c>
      <c r="C1143" t="s">
        <v>4959</v>
      </c>
      <c r="D1143">
        <v>311</v>
      </c>
      <c r="E1143">
        <v>9</v>
      </c>
      <c r="F1143">
        <v>0.314</v>
      </c>
      <c r="G1143">
        <v>0.27800000000000002</v>
      </c>
      <c r="H1143">
        <v>67.7</v>
      </c>
      <c r="I1143">
        <v>66.7</v>
      </c>
      <c r="J1143">
        <v>311</v>
      </c>
      <c r="K1143">
        <v>1142</v>
      </c>
    </row>
    <row r="1144" spans="2:11" x14ac:dyDescent="0.25">
      <c r="B1144" t="s">
        <v>434</v>
      </c>
      <c r="C1144" t="s">
        <v>435</v>
      </c>
      <c r="D1144">
        <v>311</v>
      </c>
      <c r="E1144">
        <v>11</v>
      </c>
      <c r="F1144">
        <v>0.318</v>
      </c>
      <c r="G1144">
        <v>0.36399999999999999</v>
      </c>
      <c r="H1144">
        <v>30.2</v>
      </c>
      <c r="I1144">
        <v>27.3</v>
      </c>
      <c r="J1144">
        <v>311</v>
      </c>
      <c r="K1144">
        <v>1143</v>
      </c>
    </row>
    <row r="1145" spans="2:11" x14ac:dyDescent="0.25">
      <c r="B1145" t="s">
        <v>2784</v>
      </c>
      <c r="C1145" t="s">
        <v>2785</v>
      </c>
      <c r="D1145">
        <v>311</v>
      </c>
      <c r="E1145">
        <v>11</v>
      </c>
      <c r="F1145">
        <v>0.27</v>
      </c>
      <c r="G1145">
        <v>0.23400000000000001</v>
      </c>
      <c r="H1145">
        <v>71.2</v>
      </c>
      <c r="I1145">
        <v>90.9</v>
      </c>
      <c r="J1145">
        <v>311</v>
      </c>
      <c r="K1145">
        <v>1144</v>
      </c>
    </row>
    <row r="1146" spans="2:11" x14ac:dyDescent="0.25">
      <c r="B1146" t="s">
        <v>4960</v>
      </c>
      <c r="C1146" t="s">
        <v>4961</v>
      </c>
      <c r="D1146">
        <v>311</v>
      </c>
      <c r="E1146">
        <v>17</v>
      </c>
      <c r="F1146">
        <v>0.33600000000000002</v>
      </c>
      <c r="G1146">
        <v>0.36699999999999999</v>
      </c>
      <c r="H1146">
        <v>36.9</v>
      </c>
      <c r="I1146">
        <v>26.5</v>
      </c>
      <c r="J1146">
        <v>311</v>
      </c>
      <c r="K1146">
        <v>1145</v>
      </c>
    </row>
    <row r="1147" spans="2:11" x14ac:dyDescent="0.25">
      <c r="B1147" t="s">
        <v>4962</v>
      </c>
      <c r="C1147" t="s">
        <v>4963</v>
      </c>
      <c r="D1147">
        <v>311</v>
      </c>
      <c r="E1147">
        <v>13</v>
      </c>
      <c r="F1147">
        <v>0.29599999999999999</v>
      </c>
      <c r="G1147">
        <v>0.26500000000000001</v>
      </c>
      <c r="H1147">
        <v>66.8</v>
      </c>
      <c r="I1147">
        <v>73.099999999999994</v>
      </c>
      <c r="J1147">
        <v>311</v>
      </c>
      <c r="K1147">
        <v>1146</v>
      </c>
    </row>
    <row r="1148" spans="2:11" x14ac:dyDescent="0.25">
      <c r="B1148" t="s">
        <v>4964</v>
      </c>
      <c r="C1148" t="s">
        <v>4965</v>
      </c>
      <c r="D1148">
        <v>311</v>
      </c>
      <c r="E1148">
        <v>9</v>
      </c>
      <c r="F1148">
        <v>0.27</v>
      </c>
      <c r="G1148">
        <v>0.23699999999999999</v>
      </c>
      <c r="H1148">
        <v>69.3</v>
      </c>
      <c r="I1148">
        <v>88.9</v>
      </c>
      <c r="J1148">
        <v>311</v>
      </c>
      <c r="K1148">
        <v>1147</v>
      </c>
    </row>
    <row r="1149" spans="2:11" x14ac:dyDescent="0.25">
      <c r="B1149" t="s">
        <v>4966</v>
      </c>
      <c r="C1149" t="s">
        <v>4967</v>
      </c>
      <c r="D1149">
        <v>311</v>
      </c>
      <c r="E1149">
        <v>12</v>
      </c>
      <c r="F1149">
        <v>0.307</v>
      </c>
      <c r="G1149">
        <v>0.32800000000000001</v>
      </c>
      <c r="H1149">
        <v>40</v>
      </c>
      <c r="I1149">
        <v>41.7</v>
      </c>
      <c r="J1149">
        <v>311</v>
      </c>
      <c r="K1149">
        <v>1148</v>
      </c>
    </row>
    <row r="1150" spans="2:11" x14ac:dyDescent="0.25">
      <c r="B1150" t="s">
        <v>1339</v>
      </c>
      <c r="C1150" t="s">
        <v>1340</v>
      </c>
      <c r="D1150">
        <v>311</v>
      </c>
      <c r="E1150">
        <v>10</v>
      </c>
      <c r="F1150">
        <v>0.30199999999999999</v>
      </c>
      <c r="G1150">
        <v>0.217</v>
      </c>
      <c r="H1150">
        <v>88.3</v>
      </c>
      <c r="I1150">
        <v>90</v>
      </c>
      <c r="J1150">
        <v>311</v>
      </c>
      <c r="K1150">
        <v>1149</v>
      </c>
    </row>
    <row r="1151" spans="2:11" x14ac:dyDescent="0.25">
      <c r="B1151" t="s">
        <v>4968</v>
      </c>
      <c r="C1151" t="s">
        <v>4969</v>
      </c>
      <c r="D1151">
        <v>310</v>
      </c>
      <c r="E1151">
        <v>33</v>
      </c>
      <c r="F1151">
        <v>0.29599999999999999</v>
      </c>
      <c r="G1151">
        <v>0.29899999999999999</v>
      </c>
      <c r="H1151">
        <v>48.7</v>
      </c>
      <c r="I1151">
        <v>56.1</v>
      </c>
      <c r="J1151">
        <v>310</v>
      </c>
      <c r="K1151">
        <v>1150</v>
      </c>
    </row>
    <row r="1152" spans="2:11" x14ac:dyDescent="0.25">
      <c r="B1152" t="s">
        <v>4970</v>
      </c>
      <c r="C1152" t="s">
        <v>4971</v>
      </c>
      <c r="D1152">
        <v>310</v>
      </c>
      <c r="E1152">
        <v>10</v>
      </c>
      <c r="F1152">
        <v>0.31900000000000001</v>
      </c>
      <c r="G1152">
        <v>0.35599999999999998</v>
      </c>
      <c r="H1152">
        <v>33.700000000000003</v>
      </c>
      <c r="I1152">
        <v>30</v>
      </c>
      <c r="J1152">
        <v>310</v>
      </c>
      <c r="K1152">
        <v>1151</v>
      </c>
    </row>
    <row r="1153" spans="2:11" x14ac:dyDescent="0.25">
      <c r="B1153" t="s">
        <v>4972</v>
      </c>
      <c r="C1153" t="s">
        <v>4973</v>
      </c>
      <c r="D1153">
        <v>310</v>
      </c>
      <c r="E1153">
        <v>10</v>
      </c>
      <c r="F1153">
        <v>0.33900000000000002</v>
      </c>
      <c r="G1153">
        <v>0.32</v>
      </c>
      <c r="H1153">
        <v>58.7</v>
      </c>
      <c r="I1153">
        <v>45</v>
      </c>
      <c r="J1153">
        <v>310</v>
      </c>
      <c r="K1153">
        <v>1152</v>
      </c>
    </row>
    <row r="1154" spans="2:11" x14ac:dyDescent="0.25">
      <c r="B1154" t="s">
        <v>4974</v>
      </c>
      <c r="C1154" t="s">
        <v>4975</v>
      </c>
      <c r="D1154">
        <v>310</v>
      </c>
      <c r="E1154">
        <v>21</v>
      </c>
      <c r="F1154">
        <v>0.29899999999999999</v>
      </c>
      <c r="G1154">
        <v>0.29099999999999998</v>
      </c>
      <c r="H1154">
        <v>54.1</v>
      </c>
      <c r="I1154">
        <v>59.5</v>
      </c>
      <c r="J1154">
        <v>310</v>
      </c>
      <c r="K1154">
        <v>1153</v>
      </c>
    </row>
    <row r="1155" spans="2:11" x14ac:dyDescent="0.25">
      <c r="B1155" t="s">
        <v>4976</v>
      </c>
      <c r="C1155" t="s">
        <v>4977</v>
      </c>
      <c r="D1155">
        <v>310</v>
      </c>
      <c r="E1155">
        <v>7</v>
      </c>
      <c r="F1155">
        <v>0.27</v>
      </c>
      <c r="G1155">
        <v>0.31</v>
      </c>
      <c r="H1155">
        <v>29.9</v>
      </c>
      <c r="I1155">
        <v>50</v>
      </c>
      <c r="J1155">
        <v>310</v>
      </c>
      <c r="K1155">
        <v>1154</v>
      </c>
    </row>
    <row r="1156" spans="2:11" x14ac:dyDescent="0.25">
      <c r="B1156" t="s">
        <v>4978</v>
      </c>
      <c r="C1156" t="s">
        <v>4979</v>
      </c>
      <c r="D1156">
        <v>310</v>
      </c>
      <c r="E1156">
        <v>6</v>
      </c>
      <c r="F1156">
        <v>0.26900000000000002</v>
      </c>
      <c r="G1156">
        <v>0.27900000000000003</v>
      </c>
      <c r="H1156">
        <v>44.6</v>
      </c>
      <c r="I1156">
        <v>66.7</v>
      </c>
      <c r="J1156">
        <v>310</v>
      </c>
      <c r="K1156">
        <v>1155</v>
      </c>
    </row>
    <row r="1157" spans="2:11" x14ac:dyDescent="0.25">
      <c r="B1157" t="s">
        <v>4980</v>
      </c>
      <c r="C1157" t="s">
        <v>4981</v>
      </c>
      <c r="D1157">
        <v>309</v>
      </c>
      <c r="E1157">
        <v>33</v>
      </c>
      <c r="F1157">
        <v>0.32</v>
      </c>
      <c r="G1157">
        <v>0.29499999999999998</v>
      </c>
      <c r="H1157">
        <v>62.6</v>
      </c>
      <c r="I1157">
        <v>57.6</v>
      </c>
      <c r="J1157">
        <v>309</v>
      </c>
      <c r="K1157">
        <v>1156</v>
      </c>
    </row>
    <row r="1158" spans="2:11" x14ac:dyDescent="0.25">
      <c r="B1158" t="s">
        <v>4982</v>
      </c>
      <c r="C1158" t="s">
        <v>4983</v>
      </c>
      <c r="D1158">
        <v>309</v>
      </c>
      <c r="E1158">
        <v>9</v>
      </c>
      <c r="F1158">
        <v>0.33800000000000002</v>
      </c>
      <c r="G1158">
        <v>0.379</v>
      </c>
      <c r="H1158">
        <v>32.9</v>
      </c>
      <c r="I1158">
        <v>22.2</v>
      </c>
      <c r="J1158">
        <v>309</v>
      </c>
      <c r="K1158">
        <v>1157</v>
      </c>
    </row>
    <row r="1159" spans="2:11" x14ac:dyDescent="0.25">
      <c r="B1159" t="s">
        <v>2429</v>
      </c>
      <c r="C1159" t="s">
        <v>2430</v>
      </c>
      <c r="D1159">
        <v>309</v>
      </c>
      <c r="E1159">
        <v>57</v>
      </c>
      <c r="F1159">
        <v>0.29299999999999998</v>
      </c>
      <c r="G1159">
        <v>0.28999999999999998</v>
      </c>
      <c r="H1159">
        <v>51.3</v>
      </c>
      <c r="I1159">
        <v>59.6</v>
      </c>
      <c r="J1159">
        <v>309</v>
      </c>
      <c r="K1159">
        <v>1158</v>
      </c>
    </row>
    <row r="1160" spans="2:11" x14ac:dyDescent="0.25">
      <c r="B1160" t="s">
        <v>4984</v>
      </c>
      <c r="C1160" t="s">
        <v>4985</v>
      </c>
      <c r="D1160">
        <v>309</v>
      </c>
      <c r="E1160">
        <v>8</v>
      </c>
      <c r="F1160">
        <v>0.308</v>
      </c>
      <c r="G1160">
        <v>0.36899999999999999</v>
      </c>
      <c r="H1160">
        <v>24.4</v>
      </c>
      <c r="I1160">
        <v>25</v>
      </c>
      <c r="J1160">
        <v>309</v>
      </c>
      <c r="K1160">
        <v>1159</v>
      </c>
    </row>
    <row r="1161" spans="2:11" x14ac:dyDescent="0.25">
      <c r="B1161" t="s">
        <v>2724</v>
      </c>
      <c r="C1161" t="s">
        <v>2725</v>
      </c>
      <c r="D1161">
        <v>309</v>
      </c>
      <c r="E1161">
        <v>18</v>
      </c>
      <c r="F1161">
        <v>0.28599999999999998</v>
      </c>
      <c r="G1161">
        <v>0.315</v>
      </c>
      <c r="H1161">
        <v>35.6</v>
      </c>
      <c r="I1161">
        <v>47.2</v>
      </c>
      <c r="J1161">
        <v>309</v>
      </c>
      <c r="K1161">
        <v>1160</v>
      </c>
    </row>
    <row r="1162" spans="2:11" x14ac:dyDescent="0.25">
      <c r="B1162" t="s">
        <v>4986</v>
      </c>
      <c r="C1162" t="s">
        <v>4987</v>
      </c>
      <c r="D1162">
        <v>309</v>
      </c>
      <c r="E1162">
        <v>15</v>
      </c>
      <c r="F1162">
        <v>0.32800000000000001</v>
      </c>
      <c r="G1162">
        <v>0.316</v>
      </c>
      <c r="H1162">
        <v>56.1</v>
      </c>
      <c r="I1162">
        <v>46.7</v>
      </c>
      <c r="J1162">
        <v>309</v>
      </c>
      <c r="K1162">
        <v>1161</v>
      </c>
    </row>
    <row r="1163" spans="2:11" x14ac:dyDescent="0.25">
      <c r="B1163" t="s">
        <v>4988</v>
      </c>
      <c r="C1163" t="s">
        <v>4989</v>
      </c>
      <c r="D1163">
        <v>309</v>
      </c>
      <c r="E1163">
        <v>7</v>
      </c>
      <c r="F1163">
        <v>0.317</v>
      </c>
      <c r="G1163">
        <v>0.309</v>
      </c>
      <c r="H1163">
        <v>54.2</v>
      </c>
      <c r="I1163">
        <v>50</v>
      </c>
      <c r="J1163">
        <v>309</v>
      </c>
      <c r="K1163">
        <v>1162</v>
      </c>
    </row>
    <row r="1164" spans="2:11" x14ac:dyDescent="0.25">
      <c r="B1164" t="s">
        <v>4990</v>
      </c>
      <c r="C1164" t="s">
        <v>4991</v>
      </c>
      <c r="D1164">
        <v>309</v>
      </c>
      <c r="E1164">
        <v>22</v>
      </c>
      <c r="F1164">
        <v>0.317</v>
      </c>
      <c r="G1164">
        <v>0.33800000000000002</v>
      </c>
      <c r="H1164">
        <v>40</v>
      </c>
      <c r="I1164">
        <v>36.4</v>
      </c>
      <c r="J1164">
        <v>309</v>
      </c>
      <c r="K1164">
        <v>1163</v>
      </c>
    </row>
    <row r="1165" spans="2:11" x14ac:dyDescent="0.25">
      <c r="B1165" t="s">
        <v>2532</v>
      </c>
      <c r="C1165" t="s">
        <v>2533</v>
      </c>
      <c r="D1165">
        <v>309</v>
      </c>
      <c r="E1165">
        <v>32</v>
      </c>
      <c r="F1165">
        <v>0.28799999999999998</v>
      </c>
      <c r="G1165">
        <v>0.39100000000000001</v>
      </c>
      <c r="H1165">
        <v>13.1</v>
      </c>
      <c r="I1165">
        <v>18.8</v>
      </c>
      <c r="J1165">
        <v>309</v>
      </c>
      <c r="K1165">
        <v>1164</v>
      </c>
    </row>
    <row r="1166" spans="2:11" x14ac:dyDescent="0.25">
      <c r="B1166" t="s">
        <v>2375</v>
      </c>
      <c r="C1166" t="s">
        <v>2376</v>
      </c>
      <c r="D1166">
        <v>309</v>
      </c>
      <c r="E1166">
        <v>8</v>
      </c>
      <c r="F1166">
        <v>0.32900000000000001</v>
      </c>
      <c r="G1166">
        <v>0.22500000000000001</v>
      </c>
      <c r="H1166">
        <v>91.2</v>
      </c>
      <c r="I1166">
        <v>87.5</v>
      </c>
      <c r="J1166">
        <v>309</v>
      </c>
      <c r="K1166">
        <v>1165</v>
      </c>
    </row>
    <row r="1167" spans="2:11" x14ac:dyDescent="0.25">
      <c r="B1167" t="s">
        <v>4992</v>
      </c>
      <c r="C1167" t="s">
        <v>4993</v>
      </c>
      <c r="D1167">
        <v>308</v>
      </c>
      <c r="E1167">
        <v>26</v>
      </c>
      <c r="F1167">
        <v>0.314</v>
      </c>
      <c r="G1167">
        <v>0.33300000000000002</v>
      </c>
      <c r="H1167">
        <v>41.2</v>
      </c>
      <c r="I1167">
        <v>38.5</v>
      </c>
      <c r="J1167">
        <v>308</v>
      </c>
      <c r="K1167">
        <v>1166</v>
      </c>
    </row>
    <row r="1168" spans="2:11" x14ac:dyDescent="0.25">
      <c r="B1168" t="s">
        <v>4994</v>
      </c>
      <c r="C1168" t="s">
        <v>4995</v>
      </c>
      <c r="D1168">
        <v>308</v>
      </c>
      <c r="E1168">
        <v>13</v>
      </c>
      <c r="F1168">
        <v>0.318</v>
      </c>
      <c r="G1168">
        <v>0.375</v>
      </c>
      <c r="H1168">
        <v>26.5</v>
      </c>
      <c r="I1168">
        <v>23.1</v>
      </c>
      <c r="J1168">
        <v>308</v>
      </c>
      <c r="K1168">
        <v>1167</v>
      </c>
    </row>
    <row r="1169" spans="2:11" x14ac:dyDescent="0.25">
      <c r="B1169" t="s">
        <v>4996</v>
      </c>
      <c r="C1169" t="s">
        <v>4997</v>
      </c>
      <c r="D1169">
        <v>308</v>
      </c>
      <c r="E1169">
        <v>22</v>
      </c>
      <c r="F1169">
        <v>0.28899999999999998</v>
      </c>
      <c r="G1169">
        <v>0.26300000000000001</v>
      </c>
      <c r="H1169">
        <v>64.3</v>
      </c>
      <c r="I1169">
        <v>72.7</v>
      </c>
      <c r="J1169">
        <v>308</v>
      </c>
      <c r="K1169">
        <v>1168</v>
      </c>
    </row>
    <row r="1170" spans="2:11" x14ac:dyDescent="0.25">
      <c r="B1170" t="s">
        <v>4998</v>
      </c>
      <c r="C1170" t="s">
        <v>4999</v>
      </c>
      <c r="D1170">
        <v>308</v>
      </c>
      <c r="E1170">
        <v>17</v>
      </c>
      <c r="F1170">
        <v>0.26800000000000002</v>
      </c>
      <c r="G1170">
        <v>0.309</v>
      </c>
      <c r="H1170">
        <v>29.1</v>
      </c>
      <c r="I1170">
        <v>50</v>
      </c>
      <c r="J1170">
        <v>308</v>
      </c>
      <c r="K1170">
        <v>1169</v>
      </c>
    </row>
    <row r="1171" spans="2:11" x14ac:dyDescent="0.25">
      <c r="B1171" t="s">
        <v>5000</v>
      </c>
      <c r="C1171" t="s">
        <v>5001</v>
      </c>
      <c r="D1171">
        <v>308</v>
      </c>
      <c r="E1171">
        <v>30</v>
      </c>
      <c r="F1171">
        <v>0.27800000000000002</v>
      </c>
      <c r="G1171">
        <v>0.27500000000000002</v>
      </c>
      <c r="H1171">
        <v>51.3</v>
      </c>
      <c r="I1171">
        <v>66.7</v>
      </c>
      <c r="J1171">
        <v>308</v>
      </c>
      <c r="K1171">
        <v>1170</v>
      </c>
    </row>
    <row r="1172" spans="2:11" x14ac:dyDescent="0.25">
      <c r="B1172" t="s">
        <v>5002</v>
      </c>
      <c r="C1172" t="s">
        <v>5003</v>
      </c>
      <c r="D1172">
        <v>308</v>
      </c>
      <c r="E1172">
        <v>8</v>
      </c>
      <c r="F1172">
        <v>0.315</v>
      </c>
      <c r="G1172">
        <v>0.39</v>
      </c>
      <c r="H1172">
        <v>20.9</v>
      </c>
      <c r="I1172">
        <v>18.8</v>
      </c>
      <c r="J1172">
        <v>308</v>
      </c>
      <c r="K1172">
        <v>1171</v>
      </c>
    </row>
    <row r="1173" spans="2:11" x14ac:dyDescent="0.25">
      <c r="B1173" t="s">
        <v>5004</v>
      </c>
      <c r="C1173" t="s">
        <v>5005</v>
      </c>
      <c r="D1173">
        <v>308</v>
      </c>
      <c r="E1173">
        <v>21</v>
      </c>
      <c r="F1173">
        <v>0.27</v>
      </c>
      <c r="G1173">
        <v>0.32200000000000001</v>
      </c>
      <c r="H1173">
        <v>25</v>
      </c>
      <c r="I1173">
        <v>42.9</v>
      </c>
      <c r="J1173">
        <v>308</v>
      </c>
      <c r="K1173">
        <v>1172</v>
      </c>
    </row>
    <row r="1174" spans="2:11" x14ac:dyDescent="0.25">
      <c r="B1174" t="s">
        <v>2401</v>
      </c>
      <c r="C1174" t="s">
        <v>2402</v>
      </c>
      <c r="D1174">
        <v>308</v>
      </c>
      <c r="E1174">
        <v>23</v>
      </c>
      <c r="F1174">
        <v>0.31900000000000001</v>
      </c>
      <c r="G1174">
        <v>0.308</v>
      </c>
      <c r="H1174">
        <v>55.4</v>
      </c>
      <c r="I1174">
        <v>50</v>
      </c>
      <c r="J1174">
        <v>308</v>
      </c>
      <c r="K1174">
        <v>1173</v>
      </c>
    </row>
    <row r="1175" spans="2:11" x14ac:dyDescent="0.25">
      <c r="B1175" t="s">
        <v>5006</v>
      </c>
      <c r="C1175" t="s">
        <v>5007</v>
      </c>
      <c r="D1175">
        <v>308</v>
      </c>
      <c r="E1175">
        <v>12</v>
      </c>
      <c r="F1175">
        <v>0.33</v>
      </c>
      <c r="G1175">
        <v>0.34399999999999997</v>
      </c>
      <c r="H1175">
        <v>43.5</v>
      </c>
      <c r="I1175">
        <v>33.299999999999997</v>
      </c>
      <c r="J1175">
        <v>308</v>
      </c>
      <c r="K1175">
        <v>1174</v>
      </c>
    </row>
    <row r="1176" spans="2:11" x14ac:dyDescent="0.25">
      <c r="B1176" t="s">
        <v>5008</v>
      </c>
      <c r="C1176" t="s">
        <v>5009</v>
      </c>
      <c r="D1176">
        <v>308</v>
      </c>
      <c r="E1176">
        <v>10</v>
      </c>
      <c r="F1176">
        <v>0.31900000000000001</v>
      </c>
      <c r="G1176">
        <v>0.25800000000000001</v>
      </c>
      <c r="H1176">
        <v>78.8</v>
      </c>
      <c r="I1176">
        <v>75</v>
      </c>
      <c r="J1176">
        <v>308</v>
      </c>
      <c r="K1176">
        <v>1175</v>
      </c>
    </row>
    <row r="1177" spans="2:11" x14ac:dyDescent="0.25">
      <c r="B1177" t="s">
        <v>5010</v>
      </c>
      <c r="C1177" t="s">
        <v>5011</v>
      </c>
      <c r="D1177">
        <v>307</v>
      </c>
      <c r="E1177">
        <v>8</v>
      </c>
      <c r="F1177">
        <v>0.28299999999999997</v>
      </c>
      <c r="G1177">
        <v>0.24299999999999999</v>
      </c>
      <c r="H1177">
        <v>72.400000000000006</v>
      </c>
      <c r="I1177">
        <v>81.2</v>
      </c>
      <c r="J1177">
        <v>307</v>
      </c>
      <c r="K1177">
        <v>1176</v>
      </c>
    </row>
    <row r="1178" spans="2:11" x14ac:dyDescent="0.25">
      <c r="B1178" t="s">
        <v>5012</v>
      </c>
      <c r="C1178" t="s">
        <v>5013</v>
      </c>
      <c r="D1178">
        <v>307</v>
      </c>
      <c r="E1178">
        <v>6</v>
      </c>
      <c r="F1178">
        <v>0.312</v>
      </c>
      <c r="G1178">
        <v>0.307</v>
      </c>
      <c r="H1178">
        <v>52.1</v>
      </c>
      <c r="I1178">
        <v>50</v>
      </c>
      <c r="J1178">
        <v>307</v>
      </c>
      <c r="K1178">
        <v>1177</v>
      </c>
    </row>
    <row r="1179" spans="2:11" x14ac:dyDescent="0.25">
      <c r="B1179" t="s">
        <v>5014</v>
      </c>
      <c r="C1179" t="s">
        <v>5015</v>
      </c>
      <c r="D1179">
        <v>307</v>
      </c>
      <c r="E1179">
        <v>10</v>
      </c>
      <c r="F1179">
        <v>0.34799999999999998</v>
      </c>
      <c r="G1179">
        <v>0.33900000000000002</v>
      </c>
      <c r="H1179">
        <v>54.2</v>
      </c>
      <c r="I1179">
        <v>35</v>
      </c>
      <c r="J1179">
        <v>307</v>
      </c>
      <c r="K1179">
        <v>1178</v>
      </c>
    </row>
    <row r="1180" spans="2:11" x14ac:dyDescent="0.25">
      <c r="B1180" t="s">
        <v>5016</v>
      </c>
      <c r="C1180" t="s">
        <v>5017</v>
      </c>
      <c r="D1180">
        <v>307</v>
      </c>
      <c r="E1180">
        <v>14</v>
      </c>
      <c r="F1180">
        <v>0.29299999999999998</v>
      </c>
      <c r="G1180">
        <v>0.26400000000000001</v>
      </c>
      <c r="H1180">
        <v>65.3</v>
      </c>
      <c r="I1180">
        <v>71.400000000000006</v>
      </c>
      <c r="J1180">
        <v>307</v>
      </c>
      <c r="K1180">
        <v>1179</v>
      </c>
    </row>
    <row r="1181" spans="2:11" x14ac:dyDescent="0.25">
      <c r="B1181" t="s">
        <v>5018</v>
      </c>
      <c r="C1181" t="s">
        <v>5019</v>
      </c>
      <c r="D1181">
        <v>307</v>
      </c>
      <c r="E1181">
        <v>6</v>
      </c>
      <c r="F1181">
        <v>0.27100000000000002</v>
      </c>
      <c r="G1181">
        <v>0.27400000000000002</v>
      </c>
      <c r="H1181">
        <v>48.5</v>
      </c>
      <c r="I1181">
        <v>66.7</v>
      </c>
      <c r="J1181">
        <v>307</v>
      </c>
      <c r="K1181">
        <v>1180</v>
      </c>
    </row>
    <row r="1182" spans="2:11" x14ac:dyDescent="0.25">
      <c r="B1182" t="s">
        <v>5020</v>
      </c>
      <c r="C1182" t="s">
        <v>5021</v>
      </c>
      <c r="D1182">
        <v>306</v>
      </c>
      <c r="E1182">
        <v>17</v>
      </c>
      <c r="F1182">
        <v>0.28199999999999997</v>
      </c>
      <c r="G1182">
        <v>0.3</v>
      </c>
      <c r="H1182">
        <v>40.1</v>
      </c>
      <c r="I1182">
        <v>52.9</v>
      </c>
      <c r="J1182">
        <v>306</v>
      </c>
      <c r="K1182">
        <v>1181</v>
      </c>
    </row>
    <row r="1183" spans="2:11" x14ac:dyDescent="0.25">
      <c r="B1183" t="s">
        <v>5022</v>
      </c>
      <c r="C1183" t="s">
        <v>5023</v>
      </c>
      <c r="D1183">
        <v>306</v>
      </c>
      <c r="E1183">
        <v>6</v>
      </c>
      <c r="F1183">
        <v>0.28499999999999998</v>
      </c>
      <c r="G1183">
        <v>0.32300000000000001</v>
      </c>
      <c r="H1183">
        <v>31.6</v>
      </c>
      <c r="I1183">
        <v>41.7</v>
      </c>
      <c r="J1183">
        <v>306</v>
      </c>
      <c r="K1183">
        <v>1182</v>
      </c>
    </row>
    <row r="1184" spans="2:11" x14ac:dyDescent="0.25">
      <c r="B1184" t="s">
        <v>5024</v>
      </c>
      <c r="C1184" t="s">
        <v>5025</v>
      </c>
      <c r="D1184">
        <v>306</v>
      </c>
      <c r="E1184">
        <v>6</v>
      </c>
      <c r="F1184">
        <v>0.32200000000000001</v>
      </c>
      <c r="G1184">
        <v>0.36499999999999999</v>
      </c>
      <c r="H1184">
        <v>31.4</v>
      </c>
      <c r="I1184">
        <v>25</v>
      </c>
      <c r="J1184">
        <v>306</v>
      </c>
      <c r="K1184">
        <v>1183</v>
      </c>
    </row>
    <row r="1185" spans="2:11" x14ac:dyDescent="0.25">
      <c r="B1185" t="s">
        <v>5026</v>
      </c>
      <c r="C1185" t="s">
        <v>5027</v>
      </c>
      <c r="D1185">
        <v>306</v>
      </c>
      <c r="E1185">
        <v>6</v>
      </c>
      <c r="F1185">
        <v>0.33700000000000002</v>
      </c>
      <c r="G1185">
        <v>0.28999999999999998</v>
      </c>
      <c r="H1185">
        <v>71.900000000000006</v>
      </c>
      <c r="I1185">
        <v>58.3</v>
      </c>
      <c r="J1185">
        <v>306</v>
      </c>
      <c r="K1185">
        <v>1184</v>
      </c>
    </row>
    <row r="1186" spans="2:11" x14ac:dyDescent="0.25">
      <c r="B1186" t="s">
        <v>5028</v>
      </c>
      <c r="C1186" t="s">
        <v>5029</v>
      </c>
      <c r="D1186">
        <v>306</v>
      </c>
      <c r="E1186">
        <v>13</v>
      </c>
      <c r="F1186">
        <v>0.29599999999999999</v>
      </c>
      <c r="G1186">
        <v>0.28299999999999997</v>
      </c>
      <c r="H1186">
        <v>56.7</v>
      </c>
      <c r="I1186">
        <v>61.5</v>
      </c>
      <c r="J1186">
        <v>306</v>
      </c>
      <c r="K1186">
        <v>1185</v>
      </c>
    </row>
    <row r="1187" spans="2:11" x14ac:dyDescent="0.25">
      <c r="B1187" t="s">
        <v>5030</v>
      </c>
      <c r="C1187" t="s">
        <v>5031</v>
      </c>
      <c r="D1187">
        <v>305</v>
      </c>
      <c r="E1187">
        <v>13</v>
      </c>
      <c r="F1187">
        <v>0.32</v>
      </c>
      <c r="G1187">
        <v>0.313</v>
      </c>
      <c r="H1187">
        <v>53.6</v>
      </c>
      <c r="I1187">
        <v>46.2</v>
      </c>
      <c r="J1187">
        <v>305</v>
      </c>
      <c r="K1187">
        <v>1186</v>
      </c>
    </row>
    <row r="1188" spans="2:11" x14ac:dyDescent="0.25">
      <c r="B1188" t="s">
        <v>5032</v>
      </c>
      <c r="C1188" t="s">
        <v>5033</v>
      </c>
      <c r="D1188">
        <v>305</v>
      </c>
      <c r="E1188">
        <v>5</v>
      </c>
      <c r="F1188">
        <v>0.33800000000000002</v>
      </c>
      <c r="G1188">
        <v>0.32600000000000001</v>
      </c>
      <c r="H1188">
        <v>55.6</v>
      </c>
      <c r="I1188">
        <v>40</v>
      </c>
      <c r="J1188">
        <v>305</v>
      </c>
      <c r="K1188">
        <v>1187</v>
      </c>
    </row>
    <row r="1189" spans="2:11" x14ac:dyDescent="0.25">
      <c r="B1189" t="s">
        <v>5034</v>
      </c>
      <c r="C1189" t="s">
        <v>5035</v>
      </c>
      <c r="D1189">
        <v>305</v>
      </c>
      <c r="E1189">
        <v>8</v>
      </c>
      <c r="F1189">
        <v>0.32900000000000001</v>
      </c>
      <c r="G1189">
        <v>0.30499999999999999</v>
      </c>
      <c r="H1189">
        <v>61.3</v>
      </c>
      <c r="I1189">
        <v>50</v>
      </c>
      <c r="J1189">
        <v>305</v>
      </c>
      <c r="K1189">
        <v>1188</v>
      </c>
    </row>
    <row r="1190" spans="2:11" x14ac:dyDescent="0.25">
      <c r="B1190" t="s">
        <v>5036</v>
      </c>
      <c r="C1190" t="s">
        <v>5037</v>
      </c>
      <c r="D1190">
        <v>305</v>
      </c>
      <c r="E1190">
        <v>12</v>
      </c>
      <c r="F1190">
        <v>0.307</v>
      </c>
      <c r="G1190">
        <v>0.28100000000000003</v>
      </c>
      <c r="H1190">
        <v>63.4</v>
      </c>
      <c r="I1190">
        <v>62.5</v>
      </c>
      <c r="J1190">
        <v>305</v>
      </c>
      <c r="K1190">
        <v>1189</v>
      </c>
    </row>
    <row r="1191" spans="2:11" x14ac:dyDescent="0.25">
      <c r="B1191" t="s">
        <v>5038</v>
      </c>
      <c r="C1191" t="s">
        <v>5039</v>
      </c>
      <c r="D1191">
        <v>305</v>
      </c>
      <c r="E1191">
        <v>20</v>
      </c>
      <c r="F1191">
        <v>0.30299999999999999</v>
      </c>
      <c r="G1191">
        <v>0.33700000000000002</v>
      </c>
      <c r="H1191">
        <v>34.1</v>
      </c>
      <c r="I1191">
        <v>35</v>
      </c>
      <c r="J1191">
        <v>305</v>
      </c>
      <c r="K1191">
        <v>1190</v>
      </c>
    </row>
    <row r="1192" spans="2:11" x14ac:dyDescent="0.25">
      <c r="B1192" t="s">
        <v>218</v>
      </c>
      <c r="C1192" t="s">
        <v>219</v>
      </c>
      <c r="D1192">
        <v>305</v>
      </c>
      <c r="E1192">
        <v>28</v>
      </c>
      <c r="F1192">
        <v>0.29199999999999998</v>
      </c>
      <c r="G1192">
        <v>0.29099999999999998</v>
      </c>
      <c r="H1192">
        <v>50.6</v>
      </c>
      <c r="I1192">
        <v>57.1</v>
      </c>
      <c r="J1192">
        <v>305</v>
      </c>
      <c r="K1192">
        <v>1191</v>
      </c>
    </row>
    <row r="1193" spans="2:11" x14ac:dyDescent="0.25">
      <c r="B1193" t="s">
        <v>5040</v>
      </c>
      <c r="C1193" t="s">
        <v>5041</v>
      </c>
      <c r="D1193">
        <v>304</v>
      </c>
      <c r="E1193">
        <v>5</v>
      </c>
      <c r="F1193">
        <v>0.26800000000000002</v>
      </c>
      <c r="G1193">
        <v>0.28499999999999998</v>
      </c>
      <c r="H1193">
        <v>40.299999999999997</v>
      </c>
      <c r="I1193">
        <v>60</v>
      </c>
      <c r="J1193">
        <v>304</v>
      </c>
      <c r="K1193">
        <v>1192</v>
      </c>
    </row>
    <row r="1194" spans="2:11" x14ac:dyDescent="0.25">
      <c r="B1194" t="s">
        <v>5042</v>
      </c>
      <c r="C1194" t="s">
        <v>5043</v>
      </c>
      <c r="D1194">
        <v>304</v>
      </c>
      <c r="E1194">
        <v>29</v>
      </c>
      <c r="F1194">
        <v>0.30299999999999999</v>
      </c>
      <c r="G1194">
        <v>0.28100000000000003</v>
      </c>
      <c r="H1194">
        <v>61.5</v>
      </c>
      <c r="I1194">
        <v>62.1</v>
      </c>
      <c r="J1194">
        <v>304</v>
      </c>
      <c r="K1194">
        <v>1193</v>
      </c>
    </row>
    <row r="1195" spans="2:11" x14ac:dyDescent="0.25">
      <c r="B1195" t="s">
        <v>5044</v>
      </c>
      <c r="C1195" t="s">
        <v>5045</v>
      </c>
      <c r="D1195">
        <v>304</v>
      </c>
      <c r="E1195">
        <v>24</v>
      </c>
      <c r="F1195">
        <v>0.28399999999999997</v>
      </c>
      <c r="G1195">
        <v>0.24</v>
      </c>
      <c r="H1195">
        <v>73.900000000000006</v>
      </c>
      <c r="I1195">
        <v>81.2</v>
      </c>
      <c r="J1195">
        <v>304</v>
      </c>
      <c r="K1195">
        <v>1194</v>
      </c>
    </row>
    <row r="1196" spans="2:11" x14ac:dyDescent="0.25">
      <c r="B1196" t="s">
        <v>5046</v>
      </c>
      <c r="C1196" t="s">
        <v>5047</v>
      </c>
      <c r="D1196">
        <v>304</v>
      </c>
      <c r="E1196">
        <v>8</v>
      </c>
      <c r="F1196">
        <v>0.28299999999999997</v>
      </c>
      <c r="G1196">
        <v>0.33</v>
      </c>
      <c r="H1196">
        <v>28</v>
      </c>
      <c r="I1196">
        <v>37.5</v>
      </c>
      <c r="J1196">
        <v>304</v>
      </c>
      <c r="K1196">
        <v>1195</v>
      </c>
    </row>
    <row r="1197" spans="2:11" x14ac:dyDescent="0.25">
      <c r="B1197" t="s">
        <v>5048</v>
      </c>
      <c r="C1197" t="s">
        <v>5049</v>
      </c>
      <c r="D1197">
        <v>304</v>
      </c>
      <c r="E1197">
        <v>34</v>
      </c>
      <c r="F1197">
        <v>0.31900000000000001</v>
      </c>
      <c r="G1197">
        <v>0.26400000000000001</v>
      </c>
      <c r="H1197">
        <v>76.400000000000006</v>
      </c>
      <c r="I1197">
        <v>70.599999999999994</v>
      </c>
      <c r="J1197">
        <v>304</v>
      </c>
      <c r="K1197">
        <v>1196</v>
      </c>
    </row>
    <row r="1198" spans="2:11" x14ac:dyDescent="0.25">
      <c r="B1198" t="s">
        <v>5050</v>
      </c>
      <c r="C1198" t="s">
        <v>5051</v>
      </c>
      <c r="D1198">
        <v>304</v>
      </c>
      <c r="E1198">
        <v>8</v>
      </c>
      <c r="F1198">
        <v>0.26400000000000001</v>
      </c>
      <c r="G1198">
        <v>0.36299999999999999</v>
      </c>
      <c r="H1198">
        <v>12.4</v>
      </c>
      <c r="I1198">
        <v>31.2</v>
      </c>
      <c r="J1198">
        <v>304</v>
      </c>
      <c r="K1198">
        <v>1197</v>
      </c>
    </row>
    <row r="1199" spans="2:11" x14ac:dyDescent="0.25">
      <c r="B1199" t="s">
        <v>5052</v>
      </c>
      <c r="C1199" t="s">
        <v>5053</v>
      </c>
      <c r="D1199">
        <v>304</v>
      </c>
      <c r="E1199">
        <v>7</v>
      </c>
      <c r="F1199">
        <v>0.35699999999999998</v>
      </c>
      <c r="G1199">
        <v>0.38100000000000001</v>
      </c>
      <c r="H1199">
        <v>40.1</v>
      </c>
      <c r="I1199">
        <v>14.3</v>
      </c>
      <c r="J1199">
        <v>304</v>
      </c>
      <c r="K1199">
        <v>1198</v>
      </c>
    </row>
    <row r="1200" spans="2:11" x14ac:dyDescent="0.25">
      <c r="B1200" t="s">
        <v>5054</v>
      </c>
      <c r="C1200" t="s">
        <v>5055</v>
      </c>
      <c r="D1200">
        <v>303</v>
      </c>
      <c r="E1200">
        <v>7</v>
      </c>
      <c r="F1200">
        <v>0.27200000000000002</v>
      </c>
      <c r="G1200">
        <v>0.28999999999999998</v>
      </c>
      <c r="H1200">
        <v>40.5</v>
      </c>
      <c r="I1200">
        <v>57.1</v>
      </c>
      <c r="J1200">
        <v>303</v>
      </c>
      <c r="K1200">
        <v>1199</v>
      </c>
    </row>
    <row r="1201" spans="2:11" x14ac:dyDescent="0.25">
      <c r="B1201" t="s">
        <v>5056</v>
      </c>
      <c r="C1201" t="s">
        <v>5057</v>
      </c>
      <c r="D1201">
        <v>303</v>
      </c>
      <c r="E1201">
        <v>8</v>
      </c>
      <c r="F1201">
        <v>0.28599999999999998</v>
      </c>
      <c r="G1201">
        <v>0.36199999999999999</v>
      </c>
      <c r="H1201">
        <v>18.899999999999999</v>
      </c>
      <c r="I1201">
        <v>25</v>
      </c>
      <c r="J1201">
        <v>303</v>
      </c>
      <c r="K1201">
        <v>1200</v>
      </c>
    </row>
    <row r="1202" spans="2:11" x14ac:dyDescent="0.25">
      <c r="B1202" t="s">
        <v>5058</v>
      </c>
      <c r="C1202" t="s">
        <v>5059</v>
      </c>
      <c r="D1202">
        <v>303</v>
      </c>
      <c r="E1202">
        <v>5</v>
      </c>
      <c r="F1202">
        <v>0.35299999999999998</v>
      </c>
      <c r="G1202">
        <v>0.32400000000000001</v>
      </c>
      <c r="H1202">
        <v>63.1</v>
      </c>
      <c r="I1202">
        <v>40</v>
      </c>
      <c r="J1202">
        <v>303</v>
      </c>
      <c r="K1202">
        <v>1201</v>
      </c>
    </row>
    <row r="1203" spans="2:11" x14ac:dyDescent="0.25">
      <c r="B1203" t="s">
        <v>5060</v>
      </c>
      <c r="C1203" t="s">
        <v>5061</v>
      </c>
      <c r="D1203">
        <v>303</v>
      </c>
      <c r="E1203">
        <v>22</v>
      </c>
      <c r="F1203">
        <v>0.34499999999999997</v>
      </c>
      <c r="G1203">
        <v>0.308</v>
      </c>
      <c r="H1203">
        <v>67.2</v>
      </c>
      <c r="I1203">
        <v>47.7</v>
      </c>
      <c r="J1203">
        <v>303</v>
      </c>
      <c r="K1203">
        <v>1202</v>
      </c>
    </row>
    <row r="1204" spans="2:11" x14ac:dyDescent="0.25">
      <c r="B1204" t="s">
        <v>5062</v>
      </c>
      <c r="C1204" t="s">
        <v>5063</v>
      </c>
      <c r="D1204">
        <v>303</v>
      </c>
      <c r="E1204">
        <v>8</v>
      </c>
      <c r="F1204">
        <v>0.35499999999999998</v>
      </c>
      <c r="G1204">
        <v>0.29099999999999998</v>
      </c>
      <c r="H1204">
        <v>77.2</v>
      </c>
      <c r="I1204">
        <v>56.2</v>
      </c>
      <c r="J1204">
        <v>303</v>
      </c>
      <c r="K1204">
        <v>1203</v>
      </c>
    </row>
    <row r="1205" spans="2:11" x14ac:dyDescent="0.25">
      <c r="B1205" t="s">
        <v>1539</v>
      </c>
      <c r="C1205" t="s">
        <v>1540</v>
      </c>
      <c r="D1205">
        <v>303</v>
      </c>
      <c r="E1205">
        <v>22</v>
      </c>
      <c r="F1205">
        <v>0.28299999999999997</v>
      </c>
      <c r="G1205">
        <v>0.312</v>
      </c>
      <c r="H1205">
        <v>35.200000000000003</v>
      </c>
      <c r="I1205">
        <v>45.5</v>
      </c>
      <c r="J1205">
        <v>303</v>
      </c>
      <c r="K1205">
        <v>1204</v>
      </c>
    </row>
    <row r="1206" spans="2:11" x14ac:dyDescent="0.25">
      <c r="B1206" t="s">
        <v>920</v>
      </c>
      <c r="C1206" t="s">
        <v>921</v>
      </c>
      <c r="D1206">
        <v>303</v>
      </c>
      <c r="E1206">
        <v>12</v>
      </c>
      <c r="F1206">
        <v>0.26300000000000001</v>
      </c>
      <c r="G1206">
        <v>0.34699999999999998</v>
      </c>
      <c r="H1206">
        <v>15.4</v>
      </c>
      <c r="I1206">
        <v>33.299999999999997</v>
      </c>
      <c r="J1206">
        <v>303</v>
      </c>
      <c r="K1206">
        <v>1205</v>
      </c>
    </row>
    <row r="1207" spans="2:11" x14ac:dyDescent="0.25">
      <c r="B1207" t="s">
        <v>5064</v>
      </c>
      <c r="C1207" t="s">
        <v>5065</v>
      </c>
      <c r="D1207">
        <v>303</v>
      </c>
      <c r="E1207">
        <v>41</v>
      </c>
      <c r="F1207">
        <v>0.32100000000000001</v>
      </c>
      <c r="G1207">
        <v>0.32300000000000001</v>
      </c>
      <c r="H1207">
        <v>49.2</v>
      </c>
      <c r="I1207">
        <v>40.200000000000003</v>
      </c>
      <c r="J1207">
        <v>303</v>
      </c>
      <c r="K1207">
        <v>1206</v>
      </c>
    </row>
    <row r="1208" spans="2:11" x14ac:dyDescent="0.25">
      <c r="B1208" t="s">
        <v>5066</v>
      </c>
      <c r="C1208" t="s">
        <v>5067</v>
      </c>
      <c r="D1208">
        <v>303</v>
      </c>
      <c r="E1208">
        <v>10</v>
      </c>
      <c r="F1208">
        <v>0.29799999999999999</v>
      </c>
      <c r="G1208">
        <v>0.34699999999999998</v>
      </c>
      <c r="H1208">
        <v>28.1</v>
      </c>
      <c r="I1208">
        <v>30</v>
      </c>
      <c r="J1208">
        <v>303</v>
      </c>
      <c r="K1208">
        <v>1207</v>
      </c>
    </row>
    <row r="1209" spans="2:11" x14ac:dyDescent="0.25">
      <c r="B1209" t="s">
        <v>5068</v>
      </c>
      <c r="C1209" t="s">
        <v>5069</v>
      </c>
      <c r="D1209">
        <v>303</v>
      </c>
      <c r="E1209">
        <v>8</v>
      </c>
      <c r="F1209">
        <v>0.29199999999999998</v>
      </c>
      <c r="G1209">
        <v>0.36099999999999999</v>
      </c>
      <c r="H1209">
        <v>21.2</v>
      </c>
      <c r="I1209">
        <v>25</v>
      </c>
      <c r="J1209">
        <v>303</v>
      </c>
      <c r="K1209">
        <v>1208</v>
      </c>
    </row>
    <row r="1210" spans="2:11" x14ac:dyDescent="0.25">
      <c r="B1210" t="s">
        <v>2387</v>
      </c>
      <c r="C1210" t="s">
        <v>2388</v>
      </c>
      <c r="D1210">
        <v>302</v>
      </c>
      <c r="E1210">
        <v>56</v>
      </c>
      <c r="F1210">
        <v>0.29199999999999998</v>
      </c>
      <c r="G1210">
        <v>0.29699999999999999</v>
      </c>
      <c r="H1210">
        <v>47.3</v>
      </c>
      <c r="I1210">
        <v>52.7</v>
      </c>
      <c r="J1210">
        <v>302</v>
      </c>
      <c r="K1210">
        <v>1209</v>
      </c>
    </row>
    <row r="1211" spans="2:11" x14ac:dyDescent="0.25">
      <c r="B1211" t="s">
        <v>5070</v>
      </c>
      <c r="C1211" t="s">
        <v>5071</v>
      </c>
      <c r="D1211">
        <v>302</v>
      </c>
      <c r="E1211">
        <v>18</v>
      </c>
      <c r="F1211">
        <v>0.315</v>
      </c>
      <c r="G1211">
        <v>0.32500000000000001</v>
      </c>
      <c r="H1211">
        <v>45.4</v>
      </c>
      <c r="I1211">
        <v>38.9</v>
      </c>
      <c r="J1211">
        <v>302</v>
      </c>
      <c r="K1211">
        <v>1210</v>
      </c>
    </row>
    <row r="1212" spans="2:11" x14ac:dyDescent="0.25">
      <c r="B1212" t="s">
        <v>5072</v>
      </c>
      <c r="C1212" t="s">
        <v>5073</v>
      </c>
      <c r="D1212">
        <v>301</v>
      </c>
      <c r="E1212">
        <v>8</v>
      </c>
      <c r="F1212">
        <v>0.27400000000000002</v>
      </c>
      <c r="G1212">
        <v>0.34200000000000003</v>
      </c>
      <c r="H1212">
        <v>20.399999999999999</v>
      </c>
      <c r="I1212">
        <v>31.2</v>
      </c>
      <c r="J1212">
        <v>301</v>
      </c>
      <c r="K1212">
        <v>1211</v>
      </c>
    </row>
    <row r="1213" spans="2:11" x14ac:dyDescent="0.25">
      <c r="B1213" t="s">
        <v>5074</v>
      </c>
      <c r="C1213" t="s">
        <v>5075</v>
      </c>
      <c r="D1213">
        <v>301</v>
      </c>
      <c r="E1213">
        <v>20</v>
      </c>
      <c r="F1213">
        <v>0.29599999999999999</v>
      </c>
      <c r="G1213">
        <v>0.27200000000000002</v>
      </c>
      <c r="H1213">
        <v>62.7</v>
      </c>
      <c r="I1213">
        <v>65</v>
      </c>
      <c r="J1213">
        <v>301</v>
      </c>
      <c r="K1213">
        <v>1212</v>
      </c>
    </row>
    <row r="1214" spans="2:11" x14ac:dyDescent="0.25">
      <c r="B1214" t="s">
        <v>5076</v>
      </c>
      <c r="C1214" t="s">
        <v>5077</v>
      </c>
      <c r="D1214">
        <v>300</v>
      </c>
      <c r="E1214">
        <v>22</v>
      </c>
      <c r="F1214">
        <v>0.32500000000000001</v>
      </c>
      <c r="G1214">
        <v>0.373</v>
      </c>
      <c r="H1214">
        <v>29.6</v>
      </c>
      <c r="I1214">
        <v>20.5</v>
      </c>
      <c r="J1214">
        <v>300</v>
      </c>
      <c r="K1214">
        <v>1213</v>
      </c>
    </row>
    <row r="1215" spans="2:11" x14ac:dyDescent="0.25">
      <c r="B1215" t="s">
        <v>89</v>
      </c>
      <c r="C1215" t="s">
        <v>90</v>
      </c>
      <c r="D1215">
        <v>300</v>
      </c>
      <c r="E1215">
        <v>16</v>
      </c>
      <c r="F1215">
        <v>0.30299999999999999</v>
      </c>
      <c r="G1215">
        <v>0.26400000000000001</v>
      </c>
      <c r="H1215">
        <v>70.2</v>
      </c>
      <c r="I1215">
        <v>68.8</v>
      </c>
      <c r="J1215">
        <v>300</v>
      </c>
      <c r="K1215">
        <v>1214</v>
      </c>
    </row>
    <row r="1216" spans="2:11" x14ac:dyDescent="0.25">
      <c r="B1216" t="s">
        <v>5078</v>
      </c>
      <c r="C1216" t="s">
        <v>5079</v>
      </c>
      <c r="D1216">
        <v>300</v>
      </c>
      <c r="E1216">
        <v>12</v>
      </c>
      <c r="F1216">
        <v>0.31900000000000001</v>
      </c>
      <c r="G1216">
        <v>0.35799999999999998</v>
      </c>
      <c r="H1216">
        <v>32.700000000000003</v>
      </c>
      <c r="I1216">
        <v>25</v>
      </c>
      <c r="J1216">
        <v>300</v>
      </c>
      <c r="K1216">
        <v>1215</v>
      </c>
    </row>
    <row r="1217" spans="2:11" x14ac:dyDescent="0.25">
      <c r="B1217" t="s">
        <v>5080</v>
      </c>
      <c r="C1217" t="s">
        <v>5081</v>
      </c>
      <c r="D1217">
        <v>300</v>
      </c>
      <c r="E1217">
        <v>16</v>
      </c>
      <c r="F1217">
        <v>0.29499999999999998</v>
      </c>
      <c r="G1217">
        <v>0.34</v>
      </c>
      <c r="H1217">
        <v>29.1</v>
      </c>
      <c r="I1217">
        <v>31.2</v>
      </c>
      <c r="J1217">
        <v>300</v>
      </c>
      <c r="K1217">
        <v>1216</v>
      </c>
    </row>
    <row r="1218" spans="2:11" x14ac:dyDescent="0.25">
      <c r="B1218" t="s">
        <v>5082</v>
      </c>
      <c r="C1218" t="s">
        <v>5083</v>
      </c>
      <c r="D1218">
        <v>300</v>
      </c>
      <c r="E1218">
        <v>21</v>
      </c>
      <c r="F1218">
        <v>0.26700000000000002</v>
      </c>
      <c r="G1218">
        <v>0.27700000000000002</v>
      </c>
      <c r="H1218">
        <v>44.4</v>
      </c>
      <c r="I1218">
        <v>61.9</v>
      </c>
      <c r="J1218">
        <v>300</v>
      </c>
      <c r="K1218">
        <v>1217</v>
      </c>
    </row>
    <row r="1219" spans="2:11" x14ac:dyDescent="0.25">
      <c r="B1219" t="s">
        <v>5084</v>
      </c>
      <c r="C1219" t="s">
        <v>5085</v>
      </c>
      <c r="D1219">
        <v>300</v>
      </c>
      <c r="E1219">
        <v>23</v>
      </c>
      <c r="F1219">
        <v>0.27</v>
      </c>
      <c r="G1219">
        <v>0.36799999999999999</v>
      </c>
      <c r="H1219">
        <v>12.8</v>
      </c>
      <c r="I1219">
        <v>21.7</v>
      </c>
      <c r="J1219">
        <v>300</v>
      </c>
      <c r="K1219">
        <v>1218</v>
      </c>
    </row>
    <row r="1220" spans="2:11" x14ac:dyDescent="0.25">
      <c r="B1220" t="s">
        <v>5086</v>
      </c>
      <c r="C1220" t="s">
        <v>5087</v>
      </c>
      <c r="D1220">
        <v>299</v>
      </c>
      <c r="E1220">
        <v>45</v>
      </c>
      <c r="F1220">
        <v>0.29799999999999999</v>
      </c>
      <c r="G1220">
        <v>0.27800000000000002</v>
      </c>
      <c r="H1220">
        <v>60.5</v>
      </c>
      <c r="I1220">
        <v>61.1</v>
      </c>
      <c r="J1220">
        <v>299</v>
      </c>
      <c r="K1220">
        <v>1219</v>
      </c>
    </row>
    <row r="1221" spans="2:11" x14ac:dyDescent="0.25">
      <c r="B1221" t="s">
        <v>5088</v>
      </c>
      <c r="C1221" t="s">
        <v>5089</v>
      </c>
      <c r="D1221">
        <v>299</v>
      </c>
      <c r="E1221">
        <v>11</v>
      </c>
      <c r="F1221">
        <v>0.26</v>
      </c>
      <c r="G1221">
        <v>0.35</v>
      </c>
      <c r="H1221">
        <v>13.7</v>
      </c>
      <c r="I1221">
        <v>27.3</v>
      </c>
      <c r="J1221">
        <v>299</v>
      </c>
      <c r="K1221">
        <v>1220</v>
      </c>
    </row>
    <row r="1222" spans="2:11" x14ac:dyDescent="0.25">
      <c r="B1222" t="s">
        <v>5090</v>
      </c>
      <c r="C1222" t="s">
        <v>5091</v>
      </c>
      <c r="D1222">
        <v>298</v>
      </c>
      <c r="E1222">
        <v>19</v>
      </c>
      <c r="F1222">
        <v>0.30099999999999999</v>
      </c>
      <c r="G1222">
        <v>0.314</v>
      </c>
      <c r="H1222">
        <v>43.3</v>
      </c>
      <c r="I1222">
        <v>42.1</v>
      </c>
      <c r="J1222">
        <v>298</v>
      </c>
      <c r="K1222">
        <v>1221</v>
      </c>
    </row>
    <row r="1223" spans="2:11" x14ac:dyDescent="0.25">
      <c r="B1223" t="s">
        <v>5092</v>
      </c>
      <c r="C1223" t="s">
        <v>5093</v>
      </c>
      <c r="D1223">
        <v>298</v>
      </c>
      <c r="E1223">
        <v>19</v>
      </c>
      <c r="F1223">
        <v>0.29499999999999998</v>
      </c>
      <c r="G1223">
        <v>0.35199999999999998</v>
      </c>
      <c r="H1223">
        <v>24.9</v>
      </c>
      <c r="I1223">
        <v>26.3</v>
      </c>
      <c r="J1223">
        <v>298</v>
      </c>
      <c r="K1223">
        <v>1222</v>
      </c>
    </row>
    <row r="1224" spans="2:11" x14ac:dyDescent="0.25">
      <c r="B1224" t="s">
        <v>450</v>
      </c>
      <c r="C1224" t="s">
        <v>451</v>
      </c>
      <c r="D1224">
        <v>298</v>
      </c>
      <c r="E1224">
        <v>5</v>
      </c>
      <c r="F1224">
        <v>0.35099999999999998</v>
      </c>
      <c r="G1224">
        <v>0.34699999999999998</v>
      </c>
      <c r="H1224">
        <v>52</v>
      </c>
      <c r="I1224">
        <v>20</v>
      </c>
      <c r="J1224">
        <v>298</v>
      </c>
      <c r="K1224">
        <v>1223</v>
      </c>
    </row>
    <row r="1225" spans="2:11" x14ac:dyDescent="0.25">
      <c r="B1225" t="s">
        <v>5094</v>
      </c>
      <c r="C1225" t="s">
        <v>5095</v>
      </c>
      <c r="D1225">
        <v>298</v>
      </c>
      <c r="E1225">
        <v>6</v>
      </c>
      <c r="F1225">
        <v>0.25900000000000001</v>
      </c>
      <c r="G1225">
        <v>0.32800000000000001</v>
      </c>
      <c r="H1225">
        <v>18.899999999999999</v>
      </c>
      <c r="I1225">
        <v>50</v>
      </c>
      <c r="J1225">
        <v>298</v>
      </c>
      <c r="K1225">
        <v>1224</v>
      </c>
    </row>
    <row r="1226" spans="2:11" x14ac:dyDescent="0.25">
      <c r="B1226" t="s">
        <v>5096</v>
      </c>
      <c r="C1226" t="s">
        <v>5097</v>
      </c>
      <c r="D1226">
        <v>298</v>
      </c>
      <c r="E1226">
        <v>18</v>
      </c>
      <c r="F1226">
        <v>0.28000000000000003</v>
      </c>
      <c r="G1226">
        <v>0.26100000000000001</v>
      </c>
      <c r="H1226">
        <v>61.1</v>
      </c>
      <c r="I1226">
        <v>69.400000000000006</v>
      </c>
      <c r="J1226">
        <v>298</v>
      </c>
      <c r="K1226">
        <v>1225</v>
      </c>
    </row>
    <row r="1227" spans="2:11" x14ac:dyDescent="0.25">
      <c r="B1227" t="s">
        <v>5098</v>
      </c>
      <c r="C1227" t="s">
        <v>5099</v>
      </c>
      <c r="D1227">
        <v>297</v>
      </c>
      <c r="E1227">
        <v>20</v>
      </c>
      <c r="F1227">
        <v>0.30599999999999999</v>
      </c>
      <c r="G1227">
        <v>0.312</v>
      </c>
      <c r="H1227">
        <v>46.9</v>
      </c>
      <c r="I1227">
        <v>42.5</v>
      </c>
      <c r="J1227">
        <v>297</v>
      </c>
      <c r="K1227">
        <v>1226</v>
      </c>
    </row>
    <row r="1228" spans="2:11" x14ac:dyDescent="0.25">
      <c r="B1228" t="s">
        <v>5100</v>
      </c>
      <c r="C1228" t="s">
        <v>5101</v>
      </c>
      <c r="D1228">
        <v>297</v>
      </c>
      <c r="E1228">
        <v>24</v>
      </c>
      <c r="F1228">
        <v>0.30299999999999999</v>
      </c>
      <c r="G1228">
        <v>0.26600000000000001</v>
      </c>
      <c r="H1228">
        <v>69.2</v>
      </c>
      <c r="I1228">
        <v>66.7</v>
      </c>
      <c r="J1228">
        <v>297</v>
      </c>
      <c r="K1228">
        <v>1227</v>
      </c>
    </row>
    <row r="1229" spans="2:11" x14ac:dyDescent="0.25">
      <c r="B1229" t="s">
        <v>5102</v>
      </c>
      <c r="C1229" t="s">
        <v>5103</v>
      </c>
      <c r="D1229">
        <v>297</v>
      </c>
      <c r="E1229">
        <v>12</v>
      </c>
      <c r="F1229">
        <v>0.35</v>
      </c>
      <c r="G1229">
        <v>0.379</v>
      </c>
      <c r="H1229">
        <v>37.700000000000003</v>
      </c>
      <c r="I1229">
        <v>16.7</v>
      </c>
      <c r="J1229">
        <v>297</v>
      </c>
      <c r="K1229">
        <v>1228</v>
      </c>
    </row>
    <row r="1230" spans="2:11" x14ac:dyDescent="0.25">
      <c r="B1230" t="s">
        <v>5104</v>
      </c>
      <c r="C1230" t="s">
        <v>5105</v>
      </c>
      <c r="D1230">
        <v>297</v>
      </c>
      <c r="E1230">
        <v>13</v>
      </c>
      <c r="F1230">
        <v>0.26600000000000001</v>
      </c>
      <c r="G1230">
        <v>0.26800000000000002</v>
      </c>
      <c r="H1230">
        <v>48.6</v>
      </c>
      <c r="I1230">
        <v>65.400000000000006</v>
      </c>
      <c r="J1230">
        <v>297</v>
      </c>
      <c r="K1230">
        <v>1229</v>
      </c>
    </row>
    <row r="1231" spans="2:11" x14ac:dyDescent="0.25">
      <c r="B1231" t="s">
        <v>5106</v>
      </c>
      <c r="C1231" t="s">
        <v>5107</v>
      </c>
      <c r="D1231">
        <v>297</v>
      </c>
      <c r="E1231">
        <v>31</v>
      </c>
      <c r="F1231">
        <v>0.27800000000000002</v>
      </c>
      <c r="G1231">
        <v>0.29699999999999999</v>
      </c>
      <c r="H1231">
        <v>39.9</v>
      </c>
      <c r="I1231">
        <v>50</v>
      </c>
      <c r="J1231">
        <v>297</v>
      </c>
      <c r="K1231">
        <v>1230</v>
      </c>
    </row>
    <row r="1232" spans="2:11" x14ac:dyDescent="0.25">
      <c r="B1232" t="s">
        <v>2892</v>
      </c>
      <c r="C1232" t="s">
        <v>2893</v>
      </c>
      <c r="D1232">
        <v>297</v>
      </c>
      <c r="E1232">
        <v>8</v>
      </c>
      <c r="F1232">
        <v>0.34</v>
      </c>
      <c r="G1232">
        <v>0.35399999999999998</v>
      </c>
      <c r="H1232">
        <v>43.5</v>
      </c>
      <c r="I1232">
        <v>25</v>
      </c>
      <c r="J1232">
        <v>297</v>
      </c>
      <c r="K1232">
        <v>1231</v>
      </c>
    </row>
    <row r="1233" spans="2:11" x14ac:dyDescent="0.25">
      <c r="B1233" t="s">
        <v>5108</v>
      </c>
      <c r="C1233" t="s">
        <v>5109</v>
      </c>
      <c r="D1233">
        <v>297</v>
      </c>
      <c r="E1233">
        <v>24</v>
      </c>
      <c r="F1233">
        <v>0.317</v>
      </c>
      <c r="G1233">
        <v>0.309</v>
      </c>
      <c r="H1233">
        <v>53.9</v>
      </c>
      <c r="I1233">
        <v>43.8</v>
      </c>
      <c r="J1233">
        <v>297</v>
      </c>
      <c r="K1233">
        <v>1232</v>
      </c>
    </row>
    <row r="1234" spans="2:11" x14ac:dyDescent="0.25">
      <c r="B1234" t="s">
        <v>5110</v>
      </c>
      <c r="C1234" t="s">
        <v>5111</v>
      </c>
      <c r="D1234">
        <v>296</v>
      </c>
      <c r="E1234">
        <v>16</v>
      </c>
      <c r="F1234">
        <v>0.32500000000000001</v>
      </c>
      <c r="G1234">
        <v>0.27900000000000003</v>
      </c>
      <c r="H1234">
        <v>72.3</v>
      </c>
      <c r="I1234">
        <v>59.4</v>
      </c>
      <c r="J1234">
        <v>296</v>
      </c>
      <c r="K1234">
        <v>1233</v>
      </c>
    </row>
    <row r="1235" spans="2:11" x14ac:dyDescent="0.25">
      <c r="B1235" t="s">
        <v>2896</v>
      </c>
      <c r="C1235" t="s">
        <v>2897</v>
      </c>
      <c r="D1235">
        <v>296</v>
      </c>
      <c r="E1235">
        <v>8</v>
      </c>
      <c r="F1235">
        <v>0.31900000000000001</v>
      </c>
      <c r="G1235">
        <v>0.35399999999999998</v>
      </c>
      <c r="H1235">
        <v>34.4</v>
      </c>
      <c r="I1235">
        <v>25</v>
      </c>
      <c r="J1235">
        <v>296</v>
      </c>
      <c r="K1235">
        <v>1234</v>
      </c>
    </row>
    <row r="1236" spans="2:11" x14ac:dyDescent="0.25">
      <c r="B1236" t="s">
        <v>5112</v>
      </c>
      <c r="C1236" t="s">
        <v>5113</v>
      </c>
      <c r="D1236">
        <v>296</v>
      </c>
      <c r="E1236">
        <v>7</v>
      </c>
      <c r="F1236">
        <v>0.28000000000000003</v>
      </c>
      <c r="G1236">
        <v>0.34300000000000003</v>
      </c>
      <c r="H1236">
        <v>22</v>
      </c>
      <c r="I1236">
        <v>28.6</v>
      </c>
      <c r="J1236">
        <v>296</v>
      </c>
      <c r="K1236">
        <v>1235</v>
      </c>
    </row>
    <row r="1237" spans="2:11" x14ac:dyDescent="0.25">
      <c r="B1237" t="s">
        <v>5114</v>
      </c>
      <c r="C1237" t="s">
        <v>5115</v>
      </c>
      <c r="D1237">
        <v>296</v>
      </c>
      <c r="E1237">
        <v>12</v>
      </c>
      <c r="F1237">
        <v>0.29499999999999998</v>
      </c>
      <c r="G1237">
        <v>0.35299999999999998</v>
      </c>
      <c r="H1237">
        <v>24.6</v>
      </c>
      <c r="I1237">
        <v>25</v>
      </c>
      <c r="J1237">
        <v>296</v>
      </c>
      <c r="K1237">
        <v>1236</v>
      </c>
    </row>
    <row r="1238" spans="2:11" x14ac:dyDescent="0.25">
      <c r="B1238" t="s">
        <v>5116</v>
      </c>
      <c r="C1238" t="s">
        <v>5117</v>
      </c>
      <c r="D1238">
        <v>296</v>
      </c>
      <c r="E1238">
        <v>20</v>
      </c>
      <c r="F1238">
        <v>0.27400000000000002</v>
      </c>
      <c r="G1238">
        <v>0.27700000000000002</v>
      </c>
      <c r="H1238">
        <v>48.5</v>
      </c>
      <c r="I1238">
        <v>60</v>
      </c>
      <c r="J1238">
        <v>296</v>
      </c>
      <c r="K1238">
        <v>1237</v>
      </c>
    </row>
    <row r="1239" spans="2:11" x14ac:dyDescent="0.25">
      <c r="B1239" t="s">
        <v>5118</v>
      </c>
      <c r="C1239" t="s">
        <v>5119</v>
      </c>
      <c r="D1239">
        <v>296</v>
      </c>
      <c r="E1239">
        <v>12</v>
      </c>
      <c r="F1239">
        <v>0.311</v>
      </c>
      <c r="G1239">
        <v>0.26400000000000001</v>
      </c>
      <c r="H1239">
        <v>73.3</v>
      </c>
      <c r="I1239">
        <v>66.7</v>
      </c>
      <c r="J1239">
        <v>296</v>
      </c>
      <c r="K1239">
        <v>1238</v>
      </c>
    </row>
    <row r="1240" spans="2:11" x14ac:dyDescent="0.25">
      <c r="B1240" t="s">
        <v>1543</v>
      </c>
      <c r="C1240" t="s">
        <v>1544</v>
      </c>
      <c r="D1240">
        <v>296</v>
      </c>
      <c r="E1240">
        <v>33</v>
      </c>
      <c r="F1240">
        <v>0.32600000000000001</v>
      </c>
      <c r="G1240">
        <v>0.35499999999999998</v>
      </c>
      <c r="H1240">
        <v>36.9</v>
      </c>
      <c r="I1240">
        <v>24.2</v>
      </c>
      <c r="J1240">
        <v>296</v>
      </c>
      <c r="K1240">
        <v>1239</v>
      </c>
    </row>
    <row r="1241" spans="2:11" x14ac:dyDescent="0.25">
      <c r="B1241" t="s">
        <v>5120</v>
      </c>
      <c r="C1241" t="s">
        <v>5121</v>
      </c>
      <c r="D1241">
        <v>296</v>
      </c>
      <c r="E1241">
        <v>10</v>
      </c>
      <c r="F1241">
        <v>0.34499999999999997</v>
      </c>
      <c r="G1241">
        <v>0.37</v>
      </c>
      <c r="H1241">
        <v>39.4</v>
      </c>
      <c r="I1241">
        <v>20</v>
      </c>
      <c r="J1241">
        <v>296</v>
      </c>
      <c r="K1241">
        <v>1240</v>
      </c>
    </row>
    <row r="1242" spans="2:11" x14ac:dyDescent="0.25">
      <c r="B1242" t="s">
        <v>5122</v>
      </c>
      <c r="C1242" t="s">
        <v>5123</v>
      </c>
      <c r="D1242">
        <v>295</v>
      </c>
      <c r="E1242">
        <v>8</v>
      </c>
      <c r="F1242">
        <v>0.34799999999999998</v>
      </c>
      <c r="G1242">
        <v>0.38</v>
      </c>
      <c r="H1242">
        <v>36.6</v>
      </c>
      <c r="I1242">
        <v>12.5</v>
      </c>
      <c r="J1242">
        <v>295</v>
      </c>
      <c r="K1242">
        <v>1241</v>
      </c>
    </row>
    <row r="1243" spans="2:11" x14ac:dyDescent="0.25">
      <c r="B1243" t="s">
        <v>5124</v>
      </c>
      <c r="C1243" t="s">
        <v>5125</v>
      </c>
      <c r="D1243">
        <v>295</v>
      </c>
      <c r="E1243">
        <v>16</v>
      </c>
      <c r="F1243">
        <v>0.25700000000000001</v>
      </c>
      <c r="G1243">
        <v>0.35199999999999998</v>
      </c>
      <c r="H1243">
        <v>12.6</v>
      </c>
      <c r="I1243">
        <v>25</v>
      </c>
      <c r="J1243">
        <v>295</v>
      </c>
      <c r="K1243">
        <v>1242</v>
      </c>
    </row>
    <row r="1244" spans="2:11" x14ac:dyDescent="0.25">
      <c r="B1244" t="s">
        <v>5126</v>
      </c>
      <c r="C1244" t="s">
        <v>5127</v>
      </c>
      <c r="D1244">
        <v>295</v>
      </c>
      <c r="E1244">
        <v>23</v>
      </c>
      <c r="F1244">
        <v>0.317</v>
      </c>
      <c r="G1244">
        <v>0.36299999999999999</v>
      </c>
      <c r="H1244">
        <v>30.4</v>
      </c>
      <c r="I1244">
        <v>21.7</v>
      </c>
      <c r="J1244">
        <v>295</v>
      </c>
      <c r="K1244">
        <v>1243</v>
      </c>
    </row>
    <row r="1245" spans="2:11" x14ac:dyDescent="0.25">
      <c r="B1245" t="s">
        <v>5128</v>
      </c>
      <c r="C1245" t="s">
        <v>5129</v>
      </c>
      <c r="D1245">
        <v>295</v>
      </c>
      <c r="E1245">
        <v>22</v>
      </c>
      <c r="F1245">
        <v>0.313</v>
      </c>
      <c r="G1245">
        <v>0.32800000000000001</v>
      </c>
      <c r="H1245">
        <v>42.9</v>
      </c>
      <c r="I1245">
        <v>34.1</v>
      </c>
      <c r="J1245">
        <v>295</v>
      </c>
      <c r="K1245">
        <v>1244</v>
      </c>
    </row>
    <row r="1246" spans="2:11" x14ac:dyDescent="0.25">
      <c r="B1246" t="s">
        <v>1806</v>
      </c>
      <c r="C1246" t="s">
        <v>1807</v>
      </c>
      <c r="D1246">
        <v>295</v>
      </c>
      <c r="E1246">
        <v>15</v>
      </c>
      <c r="F1246">
        <v>0.315</v>
      </c>
      <c r="G1246">
        <v>0.32200000000000001</v>
      </c>
      <c r="H1246">
        <v>46.5</v>
      </c>
      <c r="I1246">
        <v>36.700000000000003</v>
      </c>
      <c r="J1246">
        <v>295</v>
      </c>
      <c r="K1246">
        <v>1245</v>
      </c>
    </row>
    <row r="1247" spans="2:11" x14ac:dyDescent="0.25">
      <c r="B1247" t="s">
        <v>5130</v>
      </c>
      <c r="C1247" t="s">
        <v>5131</v>
      </c>
      <c r="D1247">
        <v>295</v>
      </c>
      <c r="E1247">
        <v>25</v>
      </c>
      <c r="F1247">
        <v>0.29199999999999998</v>
      </c>
      <c r="G1247">
        <v>0.26800000000000002</v>
      </c>
      <c r="H1247">
        <v>63</v>
      </c>
      <c r="I1247">
        <v>64</v>
      </c>
      <c r="J1247">
        <v>295</v>
      </c>
      <c r="K1247">
        <v>1246</v>
      </c>
    </row>
    <row r="1248" spans="2:11" x14ac:dyDescent="0.25">
      <c r="B1248" t="s">
        <v>5132</v>
      </c>
      <c r="C1248" t="s">
        <v>5133</v>
      </c>
      <c r="D1248">
        <v>294</v>
      </c>
      <c r="E1248">
        <v>23</v>
      </c>
      <c r="F1248">
        <v>0.26600000000000001</v>
      </c>
      <c r="G1248">
        <v>0.26600000000000001</v>
      </c>
      <c r="H1248">
        <v>49.9</v>
      </c>
      <c r="I1248">
        <v>65.2</v>
      </c>
      <c r="J1248">
        <v>294</v>
      </c>
      <c r="K1248">
        <v>1247</v>
      </c>
    </row>
    <row r="1249" spans="2:11" x14ac:dyDescent="0.25">
      <c r="B1249" t="s">
        <v>296</v>
      </c>
      <c r="C1249" t="s">
        <v>297</v>
      </c>
      <c r="D1249">
        <v>294</v>
      </c>
      <c r="E1249">
        <v>21</v>
      </c>
      <c r="F1249">
        <v>0.30299999999999999</v>
      </c>
      <c r="G1249">
        <v>0.318</v>
      </c>
      <c r="H1249">
        <v>42.4</v>
      </c>
      <c r="I1249">
        <v>38.1</v>
      </c>
      <c r="J1249">
        <v>294</v>
      </c>
      <c r="K1249">
        <v>1248</v>
      </c>
    </row>
    <row r="1250" spans="2:11" x14ac:dyDescent="0.25">
      <c r="B1250" t="s">
        <v>5134</v>
      </c>
      <c r="C1250" t="s">
        <v>5135</v>
      </c>
      <c r="D1250">
        <v>294</v>
      </c>
      <c r="E1250">
        <v>15</v>
      </c>
      <c r="F1250">
        <v>0.28599999999999998</v>
      </c>
      <c r="G1250">
        <v>0.26300000000000001</v>
      </c>
      <c r="H1250">
        <v>62.9</v>
      </c>
      <c r="I1250">
        <v>66.7</v>
      </c>
      <c r="J1250">
        <v>294</v>
      </c>
      <c r="K1250">
        <v>1249</v>
      </c>
    </row>
    <row r="1251" spans="2:11" x14ac:dyDescent="0.25">
      <c r="B1251" t="s">
        <v>5136</v>
      </c>
      <c r="C1251" t="s">
        <v>5137</v>
      </c>
      <c r="D1251">
        <v>293</v>
      </c>
      <c r="E1251">
        <v>6</v>
      </c>
      <c r="F1251">
        <v>0.30099999999999999</v>
      </c>
      <c r="G1251">
        <v>0.29299999999999998</v>
      </c>
      <c r="H1251">
        <v>53.7</v>
      </c>
      <c r="I1251">
        <v>50</v>
      </c>
      <c r="J1251">
        <v>293</v>
      </c>
      <c r="K1251">
        <v>1250</v>
      </c>
    </row>
    <row r="1252" spans="2:11" x14ac:dyDescent="0.25">
      <c r="B1252" t="s">
        <v>5138</v>
      </c>
      <c r="C1252" t="s">
        <v>5139</v>
      </c>
      <c r="D1252">
        <v>293</v>
      </c>
      <c r="E1252">
        <v>6</v>
      </c>
      <c r="F1252">
        <v>0.29199999999999998</v>
      </c>
      <c r="G1252">
        <v>0.26200000000000001</v>
      </c>
      <c r="H1252">
        <v>66.099999999999994</v>
      </c>
      <c r="I1252">
        <v>66.7</v>
      </c>
      <c r="J1252">
        <v>293</v>
      </c>
      <c r="K1252">
        <v>1251</v>
      </c>
    </row>
    <row r="1253" spans="2:11" x14ac:dyDescent="0.25">
      <c r="B1253" t="s">
        <v>5140</v>
      </c>
      <c r="C1253" t="s">
        <v>5141</v>
      </c>
      <c r="D1253">
        <v>293</v>
      </c>
      <c r="E1253">
        <v>13</v>
      </c>
      <c r="F1253">
        <v>0.27600000000000002</v>
      </c>
      <c r="G1253">
        <v>0.35599999999999998</v>
      </c>
      <c r="H1253">
        <v>17.2</v>
      </c>
      <c r="I1253">
        <v>23.1</v>
      </c>
      <c r="J1253">
        <v>293</v>
      </c>
      <c r="K1253">
        <v>1252</v>
      </c>
    </row>
    <row r="1254" spans="2:11" x14ac:dyDescent="0.25">
      <c r="B1254" t="s">
        <v>5142</v>
      </c>
      <c r="C1254" t="s">
        <v>5143</v>
      </c>
      <c r="D1254">
        <v>293</v>
      </c>
      <c r="E1254">
        <v>7</v>
      </c>
      <c r="F1254">
        <v>0.27700000000000002</v>
      </c>
      <c r="G1254">
        <v>0.253</v>
      </c>
      <c r="H1254">
        <v>63.9</v>
      </c>
      <c r="I1254">
        <v>71.400000000000006</v>
      </c>
      <c r="J1254">
        <v>293</v>
      </c>
      <c r="K1254">
        <v>1253</v>
      </c>
    </row>
    <row r="1255" spans="2:11" x14ac:dyDescent="0.25">
      <c r="B1255" t="s">
        <v>5144</v>
      </c>
      <c r="C1255" t="s">
        <v>5145</v>
      </c>
      <c r="D1255">
        <v>292</v>
      </c>
      <c r="E1255">
        <v>9</v>
      </c>
      <c r="F1255">
        <v>0.30199999999999999</v>
      </c>
      <c r="G1255">
        <v>0.30299999999999999</v>
      </c>
      <c r="H1255">
        <v>49.3</v>
      </c>
      <c r="I1255">
        <v>44.4</v>
      </c>
      <c r="J1255">
        <v>292</v>
      </c>
      <c r="K1255">
        <v>1254</v>
      </c>
    </row>
    <row r="1256" spans="2:11" x14ac:dyDescent="0.25">
      <c r="B1256" t="s">
        <v>5146</v>
      </c>
      <c r="C1256" t="s">
        <v>5147</v>
      </c>
      <c r="D1256">
        <v>292</v>
      </c>
      <c r="E1256">
        <v>6</v>
      </c>
      <c r="F1256">
        <v>0.27</v>
      </c>
      <c r="G1256">
        <v>0.32700000000000001</v>
      </c>
      <c r="H1256">
        <v>23.4</v>
      </c>
      <c r="I1256">
        <v>33.299999999999997</v>
      </c>
      <c r="J1256">
        <v>292</v>
      </c>
      <c r="K1256">
        <v>1255</v>
      </c>
    </row>
    <row r="1257" spans="2:11" x14ac:dyDescent="0.25">
      <c r="B1257" t="s">
        <v>5148</v>
      </c>
      <c r="C1257" t="s">
        <v>5149</v>
      </c>
      <c r="D1257">
        <v>292</v>
      </c>
      <c r="E1257">
        <v>28</v>
      </c>
      <c r="F1257">
        <v>0.32</v>
      </c>
      <c r="G1257">
        <v>0.29899999999999999</v>
      </c>
      <c r="H1257">
        <v>60.5</v>
      </c>
      <c r="I1257">
        <v>46.4</v>
      </c>
      <c r="J1257">
        <v>292</v>
      </c>
      <c r="K1257">
        <v>1256</v>
      </c>
    </row>
    <row r="1258" spans="2:11" x14ac:dyDescent="0.25">
      <c r="B1258" t="s">
        <v>5150</v>
      </c>
      <c r="C1258" t="s">
        <v>5151</v>
      </c>
      <c r="D1258">
        <v>292</v>
      </c>
      <c r="E1258">
        <v>38</v>
      </c>
      <c r="F1258">
        <v>0.28799999999999998</v>
      </c>
      <c r="G1258">
        <v>0.27500000000000002</v>
      </c>
      <c r="H1258">
        <v>57.3</v>
      </c>
      <c r="I1258">
        <v>59.2</v>
      </c>
      <c r="J1258">
        <v>292</v>
      </c>
      <c r="K1258">
        <v>1257</v>
      </c>
    </row>
    <row r="1259" spans="2:11" x14ac:dyDescent="0.25">
      <c r="B1259" t="s">
        <v>5152</v>
      </c>
      <c r="C1259" t="s">
        <v>5153</v>
      </c>
      <c r="D1259">
        <v>292</v>
      </c>
      <c r="E1259">
        <v>9</v>
      </c>
      <c r="F1259">
        <v>0.311</v>
      </c>
      <c r="G1259">
        <v>0.35699999999999998</v>
      </c>
      <c r="H1259">
        <v>29.6</v>
      </c>
      <c r="I1259">
        <v>22.2</v>
      </c>
      <c r="J1259">
        <v>292</v>
      </c>
      <c r="K1259">
        <v>1258</v>
      </c>
    </row>
    <row r="1260" spans="2:11" x14ac:dyDescent="0.25">
      <c r="B1260" t="s">
        <v>5154</v>
      </c>
      <c r="C1260" t="s">
        <v>5155</v>
      </c>
      <c r="D1260">
        <v>292</v>
      </c>
      <c r="E1260">
        <v>45</v>
      </c>
      <c r="F1260">
        <v>0.28599999999999998</v>
      </c>
      <c r="G1260">
        <v>0.27100000000000002</v>
      </c>
      <c r="H1260">
        <v>58.1</v>
      </c>
      <c r="I1260">
        <v>61.1</v>
      </c>
      <c r="J1260">
        <v>292</v>
      </c>
      <c r="K1260">
        <v>1259</v>
      </c>
    </row>
    <row r="1261" spans="2:11" x14ac:dyDescent="0.25">
      <c r="B1261" t="s">
        <v>5156</v>
      </c>
      <c r="C1261" t="s">
        <v>5157</v>
      </c>
      <c r="D1261">
        <v>291</v>
      </c>
      <c r="E1261">
        <v>11</v>
      </c>
      <c r="F1261">
        <v>0.30599999999999999</v>
      </c>
      <c r="G1261">
        <v>0.34100000000000003</v>
      </c>
      <c r="H1261">
        <v>33.9</v>
      </c>
      <c r="I1261">
        <v>27.3</v>
      </c>
      <c r="J1261">
        <v>291</v>
      </c>
      <c r="K1261">
        <v>1260</v>
      </c>
    </row>
    <row r="1262" spans="2:11" x14ac:dyDescent="0.25">
      <c r="B1262" t="s">
        <v>5158</v>
      </c>
      <c r="C1262" t="s">
        <v>5159</v>
      </c>
      <c r="D1262">
        <v>291</v>
      </c>
      <c r="E1262">
        <v>18</v>
      </c>
      <c r="F1262">
        <v>0.30199999999999999</v>
      </c>
      <c r="G1262">
        <v>0.29099999999999998</v>
      </c>
      <c r="H1262">
        <v>55.7</v>
      </c>
      <c r="I1262">
        <v>50</v>
      </c>
      <c r="J1262">
        <v>291</v>
      </c>
      <c r="K1262">
        <v>1261</v>
      </c>
    </row>
    <row r="1263" spans="2:11" x14ac:dyDescent="0.25">
      <c r="B1263" t="s">
        <v>5160</v>
      </c>
      <c r="C1263" t="s">
        <v>5161</v>
      </c>
      <c r="D1263">
        <v>291</v>
      </c>
      <c r="E1263">
        <v>22</v>
      </c>
      <c r="F1263">
        <v>0.28999999999999998</v>
      </c>
      <c r="G1263">
        <v>0.3</v>
      </c>
      <c r="H1263">
        <v>44.6</v>
      </c>
      <c r="I1263">
        <v>45.5</v>
      </c>
      <c r="J1263">
        <v>291</v>
      </c>
      <c r="K1263">
        <v>1262</v>
      </c>
    </row>
    <row r="1264" spans="2:11" x14ac:dyDescent="0.25">
      <c r="B1264" t="s">
        <v>5162</v>
      </c>
      <c r="C1264" t="s">
        <v>5163</v>
      </c>
      <c r="D1264">
        <v>291</v>
      </c>
      <c r="E1264">
        <v>6</v>
      </c>
      <c r="F1264">
        <v>0.253</v>
      </c>
      <c r="G1264">
        <v>0.29299999999999998</v>
      </c>
      <c r="H1264">
        <v>28.8</v>
      </c>
      <c r="I1264">
        <v>50</v>
      </c>
      <c r="J1264">
        <v>291</v>
      </c>
      <c r="K1264">
        <v>1263</v>
      </c>
    </row>
    <row r="1265" spans="2:11" x14ac:dyDescent="0.25">
      <c r="B1265" t="s">
        <v>5164</v>
      </c>
      <c r="C1265" t="s">
        <v>5165</v>
      </c>
      <c r="D1265">
        <v>291</v>
      </c>
      <c r="E1265">
        <v>26</v>
      </c>
      <c r="F1265">
        <v>0.28100000000000003</v>
      </c>
      <c r="G1265">
        <v>0.34699999999999998</v>
      </c>
      <c r="H1265">
        <v>21.1</v>
      </c>
      <c r="I1265">
        <v>25</v>
      </c>
      <c r="J1265">
        <v>291</v>
      </c>
      <c r="K1265">
        <v>1264</v>
      </c>
    </row>
    <row r="1266" spans="2:11" x14ac:dyDescent="0.25">
      <c r="B1266" t="s">
        <v>5166</v>
      </c>
      <c r="C1266" t="s">
        <v>5167</v>
      </c>
      <c r="D1266">
        <v>291</v>
      </c>
      <c r="E1266">
        <v>9</v>
      </c>
      <c r="F1266">
        <v>0.29099999999999998</v>
      </c>
      <c r="G1266">
        <v>0.438</v>
      </c>
      <c r="H1266">
        <v>7.6</v>
      </c>
      <c r="I1266">
        <v>0</v>
      </c>
      <c r="J1266">
        <v>291</v>
      </c>
      <c r="K1266">
        <v>1265</v>
      </c>
    </row>
    <row r="1267" spans="2:11" x14ac:dyDescent="0.25">
      <c r="B1267" t="s">
        <v>5168</v>
      </c>
      <c r="C1267" t="s">
        <v>5169</v>
      </c>
      <c r="D1267">
        <v>291</v>
      </c>
      <c r="E1267">
        <v>33</v>
      </c>
      <c r="F1267">
        <v>0.317</v>
      </c>
      <c r="G1267">
        <v>0.27100000000000002</v>
      </c>
      <c r="H1267">
        <v>72.599999999999994</v>
      </c>
      <c r="I1267">
        <v>60.6</v>
      </c>
      <c r="J1267">
        <v>291</v>
      </c>
      <c r="K1267">
        <v>1266</v>
      </c>
    </row>
    <row r="1268" spans="2:11" x14ac:dyDescent="0.25">
      <c r="B1268" t="s">
        <v>5170</v>
      </c>
      <c r="C1268" t="s">
        <v>5171</v>
      </c>
      <c r="D1268">
        <v>291</v>
      </c>
      <c r="E1268">
        <v>6</v>
      </c>
      <c r="F1268">
        <v>0.28100000000000003</v>
      </c>
      <c r="G1268">
        <v>0.29099999999999998</v>
      </c>
      <c r="H1268">
        <v>44.7</v>
      </c>
      <c r="I1268">
        <v>50</v>
      </c>
      <c r="J1268">
        <v>291</v>
      </c>
      <c r="K1268">
        <v>1267</v>
      </c>
    </row>
    <row r="1269" spans="2:11" x14ac:dyDescent="0.25">
      <c r="B1269" t="s">
        <v>5172</v>
      </c>
      <c r="C1269" t="s">
        <v>5173</v>
      </c>
      <c r="D1269">
        <v>290</v>
      </c>
      <c r="E1269">
        <v>19</v>
      </c>
      <c r="F1269">
        <v>0.28299999999999997</v>
      </c>
      <c r="G1269">
        <v>0.26600000000000001</v>
      </c>
      <c r="H1269">
        <v>59.4</v>
      </c>
      <c r="I1269">
        <v>63.2</v>
      </c>
      <c r="J1269">
        <v>290</v>
      </c>
      <c r="K1269">
        <v>1268</v>
      </c>
    </row>
    <row r="1270" spans="2:11" x14ac:dyDescent="0.25">
      <c r="B1270" t="s">
        <v>5174</v>
      </c>
      <c r="C1270" t="s">
        <v>5175</v>
      </c>
      <c r="D1270">
        <v>290</v>
      </c>
      <c r="E1270">
        <v>12</v>
      </c>
      <c r="F1270">
        <v>0.29499999999999998</v>
      </c>
      <c r="G1270">
        <v>0.28999999999999998</v>
      </c>
      <c r="H1270">
        <v>52.8</v>
      </c>
      <c r="I1270">
        <v>50</v>
      </c>
      <c r="J1270">
        <v>290</v>
      </c>
      <c r="K1270">
        <v>1269</v>
      </c>
    </row>
    <row r="1271" spans="2:11" x14ac:dyDescent="0.25">
      <c r="B1271" t="s">
        <v>5176</v>
      </c>
      <c r="C1271" t="s">
        <v>5177</v>
      </c>
      <c r="D1271">
        <v>290</v>
      </c>
      <c r="E1271">
        <v>43</v>
      </c>
      <c r="F1271">
        <v>0.31</v>
      </c>
      <c r="G1271">
        <v>0.27200000000000002</v>
      </c>
      <c r="H1271">
        <v>68.8</v>
      </c>
      <c r="I1271">
        <v>59.3</v>
      </c>
      <c r="J1271">
        <v>290</v>
      </c>
      <c r="K1271">
        <v>1270</v>
      </c>
    </row>
    <row r="1272" spans="2:11" x14ac:dyDescent="0.25">
      <c r="B1272" t="s">
        <v>5178</v>
      </c>
      <c r="C1272" t="s">
        <v>5179</v>
      </c>
      <c r="D1272">
        <v>289</v>
      </c>
      <c r="E1272">
        <v>7</v>
      </c>
      <c r="F1272">
        <v>0.27800000000000002</v>
      </c>
      <c r="G1272">
        <v>0.30299999999999999</v>
      </c>
      <c r="H1272">
        <v>36.6</v>
      </c>
      <c r="I1272">
        <v>42.9</v>
      </c>
      <c r="J1272">
        <v>289</v>
      </c>
      <c r="K1272">
        <v>1271</v>
      </c>
    </row>
    <row r="1273" spans="2:11" x14ac:dyDescent="0.25">
      <c r="B1273" t="s">
        <v>5180</v>
      </c>
      <c r="C1273" t="s">
        <v>5181</v>
      </c>
      <c r="D1273">
        <v>289</v>
      </c>
      <c r="E1273">
        <v>23</v>
      </c>
      <c r="F1273">
        <v>0.27800000000000002</v>
      </c>
      <c r="G1273">
        <v>0.28100000000000003</v>
      </c>
      <c r="H1273">
        <v>48.3</v>
      </c>
      <c r="I1273">
        <v>54.3</v>
      </c>
      <c r="J1273">
        <v>289</v>
      </c>
      <c r="K1273">
        <v>1272</v>
      </c>
    </row>
    <row r="1274" spans="2:11" x14ac:dyDescent="0.25">
      <c r="B1274" t="s">
        <v>5182</v>
      </c>
      <c r="C1274" t="s">
        <v>5183</v>
      </c>
      <c r="D1274">
        <v>289</v>
      </c>
      <c r="E1274">
        <v>9</v>
      </c>
      <c r="F1274">
        <v>0.30399999999999999</v>
      </c>
      <c r="G1274">
        <v>0.35399999999999998</v>
      </c>
      <c r="H1274">
        <v>28.1</v>
      </c>
      <c r="I1274">
        <v>22.2</v>
      </c>
      <c r="J1274">
        <v>289</v>
      </c>
      <c r="K1274">
        <v>1273</v>
      </c>
    </row>
    <row r="1275" spans="2:11" x14ac:dyDescent="0.25">
      <c r="B1275" t="s">
        <v>5184</v>
      </c>
      <c r="C1275" t="s">
        <v>5185</v>
      </c>
      <c r="D1275">
        <v>289</v>
      </c>
      <c r="E1275">
        <v>21</v>
      </c>
      <c r="F1275">
        <v>0.309</v>
      </c>
      <c r="G1275">
        <v>0.26300000000000001</v>
      </c>
      <c r="H1275">
        <v>73.400000000000006</v>
      </c>
      <c r="I1275">
        <v>64.3</v>
      </c>
      <c r="J1275">
        <v>289</v>
      </c>
      <c r="K1275">
        <v>1274</v>
      </c>
    </row>
    <row r="1276" spans="2:11" x14ac:dyDescent="0.25">
      <c r="B1276" t="s">
        <v>1375</v>
      </c>
      <c r="C1276" t="s">
        <v>1376</v>
      </c>
      <c r="D1276">
        <v>289</v>
      </c>
      <c r="E1276">
        <v>21</v>
      </c>
      <c r="F1276">
        <v>0.28299999999999997</v>
      </c>
      <c r="G1276">
        <v>0.27100000000000002</v>
      </c>
      <c r="H1276">
        <v>56.8</v>
      </c>
      <c r="I1276">
        <v>59.5</v>
      </c>
      <c r="J1276">
        <v>289</v>
      </c>
      <c r="K1276">
        <v>1275</v>
      </c>
    </row>
    <row r="1277" spans="2:11" x14ac:dyDescent="0.25">
      <c r="B1277" t="s">
        <v>5186</v>
      </c>
      <c r="C1277" t="s">
        <v>5187</v>
      </c>
      <c r="D1277">
        <v>288</v>
      </c>
      <c r="E1277">
        <v>10</v>
      </c>
      <c r="F1277">
        <v>0.316</v>
      </c>
      <c r="G1277">
        <v>0.36099999999999999</v>
      </c>
      <c r="H1277">
        <v>30.6</v>
      </c>
      <c r="I1277">
        <v>20</v>
      </c>
      <c r="J1277">
        <v>288</v>
      </c>
      <c r="K1277">
        <v>1276</v>
      </c>
    </row>
    <row r="1278" spans="2:11" x14ac:dyDescent="0.25">
      <c r="B1278" t="s">
        <v>5188</v>
      </c>
      <c r="C1278" t="s">
        <v>5189</v>
      </c>
      <c r="D1278">
        <v>288</v>
      </c>
      <c r="E1278">
        <v>12</v>
      </c>
      <c r="F1278">
        <v>0.27600000000000002</v>
      </c>
      <c r="G1278">
        <v>0.34399999999999997</v>
      </c>
      <c r="H1278">
        <v>20.3</v>
      </c>
      <c r="I1278">
        <v>25</v>
      </c>
      <c r="J1278">
        <v>288</v>
      </c>
      <c r="K1278">
        <v>1277</v>
      </c>
    </row>
    <row r="1279" spans="2:11" x14ac:dyDescent="0.25">
      <c r="B1279" t="s">
        <v>5190</v>
      </c>
      <c r="C1279" t="s">
        <v>5191</v>
      </c>
      <c r="D1279">
        <v>288</v>
      </c>
      <c r="E1279">
        <v>11</v>
      </c>
      <c r="F1279">
        <v>0.33500000000000002</v>
      </c>
      <c r="G1279">
        <v>0.26300000000000001</v>
      </c>
      <c r="H1279">
        <v>81.7</v>
      </c>
      <c r="I1279">
        <v>63.6</v>
      </c>
      <c r="J1279">
        <v>288</v>
      </c>
      <c r="K1279">
        <v>1278</v>
      </c>
    </row>
    <row r="1280" spans="2:11" x14ac:dyDescent="0.25">
      <c r="B1280" t="s">
        <v>2810</v>
      </c>
      <c r="C1280" t="s">
        <v>2811</v>
      </c>
      <c r="D1280">
        <v>288</v>
      </c>
      <c r="E1280">
        <v>15</v>
      </c>
      <c r="F1280">
        <v>0.26200000000000001</v>
      </c>
      <c r="G1280">
        <v>0.251</v>
      </c>
      <c r="H1280">
        <v>56.2</v>
      </c>
      <c r="I1280">
        <v>70</v>
      </c>
      <c r="J1280">
        <v>288</v>
      </c>
      <c r="K1280">
        <v>1279</v>
      </c>
    </row>
    <row r="1281" spans="2:11" x14ac:dyDescent="0.25">
      <c r="B1281" t="s">
        <v>5192</v>
      </c>
      <c r="C1281" t="s">
        <v>5193</v>
      </c>
      <c r="D1281">
        <v>288</v>
      </c>
      <c r="E1281">
        <v>12</v>
      </c>
      <c r="F1281">
        <v>0.28999999999999998</v>
      </c>
      <c r="G1281">
        <v>0.26500000000000001</v>
      </c>
      <c r="H1281">
        <v>63.5</v>
      </c>
      <c r="I1281">
        <v>62.5</v>
      </c>
      <c r="J1281">
        <v>288</v>
      </c>
      <c r="K1281">
        <v>1280</v>
      </c>
    </row>
    <row r="1282" spans="2:11" x14ac:dyDescent="0.25">
      <c r="B1282" t="s">
        <v>5194</v>
      </c>
      <c r="C1282" t="s">
        <v>5195</v>
      </c>
      <c r="D1282">
        <v>288</v>
      </c>
      <c r="E1282">
        <v>12</v>
      </c>
      <c r="F1282">
        <v>0.25</v>
      </c>
      <c r="G1282">
        <v>0.32800000000000001</v>
      </c>
      <c r="H1282">
        <v>15.8</v>
      </c>
      <c r="I1282">
        <v>33.299999999999997</v>
      </c>
      <c r="J1282">
        <v>288</v>
      </c>
      <c r="K1282">
        <v>1281</v>
      </c>
    </row>
    <row r="1283" spans="2:11" x14ac:dyDescent="0.25">
      <c r="B1283" t="s">
        <v>5196</v>
      </c>
      <c r="C1283" t="s">
        <v>5197</v>
      </c>
      <c r="D1283">
        <v>287</v>
      </c>
      <c r="E1283">
        <v>19</v>
      </c>
      <c r="F1283">
        <v>0.27300000000000002</v>
      </c>
      <c r="G1283">
        <v>0.29199999999999998</v>
      </c>
      <c r="H1283">
        <v>39.6</v>
      </c>
      <c r="I1283">
        <v>47.4</v>
      </c>
      <c r="J1283">
        <v>287</v>
      </c>
      <c r="K1283">
        <v>1282</v>
      </c>
    </row>
    <row r="1284" spans="2:11" x14ac:dyDescent="0.25">
      <c r="B1284" t="s">
        <v>5198</v>
      </c>
      <c r="C1284" t="s">
        <v>5199</v>
      </c>
      <c r="D1284">
        <v>287</v>
      </c>
      <c r="E1284">
        <v>28</v>
      </c>
      <c r="F1284">
        <v>0.26600000000000001</v>
      </c>
      <c r="G1284">
        <v>0.26500000000000001</v>
      </c>
      <c r="H1284">
        <v>51.1</v>
      </c>
      <c r="I1284">
        <v>62.5</v>
      </c>
      <c r="J1284">
        <v>287</v>
      </c>
      <c r="K1284">
        <v>1283</v>
      </c>
    </row>
    <row r="1285" spans="2:11" x14ac:dyDescent="0.25">
      <c r="B1285" t="s">
        <v>5200</v>
      </c>
      <c r="C1285" t="s">
        <v>5201</v>
      </c>
      <c r="D1285">
        <v>287</v>
      </c>
      <c r="E1285">
        <v>12</v>
      </c>
      <c r="F1285">
        <v>0.255</v>
      </c>
      <c r="G1285">
        <v>0.34200000000000003</v>
      </c>
      <c r="H1285">
        <v>14.1</v>
      </c>
      <c r="I1285">
        <v>25</v>
      </c>
      <c r="J1285">
        <v>287</v>
      </c>
      <c r="K1285">
        <v>1284</v>
      </c>
    </row>
    <row r="1286" spans="2:11" x14ac:dyDescent="0.25">
      <c r="B1286" t="s">
        <v>5202</v>
      </c>
      <c r="C1286" t="s">
        <v>5203</v>
      </c>
      <c r="D1286">
        <v>287</v>
      </c>
      <c r="E1286">
        <v>18</v>
      </c>
      <c r="F1286">
        <v>0.29699999999999999</v>
      </c>
      <c r="G1286">
        <v>0.29199999999999998</v>
      </c>
      <c r="H1286">
        <v>52.7</v>
      </c>
      <c r="I1286">
        <v>47.2</v>
      </c>
      <c r="J1286">
        <v>287</v>
      </c>
      <c r="K1286">
        <v>1285</v>
      </c>
    </row>
    <row r="1287" spans="2:11" x14ac:dyDescent="0.25">
      <c r="B1287" t="s">
        <v>5204</v>
      </c>
      <c r="C1287" t="s">
        <v>5205</v>
      </c>
      <c r="D1287">
        <v>286</v>
      </c>
      <c r="E1287">
        <v>21</v>
      </c>
      <c r="F1287">
        <v>0.3</v>
      </c>
      <c r="G1287">
        <v>0.28599999999999998</v>
      </c>
      <c r="H1287">
        <v>57.4</v>
      </c>
      <c r="I1287">
        <v>50</v>
      </c>
      <c r="J1287">
        <v>286</v>
      </c>
      <c r="K1287">
        <v>1286</v>
      </c>
    </row>
    <row r="1288" spans="2:11" x14ac:dyDescent="0.25">
      <c r="B1288" t="s">
        <v>5206</v>
      </c>
      <c r="C1288" t="s">
        <v>5207</v>
      </c>
      <c r="D1288">
        <v>286</v>
      </c>
      <c r="E1288">
        <v>21</v>
      </c>
      <c r="F1288">
        <v>0.28899999999999998</v>
      </c>
      <c r="G1288">
        <v>0.29499999999999998</v>
      </c>
      <c r="H1288">
        <v>46.7</v>
      </c>
      <c r="I1288">
        <v>45.2</v>
      </c>
      <c r="J1288">
        <v>286</v>
      </c>
      <c r="K1288">
        <v>1287</v>
      </c>
    </row>
    <row r="1289" spans="2:11" x14ac:dyDescent="0.25">
      <c r="B1289" t="s">
        <v>5208</v>
      </c>
      <c r="C1289" t="s">
        <v>5209</v>
      </c>
      <c r="D1289">
        <v>286</v>
      </c>
      <c r="E1289">
        <v>6</v>
      </c>
      <c r="F1289">
        <v>0.32500000000000001</v>
      </c>
      <c r="G1289">
        <v>0.34200000000000003</v>
      </c>
      <c r="H1289">
        <v>42.3</v>
      </c>
      <c r="I1289">
        <v>25</v>
      </c>
      <c r="J1289">
        <v>286</v>
      </c>
      <c r="K1289">
        <v>1288</v>
      </c>
    </row>
    <row r="1290" spans="2:11" x14ac:dyDescent="0.25">
      <c r="B1290" t="s">
        <v>5210</v>
      </c>
      <c r="C1290" t="s">
        <v>5211</v>
      </c>
      <c r="D1290">
        <v>286</v>
      </c>
      <c r="E1290">
        <v>12</v>
      </c>
      <c r="F1290">
        <v>0.249</v>
      </c>
      <c r="G1290">
        <v>0.32300000000000001</v>
      </c>
      <c r="H1290">
        <v>16.600000000000001</v>
      </c>
      <c r="I1290">
        <v>41.7</v>
      </c>
      <c r="J1290">
        <v>286</v>
      </c>
      <c r="K1290">
        <v>1289</v>
      </c>
    </row>
    <row r="1291" spans="2:11" x14ac:dyDescent="0.25">
      <c r="B1291" t="s">
        <v>5212</v>
      </c>
      <c r="C1291" t="s">
        <v>5213</v>
      </c>
      <c r="D1291">
        <v>286</v>
      </c>
      <c r="E1291">
        <v>28</v>
      </c>
      <c r="F1291">
        <v>0.26400000000000001</v>
      </c>
      <c r="G1291">
        <v>0.27900000000000003</v>
      </c>
      <c r="H1291">
        <v>41.5</v>
      </c>
      <c r="I1291">
        <v>53.6</v>
      </c>
      <c r="J1291">
        <v>286</v>
      </c>
      <c r="K1291">
        <v>1290</v>
      </c>
    </row>
    <row r="1292" spans="2:11" x14ac:dyDescent="0.25">
      <c r="B1292" t="s">
        <v>5214</v>
      </c>
      <c r="C1292" t="s">
        <v>5215</v>
      </c>
      <c r="D1292">
        <v>285</v>
      </c>
      <c r="E1292">
        <v>8</v>
      </c>
      <c r="F1292">
        <v>0.29299999999999998</v>
      </c>
      <c r="G1292">
        <v>0.27400000000000002</v>
      </c>
      <c r="H1292">
        <v>60.2</v>
      </c>
      <c r="I1292">
        <v>56.2</v>
      </c>
      <c r="J1292">
        <v>285</v>
      </c>
      <c r="K1292">
        <v>1291</v>
      </c>
    </row>
    <row r="1293" spans="2:11" x14ac:dyDescent="0.25">
      <c r="B1293" t="s">
        <v>5216</v>
      </c>
      <c r="C1293" t="s">
        <v>5217</v>
      </c>
      <c r="D1293">
        <v>285</v>
      </c>
      <c r="E1293">
        <v>10</v>
      </c>
      <c r="F1293">
        <v>0.33500000000000002</v>
      </c>
      <c r="G1293">
        <v>0.28499999999999998</v>
      </c>
      <c r="H1293">
        <v>72.900000000000006</v>
      </c>
      <c r="I1293">
        <v>50</v>
      </c>
      <c r="J1293">
        <v>285</v>
      </c>
      <c r="K1293">
        <v>1292</v>
      </c>
    </row>
    <row r="1294" spans="2:11" x14ac:dyDescent="0.25">
      <c r="B1294" t="s">
        <v>5218</v>
      </c>
      <c r="C1294" t="s">
        <v>5219</v>
      </c>
      <c r="D1294">
        <v>285</v>
      </c>
      <c r="E1294">
        <v>10</v>
      </c>
      <c r="F1294">
        <v>0.33600000000000002</v>
      </c>
      <c r="G1294">
        <v>0.35399999999999998</v>
      </c>
      <c r="H1294">
        <v>41.8</v>
      </c>
      <c r="I1294">
        <v>20</v>
      </c>
      <c r="J1294">
        <v>285</v>
      </c>
      <c r="K1294">
        <v>1293</v>
      </c>
    </row>
    <row r="1295" spans="2:11" x14ac:dyDescent="0.25">
      <c r="B1295" t="s">
        <v>5220</v>
      </c>
      <c r="C1295" t="s">
        <v>5221</v>
      </c>
      <c r="D1295">
        <v>285</v>
      </c>
      <c r="E1295">
        <v>35</v>
      </c>
      <c r="F1295">
        <v>0.29799999999999999</v>
      </c>
      <c r="G1295">
        <v>0.246</v>
      </c>
      <c r="H1295">
        <v>76.7</v>
      </c>
      <c r="I1295">
        <v>71.400000000000006</v>
      </c>
      <c r="J1295">
        <v>285</v>
      </c>
      <c r="K1295">
        <v>1294</v>
      </c>
    </row>
    <row r="1296" spans="2:11" x14ac:dyDescent="0.25">
      <c r="B1296" t="s">
        <v>5222</v>
      </c>
      <c r="C1296" t="s">
        <v>5223</v>
      </c>
      <c r="D1296">
        <v>284</v>
      </c>
      <c r="E1296">
        <v>25</v>
      </c>
      <c r="F1296">
        <v>0.307</v>
      </c>
      <c r="G1296">
        <v>0.27</v>
      </c>
      <c r="H1296">
        <v>69.099999999999994</v>
      </c>
      <c r="I1296">
        <v>58</v>
      </c>
      <c r="J1296">
        <v>284</v>
      </c>
      <c r="K1296">
        <v>1295</v>
      </c>
    </row>
    <row r="1297" spans="2:11" x14ac:dyDescent="0.25">
      <c r="B1297" t="s">
        <v>766</v>
      </c>
      <c r="C1297" t="s">
        <v>767</v>
      </c>
      <c r="D1297">
        <v>284</v>
      </c>
      <c r="E1297">
        <v>9</v>
      </c>
      <c r="F1297">
        <v>0.309</v>
      </c>
      <c r="G1297">
        <v>0.34799999999999998</v>
      </c>
      <c r="H1297">
        <v>32.6</v>
      </c>
      <c r="I1297">
        <v>22.2</v>
      </c>
      <c r="J1297">
        <v>284</v>
      </c>
      <c r="K1297">
        <v>1296</v>
      </c>
    </row>
    <row r="1298" spans="2:11" x14ac:dyDescent="0.25">
      <c r="B1298" t="s">
        <v>5224</v>
      </c>
      <c r="C1298" t="s">
        <v>5225</v>
      </c>
      <c r="D1298">
        <v>284</v>
      </c>
      <c r="E1298">
        <v>18</v>
      </c>
      <c r="F1298">
        <v>0.29099999999999998</v>
      </c>
      <c r="G1298">
        <v>0.34699999999999998</v>
      </c>
      <c r="H1298">
        <v>24.8</v>
      </c>
      <c r="I1298">
        <v>22.2</v>
      </c>
      <c r="J1298">
        <v>284</v>
      </c>
      <c r="K1298">
        <v>1297</v>
      </c>
    </row>
    <row r="1299" spans="2:11" x14ac:dyDescent="0.25">
      <c r="B1299" t="s">
        <v>5226</v>
      </c>
      <c r="C1299" t="s">
        <v>5227</v>
      </c>
      <c r="D1299">
        <v>284</v>
      </c>
      <c r="E1299">
        <v>5</v>
      </c>
      <c r="F1299">
        <v>0.33</v>
      </c>
      <c r="G1299">
        <v>0.35499999999999998</v>
      </c>
      <c r="H1299">
        <v>39</v>
      </c>
      <c r="I1299">
        <v>20</v>
      </c>
      <c r="J1299">
        <v>284</v>
      </c>
      <c r="K1299">
        <v>1298</v>
      </c>
    </row>
    <row r="1300" spans="2:11" x14ac:dyDescent="0.25">
      <c r="B1300" t="s">
        <v>5228</v>
      </c>
      <c r="C1300" t="s">
        <v>5229</v>
      </c>
      <c r="D1300">
        <v>284</v>
      </c>
      <c r="E1300">
        <v>27</v>
      </c>
      <c r="F1300">
        <v>0.28899999999999998</v>
      </c>
      <c r="G1300">
        <v>0.28399999999999997</v>
      </c>
      <c r="H1300">
        <v>52.9</v>
      </c>
      <c r="I1300">
        <v>50</v>
      </c>
      <c r="J1300">
        <v>284</v>
      </c>
      <c r="K1300">
        <v>1299</v>
      </c>
    </row>
    <row r="1301" spans="2:11" x14ac:dyDescent="0.25">
      <c r="B1301" t="s">
        <v>1764</v>
      </c>
      <c r="C1301" t="s">
        <v>1765</v>
      </c>
      <c r="D1301">
        <v>283</v>
      </c>
      <c r="E1301">
        <v>38</v>
      </c>
      <c r="F1301">
        <v>0.28399999999999997</v>
      </c>
      <c r="G1301">
        <v>0.27200000000000002</v>
      </c>
      <c r="H1301">
        <v>57</v>
      </c>
      <c r="I1301">
        <v>56.6</v>
      </c>
      <c r="J1301">
        <v>283</v>
      </c>
      <c r="K1301">
        <v>1300</v>
      </c>
    </row>
    <row r="1302" spans="2:11" x14ac:dyDescent="0.25">
      <c r="B1302" t="s">
        <v>5230</v>
      </c>
      <c r="C1302" t="s">
        <v>5231</v>
      </c>
      <c r="D1302">
        <v>283</v>
      </c>
      <c r="E1302">
        <v>8</v>
      </c>
      <c r="F1302">
        <v>0.29899999999999999</v>
      </c>
      <c r="G1302">
        <v>0.33800000000000002</v>
      </c>
      <c r="H1302">
        <v>31.7</v>
      </c>
      <c r="I1302">
        <v>25</v>
      </c>
      <c r="J1302">
        <v>283</v>
      </c>
      <c r="K1302">
        <v>1301</v>
      </c>
    </row>
    <row r="1303" spans="2:11" x14ac:dyDescent="0.25">
      <c r="B1303" t="s">
        <v>5232</v>
      </c>
      <c r="C1303" t="s">
        <v>5233</v>
      </c>
      <c r="D1303">
        <v>283</v>
      </c>
      <c r="E1303">
        <v>19</v>
      </c>
      <c r="F1303">
        <v>0.27600000000000002</v>
      </c>
      <c r="G1303">
        <v>0.29799999999999999</v>
      </c>
      <c r="H1303">
        <v>38.1</v>
      </c>
      <c r="I1303">
        <v>42.1</v>
      </c>
      <c r="J1303">
        <v>283</v>
      </c>
      <c r="K1303">
        <v>1302</v>
      </c>
    </row>
    <row r="1304" spans="2:11" x14ac:dyDescent="0.25">
      <c r="B1304" t="s">
        <v>5234</v>
      </c>
      <c r="C1304" t="s">
        <v>5235</v>
      </c>
      <c r="D1304">
        <v>283</v>
      </c>
      <c r="E1304">
        <v>17</v>
      </c>
      <c r="F1304">
        <v>0.255</v>
      </c>
      <c r="G1304">
        <v>0.21299999999999999</v>
      </c>
      <c r="H1304">
        <v>75.3</v>
      </c>
      <c r="I1304">
        <v>85.3</v>
      </c>
      <c r="J1304">
        <v>283</v>
      </c>
      <c r="K1304">
        <v>1303</v>
      </c>
    </row>
    <row r="1305" spans="2:11" x14ac:dyDescent="0.25">
      <c r="B1305" t="s">
        <v>5236</v>
      </c>
      <c r="C1305" t="s">
        <v>5237</v>
      </c>
      <c r="D1305">
        <v>283</v>
      </c>
      <c r="E1305">
        <v>22</v>
      </c>
      <c r="F1305">
        <v>0.33300000000000002</v>
      </c>
      <c r="G1305">
        <v>0.34699999999999998</v>
      </c>
      <c r="H1305">
        <v>43.5</v>
      </c>
      <c r="I1305">
        <v>15.9</v>
      </c>
      <c r="J1305">
        <v>283</v>
      </c>
      <c r="K1305">
        <v>1304</v>
      </c>
    </row>
    <row r="1306" spans="2:11" x14ac:dyDescent="0.25">
      <c r="B1306" t="s">
        <v>1008</v>
      </c>
      <c r="C1306" t="s">
        <v>1009</v>
      </c>
      <c r="D1306">
        <v>283</v>
      </c>
      <c r="E1306">
        <v>32</v>
      </c>
      <c r="F1306">
        <v>0.28100000000000003</v>
      </c>
      <c r="G1306">
        <v>0.32500000000000001</v>
      </c>
      <c r="H1306">
        <v>29</v>
      </c>
      <c r="I1306">
        <v>29.7</v>
      </c>
      <c r="J1306">
        <v>283</v>
      </c>
      <c r="K1306">
        <v>1305</v>
      </c>
    </row>
    <row r="1307" spans="2:11" x14ac:dyDescent="0.25">
      <c r="B1307" t="s">
        <v>5238</v>
      </c>
      <c r="C1307" t="s">
        <v>5239</v>
      </c>
      <c r="D1307">
        <v>283</v>
      </c>
      <c r="E1307">
        <v>13</v>
      </c>
      <c r="F1307">
        <v>0.26300000000000001</v>
      </c>
      <c r="G1307">
        <v>0.30499999999999999</v>
      </c>
      <c r="H1307">
        <v>28.2</v>
      </c>
      <c r="I1307">
        <v>38.5</v>
      </c>
      <c r="J1307">
        <v>283</v>
      </c>
      <c r="K1307">
        <v>1306</v>
      </c>
    </row>
    <row r="1308" spans="2:11" x14ac:dyDescent="0.25">
      <c r="B1308" t="s">
        <v>1707</v>
      </c>
      <c r="C1308" t="s">
        <v>1708</v>
      </c>
      <c r="D1308">
        <v>283</v>
      </c>
      <c r="E1308">
        <v>34</v>
      </c>
      <c r="F1308">
        <v>0.27400000000000002</v>
      </c>
      <c r="G1308">
        <v>0.27500000000000002</v>
      </c>
      <c r="H1308">
        <v>49.4</v>
      </c>
      <c r="I1308">
        <v>54.4</v>
      </c>
      <c r="J1308">
        <v>283</v>
      </c>
      <c r="K1308">
        <v>1307</v>
      </c>
    </row>
    <row r="1309" spans="2:11" x14ac:dyDescent="0.25">
      <c r="B1309" t="s">
        <v>5240</v>
      </c>
      <c r="C1309" t="s">
        <v>5241</v>
      </c>
      <c r="D1309">
        <v>283</v>
      </c>
      <c r="E1309">
        <v>19</v>
      </c>
      <c r="F1309">
        <v>0.29299999999999998</v>
      </c>
      <c r="G1309">
        <v>0.25</v>
      </c>
      <c r="H1309">
        <v>73.2</v>
      </c>
      <c r="I1309">
        <v>68.400000000000006</v>
      </c>
      <c r="J1309">
        <v>283</v>
      </c>
      <c r="K1309">
        <v>1308</v>
      </c>
    </row>
    <row r="1310" spans="2:11" x14ac:dyDescent="0.25">
      <c r="B1310" t="s">
        <v>5242</v>
      </c>
      <c r="C1310" t="s">
        <v>5243</v>
      </c>
      <c r="D1310">
        <v>282</v>
      </c>
      <c r="E1310">
        <v>10</v>
      </c>
      <c r="F1310">
        <v>0.29199999999999998</v>
      </c>
      <c r="G1310">
        <v>0.26400000000000001</v>
      </c>
      <c r="H1310">
        <v>64.7</v>
      </c>
      <c r="I1310">
        <v>60</v>
      </c>
      <c r="J1310">
        <v>282</v>
      </c>
      <c r="K1310">
        <v>1309</v>
      </c>
    </row>
    <row r="1311" spans="2:11" x14ac:dyDescent="0.25">
      <c r="B1311" t="s">
        <v>5244</v>
      </c>
      <c r="C1311" t="s">
        <v>5245</v>
      </c>
      <c r="D1311">
        <v>282</v>
      </c>
      <c r="E1311">
        <v>23</v>
      </c>
      <c r="F1311">
        <v>0.251</v>
      </c>
      <c r="G1311">
        <v>0.25900000000000001</v>
      </c>
      <c r="H1311">
        <v>45.1</v>
      </c>
      <c r="I1311">
        <v>63</v>
      </c>
      <c r="J1311">
        <v>282</v>
      </c>
      <c r="K1311">
        <v>1310</v>
      </c>
    </row>
    <row r="1312" spans="2:11" x14ac:dyDescent="0.25">
      <c r="B1312" t="s">
        <v>5246</v>
      </c>
      <c r="C1312" t="s">
        <v>5247</v>
      </c>
      <c r="D1312">
        <v>282</v>
      </c>
      <c r="E1312">
        <v>5</v>
      </c>
      <c r="F1312">
        <v>0.245</v>
      </c>
      <c r="G1312">
        <v>0.33800000000000002</v>
      </c>
      <c r="H1312">
        <v>12.1</v>
      </c>
      <c r="I1312">
        <v>40</v>
      </c>
      <c r="J1312">
        <v>282</v>
      </c>
      <c r="K1312">
        <v>1311</v>
      </c>
    </row>
    <row r="1313" spans="2:11" x14ac:dyDescent="0.25">
      <c r="B1313" t="s">
        <v>5248</v>
      </c>
      <c r="C1313" t="s">
        <v>5249</v>
      </c>
      <c r="D1313">
        <v>282</v>
      </c>
      <c r="E1313">
        <v>9</v>
      </c>
      <c r="F1313">
        <v>0.27200000000000002</v>
      </c>
      <c r="G1313">
        <v>0.34499999999999997</v>
      </c>
      <c r="H1313">
        <v>18.8</v>
      </c>
      <c r="I1313">
        <v>22.2</v>
      </c>
      <c r="J1313">
        <v>282</v>
      </c>
      <c r="K1313">
        <v>1312</v>
      </c>
    </row>
    <row r="1314" spans="2:11" x14ac:dyDescent="0.25">
      <c r="B1314" t="s">
        <v>5250</v>
      </c>
      <c r="C1314" t="s">
        <v>5251</v>
      </c>
      <c r="D1314">
        <v>282</v>
      </c>
      <c r="E1314">
        <v>6</v>
      </c>
      <c r="F1314">
        <v>0.28999999999999998</v>
      </c>
      <c r="G1314">
        <v>0.36599999999999999</v>
      </c>
      <c r="H1314">
        <v>19.2</v>
      </c>
      <c r="I1314">
        <v>16.7</v>
      </c>
      <c r="J1314">
        <v>282</v>
      </c>
      <c r="K1314">
        <v>1313</v>
      </c>
    </row>
    <row r="1315" spans="2:11" x14ac:dyDescent="0.25">
      <c r="B1315" t="s">
        <v>5252</v>
      </c>
      <c r="C1315" t="s">
        <v>5253</v>
      </c>
      <c r="D1315">
        <v>281</v>
      </c>
      <c r="E1315">
        <v>5</v>
      </c>
      <c r="F1315">
        <v>0.28199999999999997</v>
      </c>
      <c r="G1315">
        <v>0.26400000000000001</v>
      </c>
      <c r="H1315">
        <v>60.1</v>
      </c>
      <c r="I1315">
        <v>60</v>
      </c>
      <c r="J1315">
        <v>281</v>
      </c>
      <c r="K1315">
        <v>1314</v>
      </c>
    </row>
    <row r="1316" spans="2:11" x14ac:dyDescent="0.25">
      <c r="B1316" t="s">
        <v>5254</v>
      </c>
      <c r="C1316" t="s">
        <v>5255</v>
      </c>
      <c r="D1316">
        <v>281</v>
      </c>
      <c r="E1316">
        <v>10</v>
      </c>
      <c r="F1316">
        <v>0.245</v>
      </c>
      <c r="G1316">
        <v>0.33700000000000002</v>
      </c>
      <c r="H1316">
        <v>12.3</v>
      </c>
      <c r="I1316">
        <v>25</v>
      </c>
      <c r="J1316">
        <v>281</v>
      </c>
      <c r="K1316">
        <v>1315</v>
      </c>
    </row>
    <row r="1317" spans="2:11" x14ac:dyDescent="0.25">
      <c r="B1317" t="s">
        <v>5256</v>
      </c>
      <c r="C1317" t="s">
        <v>5257</v>
      </c>
      <c r="D1317">
        <v>281</v>
      </c>
      <c r="E1317">
        <v>14</v>
      </c>
      <c r="F1317">
        <v>0.313</v>
      </c>
      <c r="G1317">
        <v>0.29499999999999998</v>
      </c>
      <c r="H1317">
        <v>59.5</v>
      </c>
      <c r="I1317">
        <v>42.9</v>
      </c>
      <c r="J1317">
        <v>281</v>
      </c>
      <c r="K1317">
        <v>1316</v>
      </c>
    </row>
    <row r="1318" spans="2:11" x14ac:dyDescent="0.25">
      <c r="B1318" t="s">
        <v>5258</v>
      </c>
      <c r="C1318" t="s">
        <v>5259</v>
      </c>
      <c r="D1318">
        <v>281</v>
      </c>
      <c r="E1318">
        <v>22</v>
      </c>
      <c r="F1318">
        <v>0.28599999999999998</v>
      </c>
      <c r="G1318">
        <v>0.25700000000000001</v>
      </c>
      <c r="H1318">
        <v>66.2</v>
      </c>
      <c r="I1318">
        <v>63.6</v>
      </c>
      <c r="J1318">
        <v>281</v>
      </c>
      <c r="K1318">
        <v>1317</v>
      </c>
    </row>
    <row r="1319" spans="2:11" x14ac:dyDescent="0.25">
      <c r="B1319" t="s">
        <v>5260</v>
      </c>
      <c r="C1319" t="s">
        <v>5261</v>
      </c>
      <c r="D1319">
        <v>281</v>
      </c>
      <c r="E1319">
        <v>10</v>
      </c>
      <c r="F1319">
        <v>0.26700000000000002</v>
      </c>
      <c r="G1319">
        <v>0.35199999999999998</v>
      </c>
      <c r="H1319">
        <v>15.5</v>
      </c>
      <c r="I1319">
        <v>20</v>
      </c>
      <c r="J1319">
        <v>281</v>
      </c>
      <c r="K1319">
        <v>1318</v>
      </c>
    </row>
    <row r="1320" spans="2:11" x14ac:dyDescent="0.25">
      <c r="B1320" t="s">
        <v>5262</v>
      </c>
      <c r="C1320" t="s">
        <v>5263</v>
      </c>
      <c r="D1320">
        <v>281</v>
      </c>
      <c r="E1320">
        <v>14</v>
      </c>
      <c r="F1320">
        <v>0.27400000000000002</v>
      </c>
      <c r="G1320">
        <v>0.25600000000000001</v>
      </c>
      <c r="H1320">
        <v>60.4</v>
      </c>
      <c r="I1320">
        <v>64.3</v>
      </c>
      <c r="J1320">
        <v>281</v>
      </c>
      <c r="K1320">
        <v>1319</v>
      </c>
    </row>
    <row r="1321" spans="2:11" x14ac:dyDescent="0.25">
      <c r="B1321" t="s">
        <v>5264</v>
      </c>
      <c r="C1321" t="s">
        <v>5265</v>
      </c>
      <c r="D1321">
        <v>281</v>
      </c>
      <c r="E1321">
        <v>21</v>
      </c>
      <c r="F1321">
        <v>0.309</v>
      </c>
      <c r="G1321">
        <v>0.26</v>
      </c>
      <c r="H1321">
        <v>74.5</v>
      </c>
      <c r="I1321">
        <v>61.9</v>
      </c>
      <c r="J1321">
        <v>281</v>
      </c>
      <c r="K1321">
        <v>1320</v>
      </c>
    </row>
    <row r="1322" spans="2:11" x14ac:dyDescent="0.25">
      <c r="B1322" t="s">
        <v>5266</v>
      </c>
      <c r="C1322" t="s">
        <v>5267</v>
      </c>
      <c r="D1322">
        <v>281</v>
      </c>
      <c r="E1322">
        <v>8</v>
      </c>
      <c r="F1322">
        <v>0.255</v>
      </c>
      <c r="G1322">
        <v>0.247</v>
      </c>
      <c r="H1322">
        <v>54.7</v>
      </c>
      <c r="I1322">
        <v>68.8</v>
      </c>
      <c r="J1322">
        <v>281</v>
      </c>
      <c r="K1322">
        <v>1321</v>
      </c>
    </row>
    <row r="1323" spans="2:11" x14ac:dyDescent="0.25">
      <c r="B1323" t="s">
        <v>5268</v>
      </c>
      <c r="C1323" t="s">
        <v>5269</v>
      </c>
      <c r="D1323">
        <v>281</v>
      </c>
      <c r="E1323">
        <v>26</v>
      </c>
      <c r="F1323">
        <v>0.28799999999999998</v>
      </c>
      <c r="G1323">
        <v>0.33500000000000002</v>
      </c>
      <c r="H1323">
        <v>28</v>
      </c>
      <c r="I1323">
        <v>25</v>
      </c>
      <c r="J1323">
        <v>281</v>
      </c>
      <c r="K1323">
        <v>1322</v>
      </c>
    </row>
    <row r="1324" spans="2:11" x14ac:dyDescent="0.25">
      <c r="B1324" t="s">
        <v>671</v>
      </c>
      <c r="C1324" t="s">
        <v>672</v>
      </c>
      <c r="D1324">
        <v>281</v>
      </c>
      <c r="E1324">
        <v>18</v>
      </c>
      <c r="F1324">
        <v>0.27900000000000003</v>
      </c>
      <c r="G1324">
        <v>0.25600000000000001</v>
      </c>
      <c r="H1324">
        <v>62.9</v>
      </c>
      <c r="I1324">
        <v>63.9</v>
      </c>
      <c r="J1324">
        <v>281</v>
      </c>
      <c r="K1324">
        <v>1323</v>
      </c>
    </row>
    <row r="1325" spans="2:11" x14ac:dyDescent="0.25">
      <c r="B1325" t="s">
        <v>5270</v>
      </c>
      <c r="C1325" t="s">
        <v>5271</v>
      </c>
      <c r="D1325">
        <v>281</v>
      </c>
      <c r="E1325">
        <v>15</v>
      </c>
      <c r="F1325">
        <v>0.25</v>
      </c>
      <c r="G1325">
        <v>0.23799999999999999</v>
      </c>
      <c r="H1325">
        <v>57.6</v>
      </c>
      <c r="I1325">
        <v>73.3</v>
      </c>
      <c r="J1325">
        <v>281</v>
      </c>
      <c r="K1325">
        <v>1324</v>
      </c>
    </row>
    <row r="1326" spans="2:11" x14ac:dyDescent="0.25">
      <c r="B1326" t="s">
        <v>5272</v>
      </c>
      <c r="C1326" t="s">
        <v>5273</v>
      </c>
      <c r="D1326">
        <v>280</v>
      </c>
      <c r="E1326">
        <v>20</v>
      </c>
      <c r="F1326">
        <v>0.30299999999999999</v>
      </c>
      <c r="G1326">
        <v>0.27200000000000002</v>
      </c>
      <c r="H1326">
        <v>66.400000000000006</v>
      </c>
      <c r="I1326">
        <v>55</v>
      </c>
      <c r="J1326">
        <v>280</v>
      </c>
      <c r="K1326">
        <v>1325</v>
      </c>
    </row>
    <row r="1327" spans="2:11" x14ac:dyDescent="0.25">
      <c r="B1327" t="s">
        <v>5274</v>
      </c>
      <c r="C1327" t="s">
        <v>5275</v>
      </c>
      <c r="D1327">
        <v>280</v>
      </c>
      <c r="E1327">
        <v>40</v>
      </c>
      <c r="F1327">
        <v>0.27900000000000003</v>
      </c>
      <c r="G1327">
        <v>0.25800000000000001</v>
      </c>
      <c r="H1327">
        <v>61.9</v>
      </c>
      <c r="I1327">
        <v>62.5</v>
      </c>
      <c r="J1327">
        <v>280</v>
      </c>
      <c r="K1327">
        <v>1326</v>
      </c>
    </row>
    <row r="1328" spans="2:11" x14ac:dyDescent="0.25">
      <c r="B1328" t="s">
        <v>5276</v>
      </c>
      <c r="C1328" t="s">
        <v>5277</v>
      </c>
      <c r="D1328">
        <v>280</v>
      </c>
      <c r="E1328">
        <v>26</v>
      </c>
      <c r="F1328">
        <v>0.26600000000000001</v>
      </c>
      <c r="G1328">
        <v>0.25</v>
      </c>
      <c r="H1328">
        <v>59.8</v>
      </c>
      <c r="I1328">
        <v>67.3</v>
      </c>
      <c r="J1328">
        <v>280</v>
      </c>
      <c r="K1328">
        <v>1327</v>
      </c>
    </row>
    <row r="1329" spans="2:11" x14ac:dyDescent="0.25">
      <c r="B1329" t="s">
        <v>5278</v>
      </c>
      <c r="C1329" t="s">
        <v>5279</v>
      </c>
      <c r="D1329">
        <v>280</v>
      </c>
      <c r="E1329">
        <v>9</v>
      </c>
      <c r="F1329">
        <v>0.29699999999999999</v>
      </c>
      <c r="G1329">
        <v>0.36399999999999999</v>
      </c>
      <c r="H1329">
        <v>22.2</v>
      </c>
      <c r="I1329">
        <v>16.7</v>
      </c>
      <c r="J1329">
        <v>280</v>
      </c>
      <c r="K1329">
        <v>1328</v>
      </c>
    </row>
    <row r="1330" spans="2:11" x14ac:dyDescent="0.25">
      <c r="B1330" t="s">
        <v>5280</v>
      </c>
      <c r="C1330" t="s">
        <v>5281</v>
      </c>
      <c r="D1330">
        <v>280</v>
      </c>
      <c r="E1330">
        <v>7</v>
      </c>
      <c r="F1330">
        <v>0.3</v>
      </c>
      <c r="G1330">
        <v>0.308</v>
      </c>
      <c r="H1330">
        <v>45.9</v>
      </c>
      <c r="I1330">
        <v>35.700000000000003</v>
      </c>
      <c r="J1330">
        <v>280</v>
      </c>
      <c r="K1330">
        <v>1329</v>
      </c>
    </row>
    <row r="1331" spans="2:11" x14ac:dyDescent="0.25">
      <c r="B1331" t="s">
        <v>2055</v>
      </c>
      <c r="C1331" t="s">
        <v>2056</v>
      </c>
      <c r="D1331">
        <v>280</v>
      </c>
      <c r="E1331">
        <v>33</v>
      </c>
      <c r="F1331">
        <v>0.29499999999999998</v>
      </c>
      <c r="G1331">
        <v>0.28499999999999998</v>
      </c>
      <c r="H1331">
        <v>55.1</v>
      </c>
      <c r="I1331">
        <v>47</v>
      </c>
      <c r="J1331">
        <v>280</v>
      </c>
      <c r="K1331">
        <v>1330</v>
      </c>
    </row>
    <row r="1332" spans="2:11" x14ac:dyDescent="0.25">
      <c r="B1332" t="s">
        <v>5282</v>
      </c>
      <c r="C1332" t="s">
        <v>5283</v>
      </c>
      <c r="D1332">
        <v>280</v>
      </c>
      <c r="E1332">
        <v>8</v>
      </c>
      <c r="F1332">
        <v>0.25700000000000001</v>
      </c>
      <c r="G1332">
        <v>0.28000000000000003</v>
      </c>
      <c r="H1332">
        <v>36.799999999999997</v>
      </c>
      <c r="I1332">
        <v>50</v>
      </c>
      <c r="J1332">
        <v>280</v>
      </c>
      <c r="K1332">
        <v>1331</v>
      </c>
    </row>
    <row r="1333" spans="2:11" x14ac:dyDescent="0.25">
      <c r="B1333" t="s">
        <v>1395</v>
      </c>
      <c r="C1333" t="s">
        <v>1396</v>
      </c>
      <c r="D1333">
        <v>280</v>
      </c>
      <c r="E1333">
        <v>7</v>
      </c>
      <c r="F1333">
        <v>0.32900000000000001</v>
      </c>
      <c r="G1333">
        <v>0.26700000000000002</v>
      </c>
      <c r="H1333">
        <v>78.599999999999994</v>
      </c>
      <c r="I1333">
        <v>57.1</v>
      </c>
      <c r="J1333">
        <v>280</v>
      </c>
      <c r="K1333">
        <v>1332</v>
      </c>
    </row>
    <row r="1334" spans="2:11" x14ac:dyDescent="0.25">
      <c r="B1334" t="s">
        <v>5284</v>
      </c>
      <c r="C1334" t="s">
        <v>5285</v>
      </c>
      <c r="D1334">
        <v>280</v>
      </c>
      <c r="E1334">
        <v>33</v>
      </c>
      <c r="F1334">
        <v>0.26100000000000001</v>
      </c>
      <c r="G1334">
        <v>0.24399999999999999</v>
      </c>
      <c r="H1334">
        <v>60.2</v>
      </c>
      <c r="I1334">
        <v>69.7</v>
      </c>
      <c r="J1334">
        <v>280</v>
      </c>
      <c r="K1334">
        <v>1333</v>
      </c>
    </row>
    <row r="1335" spans="2:11" x14ac:dyDescent="0.25">
      <c r="B1335" t="s">
        <v>5286</v>
      </c>
      <c r="C1335" t="s">
        <v>5287</v>
      </c>
      <c r="D1335">
        <v>280</v>
      </c>
      <c r="E1335">
        <v>11</v>
      </c>
      <c r="F1335">
        <v>0.32300000000000001</v>
      </c>
      <c r="G1335">
        <v>0.27100000000000002</v>
      </c>
      <c r="H1335">
        <v>74.5</v>
      </c>
      <c r="I1335">
        <v>54.5</v>
      </c>
      <c r="J1335">
        <v>280</v>
      </c>
      <c r="K1335">
        <v>1334</v>
      </c>
    </row>
    <row r="1336" spans="2:11" x14ac:dyDescent="0.25">
      <c r="B1336" t="s">
        <v>5288</v>
      </c>
      <c r="C1336" t="s">
        <v>5289</v>
      </c>
      <c r="D1336">
        <v>279</v>
      </c>
      <c r="E1336">
        <v>28</v>
      </c>
      <c r="F1336">
        <v>0.26800000000000002</v>
      </c>
      <c r="G1336">
        <v>0.254</v>
      </c>
      <c r="H1336">
        <v>58.1</v>
      </c>
      <c r="I1336">
        <v>64.3</v>
      </c>
      <c r="J1336">
        <v>279</v>
      </c>
      <c r="K1336">
        <v>1335</v>
      </c>
    </row>
    <row r="1337" spans="2:11" x14ac:dyDescent="0.25">
      <c r="B1337" t="s">
        <v>5290</v>
      </c>
      <c r="C1337" t="s">
        <v>5291</v>
      </c>
      <c r="D1337">
        <v>279</v>
      </c>
      <c r="E1337">
        <v>13</v>
      </c>
      <c r="F1337">
        <v>0.27900000000000003</v>
      </c>
      <c r="G1337">
        <v>0.23</v>
      </c>
      <c r="H1337">
        <v>76.7</v>
      </c>
      <c r="I1337">
        <v>76.900000000000006</v>
      </c>
      <c r="J1337">
        <v>279</v>
      </c>
      <c r="K1337">
        <v>1336</v>
      </c>
    </row>
    <row r="1338" spans="2:11" x14ac:dyDescent="0.25">
      <c r="B1338" t="s">
        <v>5292</v>
      </c>
      <c r="C1338" t="s">
        <v>5293</v>
      </c>
      <c r="D1338">
        <v>279</v>
      </c>
      <c r="E1338">
        <v>13</v>
      </c>
      <c r="F1338">
        <v>0.26700000000000002</v>
      </c>
      <c r="G1338">
        <v>0.318</v>
      </c>
      <c r="H1338">
        <v>25.4</v>
      </c>
      <c r="I1338">
        <v>30.8</v>
      </c>
      <c r="J1338">
        <v>279</v>
      </c>
      <c r="K1338">
        <v>1337</v>
      </c>
    </row>
    <row r="1339" spans="2:11" x14ac:dyDescent="0.25">
      <c r="B1339" t="s">
        <v>187</v>
      </c>
      <c r="C1339" t="s">
        <v>188</v>
      </c>
      <c r="D1339">
        <v>279</v>
      </c>
      <c r="E1339">
        <v>14</v>
      </c>
      <c r="F1339">
        <v>0.25600000000000001</v>
      </c>
      <c r="G1339">
        <v>0.28599999999999998</v>
      </c>
      <c r="H1339">
        <v>33.799999999999997</v>
      </c>
      <c r="I1339">
        <v>46.4</v>
      </c>
      <c r="J1339">
        <v>279</v>
      </c>
      <c r="K1339">
        <v>1338</v>
      </c>
    </row>
    <row r="1340" spans="2:11" x14ac:dyDescent="0.25">
      <c r="B1340" t="s">
        <v>5294</v>
      </c>
      <c r="C1340" t="s">
        <v>5295</v>
      </c>
      <c r="D1340">
        <v>279</v>
      </c>
      <c r="E1340">
        <v>8</v>
      </c>
      <c r="F1340">
        <v>0.24199999999999999</v>
      </c>
      <c r="G1340">
        <v>0.24</v>
      </c>
      <c r="H1340">
        <v>51.5</v>
      </c>
      <c r="I1340">
        <v>81.2</v>
      </c>
      <c r="J1340">
        <v>279</v>
      </c>
      <c r="K1340">
        <v>1339</v>
      </c>
    </row>
    <row r="1341" spans="2:11" x14ac:dyDescent="0.25">
      <c r="B1341" t="s">
        <v>5296</v>
      </c>
      <c r="C1341" t="s">
        <v>5297</v>
      </c>
      <c r="D1341">
        <v>278</v>
      </c>
      <c r="E1341">
        <v>6</v>
      </c>
      <c r="F1341">
        <v>0.252</v>
      </c>
      <c r="G1341">
        <v>0.249</v>
      </c>
      <c r="H1341">
        <v>51.5</v>
      </c>
      <c r="I1341">
        <v>66.7</v>
      </c>
      <c r="J1341">
        <v>278</v>
      </c>
      <c r="K1341">
        <v>1340</v>
      </c>
    </row>
    <row r="1342" spans="2:11" x14ac:dyDescent="0.25">
      <c r="B1342" t="s">
        <v>1244</v>
      </c>
      <c r="C1342" t="s">
        <v>1245</v>
      </c>
      <c r="D1342">
        <v>278</v>
      </c>
      <c r="E1342">
        <v>9</v>
      </c>
      <c r="F1342">
        <v>0.28499999999999998</v>
      </c>
      <c r="G1342">
        <v>0.28799999999999998</v>
      </c>
      <c r="H1342">
        <v>48.1</v>
      </c>
      <c r="I1342">
        <v>44.4</v>
      </c>
      <c r="J1342">
        <v>278</v>
      </c>
      <c r="K1342">
        <v>1341</v>
      </c>
    </row>
    <row r="1343" spans="2:11" x14ac:dyDescent="0.25">
      <c r="B1343" t="s">
        <v>5298</v>
      </c>
      <c r="C1343" t="s">
        <v>5299</v>
      </c>
      <c r="D1343">
        <v>278</v>
      </c>
      <c r="E1343">
        <v>20</v>
      </c>
      <c r="F1343">
        <v>0.28599999999999998</v>
      </c>
      <c r="G1343">
        <v>0.30099999999999999</v>
      </c>
      <c r="H1343">
        <v>41.8</v>
      </c>
      <c r="I1343">
        <v>37.5</v>
      </c>
      <c r="J1343">
        <v>278</v>
      </c>
      <c r="K1343">
        <v>1342</v>
      </c>
    </row>
    <row r="1344" spans="2:11" x14ac:dyDescent="0.25">
      <c r="B1344" t="s">
        <v>222</v>
      </c>
      <c r="C1344" t="s">
        <v>223</v>
      </c>
      <c r="D1344">
        <v>277</v>
      </c>
      <c r="E1344">
        <v>6</v>
      </c>
      <c r="F1344">
        <v>0.32</v>
      </c>
      <c r="G1344">
        <v>0.36</v>
      </c>
      <c r="H1344">
        <v>32.6</v>
      </c>
      <c r="I1344">
        <v>16.7</v>
      </c>
      <c r="J1344">
        <v>277</v>
      </c>
      <c r="K1344">
        <v>1343</v>
      </c>
    </row>
    <row r="1345" spans="2:11" x14ac:dyDescent="0.25">
      <c r="B1345" t="s">
        <v>5300</v>
      </c>
      <c r="C1345" t="s">
        <v>5301</v>
      </c>
      <c r="D1345">
        <v>277</v>
      </c>
      <c r="E1345">
        <v>8</v>
      </c>
      <c r="F1345">
        <v>0.29199999999999998</v>
      </c>
      <c r="G1345">
        <v>0.38</v>
      </c>
      <c r="H1345">
        <v>16.399999999999999</v>
      </c>
      <c r="I1345">
        <v>12.5</v>
      </c>
      <c r="J1345">
        <v>277</v>
      </c>
      <c r="K1345">
        <v>1344</v>
      </c>
    </row>
    <row r="1346" spans="2:11" x14ac:dyDescent="0.25">
      <c r="B1346" t="s">
        <v>5302</v>
      </c>
      <c r="C1346" t="s">
        <v>5303</v>
      </c>
      <c r="D1346">
        <v>277</v>
      </c>
      <c r="E1346">
        <v>8</v>
      </c>
      <c r="F1346">
        <v>0.32600000000000001</v>
      </c>
      <c r="G1346">
        <v>0.26300000000000001</v>
      </c>
      <c r="H1346">
        <v>79.2</v>
      </c>
      <c r="I1346">
        <v>50</v>
      </c>
      <c r="J1346">
        <v>277</v>
      </c>
      <c r="K1346">
        <v>1345</v>
      </c>
    </row>
    <row r="1347" spans="2:11" x14ac:dyDescent="0.25">
      <c r="B1347" t="s">
        <v>5304</v>
      </c>
      <c r="C1347" t="s">
        <v>5305</v>
      </c>
      <c r="D1347">
        <v>277</v>
      </c>
      <c r="E1347">
        <v>14</v>
      </c>
      <c r="F1347">
        <v>0.28999999999999998</v>
      </c>
      <c r="G1347">
        <v>0.30399999999999999</v>
      </c>
      <c r="H1347">
        <v>42.7</v>
      </c>
      <c r="I1347">
        <v>35.700000000000003</v>
      </c>
      <c r="J1347">
        <v>277</v>
      </c>
      <c r="K1347">
        <v>1346</v>
      </c>
    </row>
    <row r="1348" spans="2:11" x14ac:dyDescent="0.25">
      <c r="B1348" t="s">
        <v>5306</v>
      </c>
      <c r="C1348" t="s">
        <v>5307</v>
      </c>
      <c r="D1348">
        <v>277</v>
      </c>
      <c r="E1348">
        <v>16</v>
      </c>
      <c r="F1348">
        <v>0.25800000000000001</v>
      </c>
      <c r="G1348">
        <v>0.26</v>
      </c>
      <c r="H1348">
        <v>48.8</v>
      </c>
      <c r="I1348">
        <v>59.4</v>
      </c>
      <c r="J1348">
        <v>277</v>
      </c>
      <c r="K1348">
        <v>1347</v>
      </c>
    </row>
    <row r="1349" spans="2:11" x14ac:dyDescent="0.25">
      <c r="B1349" t="s">
        <v>5308</v>
      </c>
      <c r="C1349" t="s">
        <v>5309</v>
      </c>
      <c r="D1349">
        <v>277</v>
      </c>
      <c r="E1349">
        <v>13</v>
      </c>
      <c r="F1349">
        <v>0.27200000000000002</v>
      </c>
      <c r="G1349">
        <v>0.26300000000000001</v>
      </c>
      <c r="H1349">
        <v>55.2</v>
      </c>
      <c r="I1349">
        <v>57.7</v>
      </c>
      <c r="J1349">
        <v>277</v>
      </c>
      <c r="K1349">
        <v>1348</v>
      </c>
    </row>
    <row r="1350" spans="2:11" x14ac:dyDescent="0.25">
      <c r="B1350" t="s">
        <v>5310</v>
      </c>
      <c r="C1350" t="s">
        <v>5311</v>
      </c>
      <c r="D1350">
        <v>277</v>
      </c>
      <c r="E1350">
        <v>6</v>
      </c>
      <c r="F1350">
        <v>0.24</v>
      </c>
      <c r="G1350">
        <v>0.28399999999999997</v>
      </c>
      <c r="H1350">
        <v>26.2</v>
      </c>
      <c r="I1350">
        <v>50</v>
      </c>
      <c r="J1350">
        <v>277</v>
      </c>
      <c r="K1350">
        <v>1349</v>
      </c>
    </row>
    <row r="1351" spans="2:11" x14ac:dyDescent="0.25">
      <c r="B1351" t="s">
        <v>5312</v>
      </c>
      <c r="C1351" t="s">
        <v>5313</v>
      </c>
      <c r="D1351">
        <v>276</v>
      </c>
      <c r="E1351">
        <v>31</v>
      </c>
      <c r="F1351">
        <v>0.29199999999999998</v>
      </c>
      <c r="G1351">
        <v>0.28499999999999998</v>
      </c>
      <c r="H1351">
        <v>53.5</v>
      </c>
      <c r="I1351">
        <v>45.2</v>
      </c>
      <c r="J1351">
        <v>276</v>
      </c>
      <c r="K1351">
        <v>1350</v>
      </c>
    </row>
    <row r="1352" spans="2:11" x14ac:dyDescent="0.25">
      <c r="B1352" t="s">
        <v>5314</v>
      </c>
      <c r="C1352" t="s">
        <v>5315</v>
      </c>
      <c r="D1352">
        <v>276</v>
      </c>
      <c r="E1352">
        <v>30</v>
      </c>
      <c r="F1352">
        <v>0.28199999999999997</v>
      </c>
      <c r="G1352">
        <v>0.27600000000000002</v>
      </c>
      <c r="H1352">
        <v>53</v>
      </c>
      <c r="I1352">
        <v>50</v>
      </c>
      <c r="J1352">
        <v>276</v>
      </c>
      <c r="K1352">
        <v>1351</v>
      </c>
    </row>
    <row r="1353" spans="2:11" x14ac:dyDescent="0.25">
      <c r="B1353" t="s">
        <v>5316</v>
      </c>
      <c r="C1353" t="s">
        <v>5317</v>
      </c>
      <c r="D1353">
        <v>276</v>
      </c>
      <c r="E1353">
        <v>32</v>
      </c>
      <c r="F1353">
        <v>0.26500000000000001</v>
      </c>
      <c r="G1353">
        <v>0.254</v>
      </c>
      <c r="H1353">
        <v>56.2</v>
      </c>
      <c r="I1353">
        <v>62.5</v>
      </c>
      <c r="J1353">
        <v>276</v>
      </c>
      <c r="K1353">
        <v>1352</v>
      </c>
    </row>
    <row r="1354" spans="2:11" x14ac:dyDescent="0.25">
      <c r="B1354" t="s">
        <v>5318</v>
      </c>
      <c r="C1354" t="s">
        <v>5319</v>
      </c>
      <c r="D1354">
        <v>276</v>
      </c>
      <c r="E1354">
        <v>14</v>
      </c>
      <c r="F1354">
        <v>0.27700000000000002</v>
      </c>
      <c r="G1354">
        <v>0.27600000000000002</v>
      </c>
      <c r="H1354">
        <v>50.5</v>
      </c>
      <c r="I1354">
        <v>50</v>
      </c>
      <c r="J1354">
        <v>276</v>
      </c>
      <c r="K1354">
        <v>1353</v>
      </c>
    </row>
    <row r="1355" spans="2:11" x14ac:dyDescent="0.25">
      <c r="B1355" t="s">
        <v>5320</v>
      </c>
      <c r="C1355" t="s">
        <v>5321</v>
      </c>
      <c r="D1355">
        <v>276</v>
      </c>
      <c r="E1355">
        <v>18</v>
      </c>
      <c r="F1355">
        <v>0.3</v>
      </c>
      <c r="G1355">
        <v>0.33</v>
      </c>
      <c r="H1355">
        <v>35.9</v>
      </c>
      <c r="I1355">
        <v>25</v>
      </c>
      <c r="J1355">
        <v>276</v>
      </c>
      <c r="K1355">
        <v>1354</v>
      </c>
    </row>
    <row r="1356" spans="2:11" x14ac:dyDescent="0.25">
      <c r="B1356" t="s">
        <v>5322</v>
      </c>
      <c r="C1356" t="s">
        <v>5323</v>
      </c>
      <c r="D1356">
        <v>276</v>
      </c>
      <c r="E1356">
        <v>16</v>
      </c>
      <c r="F1356">
        <v>0.26600000000000001</v>
      </c>
      <c r="G1356">
        <v>0.254</v>
      </c>
      <c r="H1356">
        <v>57.1</v>
      </c>
      <c r="I1356">
        <v>62.5</v>
      </c>
      <c r="J1356">
        <v>276</v>
      </c>
      <c r="K1356">
        <v>1355</v>
      </c>
    </row>
    <row r="1357" spans="2:11" x14ac:dyDescent="0.25">
      <c r="B1357" t="s">
        <v>5324</v>
      </c>
      <c r="C1357" t="s">
        <v>5325</v>
      </c>
      <c r="D1357">
        <v>276</v>
      </c>
      <c r="E1357">
        <v>16</v>
      </c>
      <c r="F1357">
        <v>0.28699999999999998</v>
      </c>
      <c r="G1357">
        <v>0.26500000000000001</v>
      </c>
      <c r="H1357">
        <v>62.4</v>
      </c>
      <c r="I1357">
        <v>56.2</v>
      </c>
      <c r="J1357">
        <v>276</v>
      </c>
      <c r="K1357">
        <v>1356</v>
      </c>
    </row>
    <row r="1358" spans="2:11" x14ac:dyDescent="0.25">
      <c r="B1358" t="s">
        <v>5326</v>
      </c>
      <c r="C1358" t="s">
        <v>5327</v>
      </c>
      <c r="D1358">
        <v>275</v>
      </c>
      <c r="E1358">
        <v>11</v>
      </c>
      <c r="F1358">
        <v>0.247</v>
      </c>
      <c r="G1358">
        <v>0.183</v>
      </c>
      <c r="H1358">
        <v>86.4</v>
      </c>
      <c r="I1358">
        <v>95.5</v>
      </c>
      <c r="J1358">
        <v>275</v>
      </c>
      <c r="K1358">
        <v>1357</v>
      </c>
    </row>
    <row r="1359" spans="2:11" x14ac:dyDescent="0.25">
      <c r="B1359" t="s">
        <v>5328</v>
      </c>
      <c r="C1359" t="s">
        <v>5329</v>
      </c>
      <c r="D1359">
        <v>275</v>
      </c>
      <c r="E1359">
        <v>8</v>
      </c>
      <c r="F1359">
        <v>0.28799999999999998</v>
      </c>
      <c r="G1359">
        <v>0.253</v>
      </c>
      <c r="H1359">
        <v>68.900000000000006</v>
      </c>
      <c r="I1359">
        <v>62.5</v>
      </c>
      <c r="J1359">
        <v>275</v>
      </c>
      <c r="K1359">
        <v>1358</v>
      </c>
    </row>
    <row r="1360" spans="2:11" x14ac:dyDescent="0.25">
      <c r="B1360" t="s">
        <v>5330</v>
      </c>
      <c r="C1360" t="s">
        <v>5331</v>
      </c>
      <c r="D1360">
        <v>275</v>
      </c>
      <c r="E1360">
        <v>12</v>
      </c>
      <c r="F1360">
        <v>0.29199999999999998</v>
      </c>
      <c r="G1360">
        <v>0.377</v>
      </c>
      <c r="H1360">
        <v>17.100000000000001</v>
      </c>
      <c r="I1360">
        <v>12.5</v>
      </c>
      <c r="J1360">
        <v>275</v>
      </c>
      <c r="K1360">
        <v>1359</v>
      </c>
    </row>
    <row r="1361" spans="2:11" x14ac:dyDescent="0.25">
      <c r="B1361" t="s">
        <v>5332</v>
      </c>
      <c r="C1361" t="s">
        <v>5333</v>
      </c>
      <c r="D1361">
        <v>275</v>
      </c>
      <c r="E1361">
        <v>6</v>
      </c>
      <c r="F1361">
        <v>0.252</v>
      </c>
      <c r="G1361">
        <v>0.21199999999999999</v>
      </c>
      <c r="H1361">
        <v>74.5</v>
      </c>
      <c r="I1361">
        <v>83.3</v>
      </c>
      <c r="J1361">
        <v>275</v>
      </c>
      <c r="K1361">
        <v>1360</v>
      </c>
    </row>
    <row r="1362" spans="2:11" x14ac:dyDescent="0.25">
      <c r="B1362" t="s">
        <v>5334</v>
      </c>
      <c r="C1362" t="s">
        <v>5335</v>
      </c>
      <c r="D1362">
        <v>274</v>
      </c>
      <c r="E1362">
        <v>20</v>
      </c>
      <c r="F1362">
        <v>0.30299999999999999</v>
      </c>
      <c r="G1362">
        <v>0.248</v>
      </c>
      <c r="H1362">
        <v>77.400000000000006</v>
      </c>
      <c r="I1362">
        <v>65</v>
      </c>
      <c r="J1362">
        <v>274</v>
      </c>
      <c r="K1362">
        <v>1361</v>
      </c>
    </row>
    <row r="1363" spans="2:11" x14ac:dyDescent="0.25">
      <c r="B1363" t="s">
        <v>5336</v>
      </c>
      <c r="C1363" t="s">
        <v>5337</v>
      </c>
      <c r="D1363">
        <v>274</v>
      </c>
      <c r="E1363">
        <v>7</v>
      </c>
      <c r="F1363">
        <v>0.32300000000000001</v>
      </c>
      <c r="G1363">
        <v>0.35499999999999998</v>
      </c>
      <c r="H1363">
        <v>35.799999999999997</v>
      </c>
      <c r="I1363">
        <v>14.3</v>
      </c>
      <c r="J1363">
        <v>274</v>
      </c>
      <c r="K1363">
        <v>1362</v>
      </c>
    </row>
    <row r="1364" spans="2:11" x14ac:dyDescent="0.25">
      <c r="B1364" t="s">
        <v>5338</v>
      </c>
      <c r="C1364" t="s">
        <v>5339</v>
      </c>
      <c r="D1364">
        <v>274</v>
      </c>
      <c r="E1364">
        <v>28</v>
      </c>
      <c r="F1364">
        <v>0.28000000000000003</v>
      </c>
      <c r="G1364">
        <v>0.27400000000000002</v>
      </c>
      <c r="H1364">
        <v>53.4</v>
      </c>
      <c r="I1364">
        <v>50</v>
      </c>
      <c r="J1364">
        <v>274</v>
      </c>
      <c r="K1364">
        <v>1363</v>
      </c>
    </row>
    <row r="1365" spans="2:11" x14ac:dyDescent="0.25">
      <c r="B1365" t="s">
        <v>1517</v>
      </c>
      <c r="C1365" t="s">
        <v>1518</v>
      </c>
      <c r="D1365">
        <v>274</v>
      </c>
      <c r="E1365">
        <v>10</v>
      </c>
      <c r="F1365">
        <v>0.3</v>
      </c>
      <c r="G1365">
        <v>0.34300000000000003</v>
      </c>
      <c r="H1365">
        <v>30.3</v>
      </c>
      <c r="I1365">
        <v>20</v>
      </c>
      <c r="J1365">
        <v>274</v>
      </c>
      <c r="K1365">
        <v>1364</v>
      </c>
    </row>
    <row r="1366" spans="2:11" x14ac:dyDescent="0.25">
      <c r="B1366" t="s">
        <v>2057</v>
      </c>
      <c r="C1366" t="s">
        <v>2058</v>
      </c>
      <c r="D1366">
        <v>273</v>
      </c>
      <c r="E1366">
        <v>21</v>
      </c>
      <c r="F1366">
        <v>0.26700000000000002</v>
      </c>
      <c r="G1366">
        <v>0.27800000000000002</v>
      </c>
      <c r="H1366">
        <v>44.2</v>
      </c>
      <c r="I1366">
        <v>47.6</v>
      </c>
      <c r="J1366">
        <v>273</v>
      </c>
      <c r="K1366">
        <v>1365</v>
      </c>
    </row>
    <row r="1367" spans="2:11" x14ac:dyDescent="0.25">
      <c r="B1367" t="s">
        <v>1308</v>
      </c>
      <c r="C1367" t="s">
        <v>1309</v>
      </c>
      <c r="D1367">
        <v>273</v>
      </c>
      <c r="E1367">
        <v>5</v>
      </c>
      <c r="F1367">
        <v>0.28000000000000003</v>
      </c>
      <c r="G1367">
        <v>0.29199999999999998</v>
      </c>
      <c r="H1367">
        <v>43.8</v>
      </c>
      <c r="I1367">
        <v>40</v>
      </c>
      <c r="J1367">
        <v>273</v>
      </c>
      <c r="K1367">
        <v>1366</v>
      </c>
    </row>
    <row r="1368" spans="2:11" x14ac:dyDescent="0.25">
      <c r="B1368" t="s">
        <v>5340</v>
      </c>
      <c r="C1368" t="s">
        <v>5341</v>
      </c>
      <c r="D1368">
        <v>273</v>
      </c>
      <c r="E1368">
        <v>23</v>
      </c>
      <c r="F1368">
        <v>0.28000000000000003</v>
      </c>
      <c r="G1368">
        <v>0.255</v>
      </c>
      <c r="H1368">
        <v>64.2</v>
      </c>
      <c r="I1368">
        <v>60.9</v>
      </c>
      <c r="J1368">
        <v>273</v>
      </c>
      <c r="K1368">
        <v>1367</v>
      </c>
    </row>
    <row r="1369" spans="2:11" x14ac:dyDescent="0.25">
      <c r="B1369" t="s">
        <v>5342</v>
      </c>
      <c r="C1369" t="s">
        <v>5343</v>
      </c>
      <c r="D1369">
        <v>273</v>
      </c>
      <c r="E1369">
        <v>6</v>
      </c>
      <c r="F1369">
        <v>0.32200000000000001</v>
      </c>
      <c r="G1369">
        <v>0.39200000000000002</v>
      </c>
      <c r="H1369">
        <v>22.6</v>
      </c>
      <c r="I1369">
        <v>0</v>
      </c>
      <c r="J1369">
        <v>273</v>
      </c>
      <c r="K1369">
        <v>1368</v>
      </c>
    </row>
    <row r="1370" spans="2:11" x14ac:dyDescent="0.25">
      <c r="B1370" t="s">
        <v>5344</v>
      </c>
      <c r="C1370" t="s">
        <v>5345</v>
      </c>
      <c r="D1370">
        <v>273</v>
      </c>
      <c r="E1370">
        <v>12</v>
      </c>
      <c r="F1370">
        <v>0.23699999999999999</v>
      </c>
      <c r="G1370">
        <v>0.30199999999999999</v>
      </c>
      <c r="H1370">
        <v>18.5</v>
      </c>
      <c r="I1370">
        <v>45.8</v>
      </c>
      <c r="J1370">
        <v>273</v>
      </c>
      <c r="K1370">
        <v>1369</v>
      </c>
    </row>
    <row r="1371" spans="2:11" x14ac:dyDescent="0.25">
      <c r="B1371" t="s">
        <v>5346</v>
      </c>
      <c r="C1371" t="s">
        <v>5347</v>
      </c>
      <c r="D1371">
        <v>273</v>
      </c>
      <c r="E1371">
        <v>23</v>
      </c>
      <c r="F1371">
        <v>0.29799999999999999</v>
      </c>
      <c r="G1371">
        <v>0.26900000000000002</v>
      </c>
      <c r="H1371">
        <v>65.400000000000006</v>
      </c>
      <c r="I1371">
        <v>52.2</v>
      </c>
      <c r="J1371">
        <v>273</v>
      </c>
      <c r="K1371">
        <v>1370</v>
      </c>
    </row>
    <row r="1372" spans="2:11" x14ac:dyDescent="0.25">
      <c r="B1372" t="s">
        <v>2449</v>
      </c>
      <c r="C1372" t="s">
        <v>2450</v>
      </c>
      <c r="D1372">
        <v>273</v>
      </c>
      <c r="E1372">
        <v>14</v>
      </c>
      <c r="F1372">
        <v>0.28000000000000003</v>
      </c>
      <c r="G1372">
        <v>0.248</v>
      </c>
      <c r="H1372">
        <v>67.599999999999994</v>
      </c>
      <c r="I1372">
        <v>64.3</v>
      </c>
      <c r="J1372">
        <v>273</v>
      </c>
      <c r="K1372">
        <v>1371</v>
      </c>
    </row>
    <row r="1373" spans="2:11" x14ac:dyDescent="0.25">
      <c r="B1373" t="s">
        <v>2185</v>
      </c>
      <c r="C1373" t="s">
        <v>2186</v>
      </c>
      <c r="D1373">
        <v>273</v>
      </c>
      <c r="E1373">
        <v>18</v>
      </c>
      <c r="F1373">
        <v>0.27500000000000002</v>
      </c>
      <c r="G1373">
        <v>0.33400000000000002</v>
      </c>
      <c r="H1373">
        <v>22.8</v>
      </c>
      <c r="I1373">
        <v>22.2</v>
      </c>
      <c r="J1373">
        <v>273</v>
      </c>
      <c r="K1373">
        <v>1372</v>
      </c>
    </row>
    <row r="1374" spans="2:11" x14ac:dyDescent="0.25">
      <c r="B1374" t="s">
        <v>5348</v>
      </c>
      <c r="C1374" t="s">
        <v>5349</v>
      </c>
      <c r="D1374">
        <v>273</v>
      </c>
      <c r="E1374">
        <v>12</v>
      </c>
      <c r="F1374">
        <v>0.23899999999999999</v>
      </c>
      <c r="G1374">
        <v>0.24399999999999999</v>
      </c>
      <c r="H1374">
        <v>46.5</v>
      </c>
      <c r="I1374">
        <v>66.7</v>
      </c>
      <c r="J1374">
        <v>273</v>
      </c>
      <c r="K1374">
        <v>1373</v>
      </c>
    </row>
    <row r="1375" spans="2:11" x14ac:dyDescent="0.25">
      <c r="B1375" t="s">
        <v>5350</v>
      </c>
      <c r="C1375" t="s">
        <v>5351</v>
      </c>
      <c r="D1375">
        <v>273</v>
      </c>
      <c r="E1375">
        <v>16</v>
      </c>
      <c r="F1375">
        <v>0.30399999999999999</v>
      </c>
      <c r="G1375">
        <v>0.26700000000000002</v>
      </c>
      <c r="H1375">
        <v>68.8</v>
      </c>
      <c r="I1375">
        <v>53.1</v>
      </c>
      <c r="J1375">
        <v>273</v>
      </c>
      <c r="K1375">
        <v>1374</v>
      </c>
    </row>
    <row r="1376" spans="2:11" x14ac:dyDescent="0.25">
      <c r="B1376" t="s">
        <v>5352</v>
      </c>
      <c r="C1376" t="s">
        <v>5353</v>
      </c>
      <c r="D1376">
        <v>273</v>
      </c>
      <c r="E1376">
        <v>6</v>
      </c>
      <c r="F1376">
        <v>0.24199999999999999</v>
      </c>
      <c r="G1376">
        <v>0.27300000000000002</v>
      </c>
      <c r="H1376">
        <v>32.200000000000003</v>
      </c>
      <c r="I1376">
        <v>50</v>
      </c>
      <c r="J1376">
        <v>273</v>
      </c>
      <c r="K1376">
        <v>1375</v>
      </c>
    </row>
    <row r="1377" spans="2:11" x14ac:dyDescent="0.25">
      <c r="B1377" t="s">
        <v>764</v>
      </c>
      <c r="C1377" t="s">
        <v>765</v>
      </c>
      <c r="D1377">
        <v>273</v>
      </c>
      <c r="E1377">
        <v>25</v>
      </c>
      <c r="F1377">
        <v>0.27800000000000002</v>
      </c>
      <c r="G1377">
        <v>0.26900000000000002</v>
      </c>
      <c r="H1377">
        <v>54.8</v>
      </c>
      <c r="I1377">
        <v>52</v>
      </c>
      <c r="J1377">
        <v>273</v>
      </c>
      <c r="K1377">
        <v>1376</v>
      </c>
    </row>
    <row r="1378" spans="2:11" x14ac:dyDescent="0.25">
      <c r="B1378" t="s">
        <v>5354</v>
      </c>
      <c r="C1378" t="s">
        <v>5355</v>
      </c>
      <c r="D1378">
        <v>272</v>
      </c>
      <c r="E1378">
        <v>15</v>
      </c>
      <c r="F1378">
        <v>0.317</v>
      </c>
      <c r="G1378">
        <v>0.32100000000000001</v>
      </c>
      <c r="H1378">
        <v>48.2</v>
      </c>
      <c r="I1378">
        <v>26.7</v>
      </c>
      <c r="J1378">
        <v>272</v>
      </c>
      <c r="K1378">
        <v>1377</v>
      </c>
    </row>
    <row r="1379" spans="2:11" x14ac:dyDescent="0.25">
      <c r="B1379" t="s">
        <v>5356</v>
      </c>
      <c r="C1379" t="s">
        <v>5357</v>
      </c>
      <c r="D1379">
        <v>272</v>
      </c>
      <c r="E1379">
        <v>31</v>
      </c>
      <c r="F1379">
        <v>0.28299999999999997</v>
      </c>
      <c r="G1379">
        <v>0.28399999999999997</v>
      </c>
      <c r="H1379">
        <v>49.4</v>
      </c>
      <c r="I1379">
        <v>43.5</v>
      </c>
      <c r="J1379">
        <v>272</v>
      </c>
      <c r="K1379">
        <v>1378</v>
      </c>
    </row>
    <row r="1380" spans="2:11" x14ac:dyDescent="0.25">
      <c r="B1380" t="s">
        <v>5358</v>
      </c>
      <c r="C1380" t="s">
        <v>5359</v>
      </c>
      <c r="D1380">
        <v>272</v>
      </c>
      <c r="E1380">
        <v>6</v>
      </c>
      <c r="F1380">
        <v>0.312</v>
      </c>
      <c r="G1380">
        <v>0.35299999999999998</v>
      </c>
      <c r="H1380">
        <v>31.6</v>
      </c>
      <c r="I1380">
        <v>16.7</v>
      </c>
      <c r="J1380">
        <v>272</v>
      </c>
      <c r="K1380">
        <v>1379</v>
      </c>
    </row>
    <row r="1381" spans="2:11" x14ac:dyDescent="0.25">
      <c r="B1381" t="s">
        <v>5360</v>
      </c>
      <c r="C1381" t="s">
        <v>5361</v>
      </c>
      <c r="D1381">
        <v>272</v>
      </c>
      <c r="E1381">
        <v>47</v>
      </c>
      <c r="F1381">
        <v>0.27900000000000003</v>
      </c>
      <c r="G1381">
        <v>0.27</v>
      </c>
      <c r="H1381">
        <v>55.1</v>
      </c>
      <c r="I1381">
        <v>51.1</v>
      </c>
      <c r="J1381">
        <v>272</v>
      </c>
      <c r="K1381">
        <v>1380</v>
      </c>
    </row>
    <row r="1382" spans="2:11" x14ac:dyDescent="0.25">
      <c r="B1382" t="s">
        <v>5362</v>
      </c>
      <c r="C1382" t="s">
        <v>5363</v>
      </c>
      <c r="D1382">
        <v>272</v>
      </c>
      <c r="E1382">
        <v>19</v>
      </c>
      <c r="F1382">
        <v>0.254</v>
      </c>
      <c r="G1382">
        <v>0.27200000000000002</v>
      </c>
      <c r="H1382">
        <v>39.200000000000003</v>
      </c>
      <c r="I1382">
        <v>50</v>
      </c>
      <c r="J1382">
        <v>272</v>
      </c>
      <c r="K1382">
        <v>1381</v>
      </c>
    </row>
    <row r="1383" spans="2:11" x14ac:dyDescent="0.25">
      <c r="B1383" t="s">
        <v>5364</v>
      </c>
      <c r="C1383" t="s">
        <v>5365</v>
      </c>
      <c r="D1383">
        <v>272</v>
      </c>
      <c r="E1383">
        <v>16</v>
      </c>
      <c r="F1383">
        <v>0.26700000000000002</v>
      </c>
      <c r="G1383">
        <v>0.27200000000000002</v>
      </c>
      <c r="H1383">
        <v>47</v>
      </c>
      <c r="I1383">
        <v>50</v>
      </c>
      <c r="J1383">
        <v>272</v>
      </c>
      <c r="K1383">
        <v>1382</v>
      </c>
    </row>
    <row r="1384" spans="2:11" x14ac:dyDescent="0.25">
      <c r="B1384" t="s">
        <v>5366</v>
      </c>
      <c r="C1384" t="s">
        <v>5367</v>
      </c>
      <c r="D1384">
        <v>272</v>
      </c>
      <c r="E1384">
        <v>6</v>
      </c>
      <c r="F1384">
        <v>0.29399999999999998</v>
      </c>
      <c r="G1384">
        <v>0.27200000000000002</v>
      </c>
      <c r="H1384">
        <v>61.7</v>
      </c>
      <c r="I1384">
        <v>50</v>
      </c>
      <c r="J1384">
        <v>272</v>
      </c>
      <c r="K1384">
        <v>1383</v>
      </c>
    </row>
    <row r="1385" spans="2:11" x14ac:dyDescent="0.25">
      <c r="B1385" t="s">
        <v>5368</v>
      </c>
      <c r="C1385" t="s">
        <v>5369</v>
      </c>
      <c r="D1385">
        <v>272</v>
      </c>
      <c r="E1385">
        <v>39</v>
      </c>
      <c r="F1385">
        <v>0.28100000000000003</v>
      </c>
      <c r="G1385">
        <v>0.25700000000000001</v>
      </c>
      <c r="H1385">
        <v>63.8</v>
      </c>
      <c r="I1385">
        <v>59</v>
      </c>
      <c r="J1385">
        <v>272</v>
      </c>
      <c r="K1385">
        <v>1384</v>
      </c>
    </row>
    <row r="1386" spans="2:11" x14ac:dyDescent="0.25">
      <c r="B1386" t="s">
        <v>5370</v>
      </c>
      <c r="C1386" t="s">
        <v>5371</v>
      </c>
      <c r="D1386">
        <v>272</v>
      </c>
      <c r="E1386">
        <v>38</v>
      </c>
      <c r="F1386">
        <v>0.28699999999999998</v>
      </c>
      <c r="G1386">
        <v>0.26700000000000002</v>
      </c>
      <c r="H1386">
        <v>60.9</v>
      </c>
      <c r="I1386">
        <v>52.6</v>
      </c>
      <c r="J1386">
        <v>272</v>
      </c>
      <c r="K1386">
        <v>1385</v>
      </c>
    </row>
    <row r="1387" spans="2:11" x14ac:dyDescent="0.25">
      <c r="B1387" t="s">
        <v>1989</v>
      </c>
      <c r="C1387" t="s">
        <v>1990</v>
      </c>
      <c r="D1387">
        <v>272</v>
      </c>
      <c r="E1387">
        <v>38</v>
      </c>
      <c r="F1387">
        <v>0.26</v>
      </c>
      <c r="G1387">
        <v>0.25800000000000001</v>
      </c>
      <c r="H1387">
        <v>51.2</v>
      </c>
      <c r="I1387">
        <v>57.9</v>
      </c>
      <c r="J1387">
        <v>272</v>
      </c>
      <c r="K1387">
        <v>1386</v>
      </c>
    </row>
    <row r="1388" spans="2:11" x14ac:dyDescent="0.25">
      <c r="B1388" t="s">
        <v>5372</v>
      </c>
      <c r="C1388" t="s">
        <v>5373</v>
      </c>
      <c r="D1388">
        <v>271</v>
      </c>
      <c r="E1388">
        <v>7</v>
      </c>
      <c r="F1388">
        <v>0.23599999999999999</v>
      </c>
      <c r="G1388">
        <v>0.26300000000000001</v>
      </c>
      <c r="H1388">
        <v>34</v>
      </c>
      <c r="I1388">
        <v>57.1</v>
      </c>
      <c r="J1388">
        <v>271</v>
      </c>
      <c r="K1388">
        <v>1387</v>
      </c>
    </row>
    <row r="1389" spans="2:11" x14ac:dyDescent="0.25">
      <c r="B1389" t="s">
        <v>5374</v>
      </c>
      <c r="C1389" t="s">
        <v>5375</v>
      </c>
      <c r="D1389">
        <v>271</v>
      </c>
      <c r="E1389">
        <v>15</v>
      </c>
      <c r="F1389">
        <v>0.26800000000000002</v>
      </c>
      <c r="G1389">
        <v>0.27100000000000002</v>
      </c>
      <c r="H1389">
        <v>48</v>
      </c>
      <c r="I1389">
        <v>50</v>
      </c>
      <c r="J1389">
        <v>271</v>
      </c>
      <c r="K1389">
        <v>1388</v>
      </c>
    </row>
    <row r="1390" spans="2:11" x14ac:dyDescent="0.25">
      <c r="B1390" t="s">
        <v>5376</v>
      </c>
      <c r="C1390" t="s">
        <v>5377</v>
      </c>
      <c r="D1390">
        <v>271</v>
      </c>
      <c r="E1390">
        <v>5</v>
      </c>
      <c r="F1390">
        <v>0.31900000000000001</v>
      </c>
      <c r="G1390">
        <v>0.28899999999999998</v>
      </c>
      <c r="H1390">
        <v>64.8</v>
      </c>
      <c r="I1390">
        <v>20</v>
      </c>
      <c r="J1390">
        <v>271</v>
      </c>
      <c r="K1390">
        <v>1389</v>
      </c>
    </row>
    <row r="1391" spans="2:11" x14ac:dyDescent="0.25">
      <c r="B1391" t="s">
        <v>5378</v>
      </c>
      <c r="C1391" t="s">
        <v>5379</v>
      </c>
      <c r="D1391">
        <v>271</v>
      </c>
      <c r="E1391">
        <v>21</v>
      </c>
      <c r="F1391">
        <v>0.27800000000000002</v>
      </c>
      <c r="G1391">
        <v>0.30299999999999999</v>
      </c>
      <c r="H1391">
        <v>37.1</v>
      </c>
      <c r="I1391">
        <v>33.299999999999997</v>
      </c>
      <c r="J1391">
        <v>271</v>
      </c>
      <c r="K1391">
        <v>1390</v>
      </c>
    </row>
    <row r="1392" spans="2:11" x14ac:dyDescent="0.25">
      <c r="B1392" t="s">
        <v>719</v>
      </c>
      <c r="C1392" t="s">
        <v>720</v>
      </c>
      <c r="D1392">
        <v>271</v>
      </c>
      <c r="E1392">
        <v>30</v>
      </c>
      <c r="F1392">
        <v>0.29199999999999998</v>
      </c>
      <c r="G1392">
        <v>0.29199999999999998</v>
      </c>
      <c r="H1392">
        <v>49.9</v>
      </c>
      <c r="I1392">
        <v>38.299999999999997</v>
      </c>
      <c r="J1392">
        <v>271</v>
      </c>
      <c r="K1392">
        <v>1391</v>
      </c>
    </row>
    <row r="1393" spans="2:11" x14ac:dyDescent="0.25">
      <c r="B1393" t="s">
        <v>5380</v>
      </c>
      <c r="C1393" t="s">
        <v>5381</v>
      </c>
      <c r="D1393">
        <v>271</v>
      </c>
      <c r="E1393">
        <v>19</v>
      </c>
      <c r="F1393">
        <v>0.29099999999999998</v>
      </c>
      <c r="G1393">
        <v>0.28499999999999998</v>
      </c>
      <c r="H1393">
        <v>53.3</v>
      </c>
      <c r="I1393">
        <v>42.1</v>
      </c>
      <c r="J1393">
        <v>271</v>
      </c>
      <c r="K1393">
        <v>1392</v>
      </c>
    </row>
    <row r="1394" spans="2:11" x14ac:dyDescent="0.25">
      <c r="B1394" t="s">
        <v>5382</v>
      </c>
      <c r="C1394" t="s">
        <v>5383</v>
      </c>
      <c r="D1394">
        <v>271</v>
      </c>
      <c r="E1394">
        <v>10</v>
      </c>
      <c r="F1394">
        <v>0.24</v>
      </c>
      <c r="G1394">
        <v>0.23599999999999999</v>
      </c>
      <c r="H1394">
        <v>52.7</v>
      </c>
      <c r="I1394">
        <v>70</v>
      </c>
      <c r="J1394">
        <v>271</v>
      </c>
      <c r="K1394">
        <v>1393</v>
      </c>
    </row>
    <row r="1395" spans="2:11" x14ac:dyDescent="0.25">
      <c r="B1395" t="s">
        <v>5384</v>
      </c>
      <c r="C1395" t="s">
        <v>5385</v>
      </c>
      <c r="D1395">
        <v>270</v>
      </c>
      <c r="E1395">
        <v>19</v>
      </c>
      <c r="F1395">
        <v>0.27300000000000002</v>
      </c>
      <c r="G1395">
        <v>0.26600000000000001</v>
      </c>
      <c r="H1395">
        <v>54.1</v>
      </c>
      <c r="I1395">
        <v>52.6</v>
      </c>
      <c r="J1395">
        <v>270</v>
      </c>
      <c r="K1395">
        <v>1394</v>
      </c>
    </row>
    <row r="1396" spans="2:11" x14ac:dyDescent="0.25">
      <c r="B1396" t="s">
        <v>1617</v>
      </c>
      <c r="C1396" t="s">
        <v>1618</v>
      </c>
      <c r="D1396">
        <v>270</v>
      </c>
      <c r="E1396">
        <v>10</v>
      </c>
      <c r="F1396">
        <v>0.27</v>
      </c>
      <c r="G1396">
        <v>0.245</v>
      </c>
      <c r="H1396">
        <v>64.599999999999994</v>
      </c>
      <c r="I1396">
        <v>65</v>
      </c>
      <c r="J1396">
        <v>270</v>
      </c>
      <c r="K1396">
        <v>1395</v>
      </c>
    </row>
    <row r="1397" spans="2:11" x14ac:dyDescent="0.25">
      <c r="B1397" t="s">
        <v>1495</v>
      </c>
      <c r="C1397" t="s">
        <v>1496</v>
      </c>
      <c r="D1397">
        <v>270</v>
      </c>
      <c r="E1397">
        <v>13</v>
      </c>
      <c r="F1397">
        <v>0.29899999999999999</v>
      </c>
      <c r="G1397">
        <v>0.318</v>
      </c>
      <c r="H1397">
        <v>40.799999999999997</v>
      </c>
      <c r="I1397">
        <v>26.9</v>
      </c>
      <c r="J1397">
        <v>270</v>
      </c>
      <c r="K1397">
        <v>1396</v>
      </c>
    </row>
    <row r="1398" spans="2:11" x14ac:dyDescent="0.25">
      <c r="B1398" t="s">
        <v>5386</v>
      </c>
      <c r="C1398" t="s">
        <v>5387</v>
      </c>
      <c r="D1398">
        <v>270</v>
      </c>
      <c r="E1398">
        <v>22</v>
      </c>
      <c r="F1398">
        <v>0.26600000000000001</v>
      </c>
      <c r="G1398">
        <v>0.27</v>
      </c>
      <c r="H1398">
        <v>47.3</v>
      </c>
      <c r="I1398">
        <v>50</v>
      </c>
      <c r="J1398">
        <v>270</v>
      </c>
      <c r="K1398">
        <v>1397</v>
      </c>
    </row>
    <row r="1399" spans="2:11" x14ac:dyDescent="0.25">
      <c r="B1399" t="s">
        <v>5388</v>
      </c>
      <c r="C1399" t="s">
        <v>5389</v>
      </c>
      <c r="D1399">
        <v>270</v>
      </c>
      <c r="E1399">
        <v>12</v>
      </c>
      <c r="F1399">
        <v>0.29899999999999999</v>
      </c>
      <c r="G1399">
        <v>0.29299999999999998</v>
      </c>
      <c r="H1399">
        <v>53</v>
      </c>
      <c r="I1399">
        <v>37.5</v>
      </c>
      <c r="J1399">
        <v>270</v>
      </c>
      <c r="K1399">
        <v>1398</v>
      </c>
    </row>
    <row r="1400" spans="2:11" x14ac:dyDescent="0.25">
      <c r="B1400" t="s">
        <v>5390</v>
      </c>
      <c r="C1400" t="s">
        <v>5391</v>
      </c>
      <c r="D1400">
        <v>270</v>
      </c>
      <c r="E1400">
        <v>15</v>
      </c>
      <c r="F1400">
        <v>0.26200000000000001</v>
      </c>
      <c r="G1400">
        <v>0.27</v>
      </c>
      <c r="H1400">
        <v>45.4</v>
      </c>
      <c r="I1400">
        <v>50</v>
      </c>
      <c r="J1400">
        <v>270</v>
      </c>
      <c r="K1400">
        <v>1399</v>
      </c>
    </row>
    <row r="1401" spans="2:11" x14ac:dyDescent="0.25">
      <c r="B1401" t="s">
        <v>5392</v>
      </c>
      <c r="C1401" t="s">
        <v>5393</v>
      </c>
      <c r="D1401">
        <v>269</v>
      </c>
      <c r="E1401">
        <v>5</v>
      </c>
      <c r="F1401">
        <v>0.23799999999999999</v>
      </c>
      <c r="G1401">
        <v>0.252</v>
      </c>
      <c r="H1401">
        <v>41</v>
      </c>
      <c r="I1401">
        <v>60</v>
      </c>
      <c r="J1401">
        <v>269</v>
      </c>
      <c r="K1401">
        <v>1400</v>
      </c>
    </row>
    <row r="1402" spans="2:11" x14ac:dyDescent="0.25">
      <c r="B1402" t="s">
        <v>5394</v>
      </c>
      <c r="C1402" t="s">
        <v>5395</v>
      </c>
      <c r="D1402">
        <v>269</v>
      </c>
      <c r="E1402">
        <v>23</v>
      </c>
      <c r="F1402">
        <v>0.29499999999999998</v>
      </c>
      <c r="G1402">
        <v>0.25800000000000001</v>
      </c>
      <c r="H1402">
        <v>69.5</v>
      </c>
      <c r="I1402">
        <v>56.5</v>
      </c>
      <c r="J1402">
        <v>269</v>
      </c>
      <c r="K1402">
        <v>1401</v>
      </c>
    </row>
    <row r="1403" spans="2:11" x14ac:dyDescent="0.25">
      <c r="B1403" t="s">
        <v>5396</v>
      </c>
      <c r="C1403" t="s">
        <v>5397</v>
      </c>
      <c r="D1403">
        <v>269</v>
      </c>
      <c r="E1403">
        <v>18</v>
      </c>
      <c r="F1403">
        <v>0.27200000000000002</v>
      </c>
      <c r="G1403">
        <v>0.28399999999999997</v>
      </c>
      <c r="H1403">
        <v>43</v>
      </c>
      <c r="I1403">
        <v>41.7</v>
      </c>
      <c r="J1403">
        <v>269</v>
      </c>
      <c r="K1403">
        <v>1402</v>
      </c>
    </row>
    <row r="1404" spans="2:11" x14ac:dyDescent="0.25">
      <c r="B1404" t="s">
        <v>5398</v>
      </c>
      <c r="C1404" t="s">
        <v>5399</v>
      </c>
      <c r="D1404">
        <v>269</v>
      </c>
      <c r="E1404">
        <v>21</v>
      </c>
      <c r="F1404">
        <v>0.27200000000000002</v>
      </c>
      <c r="G1404">
        <v>0.253</v>
      </c>
      <c r="H1404">
        <v>61.4</v>
      </c>
      <c r="I1404">
        <v>59.5</v>
      </c>
      <c r="J1404">
        <v>269</v>
      </c>
      <c r="K1404">
        <v>1403</v>
      </c>
    </row>
    <row r="1405" spans="2:11" x14ac:dyDescent="0.25">
      <c r="B1405" t="s">
        <v>331</v>
      </c>
      <c r="C1405" t="s">
        <v>332</v>
      </c>
      <c r="D1405">
        <v>269</v>
      </c>
      <c r="E1405">
        <v>46</v>
      </c>
      <c r="F1405">
        <v>0.28899999999999998</v>
      </c>
      <c r="G1405">
        <v>0.26300000000000001</v>
      </c>
      <c r="H1405">
        <v>64.400000000000006</v>
      </c>
      <c r="I1405">
        <v>53.3</v>
      </c>
      <c r="J1405">
        <v>269</v>
      </c>
      <c r="K1405">
        <v>1404</v>
      </c>
    </row>
    <row r="1406" spans="2:11" x14ac:dyDescent="0.25">
      <c r="B1406" t="s">
        <v>5400</v>
      </c>
      <c r="C1406" t="s">
        <v>5401</v>
      </c>
      <c r="D1406">
        <v>268</v>
      </c>
      <c r="E1406">
        <v>16</v>
      </c>
      <c r="F1406">
        <v>0.27100000000000002</v>
      </c>
      <c r="G1406">
        <v>0.25800000000000001</v>
      </c>
      <c r="H1406">
        <v>57.9</v>
      </c>
      <c r="I1406">
        <v>56.2</v>
      </c>
      <c r="J1406">
        <v>268</v>
      </c>
      <c r="K1406">
        <v>1405</v>
      </c>
    </row>
    <row r="1407" spans="2:11" x14ac:dyDescent="0.25">
      <c r="B1407" t="s">
        <v>5402</v>
      </c>
      <c r="C1407" t="s">
        <v>5403</v>
      </c>
      <c r="D1407">
        <v>268</v>
      </c>
      <c r="E1407">
        <v>12</v>
      </c>
      <c r="F1407">
        <v>0.25800000000000001</v>
      </c>
      <c r="G1407">
        <v>0.27600000000000002</v>
      </c>
      <c r="H1407">
        <v>39.700000000000003</v>
      </c>
      <c r="I1407">
        <v>45.8</v>
      </c>
      <c r="J1407">
        <v>268</v>
      </c>
      <c r="K1407">
        <v>1406</v>
      </c>
    </row>
    <row r="1408" spans="2:11" x14ac:dyDescent="0.25">
      <c r="B1408" t="s">
        <v>5404</v>
      </c>
      <c r="C1408" t="s">
        <v>5405</v>
      </c>
      <c r="D1408">
        <v>268</v>
      </c>
      <c r="E1408">
        <v>15</v>
      </c>
      <c r="F1408">
        <v>0.28100000000000003</v>
      </c>
      <c r="G1408">
        <v>0.33600000000000002</v>
      </c>
      <c r="H1408">
        <v>24.8</v>
      </c>
      <c r="I1408">
        <v>20</v>
      </c>
      <c r="J1408">
        <v>268</v>
      </c>
      <c r="K1408">
        <v>1407</v>
      </c>
    </row>
    <row r="1409" spans="2:11" x14ac:dyDescent="0.25">
      <c r="B1409" t="s">
        <v>5406</v>
      </c>
      <c r="C1409" t="s">
        <v>5407</v>
      </c>
      <c r="D1409">
        <v>268</v>
      </c>
      <c r="E1409">
        <v>8</v>
      </c>
      <c r="F1409">
        <v>0.23400000000000001</v>
      </c>
      <c r="G1409">
        <v>0.247</v>
      </c>
      <c r="H1409">
        <v>41.7</v>
      </c>
      <c r="I1409">
        <v>62.5</v>
      </c>
      <c r="J1409">
        <v>268</v>
      </c>
      <c r="K1409">
        <v>1408</v>
      </c>
    </row>
    <row r="1410" spans="2:11" x14ac:dyDescent="0.25">
      <c r="B1410" t="s">
        <v>5408</v>
      </c>
      <c r="C1410" t="s">
        <v>5409</v>
      </c>
      <c r="D1410">
        <v>268</v>
      </c>
      <c r="E1410">
        <v>16</v>
      </c>
      <c r="F1410">
        <v>0.25900000000000001</v>
      </c>
      <c r="G1410">
        <v>0.27900000000000003</v>
      </c>
      <c r="H1410">
        <v>38.5</v>
      </c>
      <c r="I1410">
        <v>43.8</v>
      </c>
      <c r="J1410">
        <v>268</v>
      </c>
      <c r="K1410">
        <v>1409</v>
      </c>
    </row>
    <row r="1411" spans="2:11" x14ac:dyDescent="0.25">
      <c r="B1411" t="s">
        <v>101</v>
      </c>
      <c r="C1411" t="s">
        <v>102</v>
      </c>
      <c r="D1411">
        <v>268</v>
      </c>
      <c r="E1411">
        <v>38</v>
      </c>
      <c r="F1411">
        <v>0.26900000000000002</v>
      </c>
      <c r="G1411">
        <v>0.27200000000000002</v>
      </c>
      <c r="H1411">
        <v>48.1</v>
      </c>
      <c r="I1411">
        <v>47.4</v>
      </c>
      <c r="J1411">
        <v>268</v>
      </c>
      <c r="K1411">
        <v>1410</v>
      </c>
    </row>
    <row r="1412" spans="2:11" x14ac:dyDescent="0.25">
      <c r="B1412" t="s">
        <v>5410</v>
      </c>
      <c r="C1412" t="s">
        <v>5411</v>
      </c>
      <c r="D1412">
        <v>268</v>
      </c>
      <c r="E1412">
        <v>17</v>
      </c>
      <c r="F1412">
        <v>0.26600000000000001</v>
      </c>
      <c r="G1412">
        <v>0.26800000000000002</v>
      </c>
      <c r="H1412">
        <v>48.9</v>
      </c>
      <c r="I1412">
        <v>50</v>
      </c>
      <c r="J1412">
        <v>268</v>
      </c>
      <c r="K1412">
        <v>1411</v>
      </c>
    </row>
    <row r="1413" spans="2:11" x14ac:dyDescent="0.25">
      <c r="B1413" t="s">
        <v>5412</v>
      </c>
      <c r="C1413" t="s">
        <v>5413</v>
      </c>
      <c r="D1413">
        <v>268</v>
      </c>
      <c r="E1413">
        <v>16</v>
      </c>
      <c r="F1413">
        <v>0.26700000000000002</v>
      </c>
      <c r="G1413">
        <v>0.252</v>
      </c>
      <c r="H1413">
        <v>58.7</v>
      </c>
      <c r="I1413">
        <v>59.4</v>
      </c>
      <c r="J1413">
        <v>268</v>
      </c>
      <c r="K1413">
        <v>1412</v>
      </c>
    </row>
    <row r="1414" spans="2:11" x14ac:dyDescent="0.25">
      <c r="B1414" t="s">
        <v>5414</v>
      </c>
      <c r="C1414" t="s">
        <v>5415</v>
      </c>
      <c r="D1414">
        <v>268</v>
      </c>
      <c r="E1414">
        <v>6</v>
      </c>
      <c r="F1414">
        <v>0.23699999999999999</v>
      </c>
      <c r="G1414">
        <v>0.34699999999999998</v>
      </c>
      <c r="H1414">
        <v>8.6999999999999993</v>
      </c>
      <c r="I1414">
        <v>16.7</v>
      </c>
      <c r="J1414">
        <v>268</v>
      </c>
      <c r="K1414">
        <v>1413</v>
      </c>
    </row>
    <row r="1415" spans="2:11" x14ac:dyDescent="0.25">
      <c r="B1415" t="s">
        <v>5416</v>
      </c>
      <c r="C1415" t="s">
        <v>5417</v>
      </c>
      <c r="D1415">
        <v>267</v>
      </c>
      <c r="E1415">
        <v>15</v>
      </c>
      <c r="F1415">
        <v>0.26900000000000002</v>
      </c>
      <c r="G1415">
        <v>0.26100000000000001</v>
      </c>
      <c r="H1415">
        <v>54.3</v>
      </c>
      <c r="I1415">
        <v>53.3</v>
      </c>
      <c r="J1415">
        <v>267</v>
      </c>
      <c r="K1415">
        <v>1414</v>
      </c>
    </row>
    <row r="1416" spans="2:11" x14ac:dyDescent="0.25">
      <c r="B1416" t="s">
        <v>5418</v>
      </c>
      <c r="C1416" t="s">
        <v>5419</v>
      </c>
      <c r="D1416">
        <v>267</v>
      </c>
      <c r="E1416">
        <v>14</v>
      </c>
      <c r="F1416">
        <v>0.251</v>
      </c>
      <c r="G1416">
        <v>0.2</v>
      </c>
      <c r="H1416">
        <v>80.400000000000006</v>
      </c>
      <c r="I1416">
        <v>85.7</v>
      </c>
      <c r="J1416">
        <v>267</v>
      </c>
      <c r="K1416">
        <v>1415</v>
      </c>
    </row>
    <row r="1417" spans="2:11" x14ac:dyDescent="0.25">
      <c r="B1417" t="s">
        <v>5420</v>
      </c>
      <c r="C1417" t="s">
        <v>5421</v>
      </c>
      <c r="D1417">
        <v>267</v>
      </c>
      <c r="E1417">
        <v>29</v>
      </c>
      <c r="F1417">
        <v>0.25900000000000001</v>
      </c>
      <c r="G1417">
        <v>0.27</v>
      </c>
      <c r="H1417">
        <v>43.7</v>
      </c>
      <c r="I1417">
        <v>48.3</v>
      </c>
      <c r="J1417">
        <v>267</v>
      </c>
      <c r="K1417">
        <v>1416</v>
      </c>
    </row>
    <row r="1418" spans="2:11" x14ac:dyDescent="0.25">
      <c r="B1418" t="s">
        <v>5422</v>
      </c>
      <c r="C1418" t="s">
        <v>5423</v>
      </c>
      <c r="D1418">
        <v>267</v>
      </c>
      <c r="E1418">
        <v>12</v>
      </c>
      <c r="F1418">
        <v>0.27600000000000002</v>
      </c>
      <c r="G1418">
        <v>0.26700000000000002</v>
      </c>
      <c r="H1418">
        <v>55.5</v>
      </c>
      <c r="I1418">
        <v>50</v>
      </c>
      <c r="J1418">
        <v>267</v>
      </c>
      <c r="K1418">
        <v>1417</v>
      </c>
    </row>
    <row r="1419" spans="2:11" x14ac:dyDescent="0.25">
      <c r="B1419" t="s">
        <v>5424</v>
      </c>
      <c r="C1419" t="s">
        <v>5425</v>
      </c>
      <c r="D1419">
        <v>267</v>
      </c>
      <c r="E1419">
        <v>21</v>
      </c>
      <c r="F1419">
        <v>0.28599999999999998</v>
      </c>
      <c r="G1419">
        <v>0.254</v>
      </c>
      <c r="H1419">
        <v>67.400000000000006</v>
      </c>
      <c r="I1419">
        <v>57.1</v>
      </c>
      <c r="J1419">
        <v>267</v>
      </c>
      <c r="K1419">
        <v>1418</v>
      </c>
    </row>
    <row r="1420" spans="2:11" x14ac:dyDescent="0.25">
      <c r="B1420" t="s">
        <v>5426</v>
      </c>
      <c r="C1420" t="s">
        <v>5427</v>
      </c>
      <c r="D1420">
        <v>266</v>
      </c>
      <c r="E1420">
        <v>11</v>
      </c>
      <c r="F1420">
        <v>0.252</v>
      </c>
      <c r="G1420">
        <v>0.24299999999999999</v>
      </c>
      <c r="H1420">
        <v>55.4</v>
      </c>
      <c r="I1420">
        <v>63.6</v>
      </c>
      <c r="J1420">
        <v>266</v>
      </c>
      <c r="K1420">
        <v>1419</v>
      </c>
    </row>
    <row r="1421" spans="2:11" x14ac:dyDescent="0.25">
      <c r="B1421" t="s">
        <v>5428</v>
      </c>
      <c r="C1421" t="s">
        <v>5429</v>
      </c>
      <c r="D1421">
        <v>266</v>
      </c>
      <c r="E1421">
        <v>42</v>
      </c>
      <c r="F1421">
        <v>0.26500000000000001</v>
      </c>
      <c r="G1421">
        <v>0.26600000000000001</v>
      </c>
      <c r="H1421">
        <v>49</v>
      </c>
      <c r="I1421">
        <v>50</v>
      </c>
      <c r="J1421">
        <v>266</v>
      </c>
      <c r="K1421">
        <v>1420</v>
      </c>
    </row>
    <row r="1422" spans="2:11" x14ac:dyDescent="0.25">
      <c r="B1422" t="s">
        <v>5430</v>
      </c>
      <c r="C1422" t="s">
        <v>5431</v>
      </c>
      <c r="D1422">
        <v>266</v>
      </c>
      <c r="E1422">
        <v>18</v>
      </c>
      <c r="F1422">
        <v>0.25900000000000001</v>
      </c>
      <c r="G1422">
        <v>0.27600000000000002</v>
      </c>
      <c r="H1422">
        <v>40.1</v>
      </c>
      <c r="I1422">
        <v>44.4</v>
      </c>
      <c r="J1422">
        <v>266</v>
      </c>
      <c r="K1422">
        <v>1421</v>
      </c>
    </row>
    <row r="1423" spans="2:11" x14ac:dyDescent="0.25">
      <c r="B1423" t="s">
        <v>5432</v>
      </c>
      <c r="C1423" t="s">
        <v>5433</v>
      </c>
      <c r="D1423">
        <v>266</v>
      </c>
      <c r="E1423">
        <v>11</v>
      </c>
      <c r="F1423">
        <v>0.27</v>
      </c>
      <c r="G1423">
        <v>0.23599999999999999</v>
      </c>
      <c r="H1423">
        <v>70.099999999999994</v>
      </c>
      <c r="I1423">
        <v>68.2</v>
      </c>
      <c r="J1423">
        <v>266</v>
      </c>
      <c r="K1423">
        <v>1422</v>
      </c>
    </row>
    <row r="1424" spans="2:11" x14ac:dyDescent="0.25">
      <c r="B1424" t="s">
        <v>5434</v>
      </c>
      <c r="C1424" t="s">
        <v>5435</v>
      </c>
      <c r="D1424">
        <v>266</v>
      </c>
      <c r="E1424">
        <v>8</v>
      </c>
      <c r="F1424">
        <v>0.29099999999999998</v>
      </c>
      <c r="G1424">
        <v>0.40100000000000002</v>
      </c>
      <c r="H1424">
        <v>12.1</v>
      </c>
      <c r="I1424">
        <v>0</v>
      </c>
      <c r="J1424">
        <v>266</v>
      </c>
      <c r="K1424">
        <v>1423</v>
      </c>
    </row>
    <row r="1425" spans="2:11" x14ac:dyDescent="0.25">
      <c r="B1425" t="s">
        <v>1588</v>
      </c>
      <c r="C1425" t="s">
        <v>1589</v>
      </c>
      <c r="D1425">
        <v>266</v>
      </c>
      <c r="E1425">
        <v>23</v>
      </c>
      <c r="F1425">
        <v>0.249</v>
      </c>
      <c r="G1425">
        <v>0.27</v>
      </c>
      <c r="H1425">
        <v>37.9</v>
      </c>
      <c r="I1425">
        <v>47.8</v>
      </c>
      <c r="J1425">
        <v>266</v>
      </c>
      <c r="K1425">
        <v>1424</v>
      </c>
    </row>
    <row r="1426" spans="2:11" x14ac:dyDescent="0.25">
      <c r="B1426" t="s">
        <v>5436</v>
      </c>
      <c r="C1426" t="s">
        <v>5437</v>
      </c>
      <c r="D1426">
        <v>266</v>
      </c>
      <c r="E1426">
        <v>15</v>
      </c>
      <c r="F1426">
        <v>0.27900000000000003</v>
      </c>
      <c r="G1426">
        <v>0.249</v>
      </c>
      <c r="H1426">
        <v>67</v>
      </c>
      <c r="I1426">
        <v>60</v>
      </c>
      <c r="J1426">
        <v>266</v>
      </c>
      <c r="K1426">
        <v>1425</v>
      </c>
    </row>
    <row r="1427" spans="2:11" x14ac:dyDescent="0.25">
      <c r="B1427" t="s">
        <v>5438</v>
      </c>
      <c r="C1427" t="s">
        <v>5439</v>
      </c>
      <c r="D1427">
        <v>266</v>
      </c>
      <c r="E1427">
        <v>11</v>
      </c>
      <c r="F1427">
        <v>0.27400000000000002</v>
      </c>
      <c r="G1427">
        <v>0.27400000000000002</v>
      </c>
      <c r="H1427">
        <v>50.4</v>
      </c>
      <c r="I1427">
        <v>45.5</v>
      </c>
      <c r="J1427">
        <v>266</v>
      </c>
      <c r="K1427">
        <v>1426</v>
      </c>
    </row>
    <row r="1428" spans="2:11" x14ac:dyDescent="0.25">
      <c r="B1428" t="s">
        <v>5440</v>
      </c>
      <c r="C1428" t="s">
        <v>5441</v>
      </c>
      <c r="D1428">
        <v>266</v>
      </c>
      <c r="E1428">
        <v>19</v>
      </c>
      <c r="F1428">
        <v>0.26100000000000001</v>
      </c>
      <c r="G1428">
        <v>0.27</v>
      </c>
      <c r="H1428">
        <v>44.4</v>
      </c>
      <c r="I1428">
        <v>47.4</v>
      </c>
      <c r="J1428">
        <v>266</v>
      </c>
      <c r="K1428">
        <v>1427</v>
      </c>
    </row>
    <row r="1429" spans="2:11" x14ac:dyDescent="0.25">
      <c r="B1429" t="s">
        <v>5442</v>
      </c>
      <c r="C1429" t="s">
        <v>5443</v>
      </c>
      <c r="D1429">
        <v>266</v>
      </c>
      <c r="E1429">
        <v>33</v>
      </c>
      <c r="F1429">
        <v>0.252</v>
      </c>
      <c r="G1429">
        <v>0.28199999999999997</v>
      </c>
      <c r="H1429">
        <v>33.299999999999997</v>
      </c>
      <c r="I1429">
        <v>40.9</v>
      </c>
      <c r="J1429">
        <v>266</v>
      </c>
      <c r="K1429">
        <v>1428</v>
      </c>
    </row>
    <row r="1430" spans="2:11" x14ac:dyDescent="0.25">
      <c r="B1430" t="s">
        <v>5444</v>
      </c>
      <c r="C1430" t="s">
        <v>5445</v>
      </c>
      <c r="D1430">
        <v>265</v>
      </c>
      <c r="E1430">
        <v>9</v>
      </c>
      <c r="F1430">
        <v>0.26500000000000001</v>
      </c>
      <c r="G1430">
        <v>0.27500000000000002</v>
      </c>
      <c r="H1430">
        <v>44.6</v>
      </c>
      <c r="I1430">
        <v>44.4</v>
      </c>
      <c r="J1430">
        <v>265</v>
      </c>
      <c r="K1430">
        <v>1429</v>
      </c>
    </row>
    <row r="1431" spans="2:11" x14ac:dyDescent="0.25">
      <c r="B1431" t="s">
        <v>5446</v>
      </c>
      <c r="C1431" t="s">
        <v>5447</v>
      </c>
      <c r="D1431">
        <v>265</v>
      </c>
      <c r="E1431">
        <v>35</v>
      </c>
      <c r="F1431">
        <v>0.24</v>
      </c>
      <c r="G1431">
        <v>0.27200000000000002</v>
      </c>
      <c r="H1431">
        <v>31.6</v>
      </c>
      <c r="I1431">
        <v>45.7</v>
      </c>
      <c r="J1431">
        <v>265</v>
      </c>
      <c r="K1431">
        <v>1430</v>
      </c>
    </row>
    <row r="1432" spans="2:11" x14ac:dyDescent="0.25">
      <c r="B1432" t="s">
        <v>5448</v>
      </c>
      <c r="C1432" t="s">
        <v>5449</v>
      </c>
      <c r="D1432">
        <v>264</v>
      </c>
      <c r="E1432">
        <v>14</v>
      </c>
      <c r="F1432">
        <v>0.28699999999999998</v>
      </c>
      <c r="G1432">
        <v>0.316</v>
      </c>
      <c r="H1432">
        <v>35.799999999999997</v>
      </c>
      <c r="I1432">
        <v>25</v>
      </c>
      <c r="J1432">
        <v>264</v>
      </c>
      <c r="K1432">
        <v>1431</v>
      </c>
    </row>
    <row r="1433" spans="2:11" x14ac:dyDescent="0.25">
      <c r="B1433" t="s">
        <v>5450</v>
      </c>
      <c r="C1433" t="s">
        <v>5451</v>
      </c>
      <c r="D1433">
        <v>264</v>
      </c>
      <c r="E1433">
        <v>11</v>
      </c>
      <c r="F1433">
        <v>0.26500000000000001</v>
      </c>
      <c r="G1433">
        <v>0.249</v>
      </c>
      <c r="H1433">
        <v>59.6</v>
      </c>
      <c r="I1433">
        <v>59.1</v>
      </c>
      <c r="J1433">
        <v>264</v>
      </c>
      <c r="K1433">
        <v>1432</v>
      </c>
    </row>
    <row r="1434" spans="2:11" x14ac:dyDescent="0.25">
      <c r="B1434" t="s">
        <v>5452</v>
      </c>
      <c r="C1434" t="s">
        <v>5453</v>
      </c>
      <c r="D1434">
        <v>264</v>
      </c>
      <c r="E1434">
        <v>14</v>
      </c>
      <c r="F1434">
        <v>0.27300000000000002</v>
      </c>
      <c r="G1434">
        <v>0.22800000000000001</v>
      </c>
      <c r="H1434">
        <v>75.599999999999994</v>
      </c>
      <c r="I1434">
        <v>71.400000000000006</v>
      </c>
      <c r="J1434">
        <v>264</v>
      </c>
      <c r="K1434">
        <v>1433</v>
      </c>
    </row>
    <row r="1435" spans="2:11" x14ac:dyDescent="0.25">
      <c r="B1435" t="s">
        <v>5454</v>
      </c>
      <c r="C1435" t="s">
        <v>5455</v>
      </c>
      <c r="D1435">
        <v>264</v>
      </c>
      <c r="E1435">
        <v>21</v>
      </c>
      <c r="F1435">
        <v>0.255</v>
      </c>
      <c r="G1435">
        <v>0.26</v>
      </c>
      <c r="H1435">
        <v>46.9</v>
      </c>
      <c r="I1435">
        <v>52.4</v>
      </c>
      <c r="J1435">
        <v>264</v>
      </c>
      <c r="K1435">
        <v>1434</v>
      </c>
    </row>
    <row r="1436" spans="2:11" x14ac:dyDescent="0.25">
      <c r="B1436" t="s">
        <v>1160</v>
      </c>
      <c r="C1436" t="s">
        <v>1161</v>
      </c>
      <c r="D1436">
        <v>264</v>
      </c>
      <c r="E1436">
        <v>14</v>
      </c>
      <c r="F1436">
        <v>0.249</v>
      </c>
      <c r="G1436">
        <v>0.25800000000000001</v>
      </c>
      <c r="H1436">
        <v>45</v>
      </c>
      <c r="I1436">
        <v>53.6</v>
      </c>
      <c r="J1436">
        <v>264</v>
      </c>
      <c r="K1436">
        <v>1435</v>
      </c>
    </row>
    <row r="1437" spans="2:11" x14ac:dyDescent="0.25">
      <c r="B1437" t="s">
        <v>5456</v>
      </c>
      <c r="C1437" t="s">
        <v>5457</v>
      </c>
      <c r="D1437">
        <v>263</v>
      </c>
      <c r="E1437">
        <v>46</v>
      </c>
      <c r="F1437">
        <v>0.26500000000000001</v>
      </c>
      <c r="G1437">
        <v>0.26700000000000002</v>
      </c>
      <c r="H1437">
        <v>48.7</v>
      </c>
      <c r="I1437">
        <v>47.8</v>
      </c>
      <c r="J1437">
        <v>263</v>
      </c>
      <c r="K1437">
        <v>1436</v>
      </c>
    </row>
    <row r="1438" spans="2:11" x14ac:dyDescent="0.25">
      <c r="B1438" t="s">
        <v>5458</v>
      </c>
      <c r="C1438" t="s">
        <v>5459</v>
      </c>
      <c r="D1438">
        <v>263</v>
      </c>
      <c r="E1438">
        <v>22</v>
      </c>
      <c r="F1438">
        <v>0.27700000000000002</v>
      </c>
      <c r="G1438">
        <v>0.216</v>
      </c>
      <c r="H1438">
        <v>82.4</v>
      </c>
      <c r="I1438">
        <v>77.3</v>
      </c>
      <c r="J1438">
        <v>263</v>
      </c>
      <c r="K1438">
        <v>1437</v>
      </c>
    </row>
    <row r="1439" spans="2:11" x14ac:dyDescent="0.25">
      <c r="B1439" t="s">
        <v>5460</v>
      </c>
      <c r="C1439" t="s">
        <v>5461</v>
      </c>
      <c r="D1439">
        <v>263</v>
      </c>
      <c r="E1439">
        <v>26</v>
      </c>
      <c r="F1439">
        <v>0.255</v>
      </c>
      <c r="G1439">
        <v>0.25700000000000001</v>
      </c>
      <c r="H1439">
        <v>49.1</v>
      </c>
      <c r="I1439">
        <v>53.8</v>
      </c>
      <c r="J1439">
        <v>263</v>
      </c>
      <c r="K1439">
        <v>1438</v>
      </c>
    </row>
    <row r="1440" spans="2:11" x14ac:dyDescent="0.25">
      <c r="B1440" t="s">
        <v>5462</v>
      </c>
      <c r="C1440" t="s">
        <v>5463</v>
      </c>
      <c r="D1440">
        <v>263</v>
      </c>
      <c r="E1440">
        <v>9</v>
      </c>
      <c r="F1440">
        <v>0.253</v>
      </c>
      <c r="G1440">
        <v>0.20300000000000001</v>
      </c>
      <c r="H1440">
        <v>79.7</v>
      </c>
      <c r="I1440">
        <v>83.3</v>
      </c>
      <c r="J1440">
        <v>263</v>
      </c>
      <c r="K1440">
        <v>1439</v>
      </c>
    </row>
    <row r="1441" spans="2:11" x14ac:dyDescent="0.25">
      <c r="B1441" t="s">
        <v>5464</v>
      </c>
      <c r="C1441" t="s">
        <v>5465</v>
      </c>
      <c r="D1441">
        <v>263</v>
      </c>
      <c r="E1441">
        <v>9</v>
      </c>
      <c r="F1441">
        <v>0.309</v>
      </c>
      <c r="G1441">
        <v>0.249</v>
      </c>
      <c r="H1441">
        <v>79.099999999999994</v>
      </c>
      <c r="I1441">
        <v>50</v>
      </c>
      <c r="J1441">
        <v>263</v>
      </c>
      <c r="K1441">
        <v>1440</v>
      </c>
    </row>
    <row r="1442" spans="2:11" x14ac:dyDescent="0.25">
      <c r="B1442" t="s">
        <v>5466</v>
      </c>
      <c r="C1442" t="s">
        <v>5467</v>
      </c>
      <c r="D1442">
        <v>262</v>
      </c>
      <c r="E1442">
        <v>26</v>
      </c>
      <c r="F1442">
        <v>0.25</v>
      </c>
      <c r="G1442">
        <v>0.246</v>
      </c>
      <c r="H1442">
        <v>52.1</v>
      </c>
      <c r="I1442">
        <v>59.6</v>
      </c>
      <c r="J1442">
        <v>262</v>
      </c>
      <c r="K1442">
        <v>1441</v>
      </c>
    </row>
    <row r="1443" spans="2:11" x14ac:dyDescent="0.25">
      <c r="B1443" t="s">
        <v>5468</v>
      </c>
      <c r="C1443" t="s">
        <v>5469</v>
      </c>
      <c r="D1443">
        <v>262</v>
      </c>
      <c r="E1443">
        <v>12</v>
      </c>
      <c r="F1443">
        <v>0.27200000000000002</v>
      </c>
      <c r="G1443">
        <v>0.29299999999999998</v>
      </c>
      <c r="H1443">
        <v>38.299999999999997</v>
      </c>
      <c r="I1443">
        <v>33.299999999999997</v>
      </c>
      <c r="J1443">
        <v>262</v>
      </c>
      <c r="K1443">
        <v>1442</v>
      </c>
    </row>
    <row r="1444" spans="2:11" x14ac:dyDescent="0.25">
      <c r="B1444" t="s">
        <v>5470</v>
      </c>
      <c r="C1444" t="s">
        <v>5471</v>
      </c>
      <c r="D1444">
        <v>262</v>
      </c>
      <c r="E1444">
        <v>19</v>
      </c>
      <c r="F1444">
        <v>0.26300000000000001</v>
      </c>
      <c r="G1444">
        <v>0.25800000000000001</v>
      </c>
      <c r="H1444">
        <v>53.3</v>
      </c>
      <c r="I1444">
        <v>52.6</v>
      </c>
      <c r="J1444">
        <v>262</v>
      </c>
      <c r="K1444">
        <v>1443</v>
      </c>
    </row>
    <row r="1445" spans="2:11" x14ac:dyDescent="0.25">
      <c r="B1445" t="s">
        <v>5472</v>
      </c>
      <c r="C1445" t="s">
        <v>5473</v>
      </c>
      <c r="D1445">
        <v>262</v>
      </c>
      <c r="E1445">
        <v>12</v>
      </c>
      <c r="F1445">
        <v>0.23300000000000001</v>
      </c>
      <c r="G1445">
        <v>0.255</v>
      </c>
      <c r="H1445">
        <v>36.1</v>
      </c>
      <c r="I1445">
        <v>54.2</v>
      </c>
      <c r="J1445">
        <v>262</v>
      </c>
      <c r="K1445">
        <v>1444</v>
      </c>
    </row>
    <row r="1446" spans="2:11" x14ac:dyDescent="0.25">
      <c r="B1446" t="s">
        <v>5474</v>
      </c>
      <c r="C1446" t="s">
        <v>5475</v>
      </c>
      <c r="D1446">
        <v>262</v>
      </c>
      <c r="E1446">
        <v>27</v>
      </c>
      <c r="F1446">
        <v>0.26700000000000002</v>
      </c>
      <c r="G1446">
        <v>0.25600000000000001</v>
      </c>
      <c r="H1446">
        <v>56.8</v>
      </c>
      <c r="I1446">
        <v>53.7</v>
      </c>
      <c r="J1446">
        <v>262</v>
      </c>
      <c r="K1446">
        <v>1445</v>
      </c>
    </row>
    <row r="1447" spans="2:11" x14ac:dyDescent="0.25">
      <c r="B1447" t="s">
        <v>5476</v>
      </c>
      <c r="C1447" t="s">
        <v>5477</v>
      </c>
      <c r="D1447">
        <v>262</v>
      </c>
      <c r="E1447">
        <v>12</v>
      </c>
      <c r="F1447">
        <v>0.22800000000000001</v>
      </c>
      <c r="G1447">
        <v>0.25700000000000001</v>
      </c>
      <c r="H1447">
        <v>32.299999999999997</v>
      </c>
      <c r="I1447">
        <v>54.2</v>
      </c>
      <c r="J1447">
        <v>262</v>
      </c>
      <c r="K1447">
        <v>1446</v>
      </c>
    </row>
    <row r="1448" spans="2:11" x14ac:dyDescent="0.25">
      <c r="B1448" t="s">
        <v>2383</v>
      </c>
      <c r="C1448" t="s">
        <v>2384</v>
      </c>
      <c r="D1448">
        <v>262</v>
      </c>
      <c r="E1448">
        <v>18</v>
      </c>
      <c r="F1448">
        <v>0.255</v>
      </c>
      <c r="G1448">
        <v>0.27100000000000002</v>
      </c>
      <c r="H1448">
        <v>40.4</v>
      </c>
      <c r="I1448">
        <v>44.4</v>
      </c>
      <c r="J1448">
        <v>262</v>
      </c>
      <c r="K1448">
        <v>1447</v>
      </c>
    </row>
    <row r="1449" spans="2:11" x14ac:dyDescent="0.25">
      <c r="B1449" t="s">
        <v>5478</v>
      </c>
      <c r="C1449" t="s">
        <v>5479</v>
      </c>
      <c r="D1449">
        <v>262</v>
      </c>
      <c r="E1449">
        <v>12</v>
      </c>
      <c r="F1449">
        <v>0.254</v>
      </c>
      <c r="G1449">
        <v>0.255</v>
      </c>
      <c r="H1449">
        <v>49.6</v>
      </c>
      <c r="I1449">
        <v>54.2</v>
      </c>
      <c r="J1449">
        <v>262</v>
      </c>
      <c r="K1449">
        <v>1448</v>
      </c>
    </row>
    <row r="1450" spans="2:11" x14ac:dyDescent="0.25">
      <c r="B1450" t="s">
        <v>5480</v>
      </c>
      <c r="C1450" t="s">
        <v>5481</v>
      </c>
      <c r="D1450">
        <v>261</v>
      </c>
      <c r="E1450">
        <v>14</v>
      </c>
      <c r="F1450">
        <v>0.27800000000000002</v>
      </c>
      <c r="G1450">
        <v>0.27400000000000002</v>
      </c>
      <c r="H1450">
        <v>52.2</v>
      </c>
      <c r="I1450">
        <v>42.9</v>
      </c>
      <c r="J1450">
        <v>261</v>
      </c>
      <c r="K1450">
        <v>1449</v>
      </c>
    </row>
    <row r="1451" spans="2:11" x14ac:dyDescent="0.25">
      <c r="B1451" t="s">
        <v>5482</v>
      </c>
      <c r="C1451" t="s">
        <v>5483</v>
      </c>
      <c r="D1451">
        <v>261</v>
      </c>
      <c r="E1451">
        <v>7</v>
      </c>
      <c r="F1451">
        <v>0.251</v>
      </c>
      <c r="G1451">
        <v>0.34899999999999998</v>
      </c>
      <c r="H1451">
        <v>11.7</v>
      </c>
      <c r="I1451">
        <v>14.3</v>
      </c>
      <c r="J1451">
        <v>261</v>
      </c>
      <c r="K1451">
        <v>1450</v>
      </c>
    </row>
    <row r="1452" spans="2:11" x14ac:dyDescent="0.25">
      <c r="B1452" t="s">
        <v>5484</v>
      </c>
      <c r="C1452" t="s">
        <v>5485</v>
      </c>
      <c r="D1452">
        <v>261</v>
      </c>
      <c r="E1452">
        <v>27</v>
      </c>
      <c r="F1452">
        <v>0.28299999999999997</v>
      </c>
      <c r="G1452">
        <v>0.26100000000000001</v>
      </c>
      <c r="H1452">
        <v>62.2</v>
      </c>
      <c r="I1452">
        <v>50</v>
      </c>
      <c r="J1452">
        <v>261</v>
      </c>
      <c r="K1452">
        <v>1451</v>
      </c>
    </row>
    <row r="1453" spans="2:11" x14ac:dyDescent="0.25">
      <c r="B1453" t="s">
        <v>5486</v>
      </c>
      <c r="C1453" t="s">
        <v>5487</v>
      </c>
      <c r="D1453">
        <v>261</v>
      </c>
      <c r="E1453">
        <v>14</v>
      </c>
      <c r="F1453">
        <v>0.27300000000000002</v>
      </c>
      <c r="G1453">
        <v>0.26100000000000001</v>
      </c>
      <c r="H1453">
        <v>56.9</v>
      </c>
      <c r="I1453">
        <v>50</v>
      </c>
      <c r="J1453">
        <v>261</v>
      </c>
      <c r="K1453">
        <v>1452</v>
      </c>
    </row>
    <row r="1454" spans="2:11" x14ac:dyDescent="0.25">
      <c r="B1454" t="s">
        <v>5488</v>
      </c>
      <c r="C1454" t="s">
        <v>5489</v>
      </c>
      <c r="D1454">
        <v>261</v>
      </c>
      <c r="E1454">
        <v>27</v>
      </c>
      <c r="F1454">
        <v>0.24</v>
      </c>
      <c r="G1454">
        <v>0.309</v>
      </c>
      <c r="H1454">
        <v>17.399999999999999</v>
      </c>
      <c r="I1454">
        <v>25.9</v>
      </c>
      <c r="J1454">
        <v>261</v>
      </c>
      <c r="K1454">
        <v>1453</v>
      </c>
    </row>
    <row r="1455" spans="2:11" x14ac:dyDescent="0.25">
      <c r="B1455" t="s">
        <v>5490</v>
      </c>
      <c r="C1455" t="s">
        <v>5491</v>
      </c>
      <c r="D1455">
        <v>261</v>
      </c>
      <c r="E1455">
        <v>18</v>
      </c>
      <c r="F1455">
        <v>0.253</v>
      </c>
      <c r="G1455">
        <v>0.29099999999999998</v>
      </c>
      <c r="H1455">
        <v>29.4</v>
      </c>
      <c r="I1455">
        <v>33.299999999999997</v>
      </c>
      <c r="J1455">
        <v>261</v>
      </c>
      <c r="K1455">
        <v>1454</v>
      </c>
    </row>
    <row r="1456" spans="2:11" x14ac:dyDescent="0.25">
      <c r="B1456" t="s">
        <v>2365</v>
      </c>
      <c r="C1456" t="s">
        <v>2366</v>
      </c>
      <c r="D1456">
        <v>260</v>
      </c>
      <c r="E1456">
        <v>6</v>
      </c>
      <c r="F1456">
        <v>0.30599999999999999</v>
      </c>
      <c r="G1456">
        <v>0.372</v>
      </c>
      <c r="H1456">
        <v>23</v>
      </c>
      <c r="I1456">
        <v>0</v>
      </c>
      <c r="J1456">
        <v>260</v>
      </c>
      <c r="K1456">
        <v>1455</v>
      </c>
    </row>
    <row r="1457" spans="2:11" x14ac:dyDescent="0.25">
      <c r="B1457" t="s">
        <v>5492</v>
      </c>
      <c r="C1457" t="s">
        <v>5493</v>
      </c>
      <c r="D1457">
        <v>260</v>
      </c>
      <c r="E1457">
        <v>14</v>
      </c>
      <c r="F1457">
        <v>0.22700000000000001</v>
      </c>
      <c r="G1457">
        <v>0.248</v>
      </c>
      <c r="H1457">
        <v>36.299999999999997</v>
      </c>
      <c r="I1457">
        <v>57.1</v>
      </c>
      <c r="J1457">
        <v>260</v>
      </c>
      <c r="K1457">
        <v>1456</v>
      </c>
    </row>
    <row r="1458" spans="2:11" x14ac:dyDescent="0.25">
      <c r="B1458" t="s">
        <v>5494</v>
      </c>
      <c r="C1458" t="s">
        <v>5495</v>
      </c>
      <c r="D1458">
        <v>260</v>
      </c>
      <c r="E1458">
        <v>24</v>
      </c>
      <c r="F1458">
        <v>0.26500000000000001</v>
      </c>
      <c r="G1458">
        <v>0.26</v>
      </c>
      <c r="H1458">
        <v>52.9</v>
      </c>
      <c r="I1458">
        <v>50</v>
      </c>
      <c r="J1458">
        <v>260</v>
      </c>
      <c r="K1458">
        <v>1457</v>
      </c>
    </row>
    <row r="1459" spans="2:11" x14ac:dyDescent="0.25">
      <c r="B1459" t="s">
        <v>5496</v>
      </c>
      <c r="C1459" t="s">
        <v>5497</v>
      </c>
      <c r="D1459">
        <v>260</v>
      </c>
      <c r="E1459">
        <v>51</v>
      </c>
      <c r="F1459">
        <v>0.24</v>
      </c>
      <c r="G1459">
        <v>0.25700000000000001</v>
      </c>
      <c r="H1459">
        <v>39.9</v>
      </c>
      <c r="I1459">
        <v>52</v>
      </c>
      <c r="J1459">
        <v>260</v>
      </c>
      <c r="K1459">
        <v>1458</v>
      </c>
    </row>
    <row r="1460" spans="2:11" x14ac:dyDescent="0.25">
      <c r="B1460" t="s">
        <v>5498</v>
      </c>
      <c r="C1460" t="s">
        <v>5499</v>
      </c>
      <c r="D1460">
        <v>260</v>
      </c>
      <c r="E1460">
        <v>10</v>
      </c>
      <c r="F1460">
        <v>0.27500000000000002</v>
      </c>
      <c r="G1460">
        <v>0.252</v>
      </c>
      <c r="H1460">
        <v>63.5</v>
      </c>
      <c r="I1460">
        <v>55</v>
      </c>
      <c r="J1460">
        <v>260</v>
      </c>
      <c r="K1460">
        <v>1459</v>
      </c>
    </row>
    <row r="1461" spans="2:11" x14ac:dyDescent="0.25">
      <c r="B1461" t="s">
        <v>5500</v>
      </c>
      <c r="C1461" t="s">
        <v>5501</v>
      </c>
      <c r="D1461">
        <v>260</v>
      </c>
      <c r="E1461">
        <v>9</v>
      </c>
      <c r="F1461">
        <v>0.22600000000000001</v>
      </c>
      <c r="G1461">
        <v>0.24099999999999999</v>
      </c>
      <c r="H1461">
        <v>40.200000000000003</v>
      </c>
      <c r="I1461">
        <v>72.2</v>
      </c>
      <c r="J1461">
        <v>260</v>
      </c>
      <c r="K1461">
        <v>1460</v>
      </c>
    </row>
    <row r="1462" spans="2:11" x14ac:dyDescent="0.25">
      <c r="B1462" t="s">
        <v>5502</v>
      </c>
      <c r="C1462" t="s">
        <v>5503</v>
      </c>
      <c r="D1462">
        <v>260</v>
      </c>
      <c r="E1462">
        <v>30</v>
      </c>
      <c r="F1462">
        <v>0.24399999999999999</v>
      </c>
      <c r="G1462">
        <v>0.25700000000000001</v>
      </c>
      <c r="H1462">
        <v>42.4</v>
      </c>
      <c r="I1462">
        <v>51.7</v>
      </c>
      <c r="J1462">
        <v>260</v>
      </c>
      <c r="K1462">
        <v>1461</v>
      </c>
    </row>
    <row r="1463" spans="2:11" x14ac:dyDescent="0.25">
      <c r="B1463" t="s">
        <v>5504</v>
      </c>
      <c r="C1463" t="s">
        <v>5505</v>
      </c>
      <c r="D1463">
        <v>260</v>
      </c>
      <c r="E1463">
        <v>18</v>
      </c>
      <c r="F1463">
        <v>0.22700000000000001</v>
      </c>
      <c r="G1463">
        <v>0.24099999999999999</v>
      </c>
      <c r="H1463">
        <v>40.299999999999997</v>
      </c>
      <c r="I1463">
        <v>61.1</v>
      </c>
      <c r="J1463">
        <v>260</v>
      </c>
      <c r="K1463">
        <v>1462</v>
      </c>
    </row>
    <row r="1464" spans="2:11" x14ac:dyDescent="0.25">
      <c r="B1464" t="s">
        <v>5506</v>
      </c>
      <c r="C1464" t="s">
        <v>5507</v>
      </c>
      <c r="D1464">
        <v>260</v>
      </c>
      <c r="E1464">
        <v>20</v>
      </c>
      <c r="F1464">
        <v>0.26800000000000002</v>
      </c>
      <c r="G1464">
        <v>0.255</v>
      </c>
      <c r="H1464">
        <v>57.4</v>
      </c>
      <c r="I1464">
        <v>52.5</v>
      </c>
      <c r="J1464">
        <v>260</v>
      </c>
      <c r="K1464">
        <v>1463</v>
      </c>
    </row>
    <row r="1465" spans="2:11" x14ac:dyDescent="0.25">
      <c r="B1465" t="s">
        <v>5508</v>
      </c>
      <c r="C1465" t="s">
        <v>5509</v>
      </c>
      <c r="D1465">
        <v>259</v>
      </c>
      <c r="E1465">
        <v>20</v>
      </c>
      <c r="F1465">
        <v>0.251</v>
      </c>
      <c r="G1465">
        <v>0.255</v>
      </c>
      <c r="H1465">
        <v>47.1</v>
      </c>
      <c r="I1465">
        <v>52.5</v>
      </c>
      <c r="J1465">
        <v>259</v>
      </c>
      <c r="K1465">
        <v>1464</v>
      </c>
    </row>
    <row r="1466" spans="2:11" x14ac:dyDescent="0.25">
      <c r="B1466" t="s">
        <v>5510</v>
      </c>
      <c r="C1466" t="s">
        <v>5511</v>
      </c>
      <c r="D1466">
        <v>259</v>
      </c>
      <c r="E1466">
        <v>6</v>
      </c>
      <c r="F1466">
        <v>0.22900000000000001</v>
      </c>
      <c r="G1466">
        <v>0.23200000000000001</v>
      </c>
      <c r="H1466">
        <v>48.2</v>
      </c>
      <c r="I1466">
        <v>66.7</v>
      </c>
      <c r="J1466">
        <v>259</v>
      </c>
      <c r="K1466">
        <v>1465</v>
      </c>
    </row>
    <row r="1467" spans="2:11" x14ac:dyDescent="0.25">
      <c r="B1467" t="s">
        <v>5512</v>
      </c>
      <c r="C1467" t="s">
        <v>5513</v>
      </c>
      <c r="D1467">
        <v>259</v>
      </c>
      <c r="E1467">
        <v>20</v>
      </c>
      <c r="F1467">
        <v>0.27900000000000003</v>
      </c>
      <c r="G1467">
        <v>0.30299999999999999</v>
      </c>
      <c r="H1467">
        <v>37.4</v>
      </c>
      <c r="I1467">
        <v>27.5</v>
      </c>
      <c r="J1467">
        <v>259</v>
      </c>
      <c r="K1467">
        <v>1466</v>
      </c>
    </row>
    <row r="1468" spans="2:11" x14ac:dyDescent="0.25">
      <c r="B1468" t="s">
        <v>5514</v>
      </c>
      <c r="C1468" t="s">
        <v>5515</v>
      </c>
      <c r="D1468">
        <v>259</v>
      </c>
      <c r="E1468">
        <v>13</v>
      </c>
      <c r="F1468">
        <v>0.27500000000000002</v>
      </c>
      <c r="G1468">
        <v>0.28000000000000003</v>
      </c>
      <c r="H1468">
        <v>47.2</v>
      </c>
      <c r="I1468">
        <v>38.5</v>
      </c>
      <c r="J1468">
        <v>259</v>
      </c>
      <c r="K1468">
        <v>1467</v>
      </c>
    </row>
    <row r="1469" spans="2:11" x14ac:dyDescent="0.25">
      <c r="B1469" t="s">
        <v>5516</v>
      </c>
      <c r="C1469" t="s">
        <v>5517</v>
      </c>
      <c r="D1469">
        <v>259</v>
      </c>
      <c r="E1469">
        <v>6</v>
      </c>
      <c r="F1469">
        <v>0.30399999999999999</v>
      </c>
      <c r="G1469">
        <v>0.24199999999999999</v>
      </c>
      <c r="H1469">
        <v>80.5</v>
      </c>
      <c r="I1469">
        <v>58.3</v>
      </c>
      <c r="J1469">
        <v>259</v>
      </c>
      <c r="K1469">
        <v>1468</v>
      </c>
    </row>
    <row r="1470" spans="2:11" x14ac:dyDescent="0.25">
      <c r="B1470" t="s">
        <v>5518</v>
      </c>
      <c r="C1470" t="s">
        <v>5519</v>
      </c>
      <c r="D1470">
        <v>258</v>
      </c>
      <c r="E1470">
        <v>21</v>
      </c>
      <c r="F1470">
        <v>0.27300000000000002</v>
      </c>
      <c r="G1470">
        <v>0.247</v>
      </c>
      <c r="H1470">
        <v>65.3</v>
      </c>
      <c r="I1470">
        <v>57.1</v>
      </c>
      <c r="J1470">
        <v>258</v>
      </c>
      <c r="K1470">
        <v>1469</v>
      </c>
    </row>
    <row r="1471" spans="2:11" x14ac:dyDescent="0.25">
      <c r="B1471" t="s">
        <v>5520</v>
      </c>
      <c r="C1471" t="s">
        <v>5521</v>
      </c>
      <c r="D1471">
        <v>258</v>
      </c>
      <c r="E1471">
        <v>21</v>
      </c>
      <c r="F1471">
        <v>0.27600000000000002</v>
      </c>
      <c r="G1471">
        <v>0.247</v>
      </c>
      <c r="H1471">
        <v>66.900000000000006</v>
      </c>
      <c r="I1471">
        <v>57.1</v>
      </c>
      <c r="J1471">
        <v>258</v>
      </c>
      <c r="K1471">
        <v>1470</v>
      </c>
    </row>
    <row r="1472" spans="2:11" x14ac:dyDescent="0.25">
      <c r="B1472" t="s">
        <v>5522</v>
      </c>
      <c r="C1472" t="s">
        <v>5523</v>
      </c>
      <c r="D1472">
        <v>258</v>
      </c>
      <c r="E1472">
        <v>20</v>
      </c>
      <c r="F1472">
        <v>0.28599999999999998</v>
      </c>
      <c r="G1472">
        <v>0.25800000000000001</v>
      </c>
      <c r="H1472">
        <v>65.3</v>
      </c>
      <c r="I1472">
        <v>50</v>
      </c>
      <c r="J1472">
        <v>258</v>
      </c>
      <c r="K1472">
        <v>1471</v>
      </c>
    </row>
    <row r="1473" spans="2:11" x14ac:dyDescent="0.25">
      <c r="B1473" t="s">
        <v>5524</v>
      </c>
      <c r="C1473" t="s">
        <v>5525</v>
      </c>
      <c r="D1473">
        <v>258</v>
      </c>
      <c r="E1473">
        <v>15</v>
      </c>
      <c r="F1473">
        <v>0.248</v>
      </c>
      <c r="G1473">
        <v>0.26400000000000001</v>
      </c>
      <c r="H1473">
        <v>40.5</v>
      </c>
      <c r="I1473">
        <v>46.7</v>
      </c>
      <c r="J1473">
        <v>258</v>
      </c>
      <c r="K1473">
        <v>1472</v>
      </c>
    </row>
    <row r="1474" spans="2:11" x14ac:dyDescent="0.25">
      <c r="B1474" t="s">
        <v>5526</v>
      </c>
      <c r="C1474" t="s">
        <v>5527</v>
      </c>
      <c r="D1474">
        <v>258</v>
      </c>
      <c r="E1474">
        <v>12</v>
      </c>
      <c r="F1474">
        <v>0.29099999999999998</v>
      </c>
      <c r="G1474">
        <v>0.27200000000000002</v>
      </c>
      <c r="H1474">
        <v>60.2</v>
      </c>
      <c r="I1474">
        <v>41.7</v>
      </c>
      <c r="J1474">
        <v>258</v>
      </c>
      <c r="K1474">
        <v>1473</v>
      </c>
    </row>
    <row r="1475" spans="2:11" x14ac:dyDescent="0.25">
      <c r="B1475" t="s">
        <v>5528</v>
      </c>
      <c r="C1475" t="s">
        <v>5529</v>
      </c>
      <c r="D1475">
        <v>258</v>
      </c>
      <c r="E1475">
        <v>6</v>
      </c>
      <c r="F1475">
        <v>0.30399999999999999</v>
      </c>
      <c r="G1475">
        <v>0.33200000000000002</v>
      </c>
      <c r="H1475">
        <v>36.5</v>
      </c>
      <c r="I1475">
        <v>16.7</v>
      </c>
      <c r="J1475">
        <v>258</v>
      </c>
      <c r="K1475">
        <v>1474</v>
      </c>
    </row>
    <row r="1476" spans="2:11" x14ac:dyDescent="0.25">
      <c r="B1476" t="s">
        <v>5530</v>
      </c>
      <c r="C1476" t="s">
        <v>5531</v>
      </c>
      <c r="D1476">
        <v>258</v>
      </c>
      <c r="E1476">
        <v>20</v>
      </c>
      <c r="F1476">
        <v>0.25</v>
      </c>
      <c r="G1476">
        <v>0.23699999999999999</v>
      </c>
      <c r="H1476">
        <v>58.1</v>
      </c>
      <c r="I1476">
        <v>62.5</v>
      </c>
      <c r="J1476">
        <v>258</v>
      </c>
      <c r="K1476">
        <v>1475</v>
      </c>
    </row>
    <row r="1477" spans="2:11" x14ac:dyDescent="0.25">
      <c r="B1477" t="s">
        <v>5532</v>
      </c>
      <c r="C1477" t="s">
        <v>5533</v>
      </c>
      <c r="D1477">
        <v>258</v>
      </c>
      <c r="E1477">
        <v>28</v>
      </c>
      <c r="F1477">
        <v>0.253</v>
      </c>
      <c r="G1477">
        <v>0.23400000000000001</v>
      </c>
      <c r="H1477">
        <v>61.7</v>
      </c>
      <c r="I1477">
        <v>64.3</v>
      </c>
      <c r="J1477">
        <v>258</v>
      </c>
      <c r="K1477">
        <v>1476</v>
      </c>
    </row>
    <row r="1478" spans="2:11" x14ac:dyDescent="0.25">
      <c r="B1478" t="s">
        <v>5534</v>
      </c>
      <c r="C1478" t="s">
        <v>5535</v>
      </c>
      <c r="D1478">
        <v>258</v>
      </c>
      <c r="E1478">
        <v>23</v>
      </c>
      <c r="F1478">
        <v>0.25</v>
      </c>
      <c r="G1478">
        <v>0.28499999999999998</v>
      </c>
      <c r="H1478">
        <v>30.5</v>
      </c>
      <c r="I1478">
        <v>34.799999999999997</v>
      </c>
      <c r="J1478">
        <v>258</v>
      </c>
      <c r="K1478">
        <v>1477</v>
      </c>
    </row>
    <row r="1479" spans="2:11" x14ac:dyDescent="0.25">
      <c r="B1479" t="s">
        <v>5536</v>
      </c>
      <c r="C1479" t="s">
        <v>5537</v>
      </c>
      <c r="D1479">
        <v>257</v>
      </c>
      <c r="E1479">
        <v>6</v>
      </c>
      <c r="F1479">
        <v>0.223</v>
      </c>
      <c r="G1479">
        <v>0.26600000000000001</v>
      </c>
      <c r="H1479">
        <v>25.4</v>
      </c>
      <c r="I1479">
        <v>50</v>
      </c>
      <c r="J1479">
        <v>257</v>
      </c>
      <c r="K1479">
        <v>1478</v>
      </c>
    </row>
    <row r="1480" spans="2:11" x14ac:dyDescent="0.25">
      <c r="B1480" t="s">
        <v>2435</v>
      </c>
      <c r="C1480" t="s">
        <v>2436</v>
      </c>
      <c r="D1480">
        <v>257</v>
      </c>
      <c r="E1480">
        <v>10</v>
      </c>
      <c r="F1480">
        <v>0.27100000000000002</v>
      </c>
      <c r="G1480">
        <v>0.25700000000000001</v>
      </c>
      <c r="H1480">
        <v>58.4</v>
      </c>
      <c r="I1480">
        <v>50</v>
      </c>
      <c r="J1480">
        <v>257</v>
      </c>
      <c r="K1480">
        <v>1479</v>
      </c>
    </row>
    <row r="1481" spans="2:11" x14ac:dyDescent="0.25">
      <c r="B1481" t="s">
        <v>5538</v>
      </c>
      <c r="C1481" t="s">
        <v>5539</v>
      </c>
      <c r="D1481">
        <v>257</v>
      </c>
      <c r="E1481">
        <v>11</v>
      </c>
      <c r="F1481">
        <v>0.30199999999999999</v>
      </c>
      <c r="G1481">
        <v>0.26700000000000002</v>
      </c>
      <c r="H1481">
        <v>68.400000000000006</v>
      </c>
      <c r="I1481">
        <v>27.3</v>
      </c>
      <c r="J1481">
        <v>257</v>
      </c>
      <c r="K1481">
        <v>1480</v>
      </c>
    </row>
    <row r="1482" spans="2:11" x14ac:dyDescent="0.25">
      <c r="B1482" t="s">
        <v>5540</v>
      </c>
      <c r="C1482" t="s">
        <v>5541</v>
      </c>
      <c r="D1482">
        <v>256</v>
      </c>
      <c r="E1482">
        <v>20</v>
      </c>
      <c r="F1482">
        <v>0.26900000000000002</v>
      </c>
      <c r="G1482">
        <v>0.27400000000000002</v>
      </c>
      <c r="H1482">
        <v>47.3</v>
      </c>
      <c r="I1482">
        <v>40</v>
      </c>
      <c r="J1482">
        <v>256</v>
      </c>
      <c r="K1482">
        <v>1481</v>
      </c>
    </row>
    <row r="1483" spans="2:11" x14ac:dyDescent="0.25">
      <c r="B1483" t="s">
        <v>5542</v>
      </c>
      <c r="C1483" t="s">
        <v>5543</v>
      </c>
      <c r="D1483">
        <v>256</v>
      </c>
      <c r="E1483">
        <v>41</v>
      </c>
      <c r="F1483">
        <v>0.24099999999999999</v>
      </c>
      <c r="G1483">
        <v>0.25600000000000001</v>
      </c>
      <c r="H1483">
        <v>40.700000000000003</v>
      </c>
      <c r="I1483">
        <v>50</v>
      </c>
      <c r="J1483">
        <v>256</v>
      </c>
      <c r="K1483">
        <v>1482</v>
      </c>
    </row>
    <row r="1484" spans="2:11" x14ac:dyDescent="0.25">
      <c r="B1484" t="s">
        <v>5544</v>
      </c>
      <c r="C1484" t="s">
        <v>5545</v>
      </c>
      <c r="D1484">
        <v>256</v>
      </c>
      <c r="E1484">
        <v>26</v>
      </c>
      <c r="F1484">
        <v>0.23100000000000001</v>
      </c>
      <c r="G1484">
        <v>0.26600000000000001</v>
      </c>
      <c r="H1484">
        <v>29.6</v>
      </c>
      <c r="I1484">
        <v>44.2</v>
      </c>
      <c r="J1484">
        <v>256</v>
      </c>
      <c r="K1484">
        <v>1483</v>
      </c>
    </row>
    <row r="1485" spans="2:11" x14ac:dyDescent="0.25">
      <c r="B1485" t="s">
        <v>5546</v>
      </c>
      <c r="C1485" t="s">
        <v>5547</v>
      </c>
      <c r="D1485">
        <v>256</v>
      </c>
      <c r="E1485">
        <v>12</v>
      </c>
      <c r="F1485">
        <v>0.23899999999999999</v>
      </c>
      <c r="G1485">
        <v>0.249</v>
      </c>
      <c r="H1485">
        <v>43.6</v>
      </c>
      <c r="I1485">
        <v>54.2</v>
      </c>
      <c r="J1485">
        <v>256</v>
      </c>
      <c r="K1485">
        <v>1484</v>
      </c>
    </row>
    <row r="1486" spans="2:11" x14ac:dyDescent="0.25">
      <c r="B1486" t="s">
        <v>5548</v>
      </c>
      <c r="C1486" t="s">
        <v>5549</v>
      </c>
      <c r="D1486">
        <v>256</v>
      </c>
      <c r="E1486">
        <v>21</v>
      </c>
      <c r="F1486">
        <v>0.248</v>
      </c>
      <c r="G1486">
        <v>0.245</v>
      </c>
      <c r="H1486">
        <v>52.3</v>
      </c>
      <c r="I1486">
        <v>57.1</v>
      </c>
      <c r="J1486">
        <v>256</v>
      </c>
      <c r="K1486">
        <v>1485</v>
      </c>
    </row>
    <row r="1487" spans="2:11" x14ac:dyDescent="0.25">
      <c r="B1487" t="s">
        <v>5550</v>
      </c>
      <c r="C1487" t="s">
        <v>5551</v>
      </c>
      <c r="D1487">
        <v>256</v>
      </c>
      <c r="E1487">
        <v>22</v>
      </c>
      <c r="F1487">
        <v>0.27700000000000002</v>
      </c>
      <c r="G1487">
        <v>0.249</v>
      </c>
      <c r="H1487">
        <v>65.900000000000006</v>
      </c>
      <c r="I1487">
        <v>54.5</v>
      </c>
      <c r="J1487">
        <v>256</v>
      </c>
      <c r="K1487">
        <v>1486</v>
      </c>
    </row>
    <row r="1488" spans="2:11" x14ac:dyDescent="0.25">
      <c r="B1488" t="s">
        <v>5552</v>
      </c>
      <c r="C1488" t="s">
        <v>5553</v>
      </c>
      <c r="D1488">
        <v>256</v>
      </c>
      <c r="E1488">
        <v>8</v>
      </c>
      <c r="F1488">
        <v>0.25800000000000001</v>
      </c>
      <c r="G1488">
        <v>0.35099999999999998</v>
      </c>
      <c r="H1488">
        <v>13.1</v>
      </c>
      <c r="I1488">
        <v>12.5</v>
      </c>
      <c r="J1488">
        <v>256</v>
      </c>
      <c r="K1488">
        <v>1487</v>
      </c>
    </row>
    <row r="1489" spans="2:11" x14ac:dyDescent="0.25">
      <c r="B1489" t="s">
        <v>962</v>
      </c>
      <c r="C1489" t="s">
        <v>963</v>
      </c>
      <c r="D1489">
        <v>255</v>
      </c>
      <c r="E1489">
        <v>30</v>
      </c>
      <c r="F1489">
        <v>0.26400000000000001</v>
      </c>
      <c r="G1489">
        <v>0.27600000000000002</v>
      </c>
      <c r="H1489">
        <v>43</v>
      </c>
      <c r="I1489">
        <v>38.299999999999997</v>
      </c>
      <c r="J1489">
        <v>255</v>
      </c>
      <c r="K1489">
        <v>1488</v>
      </c>
    </row>
    <row r="1490" spans="2:11" x14ac:dyDescent="0.25">
      <c r="B1490" t="s">
        <v>5554</v>
      </c>
      <c r="C1490" t="s">
        <v>5555</v>
      </c>
      <c r="D1490">
        <v>255</v>
      </c>
      <c r="E1490">
        <v>17</v>
      </c>
      <c r="F1490">
        <v>0.28100000000000003</v>
      </c>
      <c r="G1490">
        <v>0.27</v>
      </c>
      <c r="H1490">
        <v>56</v>
      </c>
      <c r="I1490">
        <v>41.2</v>
      </c>
      <c r="J1490">
        <v>255</v>
      </c>
      <c r="K1490">
        <v>1489</v>
      </c>
    </row>
    <row r="1491" spans="2:11" x14ac:dyDescent="0.25">
      <c r="B1491" t="s">
        <v>5556</v>
      </c>
      <c r="C1491" t="s">
        <v>5557</v>
      </c>
      <c r="D1491">
        <v>255</v>
      </c>
      <c r="E1491">
        <v>12</v>
      </c>
      <c r="F1491">
        <v>0.28899999999999998</v>
      </c>
      <c r="G1491">
        <v>0.26900000000000002</v>
      </c>
      <c r="H1491">
        <v>60.6</v>
      </c>
      <c r="I1491">
        <v>41.7</v>
      </c>
      <c r="J1491">
        <v>255</v>
      </c>
      <c r="K1491">
        <v>1490</v>
      </c>
    </row>
    <row r="1492" spans="2:11" x14ac:dyDescent="0.25">
      <c r="B1492" t="s">
        <v>5558</v>
      </c>
      <c r="C1492" t="s">
        <v>5559</v>
      </c>
      <c r="D1492">
        <v>255</v>
      </c>
      <c r="E1492">
        <v>29</v>
      </c>
      <c r="F1492">
        <v>0.251</v>
      </c>
      <c r="G1492">
        <v>0.27</v>
      </c>
      <c r="H1492">
        <v>39</v>
      </c>
      <c r="I1492">
        <v>41.4</v>
      </c>
      <c r="J1492">
        <v>255</v>
      </c>
      <c r="K1492">
        <v>1491</v>
      </c>
    </row>
    <row r="1493" spans="2:11" x14ac:dyDescent="0.25">
      <c r="B1493" t="s">
        <v>2307</v>
      </c>
      <c r="C1493" t="s">
        <v>2308</v>
      </c>
      <c r="D1493">
        <v>255</v>
      </c>
      <c r="E1493">
        <v>16</v>
      </c>
      <c r="F1493">
        <v>0.25600000000000001</v>
      </c>
      <c r="G1493">
        <v>0.29699999999999999</v>
      </c>
      <c r="H1493">
        <v>28.8</v>
      </c>
      <c r="I1493">
        <v>28.1</v>
      </c>
      <c r="J1493">
        <v>255</v>
      </c>
      <c r="K1493">
        <v>1492</v>
      </c>
    </row>
    <row r="1494" spans="2:11" x14ac:dyDescent="0.25">
      <c r="B1494" t="s">
        <v>5560</v>
      </c>
      <c r="C1494" t="s">
        <v>5561</v>
      </c>
      <c r="D1494">
        <v>255</v>
      </c>
      <c r="E1494">
        <v>10</v>
      </c>
      <c r="F1494">
        <v>0.26500000000000001</v>
      </c>
      <c r="G1494">
        <v>0.26300000000000001</v>
      </c>
      <c r="H1494">
        <v>51</v>
      </c>
      <c r="I1494">
        <v>45</v>
      </c>
      <c r="J1494">
        <v>255</v>
      </c>
      <c r="K1494">
        <v>1493</v>
      </c>
    </row>
    <row r="1495" spans="2:11" x14ac:dyDescent="0.25">
      <c r="B1495" t="s">
        <v>5562</v>
      </c>
      <c r="C1495" t="s">
        <v>5563</v>
      </c>
      <c r="D1495">
        <v>255</v>
      </c>
      <c r="E1495">
        <v>13</v>
      </c>
      <c r="F1495">
        <v>0.26800000000000002</v>
      </c>
      <c r="G1495">
        <v>0.249</v>
      </c>
      <c r="H1495">
        <v>61.3</v>
      </c>
      <c r="I1495">
        <v>53.8</v>
      </c>
      <c r="J1495">
        <v>255</v>
      </c>
      <c r="K1495">
        <v>1494</v>
      </c>
    </row>
    <row r="1496" spans="2:11" x14ac:dyDescent="0.25">
      <c r="B1496" t="s">
        <v>5564</v>
      </c>
      <c r="C1496" t="s">
        <v>5565</v>
      </c>
      <c r="D1496">
        <v>255</v>
      </c>
      <c r="E1496">
        <v>7</v>
      </c>
      <c r="F1496">
        <v>0.252</v>
      </c>
      <c r="G1496">
        <v>0.24299999999999999</v>
      </c>
      <c r="H1496">
        <v>55.4</v>
      </c>
      <c r="I1496">
        <v>57.1</v>
      </c>
      <c r="J1496">
        <v>255</v>
      </c>
      <c r="K1496">
        <v>1495</v>
      </c>
    </row>
    <row r="1497" spans="2:11" x14ac:dyDescent="0.25">
      <c r="B1497" t="s">
        <v>820</v>
      </c>
      <c r="C1497" t="s">
        <v>821</v>
      </c>
      <c r="D1497">
        <v>254</v>
      </c>
      <c r="E1497">
        <v>10</v>
      </c>
      <c r="F1497">
        <v>0.23899999999999999</v>
      </c>
      <c r="G1497">
        <v>0.20300000000000001</v>
      </c>
      <c r="H1497">
        <v>73.099999999999994</v>
      </c>
      <c r="I1497">
        <v>80</v>
      </c>
      <c r="J1497">
        <v>254</v>
      </c>
      <c r="K1497">
        <v>1496</v>
      </c>
    </row>
    <row r="1498" spans="2:11" x14ac:dyDescent="0.25">
      <c r="B1498" t="s">
        <v>5566</v>
      </c>
      <c r="C1498" t="s">
        <v>5567</v>
      </c>
      <c r="D1498">
        <v>254</v>
      </c>
      <c r="E1498">
        <v>6</v>
      </c>
      <c r="F1498">
        <v>0.26200000000000001</v>
      </c>
      <c r="G1498">
        <v>0.254</v>
      </c>
      <c r="H1498">
        <v>54.8</v>
      </c>
      <c r="I1498">
        <v>50</v>
      </c>
      <c r="J1498">
        <v>254</v>
      </c>
      <c r="K1498">
        <v>1497</v>
      </c>
    </row>
    <row r="1499" spans="2:11" x14ac:dyDescent="0.25">
      <c r="B1499" t="s">
        <v>5568</v>
      </c>
      <c r="C1499" t="s">
        <v>5569</v>
      </c>
      <c r="D1499">
        <v>254</v>
      </c>
      <c r="E1499">
        <v>15</v>
      </c>
      <c r="F1499">
        <v>0.22900000000000001</v>
      </c>
      <c r="G1499">
        <v>0.27100000000000002</v>
      </c>
      <c r="H1499">
        <v>26.1</v>
      </c>
      <c r="I1499">
        <v>40</v>
      </c>
      <c r="J1499">
        <v>254</v>
      </c>
      <c r="K1499">
        <v>1498</v>
      </c>
    </row>
    <row r="1500" spans="2:11" x14ac:dyDescent="0.25">
      <c r="B1500" t="s">
        <v>5570</v>
      </c>
      <c r="C1500" t="s">
        <v>5571</v>
      </c>
      <c r="D1500">
        <v>254</v>
      </c>
      <c r="E1500">
        <v>15</v>
      </c>
      <c r="F1500">
        <v>0.23</v>
      </c>
      <c r="G1500">
        <v>0.248</v>
      </c>
      <c r="H1500">
        <v>38.6</v>
      </c>
      <c r="I1500">
        <v>53.3</v>
      </c>
      <c r="J1500">
        <v>254</v>
      </c>
      <c r="K1500">
        <v>1499</v>
      </c>
    </row>
    <row r="1501" spans="2:11" x14ac:dyDescent="0.25">
      <c r="B1501" t="s">
        <v>5572</v>
      </c>
      <c r="C1501" t="s">
        <v>5573</v>
      </c>
      <c r="D1501">
        <v>254</v>
      </c>
      <c r="E1501">
        <v>11</v>
      </c>
      <c r="F1501">
        <v>0.25700000000000001</v>
      </c>
      <c r="G1501">
        <v>0.254</v>
      </c>
      <c r="H1501">
        <v>52</v>
      </c>
      <c r="I1501">
        <v>50</v>
      </c>
      <c r="J1501">
        <v>254</v>
      </c>
      <c r="K1501">
        <v>1500</v>
      </c>
    </row>
    <row r="1502" spans="2:11" x14ac:dyDescent="0.25">
      <c r="B1502" t="s">
        <v>5574</v>
      </c>
      <c r="C1502" t="s">
        <v>5575</v>
      </c>
      <c r="D1502">
        <v>254</v>
      </c>
      <c r="E1502">
        <v>18</v>
      </c>
      <c r="F1502">
        <v>0.26300000000000001</v>
      </c>
      <c r="G1502">
        <v>0.22700000000000001</v>
      </c>
      <c r="H1502">
        <v>71.5</v>
      </c>
      <c r="I1502">
        <v>66.7</v>
      </c>
      <c r="J1502">
        <v>254</v>
      </c>
      <c r="K1502">
        <v>1501</v>
      </c>
    </row>
    <row r="1503" spans="2:11" x14ac:dyDescent="0.25">
      <c r="B1503" t="s">
        <v>5576</v>
      </c>
      <c r="C1503" t="s">
        <v>5577</v>
      </c>
      <c r="D1503">
        <v>253</v>
      </c>
      <c r="E1503">
        <v>19</v>
      </c>
      <c r="F1503">
        <v>0.27</v>
      </c>
      <c r="G1503">
        <v>0.27100000000000002</v>
      </c>
      <c r="H1503">
        <v>49</v>
      </c>
      <c r="I1503">
        <v>39.5</v>
      </c>
      <c r="J1503">
        <v>253</v>
      </c>
      <c r="K1503">
        <v>1502</v>
      </c>
    </row>
    <row r="1504" spans="2:11" x14ac:dyDescent="0.25">
      <c r="B1504" t="s">
        <v>5578</v>
      </c>
      <c r="C1504" t="s">
        <v>5579</v>
      </c>
      <c r="D1504">
        <v>253</v>
      </c>
      <c r="E1504">
        <v>20</v>
      </c>
      <c r="F1504">
        <v>0.249</v>
      </c>
      <c r="G1504">
        <v>0.253</v>
      </c>
      <c r="H1504">
        <v>47.7</v>
      </c>
      <c r="I1504">
        <v>50</v>
      </c>
      <c r="J1504">
        <v>253</v>
      </c>
      <c r="K1504">
        <v>1503</v>
      </c>
    </row>
    <row r="1505" spans="2:11" x14ac:dyDescent="0.25">
      <c r="B1505" t="s">
        <v>5580</v>
      </c>
      <c r="C1505" t="s">
        <v>5581</v>
      </c>
      <c r="D1505">
        <v>253</v>
      </c>
      <c r="E1505">
        <v>31</v>
      </c>
      <c r="F1505">
        <v>0.247</v>
      </c>
      <c r="G1505">
        <v>0.25600000000000001</v>
      </c>
      <c r="H1505">
        <v>44.7</v>
      </c>
      <c r="I1505">
        <v>48.4</v>
      </c>
      <c r="J1505">
        <v>253</v>
      </c>
      <c r="K1505">
        <v>1504</v>
      </c>
    </row>
    <row r="1506" spans="2:11" x14ac:dyDescent="0.25">
      <c r="B1506" t="s">
        <v>5582</v>
      </c>
      <c r="C1506" t="s">
        <v>5583</v>
      </c>
      <c r="D1506">
        <v>253</v>
      </c>
      <c r="E1506">
        <v>23</v>
      </c>
      <c r="F1506">
        <v>0.26400000000000001</v>
      </c>
      <c r="G1506">
        <v>0.249</v>
      </c>
      <c r="H1506">
        <v>58.7</v>
      </c>
      <c r="I1506">
        <v>52.2</v>
      </c>
      <c r="J1506">
        <v>253</v>
      </c>
      <c r="K1506">
        <v>1505</v>
      </c>
    </row>
    <row r="1507" spans="2:11" x14ac:dyDescent="0.25">
      <c r="B1507" t="s">
        <v>5584</v>
      </c>
      <c r="C1507" t="s">
        <v>5585</v>
      </c>
      <c r="D1507">
        <v>253</v>
      </c>
      <c r="E1507">
        <v>16</v>
      </c>
      <c r="F1507">
        <v>0.23</v>
      </c>
      <c r="G1507">
        <v>0.26300000000000001</v>
      </c>
      <c r="H1507">
        <v>30.1</v>
      </c>
      <c r="I1507">
        <v>43.8</v>
      </c>
      <c r="J1507">
        <v>253</v>
      </c>
      <c r="K1507">
        <v>1506</v>
      </c>
    </row>
    <row r="1508" spans="2:11" x14ac:dyDescent="0.25">
      <c r="B1508" t="s">
        <v>5586</v>
      </c>
      <c r="C1508" t="s">
        <v>5587</v>
      </c>
      <c r="D1508">
        <v>253</v>
      </c>
      <c r="E1508">
        <v>11</v>
      </c>
      <c r="F1508">
        <v>0.25900000000000001</v>
      </c>
      <c r="G1508">
        <v>0.246</v>
      </c>
      <c r="H1508">
        <v>58.1</v>
      </c>
      <c r="I1508">
        <v>54.5</v>
      </c>
      <c r="J1508">
        <v>253</v>
      </c>
      <c r="K1508">
        <v>1507</v>
      </c>
    </row>
    <row r="1509" spans="2:11" x14ac:dyDescent="0.25">
      <c r="B1509" t="s">
        <v>5588</v>
      </c>
      <c r="C1509" t="s">
        <v>5589</v>
      </c>
      <c r="D1509">
        <v>253</v>
      </c>
      <c r="E1509">
        <v>11</v>
      </c>
      <c r="F1509">
        <v>0.26</v>
      </c>
      <c r="G1509">
        <v>0.245</v>
      </c>
      <c r="H1509">
        <v>58.7</v>
      </c>
      <c r="I1509">
        <v>54.5</v>
      </c>
      <c r="J1509">
        <v>253</v>
      </c>
      <c r="K1509">
        <v>1508</v>
      </c>
    </row>
    <row r="1510" spans="2:11" x14ac:dyDescent="0.25">
      <c r="B1510" t="s">
        <v>5590</v>
      </c>
      <c r="C1510" t="s">
        <v>5591</v>
      </c>
      <c r="D1510">
        <v>252</v>
      </c>
      <c r="E1510">
        <v>31</v>
      </c>
      <c r="F1510">
        <v>0.245</v>
      </c>
      <c r="G1510">
        <v>0.221</v>
      </c>
      <c r="H1510">
        <v>65.5</v>
      </c>
      <c r="I1510">
        <v>69.400000000000006</v>
      </c>
      <c r="J1510">
        <v>252</v>
      </c>
      <c r="K1510">
        <v>1509</v>
      </c>
    </row>
    <row r="1511" spans="2:11" x14ac:dyDescent="0.25">
      <c r="B1511" t="s">
        <v>5592</v>
      </c>
      <c r="C1511" t="s">
        <v>5593</v>
      </c>
      <c r="D1511">
        <v>252</v>
      </c>
      <c r="E1511">
        <v>11</v>
      </c>
      <c r="F1511">
        <v>0.26800000000000002</v>
      </c>
      <c r="G1511">
        <v>0.27600000000000002</v>
      </c>
      <c r="H1511">
        <v>45</v>
      </c>
      <c r="I1511">
        <v>36.4</v>
      </c>
      <c r="J1511">
        <v>252</v>
      </c>
      <c r="K1511">
        <v>1510</v>
      </c>
    </row>
    <row r="1512" spans="2:11" x14ac:dyDescent="0.25">
      <c r="B1512" t="s">
        <v>5594</v>
      </c>
      <c r="C1512" t="s">
        <v>5595</v>
      </c>
      <c r="D1512">
        <v>252</v>
      </c>
      <c r="E1512">
        <v>20</v>
      </c>
      <c r="F1512">
        <v>0.248</v>
      </c>
      <c r="G1512">
        <v>0.224</v>
      </c>
      <c r="H1512">
        <v>65.2</v>
      </c>
      <c r="I1512">
        <v>67.5</v>
      </c>
      <c r="J1512">
        <v>252</v>
      </c>
      <c r="K1512">
        <v>1511</v>
      </c>
    </row>
    <row r="1513" spans="2:11" x14ac:dyDescent="0.25">
      <c r="B1513" t="s">
        <v>5596</v>
      </c>
      <c r="C1513" t="s">
        <v>5597</v>
      </c>
      <c r="D1513">
        <v>252</v>
      </c>
      <c r="E1513">
        <v>7</v>
      </c>
      <c r="F1513">
        <v>0.28699999999999998</v>
      </c>
      <c r="G1513">
        <v>0.218</v>
      </c>
      <c r="H1513">
        <v>84.7</v>
      </c>
      <c r="I1513">
        <v>71.400000000000006</v>
      </c>
      <c r="J1513">
        <v>252</v>
      </c>
      <c r="K1513">
        <v>1512</v>
      </c>
    </row>
    <row r="1514" spans="2:11" x14ac:dyDescent="0.25">
      <c r="B1514" t="s">
        <v>5598</v>
      </c>
      <c r="C1514" t="s">
        <v>5599</v>
      </c>
      <c r="D1514">
        <v>252</v>
      </c>
      <c r="E1514">
        <v>8</v>
      </c>
      <c r="F1514">
        <v>0.25600000000000001</v>
      </c>
      <c r="G1514">
        <v>0.21099999999999999</v>
      </c>
      <c r="H1514">
        <v>76.900000000000006</v>
      </c>
      <c r="I1514">
        <v>75</v>
      </c>
      <c r="J1514">
        <v>252</v>
      </c>
      <c r="K1514">
        <v>1513</v>
      </c>
    </row>
    <row r="1515" spans="2:11" x14ac:dyDescent="0.25">
      <c r="B1515" t="s">
        <v>5600</v>
      </c>
      <c r="C1515" t="s">
        <v>5601</v>
      </c>
      <c r="D1515">
        <v>252</v>
      </c>
      <c r="E1515">
        <v>21</v>
      </c>
      <c r="F1515">
        <v>0.25900000000000001</v>
      </c>
      <c r="G1515">
        <v>0.26</v>
      </c>
      <c r="H1515">
        <v>49.7</v>
      </c>
      <c r="I1515">
        <v>45.2</v>
      </c>
      <c r="J1515">
        <v>252</v>
      </c>
      <c r="K1515">
        <v>1514</v>
      </c>
    </row>
    <row r="1516" spans="2:11" x14ac:dyDescent="0.25">
      <c r="B1516" t="s">
        <v>5602</v>
      </c>
      <c r="C1516" t="s">
        <v>5603</v>
      </c>
      <c r="D1516">
        <v>252</v>
      </c>
      <c r="E1516">
        <v>17</v>
      </c>
      <c r="F1516">
        <v>0.26500000000000001</v>
      </c>
      <c r="G1516">
        <v>0.26100000000000001</v>
      </c>
      <c r="H1516">
        <v>52.2</v>
      </c>
      <c r="I1516">
        <v>44.1</v>
      </c>
      <c r="J1516">
        <v>252</v>
      </c>
      <c r="K1516">
        <v>1515</v>
      </c>
    </row>
    <row r="1517" spans="2:11" x14ac:dyDescent="0.25">
      <c r="B1517" t="s">
        <v>5604</v>
      </c>
      <c r="C1517" t="s">
        <v>5605</v>
      </c>
      <c r="D1517">
        <v>252</v>
      </c>
      <c r="E1517">
        <v>7</v>
      </c>
      <c r="F1517">
        <v>0.219</v>
      </c>
      <c r="G1517">
        <v>0.22500000000000001</v>
      </c>
      <c r="H1517">
        <v>45.5</v>
      </c>
      <c r="I1517">
        <v>71.400000000000006</v>
      </c>
      <c r="J1517">
        <v>252</v>
      </c>
      <c r="K1517">
        <v>1516</v>
      </c>
    </row>
    <row r="1518" spans="2:11" x14ac:dyDescent="0.25">
      <c r="B1518" t="s">
        <v>5606</v>
      </c>
      <c r="C1518" t="s">
        <v>5607</v>
      </c>
      <c r="D1518">
        <v>251</v>
      </c>
      <c r="E1518">
        <v>11</v>
      </c>
      <c r="F1518">
        <v>0.24099999999999999</v>
      </c>
      <c r="G1518">
        <v>0.24399999999999999</v>
      </c>
      <c r="H1518">
        <v>48.1</v>
      </c>
      <c r="I1518">
        <v>54.5</v>
      </c>
      <c r="J1518">
        <v>251</v>
      </c>
      <c r="K1518">
        <v>1517</v>
      </c>
    </row>
    <row r="1519" spans="2:11" x14ac:dyDescent="0.25">
      <c r="B1519" t="s">
        <v>5608</v>
      </c>
      <c r="C1519" t="s">
        <v>5609</v>
      </c>
      <c r="D1519">
        <v>251</v>
      </c>
      <c r="E1519">
        <v>23</v>
      </c>
      <c r="F1519">
        <v>0.23</v>
      </c>
      <c r="G1519">
        <v>0.25800000000000001</v>
      </c>
      <c r="H1519">
        <v>32.799999999999997</v>
      </c>
      <c r="I1519">
        <v>45.7</v>
      </c>
      <c r="J1519">
        <v>251</v>
      </c>
      <c r="K1519">
        <v>1518</v>
      </c>
    </row>
    <row r="1520" spans="2:11" x14ac:dyDescent="0.25">
      <c r="B1520" t="s">
        <v>5610</v>
      </c>
      <c r="C1520" t="s">
        <v>5611</v>
      </c>
      <c r="D1520">
        <v>251</v>
      </c>
      <c r="E1520">
        <v>42</v>
      </c>
      <c r="F1520">
        <v>0.255</v>
      </c>
      <c r="G1520">
        <v>0.26700000000000002</v>
      </c>
      <c r="H1520">
        <v>42.9</v>
      </c>
      <c r="I1520">
        <v>40.5</v>
      </c>
      <c r="J1520">
        <v>251</v>
      </c>
      <c r="K1520">
        <v>1519</v>
      </c>
    </row>
    <row r="1521" spans="2:11" x14ac:dyDescent="0.25">
      <c r="B1521" t="s">
        <v>5612</v>
      </c>
      <c r="C1521" t="s">
        <v>5613</v>
      </c>
      <c r="D1521">
        <v>251</v>
      </c>
      <c r="E1521">
        <v>21</v>
      </c>
      <c r="F1521">
        <v>0.254</v>
      </c>
      <c r="G1521">
        <v>0.26300000000000001</v>
      </c>
      <c r="H1521">
        <v>44.6</v>
      </c>
      <c r="I1521">
        <v>42.9</v>
      </c>
      <c r="J1521">
        <v>251</v>
      </c>
      <c r="K1521">
        <v>1520</v>
      </c>
    </row>
    <row r="1522" spans="2:11" x14ac:dyDescent="0.25">
      <c r="B1522" t="s">
        <v>5614</v>
      </c>
      <c r="C1522" t="s">
        <v>5615</v>
      </c>
      <c r="D1522">
        <v>251</v>
      </c>
      <c r="E1522">
        <v>30</v>
      </c>
      <c r="F1522">
        <v>0.26700000000000002</v>
      </c>
      <c r="G1522">
        <v>0.25700000000000001</v>
      </c>
      <c r="H1522">
        <v>56.1</v>
      </c>
      <c r="I1522">
        <v>46.7</v>
      </c>
      <c r="J1522">
        <v>251</v>
      </c>
      <c r="K1522">
        <v>1521</v>
      </c>
    </row>
    <row r="1523" spans="2:11" x14ac:dyDescent="0.25">
      <c r="B1523" t="s">
        <v>5616</v>
      </c>
      <c r="C1523" t="s">
        <v>5617</v>
      </c>
      <c r="D1523">
        <v>251</v>
      </c>
      <c r="E1523">
        <v>46</v>
      </c>
      <c r="F1523">
        <v>0.246</v>
      </c>
      <c r="G1523">
        <v>0.26600000000000001</v>
      </c>
      <c r="H1523">
        <v>38.5</v>
      </c>
      <c r="I1523">
        <v>41.3</v>
      </c>
      <c r="J1523">
        <v>251</v>
      </c>
      <c r="K1523">
        <v>1522</v>
      </c>
    </row>
    <row r="1524" spans="2:11" x14ac:dyDescent="0.25">
      <c r="B1524" t="s">
        <v>5618</v>
      </c>
      <c r="C1524" t="s">
        <v>5619</v>
      </c>
      <c r="D1524">
        <v>251</v>
      </c>
      <c r="E1524">
        <v>27</v>
      </c>
      <c r="F1524">
        <v>0.253</v>
      </c>
      <c r="G1524">
        <v>0.26300000000000001</v>
      </c>
      <c r="H1524">
        <v>43.8</v>
      </c>
      <c r="I1524">
        <v>42.6</v>
      </c>
      <c r="J1524">
        <v>251</v>
      </c>
      <c r="K1524">
        <v>1523</v>
      </c>
    </row>
    <row r="1525" spans="2:11" x14ac:dyDescent="0.25">
      <c r="B1525" t="s">
        <v>5620</v>
      </c>
      <c r="C1525" t="s">
        <v>5621</v>
      </c>
      <c r="D1525">
        <v>251</v>
      </c>
      <c r="E1525">
        <v>9</v>
      </c>
      <c r="F1525">
        <v>0.218</v>
      </c>
      <c r="G1525">
        <v>0.22900000000000001</v>
      </c>
      <c r="H1525">
        <v>42.9</v>
      </c>
      <c r="I1525">
        <v>66.7</v>
      </c>
      <c r="J1525">
        <v>251</v>
      </c>
      <c r="K1525">
        <v>1524</v>
      </c>
    </row>
    <row r="1526" spans="2:11" x14ac:dyDescent="0.25">
      <c r="B1526" t="s">
        <v>5622</v>
      </c>
      <c r="C1526" t="s">
        <v>5623</v>
      </c>
      <c r="D1526">
        <v>251</v>
      </c>
      <c r="E1526">
        <v>24</v>
      </c>
      <c r="F1526">
        <v>0.27800000000000002</v>
      </c>
      <c r="G1526">
        <v>0.254</v>
      </c>
      <c r="H1526">
        <v>63.6</v>
      </c>
      <c r="I1526">
        <v>47.9</v>
      </c>
      <c r="J1526">
        <v>251</v>
      </c>
      <c r="K1526">
        <v>1525</v>
      </c>
    </row>
    <row r="1527" spans="2:11" x14ac:dyDescent="0.25">
      <c r="B1527" t="s">
        <v>1423</v>
      </c>
      <c r="C1527" t="s">
        <v>1424</v>
      </c>
      <c r="D1527">
        <v>251</v>
      </c>
      <c r="E1527">
        <v>6</v>
      </c>
      <c r="F1527">
        <v>0.28699999999999998</v>
      </c>
      <c r="G1527">
        <v>0.32500000000000001</v>
      </c>
      <c r="H1527">
        <v>31.5</v>
      </c>
      <c r="I1527">
        <v>16.7</v>
      </c>
      <c r="J1527">
        <v>251</v>
      </c>
      <c r="K1527">
        <v>1526</v>
      </c>
    </row>
    <row r="1528" spans="2:11" x14ac:dyDescent="0.25">
      <c r="B1528" t="s">
        <v>1371</v>
      </c>
      <c r="C1528" t="s">
        <v>1372</v>
      </c>
      <c r="D1528">
        <v>251</v>
      </c>
      <c r="E1528">
        <v>14</v>
      </c>
      <c r="F1528">
        <v>0.23899999999999999</v>
      </c>
      <c r="G1528">
        <v>0.251</v>
      </c>
      <c r="H1528">
        <v>42.4</v>
      </c>
      <c r="I1528">
        <v>50</v>
      </c>
      <c r="J1528">
        <v>251</v>
      </c>
      <c r="K1528">
        <v>1527</v>
      </c>
    </row>
    <row r="1529" spans="2:11" x14ac:dyDescent="0.25">
      <c r="B1529" t="s">
        <v>5624</v>
      </c>
      <c r="C1529" t="s">
        <v>5625</v>
      </c>
      <c r="D1529">
        <v>251</v>
      </c>
      <c r="E1529">
        <v>16</v>
      </c>
      <c r="F1529">
        <v>0.23200000000000001</v>
      </c>
      <c r="G1529">
        <v>0.26600000000000001</v>
      </c>
      <c r="H1529">
        <v>29.9</v>
      </c>
      <c r="I1529">
        <v>40.6</v>
      </c>
      <c r="J1529">
        <v>251</v>
      </c>
      <c r="K1529">
        <v>1528</v>
      </c>
    </row>
    <row r="1530" spans="2:11" x14ac:dyDescent="0.25">
      <c r="B1530" t="s">
        <v>74</v>
      </c>
      <c r="C1530" t="s">
        <v>75</v>
      </c>
      <c r="D1530">
        <v>250</v>
      </c>
      <c r="E1530">
        <v>10</v>
      </c>
      <c r="F1530">
        <v>0.27200000000000002</v>
      </c>
      <c r="G1530">
        <v>0.28699999999999998</v>
      </c>
      <c r="H1530">
        <v>41.8</v>
      </c>
      <c r="I1530">
        <v>30</v>
      </c>
      <c r="J1530">
        <v>250</v>
      </c>
      <c r="K1530">
        <v>1529</v>
      </c>
    </row>
    <row r="1531" spans="2:11" x14ac:dyDescent="0.25">
      <c r="B1531" t="s">
        <v>5626</v>
      </c>
      <c r="C1531" t="s">
        <v>5627</v>
      </c>
      <c r="D1531">
        <v>250</v>
      </c>
      <c r="E1531">
        <v>21</v>
      </c>
      <c r="F1531">
        <v>0.252</v>
      </c>
      <c r="G1531">
        <v>0.23899999999999999</v>
      </c>
      <c r="H1531">
        <v>58.4</v>
      </c>
      <c r="I1531">
        <v>57.1</v>
      </c>
      <c r="J1531">
        <v>250</v>
      </c>
      <c r="K1531">
        <v>1530</v>
      </c>
    </row>
    <row r="1532" spans="2:11" x14ac:dyDescent="0.25">
      <c r="B1532" t="s">
        <v>5628</v>
      </c>
      <c r="C1532" t="s">
        <v>5629</v>
      </c>
      <c r="D1532">
        <v>250</v>
      </c>
      <c r="E1532">
        <v>15</v>
      </c>
      <c r="F1532">
        <v>0.27</v>
      </c>
      <c r="G1532">
        <v>0.26700000000000002</v>
      </c>
      <c r="H1532">
        <v>51.7</v>
      </c>
      <c r="I1532">
        <v>40</v>
      </c>
      <c r="J1532">
        <v>250</v>
      </c>
      <c r="K1532">
        <v>1531</v>
      </c>
    </row>
    <row r="1533" spans="2:11" x14ac:dyDescent="0.25">
      <c r="B1533" t="s">
        <v>83</v>
      </c>
      <c r="C1533" t="s">
        <v>84</v>
      </c>
      <c r="D1533">
        <v>250</v>
      </c>
      <c r="E1533">
        <v>19</v>
      </c>
      <c r="F1533">
        <v>0.22600000000000001</v>
      </c>
      <c r="G1533">
        <v>0.27300000000000002</v>
      </c>
      <c r="H1533">
        <v>24.1</v>
      </c>
      <c r="I1533">
        <v>36.799999999999997</v>
      </c>
      <c r="J1533">
        <v>250</v>
      </c>
      <c r="K1533">
        <v>1532</v>
      </c>
    </row>
    <row r="1534" spans="2:11" x14ac:dyDescent="0.25">
      <c r="B1534" t="s">
        <v>5630</v>
      </c>
      <c r="C1534" t="s">
        <v>5631</v>
      </c>
      <c r="D1534">
        <v>250</v>
      </c>
      <c r="E1534">
        <v>18</v>
      </c>
      <c r="F1534">
        <v>0.26</v>
      </c>
      <c r="G1534">
        <v>0.25</v>
      </c>
      <c r="H1534">
        <v>56.3</v>
      </c>
      <c r="I1534">
        <v>50</v>
      </c>
      <c r="J1534">
        <v>250</v>
      </c>
      <c r="K1534">
        <v>1533</v>
      </c>
    </row>
    <row r="1535" spans="2:11" x14ac:dyDescent="0.25">
      <c r="B1535" t="s">
        <v>5632</v>
      </c>
      <c r="C1535" t="s">
        <v>5633</v>
      </c>
      <c r="D1535">
        <v>250</v>
      </c>
      <c r="E1535">
        <v>17</v>
      </c>
      <c r="F1535">
        <v>0.252</v>
      </c>
      <c r="G1535">
        <v>0.23599999999999999</v>
      </c>
      <c r="H1535">
        <v>60.1</v>
      </c>
      <c r="I1535">
        <v>58.8</v>
      </c>
      <c r="J1535">
        <v>250</v>
      </c>
      <c r="K1535">
        <v>1534</v>
      </c>
    </row>
    <row r="1536" spans="2:11" x14ac:dyDescent="0.25">
      <c r="B1536" t="s">
        <v>5634</v>
      </c>
      <c r="C1536" t="s">
        <v>5635</v>
      </c>
      <c r="D1536">
        <v>250</v>
      </c>
      <c r="E1536">
        <v>24</v>
      </c>
      <c r="F1536">
        <v>0.26200000000000001</v>
      </c>
      <c r="G1536">
        <v>0.25</v>
      </c>
      <c r="H1536">
        <v>57.3</v>
      </c>
      <c r="I1536">
        <v>50</v>
      </c>
      <c r="J1536">
        <v>250</v>
      </c>
      <c r="K1536">
        <v>1535</v>
      </c>
    </row>
    <row r="1537" spans="2:11" x14ac:dyDescent="0.25">
      <c r="B1537" t="s">
        <v>5636</v>
      </c>
      <c r="C1537" t="s">
        <v>5637</v>
      </c>
      <c r="D1537">
        <v>249</v>
      </c>
      <c r="E1537">
        <v>15</v>
      </c>
      <c r="F1537">
        <v>0.249</v>
      </c>
      <c r="G1537">
        <v>0.23400000000000001</v>
      </c>
      <c r="H1537">
        <v>59.5</v>
      </c>
      <c r="I1537">
        <v>60</v>
      </c>
      <c r="J1537">
        <v>249</v>
      </c>
      <c r="K1537">
        <v>1536</v>
      </c>
    </row>
    <row r="1538" spans="2:11" x14ac:dyDescent="0.25">
      <c r="B1538" t="s">
        <v>5638</v>
      </c>
      <c r="C1538" t="s">
        <v>5639</v>
      </c>
      <c r="D1538">
        <v>249</v>
      </c>
      <c r="E1538">
        <v>13</v>
      </c>
      <c r="F1538">
        <v>0.24299999999999999</v>
      </c>
      <c r="G1538">
        <v>0.24299999999999999</v>
      </c>
      <c r="H1538">
        <v>49.8</v>
      </c>
      <c r="I1538">
        <v>53.8</v>
      </c>
      <c r="J1538">
        <v>249</v>
      </c>
      <c r="K1538">
        <v>1537</v>
      </c>
    </row>
    <row r="1539" spans="2:11" x14ac:dyDescent="0.25">
      <c r="B1539" t="s">
        <v>5640</v>
      </c>
      <c r="C1539" t="s">
        <v>5641</v>
      </c>
      <c r="D1539">
        <v>249</v>
      </c>
      <c r="E1539">
        <v>9</v>
      </c>
      <c r="F1539">
        <v>0.245</v>
      </c>
      <c r="G1539">
        <v>0.25800000000000001</v>
      </c>
      <c r="H1539">
        <v>41.8</v>
      </c>
      <c r="I1539">
        <v>44.4</v>
      </c>
      <c r="J1539">
        <v>249</v>
      </c>
      <c r="K1539">
        <v>1538</v>
      </c>
    </row>
    <row r="1540" spans="2:11" x14ac:dyDescent="0.25">
      <c r="B1540" t="s">
        <v>5642</v>
      </c>
      <c r="C1540" t="s">
        <v>5643</v>
      </c>
      <c r="D1540">
        <v>249</v>
      </c>
      <c r="E1540">
        <v>24</v>
      </c>
      <c r="F1540">
        <v>0.26</v>
      </c>
      <c r="G1540">
        <v>0.26300000000000001</v>
      </c>
      <c r="H1540">
        <v>48</v>
      </c>
      <c r="I1540">
        <v>41.7</v>
      </c>
      <c r="J1540">
        <v>249</v>
      </c>
      <c r="K1540">
        <v>1539</v>
      </c>
    </row>
    <row r="1541" spans="2:11" x14ac:dyDescent="0.25">
      <c r="B1541" t="s">
        <v>5644</v>
      </c>
      <c r="C1541" t="s">
        <v>5645</v>
      </c>
      <c r="D1541">
        <v>249</v>
      </c>
      <c r="E1541">
        <v>14</v>
      </c>
      <c r="F1541">
        <v>0.26600000000000001</v>
      </c>
      <c r="G1541">
        <v>0.186</v>
      </c>
      <c r="H1541">
        <v>89.9</v>
      </c>
      <c r="I1541">
        <v>85.7</v>
      </c>
      <c r="J1541">
        <v>249</v>
      </c>
      <c r="K1541">
        <v>1540</v>
      </c>
    </row>
    <row r="1542" spans="2:11" x14ac:dyDescent="0.25">
      <c r="B1542" t="s">
        <v>5646</v>
      </c>
      <c r="C1542" t="s">
        <v>5647</v>
      </c>
      <c r="D1542">
        <v>249</v>
      </c>
      <c r="E1542">
        <v>8</v>
      </c>
      <c r="F1542">
        <v>0.221</v>
      </c>
      <c r="G1542">
        <v>0.25900000000000001</v>
      </c>
      <c r="H1542">
        <v>27.2</v>
      </c>
      <c r="I1542">
        <v>43.8</v>
      </c>
      <c r="J1542">
        <v>249</v>
      </c>
      <c r="K1542">
        <v>1541</v>
      </c>
    </row>
    <row r="1543" spans="2:11" x14ac:dyDescent="0.25">
      <c r="B1543" t="s">
        <v>466</v>
      </c>
      <c r="C1543" t="s">
        <v>467</v>
      </c>
      <c r="D1543">
        <v>249</v>
      </c>
      <c r="E1543">
        <v>13</v>
      </c>
      <c r="F1543">
        <v>0.29299999999999998</v>
      </c>
      <c r="G1543">
        <v>0.371</v>
      </c>
      <c r="H1543">
        <v>18.8</v>
      </c>
      <c r="I1543">
        <v>7.7</v>
      </c>
      <c r="J1543">
        <v>249</v>
      </c>
      <c r="K1543">
        <v>1542</v>
      </c>
    </row>
    <row r="1544" spans="2:11" x14ac:dyDescent="0.25">
      <c r="B1544" t="s">
        <v>5648</v>
      </c>
      <c r="C1544" t="s">
        <v>5649</v>
      </c>
      <c r="D1544">
        <v>249</v>
      </c>
      <c r="E1544">
        <v>18</v>
      </c>
      <c r="F1544">
        <v>0.28999999999999998</v>
      </c>
      <c r="G1544">
        <v>0.26300000000000001</v>
      </c>
      <c r="H1544">
        <v>64.8</v>
      </c>
      <c r="I1544">
        <v>41.7</v>
      </c>
      <c r="J1544">
        <v>249</v>
      </c>
      <c r="K1544">
        <v>1543</v>
      </c>
    </row>
    <row r="1545" spans="2:11" x14ac:dyDescent="0.25">
      <c r="B1545" t="s">
        <v>1883</v>
      </c>
      <c r="C1545" t="s">
        <v>1884</v>
      </c>
      <c r="D1545">
        <v>249</v>
      </c>
      <c r="E1545">
        <v>20</v>
      </c>
      <c r="F1545">
        <v>0.23899999999999999</v>
      </c>
      <c r="G1545">
        <v>0.249</v>
      </c>
      <c r="H1545">
        <v>43.9</v>
      </c>
      <c r="I1545">
        <v>50</v>
      </c>
      <c r="J1545">
        <v>249</v>
      </c>
      <c r="K1545">
        <v>1544</v>
      </c>
    </row>
    <row r="1546" spans="2:11" x14ac:dyDescent="0.25">
      <c r="B1546" t="s">
        <v>5650</v>
      </c>
      <c r="C1546" t="s">
        <v>5651</v>
      </c>
      <c r="D1546">
        <v>248</v>
      </c>
      <c r="E1546">
        <v>20</v>
      </c>
      <c r="F1546">
        <v>0.248</v>
      </c>
      <c r="G1546">
        <v>0.248</v>
      </c>
      <c r="H1546">
        <v>49.9</v>
      </c>
      <c r="I1546">
        <v>50</v>
      </c>
      <c r="J1546">
        <v>248</v>
      </c>
      <c r="K1546">
        <v>1545</v>
      </c>
    </row>
    <row r="1547" spans="2:11" x14ac:dyDescent="0.25">
      <c r="B1547" t="s">
        <v>1972</v>
      </c>
      <c r="C1547" t="s">
        <v>1973</v>
      </c>
      <c r="D1547">
        <v>248</v>
      </c>
      <c r="E1547">
        <v>17</v>
      </c>
      <c r="F1547">
        <v>0.26</v>
      </c>
      <c r="G1547">
        <v>0.28000000000000003</v>
      </c>
      <c r="H1547">
        <v>39.1</v>
      </c>
      <c r="I1547">
        <v>32.4</v>
      </c>
      <c r="J1547">
        <v>248</v>
      </c>
      <c r="K1547">
        <v>1546</v>
      </c>
    </row>
    <row r="1548" spans="2:11" x14ac:dyDescent="0.25">
      <c r="B1548" t="s">
        <v>5652</v>
      </c>
      <c r="C1548" t="s">
        <v>5653</v>
      </c>
      <c r="D1548">
        <v>248</v>
      </c>
      <c r="E1548">
        <v>18</v>
      </c>
      <c r="F1548">
        <v>0.29199999999999998</v>
      </c>
      <c r="G1548">
        <v>0.249</v>
      </c>
      <c r="H1548">
        <v>73.099999999999994</v>
      </c>
      <c r="I1548">
        <v>47.2</v>
      </c>
      <c r="J1548">
        <v>248</v>
      </c>
      <c r="K1548">
        <v>1547</v>
      </c>
    </row>
    <row r="1549" spans="2:11" x14ac:dyDescent="0.25">
      <c r="B1549" t="s">
        <v>5654</v>
      </c>
      <c r="C1549" t="s">
        <v>5655</v>
      </c>
      <c r="D1549">
        <v>248</v>
      </c>
      <c r="E1549">
        <v>13</v>
      </c>
      <c r="F1549">
        <v>0.28100000000000003</v>
      </c>
      <c r="G1549">
        <v>0.23</v>
      </c>
      <c r="H1549">
        <v>77.5</v>
      </c>
      <c r="I1549">
        <v>61.5</v>
      </c>
      <c r="J1549">
        <v>248</v>
      </c>
      <c r="K1549">
        <v>1548</v>
      </c>
    </row>
    <row r="1550" spans="2:11" x14ac:dyDescent="0.25">
      <c r="B1550" t="s">
        <v>5656</v>
      </c>
      <c r="C1550" t="s">
        <v>5657</v>
      </c>
      <c r="D1550">
        <v>248</v>
      </c>
      <c r="E1550">
        <v>13</v>
      </c>
      <c r="F1550">
        <v>0.22800000000000001</v>
      </c>
      <c r="G1550">
        <v>0.24199999999999999</v>
      </c>
      <c r="H1550">
        <v>41.2</v>
      </c>
      <c r="I1550">
        <v>53.8</v>
      </c>
      <c r="J1550">
        <v>248</v>
      </c>
      <c r="K1550">
        <v>1549</v>
      </c>
    </row>
    <row r="1551" spans="2:11" x14ac:dyDescent="0.25">
      <c r="B1551" t="s">
        <v>5658</v>
      </c>
      <c r="C1551" t="s">
        <v>5659</v>
      </c>
      <c r="D1551">
        <v>248</v>
      </c>
      <c r="E1551">
        <v>34</v>
      </c>
      <c r="F1551">
        <v>0.25800000000000001</v>
      </c>
      <c r="G1551">
        <v>0.25</v>
      </c>
      <c r="H1551">
        <v>54.8</v>
      </c>
      <c r="I1551">
        <v>48.5</v>
      </c>
      <c r="J1551">
        <v>248</v>
      </c>
      <c r="K1551">
        <v>1550</v>
      </c>
    </row>
    <row r="1552" spans="2:11" x14ac:dyDescent="0.25">
      <c r="B1552" t="s">
        <v>942</v>
      </c>
      <c r="C1552" t="s">
        <v>943</v>
      </c>
      <c r="D1552">
        <v>248</v>
      </c>
      <c r="E1552">
        <v>5</v>
      </c>
      <c r="F1552">
        <v>0.22700000000000001</v>
      </c>
      <c r="G1552">
        <v>0.23200000000000001</v>
      </c>
      <c r="H1552">
        <v>46.4</v>
      </c>
      <c r="I1552">
        <v>60</v>
      </c>
      <c r="J1552">
        <v>248</v>
      </c>
      <c r="K1552">
        <v>1551</v>
      </c>
    </row>
    <row r="1553" spans="2:11" x14ac:dyDescent="0.25">
      <c r="B1553" t="s">
        <v>5660</v>
      </c>
      <c r="C1553" t="s">
        <v>5661</v>
      </c>
      <c r="D1553">
        <v>248</v>
      </c>
      <c r="E1553">
        <v>17</v>
      </c>
      <c r="F1553">
        <v>0.26600000000000001</v>
      </c>
      <c r="G1553">
        <v>0.21</v>
      </c>
      <c r="H1553">
        <v>81.3</v>
      </c>
      <c r="I1553">
        <v>73.5</v>
      </c>
      <c r="J1553">
        <v>248</v>
      </c>
      <c r="K1553">
        <v>1552</v>
      </c>
    </row>
    <row r="1554" spans="2:11" x14ac:dyDescent="0.25">
      <c r="B1554" t="s">
        <v>5662</v>
      </c>
      <c r="C1554" t="s">
        <v>5663</v>
      </c>
      <c r="D1554">
        <v>248</v>
      </c>
      <c r="E1554">
        <v>8</v>
      </c>
      <c r="F1554">
        <v>0.248</v>
      </c>
      <c r="G1554">
        <v>0.22800000000000001</v>
      </c>
      <c r="H1554">
        <v>62.7</v>
      </c>
      <c r="I1554">
        <v>62.5</v>
      </c>
      <c r="J1554">
        <v>248</v>
      </c>
      <c r="K1554">
        <v>1553</v>
      </c>
    </row>
    <row r="1555" spans="2:11" x14ac:dyDescent="0.25">
      <c r="B1555" t="s">
        <v>5664</v>
      </c>
      <c r="C1555" t="s">
        <v>5665</v>
      </c>
      <c r="D1555">
        <v>248</v>
      </c>
      <c r="E1555">
        <v>7</v>
      </c>
      <c r="F1555">
        <v>0.27400000000000002</v>
      </c>
      <c r="G1555">
        <v>0.23599999999999999</v>
      </c>
      <c r="H1555">
        <v>71.599999999999994</v>
      </c>
      <c r="I1555">
        <v>57.1</v>
      </c>
      <c r="J1555">
        <v>248</v>
      </c>
      <c r="K1555">
        <v>1554</v>
      </c>
    </row>
    <row r="1556" spans="2:11" x14ac:dyDescent="0.25">
      <c r="B1556" t="s">
        <v>5666</v>
      </c>
      <c r="C1556" t="s">
        <v>5667</v>
      </c>
      <c r="D1556">
        <v>247</v>
      </c>
      <c r="E1556">
        <v>25</v>
      </c>
      <c r="F1556">
        <v>0.26800000000000002</v>
      </c>
      <c r="G1556">
        <v>0.247</v>
      </c>
      <c r="H1556">
        <v>62.3</v>
      </c>
      <c r="I1556">
        <v>50</v>
      </c>
      <c r="J1556">
        <v>247</v>
      </c>
      <c r="K1556">
        <v>1555</v>
      </c>
    </row>
    <row r="1557" spans="2:11" x14ac:dyDescent="0.25">
      <c r="B1557" t="s">
        <v>5668</v>
      </c>
      <c r="C1557" t="s">
        <v>5669</v>
      </c>
      <c r="D1557">
        <v>247</v>
      </c>
      <c r="E1557">
        <v>14</v>
      </c>
      <c r="F1557">
        <v>0.223</v>
      </c>
      <c r="G1557">
        <v>0.23599999999999999</v>
      </c>
      <c r="H1557">
        <v>41.3</v>
      </c>
      <c r="I1557">
        <v>57.1</v>
      </c>
      <c r="J1557">
        <v>247</v>
      </c>
      <c r="K1557">
        <v>1556</v>
      </c>
    </row>
    <row r="1558" spans="2:11" x14ac:dyDescent="0.25">
      <c r="B1558" t="s">
        <v>5670</v>
      </c>
      <c r="C1558" t="s">
        <v>5671</v>
      </c>
      <c r="D1558">
        <v>247</v>
      </c>
      <c r="E1558">
        <v>5</v>
      </c>
      <c r="F1558">
        <v>0.219</v>
      </c>
      <c r="G1558">
        <v>0.26300000000000001</v>
      </c>
      <c r="H1558">
        <v>24</v>
      </c>
      <c r="I1558">
        <v>40</v>
      </c>
      <c r="J1558">
        <v>247</v>
      </c>
      <c r="K1558">
        <v>1557</v>
      </c>
    </row>
    <row r="1559" spans="2:11" x14ac:dyDescent="0.25">
      <c r="B1559" t="s">
        <v>5672</v>
      </c>
      <c r="C1559" t="s">
        <v>5673</v>
      </c>
      <c r="D1559">
        <v>247</v>
      </c>
      <c r="E1559">
        <v>13</v>
      </c>
      <c r="F1559">
        <v>0.23300000000000001</v>
      </c>
      <c r="G1559">
        <v>0.24099999999999999</v>
      </c>
      <c r="H1559">
        <v>45.1</v>
      </c>
      <c r="I1559">
        <v>53.8</v>
      </c>
      <c r="J1559">
        <v>247</v>
      </c>
      <c r="K1559">
        <v>1558</v>
      </c>
    </row>
    <row r="1560" spans="2:11" x14ac:dyDescent="0.25">
      <c r="B1560" t="s">
        <v>5674</v>
      </c>
      <c r="C1560" t="s">
        <v>5675</v>
      </c>
      <c r="D1560">
        <v>247</v>
      </c>
      <c r="E1560">
        <v>18</v>
      </c>
      <c r="F1560">
        <v>0.223</v>
      </c>
      <c r="G1560">
        <v>0.25600000000000001</v>
      </c>
      <c r="H1560">
        <v>30.3</v>
      </c>
      <c r="I1560">
        <v>44.4</v>
      </c>
      <c r="J1560">
        <v>247</v>
      </c>
      <c r="K1560">
        <v>1559</v>
      </c>
    </row>
    <row r="1561" spans="2:11" x14ac:dyDescent="0.25">
      <c r="B1561" t="s">
        <v>1720</v>
      </c>
      <c r="C1561" t="s">
        <v>1721</v>
      </c>
      <c r="D1561">
        <v>246</v>
      </c>
      <c r="E1561">
        <v>11</v>
      </c>
      <c r="F1561">
        <v>0.23400000000000001</v>
      </c>
      <c r="G1561">
        <v>0.254</v>
      </c>
      <c r="H1561">
        <v>37.4</v>
      </c>
      <c r="I1561">
        <v>45.5</v>
      </c>
      <c r="J1561">
        <v>246</v>
      </c>
      <c r="K1561">
        <v>1560</v>
      </c>
    </row>
    <row r="1562" spans="2:11" x14ac:dyDescent="0.25">
      <c r="B1562" t="s">
        <v>5676</v>
      </c>
      <c r="C1562" t="s">
        <v>5677</v>
      </c>
      <c r="D1562">
        <v>246</v>
      </c>
      <c r="E1562">
        <v>29</v>
      </c>
      <c r="F1562">
        <v>0.24399999999999999</v>
      </c>
      <c r="G1562">
        <v>0.252</v>
      </c>
      <c r="H1562">
        <v>44.9</v>
      </c>
      <c r="I1562">
        <v>46.6</v>
      </c>
      <c r="J1562">
        <v>246</v>
      </c>
      <c r="K1562">
        <v>1561</v>
      </c>
    </row>
    <row r="1563" spans="2:11" x14ac:dyDescent="0.25">
      <c r="B1563" t="s">
        <v>5678</v>
      </c>
      <c r="C1563" t="s">
        <v>5679</v>
      </c>
      <c r="D1563">
        <v>246</v>
      </c>
      <c r="E1563">
        <v>25</v>
      </c>
      <c r="F1563">
        <v>0.24299999999999999</v>
      </c>
      <c r="G1563">
        <v>0.253</v>
      </c>
      <c r="H1563">
        <v>44.3</v>
      </c>
      <c r="I1563">
        <v>46</v>
      </c>
      <c r="J1563">
        <v>246</v>
      </c>
      <c r="K1563">
        <v>1562</v>
      </c>
    </row>
    <row r="1564" spans="2:11" x14ac:dyDescent="0.25">
      <c r="B1564" t="s">
        <v>5680</v>
      </c>
      <c r="C1564" t="s">
        <v>5681</v>
      </c>
      <c r="D1564">
        <v>246</v>
      </c>
      <c r="E1564">
        <v>10</v>
      </c>
      <c r="F1564">
        <v>0.224</v>
      </c>
      <c r="G1564">
        <v>0.26300000000000001</v>
      </c>
      <c r="H1564">
        <v>27</v>
      </c>
      <c r="I1564">
        <v>40</v>
      </c>
      <c r="J1564">
        <v>246</v>
      </c>
      <c r="K1564">
        <v>1563</v>
      </c>
    </row>
    <row r="1565" spans="2:11" x14ac:dyDescent="0.25">
      <c r="B1565" t="s">
        <v>5682</v>
      </c>
      <c r="C1565" t="s">
        <v>5683</v>
      </c>
      <c r="D1565">
        <v>246</v>
      </c>
      <c r="E1565">
        <v>8</v>
      </c>
      <c r="F1565">
        <v>0.252</v>
      </c>
      <c r="G1565">
        <v>0.26700000000000002</v>
      </c>
      <c r="H1565">
        <v>41.3</v>
      </c>
      <c r="I1565">
        <v>37.5</v>
      </c>
      <c r="J1565">
        <v>246</v>
      </c>
      <c r="K1565">
        <v>1564</v>
      </c>
    </row>
    <row r="1566" spans="2:11" x14ac:dyDescent="0.25">
      <c r="B1566" t="s">
        <v>5684</v>
      </c>
      <c r="C1566" t="s">
        <v>5685</v>
      </c>
      <c r="D1566">
        <v>246</v>
      </c>
      <c r="E1566">
        <v>16</v>
      </c>
      <c r="F1566">
        <v>0.23</v>
      </c>
      <c r="G1566">
        <v>0.26700000000000002</v>
      </c>
      <c r="H1566">
        <v>28.5</v>
      </c>
      <c r="I1566">
        <v>37.5</v>
      </c>
      <c r="J1566">
        <v>246</v>
      </c>
      <c r="K1566">
        <v>1565</v>
      </c>
    </row>
    <row r="1567" spans="2:11" x14ac:dyDescent="0.25">
      <c r="B1567" t="s">
        <v>5686</v>
      </c>
      <c r="C1567" t="s">
        <v>5687</v>
      </c>
      <c r="D1567">
        <v>245</v>
      </c>
      <c r="E1567">
        <v>26</v>
      </c>
      <c r="F1567">
        <v>0.253</v>
      </c>
      <c r="G1567">
        <v>0.27200000000000002</v>
      </c>
      <c r="H1567">
        <v>39</v>
      </c>
      <c r="I1567">
        <v>34.6</v>
      </c>
      <c r="J1567">
        <v>245</v>
      </c>
      <c r="K1567">
        <v>1566</v>
      </c>
    </row>
    <row r="1568" spans="2:11" x14ac:dyDescent="0.25">
      <c r="B1568" t="s">
        <v>5688</v>
      </c>
      <c r="C1568" t="s">
        <v>5689</v>
      </c>
      <c r="D1568">
        <v>245</v>
      </c>
      <c r="E1568">
        <v>33</v>
      </c>
      <c r="F1568">
        <v>0.23300000000000001</v>
      </c>
      <c r="G1568">
        <v>0.255</v>
      </c>
      <c r="H1568">
        <v>36.1</v>
      </c>
      <c r="I1568">
        <v>43.9</v>
      </c>
      <c r="J1568">
        <v>245</v>
      </c>
      <c r="K1568">
        <v>1567</v>
      </c>
    </row>
    <row r="1569" spans="2:11" x14ac:dyDescent="0.25">
      <c r="B1569" t="s">
        <v>5690</v>
      </c>
      <c r="C1569" t="s">
        <v>5691</v>
      </c>
      <c r="D1569">
        <v>245</v>
      </c>
      <c r="E1569">
        <v>5</v>
      </c>
      <c r="F1569">
        <v>0.28899999999999998</v>
      </c>
      <c r="G1569">
        <v>0.36099999999999999</v>
      </c>
      <c r="H1569">
        <v>20.2</v>
      </c>
      <c r="I1569">
        <v>0</v>
      </c>
      <c r="J1569">
        <v>245</v>
      </c>
      <c r="K1569">
        <v>1568</v>
      </c>
    </row>
    <row r="1570" spans="2:11" x14ac:dyDescent="0.25">
      <c r="B1570" t="s">
        <v>5692</v>
      </c>
      <c r="C1570" t="s">
        <v>5693</v>
      </c>
      <c r="D1570">
        <v>245</v>
      </c>
      <c r="E1570">
        <v>6</v>
      </c>
      <c r="F1570">
        <v>0.21299999999999999</v>
      </c>
      <c r="G1570">
        <v>0.25600000000000001</v>
      </c>
      <c r="H1570">
        <v>24.2</v>
      </c>
      <c r="I1570">
        <v>50</v>
      </c>
      <c r="J1570">
        <v>245</v>
      </c>
      <c r="K1570">
        <v>1569</v>
      </c>
    </row>
    <row r="1571" spans="2:11" x14ac:dyDescent="0.25">
      <c r="B1571" t="s">
        <v>5694</v>
      </c>
      <c r="C1571" t="s">
        <v>5695</v>
      </c>
      <c r="D1571">
        <v>245</v>
      </c>
      <c r="E1571">
        <v>19</v>
      </c>
      <c r="F1571">
        <v>0.25800000000000001</v>
      </c>
      <c r="G1571">
        <v>0.26200000000000001</v>
      </c>
      <c r="H1571">
        <v>47.4</v>
      </c>
      <c r="I1571">
        <v>39.5</v>
      </c>
      <c r="J1571">
        <v>245</v>
      </c>
      <c r="K1571">
        <v>1570</v>
      </c>
    </row>
    <row r="1572" spans="2:11" x14ac:dyDescent="0.25">
      <c r="B1572" t="s">
        <v>5696</v>
      </c>
      <c r="C1572" t="s">
        <v>5697</v>
      </c>
      <c r="D1572">
        <v>244</v>
      </c>
      <c r="E1572">
        <v>10</v>
      </c>
      <c r="F1572">
        <v>0.27800000000000002</v>
      </c>
      <c r="G1572">
        <v>0.30599999999999999</v>
      </c>
      <c r="H1572">
        <v>35.9</v>
      </c>
      <c r="I1572">
        <v>20</v>
      </c>
      <c r="J1572">
        <v>244</v>
      </c>
      <c r="K1572">
        <v>1571</v>
      </c>
    </row>
    <row r="1573" spans="2:11" x14ac:dyDescent="0.25">
      <c r="B1573" t="s">
        <v>5698</v>
      </c>
      <c r="C1573" t="s">
        <v>5699</v>
      </c>
      <c r="D1573">
        <v>244</v>
      </c>
      <c r="E1573">
        <v>12</v>
      </c>
      <c r="F1573">
        <v>0.21199999999999999</v>
      </c>
      <c r="G1573">
        <v>0.28399999999999997</v>
      </c>
      <c r="H1573">
        <v>14.2</v>
      </c>
      <c r="I1573">
        <v>33.299999999999997</v>
      </c>
      <c r="J1573">
        <v>244</v>
      </c>
      <c r="K1573">
        <v>1572</v>
      </c>
    </row>
    <row r="1574" spans="2:11" x14ac:dyDescent="0.25">
      <c r="B1574" t="s">
        <v>5700</v>
      </c>
      <c r="C1574" t="s">
        <v>5701</v>
      </c>
      <c r="D1574">
        <v>244</v>
      </c>
      <c r="E1574">
        <v>10</v>
      </c>
      <c r="F1574">
        <v>0.219</v>
      </c>
      <c r="G1574">
        <v>0.23599999999999999</v>
      </c>
      <c r="H1574">
        <v>38.6</v>
      </c>
      <c r="I1574">
        <v>55</v>
      </c>
      <c r="J1574">
        <v>244</v>
      </c>
      <c r="K1574">
        <v>1573</v>
      </c>
    </row>
    <row r="1575" spans="2:11" x14ac:dyDescent="0.25">
      <c r="B1575" t="s">
        <v>5702</v>
      </c>
      <c r="C1575" t="s">
        <v>5703</v>
      </c>
      <c r="D1575">
        <v>244</v>
      </c>
      <c r="E1575">
        <v>25</v>
      </c>
      <c r="F1575">
        <v>0.26200000000000001</v>
      </c>
      <c r="G1575">
        <v>0.247</v>
      </c>
      <c r="H1575">
        <v>58.8</v>
      </c>
      <c r="I1575">
        <v>48</v>
      </c>
      <c r="J1575">
        <v>244</v>
      </c>
      <c r="K1575">
        <v>1574</v>
      </c>
    </row>
    <row r="1576" spans="2:11" x14ac:dyDescent="0.25">
      <c r="B1576" t="s">
        <v>5704</v>
      </c>
      <c r="C1576" t="s">
        <v>5705</v>
      </c>
      <c r="D1576">
        <v>244</v>
      </c>
      <c r="E1576">
        <v>12</v>
      </c>
      <c r="F1576">
        <v>0.22700000000000001</v>
      </c>
      <c r="G1576">
        <v>0.25</v>
      </c>
      <c r="H1576">
        <v>35</v>
      </c>
      <c r="I1576">
        <v>45.8</v>
      </c>
      <c r="J1576">
        <v>244</v>
      </c>
      <c r="K1576">
        <v>1575</v>
      </c>
    </row>
    <row r="1577" spans="2:11" x14ac:dyDescent="0.25">
      <c r="B1577" t="s">
        <v>5706</v>
      </c>
      <c r="C1577" t="s">
        <v>5707</v>
      </c>
      <c r="D1577">
        <v>244</v>
      </c>
      <c r="E1577">
        <v>19</v>
      </c>
      <c r="F1577">
        <v>0.28499999999999998</v>
      </c>
      <c r="G1577">
        <v>0.252</v>
      </c>
      <c r="H1577">
        <v>68.400000000000006</v>
      </c>
      <c r="I1577">
        <v>44.7</v>
      </c>
      <c r="J1577">
        <v>244</v>
      </c>
      <c r="K1577">
        <v>1576</v>
      </c>
    </row>
    <row r="1578" spans="2:11" x14ac:dyDescent="0.25">
      <c r="B1578" t="s">
        <v>5708</v>
      </c>
      <c r="C1578" t="s">
        <v>5709</v>
      </c>
      <c r="D1578">
        <v>243</v>
      </c>
      <c r="E1578">
        <v>35</v>
      </c>
      <c r="F1578">
        <v>0.24</v>
      </c>
      <c r="G1578">
        <v>0.25</v>
      </c>
      <c r="H1578">
        <v>43.5</v>
      </c>
      <c r="I1578">
        <v>45.7</v>
      </c>
      <c r="J1578">
        <v>243</v>
      </c>
      <c r="K1578">
        <v>1577</v>
      </c>
    </row>
    <row r="1579" spans="2:11" x14ac:dyDescent="0.25">
      <c r="B1579" t="s">
        <v>5710</v>
      </c>
      <c r="C1579" t="s">
        <v>5711</v>
      </c>
      <c r="D1579">
        <v>243</v>
      </c>
      <c r="E1579">
        <v>6</v>
      </c>
      <c r="F1579">
        <v>0.22700000000000001</v>
      </c>
      <c r="G1579">
        <v>0.25700000000000001</v>
      </c>
      <c r="H1579">
        <v>31.6</v>
      </c>
      <c r="I1579">
        <v>41.7</v>
      </c>
      <c r="J1579">
        <v>243</v>
      </c>
      <c r="K1579">
        <v>1578</v>
      </c>
    </row>
    <row r="1580" spans="2:11" x14ac:dyDescent="0.25">
      <c r="B1580" t="s">
        <v>5712</v>
      </c>
      <c r="C1580" t="s">
        <v>5713</v>
      </c>
      <c r="D1580">
        <v>243</v>
      </c>
      <c r="E1580">
        <v>29</v>
      </c>
      <c r="F1580">
        <v>0.23400000000000001</v>
      </c>
      <c r="G1580">
        <v>0.246</v>
      </c>
      <c r="H1580">
        <v>42.2</v>
      </c>
      <c r="I1580">
        <v>48.3</v>
      </c>
      <c r="J1580">
        <v>243</v>
      </c>
      <c r="K1580">
        <v>1579</v>
      </c>
    </row>
    <row r="1581" spans="2:11" x14ac:dyDescent="0.25">
      <c r="B1581" t="s">
        <v>5714</v>
      </c>
      <c r="C1581" t="s">
        <v>5715</v>
      </c>
      <c r="D1581">
        <v>243</v>
      </c>
      <c r="E1581">
        <v>12</v>
      </c>
      <c r="F1581">
        <v>0.26800000000000002</v>
      </c>
      <c r="G1581">
        <v>0.25700000000000001</v>
      </c>
      <c r="H1581">
        <v>57</v>
      </c>
      <c r="I1581">
        <v>41.7</v>
      </c>
      <c r="J1581">
        <v>243</v>
      </c>
      <c r="K1581">
        <v>1580</v>
      </c>
    </row>
    <row r="1582" spans="2:11" x14ac:dyDescent="0.25">
      <c r="B1582" t="s">
        <v>5716</v>
      </c>
      <c r="C1582" t="s">
        <v>5717</v>
      </c>
      <c r="D1582">
        <v>243</v>
      </c>
      <c r="E1582">
        <v>18</v>
      </c>
      <c r="F1582">
        <v>0.22900000000000001</v>
      </c>
      <c r="G1582">
        <v>0.26100000000000001</v>
      </c>
      <c r="H1582">
        <v>30.6</v>
      </c>
      <c r="I1582">
        <v>38.9</v>
      </c>
      <c r="J1582">
        <v>243</v>
      </c>
      <c r="K1582">
        <v>1581</v>
      </c>
    </row>
    <row r="1583" spans="2:11" x14ac:dyDescent="0.25">
      <c r="B1583" t="s">
        <v>5718</v>
      </c>
      <c r="C1583" t="s">
        <v>5719</v>
      </c>
      <c r="D1583">
        <v>243</v>
      </c>
      <c r="E1583">
        <v>18</v>
      </c>
      <c r="F1583">
        <v>0.26900000000000002</v>
      </c>
      <c r="G1583">
        <v>0.252</v>
      </c>
      <c r="H1583">
        <v>60.1</v>
      </c>
      <c r="I1583">
        <v>44.4</v>
      </c>
      <c r="J1583">
        <v>243</v>
      </c>
      <c r="K1583">
        <v>1582</v>
      </c>
    </row>
    <row r="1584" spans="2:11" x14ac:dyDescent="0.25">
      <c r="B1584" t="s">
        <v>5720</v>
      </c>
      <c r="C1584" t="s">
        <v>5721</v>
      </c>
      <c r="D1584">
        <v>243</v>
      </c>
      <c r="E1584">
        <v>22</v>
      </c>
      <c r="F1584">
        <v>0.27200000000000002</v>
      </c>
      <c r="G1584">
        <v>0.27500000000000002</v>
      </c>
      <c r="H1584">
        <v>48.3</v>
      </c>
      <c r="I1584">
        <v>31.8</v>
      </c>
      <c r="J1584">
        <v>243</v>
      </c>
      <c r="K1584">
        <v>1583</v>
      </c>
    </row>
    <row r="1585" spans="2:11" x14ac:dyDescent="0.25">
      <c r="B1585" t="s">
        <v>5722</v>
      </c>
      <c r="C1585" t="s">
        <v>5723</v>
      </c>
      <c r="D1585">
        <v>243</v>
      </c>
      <c r="E1585">
        <v>12</v>
      </c>
      <c r="F1585">
        <v>0.26900000000000002</v>
      </c>
      <c r="G1585">
        <v>0.23599999999999999</v>
      </c>
      <c r="H1585">
        <v>68.900000000000006</v>
      </c>
      <c r="I1585">
        <v>54.2</v>
      </c>
      <c r="J1585">
        <v>243</v>
      </c>
      <c r="K1585">
        <v>1584</v>
      </c>
    </row>
    <row r="1586" spans="2:11" x14ac:dyDescent="0.25">
      <c r="B1586" t="s">
        <v>5724</v>
      </c>
      <c r="C1586" t="s">
        <v>5725</v>
      </c>
      <c r="D1586">
        <v>242</v>
      </c>
      <c r="E1586">
        <v>8</v>
      </c>
      <c r="F1586">
        <v>0.24299999999999999</v>
      </c>
      <c r="G1586">
        <v>0.23300000000000001</v>
      </c>
      <c r="H1586">
        <v>56.4</v>
      </c>
      <c r="I1586">
        <v>56.2</v>
      </c>
      <c r="J1586">
        <v>242</v>
      </c>
      <c r="K1586">
        <v>1585</v>
      </c>
    </row>
    <row r="1587" spans="2:11" x14ac:dyDescent="0.25">
      <c r="B1587" t="s">
        <v>5726</v>
      </c>
      <c r="C1587" t="s">
        <v>5727</v>
      </c>
      <c r="D1587">
        <v>242</v>
      </c>
      <c r="E1587">
        <v>11</v>
      </c>
      <c r="F1587">
        <v>0.247</v>
      </c>
      <c r="G1587">
        <v>0.24199999999999999</v>
      </c>
      <c r="H1587">
        <v>53.2</v>
      </c>
      <c r="I1587">
        <v>50</v>
      </c>
      <c r="J1587">
        <v>242</v>
      </c>
      <c r="K1587">
        <v>1586</v>
      </c>
    </row>
    <row r="1588" spans="2:11" x14ac:dyDescent="0.25">
      <c r="B1588" t="s">
        <v>5728</v>
      </c>
      <c r="C1588" t="s">
        <v>5729</v>
      </c>
      <c r="D1588">
        <v>242</v>
      </c>
      <c r="E1588">
        <v>10</v>
      </c>
      <c r="F1588">
        <v>0.27100000000000002</v>
      </c>
      <c r="G1588">
        <v>0.25900000000000001</v>
      </c>
      <c r="H1588">
        <v>57.2</v>
      </c>
      <c r="I1588">
        <v>40</v>
      </c>
      <c r="J1588">
        <v>242</v>
      </c>
      <c r="K1588">
        <v>1587</v>
      </c>
    </row>
    <row r="1589" spans="2:11" x14ac:dyDescent="0.25">
      <c r="B1589" t="s">
        <v>1919</v>
      </c>
      <c r="C1589" t="s">
        <v>1920</v>
      </c>
      <c r="D1589">
        <v>242</v>
      </c>
      <c r="E1589">
        <v>14</v>
      </c>
      <c r="F1589">
        <v>0.24</v>
      </c>
      <c r="G1589">
        <v>0.32400000000000001</v>
      </c>
      <c r="H1589">
        <v>13.7</v>
      </c>
      <c r="I1589">
        <v>14.3</v>
      </c>
      <c r="J1589">
        <v>242</v>
      </c>
      <c r="K1589">
        <v>1588</v>
      </c>
    </row>
    <row r="1590" spans="2:11" x14ac:dyDescent="0.25">
      <c r="B1590" t="s">
        <v>5730</v>
      </c>
      <c r="C1590" t="s">
        <v>5731</v>
      </c>
      <c r="D1590">
        <v>242</v>
      </c>
      <c r="E1590">
        <v>21</v>
      </c>
      <c r="F1590">
        <v>0.24</v>
      </c>
      <c r="G1590">
        <v>0.24199999999999999</v>
      </c>
      <c r="H1590">
        <v>49</v>
      </c>
      <c r="I1590">
        <v>50</v>
      </c>
      <c r="J1590">
        <v>242</v>
      </c>
      <c r="K1590">
        <v>1589</v>
      </c>
    </row>
    <row r="1591" spans="2:11" x14ac:dyDescent="0.25">
      <c r="B1591" t="s">
        <v>5732</v>
      </c>
      <c r="C1591" t="s">
        <v>5733</v>
      </c>
      <c r="D1591">
        <v>242</v>
      </c>
      <c r="E1591">
        <v>22</v>
      </c>
      <c r="F1591">
        <v>0.247</v>
      </c>
      <c r="G1591">
        <v>0.22800000000000001</v>
      </c>
      <c r="H1591">
        <v>61.9</v>
      </c>
      <c r="I1591">
        <v>59.1</v>
      </c>
      <c r="J1591">
        <v>242</v>
      </c>
      <c r="K1591">
        <v>1590</v>
      </c>
    </row>
    <row r="1592" spans="2:11" x14ac:dyDescent="0.25">
      <c r="B1592" t="s">
        <v>5734</v>
      </c>
      <c r="C1592" t="s">
        <v>5735</v>
      </c>
      <c r="D1592">
        <v>242</v>
      </c>
      <c r="E1592">
        <v>14</v>
      </c>
      <c r="F1592">
        <v>0.22500000000000001</v>
      </c>
      <c r="G1592">
        <v>0.25900000000000001</v>
      </c>
      <c r="H1592">
        <v>29.4</v>
      </c>
      <c r="I1592">
        <v>39.299999999999997</v>
      </c>
      <c r="J1592">
        <v>242</v>
      </c>
      <c r="K1592">
        <v>1591</v>
      </c>
    </row>
    <row r="1593" spans="2:11" x14ac:dyDescent="0.25">
      <c r="B1593" t="s">
        <v>5736</v>
      </c>
      <c r="C1593" t="s">
        <v>5737</v>
      </c>
      <c r="D1593">
        <v>242</v>
      </c>
      <c r="E1593">
        <v>14</v>
      </c>
      <c r="F1593">
        <v>0.22800000000000001</v>
      </c>
      <c r="G1593">
        <v>0.253</v>
      </c>
      <c r="H1593">
        <v>34.5</v>
      </c>
      <c r="I1593">
        <v>42.9</v>
      </c>
      <c r="J1593">
        <v>242</v>
      </c>
      <c r="K1593">
        <v>1592</v>
      </c>
    </row>
    <row r="1594" spans="2:11" x14ac:dyDescent="0.25">
      <c r="B1594" t="s">
        <v>1074</v>
      </c>
      <c r="C1594" t="s">
        <v>1075</v>
      </c>
      <c r="D1594">
        <v>242</v>
      </c>
      <c r="E1594">
        <v>25</v>
      </c>
      <c r="F1594">
        <v>0.23499999999999999</v>
      </c>
      <c r="G1594">
        <v>0.28599999999999998</v>
      </c>
      <c r="H1594">
        <v>22.7</v>
      </c>
      <c r="I1594">
        <v>26</v>
      </c>
      <c r="J1594">
        <v>242</v>
      </c>
      <c r="K1594">
        <v>1593</v>
      </c>
    </row>
    <row r="1595" spans="2:11" x14ac:dyDescent="0.25">
      <c r="B1595" t="s">
        <v>5738</v>
      </c>
      <c r="C1595" t="s">
        <v>5739</v>
      </c>
      <c r="D1595">
        <v>241</v>
      </c>
      <c r="E1595">
        <v>7</v>
      </c>
      <c r="F1595">
        <v>0.25</v>
      </c>
      <c r="G1595">
        <v>0.26500000000000001</v>
      </c>
      <c r="H1595">
        <v>40.6</v>
      </c>
      <c r="I1595">
        <v>35.700000000000003</v>
      </c>
      <c r="J1595">
        <v>241</v>
      </c>
      <c r="K1595">
        <v>1594</v>
      </c>
    </row>
    <row r="1596" spans="2:11" x14ac:dyDescent="0.25">
      <c r="B1596" t="s">
        <v>5740</v>
      </c>
      <c r="C1596" t="s">
        <v>5741</v>
      </c>
      <c r="D1596">
        <v>241</v>
      </c>
      <c r="E1596">
        <v>18</v>
      </c>
      <c r="F1596">
        <v>0.245</v>
      </c>
      <c r="G1596">
        <v>0.24099999999999999</v>
      </c>
      <c r="H1596">
        <v>52.5</v>
      </c>
      <c r="I1596">
        <v>50</v>
      </c>
      <c r="J1596">
        <v>241</v>
      </c>
      <c r="K1596">
        <v>1595</v>
      </c>
    </row>
    <row r="1597" spans="2:11" x14ac:dyDescent="0.25">
      <c r="B1597" t="s">
        <v>5742</v>
      </c>
      <c r="C1597" t="s">
        <v>5743</v>
      </c>
      <c r="D1597">
        <v>241</v>
      </c>
      <c r="E1597">
        <v>16</v>
      </c>
      <c r="F1597">
        <v>0.21</v>
      </c>
      <c r="G1597">
        <v>0.25800000000000001</v>
      </c>
      <c r="H1597">
        <v>21.7</v>
      </c>
      <c r="I1597">
        <v>40.6</v>
      </c>
      <c r="J1597">
        <v>241</v>
      </c>
      <c r="K1597">
        <v>1596</v>
      </c>
    </row>
    <row r="1598" spans="2:11" x14ac:dyDescent="0.25">
      <c r="B1598" t="s">
        <v>5744</v>
      </c>
      <c r="C1598" t="s">
        <v>5745</v>
      </c>
      <c r="D1598">
        <v>241</v>
      </c>
      <c r="E1598">
        <v>10</v>
      </c>
      <c r="F1598">
        <v>0.23300000000000001</v>
      </c>
      <c r="G1598">
        <v>0.24099999999999999</v>
      </c>
      <c r="H1598">
        <v>44.8</v>
      </c>
      <c r="I1598">
        <v>50</v>
      </c>
      <c r="J1598">
        <v>241</v>
      </c>
      <c r="K1598">
        <v>1597</v>
      </c>
    </row>
    <row r="1599" spans="2:11" x14ac:dyDescent="0.25">
      <c r="B1599" t="s">
        <v>5746</v>
      </c>
      <c r="C1599" t="s">
        <v>5747</v>
      </c>
      <c r="D1599">
        <v>241</v>
      </c>
      <c r="E1599">
        <v>17</v>
      </c>
      <c r="F1599">
        <v>0.23100000000000001</v>
      </c>
      <c r="G1599">
        <v>0.27100000000000002</v>
      </c>
      <c r="H1599">
        <v>27.1</v>
      </c>
      <c r="I1599">
        <v>32.4</v>
      </c>
      <c r="J1599">
        <v>241</v>
      </c>
      <c r="K1599">
        <v>1598</v>
      </c>
    </row>
    <row r="1600" spans="2:11" x14ac:dyDescent="0.25">
      <c r="B1600" t="s">
        <v>5748</v>
      </c>
      <c r="C1600" t="s">
        <v>5749</v>
      </c>
      <c r="D1600">
        <v>241</v>
      </c>
      <c r="E1600">
        <v>8</v>
      </c>
      <c r="F1600">
        <v>0.248</v>
      </c>
      <c r="G1600">
        <v>0.24099999999999999</v>
      </c>
      <c r="H1600">
        <v>54.5</v>
      </c>
      <c r="I1600">
        <v>50</v>
      </c>
      <c r="J1600">
        <v>241</v>
      </c>
      <c r="K1600">
        <v>1599</v>
      </c>
    </row>
    <row r="1601" spans="2:11" x14ac:dyDescent="0.25">
      <c r="B1601" t="s">
        <v>5750</v>
      </c>
      <c r="C1601" t="s">
        <v>5751</v>
      </c>
      <c r="D1601">
        <v>241</v>
      </c>
      <c r="E1601">
        <v>8</v>
      </c>
      <c r="F1601">
        <v>0.28299999999999997</v>
      </c>
      <c r="G1601">
        <v>0.28199999999999997</v>
      </c>
      <c r="H1601">
        <v>50.9</v>
      </c>
      <c r="I1601">
        <v>25</v>
      </c>
      <c r="J1601">
        <v>241</v>
      </c>
      <c r="K1601">
        <v>1600</v>
      </c>
    </row>
    <row r="1602" spans="2:11" x14ac:dyDescent="0.25">
      <c r="B1602" t="s">
        <v>5752</v>
      </c>
      <c r="C1602" t="s">
        <v>5753</v>
      </c>
      <c r="D1602">
        <v>241</v>
      </c>
      <c r="E1602">
        <v>16</v>
      </c>
      <c r="F1602">
        <v>0.22600000000000001</v>
      </c>
      <c r="G1602">
        <v>0.26100000000000001</v>
      </c>
      <c r="H1602">
        <v>28.7</v>
      </c>
      <c r="I1602">
        <v>37.5</v>
      </c>
      <c r="J1602">
        <v>241</v>
      </c>
      <c r="K1602">
        <v>1601</v>
      </c>
    </row>
    <row r="1603" spans="2:11" x14ac:dyDescent="0.25">
      <c r="B1603" t="s">
        <v>5754</v>
      </c>
      <c r="C1603" t="s">
        <v>5755</v>
      </c>
      <c r="D1603">
        <v>240</v>
      </c>
      <c r="E1603">
        <v>25</v>
      </c>
      <c r="F1603">
        <v>0.24</v>
      </c>
      <c r="G1603">
        <v>0.25900000000000001</v>
      </c>
      <c r="H1603">
        <v>38.299999999999997</v>
      </c>
      <c r="I1603">
        <v>38</v>
      </c>
      <c r="J1603">
        <v>240</v>
      </c>
      <c r="K1603">
        <v>1602</v>
      </c>
    </row>
    <row r="1604" spans="2:11" x14ac:dyDescent="0.25">
      <c r="B1604" t="s">
        <v>5756</v>
      </c>
      <c r="C1604" t="s">
        <v>5757</v>
      </c>
      <c r="D1604">
        <v>240</v>
      </c>
      <c r="E1604">
        <v>6</v>
      </c>
      <c r="F1604">
        <v>0.26300000000000001</v>
      </c>
      <c r="G1604">
        <v>0.24</v>
      </c>
      <c r="H1604">
        <v>63.9</v>
      </c>
      <c r="I1604">
        <v>50</v>
      </c>
      <c r="J1604">
        <v>240</v>
      </c>
      <c r="K1604">
        <v>1603</v>
      </c>
    </row>
    <row r="1605" spans="2:11" x14ac:dyDescent="0.25">
      <c r="B1605" t="s">
        <v>5758</v>
      </c>
      <c r="C1605" t="s">
        <v>5759</v>
      </c>
      <c r="D1605">
        <v>240</v>
      </c>
      <c r="E1605">
        <v>6</v>
      </c>
      <c r="F1605">
        <v>0.23599999999999999</v>
      </c>
      <c r="G1605">
        <v>0.253</v>
      </c>
      <c r="H1605">
        <v>39.1</v>
      </c>
      <c r="I1605">
        <v>41.7</v>
      </c>
      <c r="J1605">
        <v>240</v>
      </c>
      <c r="K1605">
        <v>1604</v>
      </c>
    </row>
    <row r="1606" spans="2:11" x14ac:dyDescent="0.25">
      <c r="B1606" t="s">
        <v>5760</v>
      </c>
      <c r="C1606" t="s">
        <v>5761</v>
      </c>
      <c r="D1606">
        <v>239</v>
      </c>
      <c r="E1606">
        <v>6</v>
      </c>
      <c r="F1606">
        <v>0.252</v>
      </c>
      <c r="G1606">
        <v>0.36099999999999999</v>
      </c>
      <c r="H1606">
        <v>10</v>
      </c>
      <c r="I1606">
        <v>0</v>
      </c>
      <c r="J1606">
        <v>239</v>
      </c>
      <c r="K1606">
        <v>1605</v>
      </c>
    </row>
    <row r="1607" spans="2:11" x14ac:dyDescent="0.25">
      <c r="B1607" t="s">
        <v>1983</v>
      </c>
      <c r="C1607" t="s">
        <v>1984</v>
      </c>
      <c r="D1607">
        <v>239</v>
      </c>
      <c r="E1607">
        <v>15</v>
      </c>
      <c r="F1607">
        <v>0.26</v>
      </c>
      <c r="G1607">
        <v>0.23400000000000001</v>
      </c>
      <c r="H1607">
        <v>65.7</v>
      </c>
      <c r="I1607">
        <v>53.3</v>
      </c>
      <c r="J1607">
        <v>239</v>
      </c>
      <c r="K1607">
        <v>1606</v>
      </c>
    </row>
    <row r="1608" spans="2:11" x14ac:dyDescent="0.25">
      <c r="B1608" t="s">
        <v>5762</v>
      </c>
      <c r="C1608" t="s">
        <v>5763</v>
      </c>
      <c r="D1608">
        <v>239</v>
      </c>
      <c r="E1608">
        <v>16</v>
      </c>
      <c r="F1608">
        <v>0.22500000000000001</v>
      </c>
      <c r="G1608">
        <v>0.19500000000000001</v>
      </c>
      <c r="H1608">
        <v>70.900000000000006</v>
      </c>
      <c r="I1608">
        <v>78.099999999999994</v>
      </c>
      <c r="J1608">
        <v>239</v>
      </c>
      <c r="K1608">
        <v>1607</v>
      </c>
    </row>
    <row r="1609" spans="2:11" x14ac:dyDescent="0.25">
      <c r="B1609" t="s">
        <v>5764</v>
      </c>
      <c r="C1609" t="s">
        <v>5765</v>
      </c>
      <c r="D1609">
        <v>239</v>
      </c>
      <c r="E1609">
        <v>16</v>
      </c>
      <c r="F1609">
        <v>0.27900000000000003</v>
      </c>
      <c r="G1609">
        <v>0.22500000000000001</v>
      </c>
      <c r="H1609">
        <v>79</v>
      </c>
      <c r="I1609">
        <v>59.4</v>
      </c>
      <c r="J1609">
        <v>239</v>
      </c>
      <c r="K1609">
        <v>1608</v>
      </c>
    </row>
    <row r="1610" spans="2:11" x14ac:dyDescent="0.25">
      <c r="B1610" t="s">
        <v>5766</v>
      </c>
      <c r="C1610" t="s">
        <v>5767</v>
      </c>
      <c r="D1610">
        <v>239</v>
      </c>
      <c r="E1610">
        <v>18</v>
      </c>
      <c r="F1610">
        <v>0.26900000000000002</v>
      </c>
      <c r="G1610">
        <v>0.26200000000000001</v>
      </c>
      <c r="H1610">
        <v>54.2</v>
      </c>
      <c r="I1610">
        <v>36.1</v>
      </c>
      <c r="J1610">
        <v>239</v>
      </c>
      <c r="K1610">
        <v>1609</v>
      </c>
    </row>
    <row r="1611" spans="2:11" x14ac:dyDescent="0.25">
      <c r="B1611" t="s">
        <v>5768</v>
      </c>
      <c r="C1611" t="s">
        <v>5769</v>
      </c>
      <c r="D1611">
        <v>239</v>
      </c>
      <c r="E1611">
        <v>6</v>
      </c>
      <c r="F1611">
        <v>0.26400000000000001</v>
      </c>
      <c r="G1611">
        <v>0.36</v>
      </c>
      <c r="H1611">
        <v>13</v>
      </c>
      <c r="I1611">
        <v>0</v>
      </c>
      <c r="J1611">
        <v>239</v>
      </c>
      <c r="K1611">
        <v>1610</v>
      </c>
    </row>
    <row r="1612" spans="2:11" x14ac:dyDescent="0.25">
      <c r="B1612" t="s">
        <v>5770</v>
      </c>
      <c r="C1612" t="s">
        <v>5771</v>
      </c>
      <c r="D1612">
        <v>239</v>
      </c>
      <c r="E1612">
        <v>14</v>
      </c>
      <c r="F1612">
        <v>0.24299999999999999</v>
      </c>
      <c r="G1612">
        <v>0.26200000000000001</v>
      </c>
      <c r="H1612">
        <v>38.5</v>
      </c>
      <c r="I1612">
        <v>35.700000000000003</v>
      </c>
      <c r="J1612">
        <v>239</v>
      </c>
      <c r="K1612">
        <v>1611</v>
      </c>
    </row>
    <row r="1613" spans="2:11" x14ac:dyDescent="0.25">
      <c r="B1613" t="s">
        <v>5772</v>
      </c>
      <c r="C1613" t="s">
        <v>5773</v>
      </c>
      <c r="D1613">
        <v>238</v>
      </c>
      <c r="E1613">
        <v>10</v>
      </c>
      <c r="F1613">
        <v>0.23200000000000001</v>
      </c>
      <c r="G1613">
        <v>0.246</v>
      </c>
      <c r="H1613">
        <v>40.799999999999997</v>
      </c>
      <c r="I1613">
        <v>45</v>
      </c>
      <c r="J1613">
        <v>238</v>
      </c>
      <c r="K1613">
        <v>1612</v>
      </c>
    </row>
    <row r="1614" spans="2:11" x14ac:dyDescent="0.25">
      <c r="B1614" t="s">
        <v>5774</v>
      </c>
      <c r="C1614" t="s">
        <v>5775</v>
      </c>
      <c r="D1614">
        <v>238</v>
      </c>
      <c r="E1614">
        <v>23</v>
      </c>
      <c r="F1614">
        <v>0.26400000000000001</v>
      </c>
      <c r="G1614">
        <v>0.248</v>
      </c>
      <c r="H1614">
        <v>59.5</v>
      </c>
      <c r="I1614">
        <v>43.5</v>
      </c>
      <c r="J1614">
        <v>238</v>
      </c>
      <c r="K1614">
        <v>1613</v>
      </c>
    </row>
    <row r="1615" spans="2:11" x14ac:dyDescent="0.25">
      <c r="B1615" t="s">
        <v>1813</v>
      </c>
      <c r="C1615" t="s">
        <v>1814</v>
      </c>
      <c r="D1615">
        <v>238</v>
      </c>
      <c r="E1615">
        <v>7</v>
      </c>
      <c r="F1615">
        <v>0.23300000000000001</v>
      </c>
      <c r="G1615">
        <v>0.249</v>
      </c>
      <c r="H1615">
        <v>39.9</v>
      </c>
      <c r="I1615">
        <v>42.9</v>
      </c>
      <c r="J1615">
        <v>238</v>
      </c>
      <c r="K1615">
        <v>1614</v>
      </c>
    </row>
    <row r="1616" spans="2:11" x14ac:dyDescent="0.25">
      <c r="B1616" t="s">
        <v>683</v>
      </c>
      <c r="C1616" t="s">
        <v>684</v>
      </c>
      <c r="D1616">
        <v>238</v>
      </c>
      <c r="E1616">
        <v>8</v>
      </c>
      <c r="F1616">
        <v>0.24099999999999999</v>
      </c>
      <c r="G1616">
        <v>0.25800000000000001</v>
      </c>
      <c r="H1616">
        <v>39.4</v>
      </c>
      <c r="I1616">
        <v>37.5</v>
      </c>
      <c r="J1616">
        <v>238</v>
      </c>
      <c r="K1616">
        <v>1615</v>
      </c>
    </row>
    <row r="1617" spans="2:11" x14ac:dyDescent="0.25">
      <c r="B1617" t="s">
        <v>5776</v>
      </c>
      <c r="C1617" t="s">
        <v>5777</v>
      </c>
      <c r="D1617">
        <v>238</v>
      </c>
      <c r="E1617">
        <v>8</v>
      </c>
      <c r="F1617">
        <v>0.28000000000000003</v>
      </c>
      <c r="G1617">
        <v>0.21</v>
      </c>
      <c r="H1617">
        <v>85.4</v>
      </c>
      <c r="I1617">
        <v>62.5</v>
      </c>
      <c r="J1617">
        <v>238</v>
      </c>
      <c r="K1617">
        <v>1616</v>
      </c>
    </row>
    <row r="1618" spans="2:11" x14ac:dyDescent="0.25">
      <c r="B1618" t="s">
        <v>5778</v>
      </c>
      <c r="C1618" t="s">
        <v>5779</v>
      </c>
      <c r="D1618">
        <v>238</v>
      </c>
      <c r="E1618">
        <v>6</v>
      </c>
      <c r="F1618">
        <v>0.23499999999999999</v>
      </c>
      <c r="G1618">
        <v>0.309</v>
      </c>
      <c r="H1618">
        <v>15.5</v>
      </c>
      <c r="I1618">
        <v>16.7</v>
      </c>
      <c r="J1618">
        <v>238</v>
      </c>
      <c r="K1618">
        <v>1617</v>
      </c>
    </row>
    <row r="1619" spans="2:11" x14ac:dyDescent="0.25">
      <c r="B1619" t="s">
        <v>5780</v>
      </c>
      <c r="C1619" t="s">
        <v>5781</v>
      </c>
      <c r="D1619">
        <v>238</v>
      </c>
      <c r="E1619">
        <v>20</v>
      </c>
      <c r="F1619">
        <v>0.222</v>
      </c>
      <c r="G1619">
        <v>0.25800000000000001</v>
      </c>
      <c r="H1619">
        <v>28.2</v>
      </c>
      <c r="I1619">
        <v>37.5</v>
      </c>
      <c r="J1619">
        <v>238</v>
      </c>
      <c r="K1619">
        <v>1618</v>
      </c>
    </row>
    <row r="1620" spans="2:11" x14ac:dyDescent="0.25">
      <c r="B1620" t="s">
        <v>5782</v>
      </c>
      <c r="C1620" t="s">
        <v>5783</v>
      </c>
      <c r="D1620">
        <v>238</v>
      </c>
      <c r="E1620">
        <v>18</v>
      </c>
      <c r="F1620">
        <v>0.23599999999999999</v>
      </c>
      <c r="G1620">
        <v>0.26600000000000001</v>
      </c>
      <c r="H1620">
        <v>32.200000000000003</v>
      </c>
      <c r="I1620">
        <v>33.299999999999997</v>
      </c>
      <c r="J1620">
        <v>238</v>
      </c>
      <c r="K1620">
        <v>1619</v>
      </c>
    </row>
    <row r="1621" spans="2:11" x14ac:dyDescent="0.25">
      <c r="B1621" t="s">
        <v>5784</v>
      </c>
      <c r="C1621" t="s">
        <v>5785</v>
      </c>
      <c r="D1621">
        <v>238</v>
      </c>
      <c r="E1621">
        <v>42</v>
      </c>
      <c r="F1621">
        <v>0.246</v>
      </c>
      <c r="G1621">
        <v>0.26100000000000001</v>
      </c>
      <c r="H1621">
        <v>40.5</v>
      </c>
      <c r="I1621">
        <v>35.700000000000003</v>
      </c>
      <c r="J1621">
        <v>238</v>
      </c>
      <c r="K1621">
        <v>1620</v>
      </c>
    </row>
    <row r="1622" spans="2:11" x14ac:dyDescent="0.25">
      <c r="B1622" t="s">
        <v>5786</v>
      </c>
      <c r="C1622" t="s">
        <v>5787</v>
      </c>
      <c r="D1622">
        <v>238</v>
      </c>
      <c r="E1622">
        <v>20</v>
      </c>
      <c r="F1622">
        <v>0.247</v>
      </c>
      <c r="G1622">
        <v>0.23799999999999999</v>
      </c>
      <c r="H1622">
        <v>56.3</v>
      </c>
      <c r="I1622">
        <v>50</v>
      </c>
      <c r="J1622">
        <v>238</v>
      </c>
      <c r="K1622">
        <v>1621</v>
      </c>
    </row>
    <row r="1623" spans="2:11" x14ac:dyDescent="0.25">
      <c r="B1623" t="s">
        <v>5788</v>
      </c>
      <c r="C1623" t="s">
        <v>5789</v>
      </c>
      <c r="D1623">
        <v>237</v>
      </c>
      <c r="E1623">
        <v>5</v>
      </c>
      <c r="F1623">
        <v>0.20599999999999999</v>
      </c>
      <c r="G1623">
        <v>0.28799999999999998</v>
      </c>
      <c r="H1623">
        <v>11.5</v>
      </c>
      <c r="I1623">
        <v>30</v>
      </c>
      <c r="J1623">
        <v>237</v>
      </c>
      <c r="K1623">
        <v>1622</v>
      </c>
    </row>
    <row r="1624" spans="2:11" x14ac:dyDescent="0.25">
      <c r="B1624" t="s">
        <v>1927</v>
      </c>
      <c r="C1624" t="s">
        <v>1928</v>
      </c>
      <c r="D1624">
        <v>237</v>
      </c>
      <c r="E1624">
        <v>9</v>
      </c>
      <c r="F1624">
        <v>0.251</v>
      </c>
      <c r="G1624">
        <v>0.21199999999999999</v>
      </c>
      <c r="H1624">
        <v>73.900000000000006</v>
      </c>
      <c r="I1624">
        <v>66.7</v>
      </c>
      <c r="J1624">
        <v>237</v>
      </c>
      <c r="K1624">
        <v>1623</v>
      </c>
    </row>
    <row r="1625" spans="2:11" x14ac:dyDescent="0.25">
      <c r="B1625" t="s">
        <v>5790</v>
      </c>
      <c r="C1625" t="s">
        <v>5791</v>
      </c>
      <c r="D1625">
        <v>237</v>
      </c>
      <c r="E1625">
        <v>18</v>
      </c>
      <c r="F1625">
        <v>0.20899999999999999</v>
      </c>
      <c r="G1625">
        <v>0.28999999999999998</v>
      </c>
      <c r="H1625">
        <v>11.7</v>
      </c>
      <c r="I1625">
        <v>22.2</v>
      </c>
      <c r="J1625">
        <v>237</v>
      </c>
      <c r="K1625">
        <v>1624</v>
      </c>
    </row>
    <row r="1626" spans="2:11" x14ac:dyDescent="0.25">
      <c r="B1626" t="s">
        <v>5792</v>
      </c>
      <c r="C1626" t="s">
        <v>5793</v>
      </c>
      <c r="D1626">
        <v>236</v>
      </c>
      <c r="E1626">
        <v>9</v>
      </c>
      <c r="F1626">
        <v>0.216</v>
      </c>
      <c r="G1626">
        <v>0.20300000000000001</v>
      </c>
      <c r="H1626">
        <v>59.8</v>
      </c>
      <c r="I1626">
        <v>72.2</v>
      </c>
      <c r="J1626">
        <v>236</v>
      </c>
      <c r="K1626">
        <v>1625</v>
      </c>
    </row>
    <row r="1627" spans="2:11" x14ac:dyDescent="0.25">
      <c r="B1627" t="s">
        <v>5794</v>
      </c>
      <c r="C1627" t="s">
        <v>5795</v>
      </c>
      <c r="D1627">
        <v>236</v>
      </c>
      <c r="E1627">
        <v>42</v>
      </c>
      <c r="F1627">
        <v>0.24299999999999999</v>
      </c>
      <c r="G1627">
        <v>0.254</v>
      </c>
      <c r="H1627">
        <v>43.3</v>
      </c>
      <c r="I1627">
        <v>39.299999999999997</v>
      </c>
      <c r="J1627">
        <v>236</v>
      </c>
      <c r="K1627">
        <v>1626</v>
      </c>
    </row>
    <row r="1628" spans="2:11" x14ac:dyDescent="0.25">
      <c r="B1628" t="s">
        <v>5796</v>
      </c>
      <c r="C1628" t="s">
        <v>5797</v>
      </c>
      <c r="D1628">
        <v>236</v>
      </c>
      <c r="E1628">
        <v>16</v>
      </c>
      <c r="F1628">
        <v>0.217</v>
      </c>
      <c r="G1628">
        <v>0.25600000000000001</v>
      </c>
      <c r="H1628">
        <v>26.5</v>
      </c>
      <c r="I1628">
        <v>37.5</v>
      </c>
      <c r="J1628">
        <v>236</v>
      </c>
      <c r="K1628">
        <v>1627</v>
      </c>
    </row>
    <row r="1629" spans="2:11" x14ac:dyDescent="0.25">
      <c r="B1629" t="s">
        <v>5798</v>
      </c>
      <c r="C1629" t="s">
        <v>5799</v>
      </c>
      <c r="D1629">
        <v>236</v>
      </c>
      <c r="E1629">
        <v>19</v>
      </c>
      <c r="F1629">
        <v>0.219</v>
      </c>
      <c r="G1629">
        <v>0.23200000000000001</v>
      </c>
      <c r="H1629">
        <v>41</v>
      </c>
      <c r="I1629">
        <v>52.6</v>
      </c>
      <c r="J1629">
        <v>236</v>
      </c>
      <c r="K1629">
        <v>1628</v>
      </c>
    </row>
    <row r="1630" spans="2:11" x14ac:dyDescent="0.25">
      <c r="B1630" t="s">
        <v>5800</v>
      </c>
      <c r="C1630" t="s">
        <v>5801</v>
      </c>
      <c r="D1630">
        <v>236</v>
      </c>
      <c r="E1630">
        <v>7</v>
      </c>
      <c r="F1630">
        <v>0.218</v>
      </c>
      <c r="G1630">
        <v>0.27400000000000002</v>
      </c>
      <c r="H1630">
        <v>19.600000000000001</v>
      </c>
      <c r="I1630">
        <v>28.6</v>
      </c>
      <c r="J1630">
        <v>236</v>
      </c>
      <c r="K1630">
        <v>1629</v>
      </c>
    </row>
    <row r="1631" spans="2:11" x14ac:dyDescent="0.25">
      <c r="B1631" t="s">
        <v>5802</v>
      </c>
      <c r="C1631" t="s">
        <v>5803</v>
      </c>
      <c r="D1631">
        <v>235</v>
      </c>
      <c r="E1631">
        <v>14</v>
      </c>
      <c r="F1631">
        <v>0.22900000000000001</v>
      </c>
      <c r="G1631">
        <v>0.19700000000000001</v>
      </c>
      <c r="H1631">
        <v>71.7</v>
      </c>
      <c r="I1631">
        <v>75</v>
      </c>
      <c r="J1631">
        <v>235</v>
      </c>
      <c r="K1631">
        <v>1630</v>
      </c>
    </row>
    <row r="1632" spans="2:11" x14ac:dyDescent="0.25">
      <c r="B1632" t="s">
        <v>5804</v>
      </c>
      <c r="C1632" t="s">
        <v>5805</v>
      </c>
      <c r="D1632">
        <v>235</v>
      </c>
      <c r="E1632">
        <v>21</v>
      </c>
      <c r="F1632">
        <v>0.249</v>
      </c>
      <c r="G1632">
        <v>0.254</v>
      </c>
      <c r="H1632">
        <v>46.8</v>
      </c>
      <c r="I1632">
        <v>38.1</v>
      </c>
      <c r="J1632">
        <v>235</v>
      </c>
      <c r="K1632">
        <v>1631</v>
      </c>
    </row>
    <row r="1633" spans="2:11" x14ac:dyDescent="0.25">
      <c r="B1633" t="s">
        <v>5806</v>
      </c>
      <c r="C1633" t="s">
        <v>5807</v>
      </c>
      <c r="D1633">
        <v>235</v>
      </c>
      <c r="E1633">
        <v>13</v>
      </c>
      <c r="F1633">
        <v>0.22</v>
      </c>
      <c r="G1633">
        <v>0.247</v>
      </c>
      <c r="H1633">
        <v>32.5</v>
      </c>
      <c r="I1633">
        <v>42.3</v>
      </c>
      <c r="J1633">
        <v>235</v>
      </c>
      <c r="K1633">
        <v>1632</v>
      </c>
    </row>
    <row r="1634" spans="2:11" x14ac:dyDescent="0.25">
      <c r="B1634" t="s">
        <v>5808</v>
      </c>
      <c r="C1634" t="s">
        <v>5809</v>
      </c>
      <c r="D1634">
        <v>235</v>
      </c>
      <c r="E1634">
        <v>23</v>
      </c>
      <c r="F1634">
        <v>0.23</v>
      </c>
      <c r="G1634">
        <v>0.24099999999999999</v>
      </c>
      <c r="H1634">
        <v>42.8</v>
      </c>
      <c r="I1634">
        <v>45.7</v>
      </c>
      <c r="J1634">
        <v>235</v>
      </c>
      <c r="K1634">
        <v>1633</v>
      </c>
    </row>
    <row r="1635" spans="2:11" x14ac:dyDescent="0.25">
      <c r="B1635" t="s">
        <v>5810</v>
      </c>
      <c r="C1635" t="s">
        <v>5811</v>
      </c>
      <c r="D1635">
        <v>235</v>
      </c>
      <c r="E1635">
        <v>17</v>
      </c>
      <c r="F1635">
        <v>0.20899999999999999</v>
      </c>
      <c r="G1635">
        <v>0.23499999999999999</v>
      </c>
      <c r="H1635">
        <v>32.5</v>
      </c>
      <c r="I1635">
        <v>50</v>
      </c>
      <c r="J1635">
        <v>235</v>
      </c>
      <c r="K1635">
        <v>1634</v>
      </c>
    </row>
    <row r="1636" spans="2:11" x14ac:dyDescent="0.25">
      <c r="B1636" t="s">
        <v>5812</v>
      </c>
      <c r="C1636" t="s">
        <v>5813</v>
      </c>
      <c r="D1636">
        <v>235</v>
      </c>
      <c r="E1636">
        <v>17</v>
      </c>
      <c r="F1636">
        <v>0.26500000000000001</v>
      </c>
      <c r="G1636">
        <v>0.26400000000000001</v>
      </c>
      <c r="H1636">
        <v>50.6</v>
      </c>
      <c r="I1636">
        <v>32.4</v>
      </c>
      <c r="J1636">
        <v>235</v>
      </c>
      <c r="K1636">
        <v>1635</v>
      </c>
    </row>
    <row r="1637" spans="2:11" x14ac:dyDescent="0.25">
      <c r="B1637" t="s">
        <v>5814</v>
      </c>
      <c r="C1637" t="s">
        <v>5815</v>
      </c>
      <c r="D1637">
        <v>234</v>
      </c>
      <c r="E1637">
        <v>19</v>
      </c>
      <c r="F1637">
        <v>0.23499999999999999</v>
      </c>
      <c r="G1637">
        <v>0.23799999999999999</v>
      </c>
      <c r="H1637">
        <v>47.5</v>
      </c>
      <c r="I1637">
        <v>47.4</v>
      </c>
      <c r="J1637">
        <v>234</v>
      </c>
      <c r="K1637">
        <v>1636</v>
      </c>
    </row>
    <row r="1638" spans="2:11" x14ac:dyDescent="0.25">
      <c r="B1638" t="s">
        <v>436</v>
      </c>
      <c r="C1638" t="s">
        <v>437</v>
      </c>
      <c r="D1638">
        <v>234</v>
      </c>
      <c r="E1638">
        <v>17</v>
      </c>
      <c r="F1638">
        <v>0.23200000000000001</v>
      </c>
      <c r="G1638">
        <v>0.23400000000000001</v>
      </c>
      <c r="H1638">
        <v>48.7</v>
      </c>
      <c r="I1638">
        <v>50</v>
      </c>
      <c r="J1638">
        <v>234</v>
      </c>
      <c r="K1638">
        <v>1637</v>
      </c>
    </row>
    <row r="1639" spans="2:11" x14ac:dyDescent="0.25">
      <c r="B1639" t="s">
        <v>5816</v>
      </c>
      <c r="C1639" t="s">
        <v>5817</v>
      </c>
      <c r="D1639">
        <v>234</v>
      </c>
      <c r="E1639">
        <v>8</v>
      </c>
      <c r="F1639">
        <v>0.22800000000000001</v>
      </c>
      <c r="G1639">
        <v>0.216</v>
      </c>
      <c r="H1639">
        <v>58.3</v>
      </c>
      <c r="I1639">
        <v>62.5</v>
      </c>
      <c r="J1639">
        <v>234</v>
      </c>
      <c r="K1639">
        <v>1638</v>
      </c>
    </row>
    <row r="1640" spans="2:11" x14ac:dyDescent="0.25">
      <c r="B1640" t="s">
        <v>5818</v>
      </c>
      <c r="C1640" t="s">
        <v>5819</v>
      </c>
      <c r="D1640">
        <v>234</v>
      </c>
      <c r="E1640">
        <v>27</v>
      </c>
      <c r="F1640">
        <v>0.214</v>
      </c>
      <c r="G1640">
        <v>0.223</v>
      </c>
      <c r="H1640">
        <v>43.2</v>
      </c>
      <c r="I1640">
        <v>57.4</v>
      </c>
      <c r="J1640">
        <v>234</v>
      </c>
      <c r="K1640">
        <v>1639</v>
      </c>
    </row>
    <row r="1641" spans="2:11" x14ac:dyDescent="0.25">
      <c r="B1641" t="s">
        <v>1768</v>
      </c>
      <c r="C1641" t="s">
        <v>1769</v>
      </c>
      <c r="D1641">
        <v>234</v>
      </c>
      <c r="E1641">
        <v>5</v>
      </c>
      <c r="F1641">
        <v>0.23599999999999999</v>
      </c>
      <c r="G1641">
        <v>0.219</v>
      </c>
      <c r="H1641">
        <v>60.9</v>
      </c>
      <c r="I1641">
        <v>60</v>
      </c>
      <c r="J1641">
        <v>234</v>
      </c>
      <c r="K1641">
        <v>1640</v>
      </c>
    </row>
    <row r="1642" spans="2:11" x14ac:dyDescent="0.25">
      <c r="B1642" t="s">
        <v>5820</v>
      </c>
      <c r="C1642" t="s">
        <v>5821</v>
      </c>
      <c r="D1642">
        <v>234</v>
      </c>
      <c r="E1642">
        <v>14</v>
      </c>
      <c r="F1642">
        <v>0.24199999999999999</v>
      </c>
      <c r="G1642">
        <v>0.23899999999999999</v>
      </c>
      <c r="H1642">
        <v>52</v>
      </c>
      <c r="I1642">
        <v>46.4</v>
      </c>
      <c r="J1642">
        <v>234</v>
      </c>
      <c r="K1642">
        <v>1641</v>
      </c>
    </row>
    <row r="1643" spans="2:11" x14ac:dyDescent="0.25">
      <c r="B1643" t="s">
        <v>5822</v>
      </c>
      <c r="C1643" t="s">
        <v>5823</v>
      </c>
      <c r="D1643">
        <v>233</v>
      </c>
      <c r="E1643">
        <v>21</v>
      </c>
      <c r="F1643">
        <v>0.247</v>
      </c>
      <c r="G1643">
        <v>0.23</v>
      </c>
      <c r="H1643">
        <v>60.9</v>
      </c>
      <c r="I1643">
        <v>52.4</v>
      </c>
      <c r="J1643">
        <v>233</v>
      </c>
      <c r="K1643">
        <v>1642</v>
      </c>
    </row>
    <row r="1644" spans="2:11" x14ac:dyDescent="0.25">
      <c r="B1644" t="s">
        <v>5824</v>
      </c>
      <c r="C1644" t="s">
        <v>5825</v>
      </c>
      <c r="D1644">
        <v>233</v>
      </c>
      <c r="E1644">
        <v>15</v>
      </c>
      <c r="F1644">
        <v>0.247</v>
      </c>
      <c r="G1644">
        <v>0.223</v>
      </c>
      <c r="H1644">
        <v>65.099999999999994</v>
      </c>
      <c r="I1644">
        <v>56.7</v>
      </c>
      <c r="J1644">
        <v>233</v>
      </c>
      <c r="K1644">
        <v>1643</v>
      </c>
    </row>
    <row r="1645" spans="2:11" x14ac:dyDescent="0.25">
      <c r="B1645" t="s">
        <v>5826</v>
      </c>
      <c r="C1645" t="s">
        <v>5827</v>
      </c>
      <c r="D1645">
        <v>233</v>
      </c>
      <c r="E1645">
        <v>6</v>
      </c>
      <c r="F1645">
        <v>0.251</v>
      </c>
      <c r="G1645">
        <v>0.35099999999999998</v>
      </c>
      <c r="H1645">
        <v>11.4</v>
      </c>
      <c r="I1645">
        <v>0</v>
      </c>
      <c r="J1645">
        <v>233</v>
      </c>
      <c r="K1645">
        <v>1644</v>
      </c>
    </row>
    <row r="1646" spans="2:11" x14ac:dyDescent="0.25">
      <c r="B1646" t="s">
        <v>5828</v>
      </c>
      <c r="C1646" t="s">
        <v>5829</v>
      </c>
      <c r="D1646">
        <v>233</v>
      </c>
      <c r="E1646">
        <v>12</v>
      </c>
      <c r="F1646">
        <v>0.23200000000000001</v>
      </c>
      <c r="G1646">
        <v>0.30199999999999999</v>
      </c>
      <c r="H1646">
        <v>16.3</v>
      </c>
      <c r="I1646">
        <v>16.7</v>
      </c>
      <c r="J1646">
        <v>233</v>
      </c>
      <c r="K1646">
        <v>1645</v>
      </c>
    </row>
    <row r="1647" spans="2:11" x14ac:dyDescent="0.25">
      <c r="B1647" t="s">
        <v>5830</v>
      </c>
      <c r="C1647" t="s">
        <v>5831</v>
      </c>
      <c r="D1647">
        <v>233</v>
      </c>
      <c r="E1647">
        <v>12</v>
      </c>
      <c r="F1647">
        <v>0.20799999999999999</v>
      </c>
      <c r="G1647">
        <v>0.26</v>
      </c>
      <c r="H1647">
        <v>20</v>
      </c>
      <c r="I1647">
        <v>33.299999999999997</v>
      </c>
      <c r="J1647">
        <v>233</v>
      </c>
      <c r="K1647">
        <v>1646</v>
      </c>
    </row>
    <row r="1648" spans="2:11" x14ac:dyDescent="0.25">
      <c r="B1648" t="s">
        <v>5832</v>
      </c>
      <c r="C1648" t="s">
        <v>5833</v>
      </c>
      <c r="D1648">
        <v>233</v>
      </c>
      <c r="E1648">
        <v>6</v>
      </c>
      <c r="F1648">
        <v>0.20200000000000001</v>
      </c>
      <c r="G1648">
        <v>0.21</v>
      </c>
      <c r="H1648">
        <v>44.3</v>
      </c>
      <c r="I1648">
        <v>66.7</v>
      </c>
      <c r="J1648">
        <v>233</v>
      </c>
      <c r="K1648">
        <v>1647</v>
      </c>
    </row>
    <row r="1649" spans="2:11" x14ac:dyDescent="0.25">
      <c r="B1649" t="s">
        <v>5834</v>
      </c>
      <c r="C1649" t="s">
        <v>5835</v>
      </c>
      <c r="D1649">
        <v>232</v>
      </c>
      <c r="E1649">
        <v>27</v>
      </c>
      <c r="F1649">
        <v>0.23400000000000001</v>
      </c>
      <c r="G1649">
        <v>0.27100000000000002</v>
      </c>
      <c r="H1649">
        <v>28.6</v>
      </c>
      <c r="I1649">
        <v>27.8</v>
      </c>
      <c r="J1649">
        <v>232</v>
      </c>
      <c r="K1649">
        <v>1648</v>
      </c>
    </row>
    <row r="1650" spans="2:11" x14ac:dyDescent="0.25">
      <c r="B1650" t="s">
        <v>5836</v>
      </c>
      <c r="C1650" t="s">
        <v>5837</v>
      </c>
      <c r="D1650">
        <v>232</v>
      </c>
      <c r="E1650">
        <v>9</v>
      </c>
      <c r="F1650">
        <v>0.22900000000000001</v>
      </c>
      <c r="G1650">
        <v>0.32600000000000001</v>
      </c>
      <c r="H1650">
        <v>10.3</v>
      </c>
      <c r="I1650">
        <v>11.1</v>
      </c>
      <c r="J1650">
        <v>232</v>
      </c>
      <c r="K1650">
        <v>1649</v>
      </c>
    </row>
    <row r="1651" spans="2:11" x14ac:dyDescent="0.25">
      <c r="B1651" t="s">
        <v>5838</v>
      </c>
      <c r="C1651" t="s">
        <v>5839</v>
      </c>
      <c r="D1651">
        <v>232</v>
      </c>
      <c r="E1651">
        <v>5</v>
      </c>
      <c r="F1651">
        <v>0.23599999999999999</v>
      </c>
      <c r="G1651">
        <v>0.248</v>
      </c>
      <c r="H1651">
        <v>42.3</v>
      </c>
      <c r="I1651">
        <v>40</v>
      </c>
      <c r="J1651">
        <v>232</v>
      </c>
      <c r="K1651">
        <v>1650</v>
      </c>
    </row>
    <row r="1652" spans="2:11" x14ac:dyDescent="0.25">
      <c r="B1652" t="s">
        <v>5840</v>
      </c>
      <c r="C1652" t="s">
        <v>5841</v>
      </c>
      <c r="D1652">
        <v>232</v>
      </c>
      <c r="E1652">
        <v>16</v>
      </c>
      <c r="F1652">
        <v>0.23300000000000001</v>
      </c>
      <c r="G1652">
        <v>0.24199999999999999</v>
      </c>
      <c r="H1652">
        <v>44.5</v>
      </c>
      <c r="I1652">
        <v>43.8</v>
      </c>
      <c r="J1652">
        <v>232</v>
      </c>
      <c r="K1652">
        <v>1651</v>
      </c>
    </row>
    <row r="1653" spans="2:11" x14ac:dyDescent="0.25">
      <c r="B1653" t="s">
        <v>5842</v>
      </c>
      <c r="C1653" t="s">
        <v>5843</v>
      </c>
      <c r="D1653">
        <v>232</v>
      </c>
      <c r="E1653">
        <v>8</v>
      </c>
      <c r="F1653">
        <v>0.23400000000000001</v>
      </c>
      <c r="G1653">
        <v>0.24199999999999999</v>
      </c>
      <c r="H1653">
        <v>44.9</v>
      </c>
      <c r="I1653">
        <v>43.8</v>
      </c>
      <c r="J1653">
        <v>232</v>
      </c>
      <c r="K1653">
        <v>1652</v>
      </c>
    </row>
    <row r="1654" spans="2:11" x14ac:dyDescent="0.25">
      <c r="B1654" t="s">
        <v>5844</v>
      </c>
      <c r="C1654" t="s">
        <v>5845</v>
      </c>
      <c r="D1654">
        <v>232</v>
      </c>
      <c r="E1654">
        <v>16</v>
      </c>
      <c r="F1654">
        <v>0.21199999999999999</v>
      </c>
      <c r="G1654">
        <v>0.20899999999999999</v>
      </c>
      <c r="H1654">
        <v>51.9</v>
      </c>
      <c r="I1654">
        <v>65.599999999999994</v>
      </c>
      <c r="J1654">
        <v>232</v>
      </c>
      <c r="K1654">
        <v>1653</v>
      </c>
    </row>
    <row r="1655" spans="2:11" x14ac:dyDescent="0.25">
      <c r="B1655" t="s">
        <v>5846</v>
      </c>
      <c r="C1655" t="s">
        <v>5847</v>
      </c>
      <c r="D1655">
        <v>232</v>
      </c>
      <c r="E1655">
        <v>9</v>
      </c>
      <c r="F1655">
        <v>0.20100000000000001</v>
      </c>
      <c r="G1655">
        <v>0.255</v>
      </c>
      <c r="H1655">
        <v>19</v>
      </c>
      <c r="I1655">
        <v>44.4</v>
      </c>
      <c r="J1655">
        <v>232</v>
      </c>
      <c r="K1655">
        <v>1654</v>
      </c>
    </row>
    <row r="1656" spans="2:11" x14ac:dyDescent="0.25">
      <c r="B1656" t="s">
        <v>5848</v>
      </c>
      <c r="C1656" t="s">
        <v>5849</v>
      </c>
      <c r="D1656">
        <v>232</v>
      </c>
      <c r="E1656">
        <v>12</v>
      </c>
      <c r="F1656">
        <v>0.216</v>
      </c>
      <c r="G1656">
        <v>0.245</v>
      </c>
      <c r="H1656">
        <v>31.8</v>
      </c>
      <c r="I1656">
        <v>41.7</v>
      </c>
      <c r="J1656">
        <v>232</v>
      </c>
      <c r="K1656">
        <v>1655</v>
      </c>
    </row>
    <row r="1657" spans="2:11" x14ac:dyDescent="0.25">
      <c r="B1657" t="s">
        <v>5850</v>
      </c>
      <c r="C1657" t="s">
        <v>5851</v>
      </c>
      <c r="D1657">
        <v>231</v>
      </c>
      <c r="E1657">
        <v>10</v>
      </c>
      <c r="F1657">
        <v>0.23899999999999999</v>
      </c>
      <c r="G1657">
        <v>0.23899999999999999</v>
      </c>
      <c r="H1657">
        <v>49.9</v>
      </c>
      <c r="I1657">
        <v>45</v>
      </c>
      <c r="J1657">
        <v>231</v>
      </c>
      <c r="K1657">
        <v>1656</v>
      </c>
    </row>
    <row r="1658" spans="2:11" x14ac:dyDescent="0.25">
      <c r="B1658" t="s">
        <v>2301</v>
      </c>
      <c r="C1658" t="s">
        <v>2302</v>
      </c>
      <c r="D1658">
        <v>231</v>
      </c>
      <c r="E1658">
        <v>6</v>
      </c>
      <c r="F1658">
        <v>0.20100000000000001</v>
      </c>
      <c r="G1658">
        <v>0.253</v>
      </c>
      <c r="H1658">
        <v>19.600000000000001</v>
      </c>
      <c r="I1658">
        <v>50</v>
      </c>
      <c r="J1658">
        <v>231</v>
      </c>
      <c r="K1658">
        <v>1657</v>
      </c>
    </row>
    <row r="1659" spans="2:11" x14ac:dyDescent="0.25">
      <c r="B1659" t="s">
        <v>5852</v>
      </c>
      <c r="C1659" t="s">
        <v>5853</v>
      </c>
      <c r="D1659">
        <v>231</v>
      </c>
      <c r="E1659">
        <v>15</v>
      </c>
      <c r="F1659">
        <v>0.24299999999999999</v>
      </c>
      <c r="G1659">
        <v>0.25900000000000001</v>
      </c>
      <c r="H1659">
        <v>40.5</v>
      </c>
      <c r="I1659">
        <v>33.299999999999997</v>
      </c>
      <c r="J1659">
        <v>231</v>
      </c>
      <c r="K1659">
        <v>1658</v>
      </c>
    </row>
    <row r="1660" spans="2:11" x14ac:dyDescent="0.25">
      <c r="B1660" t="s">
        <v>5854</v>
      </c>
      <c r="C1660" t="s">
        <v>5855</v>
      </c>
      <c r="D1660">
        <v>231</v>
      </c>
      <c r="E1660">
        <v>19</v>
      </c>
      <c r="F1660">
        <v>0.23799999999999999</v>
      </c>
      <c r="G1660">
        <v>0.23899999999999999</v>
      </c>
      <c r="H1660">
        <v>49.5</v>
      </c>
      <c r="I1660">
        <v>44.7</v>
      </c>
      <c r="J1660">
        <v>231</v>
      </c>
      <c r="K1660">
        <v>1659</v>
      </c>
    </row>
    <row r="1661" spans="2:11" x14ac:dyDescent="0.25">
      <c r="B1661" t="s">
        <v>5856</v>
      </c>
      <c r="C1661" t="s">
        <v>5857</v>
      </c>
      <c r="D1661">
        <v>231</v>
      </c>
      <c r="E1661">
        <v>10</v>
      </c>
      <c r="F1661">
        <v>0.20200000000000001</v>
      </c>
      <c r="G1661">
        <v>0.23100000000000001</v>
      </c>
      <c r="H1661">
        <v>30.3</v>
      </c>
      <c r="I1661">
        <v>50</v>
      </c>
      <c r="J1661">
        <v>231</v>
      </c>
      <c r="K1661">
        <v>1660</v>
      </c>
    </row>
    <row r="1662" spans="2:11" x14ac:dyDescent="0.25">
      <c r="B1662" t="s">
        <v>5858</v>
      </c>
      <c r="C1662" t="s">
        <v>5859</v>
      </c>
      <c r="D1662">
        <v>231</v>
      </c>
      <c r="E1662">
        <v>14</v>
      </c>
      <c r="F1662">
        <v>0.21099999999999999</v>
      </c>
      <c r="G1662">
        <v>0.24199999999999999</v>
      </c>
      <c r="H1662">
        <v>29.7</v>
      </c>
      <c r="I1662">
        <v>42.9</v>
      </c>
      <c r="J1662">
        <v>231</v>
      </c>
      <c r="K1662">
        <v>1661</v>
      </c>
    </row>
    <row r="1663" spans="2:11" x14ac:dyDescent="0.25">
      <c r="B1663" t="s">
        <v>5860</v>
      </c>
      <c r="C1663" t="s">
        <v>5861</v>
      </c>
      <c r="D1663">
        <v>231</v>
      </c>
      <c r="E1663">
        <v>8</v>
      </c>
      <c r="F1663">
        <v>0.20100000000000001</v>
      </c>
      <c r="G1663">
        <v>0.22700000000000001</v>
      </c>
      <c r="H1663">
        <v>31.8</v>
      </c>
      <c r="I1663">
        <v>62.5</v>
      </c>
      <c r="J1663">
        <v>231</v>
      </c>
      <c r="K1663">
        <v>1662</v>
      </c>
    </row>
    <row r="1664" spans="2:11" x14ac:dyDescent="0.25">
      <c r="B1664" t="s">
        <v>113</v>
      </c>
      <c r="C1664" t="s">
        <v>114</v>
      </c>
      <c r="D1664">
        <v>230</v>
      </c>
      <c r="E1664">
        <v>10</v>
      </c>
      <c r="F1664">
        <v>0.218</v>
      </c>
      <c r="G1664">
        <v>0.23799999999999999</v>
      </c>
      <c r="H1664">
        <v>37</v>
      </c>
      <c r="I1664">
        <v>45</v>
      </c>
      <c r="J1664">
        <v>230</v>
      </c>
      <c r="K1664">
        <v>1663</v>
      </c>
    </row>
    <row r="1665" spans="2:11" x14ac:dyDescent="0.25">
      <c r="B1665" t="s">
        <v>5862</v>
      </c>
      <c r="C1665" t="s">
        <v>5863</v>
      </c>
      <c r="D1665">
        <v>230</v>
      </c>
      <c r="E1665">
        <v>19</v>
      </c>
      <c r="F1665">
        <v>0.24199999999999999</v>
      </c>
      <c r="G1665">
        <v>0.27200000000000002</v>
      </c>
      <c r="H1665">
        <v>32.700000000000003</v>
      </c>
      <c r="I1665">
        <v>26.3</v>
      </c>
      <c r="J1665">
        <v>230</v>
      </c>
      <c r="K1665">
        <v>1664</v>
      </c>
    </row>
    <row r="1666" spans="2:11" x14ac:dyDescent="0.25">
      <c r="B1666" t="s">
        <v>516</v>
      </c>
      <c r="C1666" t="s">
        <v>517</v>
      </c>
      <c r="D1666">
        <v>230</v>
      </c>
      <c r="E1666">
        <v>12</v>
      </c>
      <c r="F1666">
        <v>0.22500000000000001</v>
      </c>
      <c r="G1666">
        <v>0.27500000000000002</v>
      </c>
      <c r="H1666">
        <v>22.5</v>
      </c>
      <c r="I1666">
        <v>25</v>
      </c>
      <c r="J1666">
        <v>230</v>
      </c>
      <c r="K1666">
        <v>1665</v>
      </c>
    </row>
    <row r="1667" spans="2:11" x14ac:dyDescent="0.25">
      <c r="B1667" t="s">
        <v>5864</v>
      </c>
      <c r="C1667" t="s">
        <v>5865</v>
      </c>
      <c r="D1667">
        <v>230</v>
      </c>
      <c r="E1667">
        <v>7</v>
      </c>
      <c r="F1667">
        <v>0.26300000000000001</v>
      </c>
      <c r="G1667">
        <v>0.26700000000000002</v>
      </c>
      <c r="H1667">
        <v>47.7</v>
      </c>
      <c r="I1667">
        <v>28.6</v>
      </c>
      <c r="J1667">
        <v>230</v>
      </c>
      <c r="K1667">
        <v>1666</v>
      </c>
    </row>
    <row r="1668" spans="2:11" x14ac:dyDescent="0.25">
      <c r="B1668" t="s">
        <v>5866</v>
      </c>
      <c r="C1668" t="s">
        <v>5867</v>
      </c>
      <c r="D1668">
        <v>230</v>
      </c>
      <c r="E1668">
        <v>8</v>
      </c>
      <c r="F1668">
        <v>0.24299999999999999</v>
      </c>
      <c r="G1668">
        <v>0.25</v>
      </c>
      <c r="H1668">
        <v>46.1</v>
      </c>
      <c r="I1668">
        <v>37.5</v>
      </c>
      <c r="J1668">
        <v>230</v>
      </c>
      <c r="K1668">
        <v>1667</v>
      </c>
    </row>
    <row r="1669" spans="2:11" x14ac:dyDescent="0.25">
      <c r="B1669" t="s">
        <v>5868</v>
      </c>
      <c r="C1669" t="s">
        <v>5869</v>
      </c>
      <c r="D1669">
        <v>230</v>
      </c>
      <c r="E1669">
        <v>5</v>
      </c>
      <c r="F1669">
        <v>0.20100000000000001</v>
      </c>
      <c r="G1669">
        <v>0.245</v>
      </c>
      <c r="H1669">
        <v>22.6</v>
      </c>
      <c r="I1669">
        <v>40</v>
      </c>
      <c r="J1669">
        <v>230</v>
      </c>
      <c r="K1669">
        <v>1668</v>
      </c>
    </row>
    <row r="1670" spans="2:11" x14ac:dyDescent="0.25">
      <c r="B1670" t="s">
        <v>5870</v>
      </c>
      <c r="C1670" t="s">
        <v>5871</v>
      </c>
      <c r="D1670">
        <v>230</v>
      </c>
      <c r="E1670">
        <v>8</v>
      </c>
      <c r="F1670">
        <v>0.2</v>
      </c>
      <c r="G1670">
        <v>0.247</v>
      </c>
      <c r="H1670">
        <v>21.3</v>
      </c>
      <c r="I1670">
        <v>50</v>
      </c>
      <c r="J1670">
        <v>230</v>
      </c>
      <c r="K1670">
        <v>1669</v>
      </c>
    </row>
    <row r="1671" spans="2:11" x14ac:dyDescent="0.25">
      <c r="B1671" t="s">
        <v>5872</v>
      </c>
      <c r="C1671" t="s">
        <v>5873</v>
      </c>
      <c r="D1671">
        <v>230</v>
      </c>
      <c r="E1671">
        <v>9</v>
      </c>
      <c r="F1671">
        <v>0.22900000000000001</v>
      </c>
      <c r="G1671">
        <v>0.25700000000000001</v>
      </c>
      <c r="H1671">
        <v>32.799999999999997</v>
      </c>
      <c r="I1671">
        <v>33.299999999999997</v>
      </c>
      <c r="J1671">
        <v>230</v>
      </c>
      <c r="K1671">
        <v>1670</v>
      </c>
    </row>
    <row r="1672" spans="2:11" x14ac:dyDescent="0.25">
      <c r="B1672" t="s">
        <v>5874</v>
      </c>
      <c r="C1672" t="s">
        <v>5875</v>
      </c>
      <c r="D1672">
        <v>230</v>
      </c>
      <c r="E1672">
        <v>13</v>
      </c>
      <c r="F1672">
        <v>0.246</v>
      </c>
      <c r="G1672">
        <v>0.26200000000000001</v>
      </c>
      <c r="H1672">
        <v>40.4</v>
      </c>
      <c r="I1672">
        <v>30.8</v>
      </c>
      <c r="J1672">
        <v>230</v>
      </c>
      <c r="K1672">
        <v>1671</v>
      </c>
    </row>
    <row r="1673" spans="2:11" x14ac:dyDescent="0.25">
      <c r="B1673" t="s">
        <v>5876</v>
      </c>
      <c r="C1673" t="s">
        <v>5877</v>
      </c>
      <c r="D1673">
        <v>229</v>
      </c>
      <c r="E1673">
        <v>6</v>
      </c>
      <c r="F1673">
        <v>0.246</v>
      </c>
      <c r="G1673">
        <v>0.29799999999999999</v>
      </c>
      <c r="H1673">
        <v>23.7</v>
      </c>
      <c r="I1673">
        <v>16.7</v>
      </c>
      <c r="J1673">
        <v>229</v>
      </c>
      <c r="K1673">
        <v>1672</v>
      </c>
    </row>
    <row r="1674" spans="2:11" x14ac:dyDescent="0.25">
      <c r="B1674" t="s">
        <v>5878</v>
      </c>
      <c r="C1674" t="s">
        <v>5879</v>
      </c>
      <c r="D1674">
        <v>229</v>
      </c>
      <c r="E1674">
        <v>20</v>
      </c>
      <c r="F1674">
        <v>0.23300000000000001</v>
      </c>
      <c r="G1674">
        <v>0.222</v>
      </c>
      <c r="H1674">
        <v>57.1</v>
      </c>
      <c r="I1674">
        <v>55</v>
      </c>
      <c r="J1674">
        <v>229</v>
      </c>
      <c r="K1674">
        <v>1673</v>
      </c>
    </row>
    <row r="1675" spans="2:11" x14ac:dyDescent="0.25">
      <c r="B1675" t="s">
        <v>5880</v>
      </c>
      <c r="C1675" t="s">
        <v>5881</v>
      </c>
      <c r="D1675">
        <v>229</v>
      </c>
      <c r="E1675">
        <v>22</v>
      </c>
      <c r="F1675">
        <v>0.218</v>
      </c>
      <c r="G1675">
        <v>0.23599999999999999</v>
      </c>
      <c r="H1675">
        <v>37.700000000000003</v>
      </c>
      <c r="I1675">
        <v>45.5</v>
      </c>
      <c r="J1675">
        <v>229</v>
      </c>
      <c r="K1675">
        <v>1674</v>
      </c>
    </row>
    <row r="1676" spans="2:11" x14ac:dyDescent="0.25">
      <c r="B1676" t="s">
        <v>5882</v>
      </c>
      <c r="C1676" t="s">
        <v>5883</v>
      </c>
      <c r="D1676">
        <v>229</v>
      </c>
      <c r="E1676">
        <v>38</v>
      </c>
      <c r="F1676">
        <v>0.23200000000000001</v>
      </c>
      <c r="G1676">
        <v>0.218</v>
      </c>
      <c r="H1676">
        <v>59.5</v>
      </c>
      <c r="I1676">
        <v>57.9</v>
      </c>
      <c r="J1676">
        <v>229</v>
      </c>
      <c r="K1676">
        <v>1675</v>
      </c>
    </row>
    <row r="1677" spans="2:11" x14ac:dyDescent="0.25">
      <c r="B1677" t="s">
        <v>5884</v>
      </c>
      <c r="C1677" t="s">
        <v>5885</v>
      </c>
      <c r="D1677">
        <v>229</v>
      </c>
      <c r="E1677">
        <v>6</v>
      </c>
      <c r="F1677">
        <v>0.251</v>
      </c>
      <c r="G1677">
        <v>0.34499999999999997</v>
      </c>
      <c r="H1677">
        <v>12.3</v>
      </c>
      <c r="I1677">
        <v>0</v>
      </c>
      <c r="J1677">
        <v>229</v>
      </c>
      <c r="K1677">
        <v>1676</v>
      </c>
    </row>
    <row r="1678" spans="2:11" x14ac:dyDescent="0.25">
      <c r="B1678" t="s">
        <v>5886</v>
      </c>
      <c r="C1678" t="s">
        <v>5887</v>
      </c>
      <c r="D1678">
        <v>229</v>
      </c>
      <c r="E1678">
        <v>14</v>
      </c>
      <c r="F1678">
        <v>0.246</v>
      </c>
      <c r="G1678">
        <v>0.224</v>
      </c>
      <c r="H1678">
        <v>63.9</v>
      </c>
      <c r="I1678">
        <v>53.6</v>
      </c>
      <c r="J1678">
        <v>229</v>
      </c>
      <c r="K1678">
        <v>1677</v>
      </c>
    </row>
    <row r="1679" spans="2:11" x14ac:dyDescent="0.25">
      <c r="B1679" t="s">
        <v>5888</v>
      </c>
      <c r="C1679" t="s">
        <v>5889</v>
      </c>
      <c r="D1679">
        <v>229</v>
      </c>
      <c r="E1679">
        <v>12</v>
      </c>
      <c r="F1679">
        <v>0.24399999999999999</v>
      </c>
      <c r="G1679">
        <v>0.26400000000000001</v>
      </c>
      <c r="H1679">
        <v>37.9</v>
      </c>
      <c r="I1679">
        <v>29.2</v>
      </c>
      <c r="J1679">
        <v>229</v>
      </c>
      <c r="K1679">
        <v>1678</v>
      </c>
    </row>
    <row r="1680" spans="2:11" x14ac:dyDescent="0.25">
      <c r="B1680" t="s">
        <v>1979</v>
      </c>
      <c r="C1680" t="s">
        <v>1980</v>
      </c>
      <c r="D1680">
        <v>229</v>
      </c>
      <c r="E1680">
        <v>14</v>
      </c>
      <c r="F1680">
        <v>0.23699999999999999</v>
      </c>
      <c r="G1680">
        <v>0.20799999999999999</v>
      </c>
      <c r="H1680">
        <v>69.2</v>
      </c>
      <c r="I1680">
        <v>64.3</v>
      </c>
      <c r="J1680">
        <v>229</v>
      </c>
      <c r="K1680">
        <v>1679</v>
      </c>
    </row>
    <row r="1681" spans="2:11" x14ac:dyDescent="0.25">
      <c r="B1681" t="s">
        <v>58</v>
      </c>
      <c r="C1681" t="s">
        <v>59</v>
      </c>
      <c r="D1681">
        <v>228</v>
      </c>
      <c r="E1681">
        <v>21</v>
      </c>
      <c r="F1681">
        <v>0.248</v>
      </c>
      <c r="G1681">
        <v>0.27600000000000002</v>
      </c>
      <c r="H1681">
        <v>34.1</v>
      </c>
      <c r="I1681">
        <v>23.8</v>
      </c>
      <c r="J1681">
        <v>228</v>
      </c>
      <c r="K1681">
        <v>1680</v>
      </c>
    </row>
    <row r="1682" spans="2:11" x14ac:dyDescent="0.25">
      <c r="B1682" t="s">
        <v>5890</v>
      </c>
      <c r="C1682" t="s">
        <v>5891</v>
      </c>
      <c r="D1682">
        <v>228</v>
      </c>
      <c r="E1682">
        <v>7</v>
      </c>
      <c r="F1682">
        <v>0.26900000000000002</v>
      </c>
      <c r="G1682">
        <v>0.34300000000000003</v>
      </c>
      <c r="H1682">
        <v>18.100000000000001</v>
      </c>
      <c r="I1682">
        <v>0</v>
      </c>
      <c r="J1682">
        <v>228</v>
      </c>
      <c r="K1682">
        <v>1681</v>
      </c>
    </row>
    <row r="1683" spans="2:11" x14ac:dyDescent="0.25">
      <c r="B1683" t="s">
        <v>5892</v>
      </c>
      <c r="C1683" t="s">
        <v>5893</v>
      </c>
      <c r="D1683">
        <v>228</v>
      </c>
      <c r="E1683">
        <v>17</v>
      </c>
      <c r="F1683">
        <v>0.215</v>
      </c>
      <c r="G1683">
        <v>0.24199999999999999</v>
      </c>
      <c r="H1683">
        <v>32.700000000000003</v>
      </c>
      <c r="I1683">
        <v>41.2</v>
      </c>
      <c r="J1683">
        <v>228</v>
      </c>
      <c r="K1683">
        <v>1682</v>
      </c>
    </row>
    <row r="1684" spans="2:11" x14ac:dyDescent="0.25">
      <c r="B1684" t="s">
        <v>5894</v>
      </c>
      <c r="C1684" t="s">
        <v>5895</v>
      </c>
      <c r="D1684">
        <v>228</v>
      </c>
      <c r="E1684">
        <v>20</v>
      </c>
      <c r="F1684">
        <v>0.23499999999999999</v>
      </c>
      <c r="G1684">
        <v>0.22800000000000001</v>
      </c>
      <c r="H1684">
        <v>54.8</v>
      </c>
      <c r="I1684">
        <v>50</v>
      </c>
      <c r="J1684">
        <v>228</v>
      </c>
      <c r="K1684">
        <v>1683</v>
      </c>
    </row>
    <row r="1685" spans="2:11" x14ac:dyDescent="0.25">
      <c r="B1685" t="s">
        <v>1272</v>
      </c>
      <c r="C1685" t="s">
        <v>1273</v>
      </c>
      <c r="D1685">
        <v>228</v>
      </c>
      <c r="E1685">
        <v>6</v>
      </c>
      <c r="F1685">
        <v>0.25900000000000001</v>
      </c>
      <c r="G1685">
        <v>0.255</v>
      </c>
      <c r="H1685">
        <v>52.4</v>
      </c>
      <c r="I1685">
        <v>33.299999999999997</v>
      </c>
      <c r="J1685">
        <v>228</v>
      </c>
      <c r="K1685">
        <v>1684</v>
      </c>
    </row>
    <row r="1686" spans="2:11" x14ac:dyDescent="0.25">
      <c r="B1686" t="s">
        <v>603</v>
      </c>
      <c r="C1686" t="s">
        <v>604</v>
      </c>
      <c r="D1686">
        <v>228</v>
      </c>
      <c r="E1686">
        <v>28</v>
      </c>
      <c r="F1686">
        <v>0.25800000000000001</v>
      </c>
      <c r="G1686">
        <v>0.24199999999999999</v>
      </c>
      <c r="H1686">
        <v>60</v>
      </c>
      <c r="I1686">
        <v>41.1</v>
      </c>
      <c r="J1686">
        <v>228</v>
      </c>
      <c r="K1686">
        <v>1685</v>
      </c>
    </row>
    <row r="1687" spans="2:11" x14ac:dyDescent="0.25">
      <c r="B1687" t="s">
        <v>5896</v>
      </c>
      <c r="C1687" t="s">
        <v>5897</v>
      </c>
      <c r="D1687">
        <v>228</v>
      </c>
      <c r="E1687">
        <v>29</v>
      </c>
      <c r="F1687">
        <v>0.25</v>
      </c>
      <c r="G1687">
        <v>0.27900000000000003</v>
      </c>
      <c r="H1687">
        <v>33.799999999999997</v>
      </c>
      <c r="I1687">
        <v>22.4</v>
      </c>
      <c r="J1687">
        <v>228</v>
      </c>
      <c r="K1687">
        <v>1686</v>
      </c>
    </row>
    <row r="1688" spans="2:11" x14ac:dyDescent="0.25">
      <c r="B1688" t="s">
        <v>1216</v>
      </c>
      <c r="C1688" t="s">
        <v>1217</v>
      </c>
      <c r="D1688">
        <v>227</v>
      </c>
      <c r="E1688">
        <v>11</v>
      </c>
      <c r="F1688">
        <v>0.22</v>
      </c>
      <c r="G1688">
        <v>0.24099999999999999</v>
      </c>
      <c r="H1688">
        <v>35.799999999999997</v>
      </c>
      <c r="I1688">
        <v>40.9</v>
      </c>
      <c r="J1688">
        <v>227</v>
      </c>
      <c r="K1688">
        <v>1687</v>
      </c>
    </row>
    <row r="1689" spans="2:11" x14ac:dyDescent="0.25">
      <c r="B1689" t="s">
        <v>5898</v>
      </c>
      <c r="C1689" t="s">
        <v>5899</v>
      </c>
      <c r="D1689">
        <v>227</v>
      </c>
      <c r="E1689">
        <v>11</v>
      </c>
      <c r="F1689">
        <v>0.23300000000000001</v>
      </c>
      <c r="G1689">
        <v>0.221</v>
      </c>
      <c r="H1689">
        <v>58.5</v>
      </c>
      <c r="I1689">
        <v>54.5</v>
      </c>
      <c r="J1689">
        <v>227</v>
      </c>
      <c r="K1689">
        <v>1688</v>
      </c>
    </row>
    <row r="1690" spans="2:11" x14ac:dyDescent="0.25">
      <c r="B1690" t="s">
        <v>1843</v>
      </c>
      <c r="C1690" t="s">
        <v>1844</v>
      </c>
      <c r="D1690">
        <v>227</v>
      </c>
      <c r="E1690">
        <v>7</v>
      </c>
      <c r="F1690">
        <v>0.21299999999999999</v>
      </c>
      <c r="G1690">
        <v>0.26400000000000001</v>
      </c>
      <c r="H1690">
        <v>21.3</v>
      </c>
      <c r="I1690">
        <v>28.6</v>
      </c>
      <c r="J1690">
        <v>227</v>
      </c>
      <c r="K1690">
        <v>1689</v>
      </c>
    </row>
    <row r="1691" spans="2:11" x14ac:dyDescent="0.25">
      <c r="B1691" t="s">
        <v>2213</v>
      </c>
      <c r="C1691" t="s">
        <v>2214</v>
      </c>
      <c r="D1691">
        <v>227</v>
      </c>
      <c r="E1691">
        <v>10</v>
      </c>
      <c r="F1691">
        <v>0.23400000000000001</v>
      </c>
      <c r="G1691">
        <v>0.20499999999999999</v>
      </c>
      <c r="H1691">
        <v>69.3</v>
      </c>
      <c r="I1691">
        <v>65</v>
      </c>
      <c r="J1691">
        <v>227</v>
      </c>
      <c r="K1691">
        <v>1690</v>
      </c>
    </row>
    <row r="1692" spans="2:11" x14ac:dyDescent="0.25">
      <c r="B1692" t="s">
        <v>5900</v>
      </c>
      <c r="C1692" t="s">
        <v>5901</v>
      </c>
      <c r="D1692">
        <v>227</v>
      </c>
      <c r="E1692">
        <v>23</v>
      </c>
      <c r="F1692">
        <v>0.23100000000000001</v>
      </c>
      <c r="G1692">
        <v>0.25900000000000001</v>
      </c>
      <c r="H1692">
        <v>32.700000000000003</v>
      </c>
      <c r="I1692">
        <v>30.4</v>
      </c>
      <c r="J1692">
        <v>227</v>
      </c>
      <c r="K1692">
        <v>1691</v>
      </c>
    </row>
    <row r="1693" spans="2:11" x14ac:dyDescent="0.25">
      <c r="B1693" t="s">
        <v>5902</v>
      </c>
      <c r="C1693" t="s">
        <v>5903</v>
      </c>
      <c r="D1693">
        <v>227</v>
      </c>
      <c r="E1693">
        <v>12</v>
      </c>
      <c r="F1693">
        <v>0.24399999999999999</v>
      </c>
      <c r="G1693">
        <v>0.253</v>
      </c>
      <c r="H1693">
        <v>44.2</v>
      </c>
      <c r="I1693">
        <v>33.299999999999997</v>
      </c>
      <c r="J1693">
        <v>227</v>
      </c>
      <c r="K1693">
        <v>1692</v>
      </c>
    </row>
    <row r="1694" spans="2:11" x14ac:dyDescent="0.25">
      <c r="B1694" t="s">
        <v>5904</v>
      </c>
      <c r="C1694" t="s">
        <v>5905</v>
      </c>
      <c r="D1694">
        <v>227</v>
      </c>
      <c r="E1694">
        <v>12</v>
      </c>
      <c r="F1694">
        <v>0.23</v>
      </c>
      <c r="G1694">
        <v>0.26100000000000001</v>
      </c>
      <c r="H1694">
        <v>31.2</v>
      </c>
      <c r="I1694">
        <v>29.2</v>
      </c>
      <c r="J1694">
        <v>227</v>
      </c>
      <c r="K1694">
        <v>1693</v>
      </c>
    </row>
    <row r="1695" spans="2:11" x14ac:dyDescent="0.25">
      <c r="B1695" t="s">
        <v>5906</v>
      </c>
      <c r="C1695" t="s">
        <v>5907</v>
      </c>
      <c r="D1695">
        <v>226</v>
      </c>
      <c r="E1695">
        <v>9</v>
      </c>
      <c r="F1695">
        <v>0.21199999999999999</v>
      </c>
      <c r="G1695">
        <v>0.23499999999999999</v>
      </c>
      <c r="H1695">
        <v>34.700000000000003</v>
      </c>
      <c r="I1695">
        <v>44.4</v>
      </c>
      <c r="J1695">
        <v>226</v>
      </c>
      <c r="K1695">
        <v>1694</v>
      </c>
    </row>
    <row r="1696" spans="2:11" x14ac:dyDescent="0.25">
      <c r="B1696" t="s">
        <v>5908</v>
      </c>
      <c r="C1696" t="s">
        <v>5909</v>
      </c>
      <c r="D1696">
        <v>226</v>
      </c>
      <c r="E1696">
        <v>8</v>
      </c>
      <c r="F1696">
        <v>0.21299999999999999</v>
      </c>
      <c r="G1696">
        <v>0.27</v>
      </c>
      <c r="H1696">
        <v>18.8</v>
      </c>
      <c r="I1696">
        <v>25</v>
      </c>
      <c r="J1696">
        <v>226</v>
      </c>
      <c r="K1696">
        <v>1695</v>
      </c>
    </row>
    <row r="1697" spans="2:11" x14ac:dyDescent="0.25">
      <c r="B1697" t="s">
        <v>5910</v>
      </c>
      <c r="C1697" t="s">
        <v>5911</v>
      </c>
      <c r="D1697">
        <v>226</v>
      </c>
      <c r="E1697">
        <v>15</v>
      </c>
      <c r="F1697">
        <v>0.22900000000000001</v>
      </c>
      <c r="G1697">
        <v>0.221</v>
      </c>
      <c r="H1697">
        <v>55</v>
      </c>
      <c r="I1697">
        <v>53.3</v>
      </c>
      <c r="J1697">
        <v>226</v>
      </c>
      <c r="K1697">
        <v>1696</v>
      </c>
    </row>
    <row r="1698" spans="2:11" x14ac:dyDescent="0.25">
      <c r="B1698" t="s">
        <v>5912</v>
      </c>
      <c r="C1698" t="s">
        <v>5913</v>
      </c>
      <c r="D1698">
        <v>226</v>
      </c>
      <c r="E1698">
        <v>19</v>
      </c>
      <c r="F1698">
        <v>0.24</v>
      </c>
      <c r="G1698">
        <v>0.23</v>
      </c>
      <c r="H1698">
        <v>56.6</v>
      </c>
      <c r="I1698">
        <v>47.4</v>
      </c>
      <c r="J1698">
        <v>226</v>
      </c>
      <c r="K1698">
        <v>1697</v>
      </c>
    </row>
    <row r="1699" spans="2:11" x14ac:dyDescent="0.25">
      <c r="B1699" t="s">
        <v>5914</v>
      </c>
      <c r="C1699" t="s">
        <v>5915</v>
      </c>
      <c r="D1699">
        <v>226</v>
      </c>
      <c r="E1699">
        <v>11</v>
      </c>
      <c r="F1699">
        <v>0.23</v>
      </c>
      <c r="G1699">
        <v>0.24</v>
      </c>
      <c r="H1699">
        <v>44</v>
      </c>
      <c r="I1699">
        <v>40.9</v>
      </c>
      <c r="J1699">
        <v>226</v>
      </c>
      <c r="K1699">
        <v>1698</v>
      </c>
    </row>
    <row r="1700" spans="2:11" x14ac:dyDescent="0.25">
      <c r="B1700" t="s">
        <v>5916</v>
      </c>
      <c r="C1700" t="s">
        <v>5917</v>
      </c>
      <c r="D1700">
        <v>226</v>
      </c>
      <c r="E1700">
        <v>20</v>
      </c>
      <c r="F1700">
        <v>0.22800000000000001</v>
      </c>
      <c r="G1700">
        <v>0.23699999999999999</v>
      </c>
      <c r="H1700">
        <v>43.8</v>
      </c>
      <c r="I1700">
        <v>42.5</v>
      </c>
      <c r="J1700">
        <v>226</v>
      </c>
      <c r="K1700">
        <v>1699</v>
      </c>
    </row>
    <row r="1701" spans="2:11" x14ac:dyDescent="0.25">
      <c r="B1701" t="s">
        <v>5918</v>
      </c>
      <c r="C1701" t="s">
        <v>5919</v>
      </c>
      <c r="D1701">
        <v>226</v>
      </c>
      <c r="E1701">
        <v>17</v>
      </c>
      <c r="F1701">
        <v>0.20399999999999999</v>
      </c>
      <c r="G1701">
        <v>0.2</v>
      </c>
      <c r="H1701">
        <v>53.1</v>
      </c>
      <c r="I1701">
        <v>67.599999999999994</v>
      </c>
      <c r="J1701">
        <v>226</v>
      </c>
      <c r="K1701">
        <v>1700</v>
      </c>
    </row>
    <row r="1702" spans="2:11" x14ac:dyDescent="0.25">
      <c r="B1702" t="s">
        <v>5920</v>
      </c>
      <c r="C1702" t="s">
        <v>5921</v>
      </c>
      <c r="D1702">
        <v>224</v>
      </c>
      <c r="E1702">
        <v>25</v>
      </c>
      <c r="F1702">
        <v>0.19800000000000001</v>
      </c>
      <c r="G1702">
        <v>0.23300000000000001</v>
      </c>
      <c r="H1702">
        <v>26.7</v>
      </c>
      <c r="I1702">
        <v>44</v>
      </c>
      <c r="J1702">
        <v>224</v>
      </c>
      <c r="K1702">
        <v>1701</v>
      </c>
    </row>
    <row r="1703" spans="2:11" x14ac:dyDescent="0.25">
      <c r="B1703" t="s">
        <v>5922</v>
      </c>
      <c r="C1703" t="s">
        <v>5923</v>
      </c>
      <c r="D1703">
        <v>224</v>
      </c>
      <c r="E1703">
        <v>17</v>
      </c>
      <c r="F1703">
        <v>0.24299999999999999</v>
      </c>
      <c r="G1703">
        <v>0.20300000000000001</v>
      </c>
      <c r="H1703">
        <v>75.2</v>
      </c>
      <c r="I1703">
        <v>64.7</v>
      </c>
      <c r="J1703">
        <v>224</v>
      </c>
      <c r="K1703">
        <v>1702</v>
      </c>
    </row>
    <row r="1704" spans="2:11" x14ac:dyDescent="0.25">
      <c r="B1704" t="s">
        <v>1200</v>
      </c>
      <c r="C1704" t="s">
        <v>1201</v>
      </c>
      <c r="D1704">
        <v>224</v>
      </c>
      <c r="E1704">
        <v>8</v>
      </c>
      <c r="F1704">
        <v>0.24</v>
      </c>
      <c r="G1704">
        <v>0.26800000000000002</v>
      </c>
      <c r="H1704">
        <v>34</v>
      </c>
      <c r="I1704">
        <v>25</v>
      </c>
      <c r="J1704">
        <v>224</v>
      </c>
      <c r="K1704">
        <v>1703</v>
      </c>
    </row>
    <row r="1705" spans="2:11" x14ac:dyDescent="0.25">
      <c r="B1705" t="s">
        <v>5924</v>
      </c>
      <c r="C1705" t="s">
        <v>5925</v>
      </c>
      <c r="D1705">
        <v>224</v>
      </c>
      <c r="E1705">
        <v>13</v>
      </c>
      <c r="F1705">
        <v>0.19900000000000001</v>
      </c>
      <c r="G1705">
        <v>0.23599999999999999</v>
      </c>
      <c r="H1705">
        <v>26.1</v>
      </c>
      <c r="I1705">
        <v>42.3</v>
      </c>
      <c r="J1705">
        <v>224</v>
      </c>
      <c r="K1705">
        <v>1704</v>
      </c>
    </row>
    <row r="1706" spans="2:11" x14ac:dyDescent="0.25">
      <c r="B1706" t="s">
        <v>5926</v>
      </c>
      <c r="C1706" t="s">
        <v>5927</v>
      </c>
      <c r="D1706">
        <v>224</v>
      </c>
      <c r="E1706">
        <v>29</v>
      </c>
      <c r="F1706">
        <v>0.20699999999999999</v>
      </c>
      <c r="G1706">
        <v>0.255</v>
      </c>
      <c r="H1706">
        <v>21.6</v>
      </c>
      <c r="I1706">
        <v>31</v>
      </c>
      <c r="J1706">
        <v>224</v>
      </c>
      <c r="K1706">
        <v>1705</v>
      </c>
    </row>
    <row r="1707" spans="2:11" x14ac:dyDescent="0.25">
      <c r="B1707" t="s">
        <v>5928</v>
      </c>
      <c r="C1707" t="s">
        <v>5929</v>
      </c>
      <c r="D1707">
        <v>224</v>
      </c>
      <c r="E1707">
        <v>38</v>
      </c>
      <c r="F1707">
        <v>0.218</v>
      </c>
      <c r="G1707">
        <v>0.222</v>
      </c>
      <c r="H1707">
        <v>47.4</v>
      </c>
      <c r="I1707">
        <v>51.3</v>
      </c>
      <c r="J1707">
        <v>224</v>
      </c>
      <c r="K1707">
        <v>1706</v>
      </c>
    </row>
    <row r="1708" spans="2:11" x14ac:dyDescent="0.25">
      <c r="B1708" t="s">
        <v>5930</v>
      </c>
      <c r="C1708" t="s">
        <v>5931</v>
      </c>
      <c r="D1708">
        <v>224</v>
      </c>
      <c r="E1708">
        <v>7</v>
      </c>
      <c r="F1708">
        <v>0.26300000000000001</v>
      </c>
      <c r="G1708">
        <v>0.224</v>
      </c>
      <c r="H1708">
        <v>73.099999999999994</v>
      </c>
      <c r="I1708">
        <v>42.9</v>
      </c>
      <c r="J1708">
        <v>224</v>
      </c>
      <c r="K1708">
        <v>1707</v>
      </c>
    </row>
    <row r="1709" spans="2:11" x14ac:dyDescent="0.25">
      <c r="B1709" t="s">
        <v>5932</v>
      </c>
      <c r="C1709" t="s">
        <v>5933</v>
      </c>
      <c r="D1709">
        <v>224</v>
      </c>
      <c r="E1709">
        <v>24</v>
      </c>
      <c r="F1709">
        <v>0.221</v>
      </c>
      <c r="G1709">
        <v>0.246</v>
      </c>
      <c r="H1709">
        <v>33.4</v>
      </c>
      <c r="I1709">
        <v>35.4</v>
      </c>
      <c r="J1709">
        <v>224</v>
      </c>
      <c r="K1709">
        <v>1708</v>
      </c>
    </row>
    <row r="1710" spans="2:11" x14ac:dyDescent="0.25">
      <c r="B1710" t="s">
        <v>5934</v>
      </c>
      <c r="C1710" t="s">
        <v>5935</v>
      </c>
      <c r="D1710">
        <v>224</v>
      </c>
      <c r="E1710">
        <v>33</v>
      </c>
      <c r="F1710">
        <v>0.25700000000000001</v>
      </c>
      <c r="G1710">
        <v>0.25900000000000001</v>
      </c>
      <c r="H1710">
        <v>48.6</v>
      </c>
      <c r="I1710">
        <v>28.8</v>
      </c>
      <c r="J1710">
        <v>224</v>
      </c>
      <c r="K1710">
        <v>1709</v>
      </c>
    </row>
    <row r="1711" spans="2:11" x14ac:dyDescent="0.25">
      <c r="B1711" t="s">
        <v>5936</v>
      </c>
      <c r="C1711" t="s">
        <v>5937</v>
      </c>
      <c r="D1711">
        <v>224</v>
      </c>
      <c r="E1711">
        <v>19</v>
      </c>
      <c r="F1711">
        <v>0.222</v>
      </c>
      <c r="G1711">
        <v>0.23100000000000001</v>
      </c>
      <c r="H1711">
        <v>43.7</v>
      </c>
      <c r="I1711">
        <v>44.7</v>
      </c>
      <c r="J1711">
        <v>224</v>
      </c>
      <c r="K1711">
        <v>1710</v>
      </c>
    </row>
    <row r="1712" spans="2:11" x14ac:dyDescent="0.25">
      <c r="B1712" t="s">
        <v>5938</v>
      </c>
      <c r="C1712" t="s">
        <v>5939</v>
      </c>
      <c r="D1712">
        <v>223</v>
      </c>
      <c r="E1712">
        <v>12</v>
      </c>
      <c r="F1712">
        <v>0.22500000000000001</v>
      </c>
      <c r="G1712">
        <v>0.23599999999999999</v>
      </c>
      <c r="H1712">
        <v>42.5</v>
      </c>
      <c r="I1712">
        <v>41.7</v>
      </c>
      <c r="J1712">
        <v>223</v>
      </c>
      <c r="K1712">
        <v>1711</v>
      </c>
    </row>
    <row r="1713" spans="2:11" x14ac:dyDescent="0.25">
      <c r="B1713" t="s">
        <v>2468</v>
      </c>
      <c r="C1713" t="s">
        <v>2469</v>
      </c>
      <c r="D1713">
        <v>223</v>
      </c>
      <c r="E1713">
        <v>20</v>
      </c>
      <c r="F1713">
        <v>0.217</v>
      </c>
      <c r="G1713">
        <v>0.183</v>
      </c>
      <c r="H1713">
        <v>74</v>
      </c>
      <c r="I1713">
        <v>77.5</v>
      </c>
      <c r="J1713">
        <v>223</v>
      </c>
      <c r="K1713">
        <v>1712</v>
      </c>
    </row>
    <row r="1714" spans="2:11" x14ac:dyDescent="0.25">
      <c r="B1714" t="s">
        <v>5940</v>
      </c>
      <c r="C1714" t="s">
        <v>5941</v>
      </c>
      <c r="D1714">
        <v>223</v>
      </c>
      <c r="E1714">
        <v>12</v>
      </c>
      <c r="F1714">
        <v>0.26100000000000001</v>
      </c>
      <c r="G1714">
        <v>0.223</v>
      </c>
      <c r="H1714">
        <v>72.5</v>
      </c>
      <c r="I1714">
        <v>50</v>
      </c>
      <c r="J1714">
        <v>223</v>
      </c>
      <c r="K1714">
        <v>1713</v>
      </c>
    </row>
    <row r="1715" spans="2:11" x14ac:dyDescent="0.25">
      <c r="B1715" t="s">
        <v>1683</v>
      </c>
      <c r="C1715" t="s">
        <v>1684</v>
      </c>
      <c r="D1715">
        <v>223</v>
      </c>
      <c r="E1715">
        <v>15</v>
      </c>
      <c r="F1715">
        <v>0.215</v>
      </c>
      <c r="G1715">
        <v>0.23300000000000001</v>
      </c>
      <c r="H1715">
        <v>37.6</v>
      </c>
      <c r="I1715">
        <v>43.3</v>
      </c>
      <c r="J1715">
        <v>223</v>
      </c>
      <c r="K1715">
        <v>1714</v>
      </c>
    </row>
    <row r="1716" spans="2:11" x14ac:dyDescent="0.25">
      <c r="B1716" t="s">
        <v>5942</v>
      </c>
      <c r="C1716" t="s">
        <v>5943</v>
      </c>
      <c r="D1716">
        <v>223</v>
      </c>
      <c r="E1716">
        <v>5</v>
      </c>
      <c r="F1716">
        <v>0.26200000000000001</v>
      </c>
      <c r="G1716">
        <v>0.32400000000000001</v>
      </c>
      <c r="H1716">
        <v>21.1</v>
      </c>
      <c r="I1716">
        <v>0</v>
      </c>
      <c r="J1716">
        <v>223</v>
      </c>
      <c r="K1716">
        <v>1715</v>
      </c>
    </row>
    <row r="1717" spans="2:11" x14ac:dyDescent="0.25">
      <c r="B1717" t="s">
        <v>5944</v>
      </c>
      <c r="C1717" t="s">
        <v>5945</v>
      </c>
      <c r="D1717">
        <v>222</v>
      </c>
      <c r="E1717">
        <v>24</v>
      </c>
      <c r="F1717">
        <v>0.22800000000000001</v>
      </c>
      <c r="G1717">
        <v>0.189</v>
      </c>
      <c r="H1717">
        <v>76</v>
      </c>
      <c r="I1717">
        <v>72.900000000000006</v>
      </c>
      <c r="J1717">
        <v>222</v>
      </c>
      <c r="K1717">
        <v>1716</v>
      </c>
    </row>
    <row r="1718" spans="2:11" x14ac:dyDescent="0.25">
      <c r="B1718" t="s">
        <v>5946</v>
      </c>
      <c r="C1718" t="s">
        <v>5947</v>
      </c>
      <c r="D1718">
        <v>222</v>
      </c>
      <c r="E1718">
        <v>8</v>
      </c>
      <c r="F1718">
        <v>0.218</v>
      </c>
      <c r="G1718">
        <v>0.23100000000000001</v>
      </c>
      <c r="H1718">
        <v>41.2</v>
      </c>
      <c r="I1718">
        <v>43.8</v>
      </c>
      <c r="J1718">
        <v>222</v>
      </c>
      <c r="K1718">
        <v>1717</v>
      </c>
    </row>
    <row r="1719" spans="2:11" x14ac:dyDescent="0.25">
      <c r="B1719" t="s">
        <v>5948</v>
      </c>
      <c r="C1719" t="s">
        <v>5949</v>
      </c>
      <c r="D1719">
        <v>222</v>
      </c>
      <c r="E1719">
        <v>12</v>
      </c>
      <c r="F1719">
        <v>0.245</v>
      </c>
      <c r="G1719">
        <v>0.222</v>
      </c>
      <c r="H1719">
        <v>64.7</v>
      </c>
      <c r="I1719">
        <v>50</v>
      </c>
      <c r="J1719">
        <v>222</v>
      </c>
      <c r="K1719">
        <v>1718</v>
      </c>
    </row>
    <row r="1720" spans="2:11" x14ac:dyDescent="0.25">
      <c r="B1720" t="s">
        <v>5950</v>
      </c>
      <c r="C1720" t="s">
        <v>5951</v>
      </c>
      <c r="D1720">
        <v>222</v>
      </c>
      <c r="E1720">
        <v>8</v>
      </c>
      <c r="F1720">
        <v>0.23</v>
      </c>
      <c r="G1720">
        <v>0.28100000000000003</v>
      </c>
      <c r="H1720">
        <v>22.3</v>
      </c>
      <c r="I1720">
        <v>18.8</v>
      </c>
      <c r="J1720">
        <v>222</v>
      </c>
      <c r="K1720">
        <v>1719</v>
      </c>
    </row>
    <row r="1721" spans="2:11" x14ac:dyDescent="0.25">
      <c r="B1721" t="s">
        <v>5952</v>
      </c>
      <c r="C1721" t="s">
        <v>5953</v>
      </c>
      <c r="D1721">
        <v>221</v>
      </c>
      <c r="E1721">
        <v>10</v>
      </c>
      <c r="F1721">
        <v>0.2</v>
      </c>
      <c r="G1721">
        <v>0.221</v>
      </c>
      <c r="H1721">
        <v>34.5</v>
      </c>
      <c r="I1721">
        <v>50</v>
      </c>
      <c r="J1721">
        <v>221</v>
      </c>
      <c r="K1721">
        <v>1720</v>
      </c>
    </row>
    <row r="1722" spans="2:11" x14ac:dyDescent="0.25">
      <c r="B1722" t="s">
        <v>5954</v>
      </c>
      <c r="C1722" t="s">
        <v>5955</v>
      </c>
      <c r="D1722">
        <v>221</v>
      </c>
      <c r="E1722">
        <v>6</v>
      </c>
      <c r="F1722">
        <v>0.254</v>
      </c>
      <c r="G1722">
        <v>0.247</v>
      </c>
      <c r="H1722">
        <v>54.7</v>
      </c>
      <c r="I1722">
        <v>33.299999999999997</v>
      </c>
      <c r="J1722">
        <v>221</v>
      </c>
      <c r="K1722">
        <v>1721</v>
      </c>
    </row>
    <row r="1723" spans="2:11" x14ac:dyDescent="0.25">
      <c r="B1723" t="s">
        <v>790</v>
      </c>
      <c r="C1723" t="s">
        <v>791</v>
      </c>
      <c r="D1723">
        <v>221</v>
      </c>
      <c r="E1723">
        <v>12</v>
      </c>
      <c r="F1723">
        <v>0.223</v>
      </c>
      <c r="G1723">
        <v>0.20899999999999999</v>
      </c>
      <c r="H1723">
        <v>59.7</v>
      </c>
      <c r="I1723">
        <v>58.3</v>
      </c>
      <c r="J1723">
        <v>221</v>
      </c>
      <c r="K1723">
        <v>1722</v>
      </c>
    </row>
    <row r="1724" spans="2:11" x14ac:dyDescent="0.25">
      <c r="B1724" t="s">
        <v>5956</v>
      </c>
      <c r="C1724" t="s">
        <v>5957</v>
      </c>
      <c r="D1724">
        <v>221</v>
      </c>
      <c r="E1724">
        <v>16</v>
      </c>
      <c r="F1724">
        <v>0.19400000000000001</v>
      </c>
      <c r="G1724">
        <v>0.23499999999999999</v>
      </c>
      <c r="H1724">
        <v>23.8</v>
      </c>
      <c r="I1724">
        <v>40.6</v>
      </c>
      <c r="J1724">
        <v>221</v>
      </c>
      <c r="K1724">
        <v>1723</v>
      </c>
    </row>
    <row r="1725" spans="2:11" x14ac:dyDescent="0.25">
      <c r="B1725" t="s">
        <v>5958</v>
      </c>
      <c r="C1725" t="s">
        <v>5959</v>
      </c>
      <c r="D1725">
        <v>221</v>
      </c>
      <c r="E1725">
        <v>12</v>
      </c>
      <c r="F1725">
        <v>0.2</v>
      </c>
      <c r="G1725">
        <v>0.23899999999999999</v>
      </c>
      <c r="H1725">
        <v>24.7</v>
      </c>
      <c r="I1725">
        <v>37.5</v>
      </c>
      <c r="J1725">
        <v>221</v>
      </c>
      <c r="K1725">
        <v>1724</v>
      </c>
    </row>
    <row r="1726" spans="2:11" x14ac:dyDescent="0.25">
      <c r="B1726" t="s">
        <v>5960</v>
      </c>
      <c r="C1726" t="s">
        <v>5961</v>
      </c>
      <c r="D1726">
        <v>221</v>
      </c>
      <c r="E1726">
        <v>9</v>
      </c>
      <c r="F1726">
        <v>0.22</v>
      </c>
      <c r="G1726">
        <v>0.23699999999999999</v>
      </c>
      <c r="H1726">
        <v>38.4</v>
      </c>
      <c r="I1726">
        <v>38.9</v>
      </c>
      <c r="J1726">
        <v>221</v>
      </c>
      <c r="K1726">
        <v>1725</v>
      </c>
    </row>
    <row r="1727" spans="2:11" x14ac:dyDescent="0.25">
      <c r="B1727" t="s">
        <v>5962</v>
      </c>
      <c r="C1727" t="s">
        <v>5963</v>
      </c>
      <c r="D1727">
        <v>220</v>
      </c>
      <c r="E1727">
        <v>8</v>
      </c>
      <c r="F1727">
        <v>0.223</v>
      </c>
      <c r="G1727">
        <v>0.23899999999999999</v>
      </c>
      <c r="H1727">
        <v>39.299999999999997</v>
      </c>
      <c r="I1727">
        <v>37.5</v>
      </c>
      <c r="J1727">
        <v>220</v>
      </c>
      <c r="K1727">
        <v>1726</v>
      </c>
    </row>
    <row r="1728" spans="2:11" x14ac:dyDescent="0.25">
      <c r="B1728" t="s">
        <v>1020</v>
      </c>
      <c r="C1728" t="s">
        <v>1021</v>
      </c>
      <c r="D1728">
        <v>220</v>
      </c>
      <c r="E1728">
        <v>7</v>
      </c>
      <c r="F1728">
        <v>0.245</v>
      </c>
      <c r="G1728">
        <v>0.33200000000000002</v>
      </c>
      <c r="H1728">
        <v>13.3</v>
      </c>
      <c r="I1728">
        <v>0</v>
      </c>
      <c r="J1728">
        <v>220</v>
      </c>
      <c r="K1728">
        <v>1727</v>
      </c>
    </row>
    <row r="1729" spans="2:11" x14ac:dyDescent="0.25">
      <c r="B1729" t="s">
        <v>5964</v>
      </c>
      <c r="C1729" t="s">
        <v>5965</v>
      </c>
      <c r="D1729">
        <v>220</v>
      </c>
      <c r="E1729">
        <v>10</v>
      </c>
      <c r="F1729">
        <v>0.23699999999999999</v>
      </c>
      <c r="G1729">
        <v>0.253</v>
      </c>
      <c r="H1729">
        <v>40.1</v>
      </c>
      <c r="I1729">
        <v>30</v>
      </c>
      <c r="J1729">
        <v>220</v>
      </c>
      <c r="K1729">
        <v>1728</v>
      </c>
    </row>
    <row r="1730" spans="2:11" x14ac:dyDescent="0.25">
      <c r="B1730" t="s">
        <v>5966</v>
      </c>
      <c r="C1730" t="s">
        <v>5967</v>
      </c>
      <c r="D1730">
        <v>220</v>
      </c>
      <c r="E1730">
        <v>15</v>
      </c>
      <c r="F1730">
        <v>0.192</v>
      </c>
      <c r="G1730">
        <v>0.251</v>
      </c>
      <c r="H1730">
        <v>16</v>
      </c>
      <c r="I1730">
        <v>33.299999999999997</v>
      </c>
      <c r="J1730">
        <v>220</v>
      </c>
      <c r="K1730">
        <v>1729</v>
      </c>
    </row>
    <row r="1731" spans="2:11" x14ac:dyDescent="0.25">
      <c r="B1731" t="s">
        <v>5968</v>
      </c>
      <c r="C1731" t="s">
        <v>5969</v>
      </c>
      <c r="D1731">
        <v>220</v>
      </c>
      <c r="E1731">
        <v>15</v>
      </c>
      <c r="F1731">
        <v>0.20699999999999999</v>
      </c>
      <c r="G1731">
        <v>0.22</v>
      </c>
      <c r="H1731">
        <v>40.6</v>
      </c>
      <c r="I1731">
        <v>50</v>
      </c>
      <c r="J1731">
        <v>220</v>
      </c>
      <c r="K1731">
        <v>1730</v>
      </c>
    </row>
    <row r="1732" spans="2:11" x14ac:dyDescent="0.25">
      <c r="B1732" t="s">
        <v>5970</v>
      </c>
      <c r="C1732" t="s">
        <v>5971</v>
      </c>
      <c r="D1732">
        <v>220</v>
      </c>
      <c r="E1732">
        <v>10</v>
      </c>
      <c r="F1732">
        <v>0.22700000000000001</v>
      </c>
      <c r="G1732">
        <v>0.252</v>
      </c>
      <c r="H1732">
        <v>34</v>
      </c>
      <c r="I1732">
        <v>30</v>
      </c>
      <c r="J1732">
        <v>220</v>
      </c>
      <c r="K1732">
        <v>1731</v>
      </c>
    </row>
    <row r="1733" spans="2:11" x14ac:dyDescent="0.25">
      <c r="B1733" t="s">
        <v>5972</v>
      </c>
      <c r="C1733" t="s">
        <v>5973</v>
      </c>
      <c r="D1733">
        <v>220</v>
      </c>
      <c r="E1733">
        <v>6</v>
      </c>
      <c r="F1733">
        <v>0.23300000000000001</v>
      </c>
      <c r="G1733">
        <v>0.32500000000000001</v>
      </c>
      <c r="H1733">
        <v>11.3</v>
      </c>
      <c r="I1733">
        <v>8.3000000000000007</v>
      </c>
      <c r="J1733">
        <v>220</v>
      </c>
      <c r="K1733">
        <v>1732</v>
      </c>
    </row>
    <row r="1734" spans="2:11" x14ac:dyDescent="0.25">
      <c r="B1734" t="s">
        <v>5974</v>
      </c>
      <c r="C1734" t="s">
        <v>5975</v>
      </c>
      <c r="D1734">
        <v>220</v>
      </c>
      <c r="E1734">
        <v>6</v>
      </c>
      <c r="F1734">
        <v>0.24199999999999999</v>
      </c>
      <c r="G1734">
        <v>0.22</v>
      </c>
      <c r="H1734">
        <v>64.400000000000006</v>
      </c>
      <c r="I1734">
        <v>50</v>
      </c>
      <c r="J1734">
        <v>220</v>
      </c>
      <c r="K1734">
        <v>1733</v>
      </c>
    </row>
    <row r="1735" spans="2:11" x14ac:dyDescent="0.25">
      <c r="B1735" t="s">
        <v>5976</v>
      </c>
      <c r="C1735" t="s">
        <v>5977</v>
      </c>
      <c r="D1735">
        <v>220</v>
      </c>
      <c r="E1735">
        <v>26</v>
      </c>
      <c r="F1735">
        <v>0.20599999999999999</v>
      </c>
      <c r="G1735">
        <v>0.215</v>
      </c>
      <c r="H1735">
        <v>43.7</v>
      </c>
      <c r="I1735">
        <v>53.8</v>
      </c>
      <c r="J1735">
        <v>220</v>
      </c>
      <c r="K1735">
        <v>1734</v>
      </c>
    </row>
    <row r="1736" spans="2:11" x14ac:dyDescent="0.25">
      <c r="B1736" t="s">
        <v>5978</v>
      </c>
      <c r="C1736" t="s">
        <v>5979</v>
      </c>
      <c r="D1736">
        <v>220</v>
      </c>
      <c r="E1736">
        <v>11</v>
      </c>
      <c r="F1736">
        <v>0.19700000000000001</v>
      </c>
      <c r="G1736">
        <v>0.24099999999999999</v>
      </c>
      <c r="H1736">
        <v>22.4</v>
      </c>
      <c r="I1736">
        <v>36.4</v>
      </c>
      <c r="J1736">
        <v>220</v>
      </c>
      <c r="K1736">
        <v>1735</v>
      </c>
    </row>
    <row r="1737" spans="2:11" x14ac:dyDescent="0.25">
      <c r="B1737" t="s">
        <v>5980</v>
      </c>
      <c r="C1737" t="s">
        <v>5981</v>
      </c>
      <c r="D1737">
        <v>220</v>
      </c>
      <c r="E1737">
        <v>7</v>
      </c>
      <c r="F1737">
        <v>0.22900000000000001</v>
      </c>
      <c r="G1737">
        <v>0.27100000000000002</v>
      </c>
      <c r="H1737">
        <v>25.9</v>
      </c>
      <c r="I1737">
        <v>21.4</v>
      </c>
      <c r="J1737">
        <v>220</v>
      </c>
      <c r="K1737">
        <v>1736</v>
      </c>
    </row>
    <row r="1738" spans="2:11" x14ac:dyDescent="0.25">
      <c r="B1738" t="s">
        <v>5982</v>
      </c>
      <c r="C1738" t="s">
        <v>5983</v>
      </c>
      <c r="D1738">
        <v>220</v>
      </c>
      <c r="E1738">
        <v>30</v>
      </c>
      <c r="F1738">
        <v>0.20899999999999999</v>
      </c>
      <c r="G1738">
        <v>0.215</v>
      </c>
      <c r="H1738">
        <v>46</v>
      </c>
      <c r="I1738">
        <v>53.3</v>
      </c>
      <c r="J1738">
        <v>220</v>
      </c>
      <c r="K1738">
        <v>1737</v>
      </c>
    </row>
    <row r="1739" spans="2:11" x14ac:dyDescent="0.25">
      <c r="B1739" t="s">
        <v>5984</v>
      </c>
      <c r="C1739" t="s">
        <v>5985</v>
      </c>
      <c r="D1739">
        <v>220</v>
      </c>
      <c r="E1739">
        <v>9</v>
      </c>
      <c r="F1739">
        <v>0.217</v>
      </c>
      <c r="G1739">
        <v>0.22</v>
      </c>
      <c r="H1739">
        <v>48</v>
      </c>
      <c r="I1739">
        <v>50</v>
      </c>
      <c r="J1739">
        <v>220</v>
      </c>
      <c r="K1739">
        <v>1738</v>
      </c>
    </row>
    <row r="1740" spans="2:11" x14ac:dyDescent="0.25">
      <c r="B1740" t="s">
        <v>5986</v>
      </c>
      <c r="C1740" t="s">
        <v>5987</v>
      </c>
      <c r="D1740">
        <v>219</v>
      </c>
      <c r="E1740">
        <v>12</v>
      </c>
      <c r="F1740">
        <v>0.217</v>
      </c>
      <c r="G1740">
        <v>0.22500000000000001</v>
      </c>
      <c r="H1740">
        <v>44.1</v>
      </c>
      <c r="I1740">
        <v>45.8</v>
      </c>
      <c r="J1740">
        <v>219</v>
      </c>
      <c r="K1740">
        <v>1739</v>
      </c>
    </row>
    <row r="1741" spans="2:11" x14ac:dyDescent="0.25">
      <c r="B1741" t="s">
        <v>5988</v>
      </c>
      <c r="C1741" t="s">
        <v>5989</v>
      </c>
      <c r="D1741">
        <v>219</v>
      </c>
      <c r="E1741">
        <v>8</v>
      </c>
      <c r="F1741">
        <v>0.20599999999999999</v>
      </c>
      <c r="G1741">
        <v>0.219</v>
      </c>
      <c r="H1741">
        <v>40.299999999999997</v>
      </c>
      <c r="I1741">
        <v>50</v>
      </c>
      <c r="J1741">
        <v>219</v>
      </c>
      <c r="K1741">
        <v>1740</v>
      </c>
    </row>
    <row r="1742" spans="2:11" x14ac:dyDescent="0.25">
      <c r="B1742" t="s">
        <v>5990</v>
      </c>
      <c r="C1742" t="s">
        <v>5991</v>
      </c>
      <c r="D1742">
        <v>219</v>
      </c>
      <c r="E1742">
        <v>11</v>
      </c>
      <c r="F1742">
        <v>0.21299999999999999</v>
      </c>
      <c r="G1742">
        <v>0.187</v>
      </c>
      <c r="H1742">
        <v>69.3</v>
      </c>
      <c r="I1742">
        <v>72.7</v>
      </c>
      <c r="J1742">
        <v>219</v>
      </c>
      <c r="K1742">
        <v>1741</v>
      </c>
    </row>
    <row r="1743" spans="2:11" x14ac:dyDescent="0.25">
      <c r="B1743" t="s">
        <v>5992</v>
      </c>
      <c r="C1743" t="s">
        <v>5993</v>
      </c>
      <c r="D1743">
        <v>219</v>
      </c>
      <c r="E1743">
        <v>25</v>
      </c>
      <c r="F1743">
        <v>0.221</v>
      </c>
      <c r="G1743">
        <v>0.20799999999999999</v>
      </c>
      <c r="H1743">
        <v>59.4</v>
      </c>
      <c r="I1743">
        <v>58</v>
      </c>
      <c r="J1743">
        <v>219</v>
      </c>
      <c r="K1743">
        <v>1742</v>
      </c>
    </row>
    <row r="1744" spans="2:11" x14ac:dyDescent="0.25">
      <c r="B1744" t="s">
        <v>5994</v>
      </c>
      <c r="C1744" t="s">
        <v>5995</v>
      </c>
      <c r="D1744">
        <v>219</v>
      </c>
      <c r="E1744">
        <v>10</v>
      </c>
      <c r="F1744">
        <v>0.23799999999999999</v>
      </c>
      <c r="G1744">
        <v>0.20499999999999999</v>
      </c>
      <c r="H1744">
        <v>71.5</v>
      </c>
      <c r="I1744">
        <v>60</v>
      </c>
      <c r="J1744">
        <v>219</v>
      </c>
      <c r="K1744">
        <v>1743</v>
      </c>
    </row>
    <row r="1745" spans="2:11" x14ac:dyDescent="0.25">
      <c r="B1745" t="s">
        <v>5996</v>
      </c>
      <c r="C1745" t="s">
        <v>5997</v>
      </c>
      <c r="D1745">
        <v>219</v>
      </c>
      <c r="E1745">
        <v>10</v>
      </c>
      <c r="F1745">
        <v>0.245</v>
      </c>
      <c r="G1745">
        <v>0.33</v>
      </c>
      <c r="H1745">
        <v>13.9</v>
      </c>
      <c r="I1745">
        <v>0</v>
      </c>
      <c r="J1745">
        <v>219</v>
      </c>
      <c r="K1745">
        <v>1744</v>
      </c>
    </row>
    <row r="1746" spans="2:11" x14ac:dyDescent="0.25">
      <c r="B1746" t="s">
        <v>5998</v>
      </c>
      <c r="C1746" t="s">
        <v>5999</v>
      </c>
      <c r="D1746">
        <v>219</v>
      </c>
      <c r="E1746">
        <v>10</v>
      </c>
      <c r="F1746">
        <v>0.25600000000000001</v>
      </c>
      <c r="G1746">
        <v>0.251</v>
      </c>
      <c r="H1746">
        <v>53.2</v>
      </c>
      <c r="I1746">
        <v>30</v>
      </c>
      <c r="J1746">
        <v>219</v>
      </c>
      <c r="K1746">
        <v>1745</v>
      </c>
    </row>
    <row r="1747" spans="2:11" x14ac:dyDescent="0.25">
      <c r="B1747" t="s">
        <v>6000</v>
      </c>
      <c r="C1747" t="s">
        <v>6001</v>
      </c>
      <c r="D1747">
        <v>218</v>
      </c>
      <c r="E1747">
        <v>21</v>
      </c>
      <c r="F1747">
        <v>0.21099999999999999</v>
      </c>
      <c r="G1747">
        <v>0.23200000000000001</v>
      </c>
      <c r="H1747">
        <v>35.5</v>
      </c>
      <c r="I1747">
        <v>40.5</v>
      </c>
      <c r="J1747">
        <v>218</v>
      </c>
      <c r="K1747">
        <v>1746</v>
      </c>
    </row>
    <row r="1748" spans="2:11" x14ac:dyDescent="0.25">
      <c r="B1748" t="s">
        <v>645</v>
      </c>
      <c r="C1748" t="s">
        <v>646</v>
      </c>
      <c r="D1748">
        <v>218</v>
      </c>
      <c r="E1748">
        <v>22</v>
      </c>
      <c r="F1748">
        <v>0.214</v>
      </c>
      <c r="G1748">
        <v>0.19600000000000001</v>
      </c>
      <c r="H1748">
        <v>63.1</v>
      </c>
      <c r="I1748">
        <v>65.900000000000006</v>
      </c>
      <c r="J1748">
        <v>218</v>
      </c>
      <c r="K1748">
        <v>1747</v>
      </c>
    </row>
    <row r="1749" spans="2:11" x14ac:dyDescent="0.25">
      <c r="B1749" t="s">
        <v>6002</v>
      </c>
      <c r="C1749" t="s">
        <v>6003</v>
      </c>
      <c r="D1749">
        <v>218</v>
      </c>
      <c r="E1749">
        <v>13</v>
      </c>
      <c r="F1749">
        <v>0.22600000000000001</v>
      </c>
      <c r="G1749">
        <v>0.23599999999999999</v>
      </c>
      <c r="H1749">
        <v>43.4</v>
      </c>
      <c r="I1749">
        <v>38.5</v>
      </c>
      <c r="J1749">
        <v>218</v>
      </c>
      <c r="K1749">
        <v>1748</v>
      </c>
    </row>
    <row r="1750" spans="2:11" x14ac:dyDescent="0.25">
      <c r="B1750" t="s">
        <v>6004</v>
      </c>
      <c r="C1750" t="s">
        <v>6005</v>
      </c>
      <c r="D1750">
        <v>218</v>
      </c>
      <c r="E1750">
        <v>21</v>
      </c>
      <c r="F1750">
        <v>0.23200000000000001</v>
      </c>
      <c r="G1750">
        <v>0.222</v>
      </c>
      <c r="H1750">
        <v>56.7</v>
      </c>
      <c r="I1750">
        <v>47.6</v>
      </c>
      <c r="J1750">
        <v>218</v>
      </c>
      <c r="K1750">
        <v>1749</v>
      </c>
    </row>
    <row r="1751" spans="2:11" x14ac:dyDescent="0.25">
      <c r="B1751" t="s">
        <v>6006</v>
      </c>
      <c r="C1751" t="s">
        <v>6007</v>
      </c>
      <c r="D1751">
        <v>218</v>
      </c>
      <c r="E1751">
        <v>17</v>
      </c>
      <c r="F1751">
        <v>0.21299999999999999</v>
      </c>
      <c r="G1751">
        <v>0.22700000000000001</v>
      </c>
      <c r="H1751">
        <v>40.299999999999997</v>
      </c>
      <c r="I1751">
        <v>44.1</v>
      </c>
      <c r="J1751">
        <v>218</v>
      </c>
      <c r="K1751">
        <v>1750</v>
      </c>
    </row>
    <row r="1752" spans="2:11" x14ac:dyDescent="0.25">
      <c r="B1752" t="s">
        <v>6008</v>
      </c>
      <c r="C1752" t="s">
        <v>6009</v>
      </c>
      <c r="D1752">
        <v>218</v>
      </c>
      <c r="E1752">
        <v>12</v>
      </c>
      <c r="F1752">
        <v>0.21199999999999999</v>
      </c>
      <c r="G1752">
        <v>0.251</v>
      </c>
      <c r="H1752">
        <v>25.9</v>
      </c>
      <c r="I1752">
        <v>29.2</v>
      </c>
      <c r="J1752">
        <v>218</v>
      </c>
      <c r="K1752">
        <v>1751</v>
      </c>
    </row>
    <row r="1753" spans="2:11" x14ac:dyDescent="0.25">
      <c r="B1753" t="s">
        <v>6010</v>
      </c>
      <c r="C1753" t="s">
        <v>6011</v>
      </c>
      <c r="D1753">
        <v>218</v>
      </c>
      <c r="E1753">
        <v>8</v>
      </c>
      <c r="F1753">
        <v>0.20499999999999999</v>
      </c>
      <c r="G1753">
        <v>0.247</v>
      </c>
      <c r="H1753">
        <v>24.1</v>
      </c>
      <c r="I1753">
        <v>31.2</v>
      </c>
      <c r="J1753">
        <v>218</v>
      </c>
      <c r="K1753">
        <v>1752</v>
      </c>
    </row>
    <row r="1754" spans="2:11" x14ac:dyDescent="0.25">
      <c r="B1754" t="s">
        <v>6012</v>
      </c>
      <c r="C1754" t="s">
        <v>6013</v>
      </c>
      <c r="D1754">
        <v>217</v>
      </c>
      <c r="E1754">
        <v>9</v>
      </c>
      <c r="F1754">
        <v>0.188</v>
      </c>
      <c r="G1754">
        <v>0.185</v>
      </c>
      <c r="H1754">
        <v>52.7</v>
      </c>
      <c r="I1754">
        <v>77.8</v>
      </c>
      <c r="J1754">
        <v>217</v>
      </c>
      <c r="K1754">
        <v>1753</v>
      </c>
    </row>
    <row r="1755" spans="2:11" x14ac:dyDescent="0.25">
      <c r="B1755" t="s">
        <v>6014</v>
      </c>
      <c r="C1755" t="s">
        <v>6015</v>
      </c>
      <c r="D1755">
        <v>217</v>
      </c>
      <c r="E1755">
        <v>14</v>
      </c>
      <c r="F1755">
        <v>0.221</v>
      </c>
      <c r="G1755">
        <v>0.217</v>
      </c>
      <c r="H1755">
        <v>53.2</v>
      </c>
      <c r="I1755">
        <v>50</v>
      </c>
      <c r="J1755">
        <v>217</v>
      </c>
      <c r="K1755">
        <v>1754</v>
      </c>
    </row>
    <row r="1756" spans="2:11" x14ac:dyDescent="0.25">
      <c r="B1756" t="s">
        <v>6016</v>
      </c>
      <c r="C1756" t="s">
        <v>6017</v>
      </c>
      <c r="D1756">
        <v>216</v>
      </c>
      <c r="E1756">
        <v>23</v>
      </c>
      <c r="F1756">
        <v>0.21299999999999999</v>
      </c>
      <c r="G1756">
        <v>0.24299999999999999</v>
      </c>
      <c r="H1756">
        <v>30.6</v>
      </c>
      <c r="I1756">
        <v>32.6</v>
      </c>
      <c r="J1756">
        <v>216</v>
      </c>
      <c r="K1756">
        <v>1755</v>
      </c>
    </row>
    <row r="1757" spans="2:11" x14ac:dyDescent="0.25">
      <c r="B1757" t="s">
        <v>6018</v>
      </c>
      <c r="C1757" t="s">
        <v>6019</v>
      </c>
      <c r="D1757">
        <v>216</v>
      </c>
      <c r="E1757">
        <v>12</v>
      </c>
      <c r="F1757">
        <v>0.222</v>
      </c>
      <c r="G1757">
        <v>0.19900000000000001</v>
      </c>
      <c r="H1757">
        <v>66.099999999999994</v>
      </c>
      <c r="I1757">
        <v>62.5</v>
      </c>
      <c r="J1757">
        <v>216</v>
      </c>
      <c r="K1757">
        <v>1756</v>
      </c>
    </row>
    <row r="1758" spans="2:11" x14ac:dyDescent="0.25">
      <c r="B1758" t="s">
        <v>6020</v>
      </c>
      <c r="C1758" t="s">
        <v>6021</v>
      </c>
      <c r="D1758">
        <v>216</v>
      </c>
      <c r="E1758">
        <v>35</v>
      </c>
      <c r="F1758">
        <v>0.20599999999999999</v>
      </c>
      <c r="G1758">
        <v>0.26700000000000002</v>
      </c>
      <c r="H1758">
        <v>16.8</v>
      </c>
      <c r="I1758">
        <v>21.4</v>
      </c>
      <c r="J1758">
        <v>216</v>
      </c>
      <c r="K1758">
        <v>1757</v>
      </c>
    </row>
    <row r="1759" spans="2:11" x14ac:dyDescent="0.25">
      <c r="B1759" t="s">
        <v>6022</v>
      </c>
      <c r="C1759" t="s">
        <v>6023</v>
      </c>
      <c r="D1759">
        <v>216</v>
      </c>
      <c r="E1759">
        <v>8</v>
      </c>
      <c r="F1759">
        <v>0.22500000000000001</v>
      </c>
      <c r="G1759">
        <v>0.216</v>
      </c>
      <c r="H1759">
        <v>56.3</v>
      </c>
      <c r="I1759">
        <v>50</v>
      </c>
      <c r="J1759">
        <v>216</v>
      </c>
      <c r="K1759">
        <v>1758</v>
      </c>
    </row>
    <row r="1760" spans="2:11" x14ac:dyDescent="0.25">
      <c r="B1760" t="s">
        <v>6024</v>
      </c>
      <c r="C1760" t="s">
        <v>6025</v>
      </c>
      <c r="D1760">
        <v>216</v>
      </c>
      <c r="E1760">
        <v>6</v>
      </c>
      <c r="F1760">
        <v>0.254</v>
      </c>
      <c r="G1760">
        <v>0.316</v>
      </c>
      <c r="H1760">
        <v>20.5</v>
      </c>
      <c r="I1760">
        <v>8.3000000000000007</v>
      </c>
      <c r="J1760">
        <v>216</v>
      </c>
      <c r="K1760">
        <v>1759</v>
      </c>
    </row>
    <row r="1761" spans="2:11" x14ac:dyDescent="0.25">
      <c r="B1761" t="s">
        <v>6026</v>
      </c>
      <c r="C1761" t="s">
        <v>6027</v>
      </c>
      <c r="D1761">
        <v>215</v>
      </c>
      <c r="E1761">
        <v>9</v>
      </c>
      <c r="F1761">
        <v>0.21099999999999999</v>
      </c>
      <c r="G1761">
        <v>0.24099999999999999</v>
      </c>
      <c r="H1761">
        <v>30.6</v>
      </c>
      <c r="I1761">
        <v>33.299999999999997</v>
      </c>
      <c r="J1761">
        <v>215</v>
      </c>
      <c r="K1761">
        <v>1760</v>
      </c>
    </row>
    <row r="1762" spans="2:11" x14ac:dyDescent="0.25">
      <c r="B1762" t="s">
        <v>6028</v>
      </c>
      <c r="C1762" t="s">
        <v>6029</v>
      </c>
      <c r="D1762">
        <v>215</v>
      </c>
      <c r="E1762">
        <v>12</v>
      </c>
      <c r="F1762">
        <v>0.23100000000000001</v>
      </c>
      <c r="G1762">
        <v>0.221</v>
      </c>
      <c r="H1762">
        <v>56.8</v>
      </c>
      <c r="I1762">
        <v>45.8</v>
      </c>
      <c r="J1762">
        <v>215</v>
      </c>
      <c r="K1762">
        <v>1761</v>
      </c>
    </row>
    <row r="1763" spans="2:11" x14ac:dyDescent="0.25">
      <c r="B1763" t="s">
        <v>6030</v>
      </c>
      <c r="C1763" t="s">
        <v>6031</v>
      </c>
      <c r="D1763">
        <v>215</v>
      </c>
      <c r="E1763">
        <v>7</v>
      </c>
      <c r="F1763">
        <v>0.253</v>
      </c>
      <c r="G1763">
        <v>0.17299999999999999</v>
      </c>
      <c r="H1763">
        <v>91.2</v>
      </c>
      <c r="I1763">
        <v>71.400000000000006</v>
      </c>
      <c r="J1763">
        <v>215</v>
      </c>
      <c r="K1763">
        <v>1762</v>
      </c>
    </row>
    <row r="1764" spans="2:11" x14ac:dyDescent="0.25">
      <c r="B1764" t="s">
        <v>936</v>
      </c>
      <c r="C1764" t="s">
        <v>937</v>
      </c>
      <c r="D1764">
        <v>214</v>
      </c>
      <c r="E1764">
        <v>14</v>
      </c>
      <c r="F1764">
        <v>0.21</v>
      </c>
      <c r="G1764">
        <v>0.19500000000000001</v>
      </c>
      <c r="H1764">
        <v>61.4</v>
      </c>
      <c r="I1764">
        <v>64.3</v>
      </c>
      <c r="J1764">
        <v>214</v>
      </c>
      <c r="K1764">
        <v>1763</v>
      </c>
    </row>
    <row r="1765" spans="2:11" x14ac:dyDescent="0.25">
      <c r="B1765" t="s">
        <v>6032</v>
      </c>
      <c r="C1765" t="s">
        <v>6033</v>
      </c>
      <c r="D1765">
        <v>214</v>
      </c>
      <c r="E1765">
        <v>11</v>
      </c>
      <c r="F1765">
        <v>0.20699999999999999</v>
      </c>
      <c r="G1765">
        <v>0.183</v>
      </c>
      <c r="H1765">
        <v>68.3</v>
      </c>
      <c r="I1765">
        <v>72.7</v>
      </c>
      <c r="J1765">
        <v>214</v>
      </c>
      <c r="K1765">
        <v>1764</v>
      </c>
    </row>
    <row r="1766" spans="2:11" x14ac:dyDescent="0.25">
      <c r="B1766" t="s">
        <v>6034</v>
      </c>
      <c r="C1766" t="s">
        <v>6035</v>
      </c>
      <c r="D1766">
        <v>214</v>
      </c>
      <c r="E1766">
        <v>33</v>
      </c>
      <c r="F1766">
        <v>0.224</v>
      </c>
      <c r="G1766">
        <v>0.22</v>
      </c>
      <c r="H1766">
        <v>52.8</v>
      </c>
      <c r="I1766">
        <v>45.5</v>
      </c>
      <c r="J1766">
        <v>214</v>
      </c>
      <c r="K1766">
        <v>1765</v>
      </c>
    </row>
    <row r="1767" spans="2:11" x14ac:dyDescent="0.25">
      <c r="B1767" t="s">
        <v>2345</v>
      </c>
      <c r="C1767" t="s">
        <v>2346</v>
      </c>
      <c r="D1767">
        <v>213</v>
      </c>
      <c r="E1767">
        <v>23</v>
      </c>
      <c r="F1767">
        <v>0.19</v>
      </c>
      <c r="G1767">
        <v>0.22500000000000001</v>
      </c>
      <c r="H1767">
        <v>26.1</v>
      </c>
      <c r="I1767">
        <v>41.3</v>
      </c>
      <c r="J1767">
        <v>213</v>
      </c>
      <c r="K1767">
        <v>1766</v>
      </c>
    </row>
    <row r="1768" spans="2:11" x14ac:dyDescent="0.25">
      <c r="B1768" t="s">
        <v>1974</v>
      </c>
      <c r="C1768" t="s">
        <v>1975</v>
      </c>
      <c r="D1768">
        <v>213</v>
      </c>
      <c r="E1768">
        <v>6</v>
      </c>
      <c r="F1768">
        <v>0.185</v>
      </c>
      <c r="G1768">
        <v>0.251</v>
      </c>
      <c r="H1768">
        <v>13.1</v>
      </c>
      <c r="I1768">
        <v>33.299999999999997</v>
      </c>
      <c r="J1768">
        <v>213</v>
      </c>
      <c r="K1768">
        <v>1767</v>
      </c>
    </row>
    <row r="1769" spans="2:11" x14ac:dyDescent="0.25">
      <c r="B1769" t="s">
        <v>6036</v>
      </c>
      <c r="C1769" t="s">
        <v>6037</v>
      </c>
      <c r="D1769">
        <v>213</v>
      </c>
      <c r="E1769">
        <v>5</v>
      </c>
      <c r="F1769">
        <v>0.21199999999999999</v>
      </c>
      <c r="G1769">
        <v>0.24399999999999999</v>
      </c>
      <c r="H1769">
        <v>29.4</v>
      </c>
      <c r="I1769">
        <v>30</v>
      </c>
      <c r="J1769">
        <v>213</v>
      </c>
      <c r="K1769">
        <v>1768</v>
      </c>
    </row>
    <row r="1770" spans="2:11" x14ac:dyDescent="0.25">
      <c r="B1770" t="s">
        <v>6038</v>
      </c>
      <c r="C1770" t="s">
        <v>6039</v>
      </c>
      <c r="D1770">
        <v>212</v>
      </c>
      <c r="E1770">
        <v>20</v>
      </c>
      <c r="F1770">
        <v>0.22</v>
      </c>
      <c r="G1770">
        <v>0.223</v>
      </c>
      <c r="H1770">
        <v>47.8</v>
      </c>
      <c r="I1770">
        <v>42.5</v>
      </c>
      <c r="J1770">
        <v>212</v>
      </c>
      <c r="K1770">
        <v>1769</v>
      </c>
    </row>
    <row r="1771" spans="2:11" x14ac:dyDescent="0.25">
      <c r="B1771" t="s">
        <v>6040</v>
      </c>
      <c r="C1771" t="s">
        <v>6041</v>
      </c>
      <c r="D1771">
        <v>212</v>
      </c>
      <c r="E1771">
        <v>30</v>
      </c>
      <c r="F1771">
        <v>0.21299999999999999</v>
      </c>
      <c r="G1771">
        <v>0.23699999999999999</v>
      </c>
      <c r="H1771">
        <v>33.9</v>
      </c>
      <c r="I1771">
        <v>33.299999999999997</v>
      </c>
      <c r="J1771">
        <v>212</v>
      </c>
      <c r="K1771">
        <v>1770</v>
      </c>
    </row>
    <row r="1772" spans="2:11" x14ac:dyDescent="0.25">
      <c r="B1772" t="s">
        <v>6042</v>
      </c>
      <c r="C1772" t="s">
        <v>6043</v>
      </c>
      <c r="D1772">
        <v>212</v>
      </c>
      <c r="E1772">
        <v>18</v>
      </c>
      <c r="F1772">
        <v>0.20499999999999999</v>
      </c>
      <c r="G1772">
        <v>0.17299999999999999</v>
      </c>
      <c r="H1772">
        <v>73.900000000000006</v>
      </c>
      <c r="I1772">
        <v>77.8</v>
      </c>
      <c r="J1772">
        <v>212</v>
      </c>
      <c r="K1772">
        <v>1771</v>
      </c>
    </row>
    <row r="1773" spans="2:11" x14ac:dyDescent="0.25">
      <c r="B1773" t="s">
        <v>6044</v>
      </c>
      <c r="C1773" t="s">
        <v>6045</v>
      </c>
      <c r="D1773">
        <v>212</v>
      </c>
      <c r="E1773">
        <v>7</v>
      </c>
      <c r="F1773">
        <v>0.20899999999999999</v>
      </c>
      <c r="G1773">
        <v>0.246</v>
      </c>
      <c r="H1773">
        <v>26.7</v>
      </c>
      <c r="I1773">
        <v>28.6</v>
      </c>
      <c r="J1773">
        <v>212</v>
      </c>
      <c r="K1773">
        <v>1772</v>
      </c>
    </row>
    <row r="1774" spans="2:11" x14ac:dyDescent="0.25">
      <c r="B1774" t="s">
        <v>2890</v>
      </c>
      <c r="C1774" t="s">
        <v>2891</v>
      </c>
      <c r="D1774">
        <v>212</v>
      </c>
      <c r="E1774">
        <v>10</v>
      </c>
      <c r="F1774">
        <v>0.22</v>
      </c>
      <c r="G1774">
        <v>0.22600000000000001</v>
      </c>
      <c r="H1774">
        <v>45.4</v>
      </c>
      <c r="I1774">
        <v>40</v>
      </c>
      <c r="J1774">
        <v>212</v>
      </c>
      <c r="K1774">
        <v>1773</v>
      </c>
    </row>
    <row r="1775" spans="2:11" x14ac:dyDescent="0.25">
      <c r="B1775" t="s">
        <v>6046</v>
      </c>
      <c r="C1775" t="s">
        <v>6047</v>
      </c>
      <c r="D1775">
        <v>212</v>
      </c>
      <c r="E1775">
        <v>16</v>
      </c>
      <c r="F1775">
        <v>0.19900000000000001</v>
      </c>
      <c r="G1775">
        <v>0.20799999999999999</v>
      </c>
      <c r="H1775">
        <v>43.7</v>
      </c>
      <c r="I1775">
        <v>53.1</v>
      </c>
      <c r="J1775">
        <v>212</v>
      </c>
      <c r="K1775">
        <v>1774</v>
      </c>
    </row>
    <row r="1776" spans="2:11" x14ac:dyDescent="0.25">
      <c r="B1776" t="s">
        <v>6048</v>
      </c>
      <c r="C1776" t="s">
        <v>6049</v>
      </c>
      <c r="D1776">
        <v>212</v>
      </c>
      <c r="E1776">
        <v>11</v>
      </c>
      <c r="F1776">
        <v>0.20899999999999999</v>
      </c>
      <c r="G1776">
        <v>0.19900000000000001</v>
      </c>
      <c r="H1776">
        <v>57.2</v>
      </c>
      <c r="I1776">
        <v>59.1</v>
      </c>
      <c r="J1776">
        <v>212</v>
      </c>
      <c r="K1776">
        <v>1775</v>
      </c>
    </row>
    <row r="1777" spans="2:11" x14ac:dyDescent="0.25">
      <c r="B1777" t="s">
        <v>6050</v>
      </c>
      <c r="C1777" t="s">
        <v>6051</v>
      </c>
      <c r="D1777">
        <v>212</v>
      </c>
      <c r="E1777">
        <v>14</v>
      </c>
      <c r="F1777">
        <v>0.20799999999999999</v>
      </c>
      <c r="G1777">
        <v>0.192</v>
      </c>
      <c r="H1777">
        <v>61.9</v>
      </c>
      <c r="I1777">
        <v>64.3</v>
      </c>
      <c r="J1777">
        <v>212</v>
      </c>
      <c r="K1777">
        <v>1776</v>
      </c>
    </row>
    <row r="1778" spans="2:11" x14ac:dyDescent="0.25">
      <c r="B1778" t="s">
        <v>6052</v>
      </c>
      <c r="C1778" t="s">
        <v>6053</v>
      </c>
      <c r="D1778">
        <v>211</v>
      </c>
      <c r="E1778">
        <v>25</v>
      </c>
      <c r="F1778">
        <v>0.20200000000000001</v>
      </c>
      <c r="G1778">
        <v>0.187</v>
      </c>
      <c r="H1778">
        <v>62</v>
      </c>
      <c r="I1778">
        <v>68</v>
      </c>
      <c r="J1778">
        <v>211</v>
      </c>
      <c r="K1778">
        <v>1777</v>
      </c>
    </row>
    <row r="1779" spans="2:11" x14ac:dyDescent="0.25">
      <c r="B1779" t="s">
        <v>6054</v>
      </c>
      <c r="C1779" t="s">
        <v>6055</v>
      </c>
      <c r="D1779">
        <v>211</v>
      </c>
      <c r="E1779">
        <v>31</v>
      </c>
      <c r="F1779">
        <v>0.19800000000000001</v>
      </c>
      <c r="G1779">
        <v>0.23300000000000001</v>
      </c>
      <c r="H1779">
        <v>26.8</v>
      </c>
      <c r="I1779">
        <v>35.5</v>
      </c>
      <c r="J1779">
        <v>211</v>
      </c>
      <c r="K1779">
        <v>1778</v>
      </c>
    </row>
    <row r="1780" spans="2:11" x14ac:dyDescent="0.25">
      <c r="B1780" t="s">
        <v>6056</v>
      </c>
      <c r="C1780" t="s">
        <v>6057</v>
      </c>
      <c r="D1780">
        <v>211</v>
      </c>
      <c r="E1780">
        <v>10</v>
      </c>
      <c r="F1780">
        <v>0.20300000000000001</v>
      </c>
      <c r="G1780">
        <v>0.23300000000000001</v>
      </c>
      <c r="H1780">
        <v>29.8</v>
      </c>
      <c r="I1780">
        <v>35</v>
      </c>
      <c r="J1780">
        <v>211</v>
      </c>
      <c r="K1780">
        <v>1779</v>
      </c>
    </row>
    <row r="1781" spans="2:11" x14ac:dyDescent="0.25">
      <c r="B1781" t="s">
        <v>1693</v>
      </c>
      <c r="C1781" t="s">
        <v>1694</v>
      </c>
      <c r="D1781">
        <v>211</v>
      </c>
      <c r="E1781">
        <v>17</v>
      </c>
      <c r="F1781">
        <v>0.20300000000000001</v>
      </c>
      <c r="G1781">
        <v>0.24299999999999999</v>
      </c>
      <c r="H1781">
        <v>24.8</v>
      </c>
      <c r="I1781">
        <v>29.4</v>
      </c>
      <c r="J1781">
        <v>211</v>
      </c>
      <c r="K1781">
        <v>1780</v>
      </c>
    </row>
    <row r="1782" spans="2:11" x14ac:dyDescent="0.25">
      <c r="B1782" t="s">
        <v>6058</v>
      </c>
      <c r="C1782" t="s">
        <v>6059</v>
      </c>
      <c r="D1782">
        <v>211</v>
      </c>
      <c r="E1782">
        <v>8</v>
      </c>
      <c r="F1782">
        <v>0.22500000000000001</v>
      </c>
      <c r="G1782">
        <v>0.252</v>
      </c>
      <c r="H1782">
        <v>33.4</v>
      </c>
      <c r="I1782">
        <v>25</v>
      </c>
      <c r="J1782">
        <v>211</v>
      </c>
      <c r="K1782">
        <v>1781</v>
      </c>
    </row>
    <row r="1783" spans="2:11" x14ac:dyDescent="0.25">
      <c r="B1783" t="s">
        <v>6060</v>
      </c>
      <c r="C1783" t="s">
        <v>6061</v>
      </c>
      <c r="D1783">
        <v>211</v>
      </c>
      <c r="E1783">
        <v>31</v>
      </c>
      <c r="F1783">
        <v>0.19600000000000001</v>
      </c>
      <c r="G1783">
        <v>0.17299999999999999</v>
      </c>
      <c r="H1783">
        <v>68.400000000000006</v>
      </c>
      <c r="I1783">
        <v>77.400000000000006</v>
      </c>
      <c r="J1783">
        <v>211</v>
      </c>
      <c r="K1783">
        <v>1782</v>
      </c>
    </row>
    <row r="1784" spans="2:11" x14ac:dyDescent="0.25">
      <c r="B1784" t="s">
        <v>6062</v>
      </c>
      <c r="C1784" t="s">
        <v>6063</v>
      </c>
      <c r="D1784">
        <v>211</v>
      </c>
      <c r="E1784">
        <v>11</v>
      </c>
      <c r="F1784">
        <v>0.217</v>
      </c>
      <c r="G1784">
        <v>0.217</v>
      </c>
      <c r="H1784">
        <v>49.7</v>
      </c>
      <c r="I1784">
        <v>45.5</v>
      </c>
      <c r="J1784">
        <v>211</v>
      </c>
      <c r="K1784">
        <v>1783</v>
      </c>
    </row>
    <row r="1785" spans="2:11" x14ac:dyDescent="0.25">
      <c r="B1785" t="s">
        <v>6064</v>
      </c>
      <c r="C1785" t="s">
        <v>6065</v>
      </c>
      <c r="D1785">
        <v>211</v>
      </c>
      <c r="E1785">
        <v>19</v>
      </c>
      <c r="F1785">
        <v>0.19500000000000001</v>
      </c>
      <c r="G1785">
        <v>0.182</v>
      </c>
      <c r="H1785">
        <v>60.4</v>
      </c>
      <c r="I1785">
        <v>71.099999999999994</v>
      </c>
      <c r="J1785">
        <v>211</v>
      </c>
      <c r="K1785">
        <v>1784</v>
      </c>
    </row>
    <row r="1786" spans="2:11" x14ac:dyDescent="0.25">
      <c r="B1786" t="s">
        <v>6066</v>
      </c>
      <c r="C1786" t="s">
        <v>6067</v>
      </c>
      <c r="D1786">
        <v>210</v>
      </c>
      <c r="E1786">
        <v>8</v>
      </c>
      <c r="F1786">
        <v>0.215</v>
      </c>
      <c r="G1786">
        <v>0.21</v>
      </c>
      <c r="H1786">
        <v>52.9</v>
      </c>
      <c r="I1786">
        <v>50</v>
      </c>
      <c r="J1786">
        <v>210</v>
      </c>
      <c r="K1786">
        <v>1785</v>
      </c>
    </row>
    <row r="1787" spans="2:11" x14ac:dyDescent="0.25">
      <c r="B1787" t="s">
        <v>6068</v>
      </c>
      <c r="C1787" t="s">
        <v>6069</v>
      </c>
      <c r="D1787">
        <v>210</v>
      </c>
      <c r="E1787">
        <v>21</v>
      </c>
      <c r="F1787">
        <v>0.22600000000000001</v>
      </c>
      <c r="G1787">
        <v>0.24</v>
      </c>
      <c r="H1787">
        <v>41.2</v>
      </c>
      <c r="I1787">
        <v>31</v>
      </c>
      <c r="J1787">
        <v>210</v>
      </c>
      <c r="K1787">
        <v>1786</v>
      </c>
    </row>
    <row r="1788" spans="2:11" x14ac:dyDescent="0.25">
      <c r="B1788" t="s">
        <v>669</v>
      </c>
      <c r="C1788" t="s">
        <v>670</v>
      </c>
      <c r="D1788">
        <v>210</v>
      </c>
      <c r="E1788">
        <v>14</v>
      </c>
      <c r="F1788">
        <v>0.215</v>
      </c>
      <c r="G1788">
        <v>0.20599999999999999</v>
      </c>
      <c r="H1788">
        <v>56.9</v>
      </c>
      <c r="I1788">
        <v>53.6</v>
      </c>
      <c r="J1788">
        <v>210</v>
      </c>
      <c r="K1788">
        <v>1787</v>
      </c>
    </row>
    <row r="1789" spans="2:11" x14ac:dyDescent="0.25">
      <c r="B1789" t="s">
        <v>6070</v>
      </c>
      <c r="C1789" t="s">
        <v>6071</v>
      </c>
      <c r="D1789">
        <v>210</v>
      </c>
      <c r="E1789">
        <v>12</v>
      </c>
      <c r="F1789">
        <v>0.19500000000000001</v>
      </c>
      <c r="G1789">
        <v>0.19900000000000001</v>
      </c>
      <c r="H1789">
        <v>46.7</v>
      </c>
      <c r="I1789">
        <v>58.3</v>
      </c>
      <c r="J1789">
        <v>210</v>
      </c>
      <c r="K1789">
        <v>1788</v>
      </c>
    </row>
    <row r="1790" spans="2:11" x14ac:dyDescent="0.25">
      <c r="B1790" t="s">
        <v>6072</v>
      </c>
      <c r="C1790" t="s">
        <v>6073</v>
      </c>
      <c r="D1790">
        <v>210</v>
      </c>
      <c r="E1790">
        <v>24</v>
      </c>
      <c r="F1790">
        <v>0.19900000000000001</v>
      </c>
      <c r="G1790">
        <v>0.222</v>
      </c>
      <c r="H1790">
        <v>33.9</v>
      </c>
      <c r="I1790">
        <v>41.7</v>
      </c>
      <c r="J1790">
        <v>210</v>
      </c>
      <c r="K1790">
        <v>1789</v>
      </c>
    </row>
    <row r="1791" spans="2:11" x14ac:dyDescent="0.25">
      <c r="B1791" t="s">
        <v>6074</v>
      </c>
      <c r="C1791" t="s">
        <v>6075</v>
      </c>
      <c r="D1791">
        <v>210</v>
      </c>
      <c r="E1791">
        <v>12</v>
      </c>
      <c r="F1791">
        <v>0.186</v>
      </c>
      <c r="G1791">
        <v>0.222</v>
      </c>
      <c r="H1791">
        <v>25.3</v>
      </c>
      <c r="I1791">
        <v>41.7</v>
      </c>
      <c r="J1791">
        <v>210</v>
      </c>
      <c r="K1791">
        <v>1790</v>
      </c>
    </row>
    <row r="1792" spans="2:11" x14ac:dyDescent="0.25">
      <c r="B1792" t="s">
        <v>6076</v>
      </c>
      <c r="C1792" t="s">
        <v>6077</v>
      </c>
      <c r="D1792">
        <v>210</v>
      </c>
      <c r="E1792">
        <v>16</v>
      </c>
      <c r="F1792">
        <v>0.20899999999999999</v>
      </c>
      <c r="G1792">
        <v>0.20100000000000001</v>
      </c>
      <c r="H1792">
        <v>55.6</v>
      </c>
      <c r="I1792">
        <v>56.2</v>
      </c>
      <c r="J1792">
        <v>210</v>
      </c>
      <c r="K1792">
        <v>1791</v>
      </c>
    </row>
    <row r="1793" spans="2:11" x14ac:dyDescent="0.25">
      <c r="B1793" t="s">
        <v>6078</v>
      </c>
      <c r="C1793" t="s">
        <v>6079</v>
      </c>
      <c r="D1793">
        <v>210</v>
      </c>
      <c r="E1793">
        <v>9</v>
      </c>
      <c r="F1793">
        <v>0.24</v>
      </c>
      <c r="G1793">
        <v>0.217</v>
      </c>
      <c r="H1793">
        <v>64.7</v>
      </c>
      <c r="I1793">
        <v>44.4</v>
      </c>
      <c r="J1793">
        <v>210</v>
      </c>
      <c r="K1793">
        <v>1792</v>
      </c>
    </row>
    <row r="1794" spans="2:11" x14ac:dyDescent="0.25">
      <c r="B1794" t="s">
        <v>1722</v>
      </c>
      <c r="C1794" t="s">
        <v>1723</v>
      </c>
      <c r="D1794">
        <v>209</v>
      </c>
      <c r="E1794">
        <v>11</v>
      </c>
      <c r="F1794">
        <v>0.23400000000000001</v>
      </c>
      <c r="G1794">
        <v>0.216</v>
      </c>
      <c r="H1794">
        <v>62.2</v>
      </c>
      <c r="I1794">
        <v>45.5</v>
      </c>
      <c r="J1794">
        <v>209</v>
      </c>
      <c r="K1794">
        <v>1793</v>
      </c>
    </row>
    <row r="1795" spans="2:11" x14ac:dyDescent="0.25">
      <c r="B1795" t="s">
        <v>6080</v>
      </c>
      <c r="C1795" t="s">
        <v>6081</v>
      </c>
      <c r="D1795">
        <v>209</v>
      </c>
      <c r="E1795">
        <v>9</v>
      </c>
      <c r="F1795">
        <v>0.24299999999999999</v>
      </c>
      <c r="G1795">
        <v>0.27100000000000002</v>
      </c>
      <c r="H1795">
        <v>33.4</v>
      </c>
      <c r="I1795">
        <v>16.7</v>
      </c>
      <c r="J1795">
        <v>209</v>
      </c>
      <c r="K1795">
        <v>1794</v>
      </c>
    </row>
    <row r="1796" spans="2:11" x14ac:dyDescent="0.25">
      <c r="B1796" t="s">
        <v>6082</v>
      </c>
      <c r="C1796" t="s">
        <v>6083</v>
      </c>
      <c r="D1796">
        <v>209</v>
      </c>
      <c r="E1796">
        <v>16</v>
      </c>
      <c r="F1796">
        <v>0.246</v>
      </c>
      <c r="G1796">
        <v>0.185</v>
      </c>
      <c r="H1796">
        <v>85.4</v>
      </c>
      <c r="I1796">
        <v>50</v>
      </c>
      <c r="J1796">
        <v>209</v>
      </c>
      <c r="K1796">
        <v>1795</v>
      </c>
    </row>
    <row r="1797" spans="2:11" x14ac:dyDescent="0.25">
      <c r="B1797" t="s">
        <v>6084</v>
      </c>
      <c r="C1797" t="s">
        <v>6085</v>
      </c>
      <c r="D1797">
        <v>209</v>
      </c>
      <c r="E1797">
        <v>25</v>
      </c>
      <c r="F1797">
        <v>0.19800000000000001</v>
      </c>
      <c r="G1797">
        <v>0.188</v>
      </c>
      <c r="H1797">
        <v>58.5</v>
      </c>
      <c r="I1797">
        <v>66</v>
      </c>
      <c r="J1797">
        <v>209</v>
      </c>
      <c r="K1797">
        <v>1796</v>
      </c>
    </row>
    <row r="1798" spans="2:11" x14ac:dyDescent="0.25">
      <c r="B1798" t="s">
        <v>1323</v>
      </c>
      <c r="C1798" t="s">
        <v>1324</v>
      </c>
      <c r="D1798">
        <v>209</v>
      </c>
      <c r="E1798">
        <v>16</v>
      </c>
      <c r="F1798">
        <v>0.20499999999999999</v>
      </c>
      <c r="G1798">
        <v>0.21299999999999999</v>
      </c>
      <c r="H1798">
        <v>44.4</v>
      </c>
      <c r="I1798">
        <v>46.9</v>
      </c>
      <c r="J1798">
        <v>209</v>
      </c>
      <c r="K1798">
        <v>1797</v>
      </c>
    </row>
    <row r="1799" spans="2:11" x14ac:dyDescent="0.25">
      <c r="B1799" t="s">
        <v>6086</v>
      </c>
      <c r="C1799" t="s">
        <v>6087</v>
      </c>
      <c r="D1799">
        <v>209</v>
      </c>
      <c r="E1799">
        <v>22</v>
      </c>
      <c r="F1799">
        <v>0.20499999999999999</v>
      </c>
      <c r="G1799">
        <v>0.19400000000000001</v>
      </c>
      <c r="H1799">
        <v>58.8</v>
      </c>
      <c r="I1799">
        <v>61.4</v>
      </c>
      <c r="J1799">
        <v>209</v>
      </c>
      <c r="K1799">
        <v>1798</v>
      </c>
    </row>
    <row r="1800" spans="2:11" x14ac:dyDescent="0.25">
      <c r="B1800" t="s">
        <v>6088</v>
      </c>
      <c r="C1800" t="s">
        <v>6089</v>
      </c>
      <c r="D1800">
        <v>209</v>
      </c>
      <c r="E1800">
        <v>15</v>
      </c>
      <c r="F1800">
        <v>0.20499999999999999</v>
      </c>
      <c r="G1800">
        <v>0.26100000000000001</v>
      </c>
      <c r="H1800">
        <v>18.3</v>
      </c>
      <c r="I1800">
        <v>20</v>
      </c>
      <c r="J1800">
        <v>209</v>
      </c>
      <c r="K1800">
        <v>1799</v>
      </c>
    </row>
    <row r="1801" spans="2:11" x14ac:dyDescent="0.25">
      <c r="B1801" t="s">
        <v>6090</v>
      </c>
      <c r="C1801" t="s">
        <v>6091</v>
      </c>
      <c r="D1801">
        <v>209</v>
      </c>
      <c r="E1801">
        <v>17</v>
      </c>
      <c r="F1801">
        <v>0.221</v>
      </c>
      <c r="G1801">
        <v>0.24</v>
      </c>
      <c r="H1801">
        <v>37.1</v>
      </c>
      <c r="I1801">
        <v>29.4</v>
      </c>
      <c r="J1801">
        <v>209</v>
      </c>
      <c r="K1801">
        <v>1800</v>
      </c>
    </row>
    <row r="1802" spans="2:11" x14ac:dyDescent="0.25">
      <c r="B1802" t="s">
        <v>6092</v>
      </c>
      <c r="C1802" t="s">
        <v>6093</v>
      </c>
      <c r="D1802">
        <v>209</v>
      </c>
      <c r="E1802">
        <v>6</v>
      </c>
      <c r="F1802">
        <v>0.20599999999999999</v>
      </c>
      <c r="G1802">
        <v>0.27100000000000002</v>
      </c>
      <c r="H1802">
        <v>15.8</v>
      </c>
      <c r="I1802">
        <v>16.7</v>
      </c>
      <c r="J1802">
        <v>209</v>
      </c>
      <c r="K1802">
        <v>1801</v>
      </c>
    </row>
    <row r="1803" spans="2:11" x14ac:dyDescent="0.25">
      <c r="B1803" t="s">
        <v>6094</v>
      </c>
      <c r="C1803" t="s">
        <v>6095</v>
      </c>
      <c r="D1803">
        <v>208</v>
      </c>
      <c r="E1803">
        <v>21</v>
      </c>
      <c r="F1803">
        <v>0.193</v>
      </c>
      <c r="G1803">
        <v>0.246</v>
      </c>
      <c r="H1803">
        <v>18.3</v>
      </c>
      <c r="I1803">
        <v>26.2</v>
      </c>
      <c r="J1803">
        <v>208</v>
      </c>
      <c r="K1803">
        <v>1802</v>
      </c>
    </row>
    <row r="1804" spans="2:11" x14ac:dyDescent="0.25">
      <c r="B1804" t="s">
        <v>1056</v>
      </c>
      <c r="C1804" t="s">
        <v>1057</v>
      </c>
      <c r="D1804">
        <v>208</v>
      </c>
      <c r="E1804">
        <v>13</v>
      </c>
      <c r="F1804">
        <v>0.183</v>
      </c>
      <c r="G1804">
        <v>0.20799999999999999</v>
      </c>
      <c r="H1804">
        <v>31</v>
      </c>
      <c r="I1804">
        <v>50</v>
      </c>
      <c r="J1804">
        <v>208</v>
      </c>
      <c r="K1804">
        <v>1803</v>
      </c>
    </row>
    <row r="1805" spans="2:11" x14ac:dyDescent="0.25">
      <c r="B1805" t="s">
        <v>6096</v>
      </c>
      <c r="C1805" t="s">
        <v>6097</v>
      </c>
      <c r="D1805">
        <v>208</v>
      </c>
      <c r="E1805">
        <v>12</v>
      </c>
      <c r="F1805">
        <v>0.21</v>
      </c>
      <c r="G1805">
        <v>0.24</v>
      </c>
      <c r="H1805">
        <v>30.5</v>
      </c>
      <c r="I1805">
        <v>29.2</v>
      </c>
      <c r="J1805">
        <v>208</v>
      </c>
      <c r="K1805">
        <v>1804</v>
      </c>
    </row>
    <row r="1806" spans="2:11" x14ac:dyDescent="0.25">
      <c r="B1806" t="s">
        <v>6098</v>
      </c>
      <c r="C1806" t="s">
        <v>6099</v>
      </c>
      <c r="D1806">
        <v>208</v>
      </c>
      <c r="E1806">
        <v>14</v>
      </c>
      <c r="F1806">
        <v>0.189</v>
      </c>
      <c r="G1806">
        <v>0.25600000000000001</v>
      </c>
      <c r="H1806">
        <v>13.4</v>
      </c>
      <c r="I1806">
        <v>21.4</v>
      </c>
      <c r="J1806">
        <v>208</v>
      </c>
      <c r="K1806">
        <v>1805</v>
      </c>
    </row>
    <row r="1807" spans="2:11" x14ac:dyDescent="0.25">
      <c r="B1807" t="s">
        <v>6100</v>
      </c>
      <c r="C1807" t="s">
        <v>6101</v>
      </c>
      <c r="D1807">
        <v>208</v>
      </c>
      <c r="E1807">
        <v>5</v>
      </c>
      <c r="F1807">
        <v>0.186</v>
      </c>
      <c r="G1807">
        <v>0.222</v>
      </c>
      <c r="H1807">
        <v>25.2</v>
      </c>
      <c r="I1807">
        <v>40</v>
      </c>
      <c r="J1807">
        <v>208</v>
      </c>
      <c r="K1807">
        <v>1806</v>
      </c>
    </row>
    <row r="1808" spans="2:11" x14ac:dyDescent="0.25">
      <c r="B1808" t="s">
        <v>6102</v>
      </c>
      <c r="C1808" t="s">
        <v>6103</v>
      </c>
      <c r="D1808">
        <v>207</v>
      </c>
      <c r="E1808">
        <v>8</v>
      </c>
      <c r="F1808">
        <v>0.19400000000000001</v>
      </c>
      <c r="G1808">
        <v>0.22500000000000001</v>
      </c>
      <c r="H1808">
        <v>28.3</v>
      </c>
      <c r="I1808">
        <v>37.5</v>
      </c>
      <c r="J1808">
        <v>207</v>
      </c>
      <c r="K1808">
        <v>1807</v>
      </c>
    </row>
    <row r="1809" spans="2:11" x14ac:dyDescent="0.25">
      <c r="B1809" t="s">
        <v>6104</v>
      </c>
      <c r="C1809" t="s">
        <v>6105</v>
      </c>
      <c r="D1809">
        <v>207</v>
      </c>
      <c r="E1809">
        <v>9</v>
      </c>
      <c r="F1809">
        <v>0.216</v>
      </c>
      <c r="G1809">
        <v>0.23200000000000001</v>
      </c>
      <c r="H1809">
        <v>39.5</v>
      </c>
      <c r="I1809">
        <v>33.299999999999997</v>
      </c>
      <c r="J1809">
        <v>207</v>
      </c>
      <c r="K1809">
        <v>1808</v>
      </c>
    </row>
    <row r="1810" spans="2:11" x14ac:dyDescent="0.25">
      <c r="B1810" t="s">
        <v>6106</v>
      </c>
      <c r="C1810" t="s">
        <v>6107</v>
      </c>
      <c r="D1810">
        <v>207</v>
      </c>
      <c r="E1810">
        <v>10</v>
      </c>
      <c r="F1810">
        <v>0.21</v>
      </c>
      <c r="G1810">
        <v>0.23799999999999999</v>
      </c>
      <c r="H1810">
        <v>31.8</v>
      </c>
      <c r="I1810">
        <v>30</v>
      </c>
      <c r="J1810">
        <v>207</v>
      </c>
      <c r="K1810">
        <v>1809</v>
      </c>
    </row>
    <row r="1811" spans="2:11" x14ac:dyDescent="0.25">
      <c r="B1811" t="s">
        <v>6108</v>
      </c>
      <c r="C1811" t="s">
        <v>6109</v>
      </c>
      <c r="D1811">
        <v>207</v>
      </c>
      <c r="E1811">
        <v>17</v>
      </c>
      <c r="F1811">
        <v>0.188</v>
      </c>
      <c r="G1811">
        <v>0.17100000000000001</v>
      </c>
      <c r="H1811">
        <v>64.2</v>
      </c>
      <c r="I1811">
        <v>76.5</v>
      </c>
      <c r="J1811">
        <v>207</v>
      </c>
      <c r="K1811">
        <v>1810</v>
      </c>
    </row>
    <row r="1812" spans="2:11" x14ac:dyDescent="0.25">
      <c r="B1812" t="s">
        <v>6110</v>
      </c>
      <c r="C1812" t="s">
        <v>6111</v>
      </c>
      <c r="D1812">
        <v>206</v>
      </c>
      <c r="E1812">
        <v>16</v>
      </c>
      <c r="F1812">
        <v>0.20200000000000001</v>
      </c>
      <c r="G1812">
        <v>0.19800000000000001</v>
      </c>
      <c r="H1812">
        <v>52.6</v>
      </c>
      <c r="I1812">
        <v>56.2</v>
      </c>
      <c r="J1812">
        <v>206</v>
      </c>
      <c r="K1812">
        <v>1811</v>
      </c>
    </row>
    <row r="1813" spans="2:11" x14ac:dyDescent="0.25">
      <c r="B1813" t="s">
        <v>6112</v>
      </c>
      <c r="C1813" t="s">
        <v>6113</v>
      </c>
      <c r="D1813">
        <v>206</v>
      </c>
      <c r="E1813">
        <v>14</v>
      </c>
      <c r="F1813">
        <v>0.19500000000000001</v>
      </c>
      <c r="G1813">
        <v>0.188</v>
      </c>
      <c r="H1813">
        <v>55.7</v>
      </c>
      <c r="I1813">
        <v>64.3</v>
      </c>
      <c r="J1813">
        <v>206</v>
      </c>
      <c r="K1813">
        <v>1812</v>
      </c>
    </row>
    <row r="1814" spans="2:11" x14ac:dyDescent="0.25">
      <c r="B1814" t="s">
        <v>6114</v>
      </c>
      <c r="C1814" t="s">
        <v>6115</v>
      </c>
      <c r="D1814">
        <v>206</v>
      </c>
      <c r="E1814">
        <v>9</v>
      </c>
      <c r="F1814">
        <v>0.186</v>
      </c>
      <c r="G1814">
        <v>0.19900000000000001</v>
      </c>
      <c r="H1814">
        <v>39.6</v>
      </c>
      <c r="I1814">
        <v>55.6</v>
      </c>
      <c r="J1814">
        <v>206</v>
      </c>
      <c r="K1814">
        <v>1813</v>
      </c>
    </row>
    <row r="1815" spans="2:11" x14ac:dyDescent="0.25">
      <c r="B1815" t="s">
        <v>6116</v>
      </c>
      <c r="C1815" t="s">
        <v>6117</v>
      </c>
      <c r="D1815">
        <v>206</v>
      </c>
      <c r="E1815">
        <v>16</v>
      </c>
      <c r="F1815">
        <v>0.21099999999999999</v>
      </c>
      <c r="G1815">
        <v>0.19800000000000001</v>
      </c>
      <c r="H1815">
        <v>59.7</v>
      </c>
      <c r="I1815">
        <v>56.2</v>
      </c>
      <c r="J1815">
        <v>206</v>
      </c>
      <c r="K1815">
        <v>1814</v>
      </c>
    </row>
    <row r="1816" spans="2:11" x14ac:dyDescent="0.25">
      <c r="B1816" t="s">
        <v>6118</v>
      </c>
      <c r="C1816" t="s">
        <v>6119</v>
      </c>
      <c r="D1816">
        <v>206</v>
      </c>
      <c r="E1816">
        <v>22</v>
      </c>
      <c r="F1816">
        <v>0.20799999999999999</v>
      </c>
      <c r="G1816">
        <v>0.191</v>
      </c>
      <c r="H1816">
        <v>62.6</v>
      </c>
      <c r="I1816">
        <v>61.4</v>
      </c>
      <c r="J1816">
        <v>206</v>
      </c>
      <c r="K1816">
        <v>1815</v>
      </c>
    </row>
    <row r="1817" spans="2:11" x14ac:dyDescent="0.25">
      <c r="B1817" t="s">
        <v>6120</v>
      </c>
      <c r="C1817" t="s">
        <v>6121</v>
      </c>
      <c r="D1817">
        <v>206</v>
      </c>
      <c r="E1817">
        <v>6</v>
      </c>
      <c r="F1817">
        <v>0.214</v>
      </c>
      <c r="G1817">
        <v>0.26700000000000002</v>
      </c>
      <c r="H1817">
        <v>20.399999999999999</v>
      </c>
      <c r="I1817">
        <v>16.7</v>
      </c>
      <c r="J1817">
        <v>206</v>
      </c>
      <c r="K1817">
        <v>1816</v>
      </c>
    </row>
    <row r="1818" spans="2:11" x14ac:dyDescent="0.25">
      <c r="B1818" t="s">
        <v>6122</v>
      </c>
      <c r="C1818" t="s">
        <v>6123</v>
      </c>
      <c r="D1818">
        <v>206</v>
      </c>
      <c r="E1818">
        <v>16</v>
      </c>
      <c r="F1818">
        <v>0.19500000000000001</v>
      </c>
      <c r="G1818">
        <v>0.223</v>
      </c>
      <c r="H1818">
        <v>30.1</v>
      </c>
      <c r="I1818">
        <v>37.5</v>
      </c>
      <c r="J1818">
        <v>206</v>
      </c>
      <c r="K1818">
        <v>1817</v>
      </c>
    </row>
    <row r="1819" spans="2:11" x14ac:dyDescent="0.25">
      <c r="B1819" t="s">
        <v>6124</v>
      </c>
      <c r="C1819" t="s">
        <v>6125</v>
      </c>
      <c r="D1819">
        <v>206</v>
      </c>
      <c r="E1819">
        <v>23</v>
      </c>
      <c r="F1819">
        <v>0.22</v>
      </c>
      <c r="G1819">
        <v>0.253</v>
      </c>
      <c r="H1819">
        <v>29.4</v>
      </c>
      <c r="I1819">
        <v>21.7</v>
      </c>
      <c r="J1819">
        <v>206</v>
      </c>
      <c r="K1819">
        <v>1818</v>
      </c>
    </row>
    <row r="1820" spans="2:11" x14ac:dyDescent="0.25">
      <c r="B1820" t="s">
        <v>6126</v>
      </c>
      <c r="C1820" t="s">
        <v>6127</v>
      </c>
      <c r="D1820">
        <v>205</v>
      </c>
      <c r="E1820">
        <v>15</v>
      </c>
      <c r="F1820">
        <v>0.224</v>
      </c>
      <c r="G1820">
        <v>0.26600000000000001</v>
      </c>
      <c r="H1820">
        <v>25.5</v>
      </c>
      <c r="I1820">
        <v>16.7</v>
      </c>
      <c r="J1820">
        <v>205</v>
      </c>
      <c r="K1820">
        <v>1819</v>
      </c>
    </row>
    <row r="1821" spans="2:11" x14ac:dyDescent="0.25">
      <c r="B1821" t="s">
        <v>6128</v>
      </c>
      <c r="C1821" t="s">
        <v>6129</v>
      </c>
      <c r="D1821">
        <v>205</v>
      </c>
      <c r="E1821">
        <v>12</v>
      </c>
      <c r="F1821">
        <v>0.183</v>
      </c>
      <c r="G1821">
        <v>0.26600000000000001</v>
      </c>
      <c r="H1821">
        <v>9.1</v>
      </c>
      <c r="I1821">
        <v>16.7</v>
      </c>
      <c r="J1821">
        <v>205</v>
      </c>
      <c r="K1821">
        <v>1820</v>
      </c>
    </row>
    <row r="1822" spans="2:11" x14ac:dyDescent="0.25">
      <c r="B1822" t="s">
        <v>6130</v>
      </c>
      <c r="C1822" t="s">
        <v>6131</v>
      </c>
      <c r="D1822">
        <v>205</v>
      </c>
      <c r="E1822">
        <v>20</v>
      </c>
      <c r="F1822">
        <v>0.189</v>
      </c>
      <c r="G1822">
        <v>0.23499999999999999</v>
      </c>
      <c r="H1822">
        <v>20.9</v>
      </c>
      <c r="I1822">
        <v>30</v>
      </c>
      <c r="J1822">
        <v>205</v>
      </c>
      <c r="K1822">
        <v>1821</v>
      </c>
    </row>
    <row r="1823" spans="2:11" x14ac:dyDescent="0.25">
      <c r="B1823" t="s">
        <v>6132</v>
      </c>
      <c r="C1823" t="s">
        <v>6133</v>
      </c>
      <c r="D1823">
        <v>205</v>
      </c>
      <c r="E1823">
        <v>5</v>
      </c>
      <c r="F1823">
        <v>0.19600000000000001</v>
      </c>
      <c r="G1823">
        <v>0.192</v>
      </c>
      <c r="H1823">
        <v>53</v>
      </c>
      <c r="I1823">
        <v>60</v>
      </c>
      <c r="J1823">
        <v>205</v>
      </c>
      <c r="K1823">
        <v>1822</v>
      </c>
    </row>
    <row r="1824" spans="2:11" x14ac:dyDescent="0.25">
      <c r="B1824" t="s">
        <v>6134</v>
      </c>
      <c r="C1824" t="s">
        <v>6135</v>
      </c>
      <c r="D1824">
        <v>205</v>
      </c>
      <c r="E1824">
        <v>15</v>
      </c>
      <c r="F1824">
        <v>0.17799999999999999</v>
      </c>
      <c r="G1824">
        <v>0.184</v>
      </c>
      <c r="H1824">
        <v>45</v>
      </c>
      <c r="I1824">
        <v>66.7</v>
      </c>
      <c r="J1824">
        <v>205</v>
      </c>
      <c r="K1824">
        <v>1823</v>
      </c>
    </row>
    <row r="1825" spans="2:11" x14ac:dyDescent="0.25">
      <c r="B1825" t="s">
        <v>2125</v>
      </c>
      <c r="C1825" t="s">
        <v>2126</v>
      </c>
      <c r="D1825">
        <v>204</v>
      </c>
      <c r="E1825">
        <v>18</v>
      </c>
      <c r="F1825">
        <v>0.23599999999999999</v>
      </c>
      <c r="G1825">
        <v>0.21199999999999999</v>
      </c>
      <c r="H1825">
        <v>66.400000000000006</v>
      </c>
      <c r="I1825">
        <v>44.4</v>
      </c>
      <c r="J1825">
        <v>204</v>
      </c>
      <c r="K1825">
        <v>1824</v>
      </c>
    </row>
    <row r="1826" spans="2:11" x14ac:dyDescent="0.25">
      <c r="B1826" t="s">
        <v>6136</v>
      </c>
      <c r="C1826" t="s">
        <v>6137</v>
      </c>
      <c r="D1826">
        <v>204</v>
      </c>
      <c r="E1826">
        <v>14</v>
      </c>
      <c r="F1826">
        <v>0.188</v>
      </c>
      <c r="G1826">
        <v>0.219</v>
      </c>
      <c r="H1826">
        <v>28.3</v>
      </c>
      <c r="I1826">
        <v>39.299999999999997</v>
      </c>
      <c r="J1826">
        <v>204</v>
      </c>
      <c r="K1826">
        <v>1825</v>
      </c>
    </row>
    <row r="1827" spans="2:11" x14ac:dyDescent="0.25">
      <c r="B1827" t="s">
        <v>6138</v>
      </c>
      <c r="C1827" t="s">
        <v>6139</v>
      </c>
      <c r="D1827">
        <v>204</v>
      </c>
      <c r="E1827">
        <v>6</v>
      </c>
      <c r="F1827">
        <v>0.222</v>
      </c>
      <c r="G1827">
        <v>0.22800000000000001</v>
      </c>
      <c r="H1827">
        <v>45.9</v>
      </c>
      <c r="I1827">
        <v>33.299999999999997</v>
      </c>
      <c r="J1827">
        <v>204</v>
      </c>
      <c r="K1827">
        <v>1826</v>
      </c>
    </row>
    <row r="1828" spans="2:11" x14ac:dyDescent="0.25">
      <c r="B1828" t="s">
        <v>6140</v>
      </c>
      <c r="C1828" t="s">
        <v>6141</v>
      </c>
      <c r="D1828">
        <v>203</v>
      </c>
      <c r="E1828">
        <v>17</v>
      </c>
      <c r="F1828">
        <v>0.19</v>
      </c>
      <c r="G1828">
        <v>0.19500000000000001</v>
      </c>
      <c r="H1828">
        <v>45.2</v>
      </c>
      <c r="I1828">
        <v>55.9</v>
      </c>
      <c r="J1828">
        <v>203</v>
      </c>
      <c r="K1828">
        <v>1827</v>
      </c>
    </row>
    <row r="1829" spans="2:11" x14ac:dyDescent="0.25">
      <c r="B1829" t="s">
        <v>6142</v>
      </c>
      <c r="C1829" t="s">
        <v>6143</v>
      </c>
      <c r="D1829">
        <v>203</v>
      </c>
      <c r="E1829">
        <v>14</v>
      </c>
      <c r="F1829">
        <v>0.19900000000000001</v>
      </c>
      <c r="G1829">
        <v>0.21199999999999999</v>
      </c>
      <c r="H1829">
        <v>39.6</v>
      </c>
      <c r="I1829">
        <v>42.9</v>
      </c>
      <c r="J1829">
        <v>203</v>
      </c>
      <c r="K1829">
        <v>1828</v>
      </c>
    </row>
    <row r="1830" spans="2:11" x14ac:dyDescent="0.25">
      <c r="B1830" t="s">
        <v>6144</v>
      </c>
      <c r="C1830" t="s">
        <v>6145</v>
      </c>
      <c r="D1830">
        <v>203</v>
      </c>
      <c r="E1830">
        <v>16</v>
      </c>
      <c r="F1830">
        <v>0.19500000000000001</v>
      </c>
      <c r="G1830">
        <v>0.19900000000000001</v>
      </c>
      <c r="H1830">
        <v>47</v>
      </c>
      <c r="I1830">
        <v>53.1</v>
      </c>
      <c r="J1830">
        <v>203</v>
      </c>
      <c r="K1830">
        <v>1829</v>
      </c>
    </row>
    <row r="1831" spans="2:11" x14ac:dyDescent="0.25">
      <c r="B1831" t="s">
        <v>6146</v>
      </c>
      <c r="C1831" t="s">
        <v>6147</v>
      </c>
      <c r="D1831">
        <v>202</v>
      </c>
      <c r="E1831">
        <v>31</v>
      </c>
      <c r="F1831">
        <v>0.19700000000000001</v>
      </c>
      <c r="G1831">
        <v>0.17499999999999999</v>
      </c>
      <c r="H1831">
        <v>67.7</v>
      </c>
      <c r="I1831">
        <v>71</v>
      </c>
      <c r="J1831">
        <v>202</v>
      </c>
      <c r="K1831">
        <v>1830</v>
      </c>
    </row>
    <row r="1832" spans="2:11" x14ac:dyDescent="0.25">
      <c r="B1832" t="s">
        <v>6148</v>
      </c>
      <c r="C1832" t="s">
        <v>6149</v>
      </c>
      <c r="D1832">
        <v>202</v>
      </c>
      <c r="E1832">
        <v>18</v>
      </c>
      <c r="F1832">
        <v>0.22</v>
      </c>
      <c r="G1832">
        <v>0.23100000000000001</v>
      </c>
      <c r="H1832">
        <v>42.7</v>
      </c>
      <c r="I1832">
        <v>30.6</v>
      </c>
      <c r="J1832">
        <v>202</v>
      </c>
      <c r="K1832">
        <v>1831</v>
      </c>
    </row>
    <row r="1833" spans="2:11" x14ac:dyDescent="0.25">
      <c r="B1833" t="s">
        <v>6150</v>
      </c>
      <c r="C1833" t="s">
        <v>6151</v>
      </c>
      <c r="D1833">
        <v>202</v>
      </c>
      <c r="E1833">
        <v>5</v>
      </c>
      <c r="F1833">
        <v>0.21299999999999999</v>
      </c>
      <c r="G1833">
        <v>0.253</v>
      </c>
      <c r="H1833">
        <v>25.7</v>
      </c>
      <c r="I1833">
        <v>20</v>
      </c>
      <c r="J1833">
        <v>202</v>
      </c>
      <c r="K1833">
        <v>1832</v>
      </c>
    </row>
    <row r="1834" spans="2:11" x14ac:dyDescent="0.25">
      <c r="B1834" t="s">
        <v>6152</v>
      </c>
      <c r="C1834" t="s">
        <v>6153</v>
      </c>
      <c r="D1834">
        <v>202</v>
      </c>
      <c r="E1834">
        <v>21</v>
      </c>
      <c r="F1834">
        <v>0.20799999999999999</v>
      </c>
      <c r="G1834">
        <v>0.23</v>
      </c>
      <c r="H1834">
        <v>35.1</v>
      </c>
      <c r="I1834">
        <v>31</v>
      </c>
      <c r="J1834">
        <v>202</v>
      </c>
      <c r="K1834">
        <v>1833</v>
      </c>
    </row>
    <row r="1835" spans="2:11" x14ac:dyDescent="0.25">
      <c r="B1835" t="s">
        <v>6154</v>
      </c>
      <c r="C1835" t="s">
        <v>6155</v>
      </c>
      <c r="D1835">
        <v>202</v>
      </c>
      <c r="E1835">
        <v>16</v>
      </c>
      <c r="F1835">
        <v>0.18099999999999999</v>
      </c>
      <c r="G1835">
        <v>0.23</v>
      </c>
      <c r="H1835">
        <v>18.600000000000001</v>
      </c>
      <c r="I1835">
        <v>31.2</v>
      </c>
      <c r="J1835">
        <v>202</v>
      </c>
      <c r="K1835">
        <v>1834</v>
      </c>
    </row>
    <row r="1836" spans="2:11" x14ac:dyDescent="0.25">
      <c r="B1836" t="s">
        <v>6156</v>
      </c>
      <c r="C1836" t="s">
        <v>6157</v>
      </c>
      <c r="D1836">
        <v>202</v>
      </c>
      <c r="E1836">
        <v>8</v>
      </c>
      <c r="F1836">
        <v>0.182</v>
      </c>
      <c r="G1836">
        <v>0.19400000000000001</v>
      </c>
      <c r="H1836">
        <v>40.5</v>
      </c>
      <c r="I1836">
        <v>56.2</v>
      </c>
      <c r="J1836">
        <v>202</v>
      </c>
      <c r="K1836">
        <v>1835</v>
      </c>
    </row>
    <row r="1837" spans="2:11" x14ac:dyDescent="0.25">
      <c r="B1837" t="s">
        <v>6158</v>
      </c>
      <c r="C1837" t="s">
        <v>6159</v>
      </c>
      <c r="D1837">
        <v>202</v>
      </c>
      <c r="E1837">
        <v>28</v>
      </c>
      <c r="F1837">
        <v>0.20300000000000001</v>
      </c>
      <c r="G1837">
        <v>0.214</v>
      </c>
      <c r="H1837">
        <v>42</v>
      </c>
      <c r="I1837">
        <v>41.1</v>
      </c>
      <c r="J1837">
        <v>202</v>
      </c>
      <c r="K1837">
        <v>1836</v>
      </c>
    </row>
    <row r="1838" spans="2:11" x14ac:dyDescent="0.25">
      <c r="B1838" t="s">
        <v>6160</v>
      </c>
      <c r="C1838" t="s">
        <v>6161</v>
      </c>
      <c r="D1838">
        <v>201</v>
      </c>
      <c r="E1838">
        <v>30</v>
      </c>
      <c r="F1838">
        <v>0.2</v>
      </c>
      <c r="G1838">
        <v>0.17799999999999999</v>
      </c>
      <c r="H1838">
        <v>67.2</v>
      </c>
      <c r="I1838">
        <v>68.3</v>
      </c>
      <c r="J1838">
        <v>201</v>
      </c>
      <c r="K1838">
        <v>1837</v>
      </c>
    </row>
    <row r="1839" spans="2:11" x14ac:dyDescent="0.25">
      <c r="B1839" t="s">
        <v>6162</v>
      </c>
      <c r="C1839" t="s">
        <v>6163</v>
      </c>
      <c r="D1839">
        <v>201</v>
      </c>
      <c r="E1839">
        <v>20</v>
      </c>
      <c r="F1839">
        <v>0.19</v>
      </c>
      <c r="G1839">
        <v>0.191</v>
      </c>
      <c r="H1839">
        <v>49.2</v>
      </c>
      <c r="I1839">
        <v>57.5</v>
      </c>
      <c r="J1839">
        <v>201</v>
      </c>
      <c r="K1839">
        <v>1838</v>
      </c>
    </row>
    <row r="1840" spans="2:11" x14ac:dyDescent="0.25">
      <c r="B1840" t="s">
        <v>6164</v>
      </c>
      <c r="C1840" t="s">
        <v>6165</v>
      </c>
      <c r="D1840">
        <v>199</v>
      </c>
      <c r="E1840">
        <v>22</v>
      </c>
      <c r="F1840">
        <v>0.20599999999999999</v>
      </c>
      <c r="G1840">
        <v>0.19700000000000001</v>
      </c>
      <c r="H1840">
        <v>57.4</v>
      </c>
      <c r="I1840">
        <v>52.3</v>
      </c>
      <c r="J1840">
        <v>199</v>
      </c>
      <c r="K1840">
        <v>1839</v>
      </c>
    </row>
    <row r="1841" spans="2:11" x14ac:dyDescent="0.25">
      <c r="B1841" t="s">
        <v>6166</v>
      </c>
      <c r="C1841" t="s">
        <v>5571</v>
      </c>
      <c r="D1841">
        <v>199</v>
      </c>
      <c r="E1841">
        <v>6</v>
      </c>
      <c r="F1841">
        <v>0.186</v>
      </c>
      <c r="G1841">
        <v>0.19900000000000001</v>
      </c>
      <c r="H1841">
        <v>39.299999999999997</v>
      </c>
      <c r="I1841">
        <v>50</v>
      </c>
      <c r="J1841">
        <v>199</v>
      </c>
      <c r="K1841">
        <v>1840</v>
      </c>
    </row>
    <row r="1842" spans="2:11" x14ac:dyDescent="0.25">
      <c r="B1842" t="s">
        <v>6167</v>
      </c>
      <c r="C1842" t="s">
        <v>6168</v>
      </c>
      <c r="D1842">
        <v>199</v>
      </c>
      <c r="E1842">
        <v>10</v>
      </c>
      <c r="F1842">
        <v>0.17299999999999999</v>
      </c>
      <c r="G1842">
        <v>0.19500000000000001</v>
      </c>
      <c r="H1842">
        <v>32.6</v>
      </c>
      <c r="I1842">
        <v>55</v>
      </c>
      <c r="J1842">
        <v>199</v>
      </c>
      <c r="K1842">
        <v>1841</v>
      </c>
    </row>
    <row r="1843" spans="2:11" x14ac:dyDescent="0.25">
      <c r="B1843" t="s">
        <v>6169</v>
      </c>
      <c r="C1843" t="s">
        <v>6170</v>
      </c>
      <c r="D1843">
        <v>199</v>
      </c>
      <c r="E1843">
        <v>21</v>
      </c>
      <c r="F1843">
        <v>0.193</v>
      </c>
      <c r="G1843">
        <v>0.184</v>
      </c>
      <c r="H1843">
        <v>57.5</v>
      </c>
      <c r="I1843">
        <v>61.9</v>
      </c>
      <c r="J1843">
        <v>199</v>
      </c>
      <c r="K1843">
        <v>1842</v>
      </c>
    </row>
    <row r="1844" spans="2:11" x14ac:dyDescent="0.25">
      <c r="B1844" t="s">
        <v>6171</v>
      </c>
      <c r="C1844" t="s">
        <v>6172</v>
      </c>
      <c r="D1844">
        <v>199</v>
      </c>
      <c r="E1844">
        <v>10</v>
      </c>
      <c r="F1844">
        <v>0.23100000000000001</v>
      </c>
      <c r="G1844">
        <v>0.248</v>
      </c>
      <c r="H1844">
        <v>39.1</v>
      </c>
      <c r="I1844">
        <v>20</v>
      </c>
      <c r="J1844">
        <v>199</v>
      </c>
      <c r="K1844">
        <v>1843</v>
      </c>
    </row>
    <row r="1845" spans="2:11" x14ac:dyDescent="0.25">
      <c r="B1845" t="s">
        <v>6173</v>
      </c>
      <c r="C1845" t="s">
        <v>6174</v>
      </c>
      <c r="D1845">
        <v>199</v>
      </c>
      <c r="E1845">
        <v>22</v>
      </c>
      <c r="F1845">
        <v>0.20100000000000001</v>
      </c>
      <c r="G1845">
        <v>0.20399999999999999</v>
      </c>
      <c r="H1845">
        <v>47.2</v>
      </c>
      <c r="I1845">
        <v>45.5</v>
      </c>
      <c r="J1845">
        <v>199</v>
      </c>
      <c r="K1845">
        <v>1844</v>
      </c>
    </row>
    <row r="1846" spans="2:11" x14ac:dyDescent="0.25">
      <c r="B1846" t="s">
        <v>6175</v>
      </c>
      <c r="C1846" t="s">
        <v>6176</v>
      </c>
      <c r="D1846">
        <v>198</v>
      </c>
      <c r="E1846">
        <v>10</v>
      </c>
      <c r="F1846">
        <v>0.188</v>
      </c>
      <c r="G1846">
        <v>0.19800000000000001</v>
      </c>
      <c r="H1846">
        <v>42</v>
      </c>
      <c r="I1846">
        <v>50</v>
      </c>
      <c r="J1846">
        <v>198</v>
      </c>
      <c r="K1846">
        <v>1845</v>
      </c>
    </row>
    <row r="1847" spans="2:11" x14ac:dyDescent="0.25">
      <c r="B1847" t="s">
        <v>6177</v>
      </c>
      <c r="C1847" t="s">
        <v>6178</v>
      </c>
      <c r="D1847">
        <v>198</v>
      </c>
      <c r="E1847">
        <v>6</v>
      </c>
      <c r="F1847">
        <v>0.183</v>
      </c>
      <c r="G1847">
        <v>0.17699999999999999</v>
      </c>
      <c r="H1847">
        <v>55.1</v>
      </c>
      <c r="I1847">
        <v>66.7</v>
      </c>
      <c r="J1847">
        <v>198</v>
      </c>
      <c r="K1847">
        <v>1846</v>
      </c>
    </row>
    <row r="1848" spans="2:11" x14ac:dyDescent="0.25">
      <c r="B1848" t="s">
        <v>6179</v>
      </c>
      <c r="C1848" t="s">
        <v>6180</v>
      </c>
      <c r="D1848">
        <v>198</v>
      </c>
      <c r="E1848">
        <v>20</v>
      </c>
      <c r="F1848">
        <v>0.2</v>
      </c>
      <c r="G1848">
        <v>0.189</v>
      </c>
      <c r="H1848">
        <v>58.6</v>
      </c>
      <c r="I1848">
        <v>57.5</v>
      </c>
      <c r="J1848">
        <v>198</v>
      </c>
      <c r="K1848">
        <v>1847</v>
      </c>
    </row>
    <row r="1849" spans="2:11" x14ac:dyDescent="0.25">
      <c r="B1849" t="s">
        <v>6181</v>
      </c>
      <c r="C1849" t="s">
        <v>6182</v>
      </c>
      <c r="D1849">
        <v>198</v>
      </c>
      <c r="E1849">
        <v>7</v>
      </c>
      <c r="F1849">
        <v>0.19</v>
      </c>
      <c r="G1849">
        <v>0.20799999999999999</v>
      </c>
      <c r="H1849">
        <v>36.700000000000003</v>
      </c>
      <c r="I1849">
        <v>42.9</v>
      </c>
      <c r="J1849">
        <v>198</v>
      </c>
      <c r="K1849">
        <v>1848</v>
      </c>
    </row>
    <row r="1850" spans="2:11" x14ac:dyDescent="0.25">
      <c r="B1850" t="s">
        <v>6183</v>
      </c>
      <c r="C1850" t="s">
        <v>6184</v>
      </c>
      <c r="D1850">
        <v>198</v>
      </c>
      <c r="E1850">
        <v>13</v>
      </c>
      <c r="F1850">
        <v>0.183</v>
      </c>
      <c r="G1850">
        <v>0.22600000000000001</v>
      </c>
      <c r="H1850">
        <v>21.7</v>
      </c>
      <c r="I1850">
        <v>30.8</v>
      </c>
      <c r="J1850">
        <v>198</v>
      </c>
      <c r="K1850">
        <v>1849</v>
      </c>
    </row>
    <row r="1851" spans="2:11" x14ac:dyDescent="0.25">
      <c r="B1851" t="s">
        <v>6185</v>
      </c>
      <c r="C1851" t="s">
        <v>6186</v>
      </c>
      <c r="D1851">
        <v>198</v>
      </c>
      <c r="E1851">
        <v>16</v>
      </c>
      <c r="F1851">
        <v>0.20499999999999999</v>
      </c>
      <c r="G1851">
        <v>0.19800000000000001</v>
      </c>
      <c r="H1851">
        <v>55.8</v>
      </c>
      <c r="I1851">
        <v>50</v>
      </c>
      <c r="J1851">
        <v>198</v>
      </c>
      <c r="K1851">
        <v>1850</v>
      </c>
    </row>
    <row r="1852" spans="2:11" x14ac:dyDescent="0.25">
      <c r="B1852" t="s">
        <v>6187</v>
      </c>
      <c r="C1852" t="s">
        <v>6188</v>
      </c>
      <c r="D1852">
        <v>198</v>
      </c>
      <c r="E1852">
        <v>5</v>
      </c>
      <c r="F1852">
        <v>0.18099999999999999</v>
      </c>
      <c r="G1852">
        <v>0.247</v>
      </c>
      <c r="H1852">
        <v>12.7</v>
      </c>
      <c r="I1852">
        <v>20</v>
      </c>
      <c r="J1852">
        <v>198</v>
      </c>
      <c r="K1852">
        <v>1851</v>
      </c>
    </row>
    <row r="1853" spans="2:11" x14ac:dyDescent="0.25">
      <c r="B1853" t="s">
        <v>2337</v>
      </c>
      <c r="C1853" t="s">
        <v>2338</v>
      </c>
      <c r="D1853">
        <v>198</v>
      </c>
      <c r="E1853">
        <v>14</v>
      </c>
      <c r="F1853">
        <v>0.17499999999999999</v>
      </c>
      <c r="G1853">
        <v>0.19800000000000001</v>
      </c>
      <c r="H1853">
        <v>31.6</v>
      </c>
      <c r="I1853">
        <v>50</v>
      </c>
      <c r="J1853">
        <v>198</v>
      </c>
      <c r="K1853">
        <v>1852</v>
      </c>
    </row>
    <row r="1854" spans="2:11" x14ac:dyDescent="0.25">
      <c r="B1854" t="s">
        <v>6189</v>
      </c>
      <c r="C1854" t="s">
        <v>6190</v>
      </c>
      <c r="D1854">
        <v>197</v>
      </c>
      <c r="E1854">
        <v>17</v>
      </c>
      <c r="F1854">
        <v>0.19800000000000001</v>
      </c>
      <c r="G1854">
        <v>0.21299999999999999</v>
      </c>
      <c r="H1854">
        <v>38.799999999999997</v>
      </c>
      <c r="I1854">
        <v>38.200000000000003</v>
      </c>
      <c r="J1854">
        <v>197</v>
      </c>
      <c r="K1854">
        <v>1853</v>
      </c>
    </row>
    <row r="1855" spans="2:11" x14ac:dyDescent="0.25">
      <c r="B1855" t="s">
        <v>6191</v>
      </c>
      <c r="C1855" t="s">
        <v>6192</v>
      </c>
      <c r="D1855">
        <v>197</v>
      </c>
      <c r="E1855">
        <v>11</v>
      </c>
      <c r="F1855">
        <v>0.2</v>
      </c>
      <c r="G1855">
        <v>0.20300000000000001</v>
      </c>
      <c r="H1855">
        <v>48</v>
      </c>
      <c r="I1855">
        <v>45.5</v>
      </c>
      <c r="J1855">
        <v>197</v>
      </c>
      <c r="K1855">
        <v>1854</v>
      </c>
    </row>
    <row r="1856" spans="2:11" x14ac:dyDescent="0.25">
      <c r="B1856" t="s">
        <v>6193</v>
      </c>
      <c r="C1856" t="s">
        <v>6194</v>
      </c>
      <c r="D1856">
        <v>197</v>
      </c>
      <c r="E1856">
        <v>18</v>
      </c>
      <c r="F1856">
        <v>0.20499999999999999</v>
      </c>
      <c r="G1856">
        <v>0.19400000000000001</v>
      </c>
      <c r="H1856">
        <v>58.8</v>
      </c>
      <c r="I1856">
        <v>52.8</v>
      </c>
      <c r="J1856">
        <v>197</v>
      </c>
      <c r="K1856">
        <v>1855</v>
      </c>
    </row>
    <row r="1857" spans="2:11" x14ac:dyDescent="0.25">
      <c r="B1857" t="s">
        <v>914</v>
      </c>
      <c r="C1857" t="s">
        <v>915</v>
      </c>
      <c r="D1857">
        <v>197</v>
      </c>
      <c r="E1857">
        <v>6</v>
      </c>
      <c r="F1857">
        <v>0.20200000000000001</v>
      </c>
      <c r="G1857">
        <v>0.23499999999999999</v>
      </c>
      <c r="H1857">
        <v>27.9</v>
      </c>
      <c r="I1857">
        <v>25</v>
      </c>
      <c r="J1857">
        <v>197</v>
      </c>
      <c r="K1857">
        <v>1856</v>
      </c>
    </row>
    <row r="1858" spans="2:11" x14ac:dyDescent="0.25">
      <c r="B1858" t="s">
        <v>6195</v>
      </c>
      <c r="C1858" t="s">
        <v>6196</v>
      </c>
      <c r="D1858">
        <v>197</v>
      </c>
      <c r="E1858">
        <v>17</v>
      </c>
      <c r="F1858">
        <v>0.182</v>
      </c>
      <c r="G1858">
        <v>0.22700000000000001</v>
      </c>
      <c r="H1858">
        <v>20.3</v>
      </c>
      <c r="I1858">
        <v>29.4</v>
      </c>
      <c r="J1858">
        <v>197</v>
      </c>
      <c r="K1858">
        <v>1857</v>
      </c>
    </row>
    <row r="1859" spans="2:11" x14ac:dyDescent="0.25">
      <c r="B1859" t="s">
        <v>6197</v>
      </c>
      <c r="C1859" t="s">
        <v>6198</v>
      </c>
      <c r="D1859">
        <v>197</v>
      </c>
      <c r="E1859">
        <v>10</v>
      </c>
      <c r="F1859">
        <v>0.19800000000000001</v>
      </c>
      <c r="G1859">
        <v>0.217</v>
      </c>
      <c r="H1859">
        <v>36.200000000000003</v>
      </c>
      <c r="I1859">
        <v>35</v>
      </c>
      <c r="J1859">
        <v>197</v>
      </c>
      <c r="K1859">
        <v>1858</v>
      </c>
    </row>
    <row r="1860" spans="2:11" x14ac:dyDescent="0.25">
      <c r="B1860" t="s">
        <v>6199</v>
      </c>
      <c r="C1860" t="s">
        <v>6200</v>
      </c>
      <c r="D1860">
        <v>196</v>
      </c>
      <c r="E1860">
        <v>10</v>
      </c>
      <c r="F1860">
        <v>0.193</v>
      </c>
      <c r="G1860">
        <v>0.217</v>
      </c>
      <c r="H1860">
        <v>32.9</v>
      </c>
      <c r="I1860">
        <v>35</v>
      </c>
      <c r="J1860">
        <v>196</v>
      </c>
      <c r="K1860">
        <v>1859</v>
      </c>
    </row>
    <row r="1861" spans="2:11" x14ac:dyDescent="0.25">
      <c r="B1861" t="s">
        <v>1578</v>
      </c>
      <c r="C1861" t="s">
        <v>1579</v>
      </c>
      <c r="D1861">
        <v>196</v>
      </c>
      <c r="E1861">
        <v>19</v>
      </c>
      <c r="F1861">
        <v>0.20100000000000001</v>
      </c>
      <c r="G1861">
        <v>0.183</v>
      </c>
      <c r="H1861">
        <v>64.099999999999994</v>
      </c>
      <c r="I1861">
        <v>60.5</v>
      </c>
      <c r="J1861">
        <v>196</v>
      </c>
      <c r="K1861">
        <v>1860</v>
      </c>
    </row>
    <row r="1862" spans="2:11" x14ac:dyDescent="0.25">
      <c r="B1862" t="s">
        <v>6201</v>
      </c>
      <c r="C1862" t="s">
        <v>6202</v>
      </c>
      <c r="D1862">
        <v>196</v>
      </c>
      <c r="E1862">
        <v>6</v>
      </c>
      <c r="F1862">
        <v>0.17</v>
      </c>
      <c r="G1862">
        <v>0.24299999999999999</v>
      </c>
      <c r="H1862">
        <v>10.1</v>
      </c>
      <c r="I1862">
        <v>33.299999999999997</v>
      </c>
      <c r="J1862">
        <v>196</v>
      </c>
      <c r="K1862">
        <v>1861</v>
      </c>
    </row>
    <row r="1863" spans="2:11" x14ac:dyDescent="0.25">
      <c r="B1863" t="s">
        <v>6203</v>
      </c>
      <c r="C1863" t="s">
        <v>6204</v>
      </c>
      <c r="D1863">
        <v>196</v>
      </c>
      <c r="E1863">
        <v>20</v>
      </c>
      <c r="F1863">
        <v>0.185</v>
      </c>
      <c r="G1863">
        <v>0.17699999999999999</v>
      </c>
      <c r="H1863">
        <v>56.3</v>
      </c>
      <c r="I1863">
        <v>65</v>
      </c>
      <c r="J1863">
        <v>196</v>
      </c>
      <c r="K1863">
        <v>1862</v>
      </c>
    </row>
    <row r="1864" spans="2:11" x14ac:dyDescent="0.25">
      <c r="B1864" t="s">
        <v>2587</v>
      </c>
      <c r="C1864" t="s">
        <v>2588</v>
      </c>
      <c r="D1864">
        <v>195</v>
      </c>
      <c r="E1864">
        <v>14</v>
      </c>
      <c r="F1864">
        <v>0.19900000000000001</v>
      </c>
      <c r="G1864">
        <v>0.19500000000000001</v>
      </c>
      <c r="H1864">
        <v>53.3</v>
      </c>
      <c r="I1864">
        <v>50</v>
      </c>
      <c r="J1864">
        <v>195</v>
      </c>
      <c r="K1864">
        <v>1863</v>
      </c>
    </row>
    <row r="1865" spans="2:11" x14ac:dyDescent="0.25">
      <c r="B1865" t="s">
        <v>6205</v>
      </c>
      <c r="C1865" t="s">
        <v>6206</v>
      </c>
      <c r="D1865">
        <v>195</v>
      </c>
      <c r="E1865">
        <v>6</v>
      </c>
      <c r="F1865">
        <v>0.20100000000000001</v>
      </c>
      <c r="G1865">
        <v>0.253</v>
      </c>
      <c r="H1865">
        <v>19.3</v>
      </c>
      <c r="I1865">
        <v>16.7</v>
      </c>
      <c r="J1865">
        <v>195</v>
      </c>
      <c r="K1865">
        <v>1864</v>
      </c>
    </row>
    <row r="1866" spans="2:11" x14ac:dyDescent="0.25">
      <c r="B1866" t="s">
        <v>6207</v>
      </c>
      <c r="C1866" t="s">
        <v>6208</v>
      </c>
      <c r="D1866">
        <v>195</v>
      </c>
      <c r="E1866">
        <v>12</v>
      </c>
      <c r="F1866">
        <v>0.191</v>
      </c>
      <c r="G1866">
        <v>0.184</v>
      </c>
      <c r="H1866">
        <v>55.2</v>
      </c>
      <c r="I1866">
        <v>58.3</v>
      </c>
      <c r="J1866">
        <v>195</v>
      </c>
      <c r="K1866">
        <v>1865</v>
      </c>
    </row>
    <row r="1867" spans="2:11" x14ac:dyDescent="0.25">
      <c r="B1867" t="s">
        <v>6209</v>
      </c>
      <c r="C1867" t="s">
        <v>6210</v>
      </c>
      <c r="D1867">
        <v>194</v>
      </c>
      <c r="E1867">
        <v>8</v>
      </c>
      <c r="F1867">
        <v>0.20499999999999999</v>
      </c>
      <c r="G1867">
        <v>0.19400000000000001</v>
      </c>
      <c r="H1867">
        <v>58</v>
      </c>
      <c r="I1867">
        <v>50</v>
      </c>
      <c r="J1867">
        <v>194</v>
      </c>
      <c r="K1867">
        <v>1866</v>
      </c>
    </row>
    <row r="1868" spans="2:11" x14ac:dyDescent="0.25">
      <c r="B1868" t="s">
        <v>6211</v>
      </c>
      <c r="C1868" t="s">
        <v>6212</v>
      </c>
      <c r="D1868">
        <v>194</v>
      </c>
      <c r="E1868">
        <v>9</v>
      </c>
      <c r="F1868">
        <v>0.18</v>
      </c>
      <c r="G1868">
        <v>0.23799999999999999</v>
      </c>
      <c r="H1868">
        <v>15.2</v>
      </c>
      <c r="I1868">
        <v>22.2</v>
      </c>
      <c r="J1868">
        <v>194</v>
      </c>
      <c r="K1868">
        <v>1867</v>
      </c>
    </row>
    <row r="1869" spans="2:11" x14ac:dyDescent="0.25">
      <c r="B1869" t="s">
        <v>6213</v>
      </c>
      <c r="C1869" t="s">
        <v>6214</v>
      </c>
      <c r="D1869">
        <v>194</v>
      </c>
      <c r="E1869">
        <v>10</v>
      </c>
      <c r="F1869">
        <v>0.22800000000000001</v>
      </c>
      <c r="G1869">
        <v>0.248</v>
      </c>
      <c r="H1869">
        <v>37.200000000000003</v>
      </c>
      <c r="I1869">
        <v>10</v>
      </c>
      <c r="J1869">
        <v>194</v>
      </c>
      <c r="K1869">
        <v>1868</v>
      </c>
    </row>
    <row r="1870" spans="2:11" x14ac:dyDescent="0.25">
      <c r="B1870" t="s">
        <v>6215</v>
      </c>
      <c r="C1870" t="s">
        <v>6216</v>
      </c>
      <c r="D1870">
        <v>194</v>
      </c>
      <c r="E1870">
        <v>14</v>
      </c>
      <c r="F1870">
        <v>0.19</v>
      </c>
      <c r="G1870">
        <v>0.189</v>
      </c>
      <c r="H1870">
        <v>50.7</v>
      </c>
      <c r="I1870">
        <v>53.6</v>
      </c>
      <c r="J1870">
        <v>194</v>
      </c>
      <c r="K1870">
        <v>1869</v>
      </c>
    </row>
    <row r="1871" spans="2:11" x14ac:dyDescent="0.25">
      <c r="B1871" t="s">
        <v>6217</v>
      </c>
      <c r="C1871" t="s">
        <v>6218</v>
      </c>
      <c r="D1871">
        <v>194</v>
      </c>
      <c r="E1871">
        <v>13</v>
      </c>
      <c r="F1871">
        <v>0.20499999999999999</v>
      </c>
      <c r="G1871">
        <v>0.19400000000000001</v>
      </c>
      <c r="H1871">
        <v>58.4</v>
      </c>
      <c r="I1871">
        <v>50</v>
      </c>
      <c r="J1871">
        <v>194</v>
      </c>
      <c r="K1871">
        <v>1870</v>
      </c>
    </row>
    <row r="1872" spans="2:11" x14ac:dyDescent="0.25">
      <c r="B1872" t="s">
        <v>894</v>
      </c>
      <c r="C1872" t="s">
        <v>895</v>
      </c>
      <c r="D1872">
        <v>193</v>
      </c>
      <c r="E1872">
        <v>10</v>
      </c>
      <c r="F1872">
        <v>0.18</v>
      </c>
      <c r="G1872">
        <v>0.21299999999999999</v>
      </c>
      <c r="H1872">
        <v>26</v>
      </c>
      <c r="I1872">
        <v>35</v>
      </c>
      <c r="J1872">
        <v>193</v>
      </c>
      <c r="K1872">
        <v>1871</v>
      </c>
    </row>
    <row r="1873" spans="2:11" x14ac:dyDescent="0.25">
      <c r="B1873" t="s">
        <v>6219</v>
      </c>
      <c r="C1873" t="s">
        <v>6220</v>
      </c>
      <c r="D1873">
        <v>193</v>
      </c>
      <c r="E1873">
        <v>10</v>
      </c>
      <c r="F1873">
        <v>0.18099999999999999</v>
      </c>
      <c r="G1873">
        <v>0.221</v>
      </c>
      <c r="H1873">
        <v>22.2</v>
      </c>
      <c r="I1873">
        <v>30</v>
      </c>
      <c r="J1873">
        <v>193</v>
      </c>
      <c r="K1873">
        <v>1872</v>
      </c>
    </row>
    <row r="1874" spans="2:11" x14ac:dyDescent="0.25">
      <c r="B1874" t="s">
        <v>6221</v>
      </c>
      <c r="C1874" t="s">
        <v>6222</v>
      </c>
      <c r="D1874">
        <v>193</v>
      </c>
      <c r="E1874">
        <v>23</v>
      </c>
      <c r="F1874">
        <v>0.20599999999999999</v>
      </c>
      <c r="G1874">
        <v>0.19</v>
      </c>
      <c r="H1874">
        <v>62.1</v>
      </c>
      <c r="I1874">
        <v>52.2</v>
      </c>
      <c r="J1874">
        <v>193</v>
      </c>
      <c r="K1874">
        <v>1873</v>
      </c>
    </row>
    <row r="1875" spans="2:11" x14ac:dyDescent="0.25">
      <c r="B1875" t="s">
        <v>1993</v>
      </c>
      <c r="C1875" t="s">
        <v>1994</v>
      </c>
      <c r="D1875">
        <v>193</v>
      </c>
      <c r="E1875">
        <v>19</v>
      </c>
      <c r="F1875">
        <v>0.17899999999999999</v>
      </c>
      <c r="G1875">
        <v>0.23300000000000001</v>
      </c>
      <c r="H1875">
        <v>16.3</v>
      </c>
      <c r="I1875">
        <v>23.7</v>
      </c>
      <c r="J1875">
        <v>193</v>
      </c>
      <c r="K1875">
        <v>1874</v>
      </c>
    </row>
    <row r="1876" spans="2:11" x14ac:dyDescent="0.25">
      <c r="B1876" t="s">
        <v>6223</v>
      </c>
      <c r="C1876" t="s">
        <v>6224</v>
      </c>
      <c r="D1876">
        <v>193</v>
      </c>
      <c r="E1876">
        <v>12</v>
      </c>
      <c r="F1876">
        <v>0.20899999999999999</v>
      </c>
      <c r="G1876">
        <v>0.223</v>
      </c>
      <c r="H1876">
        <v>40.4</v>
      </c>
      <c r="I1876">
        <v>29.2</v>
      </c>
      <c r="J1876">
        <v>193</v>
      </c>
      <c r="K1876">
        <v>1875</v>
      </c>
    </row>
    <row r="1877" spans="2:11" x14ac:dyDescent="0.25">
      <c r="B1877" t="s">
        <v>6225</v>
      </c>
      <c r="C1877" t="s">
        <v>6226</v>
      </c>
      <c r="D1877">
        <v>193</v>
      </c>
      <c r="E1877">
        <v>24</v>
      </c>
      <c r="F1877">
        <v>0.21299999999999999</v>
      </c>
      <c r="G1877">
        <v>0.188</v>
      </c>
      <c r="H1877">
        <v>68.900000000000006</v>
      </c>
      <c r="I1877">
        <v>54.2</v>
      </c>
      <c r="J1877">
        <v>193</v>
      </c>
      <c r="K1877">
        <v>1876</v>
      </c>
    </row>
    <row r="1878" spans="2:11" x14ac:dyDescent="0.25">
      <c r="B1878" t="s">
        <v>6227</v>
      </c>
      <c r="C1878" t="s">
        <v>6228</v>
      </c>
      <c r="D1878">
        <v>193</v>
      </c>
      <c r="E1878">
        <v>7</v>
      </c>
      <c r="F1878">
        <v>0.16700000000000001</v>
      </c>
      <c r="G1878">
        <v>0.24199999999999999</v>
      </c>
      <c r="H1878">
        <v>9.4</v>
      </c>
      <c r="I1878">
        <v>28.6</v>
      </c>
      <c r="J1878">
        <v>193</v>
      </c>
      <c r="K1878">
        <v>1877</v>
      </c>
    </row>
    <row r="1879" spans="2:11" x14ac:dyDescent="0.25">
      <c r="B1879" t="s">
        <v>6229</v>
      </c>
      <c r="C1879" t="s">
        <v>6230</v>
      </c>
      <c r="D1879">
        <v>193</v>
      </c>
      <c r="E1879">
        <v>18</v>
      </c>
      <c r="F1879">
        <v>0.20799999999999999</v>
      </c>
      <c r="G1879">
        <v>0.16900000000000001</v>
      </c>
      <c r="H1879">
        <v>78.8</v>
      </c>
      <c r="I1879">
        <v>69.400000000000006</v>
      </c>
      <c r="J1879">
        <v>193</v>
      </c>
      <c r="K1879">
        <v>1878</v>
      </c>
    </row>
    <row r="1880" spans="2:11" x14ac:dyDescent="0.25">
      <c r="B1880" t="s">
        <v>6231</v>
      </c>
      <c r="C1880" t="s">
        <v>6232</v>
      </c>
      <c r="D1880">
        <v>192</v>
      </c>
      <c r="E1880">
        <v>12</v>
      </c>
      <c r="F1880">
        <v>0.20599999999999999</v>
      </c>
      <c r="G1880">
        <v>0.17699999999999999</v>
      </c>
      <c r="H1880">
        <v>71.599999999999994</v>
      </c>
      <c r="I1880">
        <v>62.5</v>
      </c>
      <c r="J1880">
        <v>192</v>
      </c>
      <c r="K1880">
        <v>1879</v>
      </c>
    </row>
    <row r="1881" spans="2:11" x14ac:dyDescent="0.25">
      <c r="B1881" t="s">
        <v>6233</v>
      </c>
      <c r="C1881" t="s">
        <v>6234</v>
      </c>
      <c r="D1881">
        <v>192</v>
      </c>
      <c r="E1881">
        <v>16</v>
      </c>
      <c r="F1881">
        <v>0.21099999999999999</v>
      </c>
      <c r="G1881">
        <v>0.218</v>
      </c>
      <c r="H1881">
        <v>45.1</v>
      </c>
      <c r="I1881">
        <v>31.2</v>
      </c>
      <c r="J1881">
        <v>192</v>
      </c>
      <c r="K1881">
        <v>1880</v>
      </c>
    </row>
    <row r="1882" spans="2:11" x14ac:dyDescent="0.25">
      <c r="B1882" t="s">
        <v>6235</v>
      </c>
      <c r="C1882" t="s">
        <v>6236</v>
      </c>
      <c r="D1882">
        <v>191</v>
      </c>
      <c r="E1882">
        <v>8</v>
      </c>
      <c r="F1882">
        <v>0.22500000000000001</v>
      </c>
      <c r="G1882">
        <v>0.17499999999999999</v>
      </c>
      <c r="H1882">
        <v>82.7</v>
      </c>
      <c r="I1882">
        <v>56.2</v>
      </c>
      <c r="J1882">
        <v>191</v>
      </c>
      <c r="K1882">
        <v>1881</v>
      </c>
    </row>
    <row r="1883" spans="2:11" x14ac:dyDescent="0.25">
      <c r="B1883" t="s">
        <v>6237</v>
      </c>
      <c r="C1883" t="s">
        <v>6238</v>
      </c>
      <c r="D1883">
        <v>191</v>
      </c>
      <c r="E1883">
        <v>9</v>
      </c>
      <c r="F1883">
        <v>0.182</v>
      </c>
      <c r="G1883">
        <v>0.19800000000000001</v>
      </c>
      <c r="H1883">
        <v>37</v>
      </c>
      <c r="I1883">
        <v>44.4</v>
      </c>
      <c r="J1883">
        <v>191</v>
      </c>
      <c r="K1883">
        <v>1882</v>
      </c>
    </row>
    <row r="1884" spans="2:11" x14ac:dyDescent="0.25">
      <c r="B1884" t="s">
        <v>6239</v>
      </c>
      <c r="C1884" t="s">
        <v>6240</v>
      </c>
      <c r="D1884">
        <v>191</v>
      </c>
      <c r="E1884">
        <v>7</v>
      </c>
      <c r="F1884">
        <v>0.184</v>
      </c>
      <c r="G1884">
        <v>0.183</v>
      </c>
      <c r="H1884">
        <v>51</v>
      </c>
      <c r="I1884">
        <v>57.1</v>
      </c>
      <c r="J1884">
        <v>191</v>
      </c>
      <c r="K1884">
        <v>1883</v>
      </c>
    </row>
    <row r="1885" spans="2:11" x14ac:dyDescent="0.25">
      <c r="B1885" t="s">
        <v>6241</v>
      </c>
      <c r="C1885" t="s">
        <v>6242</v>
      </c>
      <c r="D1885">
        <v>191</v>
      </c>
      <c r="E1885">
        <v>13</v>
      </c>
      <c r="F1885">
        <v>0.16600000000000001</v>
      </c>
      <c r="G1885">
        <v>0.19700000000000001</v>
      </c>
      <c r="H1885">
        <v>25.5</v>
      </c>
      <c r="I1885">
        <v>46.2</v>
      </c>
      <c r="J1885">
        <v>191</v>
      </c>
      <c r="K1885">
        <v>1884</v>
      </c>
    </row>
    <row r="1886" spans="2:11" x14ac:dyDescent="0.25">
      <c r="B1886" t="s">
        <v>6243</v>
      </c>
      <c r="C1886" t="s">
        <v>6244</v>
      </c>
      <c r="D1886">
        <v>191</v>
      </c>
      <c r="E1886">
        <v>40</v>
      </c>
      <c r="F1886">
        <v>0.19400000000000001</v>
      </c>
      <c r="G1886">
        <v>0.21299999999999999</v>
      </c>
      <c r="H1886">
        <v>36.1</v>
      </c>
      <c r="I1886">
        <v>33.799999999999997</v>
      </c>
      <c r="J1886">
        <v>191</v>
      </c>
      <c r="K1886">
        <v>1885</v>
      </c>
    </row>
    <row r="1887" spans="2:11" x14ac:dyDescent="0.25">
      <c r="B1887" t="s">
        <v>6245</v>
      </c>
      <c r="C1887" t="s">
        <v>6246</v>
      </c>
      <c r="D1887">
        <v>191</v>
      </c>
      <c r="E1887">
        <v>7</v>
      </c>
      <c r="F1887">
        <v>0.17499999999999999</v>
      </c>
      <c r="G1887">
        <v>0.182</v>
      </c>
      <c r="H1887">
        <v>44</v>
      </c>
      <c r="I1887">
        <v>57.1</v>
      </c>
      <c r="J1887">
        <v>191</v>
      </c>
      <c r="K1887">
        <v>1886</v>
      </c>
    </row>
    <row r="1888" spans="2:11" x14ac:dyDescent="0.25">
      <c r="B1888" t="s">
        <v>1174</v>
      </c>
      <c r="C1888" t="s">
        <v>1175</v>
      </c>
      <c r="D1888">
        <v>191</v>
      </c>
      <c r="E1888">
        <v>9</v>
      </c>
      <c r="F1888">
        <v>0.16600000000000001</v>
      </c>
      <c r="G1888">
        <v>0.20599999999999999</v>
      </c>
      <c r="H1888">
        <v>20.5</v>
      </c>
      <c r="I1888">
        <v>50</v>
      </c>
      <c r="J1888">
        <v>191</v>
      </c>
      <c r="K1888">
        <v>1887</v>
      </c>
    </row>
    <row r="1889" spans="2:11" x14ac:dyDescent="0.25">
      <c r="B1889" t="s">
        <v>6247</v>
      </c>
      <c r="C1889" t="s">
        <v>6248</v>
      </c>
      <c r="D1889">
        <v>190</v>
      </c>
      <c r="E1889">
        <v>14</v>
      </c>
      <c r="F1889">
        <v>0.19400000000000001</v>
      </c>
      <c r="G1889">
        <v>0.19900000000000001</v>
      </c>
      <c r="H1889">
        <v>45.5</v>
      </c>
      <c r="I1889">
        <v>42.9</v>
      </c>
      <c r="J1889">
        <v>190</v>
      </c>
      <c r="K1889">
        <v>1888</v>
      </c>
    </row>
    <row r="1890" spans="2:11" x14ac:dyDescent="0.25">
      <c r="B1890" t="s">
        <v>6249</v>
      </c>
      <c r="C1890" t="s">
        <v>6250</v>
      </c>
      <c r="D1890">
        <v>190</v>
      </c>
      <c r="E1890">
        <v>10</v>
      </c>
      <c r="F1890">
        <v>0.16500000000000001</v>
      </c>
      <c r="G1890">
        <v>0.22800000000000001</v>
      </c>
      <c r="H1890">
        <v>12.2</v>
      </c>
      <c r="I1890">
        <v>30</v>
      </c>
      <c r="J1890">
        <v>190</v>
      </c>
      <c r="K1890">
        <v>1889</v>
      </c>
    </row>
    <row r="1891" spans="2:11" x14ac:dyDescent="0.25">
      <c r="B1891" t="s">
        <v>6251</v>
      </c>
      <c r="C1891" t="s">
        <v>6252</v>
      </c>
      <c r="D1891">
        <v>190</v>
      </c>
      <c r="E1891">
        <v>14</v>
      </c>
      <c r="F1891">
        <v>0.20899999999999999</v>
      </c>
      <c r="G1891">
        <v>0.22</v>
      </c>
      <c r="H1891">
        <v>41.7</v>
      </c>
      <c r="I1891">
        <v>28.6</v>
      </c>
      <c r="J1891">
        <v>190</v>
      </c>
      <c r="K1891">
        <v>1890</v>
      </c>
    </row>
    <row r="1892" spans="2:11" x14ac:dyDescent="0.25">
      <c r="B1892" t="s">
        <v>6253</v>
      </c>
      <c r="C1892" t="s">
        <v>6254</v>
      </c>
      <c r="D1892">
        <v>190</v>
      </c>
      <c r="E1892">
        <v>20</v>
      </c>
      <c r="F1892">
        <v>0.21199999999999999</v>
      </c>
      <c r="G1892">
        <v>0.184</v>
      </c>
      <c r="H1892">
        <v>71</v>
      </c>
      <c r="I1892">
        <v>55</v>
      </c>
      <c r="J1892">
        <v>190</v>
      </c>
      <c r="K1892">
        <v>1891</v>
      </c>
    </row>
    <row r="1893" spans="2:11" x14ac:dyDescent="0.25">
      <c r="B1893" t="s">
        <v>6255</v>
      </c>
      <c r="C1893" t="s">
        <v>6256</v>
      </c>
      <c r="D1893">
        <v>190</v>
      </c>
      <c r="E1893">
        <v>7</v>
      </c>
      <c r="F1893">
        <v>0.223</v>
      </c>
      <c r="G1893">
        <v>0.24399999999999999</v>
      </c>
      <c r="H1893">
        <v>36.5</v>
      </c>
      <c r="I1893">
        <v>0</v>
      </c>
      <c r="J1893">
        <v>190</v>
      </c>
      <c r="K1893">
        <v>1892</v>
      </c>
    </row>
    <row r="1894" spans="2:11" x14ac:dyDescent="0.25">
      <c r="B1894" t="s">
        <v>6257</v>
      </c>
      <c r="C1894" t="s">
        <v>6258</v>
      </c>
      <c r="D1894">
        <v>190</v>
      </c>
      <c r="E1894">
        <v>12</v>
      </c>
      <c r="F1894">
        <v>0.223</v>
      </c>
      <c r="G1894">
        <v>0.17599999999999999</v>
      </c>
      <c r="H1894">
        <v>81.099999999999994</v>
      </c>
      <c r="I1894">
        <v>58.3</v>
      </c>
      <c r="J1894">
        <v>190</v>
      </c>
      <c r="K1894">
        <v>1893</v>
      </c>
    </row>
    <row r="1895" spans="2:11" x14ac:dyDescent="0.25">
      <c r="B1895" t="s">
        <v>6259</v>
      </c>
      <c r="C1895" t="s">
        <v>6260</v>
      </c>
      <c r="D1895">
        <v>190</v>
      </c>
      <c r="E1895">
        <v>13</v>
      </c>
      <c r="F1895">
        <v>0.19700000000000001</v>
      </c>
      <c r="G1895">
        <v>0.26400000000000001</v>
      </c>
      <c r="H1895">
        <v>14.2</v>
      </c>
      <c r="I1895">
        <v>11.5</v>
      </c>
      <c r="J1895">
        <v>190</v>
      </c>
      <c r="K1895">
        <v>1894</v>
      </c>
    </row>
    <row r="1896" spans="2:11" x14ac:dyDescent="0.25">
      <c r="B1896" t="s">
        <v>6261</v>
      </c>
      <c r="C1896" t="s">
        <v>6262</v>
      </c>
      <c r="D1896">
        <v>189</v>
      </c>
      <c r="E1896">
        <v>10</v>
      </c>
      <c r="F1896">
        <v>0.21099999999999999</v>
      </c>
      <c r="G1896">
        <v>0.20200000000000001</v>
      </c>
      <c r="H1896">
        <v>56.4</v>
      </c>
      <c r="I1896">
        <v>40</v>
      </c>
      <c r="J1896">
        <v>189</v>
      </c>
      <c r="K1896">
        <v>1895</v>
      </c>
    </row>
    <row r="1897" spans="2:11" x14ac:dyDescent="0.25">
      <c r="B1897" t="s">
        <v>6263</v>
      </c>
      <c r="C1897" t="s">
        <v>6264</v>
      </c>
      <c r="D1897">
        <v>189</v>
      </c>
      <c r="E1897">
        <v>15</v>
      </c>
      <c r="F1897">
        <v>0.191</v>
      </c>
      <c r="G1897">
        <v>0.193</v>
      </c>
      <c r="H1897">
        <v>47.9</v>
      </c>
      <c r="I1897">
        <v>46.7</v>
      </c>
      <c r="J1897">
        <v>189</v>
      </c>
      <c r="K1897">
        <v>1896</v>
      </c>
    </row>
    <row r="1898" spans="2:11" x14ac:dyDescent="0.25">
      <c r="B1898" t="s">
        <v>6265</v>
      </c>
      <c r="C1898" t="s">
        <v>6266</v>
      </c>
      <c r="D1898">
        <v>189</v>
      </c>
      <c r="E1898">
        <v>6</v>
      </c>
      <c r="F1898">
        <v>0.223</v>
      </c>
      <c r="G1898">
        <v>0.22900000000000001</v>
      </c>
      <c r="H1898">
        <v>45.9</v>
      </c>
      <c r="I1898">
        <v>16.7</v>
      </c>
      <c r="J1898">
        <v>189</v>
      </c>
      <c r="K1898">
        <v>1897</v>
      </c>
    </row>
    <row r="1899" spans="2:11" x14ac:dyDescent="0.25">
      <c r="B1899" t="s">
        <v>2169</v>
      </c>
      <c r="C1899" t="s">
        <v>2170</v>
      </c>
      <c r="D1899">
        <v>189</v>
      </c>
      <c r="E1899">
        <v>14</v>
      </c>
      <c r="F1899">
        <v>0.17399999999999999</v>
      </c>
      <c r="G1899">
        <v>0.253</v>
      </c>
      <c r="H1899">
        <v>9.1999999999999993</v>
      </c>
      <c r="I1899">
        <v>14.3</v>
      </c>
      <c r="J1899">
        <v>189</v>
      </c>
      <c r="K1899">
        <v>1898</v>
      </c>
    </row>
    <row r="1900" spans="2:11" x14ac:dyDescent="0.25">
      <c r="B1900" t="s">
        <v>6267</v>
      </c>
      <c r="C1900" t="s">
        <v>6268</v>
      </c>
      <c r="D1900">
        <v>189</v>
      </c>
      <c r="E1900">
        <v>12</v>
      </c>
      <c r="F1900">
        <v>0.18099999999999999</v>
      </c>
      <c r="G1900">
        <v>0.21099999999999999</v>
      </c>
      <c r="H1900">
        <v>28</v>
      </c>
      <c r="I1900">
        <v>33.299999999999997</v>
      </c>
      <c r="J1900">
        <v>189</v>
      </c>
      <c r="K1900">
        <v>1899</v>
      </c>
    </row>
    <row r="1901" spans="2:11" x14ac:dyDescent="0.25">
      <c r="B1901" t="s">
        <v>6269</v>
      </c>
      <c r="C1901" t="s">
        <v>6270</v>
      </c>
      <c r="D1901">
        <v>189</v>
      </c>
      <c r="E1901">
        <v>22</v>
      </c>
      <c r="F1901">
        <v>0.16900000000000001</v>
      </c>
      <c r="G1901">
        <v>0.183</v>
      </c>
      <c r="H1901">
        <v>37.9</v>
      </c>
      <c r="I1901">
        <v>54.5</v>
      </c>
      <c r="J1901">
        <v>189</v>
      </c>
      <c r="K1901">
        <v>1900</v>
      </c>
    </row>
    <row r="1902" spans="2:11" x14ac:dyDescent="0.25">
      <c r="B1902" t="s">
        <v>6271</v>
      </c>
      <c r="C1902" t="s">
        <v>6272</v>
      </c>
      <c r="D1902">
        <v>189</v>
      </c>
      <c r="E1902">
        <v>19</v>
      </c>
      <c r="F1902">
        <v>0.19400000000000001</v>
      </c>
      <c r="G1902">
        <v>0.214</v>
      </c>
      <c r="H1902">
        <v>34.9</v>
      </c>
      <c r="I1902">
        <v>31.6</v>
      </c>
      <c r="J1902">
        <v>189</v>
      </c>
      <c r="K1902">
        <v>1901</v>
      </c>
    </row>
    <row r="1903" spans="2:11" x14ac:dyDescent="0.25">
      <c r="B1903" t="s">
        <v>6273</v>
      </c>
      <c r="C1903" t="s">
        <v>6274</v>
      </c>
      <c r="D1903">
        <v>188</v>
      </c>
      <c r="E1903">
        <v>7</v>
      </c>
      <c r="F1903">
        <v>0.20699999999999999</v>
      </c>
      <c r="G1903">
        <v>0.188</v>
      </c>
      <c r="H1903">
        <v>64.5</v>
      </c>
      <c r="I1903">
        <v>50</v>
      </c>
      <c r="J1903">
        <v>188</v>
      </c>
      <c r="K1903">
        <v>1902</v>
      </c>
    </row>
    <row r="1904" spans="2:11" x14ac:dyDescent="0.25">
      <c r="B1904" t="s">
        <v>298</v>
      </c>
      <c r="C1904" t="s">
        <v>299</v>
      </c>
      <c r="D1904">
        <v>188</v>
      </c>
      <c r="E1904">
        <v>22</v>
      </c>
      <c r="F1904">
        <v>0.19</v>
      </c>
      <c r="G1904">
        <v>0.2</v>
      </c>
      <c r="H1904">
        <v>42</v>
      </c>
      <c r="I1904">
        <v>40.9</v>
      </c>
      <c r="J1904">
        <v>188</v>
      </c>
      <c r="K1904">
        <v>1903</v>
      </c>
    </row>
    <row r="1905" spans="2:11" x14ac:dyDescent="0.25">
      <c r="B1905" t="s">
        <v>6275</v>
      </c>
      <c r="C1905" t="s">
        <v>6276</v>
      </c>
      <c r="D1905">
        <v>187</v>
      </c>
      <c r="E1905">
        <v>16</v>
      </c>
      <c r="F1905">
        <v>0.17399999999999999</v>
      </c>
      <c r="G1905">
        <v>0.184</v>
      </c>
      <c r="H1905">
        <v>41.6</v>
      </c>
      <c r="I1905">
        <v>53.1</v>
      </c>
      <c r="J1905">
        <v>187</v>
      </c>
      <c r="K1905">
        <v>1904</v>
      </c>
    </row>
    <row r="1906" spans="2:11" x14ac:dyDescent="0.25">
      <c r="B1906" t="s">
        <v>6277</v>
      </c>
      <c r="C1906" t="s">
        <v>6278</v>
      </c>
      <c r="D1906">
        <v>187</v>
      </c>
      <c r="E1906">
        <v>8</v>
      </c>
      <c r="F1906">
        <v>0.192</v>
      </c>
      <c r="G1906">
        <v>0.25700000000000001</v>
      </c>
      <c r="H1906">
        <v>14</v>
      </c>
      <c r="I1906">
        <v>12.5</v>
      </c>
      <c r="J1906">
        <v>187</v>
      </c>
      <c r="K1906">
        <v>1905</v>
      </c>
    </row>
    <row r="1907" spans="2:11" x14ac:dyDescent="0.25">
      <c r="B1907" t="s">
        <v>6279</v>
      </c>
      <c r="C1907" t="s">
        <v>6280</v>
      </c>
      <c r="D1907">
        <v>187</v>
      </c>
      <c r="E1907">
        <v>15</v>
      </c>
      <c r="F1907">
        <v>0.18099999999999999</v>
      </c>
      <c r="G1907">
        <v>0.187</v>
      </c>
      <c r="H1907">
        <v>44.3</v>
      </c>
      <c r="I1907">
        <v>50</v>
      </c>
      <c r="J1907">
        <v>187</v>
      </c>
      <c r="K1907">
        <v>1906</v>
      </c>
    </row>
    <row r="1908" spans="2:11" x14ac:dyDescent="0.25">
      <c r="B1908" t="s">
        <v>6281</v>
      </c>
      <c r="C1908" t="s">
        <v>6282</v>
      </c>
      <c r="D1908">
        <v>187</v>
      </c>
      <c r="E1908">
        <v>7</v>
      </c>
      <c r="F1908">
        <v>0.16300000000000001</v>
      </c>
      <c r="G1908">
        <v>0.19600000000000001</v>
      </c>
      <c r="H1908">
        <v>23.9</v>
      </c>
      <c r="I1908">
        <v>42.9</v>
      </c>
      <c r="J1908">
        <v>187</v>
      </c>
      <c r="K1908">
        <v>1907</v>
      </c>
    </row>
    <row r="1909" spans="2:11" x14ac:dyDescent="0.25">
      <c r="B1909" t="s">
        <v>6283</v>
      </c>
      <c r="C1909" t="s">
        <v>6284</v>
      </c>
      <c r="D1909">
        <v>187</v>
      </c>
      <c r="E1909">
        <v>11</v>
      </c>
      <c r="F1909">
        <v>0.17799999999999999</v>
      </c>
      <c r="G1909">
        <v>0.23899999999999999</v>
      </c>
      <c r="H1909">
        <v>14.3</v>
      </c>
      <c r="I1909">
        <v>18.2</v>
      </c>
      <c r="J1909">
        <v>187</v>
      </c>
      <c r="K1909">
        <v>1908</v>
      </c>
    </row>
    <row r="1910" spans="2:11" x14ac:dyDescent="0.25">
      <c r="B1910" t="s">
        <v>6285</v>
      </c>
      <c r="C1910" t="s">
        <v>6286</v>
      </c>
      <c r="D1910">
        <v>187</v>
      </c>
      <c r="E1910">
        <v>10</v>
      </c>
      <c r="F1910">
        <v>0.22</v>
      </c>
      <c r="G1910">
        <v>0.24399999999999999</v>
      </c>
      <c r="H1910">
        <v>34.700000000000003</v>
      </c>
      <c r="I1910">
        <v>15</v>
      </c>
      <c r="J1910">
        <v>187</v>
      </c>
      <c r="K1910">
        <v>1909</v>
      </c>
    </row>
    <row r="1911" spans="2:11" x14ac:dyDescent="0.25">
      <c r="B1911" t="s">
        <v>6287</v>
      </c>
      <c r="C1911" t="s">
        <v>6288</v>
      </c>
      <c r="D1911">
        <v>187</v>
      </c>
      <c r="E1911">
        <v>10</v>
      </c>
      <c r="F1911">
        <v>0.17499999999999999</v>
      </c>
      <c r="G1911">
        <v>0.23300000000000001</v>
      </c>
      <c r="H1911">
        <v>14.4</v>
      </c>
      <c r="I1911">
        <v>20</v>
      </c>
      <c r="J1911">
        <v>187</v>
      </c>
      <c r="K1911">
        <v>1910</v>
      </c>
    </row>
    <row r="1912" spans="2:11" x14ac:dyDescent="0.25">
      <c r="B1912" t="s">
        <v>6289</v>
      </c>
      <c r="C1912" t="s">
        <v>6290</v>
      </c>
      <c r="D1912">
        <v>187</v>
      </c>
      <c r="E1912">
        <v>9</v>
      </c>
      <c r="F1912">
        <v>0.21199999999999999</v>
      </c>
      <c r="G1912">
        <v>0.24199999999999999</v>
      </c>
      <c r="H1912">
        <v>30.4</v>
      </c>
      <c r="I1912">
        <v>16.7</v>
      </c>
      <c r="J1912">
        <v>187</v>
      </c>
      <c r="K1912">
        <v>1911</v>
      </c>
    </row>
    <row r="1913" spans="2:11" x14ac:dyDescent="0.25">
      <c r="B1913" t="s">
        <v>6291</v>
      </c>
      <c r="C1913" t="s">
        <v>6292</v>
      </c>
      <c r="D1913">
        <v>186</v>
      </c>
      <c r="E1913">
        <v>11</v>
      </c>
      <c r="F1913">
        <v>0.188</v>
      </c>
      <c r="G1913">
        <v>0.17</v>
      </c>
      <c r="H1913">
        <v>65.5</v>
      </c>
      <c r="I1913">
        <v>63.6</v>
      </c>
      <c r="J1913">
        <v>186</v>
      </c>
      <c r="K1913">
        <v>1912</v>
      </c>
    </row>
    <row r="1914" spans="2:11" x14ac:dyDescent="0.25">
      <c r="B1914" t="s">
        <v>339</v>
      </c>
      <c r="C1914" t="s">
        <v>340</v>
      </c>
      <c r="D1914">
        <v>186</v>
      </c>
      <c r="E1914">
        <v>12</v>
      </c>
      <c r="F1914">
        <v>0.189</v>
      </c>
      <c r="G1914">
        <v>0.222</v>
      </c>
      <c r="H1914">
        <v>27.1</v>
      </c>
      <c r="I1914">
        <v>25</v>
      </c>
      <c r="J1914">
        <v>186</v>
      </c>
      <c r="K1914">
        <v>1913</v>
      </c>
    </row>
    <row r="1915" spans="2:11" x14ac:dyDescent="0.25">
      <c r="B1915" t="s">
        <v>6293</v>
      </c>
      <c r="C1915" t="s">
        <v>6294</v>
      </c>
      <c r="D1915">
        <v>186</v>
      </c>
      <c r="E1915">
        <v>15</v>
      </c>
      <c r="F1915">
        <v>0.18099999999999999</v>
      </c>
      <c r="G1915">
        <v>0.17799999999999999</v>
      </c>
      <c r="H1915">
        <v>53.1</v>
      </c>
      <c r="I1915">
        <v>56.7</v>
      </c>
      <c r="J1915">
        <v>186</v>
      </c>
      <c r="K1915">
        <v>1914</v>
      </c>
    </row>
    <row r="1916" spans="2:11" x14ac:dyDescent="0.25">
      <c r="B1916" t="s">
        <v>161</v>
      </c>
      <c r="C1916" t="s">
        <v>162</v>
      </c>
      <c r="D1916">
        <v>185</v>
      </c>
      <c r="E1916">
        <v>7</v>
      </c>
      <c r="F1916">
        <v>0.189</v>
      </c>
      <c r="G1916">
        <v>0.22800000000000001</v>
      </c>
      <c r="H1916">
        <v>23.6</v>
      </c>
      <c r="I1916">
        <v>21.4</v>
      </c>
      <c r="J1916">
        <v>185</v>
      </c>
      <c r="K1916">
        <v>1915</v>
      </c>
    </row>
    <row r="1917" spans="2:11" x14ac:dyDescent="0.25">
      <c r="B1917" t="s">
        <v>6295</v>
      </c>
      <c r="C1917" t="s">
        <v>6296</v>
      </c>
      <c r="D1917">
        <v>185</v>
      </c>
      <c r="E1917">
        <v>28</v>
      </c>
      <c r="F1917">
        <v>0.185</v>
      </c>
      <c r="G1917">
        <v>0.17899999999999999</v>
      </c>
      <c r="H1917">
        <v>55.6</v>
      </c>
      <c r="I1917">
        <v>55.4</v>
      </c>
      <c r="J1917">
        <v>185</v>
      </c>
      <c r="K1917">
        <v>1916</v>
      </c>
    </row>
    <row r="1918" spans="2:11" x14ac:dyDescent="0.25">
      <c r="B1918" t="s">
        <v>6297</v>
      </c>
      <c r="C1918" t="s">
        <v>6298</v>
      </c>
      <c r="D1918">
        <v>185</v>
      </c>
      <c r="E1918">
        <v>6</v>
      </c>
      <c r="F1918">
        <v>0.185</v>
      </c>
      <c r="G1918">
        <v>0.20699999999999999</v>
      </c>
      <c r="H1918">
        <v>33.6</v>
      </c>
      <c r="I1918">
        <v>33.299999999999997</v>
      </c>
      <c r="J1918">
        <v>185</v>
      </c>
      <c r="K1918">
        <v>1917</v>
      </c>
    </row>
    <row r="1919" spans="2:11" x14ac:dyDescent="0.25">
      <c r="B1919" t="s">
        <v>6299</v>
      </c>
      <c r="C1919" t="s">
        <v>6300</v>
      </c>
      <c r="D1919">
        <v>185</v>
      </c>
      <c r="E1919">
        <v>12</v>
      </c>
      <c r="F1919">
        <v>0.192</v>
      </c>
      <c r="G1919">
        <v>0.185</v>
      </c>
      <c r="H1919">
        <v>55.6</v>
      </c>
      <c r="I1919">
        <v>50</v>
      </c>
      <c r="J1919">
        <v>185</v>
      </c>
      <c r="K1919">
        <v>1918</v>
      </c>
    </row>
    <row r="1920" spans="2:11" x14ac:dyDescent="0.25">
      <c r="B1920" t="s">
        <v>6301</v>
      </c>
      <c r="C1920" t="s">
        <v>6302</v>
      </c>
      <c r="D1920">
        <v>185</v>
      </c>
      <c r="E1920">
        <v>9</v>
      </c>
      <c r="F1920">
        <v>0.18099999999999999</v>
      </c>
      <c r="G1920">
        <v>0.22600000000000001</v>
      </c>
      <c r="H1920">
        <v>20.100000000000001</v>
      </c>
      <c r="I1920">
        <v>22.2</v>
      </c>
      <c r="J1920">
        <v>185</v>
      </c>
      <c r="K1920">
        <v>1919</v>
      </c>
    </row>
    <row r="1921" spans="2:11" x14ac:dyDescent="0.25">
      <c r="B1921" t="s">
        <v>6303</v>
      </c>
      <c r="C1921" t="s">
        <v>6304</v>
      </c>
      <c r="D1921">
        <v>184</v>
      </c>
      <c r="E1921">
        <v>9</v>
      </c>
      <c r="F1921">
        <v>0.17100000000000001</v>
      </c>
      <c r="G1921">
        <v>0.22600000000000001</v>
      </c>
      <c r="H1921">
        <v>15.3</v>
      </c>
      <c r="I1921">
        <v>22.2</v>
      </c>
      <c r="J1921">
        <v>184</v>
      </c>
      <c r="K1921">
        <v>1920</v>
      </c>
    </row>
    <row r="1922" spans="2:11" x14ac:dyDescent="0.25">
      <c r="B1922" t="s">
        <v>6305</v>
      </c>
      <c r="C1922" t="s">
        <v>6306</v>
      </c>
      <c r="D1922">
        <v>184</v>
      </c>
      <c r="E1922">
        <v>16</v>
      </c>
      <c r="F1922">
        <v>0.193</v>
      </c>
      <c r="G1922">
        <v>0.191</v>
      </c>
      <c r="H1922">
        <v>51.5</v>
      </c>
      <c r="I1922">
        <v>43.8</v>
      </c>
      <c r="J1922">
        <v>184</v>
      </c>
      <c r="K1922">
        <v>1921</v>
      </c>
    </row>
    <row r="1923" spans="2:11" x14ac:dyDescent="0.25">
      <c r="B1923" t="s">
        <v>6307</v>
      </c>
      <c r="C1923" t="s">
        <v>6308</v>
      </c>
      <c r="D1923">
        <v>184</v>
      </c>
      <c r="E1923">
        <v>13</v>
      </c>
      <c r="F1923">
        <v>0.17</v>
      </c>
      <c r="G1923">
        <v>0.17899999999999999</v>
      </c>
      <c r="H1923">
        <v>42.1</v>
      </c>
      <c r="I1923">
        <v>53.8</v>
      </c>
      <c r="J1923">
        <v>184</v>
      </c>
      <c r="K1923">
        <v>1922</v>
      </c>
    </row>
    <row r="1924" spans="2:11" x14ac:dyDescent="0.25">
      <c r="B1924" t="s">
        <v>6309</v>
      </c>
      <c r="C1924" t="s">
        <v>6310</v>
      </c>
      <c r="D1924">
        <v>183</v>
      </c>
      <c r="E1924">
        <v>7</v>
      </c>
      <c r="F1924">
        <v>0.192</v>
      </c>
      <c r="G1924">
        <v>0.192</v>
      </c>
      <c r="H1924">
        <v>50.2</v>
      </c>
      <c r="I1924">
        <v>42.9</v>
      </c>
      <c r="J1924">
        <v>183</v>
      </c>
      <c r="K1924">
        <v>1923</v>
      </c>
    </row>
    <row r="1925" spans="2:11" x14ac:dyDescent="0.25">
      <c r="B1925" t="s">
        <v>6311</v>
      </c>
      <c r="C1925" t="s">
        <v>6312</v>
      </c>
      <c r="D1925">
        <v>183</v>
      </c>
      <c r="E1925">
        <v>12</v>
      </c>
      <c r="F1925">
        <v>0.18099999999999999</v>
      </c>
      <c r="G1925">
        <v>0.183</v>
      </c>
      <c r="H1925">
        <v>47.9</v>
      </c>
      <c r="I1925">
        <v>50</v>
      </c>
      <c r="J1925">
        <v>183</v>
      </c>
      <c r="K1925">
        <v>1924</v>
      </c>
    </row>
    <row r="1926" spans="2:11" x14ac:dyDescent="0.25">
      <c r="B1926" t="s">
        <v>6313</v>
      </c>
      <c r="C1926" t="s">
        <v>6314</v>
      </c>
      <c r="D1926">
        <v>183</v>
      </c>
      <c r="E1926">
        <v>13</v>
      </c>
      <c r="F1926">
        <v>0.184</v>
      </c>
      <c r="G1926">
        <v>0.188</v>
      </c>
      <c r="H1926">
        <v>46.9</v>
      </c>
      <c r="I1926">
        <v>46.2</v>
      </c>
      <c r="J1926">
        <v>183</v>
      </c>
      <c r="K1926">
        <v>1925</v>
      </c>
    </row>
    <row r="1927" spans="2:11" x14ac:dyDescent="0.25">
      <c r="B1927" t="s">
        <v>2525</v>
      </c>
      <c r="C1927" t="s">
        <v>2526</v>
      </c>
      <c r="D1927">
        <v>183</v>
      </c>
      <c r="E1927">
        <v>32</v>
      </c>
      <c r="F1927">
        <v>0.184</v>
      </c>
      <c r="G1927">
        <v>0.20599999999999999</v>
      </c>
      <c r="H1927">
        <v>33.1</v>
      </c>
      <c r="I1927">
        <v>32.799999999999997</v>
      </c>
      <c r="J1927">
        <v>183</v>
      </c>
      <c r="K1927">
        <v>1926</v>
      </c>
    </row>
    <row r="1928" spans="2:11" x14ac:dyDescent="0.25">
      <c r="B1928" t="s">
        <v>6315</v>
      </c>
      <c r="C1928" t="s">
        <v>6316</v>
      </c>
      <c r="D1928">
        <v>183</v>
      </c>
      <c r="E1928">
        <v>8</v>
      </c>
      <c r="F1928">
        <v>0.216</v>
      </c>
      <c r="G1928">
        <v>0.17299999999999999</v>
      </c>
      <c r="H1928">
        <v>79.8</v>
      </c>
      <c r="I1928">
        <v>37.5</v>
      </c>
      <c r="J1928">
        <v>183</v>
      </c>
      <c r="K1928">
        <v>1927</v>
      </c>
    </row>
    <row r="1929" spans="2:11" x14ac:dyDescent="0.25">
      <c r="B1929" t="s">
        <v>6317</v>
      </c>
      <c r="C1929" t="s">
        <v>6318</v>
      </c>
      <c r="D1929">
        <v>183</v>
      </c>
      <c r="E1929">
        <v>11</v>
      </c>
      <c r="F1929">
        <v>0.16</v>
      </c>
      <c r="G1929">
        <v>0.16700000000000001</v>
      </c>
      <c r="H1929">
        <v>43.4</v>
      </c>
      <c r="I1929">
        <v>63.6</v>
      </c>
      <c r="J1929">
        <v>183</v>
      </c>
      <c r="K1929">
        <v>1928</v>
      </c>
    </row>
    <row r="1930" spans="2:11" x14ac:dyDescent="0.25">
      <c r="B1930" t="s">
        <v>6319</v>
      </c>
      <c r="C1930" t="s">
        <v>6320</v>
      </c>
      <c r="D1930">
        <v>183</v>
      </c>
      <c r="E1930">
        <v>19</v>
      </c>
      <c r="F1930">
        <v>0.19500000000000001</v>
      </c>
      <c r="G1930">
        <v>0.21099999999999999</v>
      </c>
      <c r="H1930">
        <v>37.799999999999997</v>
      </c>
      <c r="I1930">
        <v>28.9</v>
      </c>
      <c r="J1930">
        <v>183</v>
      </c>
      <c r="K1930">
        <v>1929</v>
      </c>
    </row>
    <row r="1931" spans="2:11" x14ac:dyDescent="0.25">
      <c r="B1931" t="s">
        <v>6321</v>
      </c>
      <c r="C1931" t="s">
        <v>6322</v>
      </c>
      <c r="D1931">
        <v>183</v>
      </c>
      <c r="E1931">
        <v>6</v>
      </c>
      <c r="F1931">
        <v>0.2</v>
      </c>
      <c r="G1931">
        <v>0.183</v>
      </c>
      <c r="H1931">
        <v>63.4</v>
      </c>
      <c r="I1931">
        <v>50</v>
      </c>
      <c r="J1931">
        <v>183</v>
      </c>
      <c r="K1931">
        <v>1930</v>
      </c>
    </row>
    <row r="1932" spans="2:11" x14ac:dyDescent="0.25">
      <c r="B1932" t="s">
        <v>470</v>
      </c>
      <c r="C1932" t="s">
        <v>471</v>
      </c>
      <c r="D1932">
        <v>183</v>
      </c>
      <c r="E1932">
        <v>8</v>
      </c>
      <c r="F1932">
        <v>0.19700000000000001</v>
      </c>
      <c r="G1932">
        <v>0.161</v>
      </c>
      <c r="H1932">
        <v>77.8</v>
      </c>
      <c r="I1932">
        <v>68.8</v>
      </c>
      <c r="J1932">
        <v>183</v>
      </c>
      <c r="K1932">
        <v>1931</v>
      </c>
    </row>
    <row r="1933" spans="2:11" x14ac:dyDescent="0.25">
      <c r="B1933" t="s">
        <v>6323</v>
      </c>
      <c r="C1933" t="s">
        <v>6324</v>
      </c>
      <c r="D1933">
        <v>182</v>
      </c>
      <c r="E1933">
        <v>14</v>
      </c>
      <c r="F1933">
        <v>0.17399999999999999</v>
      </c>
      <c r="G1933">
        <v>0.17399999999999999</v>
      </c>
      <c r="H1933">
        <v>50.3</v>
      </c>
      <c r="I1933">
        <v>57.1</v>
      </c>
      <c r="J1933">
        <v>182</v>
      </c>
      <c r="K1933">
        <v>1932</v>
      </c>
    </row>
    <row r="1934" spans="2:11" x14ac:dyDescent="0.25">
      <c r="B1934" t="s">
        <v>6325</v>
      </c>
      <c r="C1934" t="s">
        <v>6326</v>
      </c>
      <c r="D1934">
        <v>182</v>
      </c>
      <c r="E1934">
        <v>10</v>
      </c>
      <c r="F1934">
        <v>0.185</v>
      </c>
      <c r="G1934">
        <v>0.24099999999999999</v>
      </c>
      <c r="H1934">
        <v>16.100000000000001</v>
      </c>
      <c r="I1934">
        <v>15</v>
      </c>
      <c r="J1934">
        <v>182</v>
      </c>
      <c r="K1934">
        <v>1933</v>
      </c>
    </row>
    <row r="1935" spans="2:11" x14ac:dyDescent="0.25">
      <c r="B1935" t="s">
        <v>6327</v>
      </c>
      <c r="C1935" t="s">
        <v>6328</v>
      </c>
      <c r="D1935">
        <v>182</v>
      </c>
      <c r="E1935">
        <v>8</v>
      </c>
      <c r="F1935">
        <v>0.18</v>
      </c>
      <c r="G1935">
        <v>0.20699999999999999</v>
      </c>
      <c r="H1935">
        <v>29.4</v>
      </c>
      <c r="I1935">
        <v>31.2</v>
      </c>
      <c r="J1935">
        <v>182</v>
      </c>
      <c r="K1935">
        <v>1934</v>
      </c>
    </row>
    <row r="1936" spans="2:11" x14ac:dyDescent="0.25">
      <c r="B1936" t="s">
        <v>6329</v>
      </c>
      <c r="C1936" t="s">
        <v>6330</v>
      </c>
      <c r="D1936">
        <v>182</v>
      </c>
      <c r="E1936">
        <v>5</v>
      </c>
      <c r="F1936">
        <v>0.17</v>
      </c>
      <c r="G1936">
        <v>0.17100000000000001</v>
      </c>
      <c r="H1936">
        <v>49.2</v>
      </c>
      <c r="I1936">
        <v>60</v>
      </c>
      <c r="J1936">
        <v>182</v>
      </c>
      <c r="K1936">
        <v>1935</v>
      </c>
    </row>
    <row r="1937" spans="2:11" x14ac:dyDescent="0.25">
      <c r="B1937" t="s">
        <v>677</v>
      </c>
      <c r="C1937" t="s">
        <v>678</v>
      </c>
      <c r="D1937">
        <v>182</v>
      </c>
      <c r="E1937">
        <v>24</v>
      </c>
      <c r="F1937">
        <v>0.19500000000000001</v>
      </c>
      <c r="G1937">
        <v>0.17199999999999999</v>
      </c>
      <c r="H1937">
        <v>68</v>
      </c>
      <c r="I1937">
        <v>58.3</v>
      </c>
      <c r="J1937">
        <v>182</v>
      </c>
      <c r="K1937">
        <v>1936</v>
      </c>
    </row>
    <row r="1938" spans="2:11" x14ac:dyDescent="0.25">
      <c r="B1938" t="s">
        <v>6331</v>
      </c>
      <c r="C1938" t="s">
        <v>6332</v>
      </c>
      <c r="D1938">
        <v>182</v>
      </c>
      <c r="E1938">
        <v>15</v>
      </c>
      <c r="F1938">
        <v>0.189</v>
      </c>
      <c r="G1938">
        <v>0.182</v>
      </c>
      <c r="H1938">
        <v>55.8</v>
      </c>
      <c r="I1938">
        <v>50</v>
      </c>
      <c r="J1938">
        <v>182</v>
      </c>
      <c r="K1938">
        <v>1937</v>
      </c>
    </row>
    <row r="1939" spans="2:11" x14ac:dyDescent="0.25">
      <c r="B1939" t="s">
        <v>6333</v>
      </c>
      <c r="C1939" t="s">
        <v>6334</v>
      </c>
      <c r="D1939">
        <v>182</v>
      </c>
      <c r="E1939">
        <v>36</v>
      </c>
      <c r="F1939">
        <v>0.187</v>
      </c>
      <c r="G1939">
        <v>0.17699999999999999</v>
      </c>
      <c r="H1939">
        <v>58.5</v>
      </c>
      <c r="I1939">
        <v>54.2</v>
      </c>
      <c r="J1939">
        <v>182</v>
      </c>
      <c r="K1939">
        <v>1938</v>
      </c>
    </row>
    <row r="1940" spans="2:11" x14ac:dyDescent="0.25">
      <c r="B1940" t="s">
        <v>6335</v>
      </c>
      <c r="C1940" t="s">
        <v>6336</v>
      </c>
      <c r="D1940">
        <v>182</v>
      </c>
      <c r="E1940">
        <v>20</v>
      </c>
      <c r="F1940">
        <v>0.18099999999999999</v>
      </c>
      <c r="G1940">
        <v>0.20100000000000001</v>
      </c>
      <c r="H1940">
        <v>34.799999999999997</v>
      </c>
      <c r="I1940">
        <v>35</v>
      </c>
      <c r="J1940">
        <v>182</v>
      </c>
      <c r="K1940">
        <v>1939</v>
      </c>
    </row>
    <row r="1941" spans="2:11" x14ac:dyDescent="0.25">
      <c r="B1941" t="s">
        <v>6337</v>
      </c>
      <c r="C1941" t="s">
        <v>6338</v>
      </c>
      <c r="D1941">
        <v>181</v>
      </c>
      <c r="E1941">
        <v>6</v>
      </c>
      <c r="F1941">
        <v>0.158</v>
      </c>
      <c r="G1941">
        <v>0.23499999999999999</v>
      </c>
      <c r="H1941">
        <v>7.9</v>
      </c>
      <c r="I1941">
        <v>16.7</v>
      </c>
      <c r="J1941">
        <v>181</v>
      </c>
      <c r="K1941">
        <v>1940</v>
      </c>
    </row>
    <row r="1942" spans="2:11" x14ac:dyDescent="0.25">
      <c r="B1942" t="s">
        <v>6339</v>
      </c>
      <c r="C1942" t="s">
        <v>6340</v>
      </c>
      <c r="D1942">
        <v>181</v>
      </c>
      <c r="E1942">
        <v>16</v>
      </c>
      <c r="F1942">
        <v>0.2</v>
      </c>
      <c r="G1942">
        <v>0.17699999999999999</v>
      </c>
      <c r="H1942">
        <v>68.2</v>
      </c>
      <c r="I1942">
        <v>53.1</v>
      </c>
      <c r="J1942">
        <v>181</v>
      </c>
      <c r="K1942">
        <v>1941</v>
      </c>
    </row>
    <row r="1943" spans="2:11" x14ac:dyDescent="0.25">
      <c r="B1943" t="s">
        <v>6341</v>
      </c>
      <c r="C1943" t="s">
        <v>6342</v>
      </c>
      <c r="D1943">
        <v>181</v>
      </c>
      <c r="E1943">
        <v>16</v>
      </c>
      <c r="F1943">
        <v>0.183</v>
      </c>
      <c r="G1943">
        <v>0.184</v>
      </c>
      <c r="H1943">
        <v>49.2</v>
      </c>
      <c r="I1943">
        <v>46.9</v>
      </c>
      <c r="J1943">
        <v>181</v>
      </c>
      <c r="K1943">
        <v>1942</v>
      </c>
    </row>
    <row r="1944" spans="2:11" x14ac:dyDescent="0.25">
      <c r="B1944" t="s">
        <v>6343</v>
      </c>
      <c r="C1944" t="s">
        <v>6344</v>
      </c>
      <c r="D1944">
        <v>181</v>
      </c>
      <c r="E1944">
        <v>8</v>
      </c>
      <c r="F1944">
        <v>0.17100000000000001</v>
      </c>
      <c r="G1944">
        <v>0.18099999999999999</v>
      </c>
      <c r="H1944">
        <v>41.3</v>
      </c>
      <c r="I1944">
        <v>50</v>
      </c>
      <c r="J1944">
        <v>181</v>
      </c>
      <c r="K1944">
        <v>1943</v>
      </c>
    </row>
    <row r="1945" spans="2:11" x14ac:dyDescent="0.25">
      <c r="B1945" t="s">
        <v>6345</v>
      </c>
      <c r="C1945" t="s">
        <v>6346</v>
      </c>
      <c r="D1945">
        <v>180</v>
      </c>
      <c r="E1945">
        <v>19</v>
      </c>
      <c r="F1945">
        <v>0.17699999999999999</v>
      </c>
      <c r="G1945">
        <v>0.18</v>
      </c>
      <c r="H1945">
        <v>47.2</v>
      </c>
      <c r="I1945">
        <v>50</v>
      </c>
      <c r="J1945">
        <v>180</v>
      </c>
      <c r="K1945">
        <v>1944</v>
      </c>
    </row>
    <row r="1946" spans="2:11" x14ac:dyDescent="0.25">
      <c r="B1946" t="s">
        <v>6347</v>
      </c>
      <c r="C1946" t="s">
        <v>6348</v>
      </c>
      <c r="D1946">
        <v>179</v>
      </c>
      <c r="E1946">
        <v>6</v>
      </c>
      <c r="F1946">
        <v>0.17699999999999999</v>
      </c>
      <c r="G1946">
        <v>0.23200000000000001</v>
      </c>
      <c r="H1946">
        <v>15.6</v>
      </c>
      <c r="I1946">
        <v>16.7</v>
      </c>
      <c r="J1946">
        <v>179</v>
      </c>
      <c r="K1946">
        <v>1945</v>
      </c>
    </row>
    <row r="1947" spans="2:11" x14ac:dyDescent="0.25">
      <c r="B1947" t="s">
        <v>6349</v>
      </c>
      <c r="C1947" t="s">
        <v>6350</v>
      </c>
      <c r="D1947">
        <v>179</v>
      </c>
      <c r="E1947">
        <v>14</v>
      </c>
      <c r="F1947">
        <v>0.16800000000000001</v>
      </c>
      <c r="G1947">
        <v>0.17899999999999999</v>
      </c>
      <c r="H1947">
        <v>40.4</v>
      </c>
      <c r="I1947">
        <v>50</v>
      </c>
      <c r="J1947">
        <v>179</v>
      </c>
      <c r="K1947">
        <v>1946</v>
      </c>
    </row>
    <row r="1948" spans="2:11" x14ac:dyDescent="0.25">
      <c r="B1948" t="s">
        <v>6351</v>
      </c>
      <c r="C1948" t="s">
        <v>6352</v>
      </c>
      <c r="D1948">
        <v>179</v>
      </c>
      <c r="E1948">
        <v>10</v>
      </c>
      <c r="F1948">
        <v>0.2</v>
      </c>
      <c r="G1948">
        <v>0.191</v>
      </c>
      <c r="H1948">
        <v>57.7</v>
      </c>
      <c r="I1948">
        <v>40</v>
      </c>
      <c r="J1948">
        <v>179</v>
      </c>
      <c r="K1948">
        <v>1947</v>
      </c>
    </row>
    <row r="1949" spans="2:11" x14ac:dyDescent="0.25">
      <c r="B1949" t="s">
        <v>6353</v>
      </c>
      <c r="C1949" t="s">
        <v>6354</v>
      </c>
      <c r="D1949">
        <v>178</v>
      </c>
      <c r="E1949">
        <v>14</v>
      </c>
      <c r="F1949">
        <v>0.16</v>
      </c>
      <c r="G1949">
        <v>0.22800000000000001</v>
      </c>
      <c r="H1949">
        <v>10.1</v>
      </c>
      <c r="I1949">
        <v>17.899999999999999</v>
      </c>
      <c r="J1949">
        <v>178</v>
      </c>
      <c r="K1949">
        <v>1948</v>
      </c>
    </row>
    <row r="1950" spans="2:11" x14ac:dyDescent="0.25">
      <c r="B1950" t="s">
        <v>6355</v>
      </c>
      <c r="C1950" t="s">
        <v>6356</v>
      </c>
      <c r="D1950">
        <v>178</v>
      </c>
      <c r="E1950">
        <v>23</v>
      </c>
      <c r="F1950">
        <v>0.159</v>
      </c>
      <c r="G1950">
        <v>0.2</v>
      </c>
      <c r="H1950">
        <v>19.2</v>
      </c>
      <c r="I1950">
        <v>32.6</v>
      </c>
      <c r="J1950">
        <v>178</v>
      </c>
      <c r="K1950">
        <v>1949</v>
      </c>
    </row>
    <row r="1951" spans="2:11" x14ac:dyDescent="0.25">
      <c r="B1951" t="s">
        <v>6357</v>
      </c>
      <c r="C1951" t="s">
        <v>6358</v>
      </c>
      <c r="D1951">
        <v>178</v>
      </c>
      <c r="E1951">
        <v>20</v>
      </c>
      <c r="F1951">
        <v>0.17799999999999999</v>
      </c>
      <c r="G1951">
        <v>0.23499999999999999</v>
      </c>
      <c r="H1951">
        <v>15.3</v>
      </c>
      <c r="I1951">
        <v>15</v>
      </c>
      <c r="J1951">
        <v>178</v>
      </c>
      <c r="K1951">
        <v>1950</v>
      </c>
    </row>
    <row r="1952" spans="2:11" x14ac:dyDescent="0.25">
      <c r="B1952" t="s">
        <v>6359</v>
      </c>
      <c r="C1952" t="s">
        <v>6360</v>
      </c>
      <c r="D1952">
        <v>178</v>
      </c>
      <c r="E1952">
        <v>10</v>
      </c>
      <c r="F1952">
        <v>0.192</v>
      </c>
      <c r="G1952">
        <v>0.222</v>
      </c>
      <c r="H1952">
        <v>28.9</v>
      </c>
      <c r="I1952">
        <v>20</v>
      </c>
      <c r="J1952">
        <v>178</v>
      </c>
      <c r="K1952">
        <v>1951</v>
      </c>
    </row>
    <row r="1953" spans="2:11" x14ac:dyDescent="0.25">
      <c r="B1953" t="s">
        <v>6361</v>
      </c>
      <c r="C1953" t="s">
        <v>6362</v>
      </c>
      <c r="D1953">
        <v>177</v>
      </c>
      <c r="E1953">
        <v>6</v>
      </c>
      <c r="F1953">
        <v>0.19400000000000001</v>
      </c>
      <c r="G1953">
        <v>0.21099999999999999</v>
      </c>
      <c r="H1953">
        <v>37.200000000000003</v>
      </c>
      <c r="I1953">
        <v>25</v>
      </c>
      <c r="J1953">
        <v>177</v>
      </c>
      <c r="K1953">
        <v>1952</v>
      </c>
    </row>
    <row r="1954" spans="2:11" x14ac:dyDescent="0.25">
      <c r="B1954" t="s">
        <v>6363</v>
      </c>
      <c r="C1954" t="s">
        <v>6364</v>
      </c>
      <c r="D1954">
        <v>177</v>
      </c>
      <c r="E1954">
        <v>10</v>
      </c>
      <c r="F1954">
        <v>0.184</v>
      </c>
      <c r="G1954">
        <v>0.20300000000000001</v>
      </c>
      <c r="H1954">
        <v>35.6</v>
      </c>
      <c r="I1954">
        <v>30</v>
      </c>
      <c r="J1954">
        <v>177</v>
      </c>
      <c r="K1954">
        <v>1953</v>
      </c>
    </row>
    <row r="1955" spans="2:11" x14ac:dyDescent="0.25">
      <c r="B1955" t="s">
        <v>6365</v>
      </c>
      <c r="C1955" t="s">
        <v>6366</v>
      </c>
      <c r="D1955">
        <v>177</v>
      </c>
      <c r="E1955">
        <v>13</v>
      </c>
      <c r="F1955">
        <v>0.193</v>
      </c>
      <c r="G1955">
        <v>0.18099999999999999</v>
      </c>
      <c r="H1955">
        <v>59.8</v>
      </c>
      <c r="I1955">
        <v>46.2</v>
      </c>
      <c r="J1955">
        <v>177</v>
      </c>
      <c r="K1955">
        <v>1954</v>
      </c>
    </row>
    <row r="1956" spans="2:11" x14ac:dyDescent="0.25">
      <c r="B1956" t="s">
        <v>6367</v>
      </c>
      <c r="C1956" t="s">
        <v>6368</v>
      </c>
      <c r="D1956">
        <v>177</v>
      </c>
      <c r="E1956">
        <v>7</v>
      </c>
      <c r="F1956">
        <v>0.17299999999999999</v>
      </c>
      <c r="G1956">
        <v>0.23599999999999999</v>
      </c>
      <c r="H1956">
        <v>12.7</v>
      </c>
      <c r="I1956">
        <v>14.3</v>
      </c>
      <c r="J1956">
        <v>177</v>
      </c>
      <c r="K1956">
        <v>1955</v>
      </c>
    </row>
    <row r="1957" spans="2:11" x14ac:dyDescent="0.25">
      <c r="B1957" t="s">
        <v>6369</v>
      </c>
      <c r="C1957" t="s">
        <v>6370</v>
      </c>
      <c r="D1957">
        <v>177</v>
      </c>
      <c r="E1957">
        <v>6</v>
      </c>
      <c r="F1957">
        <v>0.20799999999999999</v>
      </c>
      <c r="G1957">
        <v>0.21199999999999999</v>
      </c>
      <c r="H1957">
        <v>46.9</v>
      </c>
      <c r="I1957">
        <v>16.7</v>
      </c>
      <c r="J1957">
        <v>177</v>
      </c>
      <c r="K1957">
        <v>1956</v>
      </c>
    </row>
    <row r="1958" spans="2:11" x14ac:dyDescent="0.25">
      <c r="B1958" t="s">
        <v>6371</v>
      </c>
      <c r="C1958" t="s">
        <v>6372</v>
      </c>
      <c r="D1958">
        <v>177</v>
      </c>
      <c r="E1958">
        <v>6</v>
      </c>
      <c r="F1958">
        <v>0.17499999999999999</v>
      </c>
      <c r="G1958">
        <v>0.158</v>
      </c>
      <c r="H1958">
        <v>65.5</v>
      </c>
      <c r="I1958">
        <v>66.7</v>
      </c>
      <c r="J1958">
        <v>177</v>
      </c>
      <c r="K1958">
        <v>1957</v>
      </c>
    </row>
    <row r="1959" spans="2:11" x14ac:dyDescent="0.25">
      <c r="B1959" t="s">
        <v>6373</v>
      </c>
      <c r="C1959" t="s">
        <v>6374</v>
      </c>
      <c r="D1959">
        <v>176</v>
      </c>
      <c r="E1959">
        <v>13</v>
      </c>
      <c r="F1959">
        <v>0.16700000000000001</v>
      </c>
      <c r="G1959">
        <v>0.19</v>
      </c>
      <c r="H1959">
        <v>30.6</v>
      </c>
      <c r="I1959">
        <v>38.5</v>
      </c>
      <c r="J1959">
        <v>176</v>
      </c>
      <c r="K1959">
        <v>1958</v>
      </c>
    </row>
    <row r="1960" spans="2:11" x14ac:dyDescent="0.25">
      <c r="B1960" t="s">
        <v>6375</v>
      </c>
      <c r="C1960" t="s">
        <v>6376</v>
      </c>
      <c r="D1960">
        <v>175</v>
      </c>
      <c r="E1960">
        <v>17</v>
      </c>
      <c r="F1960">
        <v>0.19</v>
      </c>
      <c r="G1960">
        <v>0.22500000000000001</v>
      </c>
      <c r="H1960">
        <v>26.1</v>
      </c>
      <c r="I1960">
        <v>17.600000000000001</v>
      </c>
      <c r="J1960">
        <v>175</v>
      </c>
      <c r="K1960">
        <v>1959</v>
      </c>
    </row>
    <row r="1961" spans="2:11" x14ac:dyDescent="0.25">
      <c r="B1961" t="s">
        <v>6377</v>
      </c>
      <c r="C1961" t="s">
        <v>6378</v>
      </c>
      <c r="D1961">
        <v>175</v>
      </c>
      <c r="E1961">
        <v>7</v>
      </c>
      <c r="F1961">
        <v>0.158</v>
      </c>
      <c r="G1961">
        <v>0.23400000000000001</v>
      </c>
      <c r="H1961">
        <v>8.1999999999999993</v>
      </c>
      <c r="I1961">
        <v>14.3</v>
      </c>
      <c r="J1961">
        <v>175</v>
      </c>
      <c r="K1961">
        <v>1960</v>
      </c>
    </row>
    <row r="1962" spans="2:11" x14ac:dyDescent="0.25">
      <c r="B1962" t="s">
        <v>6379</v>
      </c>
      <c r="C1962" t="s">
        <v>6380</v>
      </c>
      <c r="D1962">
        <v>175</v>
      </c>
      <c r="E1962">
        <v>10</v>
      </c>
      <c r="F1962">
        <v>0.156</v>
      </c>
      <c r="G1962">
        <v>0.23100000000000001</v>
      </c>
      <c r="H1962">
        <v>8.1</v>
      </c>
      <c r="I1962">
        <v>15</v>
      </c>
      <c r="J1962">
        <v>175</v>
      </c>
      <c r="K1962">
        <v>1961</v>
      </c>
    </row>
    <row r="1963" spans="2:11" x14ac:dyDescent="0.25">
      <c r="B1963" t="s">
        <v>6381</v>
      </c>
      <c r="C1963" t="s">
        <v>6382</v>
      </c>
      <c r="D1963">
        <v>175</v>
      </c>
      <c r="E1963">
        <v>16</v>
      </c>
      <c r="F1963">
        <v>0.20499999999999999</v>
      </c>
      <c r="G1963">
        <v>0.24</v>
      </c>
      <c r="H1963">
        <v>27.5</v>
      </c>
      <c r="I1963">
        <v>12.5</v>
      </c>
      <c r="J1963">
        <v>175</v>
      </c>
      <c r="K1963">
        <v>1962</v>
      </c>
    </row>
    <row r="1964" spans="2:11" x14ac:dyDescent="0.25">
      <c r="B1964" t="s">
        <v>6383</v>
      </c>
      <c r="C1964" t="s">
        <v>6384</v>
      </c>
      <c r="D1964">
        <v>174</v>
      </c>
      <c r="E1964">
        <v>5</v>
      </c>
      <c r="F1964">
        <v>0.192</v>
      </c>
      <c r="G1964">
        <v>0.17399999999999999</v>
      </c>
      <c r="H1964">
        <v>64.8</v>
      </c>
      <c r="I1964">
        <v>50</v>
      </c>
      <c r="J1964">
        <v>174</v>
      </c>
      <c r="K1964">
        <v>1963</v>
      </c>
    </row>
    <row r="1965" spans="2:11" x14ac:dyDescent="0.25">
      <c r="B1965" t="s">
        <v>6385</v>
      </c>
      <c r="C1965" t="s">
        <v>6386</v>
      </c>
      <c r="D1965">
        <v>174</v>
      </c>
      <c r="E1965">
        <v>5</v>
      </c>
      <c r="F1965">
        <v>0.154</v>
      </c>
      <c r="G1965">
        <v>0.16300000000000001</v>
      </c>
      <c r="H1965">
        <v>41.5</v>
      </c>
      <c r="I1965">
        <v>60</v>
      </c>
      <c r="J1965">
        <v>174</v>
      </c>
      <c r="K1965">
        <v>1964</v>
      </c>
    </row>
    <row r="1966" spans="2:11" x14ac:dyDescent="0.25">
      <c r="B1966" t="s">
        <v>6387</v>
      </c>
      <c r="C1966" t="s">
        <v>6388</v>
      </c>
      <c r="D1966">
        <v>174</v>
      </c>
      <c r="E1966">
        <v>12</v>
      </c>
      <c r="F1966">
        <v>0.17699999999999999</v>
      </c>
      <c r="G1966">
        <v>0.19400000000000001</v>
      </c>
      <c r="H1966">
        <v>35.9</v>
      </c>
      <c r="I1966">
        <v>33.299999999999997</v>
      </c>
      <c r="J1966">
        <v>174</v>
      </c>
      <c r="K1966">
        <v>1965</v>
      </c>
    </row>
    <row r="1967" spans="2:11" x14ac:dyDescent="0.25">
      <c r="B1967" t="s">
        <v>157</v>
      </c>
      <c r="C1967" t="s">
        <v>158</v>
      </c>
      <c r="D1967">
        <v>174</v>
      </c>
      <c r="E1967">
        <v>5</v>
      </c>
      <c r="F1967">
        <v>0.20100000000000001</v>
      </c>
      <c r="G1967">
        <v>0.26200000000000001</v>
      </c>
      <c r="H1967">
        <v>16.2</v>
      </c>
      <c r="I1967">
        <v>0</v>
      </c>
      <c r="J1967">
        <v>174</v>
      </c>
      <c r="K1967">
        <v>1966</v>
      </c>
    </row>
    <row r="1968" spans="2:11" x14ac:dyDescent="0.25">
      <c r="B1968" t="s">
        <v>183</v>
      </c>
      <c r="C1968" t="s">
        <v>184</v>
      </c>
      <c r="D1968">
        <v>174</v>
      </c>
      <c r="E1968">
        <v>23</v>
      </c>
      <c r="F1968">
        <v>0.19600000000000001</v>
      </c>
      <c r="G1968">
        <v>0.19800000000000001</v>
      </c>
      <c r="H1968">
        <v>47.8</v>
      </c>
      <c r="I1968">
        <v>30.4</v>
      </c>
      <c r="J1968">
        <v>174</v>
      </c>
      <c r="K1968">
        <v>1967</v>
      </c>
    </row>
    <row r="1969" spans="2:11" x14ac:dyDescent="0.25">
      <c r="B1969" t="s">
        <v>6389</v>
      </c>
      <c r="C1969" t="s">
        <v>6390</v>
      </c>
      <c r="D1969">
        <v>173</v>
      </c>
      <c r="E1969">
        <v>6</v>
      </c>
      <c r="F1969">
        <v>0.159</v>
      </c>
      <c r="G1969">
        <v>0.20699999999999999</v>
      </c>
      <c r="H1969">
        <v>16.3</v>
      </c>
      <c r="I1969">
        <v>25</v>
      </c>
      <c r="J1969">
        <v>173</v>
      </c>
      <c r="K1969">
        <v>1968</v>
      </c>
    </row>
    <row r="1970" spans="2:11" x14ac:dyDescent="0.25">
      <c r="B1970" t="s">
        <v>6391</v>
      </c>
      <c r="C1970" t="s">
        <v>6392</v>
      </c>
      <c r="D1970">
        <v>173</v>
      </c>
      <c r="E1970">
        <v>6</v>
      </c>
      <c r="F1970">
        <v>0.154</v>
      </c>
      <c r="G1970">
        <v>0.224</v>
      </c>
      <c r="H1970">
        <v>8.9</v>
      </c>
      <c r="I1970">
        <v>16.7</v>
      </c>
      <c r="J1970">
        <v>173</v>
      </c>
      <c r="K1970">
        <v>1969</v>
      </c>
    </row>
    <row r="1971" spans="2:11" x14ac:dyDescent="0.25">
      <c r="B1971" t="s">
        <v>6393</v>
      </c>
      <c r="C1971" t="s">
        <v>6394</v>
      </c>
      <c r="D1971">
        <v>173</v>
      </c>
      <c r="E1971">
        <v>8</v>
      </c>
      <c r="F1971">
        <v>0.189</v>
      </c>
      <c r="G1971">
        <v>0.17299999999999999</v>
      </c>
      <c r="H1971">
        <v>63.3</v>
      </c>
      <c r="I1971">
        <v>50</v>
      </c>
      <c r="J1971">
        <v>173</v>
      </c>
      <c r="K1971">
        <v>1970</v>
      </c>
    </row>
    <row r="1972" spans="2:11" x14ac:dyDescent="0.25">
      <c r="B1972" t="s">
        <v>6395</v>
      </c>
      <c r="C1972" t="s">
        <v>6396</v>
      </c>
      <c r="D1972">
        <v>171</v>
      </c>
      <c r="E1972">
        <v>5</v>
      </c>
      <c r="F1972">
        <v>0.16900000000000001</v>
      </c>
      <c r="G1972">
        <v>0.19700000000000001</v>
      </c>
      <c r="H1972">
        <v>27.8</v>
      </c>
      <c r="I1972">
        <v>30</v>
      </c>
      <c r="J1972">
        <v>171</v>
      </c>
      <c r="K1972">
        <v>1971</v>
      </c>
    </row>
    <row r="1973" spans="2:11" x14ac:dyDescent="0.25">
      <c r="B1973" t="s">
        <v>6397</v>
      </c>
      <c r="C1973" t="s">
        <v>6398</v>
      </c>
      <c r="D1973">
        <v>171</v>
      </c>
      <c r="E1973">
        <v>9</v>
      </c>
      <c r="F1973">
        <v>0.185</v>
      </c>
      <c r="G1973">
        <v>0.17699999999999999</v>
      </c>
      <c r="H1973">
        <v>57.1</v>
      </c>
      <c r="I1973">
        <v>44.4</v>
      </c>
      <c r="J1973">
        <v>171</v>
      </c>
      <c r="K1973">
        <v>1972</v>
      </c>
    </row>
    <row r="1974" spans="2:11" x14ac:dyDescent="0.25">
      <c r="B1974" t="s">
        <v>6399</v>
      </c>
      <c r="C1974" t="s">
        <v>6400</v>
      </c>
      <c r="D1974">
        <v>171</v>
      </c>
      <c r="E1974">
        <v>10</v>
      </c>
      <c r="F1974">
        <v>0.16600000000000001</v>
      </c>
      <c r="G1974">
        <v>0.20399999999999999</v>
      </c>
      <c r="H1974">
        <v>21.6</v>
      </c>
      <c r="I1974">
        <v>25</v>
      </c>
      <c r="J1974">
        <v>171</v>
      </c>
      <c r="K1974">
        <v>1973</v>
      </c>
    </row>
    <row r="1975" spans="2:11" x14ac:dyDescent="0.25">
      <c r="B1975" t="s">
        <v>6401</v>
      </c>
      <c r="C1975" t="s">
        <v>6402</v>
      </c>
      <c r="D1975">
        <v>171</v>
      </c>
      <c r="E1975">
        <v>9</v>
      </c>
      <c r="F1975">
        <v>0.152</v>
      </c>
      <c r="G1975">
        <v>0.20899999999999999</v>
      </c>
      <c r="H1975">
        <v>12.4</v>
      </c>
      <c r="I1975">
        <v>22.2</v>
      </c>
      <c r="J1975">
        <v>171</v>
      </c>
      <c r="K1975">
        <v>1974</v>
      </c>
    </row>
    <row r="1976" spans="2:11" x14ac:dyDescent="0.25">
      <c r="B1976" t="s">
        <v>6403</v>
      </c>
      <c r="C1976" t="s">
        <v>6404</v>
      </c>
      <c r="D1976">
        <v>170</v>
      </c>
      <c r="E1976">
        <v>9</v>
      </c>
      <c r="F1976">
        <v>0.16500000000000001</v>
      </c>
      <c r="G1976">
        <v>0.19</v>
      </c>
      <c r="H1976">
        <v>29</v>
      </c>
      <c r="I1976">
        <v>33.299999999999997</v>
      </c>
      <c r="J1976">
        <v>170</v>
      </c>
      <c r="K1976">
        <v>1975</v>
      </c>
    </row>
    <row r="1977" spans="2:11" x14ac:dyDescent="0.25">
      <c r="B1977" t="s">
        <v>6405</v>
      </c>
      <c r="C1977" t="s">
        <v>6406</v>
      </c>
      <c r="D1977">
        <v>170</v>
      </c>
      <c r="E1977">
        <v>10</v>
      </c>
      <c r="F1977">
        <v>0.17399999999999999</v>
      </c>
      <c r="G1977">
        <v>0.19500000000000001</v>
      </c>
      <c r="H1977">
        <v>33.299999999999997</v>
      </c>
      <c r="I1977">
        <v>30</v>
      </c>
      <c r="J1977">
        <v>170</v>
      </c>
      <c r="K1977">
        <v>1976</v>
      </c>
    </row>
    <row r="1978" spans="2:11" x14ac:dyDescent="0.25">
      <c r="B1978" t="s">
        <v>6407</v>
      </c>
      <c r="C1978" t="s">
        <v>6408</v>
      </c>
      <c r="D1978">
        <v>170</v>
      </c>
      <c r="E1978">
        <v>10</v>
      </c>
      <c r="F1978">
        <v>0.193</v>
      </c>
      <c r="G1978">
        <v>0.17</v>
      </c>
      <c r="H1978">
        <v>69.2</v>
      </c>
      <c r="I1978">
        <v>50</v>
      </c>
      <c r="J1978">
        <v>170</v>
      </c>
      <c r="K1978">
        <v>1977</v>
      </c>
    </row>
    <row r="1979" spans="2:11" x14ac:dyDescent="0.25">
      <c r="B1979" t="s">
        <v>6409</v>
      </c>
      <c r="C1979" t="s">
        <v>6410</v>
      </c>
      <c r="D1979">
        <v>170</v>
      </c>
      <c r="E1979">
        <v>7</v>
      </c>
      <c r="F1979">
        <v>0.18099999999999999</v>
      </c>
      <c r="G1979">
        <v>0.22700000000000001</v>
      </c>
      <c r="H1979">
        <v>20.100000000000001</v>
      </c>
      <c r="I1979">
        <v>14.3</v>
      </c>
      <c r="J1979">
        <v>170</v>
      </c>
      <c r="K1979">
        <v>1978</v>
      </c>
    </row>
    <row r="1980" spans="2:11" x14ac:dyDescent="0.25">
      <c r="B1980" t="s">
        <v>6411</v>
      </c>
      <c r="C1980" t="s">
        <v>6412</v>
      </c>
      <c r="D1980">
        <v>169</v>
      </c>
      <c r="E1980">
        <v>6</v>
      </c>
      <c r="F1980">
        <v>0.14699999999999999</v>
      </c>
      <c r="G1980">
        <v>0.22</v>
      </c>
      <c r="H1980">
        <v>7.9</v>
      </c>
      <c r="I1980">
        <v>16.7</v>
      </c>
      <c r="J1980">
        <v>169</v>
      </c>
      <c r="K1980">
        <v>1979</v>
      </c>
    </row>
    <row r="1981" spans="2:11" x14ac:dyDescent="0.25">
      <c r="B1981" t="s">
        <v>6413</v>
      </c>
      <c r="C1981" t="s">
        <v>6414</v>
      </c>
      <c r="D1981">
        <v>169</v>
      </c>
      <c r="E1981">
        <v>6</v>
      </c>
      <c r="F1981">
        <v>0.188</v>
      </c>
      <c r="G1981">
        <v>0.254</v>
      </c>
      <c r="H1981">
        <v>13.5</v>
      </c>
      <c r="I1981">
        <v>0</v>
      </c>
      <c r="J1981">
        <v>169</v>
      </c>
      <c r="K1981">
        <v>1980</v>
      </c>
    </row>
    <row r="1982" spans="2:11" x14ac:dyDescent="0.25">
      <c r="B1982" t="s">
        <v>6415</v>
      </c>
      <c r="C1982" t="s">
        <v>6416</v>
      </c>
      <c r="D1982">
        <v>168</v>
      </c>
      <c r="E1982">
        <v>18</v>
      </c>
      <c r="F1982">
        <v>0.16600000000000001</v>
      </c>
      <c r="G1982">
        <v>0.17399999999999999</v>
      </c>
      <c r="H1982">
        <v>42.1</v>
      </c>
      <c r="I1982">
        <v>44.4</v>
      </c>
      <c r="J1982">
        <v>168</v>
      </c>
      <c r="K1982">
        <v>1981</v>
      </c>
    </row>
    <row r="1983" spans="2:11" x14ac:dyDescent="0.25">
      <c r="B1983" t="s">
        <v>1756</v>
      </c>
      <c r="C1983" t="s">
        <v>1757</v>
      </c>
      <c r="D1983">
        <v>168</v>
      </c>
      <c r="E1983">
        <v>20</v>
      </c>
      <c r="F1983">
        <v>0.16600000000000001</v>
      </c>
      <c r="G1983">
        <v>0.17399999999999999</v>
      </c>
      <c r="H1983">
        <v>42.9</v>
      </c>
      <c r="I1983">
        <v>45</v>
      </c>
      <c r="J1983">
        <v>168</v>
      </c>
      <c r="K1983">
        <v>1982</v>
      </c>
    </row>
    <row r="1984" spans="2:11" x14ac:dyDescent="0.25">
      <c r="B1984" t="s">
        <v>6417</v>
      </c>
      <c r="C1984" t="s">
        <v>6418</v>
      </c>
      <c r="D1984">
        <v>168</v>
      </c>
      <c r="E1984">
        <v>8</v>
      </c>
      <c r="F1984">
        <v>0.17</v>
      </c>
      <c r="G1984">
        <v>0.23100000000000001</v>
      </c>
      <c r="H1984">
        <v>13.1</v>
      </c>
      <c r="I1984">
        <v>12.5</v>
      </c>
      <c r="J1984">
        <v>168</v>
      </c>
      <c r="K1984">
        <v>1983</v>
      </c>
    </row>
    <row r="1985" spans="2:11" x14ac:dyDescent="0.25">
      <c r="B1985" t="s">
        <v>6419</v>
      </c>
      <c r="C1985" t="s">
        <v>6420</v>
      </c>
      <c r="D1985">
        <v>168</v>
      </c>
      <c r="E1985">
        <v>17</v>
      </c>
      <c r="F1985">
        <v>0.17399999999999999</v>
      </c>
      <c r="G1985">
        <v>0.17100000000000001</v>
      </c>
      <c r="H1985">
        <v>52.2</v>
      </c>
      <c r="I1985">
        <v>47.1</v>
      </c>
      <c r="J1985">
        <v>168</v>
      </c>
      <c r="K1985">
        <v>1984</v>
      </c>
    </row>
    <row r="1986" spans="2:11" x14ac:dyDescent="0.25">
      <c r="B1986" t="s">
        <v>6421</v>
      </c>
      <c r="C1986" t="s">
        <v>6422</v>
      </c>
      <c r="D1986">
        <v>168</v>
      </c>
      <c r="E1986">
        <v>9</v>
      </c>
      <c r="F1986">
        <v>0.14599999999999999</v>
      </c>
      <c r="G1986">
        <v>0.191</v>
      </c>
      <c r="H1986">
        <v>16.100000000000001</v>
      </c>
      <c r="I1986">
        <v>44.4</v>
      </c>
      <c r="J1986">
        <v>168</v>
      </c>
      <c r="K1986">
        <v>1985</v>
      </c>
    </row>
    <row r="1987" spans="2:11" x14ac:dyDescent="0.25">
      <c r="B1987" t="s">
        <v>6423</v>
      </c>
      <c r="C1987" t="s">
        <v>6424</v>
      </c>
      <c r="D1987">
        <v>168</v>
      </c>
      <c r="E1987">
        <v>12</v>
      </c>
      <c r="F1987">
        <v>0.19700000000000001</v>
      </c>
      <c r="G1987">
        <v>0.185</v>
      </c>
      <c r="H1987">
        <v>59.8</v>
      </c>
      <c r="I1987">
        <v>33.299999999999997</v>
      </c>
      <c r="J1987">
        <v>168</v>
      </c>
      <c r="K1987">
        <v>1986</v>
      </c>
    </row>
    <row r="1988" spans="2:11" x14ac:dyDescent="0.25">
      <c r="B1988" t="s">
        <v>6425</v>
      </c>
      <c r="C1988" t="s">
        <v>6426</v>
      </c>
      <c r="D1988">
        <v>167</v>
      </c>
      <c r="E1988">
        <v>20</v>
      </c>
      <c r="F1988">
        <v>0.16200000000000001</v>
      </c>
      <c r="G1988">
        <v>0.17899999999999999</v>
      </c>
      <c r="H1988">
        <v>35.200000000000003</v>
      </c>
      <c r="I1988">
        <v>40</v>
      </c>
      <c r="J1988">
        <v>167</v>
      </c>
      <c r="K1988">
        <v>1987</v>
      </c>
    </row>
    <row r="1989" spans="2:11" x14ac:dyDescent="0.25">
      <c r="B1989" t="s">
        <v>6427</v>
      </c>
      <c r="C1989" t="s">
        <v>6428</v>
      </c>
      <c r="D1989">
        <v>167</v>
      </c>
      <c r="E1989">
        <v>6</v>
      </c>
      <c r="F1989">
        <v>0.186</v>
      </c>
      <c r="G1989">
        <v>0.16700000000000001</v>
      </c>
      <c r="H1989">
        <v>66</v>
      </c>
      <c r="I1989">
        <v>50</v>
      </c>
      <c r="J1989">
        <v>167</v>
      </c>
      <c r="K1989">
        <v>1988</v>
      </c>
    </row>
    <row r="1990" spans="2:11" x14ac:dyDescent="0.25">
      <c r="B1990" t="s">
        <v>6429</v>
      </c>
      <c r="C1990" t="s">
        <v>6430</v>
      </c>
      <c r="D1990">
        <v>167</v>
      </c>
      <c r="E1990">
        <v>6</v>
      </c>
      <c r="F1990">
        <v>0.19600000000000001</v>
      </c>
      <c r="G1990">
        <v>0.246</v>
      </c>
      <c r="H1990">
        <v>19.3</v>
      </c>
      <c r="I1990">
        <v>8.3000000000000007</v>
      </c>
      <c r="J1990">
        <v>167</v>
      </c>
      <c r="K1990">
        <v>1989</v>
      </c>
    </row>
    <row r="1991" spans="2:11" x14ac:dyDescent="0.25">
      <c r="B1991" t="s">
        <v>6431</v>
      </c>
      <c r="C1991" t="s">
        <v>6432</v>
      </c>
      <c r="D1991">
        <v>166</v>
      </c>
      <c r="E1991">
        <v>12</v>
      </c>
      <c r="F1991">
        <v>0.16300000000000001</v>
      </c>
      <c r="G1991">
        <v>0.191</v>
      </c>
      <c r="H1991">
        <v>27.3</v>
      </c>
      <c r="I1991">
        <v>29.2</v>
      </c>
      <c r="J1991">
        <v>166</v>
      </c>
      <c r="K1991">
        <v>1990</v>
      </c>
    </row>
    <row r="1992" spans="2:11" x14ac:dyDescent="0.25">
      <c r="B1992" t="s">
        <v>6433</v>
      </c>
      <c r="C1992" t="s">
        <v>6434</v>
      </c>
      <c r="D1992">
        <v>166</v>
      </c>
      <c r="E1992">
        <v>7</v>
      </c>
      <c r="F1992">
        <v>0.19500000000000001</v>
      </c>
      <c r="G1992">
        <v>0.245</v>
      </c>
      <c r="H1992">
        <v>19.600000000000001</v>
      </c>
      <c r="I1992">
        <v>0</v>
      </c>
      <c r="J1992">
        <v>166</v>
      </c>
      <c r="K1992">
        <v>1991</v>
      </c>
    </row>
    <row r="1993" spans="2:11" x14ac:dyDescent="0.25">
      <c r="B1993" t="s">
        <v>6435</v>
      </c>
      <c r="C1993" t="s">
        <v>6436</v>
      </c>
      <c r="D1993">
        <v>166</v>
      </c>
      <c r="E1993">
        <v>9</v>
      </c>
      <c r="F1993">
        <v>0.14399999999999999</v>
      </c>
      <c r="G1993">
        <v>0.214</v>
      </c>
      <c r="H1993">
        <v>8.1</v>
      </c>
      <c r="I1993">
        <v>22.2</v>
      </c>
      <c r="J1993">
        <v>166</v>
      </c>
      <c r="K1993">
        <v>1992</v>
      </c>
    </row>
    <row r="1994" spans="2:11" x14ac:dyDescent="0.25">
      <c r="B1994" t="s">
        <v>6437</v>
      </c>
      <c r="C1994" t="s">
        <v>6438</v>
      </c>
      <c r="D1994">
        <v>165</v>
      </c>
      <c r="E1994">
        <v>17</v>
      </c>
      <c r="F1994">
        <v>0.14799999999999999</v>
      </c>
      <c r="G1994">
        <v>0.159</v>
      </c>
      <c r="H1994">
        <v>38.799999999999997</v>
      </c>
      <c r="I1994">
        <v>55.9</v>
      </c>
      <c r="J1994">
        <v>165</v>
      </c>
      <c r="K1994">
        <v>1993</v>
      </c>
    </row>
    <row r="1995" spans="2:11" x14ac:dyDescent="0.25">
      <c r="B1995" t="s">
        <v>6439</v>
      </c>
      <c r="C1995" t="s">
        <v>6440</v>
      </c>
      <c r="D1995">
        <v>165</v>
      </c>
      <c r="E1995">
        <v>18</v>
      </c>
      <c r="F1995">
        <v>0.156</v>
      </c>
      <c r="G1995">
        <v>0.17100000000000001</v>
      </c>
      <c r="H1995">
        <v>36.6</v>
      </c>
      <c r="I1995">
        <v>44.4</v>
      </c>
      <c r="J1995">
        <v>165</v>
      </c>
      <c r="K1995">
        <v>1994</v>
      </c>
    </row>
    <row r="1996" spans="2:11" x14ac:dyDescent="0.25">
      <c r="B1996" t="s">
        <v>6441</v>
      </c>
      <c r="C1996" t="s">
        <v>6442</v>
      </c>
      <c r="D1996">
        <v>165</v>
      </c>
      <c r="E1996">
        <v>8</v>
      </c>
      <c r="F1996">
        <v>0.16700000000000001</v>
      </c>
      <c r="G1996">
        <v>0.17899999999999999</v>
      </c>
      <c r="H1996">
        <v>39.299999999999997</v>
      </c>
      <c r="I1996">
        <v>37.5</v>
      </c>
      <c r="J1996">
        <v>165</v>
      </c>
      <c r="K1996">
        <v>1995</v>
      </c>
    </row>
    <row r="1997" spans="2:11" x14ac:dyDescent="0.25">
      <c r="B1997" t="s">
        <v>6443</v>
      </c>
      <c r="C1997" t="s">
        <v>6444</v>
      </c>
      <c r="D1997">
        <v>164</v>
      </c>
      <c r="E1997">
        <v>10</v>
      </c>
      <c r="F1997">
        <v>0.14699999999999999</v>
      </c>
      <c r="G1997">
        <v>0.16400000000000001</v>
      </c>
      <c r="H1997">
        <v>33.799999999999997</v>
      </c>
      <c r="I1997">
        <v>50</v>
      </c>
      <c r="J1997">
        <v>164</v>
      </c>
      <c r="K1997">
        <v>1996</v>
      </c>
    </row>
    <row r="1998" spans="2:11" x14ac:dyDescent="0.25">
      <c r="B1998" t="s">
        <v>6445</v>
      </c>
      <c r="C1998" t="s">
        <v>6446</v>
      </c>
      <c r="D1998">
        <v>164</v>
      </c>
      <c r="E1998">
        <v>7</v>
      </c>
      <c r="F1998">
        <v>0.15</v>
      </c>
      <c r="G1998">
        <v>0.18</v>
      </c>
      <c r="H1998">
        <v>24.6</v>
      </c>
      <c r="I1998">
        <v>35.700000000000003</v>
      </c>
      <c r="J1998">
        <v>164</v>
      </c>
      <c r="K1998">
        <v>1997</v>
      </c>
    </row>
    <row r="1999" spans="2:11" x14ac:dyDescent="0.25">
      <c r="B1999" t="s">
        <v>99</v>
      </c>
      <c r="C1999" t="s">
        <v>100</v>
      </c>
      <c r="D1999">
        <v>163</v>
      </c>
      <c r="E1999">
        <v>24</v>
      </c>
      <c r="F1999">
        <v>0.14499999999999999</v>
      </c>
      <c r="G1999">
        <v>0.21199999999999999</v>
      </c>
      <c r="H1999">
        <v>8.9</v>
      </c>
      <c r="I1999">
        <v>16.7</v>
      </c>
      <c r="J1999">
        <v>163</v>
      </c>
      <c r="K1999">
        <v>1998</v>
      </c>
    </row>
    <row r="2000" spans="2:11" x14ac:dyDescent="0.25">
      <c r="B2000" t="s">
        <v>6447</v>
      </c>
      <c r="C2000" t="s">
        <v>6448</v>
      </c>
      <c r="D2000">
        <v>163</v>
      </c>
      <c r="E2000">
        <v>24</v>
      </c>
      <c r="F2000">
        <v>0.14899999999999999</v>
      </c>
      <c r="G2000">
        <v>0.17</v>
      </c>
      <c r="H2000">
        <v>30.8</v>
      </c>
      <c r="I2000">
        <v>43.8</v>
      </c>
      <c r="J2000">
        <v>163</v>
      </c>
      <c r="K2000">
        <v>1999</v>
      </c>
    </row>
    <row r="2001" spans="2:11" x14ac:dyDescent="0.25">
      <c r="B2001" t="s">
        <v>6449</v>
      </c>
      <c r="C2001" t="s">
        <v>6450</v>
      </c>
      <c r="D2001">
        <v>163</v>
      </c>
      <c r="E2001">
        <v>13</v>
      </c>
      <c r="F2001">
        <v>0.17699999999999999</v>
      </c>
      <c r="G2001">
        <v>0.215</v>
      </c>
      <c r="H2001">
        <v>23.1</v>
      </c>
      <c r="I2001">
        <v>15.4</v>
      </c>
      <c r="J2001">
        <v>163</v>
      </c>
      <c r="K2001">
        <v>2000</v>
      </c>
    </row>
    <row r="2002" spans="2:11" x14ac:dyDescent="0.25">
      <c r="B2002" t="s">
        <v>1560</v>
      </c>
      <c r="C2002" t="s">
        <v>1561</v>
      </c>
      <c r="D2002">
        <v>163</v>
      </c>
      <c r="E2002">
        <v>24</v>
      </c>
      <c r="F2002">
        <v>0.152</v>
      </c>
      <c r="G2002">
        <v>0.17199999999999999</v>
      </c>
      <c r="H2002">
        <v>32.200000000000003</v>
      </c>
      <c r="I2002">
        <v>41.7</v>
      </c>
      <c r="J2002">
        <v>163</v>
      </c>
      <c r="K2002">
        <v>2001</v>
      </c>
    </row>
    <row r="2003" spans="2:11" x14ac:dyDescent="0.25">
      <c r="B2003" t="s">
        <v>6451</v>
      </c>
      <c r="C2003" t="s">
        <v>6452</v>
      </c>
      <c r="D2003">
        <v>162</v>
      </c>
      <c r="E2003">
        <v>8</v>
      </c>
      <c r="F2003">
        <v>0.16300000000000001</v>
      </c>
      <c r="G2003">
        <v>0.16900000000000001</v>
      </c>
      <c r="H2003">
        <v>44.5</v>
      </c>
      <c r="I2003">
        <v>43.8</v>
      </c>
      <c r="J2003">
        <v>162</v>
      </c>
      <c r="K2003">
        <v>2002</v>
      </c>
    </row>
    <row r="2004" spans="2:11" x14ac:dyDescent="0.25">
      <c r="B2004" t="s">
        <v>6453</v>
      </c>
      <c r="C2004" t="s">
        <v>6454</v>
      </c>
      <c r="D2004">
        <v>162</v>
      </c>
      <c r="E2004">
        <v>10</v>
      </c>
      <c r="F2004">
        <v>0.17199999999999999</v>
      </c>
      <c r="G2004">
        <v>0.186</v>
      </c>
      <c r="H2004">
        <v>38.4</v>
      </c>
      <c r="I2004">
        <v>30</v>
      </c>
      <c r="J2004">
        <v>162</v>
      </c>
      <c r="K2004">
        <v>2003</v>
      </c>
    </row>
    <row r="2005" spans="2:11" x14ac:dyDescent="0.25">
      <c r="B2005" t="s">
        <v>6455</v>
      </c>
      <c r="C2005" t="s">
        <v>6456</v>
      </c>
      <c r="D2005">
        <v>162</v>
      </c>
      <c r="E2005">
        <v>6</v>
      </c>
      <c r="F2005">
        <v>0.159</v>
      </c>
      <c r="G2005">
        <v>0.21</v>
      </c>
      <c r="H2005">
        <v>15.3</v>
      </c>
      <c r="I2005">
        <v>16.7</v>
      </c>
      <c r="J2005">
        <v>162</v>
      </c>
      <c r="K2005">
        <v>2004</v>
      </c>
    </row>
    <row r="2006" spans="2:11" x14ac:dyDescent="0.25">
      <c r="B2006" t="s">
        <v>6457</v>
      </c>
      <c r="C2006" t="s">
        <v>6458</v>
      </c>
      <c r="D2006">
        <v>161</v>
      </c>
      <c r="E2006">
        <v>14</v>
      </c>
      <c r="F2006">
        <v>0.151</v>
      </c>
      <c r="G2006">
        <v>0.17699999999999999</v>
      </c>
      <c r="H2006">
        <v>26.7</v>
      </c>
      <c r="I2006">
        <v>35.700000000000003</v>
      </c>
      <c r="J2006">
        <v>161</v>
      </c>
      <c r="K2006">
        <v>2005</v>
      </c>
    </row>
    <row r="2007" spans="2:11" x14ac:dyDescent="0.25">
      <c r="B2007" t="s">
        <v>6459</v>
      </c>
      <c r="C2007" t="s">
        <v>6460</v>
      </c>
      <c r="D2007">
        <v>161</v>
      </c>
      <c r="E2007">
        <v>21</v>
      </c>
      <c r="F2007">
        <v>0.155</v>
      </c>
      <c r="G2007">
        <v>0.17100000000000001</v>
      </c>
      <c r="H2007">
        <v>35.299999999999997</v>
      </c>
      <c r="I2007">
        <v>40.5</v>
      </c>
      <c r="J2007">
        <v>161</v>
      </c>
      <c r="K2007">
        <v>2006</v>
      </c>
    </row>
    <row r="2008" spans="2:11" x14ac:dyDescent="0.25">
      <c r="B2008" t="s">
        <v>6461</v>
      </c>
      <c r="C2008" t="s">
        <v>6462</v>
      </c>
      <c r="D2008">
        <v>161</v>
      </c>
      <c r="E2008">
        <v>7</v>
      </c>
      <c r="F2008">
        <v>0.17299999999999999</v>
      </c>
      <c r="G2008">
        <v>0.24199999999999999</v>
      </c>
      <c r="H2008">
        <v>11</v>
      </c>
      <c r="I2008">
        <v>0</v>
      </c>
      <c r="J2008">
        <v>161</v>
      </c>
      <c r="K2008">
        <v>2007</v>
      </c>
    </row>
    <row r="2009" spans="2:11" x14ac:dyDescent="0.25">
      <c r="B2009" t="s">
        <v>6463</v>
      </c>
      <c r="C2009" t="s">
        <v>6464</v>
      </c>
      <c r="D2009">
        <v>160</v>
      </c>
      <c r="E2009">
        <v>17</v>
      </c>
      <c r="F2009">
        <v>0.17699999999999999</v>
      </c>
      <c r="G2009">
        <v>0.17</v>
      </c>
      <c r="H2009">
        <v>56.6</v>
      </c>
      <c r="I2009">
        <v>41.2</v>
      </c>
      <c r="J2009">
        <v>160</v>
      </c>
      <c r="K2009">
        <v>2008</v>
      </c>
    </row>
    <row r="2010" spans="2:11" x14ac:dyDescent="0.25">
      <c r="B2010" t="s">
        <v>6465</v>
      </c>
      <c r="C2010" t="s">
        <v>6466</v>
      </c>
      <c r="D2010">
        <v>160</v>
      </c>
      <c r="E2010">
        <v>6</v>
      </c>
      <c r="F2010">
        <v>0.155</v>
      </c>
      <c r="G2010">
        <v>0.17899999999999999</v>
      </c>
      <c r="H2010">
        <v>29.3</v>
      </c>
      <c r="I2010">
        <v>33.299999999999997</v>
      </c>
      <c r="J2010">
        <v>160</v>
      </c>
      <c r="K2010">
        <v>2009</v>
      </c>
    </row>
    <row r="2011" spans="2:11" x14ac:dyDescent="0.25">
      <c r="B2011" t="s">
        <v>6467</v>
      </c>
      <c r="C2011" t="s">
        <v>6468</v>
      </c>
      <c r="D2011">
        <v>160</v>
      </c>
      <c r="E2011">
        <v>17</v>
      </c>
      <c r="F2011">
        <v>0.183</v>
      </c>
      <c r="G2011">
        <v>0.20599999999999999</v>
      </c>
      <c r="H2011">
        <v>32.6</v>
      </c>
      <c r="I2011">
        <v>17.600000000000001</v>
      </c>
      <c r="J2011">
        <v>160</v>
      </c>
      <c r="K2011">
        <v>2010</v>
      </c>
    </row>
    <row r="2012" spans="2:11" x14ac:dyDescent="0.25">
      <c r="B2012" t="s">
        <v>6469</v>
      </c>
      <c r="C2012" t="s">
        <v>6470</v>
      </c>
      <c r="D2012">
        <v>159</v>
      </c>
      <c r="E2012">
        <v>19</v>
      </c>
      <c r="F2012">
        <v>0.16</v>
      </c>
      <c r="G2012">
        <v>0.17399999999999999</v>
      </c>
      <c r="H2012">
        <v>37.799999999999997</v>
      </c>
      <c r="I2012">
        <v>36.799999999999997</v>
      </c>
      <c r="J2012">
        <v>159</v>
      </c>
      <c r="K2012">
        <v>2011</v>
      </c>
    </row>
    <row r="2013" spans="2:11" x14ac:dyDescent="0.25">
      <c r="B2013" t="s">
        <v>6471</v>
      </c>
      <c r="C2013" t="s">
        <v>6472</v>
      </c>
      <c r="D2013">
        <v>159</v>
      </c>
      <c r="E2013">
        <v>29</v>
      </c>
      <c r="F2013">
        <v>0.14799999999999999</v>
      </c>
      <c r="G2013">
        <v>0.16800000000000001</v>
      </c>
      <c r="H2013">
        <v>31</v>
      </c>
      <c r="I2013">
        <v>41.4</v>
      </c>
      <c r="J2013">
        <v>159</v>
      </c>
      <c r="K2013">
        <v>2012</v>
      </c>
    </row>
    <row r="2014" spans="2:11" x14ac:dyDescent="0.25">
      <c r="B2014" t="s">
        <v>6473</v>
      </c>
      <c r="C2014" t="s">
        <v>6474</v>
      </c>
      <c r="D2014">
        <v>159</v>
      </c>
      <c r="E2014">
        <v>12</v>
      </c>
      <c r="F2014">
        <v>0.16500000000000001</v>
      </c>
      <c r="G2014">
        <v>0.218</v>
      </c>
      <c r="H2014">
        <v>15</v>
      </c>
      <c r="I2014">
        <v>12.5</v>
      </c>
      <c r="J2014">
        <v>159</v>
      </c>
      <c r="K2014">
        <v>2013</v>
      </c>
    </row>
    <row r="2015" spans="2:11" x14ac:dyDescent="0.25">
      <c r="B2015" t="s">
        <v>6475</v>
      </c>
      <c r="C2015" t="s">
        <v>6476</v>
      </c>
      <c r="D2015">
        <v>159</v>
      </c>
      <c r="E2015">
        <v>6</v>
      </c>
      <c r="F2015">
        <v>0.13800000000000001</v>
      </c>
      <c r="G2015">
        <v>0.18</v>
      </c>
      <c r="H2015">
        <v>16.2</v>
      </c>
      <c r="I2015">
        <v>33.299999999999997</v>
      </c>
      <c r="J2015">
        <v>159</v>
      </c>
      <c r="K2015">
        <v>2014</v>
      </c>
    </row>
    <row r="2016" spans="2:11" x14ac:dyDescent="0.25">
      <c r="B2016" t="s">
        <v>6477</v>
      </c>
      <c r="C2016" t="s">
        <v>6478</v>
      </c>
      <c r="D2016">
        <v>159</v>
      </c>
      <c r="E2016">
        <v>6</v>
      </c>
      <c r="F2016">
        <v>0.16900000000000001</v>
      </c>
      <c r="G2016">
        <v>0.17699999999999999</v>
      </c>
      <c r="H2016">
        <v>42.4</v>
      </c>
      <c r="I2016">
        <v>33.299999999999997</v>
      </c>
      <c r="J2016">
        <v>159</v>
      </c>
      <c r="K2016">
        <v>2015</v>
      </c>
    </row>
    <row r="2017" spans="2:11" x14ac:dyDescent="0.25">
      <c r="B2017" t="s">
        <v>6479</v>
      </c>
      <c r="C2017" t="s">
        <v>6480</v>
      </c>
      <c r="D2017">
        <v>158</v>
      </c>
      <c r="E2017">
        <v>5</v>
      </c>
      <c r="F2017">
        <v>0.161</v>
      </c>
      <c r="G2017">
        <v>0.16900000000000001</v>
      </c>
      <c r="H2017">
        <v>42.8</v>
      </c>
      <c r="I2017">
        <v>40</v>
      </c>
      <c r="J2017">
        <v>158</v>
      </c>
      <c r="K2017">
        <v>2016</v>
      </c>
    </row>
    <row r="2018" spans="2:11" x14ac:dyDescent="0.25">
      <c r="B2018" t="s">
        <v>6481</v>
      </c>
      <c r="C2018" t="s">
        <v>6482</v>
      </c>
      <c r="D2018">
        <v>158</v>
      </c>
      <c r="E2018">
        <v>8</v>
      </c>
      <c r="F2018">
        <v>0.156</v>
      </c>
      <c r="G2018">
        <v>0.189</v>
      </c>
      <c r="H2018">
        <v>23.8</v>
      </c>
      <c r="I2018">
        <v>25</v>
      </c>
      <c r="J2018">
        <v>158</v>
      </c>
      <c r="K2018">
        <v>2017</v>
      </c>
    </row>
    <row r="2019" spans="2:11" x14ac:dyDescent="0.25">
      <c r="B2019" t="s">
        <v>6483</v>
      </c>
      <c r="C2019" t="s">
        <v>6484</v>
      </c>
      <c r="D2019">
        <v>158</v>
      </c>
      <c r="E2019">
        <v>5</v>
      </c>
      <c r="F2019">
        <v>0.155</v>
      </c>
      <c r="G2019">
        <v>0.19700000000000001</v>
      </c>
      <c r="H2019">
        <v>18.3</v>
      </c>
      <c r="I2019">
        <v>20</v>
      </c>
      <c r="J2019">
        <v>158</v>
      </c>
      <c r="K2019">
        <v>2018</v>
      </c>
    </row>
    <row r="2020" spans="2:11" x14ac:dyDescent="0.25">
      <c r="B2020" t="s">
        <v>6485</v>
      </c>
      <c r="C2020" t="s">
        <v>6486</v>
      </c>
      <c r="D2020">
        <v>158</v>
      </c>
      <c r="E2020">
        <v>12</v>
      </c>
      <c r="F2020">
        <v>0.186</v>
      </c>
      <c r="G2020">
        <v>0.22600000000000001</v>
      </c>
      <c r="H2020">
        <v>23</v>
      </c>
      <c r="I2020">
        <v>8.3000000000000007</v>
      </c>
      <c r="J2020">
        <v>158</v>
      </c>
      <c r="K2020">
        <v>2019</v>
      </c>
    </row>
    <row r="2021" spans="2:11" x14ac:dyDescent="0.25">
      <c r="B2021" t="s">
        <v>6487</v>
      </c>
      <c r="C2021" t="s">
        <v>6488</v>
      </c>
      <c r="D2021">
        <v>158</v>
      </c>
      <c r="E2021">
        <v>15</v>
      </c>
      <c r="F2021">
        <v>0.16</v>
      </c>
      <c r="G2021">
        <v>0.16800000000000001</v>
      </c>
      <c r="H2021">
        <v>41.9</v>
      </c>
      <c r="I2021">
        <v>40</v>
      </c>
      <c r="J2021">
        <v>158</v>
      </c>
      <c r="K2021">
        <v>2020</v>
      </c>
    </row>
    <row r="2022" spans="2:11" x14ac:dyDescent="0.25">
      <c r="B2022" t="s">
        <v>6489</v>
      </c>
      <c r="C2022" t="s">
        <v>6490</v>
      </c>
      <c r="D2022">
        <v>157</v>
      </c>
      <c r="E2022">
        <v>22</v>
      </c>
      <c r="F2022">
        <v>0.17199999999999999</v>
      </c>
      <c r="G2022">
        <v>0.17699999999999999</v>
      </c>
      <c r="H2022">
        <v>45.6</v>
      </c>
      <c r="I2022">
        <v>31.8</v>
      </c>
      <c r="J2022">
        <v>157</v>
      </c>
      <c r="K2022">
        <v>2021</v>
      </c>
    </row>
    <row r="2023" spans="2:11" x14ac:dyDescent="0.25">
      <c r="B2023" t="s">
        <v>6491</v>
      </c>
      <c r="C2023" t="s">
        <v>6492</v>
      </c>
      <c r="D2023">
        <v>157</v>
      </c>
      <c r="E2023">
        <v>8</v>
      </c>
      <c r="F2023">
        <v>0.158</v>
      </c>
      <c r="G2023">
        <v>0.157</v>
      </c>
      <c r="H2023">
        <v>51.6</v>
      </c>
      <c r="I2023">
        <v>50</v>
      </c>
      <c r="J2023">
        <v>157</v>
      </c>
      <c r="K2023">
        <v>2022</v>
      </c>
    </row>
    <row r="2024" spans="2:11" x14ac:dyDescent="0.25">
      <c r="B2024" t="s">
        <v>6493</v>
      </c>
      <c r="C2024" t="s">
        <v>6494</v>
      </c>
      <c r="D2024">
        <v>156</v>
      </c>
      <c r="E2024">
        <v>9</v>
      </c>
      <c r="F2024">
        <v>0.154</v>
      </c>
      <c r="G2024">
        <v>0.192</v>
      </c>
      <c r="H2024">
        <v>20.8</v>
      </c>
      <c r="I2024">
        <v>22.2</v>
      </c>
      <c r="J2024">
        <v>156</v>
      </c>
      <c r="K2024">
        <v>2023</v>
      </c>
    </row>
    <row r="2025" spans="2:11" x14ac:dyDescent="0.25">
      <c r="B2025" t="s">
        <v>6495</v>
      </c>
      <c r="C2025" t="s">
        <v>6496</v>
      </c>
      <c r="D2025">
        <v>156</v>
      </c>
      <c r="E2025">
        <v>22</v>
      </c>
      <c r="F2025">
        <v>0.17699999999999999</v>
      </c>
      <c r="G2025">
        <v>0.18</v>
      </c>
      <c r="H2025">
        <v>47.2</v>
      </c>
      <c r="I2025">
        <v>29.5</v>
      </c>
      <c r="J2025">
        <v>156</v>
      </c>
      <c r="K2025">
        <v>2024</v>
      </c>
    </row>
    <row r="2026" spans="2:11" x14ac:dyDescent="0.25">
      <c r="B2026" t="s">
        <v>6497</v>
      </c>
      <c r="C2026" t="s">
        <v>6498</v>
      </c>
      <c r="D2026">
        <v>156</v>
      </c>
      <c r="E2026">
        <v>15</v>
      </c>
      <c r="F2026">
        <v>0.16300000000000001</v>
      </c>
      <c r="G2026">
        <v>0.156</v>
      </c>
      <c r="H2026">
        <v>57</v>
      </c>
      <c r="I2026">
        <v>50</v>
      </c>
      <c r="J2026">
        <v>156</v>
      </c>
      <c r="K2026">
        <v>2025</v>
      </c>
    </row>
    <row r="2027" spans="2:11" x14ac:dyDescent="0.25">
      <c r="B2027" t="s">
        <v>6499</v>
      </c>
      <c r="C2027" t="s">
        <v>6500</v>
      </c>
      <c r="D2027">
        <v>154</v>
      </c>
      <c r="E2027">
        <v>33</v>
      </c>
      <c r="F2027">
        <v>0.16400000000000001</v>
      </c>
      <c r="G2027">
        <v>0.159</v>
      </c>
      <c r="H2027">
        <v>54.5</v>
      </c>
      <c r="I2027">
        <v>45.5</v>
      </c>
      <c r="J2027">
        <v>154</v>
      </c>
      <c r="K2027">
        <v>2026</v>
      </c>
    </row>
    <row r="2028" spans="2:11" x14ac:dyDescent="0.25">
      <c r="B2028" t="s">
        <v>6501</v>
      </c>
      <c r="C2028" t="s">
        <v>6502</v>
      </c>
      <c r="D2028">
        <v>154</v>
      </c>
      <c r="E2028">
        <v>16</v>
      </c>
      <c r="F2028">
        <v>0.13400000000000001</v>
      </c>
      <c r="G2028">
        <v>0.185</v>
      </c>
      <c r="H2028">
        <v>11.8</v>
      </c>
      <c r="I2028">
        <v>25</v>
      </c>
      <c r="J2028">
        <v>154</v>
      </c>
      <c r="K2028">
        <v>2027</v>
      </c>
    </row>
    <row r="2029" spans="2:11" x14ac:dyDescent="0.25">
      <c r="B2029" t="s">
        <v>6503</v>
      </c>
      <c r="C2029" t="s">
        <v>6504</v>
      </c>
      <c r="D2029">
        <v>153</v>
      </c>
      <c r="E2029">
        <v>5</v>
      </c>
      <c r="F2029">
        <v>0.157</v>
      </c>
      <c r="G2029">
        <v>0.17599999999999999</v>
      </c>
      <c r="H2029">
        <v>32.9</v>
      </c>
      <c r="I2029">
        <v>30</v>
      </c>
      <c r="J2029">
        <v>153</v>
      </c>
      <c r="K2029">
        <v>2028</v>
      </c>
    </row>
    <row r="2030" spans="2:11" x14ac:dyDescent="0.25">
      <c r="B2030" t="s">
        <v>6505</v>
      </c>
      <c r="C2030" t="s">
        <v>6506</v>
      </c>
      <c r="D2030">
        <v>153</v>
      </c>
      <c r="E2030">
        <v>10</v>
      </c>
      <c r="F2030">
        <v>0.159</v>
      </c>
      <c r="G2030">
        <v>0.20300000000000001</v>
      </c>
      <c r="H2030">
        <v>18.3</v>
      </c>
      <c r="I2030">
        <v>15</v>
      </c>
      <c r="J2030">
        <v>153</v>
      </c>
      <c r="K2030">
        <v>2029</v>
      </c>
    </row>
    <row r="2031" spans="2:11" x14ac:dyDescent="0.25">
      <c r="B2031" t="s">
        <v>6507</v>
      </c>
      <c r="C2031" t="s">
        <v>6508</v>
      </c>
      <c r="D2031">
        <v>152</v>
      </c>
      <c r="E2031">
        <v>17</v>
      </c>
      <c r="F2031">
        <v>0.14899999999999999</v>
      </c>
      <c r="G2031">
        <v>0.17100000000000001</v>
      </c>
      <c r="H2031">
        <v>29.4</v>
      </c>
      <c r="I2031">
        <v>32.4</v>
      </c>
      <c r="J2031">
        <v>152</v>
      </c>
      <c r="K2031">
        <v>2030</v>
      </c>
    </row>
    <row r="2032" spans="2:11" x14ac:dyDescent="0.25">
      <c r="B2032" t="s">
        <v>6509</v>
      </c>
      <c r="C2032" t="s">
        <v>6510</v>
      </c>
      <c r="D2032">
        <v>152</v>
      </c>
      <c r="E2032">
        <v>16</v>
      </c>
      <c r="F2032">
        <v>0.14099999999999999</v>
      </c>
      <c r="G2032">
        <v>0.17299999999999999</v>
      </c>
      <c r="H2032">
        <v>22.1</v>
      </c>
      <c r="I2032">
        <v>31.2</v>
      </c>
      <c r="J2032">
        <v>152</v>
      </c>
      <c r="K2032">
        <v>2031</v>
      </c>
    </row>
    <row r="2033" spans="2:11" x14ac:dyDescent="0.25">
      <c r="B2033" t="s">
        <v>6511</v>
      </c>
      <c r="C2033" t="s">
        <v>6512</v>
      </c>
      <c r="D2033">
        <v>152</v>
      </c>
      <c r="E2033">
        <v>9</v>
      </c>
      <c r="F2033">
        <v>0.13300000000000001</v>
      </c>
      <c r="G2033">
        <v>0.186</v>
      </c>
      <c r="H2033">
        <v>11.3</v>
      </c>
      <c r="I2033">
        <v>22.2</v>
      </c>
      <c r="J2033">
        <v>152</v>
      </c>
      <c r="K2033">
        <v>2032</v>
      </c>
    </row>
    <row r="2034" spans="2:11" x14ac:dyDescent="0.25">
      <c r="B2034" t="s">
        <v>6513</v>
      </c>
      <c r="C2034" t="s">
        <v>6514</v>
      </c>
      <c r="D2034">
        <v>152</v>
      </c>
      <c r="E2034">
        <v>8</v>
      </c>
      <c r="F2034">
        <v>0.13200000000000001</v>
      </c>
      <c r="G2034">
        <v>0.161</v>
      </c>
      <c r="H2034">
        <v>22.6</v>
      </c>
      <c r="I2034">
        <v>50</v>
      </c>
      <c r="J2034">
        <v>152</v>
      </c>
      <c r="K2034">
        <v>2033</v>
      </c>
    </row>
    <row r="2035" spans="2:11" x14ac:dyDescent="0.25">
      <c r="B2035" t="s">
        <v>6515</v>
      </c>
      <c r="C2035" t="s">
        <v>6516</v>
      </c>
      <c r="D2035">
        <v>151</v>
      </c>
      <c r="E2035">
        <v>8</v>
      </c>
      <c r="F2035">
        <v>0.13100000000000001</v>
      </c>
      <c r="G2035">
        <v>0.189</v>
      </c>
      <c r="H2035">
        <v>9.6</v>
      </c>
      <c r="I2035">
        <v>50</v>
      </c>
      <c r="J2035">
        <v>151</v>
      </c>
      <c r="K2035">
        <v>2034</v>
      </c>
    </row>
    <row r="2036" spans="2:11" x14ac:dyDescent="0.25">
      <c r="B2036" t="s">
        <v>6517</v>
      </c>
      <c r="C2036" t="s">
        <v>6518</v>
      </c>
      <c r="D2036">
        <v>151</v>
      </c>
      <c r="E2036">
        <v>10</v>
      </c>
      <c r="F2036">
        <v>0.153</v>
      </c>
      <c r="G2036">
        <v>0.16700000000000001</v>
      </c>
      <c r="H2036">
        <v>37.200000000000003</v>
      </c>
      <c r="I2036">
        <v>35</v>
      </c>
      <c r="J2036">
        <v>151</v>
      </c>
      <c r="K2036">
        <v>2035</v>
      </c>
    </row>
    <row r="2037" spans="2:11" x14ac:dyDescent="0.25">
      <c r="B2037" t="s">
        <v>6519</v>
      </c>
      <c r="C2037" t="s">
        <v>6520</v>
      </c>
      <c r="D2037">
        <v>151</v>
      </c>
      <c r="E2037">
        <v>9</v>
      </c>
      <c r="F2037">
        <v>0.17599999999999999</v>
      </c>
      <c r="G2037">
        <v>0.21099999999999999</v>
      </c>
      <c r="H2037">
        <v>24.5</v>
      </c>
      <c r="I2037">
        <v>11.1</v>
      </c>
      <c r="J2037">
        <v>151</v>
      </c>
      <c r="K2037">
        <v>2036</v>
      </c>
    </row>
    <row r="2038" spans="2:11" x14ac:dyDescent="0.25">
      <c r="B2038" t="s">
        <v>6521</v>
      </c>
      <c r="C2038" t="s">
        <v>6522</v>
      </c>
      <c r="D2038">
        <v>151</v>
      </c>
      <c r="E2038">
        <v>15</v>
      </c>
      <c r="F2038">
        <v>0.161</v>
      </c>
      <c r="G2038">
        <v>0.20399999999999999</v>
      </c>
      <c r="H2038">
        <v>18.600000000000001</v>
      </c>
      <c r="I2038">
        <v>13.3</v>
      </c>
      <c r="J2038">
        <v>151</v>
      </c>
      <c r="K2038">
        <v>2037</v>
      </c>
    </row>
    <row r="2039" spans="2:11" x14ac:dyDescent="0.25">
      <c r="B2039" t="s">
        <v>6523</v>
      </c>
      <c r="C2039" t="s">
        <v>6524</v>
      </c>
      <c r="D2039">
        <v>150</v>
      </c>
      <c r="E2039">
        <v>6</v>
      </c>
      <c r="F2039">
        <v>0.157</v>
      </c>
      <c r="G2039">
        <v>0.16800000000000001</v>
      </c>
      <c r="H2039">
        <v>39.4</v>
      </c>
      <c r="I2039">
        <v>33.299999999999997</v>
      </c>
      <c r="J2039">
        <v>150</v>
      </c>
      <c r="K2039">
        <v>2038</v>
      </c>
    </row>
    <row r="2040" spans="2:11" x14ac:dyDescent="0.25">
      <c r="B2040" t="s">
        <v>6525</v>
      </c>
      <c r="C2040" t="s">
        <v>6526</v>
      </c>
      <c r="D2040">
        <v>150</v>
      </c>
      <c r="E2040">
        <v>14</v>
      </c>
      <c r="F2040">
        <v>0.14399999999999999</v>
      </c>
      <c r="G2040">
        <v>0.17899999999999999</v>
      </c>
      <c r="H2040">
        <v>20.9</v>
      </c>
      <c r="I2040">
        <v>25</v>
      </c>
      <c r="J2040">
        <v>150</v>
      </c>
      <c r="K2040">
        <v>2039</v>
      </c>
    </row>
    <row r="2041" spans="2:11" x14ac:dyDescent="0.25">
      <c r="B2041" t="s">
        <v>6527</v>
      </c>
      <c r="C2041" t="s">
        <v>6528</v>
      </c>
      <c r="D2041">
        <v>150</v>
      </c>
      <c r="E2041">
        <v>8</v>
      </c>
      <c r="F2041">
        <v>0.15</v>
      </c>
      <c r="G2041">
        <v>0.15</v>
      </c>
      <c r="H2041">
        <v>50</v>
      </c>
      <c r="I2041">
        <v>50</v>
      </c>
      <c r="J2041">
        <v>150</v>
      </c>
      <c r="K2041">
        <v>2040</v>
      </c>
    </row>
    <row r="2042" spans="2:11" x14ac:dyDescent="0.25">
      <c r="B2042" t="s">
        <v>6529</v>
      </c>
      <c r="C2042" t="s">
        <v>6530</v>
      </c>
      <c r="D2042">
        <v>149</v>
      </c>
      <c r="E2042">
        <v>9</v>
      </c>
      <c r="F2042">
        <v>0.13900000000000001</v>
      </c>
      <c r="G2042">
        <v>0.16700000000000001</v>
      </c>
      <c r="H2042">
        <v>23.9</v>
      </c>
      <c r="I2042">
        <v>33.299999999999997</v>
      </c>
      <c r="J2042">
        <v>149</v>
      </c>
      <c r="K2042">
        <v>2041</v>
      </c>
    </row>
    <row r="2043" spans="2:11" x14ac:dyDescent="0.25">
      <c r="B2043" t="s">
        <v>6531</v>
      </c>
      <c r="C2043" t="s">
        <v>6532</v>
      </c>
      <c r="D2043">
        <v>149</v>
      </c>
      <c r="E2043">
        <v>7</v>
      </c>
      <c r="F2043">
        <v>0.14099999999999999</v>
      </c>
      <c r="G2043">
        <v>0.16400000000000001</v>
      </c>
      <c r="H2043">
        <v>28.2</v>
      </c>
      <c r="I2043">
        <v>35.700000000000003</v>
      </c>
      <c r="J2043">
        <v>149</v>
      </c>
      <c r="K2043">
        <v>2042</v>
      </c>
    </row>
    <row r="2044" spans="2:11" x14ac:dyDescent="0.25">
      <c r="B2044" t="s">
        <v>6533</v>
      </c>
      <c r="C2044" t="s">
        <v>6534</v>
      </c>
      <c r="D2044">
        <v>148</v>
      </c>
      <c r="E2044">
        <v>6</v>
      </c>
      <c r="F2044">
        <v>0.17399999999999999</v>
      </c>
      <c r="G2044">
        <v>0.188</v>
      </c>
      <c r="H2044">
        <v>38.1</v>
      </c>
      <c r="I2044">
        <v>16.7</v>
      </c>
      <c r="J2044">
        <v>148</v>
      </c>
      <c r="K2044">
        <v>2043</v>
      </c>
    </row>
    <row r="2045" spans="2:11" x14ac:dyDescent="0.25">
      <c r="B2045" t="s">
        <v>6535</v>
      </c>
      <c r="C2045" t="s">
        <v>6536</v>
      </c>
      <c r="D2045">
        <v>148</v>
      </c>
      <c r="E2045">
        <v>7</v>
      </c>
      <c r="F2045">
        <v>0.13400000000000001</v>
      </c>
      <c r="G2045">
        <v>0.155</v>
      </c>
      <c r="H2045">
        <v>28.6</v>
      </c>
      <c r="I2045">
        <v>42.9</v>
      </c>
      <c r="J2045">
        <v>148</v>
      </c>
      <c r="K2045">
        <v>2044</v>
      </c>
    </row>
    <row r="2046" spans="2:11" x14ac:dyDescent="0.25">
      <c r="B2046" t="s">
        <v>6537</v>
      </c>
      <c r="C2046" t="s">
        <v>6538</v>
      </c>
      <c r="D2046">
        <v>148</v>
      </c>
      <c r="E2046">
        <v>29</v>
      </c>
      <c r="F2046">
        <v>0.14599999999999999</v>
      </c>
      <c r="G2046">
        <v>0.16800000000000001</v>
      </c>
      <c r="H2046">
        <v>29.7</v>
      </c>
      <c r="I2046">
        <v>31</v>
      </c>
      <c r="J2046">
        <v>148</v>
      </c>
      <c r="K2046">
        <v>2045</v>
      </c>
    </row>
    <row r="2047" spans="2:11" x14ac:dyDescent="0.25">
      <c r="B2047" t="s">
        <v>6539</v>
      </c>
      <c r="C2047" t="s">
        <v>6540</v>
      </c>
      <c r="D2047">
        <v>148</v>
      </c>
      <c r="E2047">
        <v>12</v>
      </c>
      <c r="F2047">
        <v>0.16400000000000001</v>
      </c>
      <c r="G2047">
        <v>0.17599999999999999</v>
      </c>
      <c r="H2047">
        <v>38.9</v>
      </c>
      <c r="I2047">
        <v>25</v>
      </c>
      <c r="J2047">
        <v>148</v>
      </c>
      <c r="K2047">
        <v>2046</v>
      </c>
    </row>
    <row r="2048" spans="2:11" x14ac:dyDescent="0.25">
      <c r="B2048" t="s">
        <v>6541</v>
      </c>
      <c r="C2048" t="s">
        <v>6542</v>
      </c>
      <c r="D2048">
        <v>147</v>
      </c>
      <c r="E2048">
        <v>6</v>
      </c>
      <c r="F2048">
        <v>0.16900000000000001</v>
      </c>
      <c r="G2048">
        <v>0.16500000000000001</v>
      </c>
      <c r="H2048">
        <v>53.5</v>
      </c>
      <c r="I2048">
        <v>33.299999999999997</v>
      </c>
      <c r="J2048">
        <v>147</v>
      </c>
      <c r="K2048">
        <v>2047</v>
      </c>
    </row>
    <row r="2049" spans="2:11" x14ac:dyDescent="0.25">
      <c r="B2049" t="s">
        <v>6543</v>
      </c>
      <c r="C2049" t="s">
        <v>6544</v>
      </c>
      <c r="D2049">
        <v>147</v>
      </c>
      <c r="E2049">
        <v>7</v>
      </c>
      <c r="F2049">
        <v>0.17</v>
      </c>
      <c r="G2049">
        <v>0.17100000000000001</v>
      </c>
      <c r="H2049">
        <v>49.1</v>
      </c>
      <c r="I2049">
        <v>28.6</v>
      </c>
      <c r="J2049">
        <v>147</v>
      </c>
      <c r="K2049">
        <v>2048</v>
      </c>
    </row>
    <row r="2050" spans="2:11" x14ac:dyDescent="0.25">
      <c r="B2050" t="s">
        <v>6545</v>
      </c>
      <c r="C2050" t="s">
        <v>6546</v>
      </c>
      <c r="D2050">
        <v>147</v>
      </c>
      <c r="E2050">
        <v>35</v>
      </c>
      <c r="F2050">
        <v>0.14599999999999999</v>
      </c>
      <c r="G2050">
        <v>0.17299999999999999</v>
      </c>
      <c r="H2050">
        <v>26.3</v>
      </c>
      <c r="I2050">
        <v>27.1</v>
      </c>
      <c r="J2050">
        <v>147</v>
      </c>
      <c r="K2050">
        <v>2049</v>
      </c>
    </row>
    <row r="2051" spans="2:11" x14ac:dyDescent="0.25">
      <c r="B2051" t="s">
        <v>6547</v>
      </c>
      <c r="C2051" t="s">
        <v>6548</v>
      </c>
      <c r="D2051">
        <v>147</v>
      </c>
      <c r="E2051">
        <v>5</v>
      </c>
      <c r="F2051">
        <v>0.17299999999999999</v>
      </c>
      <c r="G2051">
        <v>0.19900000000000001</v>
      </c>
      <c r="H2051">
        <v>30.1</v>
      </c>
      <c r="I2051">
        <v>0</v>
      </c>
      <c r="J2051">
        <v>147</v>
      </c>
      <c r="K2051">
        <v>2050</v>
      </c>
    </row>
    <row r="2052" spans="2:11" x14ac:dyDescent="0.25">
      <c r="B2052" t="s">
        <v>6549</v>
      </c>
      <c r="C2052" t="s">
        <v>6550</v>
      </c>
      <c r="D2052">
        <v>147</v>
      </c>
      <c r="E2052">
        <v>8</v>
      </c>
      <c r="F2052">
        <v>0.13500000000000001</v>
      </c>
      <c r="G2052">
        <v>0.20200000000000001</v>
      </c>
      <c r="H2052">
        <v>8</v>
      </c>
      <c r="I2052">
        <v>12.5</v>
      </c>
      <c r="J2052">
        <v>147</v>
      </c>
      <c r="K2052">
        <v>2051</v>
      </c>
    </row>
    <row r="2053" spans="2:11" x14ac:dyDescent="0.25">
      <c r="B2053" t="s">
        <v>6551</v>
      </c>
      <c r="C2053" t="s">
        <v>6552</v>
      </c>
      <c r="D2053">
        <v>147</v>
      </c>
      <c r="E2053">
        <v>15</v>
      </c>
      <c r="F2053">
        <v>0.13900000000000001</v>
      </c>
      <c r="G2053">
        <v>0.16</v>
      </c>
      <c r="H2053">
        <v>29.5</v>
      </c>
      <c r="I2053">
        <v>36.700000000000003</v>
      </c>
      <c r="J2053">
        <v>147</v>
      </c>
      <c r="K2053">
        <v>2052</v>
      </c>
    </row>
    <row r="2054" spans="2:11" x14ac:dyDescent="0.25">
      <c r="B2054" t="s">
        <v>6553</v>
      </c>
      <c r="C2054" t="s">
        <v>6554</v>
      </c>
      <c r="D2054">
        <v>147</v>
      </c>
      <c r="E2054">
        <v>21</v>
      </c>
      <c r="F2054">
        <v>0.15</v>
      </c>
      <c r="G2054">
        <v>0.17</v>
      </c>
      <c r="H2054">
        <v>31.9</v>
      </c>
      <c r="I2054">
        <v>28.6</v>
      </c>
      <c r="J2054">
        <v>147</v>
      </c>
      <c r="K2054">
        <v>2053</v>
      </c>
    </row>
    <row r="2055" spans="2:11" x14ac:dyDescent="0.25">
      <c r="B2055" t="s">
        <v>6555</v>
      </c>
      <c r="C2055" t="s">
        <v>6556</v>
      </c>
      <c r="D2055">
        <v>146</v>
      </c>
      <c r="E2055">
        <v>11</v>
      </c>
      <c r="F2055">
        <v>0.14299999999999999</v>
      </c>
      <c r="G2055">
        <v>0.16600000000000001</v>
      </c>
      <c r="H2055">
        <v>28.3</v>
      </c>
      <c r="I2055">
        <v>31.8</v>
      </c>
      <c r="J2055">
        <v>146</v>
      </c>
      <c r="K2055">
        <v>2054</v>
      </c>
    </row>
    <row r="2056" spans="2:11" x14ac:dyDescent="0.25">
      <c r="B2056" t="s">
        <v>6557</v>
      </c>
      <c r="C2056" t="s">
        <v>6558</v>
      </c>
      <c r="D2056">
        <v>146</v>
      </c>
      <c r="E2056">
        <v>5</v>
      </c>
      <c r="F2056">
        <v>0.153</v>
      </c>
      <c r="G2056">
        <v>0.22</v>
      </c>
      <c r="H2056">
        <v>9.8000000000000007</v>
      </c>
      <c r="I2056">
        <v>0</v>
      </c>
      <c r="J2056">
        <v>146</v>
      </c>
      <c r="K2056">
        <v>2055</v>
      </c>
    </row>
    <row r="2057" spans="2:11" x14ac:dyDescent="0.25">
      <c r="B2057" t="s">
        <v>6559</v>
      </c>
      <c r="C2057" t="s">
        <v>6560</v>
      </c>
      <c r="D2057">
        <v>146</v>
      </c>
      <c r="E2057">
        <v>8</v>
      </c>
      <c r="F2057">
        <v>0.14599999999999999</v>
      </c>
      <c r="G2057">
        <v>0.17399999999999999</v>
      </c>
      <c r="H2057">
        <v>25.4</v>
      </c>
      <c r="I2057">
        <v>25</v>
      </c>
      <c r="J2057">
        <v>146</v>
      </c>
      <c r="K2057">
        <v>2056</v>
      </c>
    </row>
    <row r="2058" spans="2:11" x14ac:dyDescent="0.25">
      <c r="B2058" t="s">
        <v>6561</v>
      </c>
      <c r="C2058" t="s">
        <v>6562</v>
      </c>
      <c r="D2058">
        <v>146</v>
      </c>
      <c r="E2058">
        <v>13</v>
      </c>
      <c r="F2058">
        <v>0.13800000000000001</v>
      </c>
      <c r="G2058">
        <v>0.13500000000000001</v>
      </c>
      <c r="H2058">
        <v>53.9</v>
      </c>
      <c r="I2058">
        <v>61.5</v>
      </c>
      <c r="J2058">
        <v>146</v>
      </c>
      <c r="K2058">
        <v>2057</v>
      </c>
    </row>
    <row r="2059" spans="2:11" x14ac:dyDescent="0.25">
      <c r="B2059" t="s">
        <v>6563</v>
      </c>
      <c r="C2059" t="s">
        <v>6564</v>
      </c>
      <c r="D2059">
        <v>145</v>
      </c>
      <c r="E2059">
        <v>9</v>
      </c>
      <c r="F2059">
        <v>0.15</v>
      </c>
      <c r="G2059">
        <v>0.151</v>
      </c>
      <c r="H2059">
        <v>49.4</v>
      </c>
      <c r="I2059">
        <v>44.4</v>
      </c>
      <c r="J2059">
        <v>145</v>
      </c>
      <c r="K2059">
        <v>2058</v>
      </c>
    </row>
    <row r="2060" spans="2:11" x14ac:dyDescent="0.25">
      <c r="B2060" t="s">
        <v>6565</v>
      </c>
      <c r="C2060" t="s">
        <v>6566</v>
      </c>
      <c r="D2060">
        <v>145</v>
      </c>
      <c r="E2060">
        <v>11</v>
      </c>
      <c r="F2060">
        <v>0.13</v>
      </c>
      <c r="G2060">
        <v>0.185</v>
      </c>
      <c r="H2060">
        <v>10.3</v>
      </c>
      <c r="I2060">
        <v>18.2</v>
      </c>
      <c r="J2060">
        <v>145</v>
      </c>
      <c r="K2060">
        <v>2059</v>
      </c>
    </row>
    <row r="2061" spans="2:11" x14ac:dyDescent="0.25">
      <c r="B2061" t="s">
        <v>6567</v>
      </c>
      <c r="C2061" t="s">
        <v>6568</v>
      </c>
      <c r="D2061">
        <v>145</v>
      </c>
      <c r="E2061">
        <v>11</v>
      </c>
      <c r="F2061">
        <v>0.15</v>
      </c>
      <c r="G2061">
        <v>0.185</v>
      </c>
      <c r="H2061">
        <v>21.9</v>
      </c>
      <c r="I2061">
        <v>18.2</v>
      </c>
      <c r="J2061">
        <v>145</v>
      </c>
      <c r="K2061">
        <v>2060</v>
      </c>
    </row>
    <row r="2062" spans="2:11" x14ac:dyDescent="0.25">
      <c r="B2062" t="s">
        <v>6569</v>
      </c>
      <c r="C2062" t="s">
        <v>6570</v>
      </c>
      <c r="D2062">
        <v>144</v>
      </c>
      <c r="E2062">
        <v>5</v>
      </c>
      <c r="F2062">
        <v>0.14499999999999999</v>
      </c>
      <c r="G2062">
        <v>0.218</v>
      </c>
      <c r="H2062">
        <v>7.7</v>
      </c>
      <c r="I2062">
        <v>0</v>
      </c>
      <c r="J2062">
        <v>144</v>
      </c>
      <c r="K2062">
        <v>2061</v>
      </c>
    </row>
    <row r="2063" spans="2:11" x14ac:dyDescent="0.25">
      <c r="B2063" t="s">
        <v>6571</v>
      </c>
      <c r="C2063" t="s">
        <v>6572</v>
      </c>
      <c r="D2063">
        <v>143</v>
      </c>
      <c r="E2063">
        <v>6</v>
      </c>
      <c r="F2063">
        <v>0.14299999999999999</v>
      </c>
      <c r="G2063">
        <v>0.216</v>
      </c>
      <c r="H2063">
        <v>7.5</v>
      </c>
      <c r="I2063">
        <v>0</v>
      </c>
      <c r="J2063">
        <v>143</v>
      </c>
      <c r="K2063">
        <v>2062</v>
      </c>
    </row>
    <row r="2064" spans="2:11" x14ac:dyDescent="0.25">
      <c r="B2064" t="s">
        <v>6573</v>
      </c>
      <c r="C2064" t="s">
        <v>6574</v>
      </c>
      <c r="D2064">
        <v>142</v>
      </c>
      <c r="E2064">
        <v>6</v>
      </c>
      <c r="F2064">
        <v>0.14799999999999999</v>
      </c>
      <c r="G2064">
        <v>0.215</v>
      </c>
      <c r="H2064">
        <v>9.1</v>
      </c>
      <c r="I2064">
        <v>0</v>
      </c>
      <c r="J2064">
        <v>142</v>
      </c>
      <c r="K2064">
        <v>2063</v>
      </c>
    </row>
    <row r="2065" spans="2:11" x14ac:dyDescent="0.25">
      <c r="B2065" t="s">
        <v>6575</v>
      </c>
      <c r="C2065" t="s">
        <v>6576</v>
      </c>
      <c r="D2065">
        <v>142</v>
      </c>
      <c r="E2065">
        <v>18</v>
      </c>
      <c r="F2065">
        <v>0.14299999999999999</v>
      </c>
      <c r="G2065">
        <v>0.13500000000000001</v>
      </c>
      <c r="H2065">
        <v>58.9</v>
      </c>
      <c r="I2065">
        <v>58.3</v>
      </c>
      <c r="J2065">
        <v>142</v>
      </c>
      <c r="K2065">
        <v>2064</v>
      </c>
    </row>
    <row r="2066" spans="2:11" x14ac:dyDescent="0.25">
      <c r="B2066" t="s">
        <v>1754</v>
      </c>
      <c r="C2066" t="s">
        <v>1755</v>
      </c>
      <c r="D2066">
        <v>142</v>
      </c>
      <c r="E2066">
        <v>6</v>
      </c>
      <c r="F2066">
        <v>0.14199999999999999</v>
      </c>
      <c r="G2066">
        <v>0.214</v>
      </c>
      <c r="H2066">
        <v>7.5</v>
      </c>
      <c r="I2066">
        <v>0</v>
      </c>
      <c r="J2066">
        <v>142</v>
      </c>
      <c r="K2066">
        <v>2065</v>
      </c>
    </row>
    <row r="2067" spans="2:11" x14ac:dyDescent="0.25">
      <c r="B2067" t="s">
        <v>6577</v>
      </c>
      <c r="C2067" t="s">
        <v>6578</v>
      </c>
      <c r="D2067">
        <v>141</v>
      </c>
      <c r="E2067">
        <v>10</v>
      </c>
      <c r="F2067">
        <v>0.13900000000000001</v>
      </c>
      <c r="G2067">
        <v>0.16900000000000001</v>
      </c>
      <c r="H2067">
        <v>23</v>
      </c>
      <c r="I2067">
        <v>25</v>
      </c>
      <c r="J2067">
        <v>141</v>
      </c>
      <c r="K2067">
        <v>2066</v>
      </c>
    </row>
    <row r="2068" spans="2:11" x14ac:dyDescent="0.25">
      <c r="B2068" t="s">
        <v>2627</v>
      </c>
      <c r="C2068" t="s">
        <v>2628</v>
      </c>
      <c r="D2068">
        <v>141</v>
      </c>
      <c r="E2068">
        <v>6</v>
      </c>
      <c r="F2068">
        <v>0.14099999999999999</v>
      </c>
      <c r="G2068">
        <v>0.21299999999999999</v>
      </c>
      <c r="H2068">
        <v>7.5</v>
      </c>
      <c r="I2068">
        <v>0</v>
      </c>
      <c r="J2068">
        <v>141</v>
      </c>
      <c r="K2068">
        <v>2067</v>
      </c>
    </row>
    <row r="2069" spans="2:11" x14ac:dyDescent="0.25">
      <c r="B2069" t="s">
        <v>6579</v>
      </c>
      <c r="C2069" t="s">
        <v>6580</v>
      </c>
      <c r="D2069">
        <v>141</v>
      </c>
      <c r="E2069">
        <v>14</v>
      </c>
      <c r="F2069">
        <v>0.153</v>
      </c>
      <c r="G2069">
        <v>0.18</v>
      </c>
      <c r="H2069">
        <v>26.8</v>
      </c>
      <c r="I2069">
        <v>17.899999999999999</v>
      </c>
      <c r="J2069">
        <v>141</v>
      </c>
      <c r="K2069">
        <v>2068</v>
      </c>
    </row>
    <row r="2070" spans="2:11" x14ac:dyDescent="0.25">
      <c r="B2070" t="s">
        <v>6581</v>
      </c>
      <c r="C2070" t="s">
        <v>6582</v>
      </c>
      <c r="D2070">
        <v>141</v>
      </c>
      <c r="E2070">
        <v>11</v>
      </c>
      <c r="F2070">
        <v>0.13600000000000001</v>
      </c>
      <c r="G2070">
        <v>0.20499999999999999</v>
      </c>
      <c r="H2070">
        <v>7.5</v>
      </c>
      <c r="I2070">
        <v>9.1</v>
      </c>
      <c r="J2070">
        <v>141</v>
      </c>
      <c r="K2070">
        <v>2069</v>
      </c>
    </row>
    <row r="2071" spans="2:11" x14ac:dyDescent="0.25">
      <c r="B2071" t="s">
        <v>6583</v>
      </c>
      <c r="C2071" t="s">
        <v>6584</v>
      </c>
      <c r="D2071">
        <v>140</v>
      </c>
      <c r="E2071">
        <v>17</v>
      </c>
      <c r="F2071">
        <v>0.129</v>
      </c>
      <c r="G2071">
        <v>0.17499999999999999</v>
      </c>
      <c r="H2071">
        <v>13.3</v>
      </c>
      <c r="I2071">
        <v>20.6</v>
      </c>
      <c r="J2071">
        <v>140</v>
      </c>
      <c r="K2071">
        <v>2070</v>
      </c>
    </row>
    <row r="2072" spans="2:11" x14ac:dyDescent="0.25">
      <c r="B2072" t="s">
        <v>6585</v>
      </c>
      <c r="C2072" t="s">
        <v>6586</v>
      </c>
      <c r="D2072">
        <v>140</v>
      </c>
      <c r="E2072">
        <v>10</v>
      </c>
      <c r="F2072">
        <v>0.123</v>
      </c>
      <c r="G2072">
        <v>0.16</v>
      </c>
      <c r="H2072">
        <v>16.3</v>
      </c>
      <c r="I2072">
        <v>30</v>
      </c>
      <c r="J2072">
        <v>140</v>
      </c>
      <c r="K2072">
        <v>2071</v>
      </c>
    </row>
    <row r="2073" spans="2:11" x14ac:dyDescent="0.25">
      <c r="B2073" t="s">
        <v>6587</v>
      </c>
      <c r="C2073" t="s">
        <v>6588</v>
      </c>
      <c r="D2073">
        <v>140</v>
      </c>
      <c r="E2073">
        <v>6</v>
      </c>
      <c r="F2073">
        <v>0.13600000000000001</v>
      </c>
      <c r="G2073">
        <v>0.18099999999999999</v>
      </c>
      <c r="H2073">
        <v>14.3</v>
      </c>
      <c r="I2073">
        <v>16.7</v>
      </c>
      <c r="J2073">
        <v>140</v>
      </c>
      <c r="K2073">
        <v>2072</v>
      </c>
    </row>
    <row r="2074" spans="2:11" x14ac:dyDescent="0.25">
      <c r="B2074" t="s">
        <v>6589</v>
      </c>
      <c r="C2074" t="s">
        <v>6590</v>
      </c>
      <c r="D2074">
        <v>140</v>
      </c>
      <c r="E2074">
        <v>6</v>
      </c>
      <c r="F2074">
        <v>0.121</v>
      </c>
      <c r="G2074">
        <v>0.14099999999999999</v>
      </c>
      <c r="H2074">
        <v>28.7</v>
      </c>
      <c r="I2074">
        <v>50</v>
      </c>
      <c r="J2074">
        <v>140</v>
      </c>
      <c r="K2074">
        <v>2073</v>
      </c>
    </row>
    <row r="2075" spans="2:11" x14ac:dyDescent="0.25">
      <c r="B2075" t="s">
        <v>6591</v>
      </c>
      <c r="C2075" t="s">
        <v>6592</v>
      </c>
      <c r="D2075">
        <v>140</v>
      </c>
      <c r="E2075">
        <v>6</v>
      </c>
      <c r="F2075">
        <v>0.16300000000000001</v>
      </c>
      <c r="G2075">
        <v>0.21</v>
      </c>
      <c r="H2075">
        <v>17</v>
      </c>
      <c r="I2075">
        <v>0</v>
      </c>
      <c r="J2075">
        <v>140</v>
      </c>
      <c r="K2075">
        <v>2074</v>
      </c>
    </row>
    <row r="2076" spans="2:11" x14ac:dyDescent="0.25">
      <c r="B2076" t="s">
        <v>136</v>
      </c>
      <c r="C2076" t="s">
        <v>137</v>
      </c>
      <c r="D2076">
        <v>139</v>
      </c>
      <c r="E2076">
        <v>16</v>
      </c>
      <c r="F2076">
        <v>0.13700000000000001</v>
      </c>
      <c r="G2076">
        <v>0.158</v>
      </c>
      <c r="H2076">
        <v>29.4</v>
      </c>
      <c r="I2076">
        <v>31.2</v>
      </c>
      <c r="J2076">
        <v>139</v>
      </c>
      <c r="K2076">
        <v>2075</v>
      </c>
    </row>
    <row r="2077" spans="2:11" x14ac:dyDescent="0.25">
      <c r="B2077" t="s">
        <v>6593</v>
      </c>
      <c r="C2077" t="s">
        <v>6594</v>
      </c>
      <c r="D2077">
        <v>138</v>
      </c>
      <c r="E2077">
        <v>12</v>
      </c>
      <c r="F2077">
        <v>0.14000000000000001</v>
      </c>
      <c r="G2077">
        <v>0.16500000000000001</v>
      </c>
      <c r="H2077">
        <v>26.7</v>
      </c>
      <c r="I2077">
        <v>25</v>
      </c>
      <c r="J2077">
        <v>138</v>
      </c>
      <c r="K2077">
        <v>2076</v>
      </c>
    </row>
    <row r="2078" spans="2:11" x14ac:dyDescent="0.25">
      <c r="B2078" t="s">
        <v>6595</v>
      </c>
      <c r="C2078" t="s">
        <v>6596</v>
      </c>
      <c r="D2078">
        <v>138</v>
      </c>
      <c r="E2078">
        <v>13</v>
      </c>
      <c r="F2078">
        <v>0.13200000000000001</v>
      </c>
      <c r="G2078">
        <v>0.14199999999999999</v>
      </c>
      <c r="H2078">
        <v>38.9</v>
      </c>
      <c r="I2078">
        <v>46.2</v>
      </c>
      <c r="J2078">
        <v>138</v>
      </c>
      <c r="K2078">
        <v>2077</v>
      </c>
    </row>
    <row r="2079" spans="2:11" x14ac:dyDescent="0.25">
      <c r="B2079" t="s">
        <v>6597</v>
      </c>
      <c r="C2079" t="s">
        <v>6598</v>
      </c>
      <c r="D2079">
        <v>138</v>
      </c>
      <c r="E2079">
        <v>11</v>
      </c>
      <c r="F2079">
        <v>0.13400000000000001</v>
      </c>
      <c r="G2079">
        <v>0.20100000000000001</v>
      </c>
      <c r="H2079">
        <v>7.6</v>
      </c>
      <c r="I2079">
        <v>9.1</v>
      </c>
      <c r="J2079">
        <v>138</v>
      </c>
      <c r="K2079">
        <v>2078</v>
      </c>
    </row>
    <row r="2080" spans="2:11" x14ac:dyDescent="0.25">
      <c r="B2080" t="s">
        <v>6599</v>
      </c>
      <c r="C2080" t="s">
        <v>6600</v>
      </c>
      <c r="D2080">
        <v>137</v>
      </c>
      <c r="E2080">
        <v>11</v>
      </c>
      <c r="F2080">
        <v>0.159</v>
      </c>
      <c r="G2080">
        <v>0.161</v>
      </c>
      <c r="H2080">
        <v>48.5</v>
      </c>
      <c r="I2080">
        <v>27.3</v>
      </c>
      <c r="J2080">
        <v>137</v>
      </c>
      <c r="K2080">
        <v>2079</v>
      </c>
    </row>
    <row r="2081" spans="2:11" x14ac:dyDescent="0.25">
      <c r="B2081" t="s">
        <v>6601</v>
      </c>
      <c r="C2081" t="s">
        <v>6602</v>
      </c>
      <c r="D2081">
        <v>137</v>
      </c>
      <c r="E2081">
        <v>5</v>
      </c>
      <c r="F2081">
        <v>0.11899999999999999</v>
      </c>
      <c r="G2081">
        <v>0.17899999999999999</v>
      </c>
      <c r="H2081">
        <v>7.5</v>
      </c>
      <c r="I2081">
        <v>30</v>
      </c>
      <c r="J2081">
        <v>137</v>
      </c>
      <c r="K2081">
        <v>2080</v>
      </c>
    </row>
    <row r="2082" spans="2:11" x14ac:dyDescent="0.25">
      <c r="B2082" t="s">
        <v>6603</v>
      </c>
      <c r="C2082" t="s">
        <v>6604</v>
      </c>
      <c r="D2082">
        <v>137</v>
      </c>
      <c r="E2082">
        <v>8</v>
      </c>
      <c r="F2082">
        <v>0.14499999999999999</v>
      </c>
      <c r="G2082">
        <v>0.14799999999999999</v>
      </c>
      <c r="H2082">
        <v>46.5</v>
      </c>
      <c r="I2082">
        <v>37.5</v>
      </c>
      <c r="J2082">
        <v>137</v>
      </c>
      <c r="K2082">
        <v>2081</v>
      </c>
    </row>
    <row r="2083" spans="2:11" x14ac:dyDescent="0.25">
      <c r="B2083" t="s">
        <v>6605</v>
      </c>
      <c r="C2083" t="s">
        <v>6606</v>
      </c>
      <c r="D2083">
        <v>136</v>
      </c>
      <c r="E2083">
        <v>7</v>
      </c>
      <c r="F2083">
        <v>0.161</v>
      </c>
      <c r="G2083">
        <v>0.182</v>
      </c>
      <c r="H2083">
        <v>31.2</v>
      </c>
      <c r="I2083">
        <v>14.3</v>
      </c>
      <c r="J2083">
        <v>136</v>
      </c>
      <c r="K2083">
        <v>2082</v>
      </c>
    </row>
    <row r="2084" spans="2:11" x14ac:dyDescent="0.25">
      <c r="B2084" t="s">
        <v>6607</v>
      </c>
      <c r="C2084" t="s">
        <v>6608</v>
      </c>
      <c r="D2084">
        <v>136</v>
      </c>
      <c r="E2084">
        <v>8</v>
      </c>
      <c r="F2084">
        <v>0.156</v>
      </c>
      <c r="G2084">
        <v>0.16200000000000001</v>
      </c>
      <c r="H2084">
        <v>43.7</v>
      </c>
      <c r="I2084">
        <v>25</v>
      </c>
      <c r="J2084">
        <v>136</v>
      </c>
      <c r="K2084">
        <v>2083</v>
      </c>
    </row>
    <row r="2085" spans="2:11" x14ac:dyDescent="0.25">
      <c r="B2085" t="s">
        <v>6609</v>
      </c>
      <c r="C2085" t="s">
        <v>6610</v>
      </c>
      <c r="D2085">
        <v>135</v>
      </c>
      <c r="E2085">
        <v>39</v>
      </c>
      <c r="F2085">
        <v>0.13300000000000001</v>
      </c>
      <c r="G2085">
        <v>0.154</v>
      </c>
      <c r="H2085">
        <v>28.8</v>
      </c>
      <c r="I2085">
        <v>30.8</v>
      </c>
      <c r="J2085">
        <v>135</v>
      </c>
      <c r="K2085">
        <v>2084</v>
      </c>
    </row>
    <row r="2086" spans="2:11" x14ac:dyDescent="0.25">
      <c r="B2086" t="s">
        <v>6611</v>
      </c>
      <c r="C2086" t="s">
        <v>6612</v>
      </c>
      <c r="D2086">
        <v>135</v>
      </c>
      <c r="E2086">
        <v>22</v>
      </c>
      <c r="F2086">
        <v>0.13300000000000001</v>
      </c>
      <c r="G2086">
        <v>0.153</v>
      </c>
      <c r="H2086">
        <v>29.7</v>
      </c>
      <c r="I2086">
        <v>31.8</v>
      </c>
      <c r="J2086">
        <v>135</v>
      </c>
      <c r="K2086">
        <v>2085</v>
      </c>
    </row>
    <row r="2087" spans="2:11" x14ac:dyDescent="0.25">
      <c r="B2087" t="s">
        <v>6613</v>
      </c>
      <c r="C2087" t="s">
        <v>6614</v>
      </c>
      <c r="D2087">
        <v>134</v>
      </c>
      <c r="E2087">
        <v>16</v>
      </c>
      <c r="F2087">
        <v>0.11700000000000001</v>
      </c>
      <c r="G2087">
        <v>0.17699999999999999</v>
      </c>
      <c r="H2087">
        <v>7.5</v>
      </c>
      <c r="I2087">
        <v>15.6</v>
      </c>
      <c r="J2087">
        <v>134</v>
      </c>
      <c r="K2087">
        <v>2086</v>
      </c>
    </row>
    <row r="2088" spans="2:11" x14ac:dyDescent="0.25">
      <c r="B2088" t="s">
        <v>6615</v>
      </c>
      <c r="C2088" t="s">
        <v>6616</v>
      </c>
      <c r="D2088">
        <v>134</v>
      </c>
      <c r="E2088">
        <v>6</v>
      </c>
      <c r="F2088">
        <v>0.127</v>
      </c>
      <c r="G2088">
        <v>0.17399999999999999</v>
      </c>
      <c r="H2088">
        <v>12.4</v>
      </c>
      <c r="I2088">
        <v>16.7</v>
      </c>
      <c r="J2088">
        <v>134</v>
      </c>
      <c r="K2088">
        <v>2087</v>
      </c>
    </row>
    <row r="2089" spans="2:11" x14ac:dyDescent="0.25">
      <c r="B2089" t="s">
        <v>6617</v>
      </c>
      <c r="C2089" t="s">
        <v>6618</v>
      </c>
      <c r="D2089">
        <v>133</v>
      </c>
      <c r="E2089">
        <v>12</v>
      </c>
      <c r="F2089">
        <v>0.13800000000000001</v>
      </c>
      <c r="G2089">
        <v>0.16500000000000001</v>
      </c>
      <c r="H2089">
        <v>25.5</v>
      </c>
      <c r="I2089">
        <v>20.8</v>
      </c>
      <c r="J2089">
        <v>133</v>
      </c>
      <c r="K2089">
        <v>2088</v>
      </c>
    </row>
    <row r="2090" spans="2:11" x14ac:dyDescent="0.25">
      <c r="B2090" t="s">
        <v>6619</v>
      </c>
      <c r="C2090" t="s">
        <v>6620</v>
      </c>
      <c r="D2090">
        <v>132</v>
      </c>
      <c r="E2090">
        <v>9</v>
      </c>
      <c r="F2090">
        <v>0.11700000000000001</v>
      </c>
      <c r="G2090">
        <v>0.17199999999999999</v>
      </c>
      <c r="H2090">
        <v>8.5</v>
      </c>
      <c r="I2090">
        <v>16.7</v>
      </c>
      <c r="J2090">
        <v>132</v>
      </c>
      <c r="K2090">
        <v>2089</v>
      </c>
    </row>
    <row r="2091" spans="2:11" x14ac:dyDescent="0.25">
      <c r="B2091" t="s">
        <v>6621</v>
      </c>
      <c r="C2091" t="s">
        <v>6622</v>
      </c>
      <c r="D2091">
        <v>132</v>
      </c>
      <c r="E2091">
        <v>16</v>
      </c>
      <c r="F2091">
        <v>0.126</v>
      </c>
      <c r="G2091">
        <v>0.16800000000000001</v>
      </c>
      <c r="H2091">
        <v>15</v>
      </c>
      <c r="I2091">
        <v>18.8</v>
      </c>
      <c r="J2091">
        <v>132</v>
      </c>
      <c r="K2091">
        <v>2090</v>
      </c>
    </row>
    <row r="2092" spans="2:11" x14ac:dyDescent="0.25">
      <c r="B2092" t="s">
        <v>6623</v>
      </c>
      <c r="C2092" t="s">
        <v>6624</v>
      </c>
      <c r="D2092">
        <v>132</v>
      </c>
      <c r="E2092">
        <v>6</v>
      </c>
      <c r="F2092">
        <v>0.156</v>
      </c>
      <c r="G2092">
        <v>0.17499999999999999</v>
      </c>
      <c r="H2092">
        <v>32.6</v>
      </c>
      <c r="I2092">
        <v>0</v>
      </c>
      <c r="J2092">
        <v>132</v>
      </c>
      <c r="K2092">
        <v>2091</v>
      </c>
    </row>
    <row r="2093" spans="2:11" x14ac:dyDescent="0.25">
      <c r="B2093" t="s">
        <v>6625</v>
      </c>
      <c r="C2093" t="s">
        <v>6626</v>
      </c>
      <c r="D2093">
        <v>132</v>
      </c>
      <c r="E2093">
        <v>9</v>
      </c>
      <c r="F2093">
        <v>0.121</v>
      </c>
      <c r="G2093">
        <v>0.16200000000000001</v>
      </c>
      <c r="H2093">
        <v>14.6</v>
      </c>
      <c r="I2093">
        <v>22.2</v>
      </c>
      <c r="J2093">
        <v>132</v>
      </c>
      <c r="K2093">
        <v>2092</v>
      </c>
    </row>
    <row r="2094" spans="2:11" x14ac:dyDescent="0.25">
      <c r="B2094" t="s">
        <v>6627</v>
      </c>
      <c r="C2094" t="s">
        <v>6628</v>
      </c>
      <c r="D2094">
        <v>131</v>
      </c>
      <c r="E2094">
        <v>12</v>
      </c>
      <c r="F2094">
        <v>0.125</v>
      </c>
      <c r="G2094">
        <v>0.157</v>
      </c>
      <c r="H2094">
        <v>19.5</v>
      </c>
      <c r="I2094">
        <v>25</v>
      </c>
      <c r="J2094">
        <v>131</v>
      </c>
      <c r="K2094">
        <v>2093</v>
      </c>
    </row>
    <row r="2095" spans="2:11" x14ac:dyDescent="0.25">
      <c r="B2095" t="s">
        <v>6629</v>
      </c>
      <c r="C2095" t="s">
        <v>6630</v>
      </c>
      <c r="D2095">
        <v>131</v>
      </c>
      <c r="E2095">
        <v>6</v>
      </c>
      <c r="F2095">
        <v>0.13100000000000001</v>
      </c>
      <c r="G2095">
        <v>0.19800000000000001</v>
      </c>
      <c r="H2095">
        <v>7.5</v>
      </c>
      <c r="I2095">
        <v>0</v>
      </c>
      <c r="J2095">
        <v>131</v>
      </c>
      <c r="K2095">
        <v>2094</v>
      </c>
    </row>
    <row r="2096" spans="2:11" x14ac:dyDescent="0.25">
      <c r="B2096" t="s">
        <v>6631</v>
      </c>
      <c r="C2096" t="s">
        <v>6632</v>
      </c>
      <c r="D2096">
        <v>131</v>
      </c>
      <c r="E2096">
        <v>12</v>
      </c>
      <c r="F2096">
        <v>0.11899999999999999</v>
      </c>
      <c r="G2096">
        <v>0.17</v>
      </c>
      <c r="H2096">
        <v>9.8000000000000007</v>
      </c>
      <c r="I2096">
        <v>16.7</v>
      </c>
      <c r="J2096">
        <v>131</v>
      </c>
      <c r="K2096">
        <v>2095</v>
      </c>
    </row>
    <row r="2097" spans="2:11" x14ac:dyDescent="0.25">
      <c r="B2097" t="s">
        <v>6633</v>
      </c>
      <c r="C2097" t="s">
        <v>6634</v>
      </c>
      <c r="D2097">
        <v>130</v>
      </c>
      <c r="E2097">
        <v>12</v>
      </c>
      <c r="F2097">
        <v>0.14099999999999999</v>
      </c>
      <c r="G2097">
        <v>0.16200000000000001</v>
      </c>
      <c r="H2097">
        <v>30.2</v>
      </c>
      <c r="I2097">
        <v>20.8</v>
      </c>
      <c r="J2097">
        <v>130</v>
      </c>
      <c r="K2097">
        <v>2096</v>
      </c>
    </row>
    <row r="2098" spans="2:11" x14ac:dyDescent="0.25">
      <c r="B2098" t="s">
        <v>6635</v>
      </c>
      <c r="C2098" t="s">
        <v>6636</v>
      </c>
      <c r="D2098">
        <v>130</v>
      </c>
      <c r="E2098">
        <v>16</v>
      </c>
      <c r="F2098">
        <v>0.113</v>
      </c>
      <c r="G2098">
        <v>0.157</v>
      </c>
      <c r="H2098">
        <v>12</v>
      </c>
      <c r="I2098">
        <v>25</v>
      </c>
      <c r="J2098">
        <v>130</v>
      </c>
      <c r="K2098">
        <v>2097</v>
      </c>
    </row>
    <row r="2099" spans="2:11" x14ac:dyDescent="0.25">
      <c r="B2099" t="s">
        <v>6637</v>
      </c>
      <c r="C2099" t="s">
        <v>6638</v>
      </c>
      <c r="D2099">
        <v>128</v>
      </c>
      <c r="E2099">
        <v>8</v>
      </c>
      <c r="F2099">
        <v>0.129</v>
      </c>
      <c r="G2099">
        <v>0.19400000000000001</v>
      </c>
      <c r="H2099">
        <v>7.7</v>
      </c>
      <c r="I2099">
        <v>6.2</v>
      </c>
      <c r="J2099">
        <v>128</v>
      </c>
      <c r="K2099">
        <v>2098</v>
      </c>
    </row>
    <row r="2100" spans="2:11" x14ac:dyDescent="0.25">
      <c r="B2100" t="s">
        <v>6639</v>
      </c>
      <c r="C2100" t="s">
        <v>6640</v>
      </c>
      <c r="D2100">
        <v>128</v>
      </c>
      <c r="E2100">
        <v>17</v>
      </c>
      <c r="F2100">
        <v>0.11799999999999999</v>
      </c>
      <c r="G2100">
        <v>0.14799999999999999</v>
      </c>
      <c r="H2100">
        <v>20.399999999999999</v>
      </c>
      <c r="I2100">
        <v>29.4</v>
      </c>
      <c r="J2100">
        <v>128</v>
      </c>
      <c r="K2100">
        <v>2099</v>
      </c>
    </row>
    <row r="2101" spans="2:11" x14ac:dyDescent="0.25">
      <c r="B2101" t="s">
        <v>6641</v>
      </c>
      <c r="C2101" t="s">
        <v>6642</v>
      </c>
      <c r="D2101">
        <v>128</v>
      </c>
      <c r="E2101">
        <v>8</v>
      </c>
      <c r="F2101">
        <v>0.129</v>
      </c>
      <c r="G2101">
        <v>0.14499999999999999</v>
      </c>
      <c r="H2101">
        <v>33</v>
      </c>
      <c r="I2101">
        <v>31.2</v>
      </c>
      <c r="J2101">
        <v>128</v>
      </c>
      <c r="K2101">
        <v>2100</v>
      </c>
    </row>
    <row r="2102" spans="2:11" x14ac:dyDescent="0.25">
      <c r="B2102" t="s">
        <v>6643</v>
      </c>
      <c r="C2102" t="s">
        <v>6644</v>
      </c>
      <c r="D2102">
        <v>127</v>
      </c>
      <c r="E2102">
        <v>7</v>
      </c>
      <c r="F2102">
        <v>0.14699999999999999</v>
      </c>
      <c r="G2102">
        <v>0.17</v>
      </c>
      <c r="H2102">
        <v>29.3</v>
      </c>
      <c r="I2102">
        <v>14.3</v>
      </c>
      <c r="J2102">
        <v>127</v>
      </c>
      <c r="K2102">
        <v>2101</v>
      </c>
    </row>
    <row r="2103" spans="2:11" x14ac:dyDescent="0.25">
      <c r="B2103" t="s">
        <v>2038</v>
      </c>
      <c r="C2103" t="s">
        <v>2039</v>
      </c>
      <c r="D2103">
        <v>127</v>
      </c>
      <c r="E2103">
        <v>16</v>
      </c>
      <c r="F2103">
        <v>0.12</v>
      </c>
      <c r="G2103">
        <v>0.156</v>
      </c>
      <c r="H2103">
        <v>16.8</v>
      </c>
      <c r="I2103">
        <v>21.9</v>
      </c>
      <c r="J2103">
        <v>127</v>
      </c>
      <c r="K2103">
        <v>2102</v>
      </c>
    </row>
    <row r="2104" spans="2:11" x14ac:dyDescent="0.25">
      <c r="B2104" t="s">
        <v>6645</v>
      </c>
      <c r="C2104" t="s">
        <v>6646</v>
      </c>
      <c r="D2104">
        <v>127</v>
      </c>
      <c r="E2104">
        <v>10</v>
      </c>
      <c r="F2104">
        <v>0.124</v>
      </c>
      <c r="G2104">
        <v>0.18099999999999999</v>
      </c>
      <c r="H2104">
        <v>9.1</v>
      </c>
      <c r="I2104">
        <v>10</v>
      </c>
      <c r="J2104">
        <v>127</v>
      </c>
      <c r="K2104">
        <v>2103</v>
      </c>
    </row>
    <row r="2105" spans="2:11" x14ac:dyDescent="0.25">
      <c r="B2105" t="s">
        <v>6647</v>
      </c>
      <c r="C2105" t="s">
        <v>6648</v>
      </c>
      <c r="D2105">
        <v>125</v>
      </c>
      <c r="E2105">
        <v>5</v>
      </c>
      <c r="F2105">
        <v>0.108</v>
      </c>
      <c r="G2105">
        <v>0.121</v>
      </c>
      <c r="H2105">
        <v>33.4</v>
      </c>
      <c r="I2105">
        <v>60</v>
      </c>
      <c r="J2105">
        <v>125</v>
      </c>
      <c r="K2105">
        <v>2104</v>
      </c>
    </row>
    <row r="2106" spans="2:11" x14ac:dyDescent="0.25">
      <c r="B2106" t="s">
        <v>6649</v>
      </c>
      <c r="C2106" t="s">
        <v>6650</v>
      </c>
      <c r="D2106">
        <v>123</v>
      </c>
      <c r="E2106">
        <v>6</v>
      </c>
      <c r="F2106">
        <v>0.14399999999999999</v>
      </c>
      <c r="G2106">
        <v>0.18</v>
      </c>
      <c r="H2106">
        <v>20.6</v>
      </c>
      <c r="I2106">
        <v>8.3000000000000007</v>
      </c>
      <c r="J2106">
        <v>123</v>
      </c>
      <c r="K2106">
        <v>2105</v>
      </c>
    </row>
    <row r="2107" spans="2:11" x14ac:dyDescent="0.25">
      <c r="B2107" t="s">
        <v>6651</v>
      </c>
      <c r="C2107" t="s">
        <v>6652</v>
      </c>
      <c r="D2107">
        <v>121</v>
      </c>
      <c r="E2107">
        <v>9</v>
      </c>
      <c r="F2107">
        <v>0.112</v>
      </c>
      <c r="G2107">
        <v>0.16900000000000001</v>
      </c>
      <c r="H2107">
        <v>7.5</v>
      </c>
      <c r="I2107">
        <v>11.1</v>
      </c>
      <c r="J2107">
        <v>121</v>
      </c>
      <c r="K2107">
        <v>2106</v>
      </c>
    </row>
    <row r="2108" spans="2:11" x14ac:dyDescent="0.25">
      <c r="B2108" t="s">
        <v>892</v>
      </c>
      <c r="C2108" t="s">
        <v>893</v>
      </c>
      <c r="D2108">
        <v>121</v>
      </c>
      <c r="E2108">
        <v>12</v>
      </c>
      <c r="F2108">
        <v>0.123</v>
      </c>
      <c r="G2108">
        <v>0.182</v>
      </c>
      <c r="H2108">
        <v>8.3000000000000007</v>
      </c>
      <c r="I2108">
        <v>0</v>
      </c>
      <c r="J2108">
        <v>121</v>
      </c>
      <c r="K2108">
        <v>2107</v>
      </c>
    </row>
    <row r="2109" spans="2:11" x14ac:dyDescent="0.25">
      <c r="B2109" t="s">
        <v>6653</v>
      </c>
      <c r="C2109" t="s">
        <v>6654</v>
      </c>
      <c r="D2109">
        <v>118</v>
      </c>
      <c r="E2109">
        <v>6</v>
      </c>
      <c r="F2109">
        <v>0.124</v>
      </c>
      <c r="G2109">
        <v>0.17499999999999999</v>
      </c>
      <c r="H2109">
        <v>10.8</v>
      </c>
      <c r="I2109">
        <v>8.3000000000000007</v>
      </c>
      <c r="J2109">
        <v>118</v>
      </c>
      <c r="K2109">
        <v>2108</v>
      </c>
    </row>
    <row r="2110" spans="2:11" x14ac:dyDescent="0.25">
      <c r="B2110" t="s">
        <v>6655</v>
      </c>
      <c r="C2110" t="s">
        <v>4409</v>
      </c>
      <c r="D2110">
        <v>116</v>
      </c>
      <c r="E2110">
        <v>8</v>
      </c>
      <c r="F2110">
        <v>0.11600000000000001</v>
      </c>
      <c r="G2110">
        <v>0.159</v>
      </c>
      <c r="H2110">
        <v>12.7</v>
      </c>
      <c r="I2110">
        <v>12.5</v>
      </c>
      <c r="J2110">
        <v>116</v>
      </c>
      <c r="K2110">
        <v>2109</v>
      </c>
    </row>
    <row r="2111" spans="2:11" x14ac:dyDescent="0.25">
      <c r="B2111" t="s">
        <v>6656</v>
      </c>
      <c r="C2111" t="s">
        <v>6657</v>
      </c>
      <c r="D2111">
        <v>116</v>
      </c>
      <c r="E2111">
        <v>8</v>
      </c>
      <c r="F2111">
        <v>0.11700000000000001</v>
      </c>
      <c r="G2111">
        <v>0.14699999999999999</v>
      </c>
      <c r="H2111">
        <v>19.600000000000001</v>
      </c>
      <c r="I2111">
        <v>18.8</v>
      </c>
      <c r="J2111">
        <v>116</v>
      </c>
      <c r="K2111">
        <v>2110</v>
      </c>
    </row>
    <row r="2112" spans="2:11" x14ac:dyDescent="0.25">
      <c r="B2112" t="s">
        <v>6658</v>
      </c>
      <c r="C2112" t="s">
        <v>6659</v>
      </c>
      <c r="D2112">
        <v>111</v>
      </c>
      <c r="E2112">
        <v>8</v>
      </c>
      <c r="F2112">
        <v>0.124</v>
      </c>
      <c r="G2112">
        <v>0.16800000000000001</v>
      </c>
      <c r="H2112">
        <v>13.4</v>
      </c>
      <c r="I2112">
        <v>0</v>
      </c>
      <c r="J2112">
        <v>111</v>
      </c>
      <c r="K2112">
        <v>2111</v>
      </c>
    </row>
    <row r="2113" spans="2:11" x14ac:dyDescent="0.25">
      <c r="B2113" t="s">
        <v>2872</v>
      </c>
      <c r="C2113" t="s">
        <v>2873</v>
      </c>
      <c r="D2113">
        <v>111</v>
      </c>
      <c r="E2113">
        <v>9</v>
      </c>
      <c r="F2113">
        <v>0.104</v>
      </c>
      <c r="G2113">
        <v>0.13</v>
      </c>
      <c r="H2113">
        <v>19.7</v>
      </c>
      <c r="I2113">
        <v>27.8</v>
      </c>
      <c r="J2113">
        <v>111</v>
      </c>
      <c r="K2113">
        <v>2112</v>
      </c>
    </row>
    <row r="2114" spans="2:11" x14ac:dyDescent="0.25">
      <c r="B2114" t="s">
        <v>6660</v>
      </c>
      <c r="C2114" t="s">
        <v>6661</v>
      </c>
      <c r="D2114">
        <v>109</v>
      </c>
      <c r="E2114">
        <v>12</v>
      </c>
      <c r="F2114">
        <v>0.11899999999999999</v>
      </c>
      <c r="G2114">
        <v>0.16400000000000001</v>
      </c>
      <c r="H2114">
        <v>12.3</v>
      </c>
      <c r="I2114">
        <v>4.2</v>
      </c>
      <c r="J2114">
        <v>109</v>
      </c>
      <c r="K2114">
        <v>2113</v>
      </c>
    </row>
    <row r="2115" spans="2:11" x14ac:dyDescent="0.25">
      <c r="B2115" t="s">
        <v>2742</v>
      </c>
      <c r="C2115" t="s">
        <v>2743</v>
      </c>
      <c r="D2115">
        <v>108</v>
      </c>
      <c r="E2115">
        <v>6</v>
      </c>
      <c r="F2115">
        <v>0.126</v>
      </c>
      <c r="G2115">
        <v>0.159</v>
      </c>
      <c r="H2115">
        <v>19.100000000000001</v>
      </c>
      <c r="I2115">
        <v>8.3000000000000007</v>
      </c>
      <c r="J2115">
        <v>108</v>
      </c>
      <c r="K2115">
        <v>2114</v>
      </c>
    </row>
    <row r="2116" spans="2:11" x14ac:dyDescent="0.25">
      <c r="B2116" t="s">
        <v>6662</v>
      </c>
      <c r="C2116" t="s">
        <v>6663</v>
      </c>
      <c r="D2116">
        <v>107</v>
      </c>
      <c r="E2116">
        <v>9</v>
      </c>
      <c r="F2116">
        <v>0.108</v>
      </c>
      <c r="G2116">
        <v>0.13200000000000001</v>
      </c>
      <c r="H2116">
        <v>22.8</v>
      </c>
      <c r="I2116">
        <v>22.2</v>
      </c>
      <c r="J2116">
        <v>107</v>
      </c>
      <c r="K2116">
        <v>2115</v>
      </c>
    </row>
    <row r="2117" spans="2:11" x14ac:dyDescent="0.25">
      <c r="B2117" t="s">
        <v>6664</v>
      </c>
      <c r="C2117" t="s">
        <v>6665</v>
      </c>
      <c r="D2117">
        <v>106</v>
      </c>
      <c r="E2117">
        <v>8</v>
      </c>
      <c r="F2117">
        <v>0.11799999999999999</v>
      </c>
      <c r="G2117">
        <v>0.127</v>
      </c>
      <c r="H2117">
        <v>38.799999999999997</v>
      </c>
      <c r="I2117">
        <v>25</v>
      </c>
      <c r="J2117">
        <v>106</v>
      </c>
      <c r="K2117">
        <v>2116</v>
      </c>
    </row>
    <row r="2118" spans="2:11" x14ac:dyDescent="0.25">
      <c r="B2118" t="s">
        <v>6666</v>
      </c>
      <c r="C2118" t="s">
        <v>6667</v>
      </c>
      <c r="D2118">
        <v>104</v>
      </c>
      <c r="E2118">
        <v>20</v>
      </c>
      <c r="F2118">
        <v>9.6000000000000002E-2</v>
      </c>
      <c r="G2118">
        <v>0.13</v>
      </c>
      <c r="H2118">
        <v>13.3</v>
      </c>
      <c r="I2118">
        <v>20</v>
      </c>
      <c r="J2118">
        <v>104</v>
      </c>
      <c r="K2118">
        <v>2117</v>
      </c>
    </row>
    <row r="2119" spans="2:11" x14ac:dyDescent="0.25">
      <c r="B2119" t="s">
        <v>6668</v>
      </c>
      <c r="C2119" t="s">
        <v>6669</v>
      </c>
      <c r="D2119">
        <v>98</v>
      </c>
      <c r="E2119">
        <v>6</v>
      </c>
      <c r="F2119">
        <v>9.8000000000000004E-2</v>
      </c>
      <c r="G2119">
        <v>0.14499999999999999</v>
      </c>
      <c r="H2119">
        <v>8.6</v>
      </c>
      <c r="I2119">
        <v>8.3000000000000007</v>
      </c>
      <c r="J2119">
        <v>98</v>
      </c>
      <c r="K2119">
        <v>2118</v>
      </c>
    </row>
    <row r="2120" spans="2:11" x14ac:dyDescent="0.25">
      <c r="B2120" t="s">
        <v>6670</v>
      </c>
      <c r="C2120" t="s">
        <v>6671</v>
      </c>
      <c r="D2120">
        <v>94</v>
      </c>
      <c r="E2120">
        <v>16</v>
      </c>
      <c r="F2120">
        <v>8.2000000000000003E-2</v>
      </c>
      <c r="G2120">
        <v>0.112</v>
      </c>
      <c r="H2120">
        <v>13</v>
      </c>
      <c r="I2120">
        <v>34.4</v>
      </c>
      <c r="J2120">
        <v>94</v>
      </c>
      <c r="K2120">
        <v>2119</v>
      </c>
    </row>
    <row r="2121" spans="2:11" x14ac:dyDescent="0.25">
      <c r="B2121" t="s">
        <v>6672</v>
      </c>
      <c r="C2121" t="s">
        <v>6673</v>
      </c>
      <c r="D2121">
        <v>94</v>
      </c>
      <c r="E2121">
        <v>5</v>
      </c>
      <c r="F2121">
        <v>9.4E-2</v>
      </c>
      <c r="G2121">
        <v>0.14199999999999999</v>
      </c>
      <c r="H2121">
        <v>7.5</v>
      </c>
      <c r="I2121">
        <v>0</v>
      </c>
      <c r="J2121">
        <v>94</v>
      </c>
      <c r="K2121">
        <v>2120</v>
      </c>
    </row>
    <row r="2122" spans="2:11" x14ac:dyDescent="0.25">
      <c r="B2122" t="s">
        <v>6674</v>
      </c>
      <c r="C2122" t="s">
        <v>6675</v>
      </c>
      <c r="D2122">
        <v>94</v>
      </c>
      <c r="E2122">
        <v>16</v>
      </c>
      <c r="F2122">
        <v>8.5000000000000006E-2</v>
      </c>
      <c r="G2122">
        <v>0.129</v>
      </c>
      <c r="H2122">
        <v>7.5</v>
      </c>
      <c r="I2122">
        <v>12.5</v>
      </c>
      <c r="J2122">
        <v>94</v>
      </c>
      <c r="K2122">
        <v>2121</v>
      </c>
    </row>
    <row r="2123" spans="2:11" x14ac:dyDescent="0.25">
      <c r="B2123" t="s">
        <v>6676</v>
      </c>
      <c r="C2123" t="s">
        <v>6677</v>
      </c>
      <c r="D2123">
        <v>86</v>
      </c>
      <c r="E2123">
        <v>5</v>
      </c>
      <c r="F2123">
        <v>8.5999999999999993E-2</v>
      </c>
      <c r="G2123">
        <v>0.13</v>
      </c>
      <c r="H2123">
        <v>7.5</v>
      </c>
      <c r="I2123">
        <v>0</v>
      </c>
      <c r="J2123">
        <v>86</v>
      </c>
      <c r="K2123">
        <v>2122</v>
      </c>
    </row>
    <row r="2124" spans="2:11" x14ac:dyDescent="0.25">
      <c r="B2124" t="s">
        <v>629</v>
      </c>
      <c r="C2124" t="s">
        <v>630</v>
      </c>
      <c r="D2124">
        <v>85</v>
      </c>
      <c r="E2124">
        <v>6</v>
      </c>
      <c r="F2124">
        <v>0.10100000000000001</v>
      </c>
      <c r="G2124">
        <v>0.126</v>
      </c>
      <c r="H2124">
        <v>20.2</v>
      </c>
      <c r="I2124">
        <v>8.3000000000000007</v>
      </c>
      <c r="J2124">
        <v>85</v>
      </c>
      <c r="K2124">
        <v>2123</v>
      </c>
    </row>
    <row r="2125" spans="2:11" x14ac:dyDescent="0.25">
      <c r="B2125" t="s">
        <v>6678</v>
      </c>
      <c r="C2125" t="s">
        <v>6679</v>
      </c>
      <c r="D2125">
        <v>85</v>
      </c>
      <c r="E2125">
        <v>8</v>
      </c>
      <c r="F2125">
        <v>8.5000000000000006E-2</v>
      </c>
      <c r="G2125">
        <v>0.128</v>
      </c>
      <c r="H2125">
        <v>7.5</v>
      </c>
      <c r="I2125">
        <v>0</v>
      </c>
      <c r="J2125">
        <v>85</v>
      </c>
      <c r="K2125">
        <v>2124</v>
      </c>
    </row>
    <row r="2126" spans="2:11" x14ac:dyDescent="0.25">
      <c r="B2126" t="s">
        <v>407</v>
      </c>
      <c r="C2126" t="s">
        <v>408</v>
      </c>
      <c r="D2126">
        <v>84</v>
      </c>
      <c r="E2126">
        <v>12</v>
      </c>
      <c r="F2126">
        <v>8.4000000000000005E-2</v>
      </c>
      <c r="G2126">
        <v>0.127</v>
      </c>
      <c r="H2126">
        <v>7.7</v>
      </c>
      <c r="I2126">
        <v>0</v>
      </c>
      <c r="J2126">
        <v>84</v>
      </c>
      <c r="K2126">
        <v>2125</v>
      </c>
    </row>
    <row r="2127" spans="2:11" x14ac:dyDescent="0.25">
      <c r="B2127" t="s">
        <v>6680</v>
      </c>
      <c r="C2127" t="s">
        <v>6681</v>
      </c>
      <c r="D2127">
        <v>62</v>
      </c>
      <c r="E2127">
        <v>16</v>
      </c>
      <c r="F2127">
        <v>6.2E-2</v>
      </c>
      <c r="G2127">
        <v>9.4E-2</v>
      </c>
      <c r="H2127">
        <v>7.5</v>
      </c>
      <c r="I2127">
        <v>3.1</v>
      </c>
      <c r="J2127">
        <v>62</v>
      </c>
      <c r="K2127">
        <v>2126</v>
      </c>
    </row>
    <row r="2128" spans="2:11" x14ac:dyDescent="0.25">
      <c r="B2128" t="s">
        <v>6682</v>
      </c>
      <c r="C2128" t="s">
        <v>6683</v>
      </c>
      <c r="D2128">
        <v>55</v>
      </c>
      <c r="E2128">
        <v>7</v>
      </c>
      <c r="F2128">
        <v>5.5E-2</v>
      </c>
      <c r="G2128">
        <v>8.4000000000000005E-2</v>
      </c>
      <c r="H2128">
        <v>7.5</v>
      </c>
      <c r="I2128">
        <v>0</v>
      </c>
      <c r="J2128">
        <v>55</v>
      </c>
      <c r="K2128">
        <v>2127</v>
      </c>
    </row>
    <row r="2129" spans="2:11" x14ac:dyDescent="0.25">
      <c r="B2129" t="s">
        <v>2038</v>
      </c>
      <c r="C2129" t="s">
        <v>2039</v>
      </c>
      <c r="D2129">
        <v>141</v>
      </c>
      <c r="E2129">
        <v>20</v>
      </c>
      <c r="F2129">
        <v>0.128</v>
      </c>
      <c r="G2129">
        <v>0.158</v>
      </c>
      <c r="H2129">
        <v>21.1</v>
      </c>
      <c r="I2129">
        <v>32.5</v>
      </c>
      <c r="J2129">
        <v>141</v>
      </c>
      <c r="K2129">
        <v>2185</v>
      </c>
    </row>
    <row r="2130" spans="2:11" x14ac:dyDescent="0.25">
      <c r="B2130" t="s">
        <v>6581</v>
      </c>
      <c r="C2130" t="s">
        <v>6582</v>
      </c>
      <c r="D2130">
        <v>141</v>
      </c>
      <c r="E2130">
        <v>11</v>
      </c>
      <c r="F2130">
        <v>0.13600000000000001</v>
      </c>
      <c r="G2130">
        <v>0.20499999999999999</v>
      </c>
      <c r="H2130">
        <v>7.5</v>
      </c>
      <c r="I2130">
        <v>9.1</v>
      </c>
      <c r="J2130">
        <v>140</v>
      </c>
      <c r="K2130">
        <v>2186</v>
      </c>
    </row>
    <row r="2131" spans="2:11" x14ac:dyDescent="0.25">
      <c r="B2131" t="s">
        <v>6585</v>
      </c>
      <c r="C2131" t="s">
        <v>6586</v>
      </c>
      <c r="D2131">
        <v>140</v>
      </c>
      <c r="E2131">
        <v>10</v>
      </c>
      <c r="F2131">
        <v>0.123</v>
      </c>
      <c r="G2131">
        <v>0.16</v>
      </c>
      <c r="H2131">
        <v>16.3</v>
      </c>
      <c r="I2131">
        <v>30</v>
      </c>
      <c r="J2131">
        <v>140</v>
      </c>
      <c r="K2131">
        <v>2188</v>
      </c>
    </row>
    <row r="2132" spans="2:11" x14ac:dyDescent="0.25">
      <c r="B2132" t="s">
        <v>6587</v>
      </c>
      <c r="C2132" t="s">
        <v>6588</v>
      </c>
      <c r="D2132">
        <v>140</v>
      </c>
      <c r="E2132">
        <v>6</v>
      </c>
      <c r="F2132">
        <v>0.13600000000000001</v>
      </c>
      <c r="G2132">
        <v>0.18099999999999999</v>
      </c>
      <c r="H2132">
        <v>14.3</v>
      </c>
      <c r="I2132">
        <v>16.7</v>
      </c>
      <c r="J2132">
        <v>138</v>
      </c>
      <c r="K2132">
        <v>2194</v>
      </c>
    </row>
    <row r="2133" spans="2:11" x14ac:dyDescent="0.25">
      <c r="B2133" t="s">
        <v>6589</v>
      </c>
      <c r="C2133" t="s">
        <v>6590</v>
      </c>
      <c r="D2133">
        <v>140</v>
      </c>
      <c r="E2133">
        <v>6</v>
      </c>
      <c r="F2133">
        <v>0.121</v>
      </c>
      <c r="G2133">
        <v>0.14099999999999999</v>
      </c>
      <c r="H2133">
        <v>28.7</v>
      </c>
      <c r="I2133">
        <v>50</v>
      </c>
      <c r="J2133">
        <v>140</v>
      </c>
      <c r="K2133">
        <v>2189</v>
      </c>
    </row>
    <row r="2134" spans="2:11" x14ac:dyDescent="0.25">
      <c r="B2134" t="s">
        <v>6591</v>
      </c>
      <c r="C2134" t="s">
        <v>6592</v>
      </c>
      <c r="D2134">
        <v>140</v>
      </c>
      <c r="E2134">
        <v>6</v>
      </c>
      <c r="F2134">
        <v>0.16300000000000001</v>
      </c>
      <c r="G2134">
        <v>0.21</v>
      </c>
      <c r="H2134">
        <v>17</v>
      </c>
      <c r="I2134">
        <v>0</v>
      </c>
      <c r="J2134">
        <v>166</v>
      </c>
      <c r="K2134">
        <v>2096</v>
      </c>
    </row>
    <row r="2135" spans="2:11" x14ac:dyDescent="0.25">
      <c r="B2135" t="s">
        <v>6395</v>
      </c>
      <c r="C2135" t="s">
        <v>6396</v>
      </c>
      <c r="D2135">
        <v>140</v>
      </c>
      <c r="E2135">
        <v>8</v>
      </c>
      <c r="F2135">
        <v>0.14399999999999999</v>
      </c>
      <c r="G2135">
        <v>0.17699999999999999</v>
      </c>
      <c r="H2135">
        <v>22.2</v>
      </c>
      <c r="I2135">
        <v>18.8</v>
      </c>
      <c r="J2135">
        <v>140</v>
      </c>
      <c r="K2135">
        <v>2190</v>
      </c>
    </row>
    <row r="2136" spans="2:11" x14ac:dyDescent="0.25">
      <c r="B2136" t="s">
        <v>6684</v>
      </c>
      <c r="C2136" t="s">
        <v>6685</v>
      </c>
      <c r="D2136">
        <v>139</v>
      </c>
      <c r="E2136">
        <v>7</v>
      </c>
      <c r="F2136">
        <v>0.13900000000000001</v>
      </c>
      <c r="G2136">
        <v>0.20899999999999999</v>
      </c>
      <c r="H2136">
        <v>7.5</v>
      </c>
      <c r="I2136">
        <v>0</v>
      </c>
      <c r="J2136">
        <v>139</v>
      </c>
      <c r="K2136">
        <v>2192</v>
      </c>
    </row>
    <row r="2137" spans="2:11" x14ac:dyDescent="0.25">
      <c r="B2137" t="s">
        <v>6595</v>
      </c>
      <c r="C2137" t="s">
        <v>6596</v>
      </c>
      <c r="D2137">
        <v>138</v>
      </c>
      <c r="E2137">
        <v>13</v>
      </c>
      <c r="F2137">
        <v>0.13200000000000001</v>
      </c>
      <c r="G2137">
        <v>0.14199999999999999</v>
      </c>
      <c r="H2137">
        <v>38.9</v>
      </c>
      <c r="I2137">
        <v>46.2</v>
      </c>
      <c r="J2137">
        <v>149</v>
      </c>
      <c r="K2137">
        <v>2154</v>
      </c>
    </row>
    <row r="2138" spans="2:11" x14ac:dyDescent="0.25">
      <c r="B2138" t="s">
        <v>6603</v>
      </c>
      <c r="C2138" t="s">
        <v>6604</v>
      </c>
      <c r="D2138">
        <v>137</v>
      </c>
      <c r="E2138">
        <v>8</v>
      </c>
      <c r="F2138">
        <v>0.14499999999999999</v>
      </c>
      <c r="G2138">
        <v>0.14899999999999999</v>
      </c>
      <c r="H2138">
        <v>46.1</v>
      </c>
      <c r="I2138">
        <v>37.5</v>
      </c>
      <c r="J2138">
        <v>137</v>
      </c>
      <c r="K2138">
        <v>2196</v>
      </c>
    </row>
    <row r="2139" spans="2:11" x14ac:dyDescent="0.25">
      <c r="B2139" t="s">
        <v>6601</v>
      </c>
      <c r="C2139" t="s">
        <v>6602</v>
      </c>
      <c r="D2139">
        <v>137</v>
      </c>
      <c r="E2139">
        <v>5</v>
      </c>
      <c r="F2139">
        <v>0.11899999999999999</v>
      </c>
      <c r="G2139">
        <v>0.17899999999999999</v>
      </c>
      <c r="H2139">
        <v>7.5</v>
      </c>
      <c r="I2139">
        <v>30</v>
      </c>
      <c r="J2139">
        <v>137</v>
      </c>
      <c r="K2139">
        <v>2197</v>
      </c>
    </row>
    <row r="2140" spans="2:11" x14ac:dyDescent="0.25">
      <c r="B2140" t="s">
        <v>6627</v>
      </c>
      <c r="C2140" t="s">
        <v>6628</v>
      </c>
      <c r="D2140">
        <v>136</v>
      </c>
      <c r="E2140">
        <v>14</v>
      </c>
      <c r="F2140">
        <v>0.13300000000000001</v>
      </c>
      <c r="G2140">
        <v>0.158</v>
      </c>
      <c r="H2140">
        <v>25.4</v>
      </c>
      <c r="I2140">
        <v>28.6</v>
      </c>
      <c r="J2140">
        <v>136</v>
      </c>
      <c r="K2140">
        <v>2198</v>
      </c>
    </row>
    <row r="2141" spans="2:11" x14ac:dyDescent="0.25">
      <c r="B2141" t="s">
        <v>6605</v>
      </c>
      <c r="C2141" t="s">
        <v>6606</v>
      </c>
      <c r="D2141">
        <v>136</v>
      </c>
      <c r="E2141">
        <v>7</v>
      </c>
      <c r="F2141">
        <v>0.161</v>
      </c>
      <c r="G2141">
        <v>0.182</v>
      </c>
      <c r="H2141">
        <v>31.2</v>
      </c>
      <c r="I2141">
        <v>14.3</v>
      </c>
      <c r="J2141">
        <v>136</v>
      </c>
      <c r="K2141">
        <v>2199</v>
      </c>
    </row>
    <row r="2142" spans="2:11" x14ac:dyDescent="0.25">
      <c r="B2142" t="s">
        <v>6583</v>
      </c>
      <c r="C2142" t="s">
        <v>6584</v>
      </c>
      <c r="D2142">
        <v>136</v>
      </c>
      <c r="E2142">
        <v>22</v>
      </c>
      <c r="F2142">
        <v>0.126</v>
      </c>
      <c r="G2142">
        <v>0.17</v>
      </c>
      <c r="H2142">
        <v>13.9</v>
      </c>
      <c r="I2142">
        <v>20.5</v>
      </c>
      <c r="J2142">
        <v>136</v>
      </c>
      <c r="K2142">
        <v>2200</v>
      </c>
    </row>
    <row r="2143" spans="2:11" x14ac:dyDescent="0.25">
      <c r="B2143" t="s">
        <v>6607</v>
      </c>
      <c r="C2143" t="s">
        <v>6608</v>
      </c>
      <c r="D2143">
        <v>136</v>
      </c>
      <c r="E2143">
        <v>8</v>
      </c>
      <c r="F2143">
        <v>0.156</v>
      </c>
      <c r="G2143">
        <v>0.16200000000000001</v>
      </c>
      <c r="H2143">
        <v>43.7</v>
      </c>
      <c r="I2143">
        <v>25</v>
      </c>
      <c r="J2143">
        <v>136</v>
      </c>
      <c r="K2143">
        <v>2201</v>
      </c>
    </row>
    <row r="2144" spans="2:11" x14ac:dyDescent="0.25">
      <c r="B2144" t="s">
        <v>6686</v>
      </c>
      <c r="C2144" t="s">
        <v>6687</v>
      </c>
      <c r="D2144">
        <v>135</v>
      </c>
      <c r="E2144">
        <v>6</v>
      </c>
      <c r="F2144">
        <v>0.14099999999999999</v>
      </c>
      <c r="G2144">
        <v>0.17599999999999999</v>
      </c>
      <c r="H2144">
        <v>20.5</v>
      </c>
      <c r="I2144">
        <v>16.7</v>
      </c>
      <c r="J2144">
        <v>145</v>
      </c>
      <c r="K2144">
        <v>2172</v>
      </c>
    </row>
    <row r="2145" spans="2:11" x14ac:dyDescent="0.25">
      <c r="B2145" t="s">
        <v>6611</v>
      </c>
      <c r="C2145" t="s">
        <v>6612</v>
      </c>
      <c r="D2145">
        <v>135</v>
      </c>
      <c r="E2145">
        <v>22</v>
      </c>
      <c r="F2145">
        <v>0.13300000000000001</v>
      </c>
      <c r="G2145">
        <v>0.153</v>
      </c>
      <c r="H2145">
        <v>29.9</v>
      </c>
      <c r="I2145">
        <v>31.8</v>
      </c>
      <c r="J2145">
        <v>135</v>
      </c>
      <c r="K2145">
        <v>2202</v>
      </c>
    </row>
    <row r="2146" spans="2:11" x14ac:dyDescent="0.25">
      <c r="B2146" t="s">
        <v>6617</v>
      </c>
      <c r="C2146" t="s">
        <v>6618</v>
      </c>
      <c r="D2146">
        <v>135</v>
      </c>
      <c r="E2146">
        <v>12</v>
      </c>
      <c r="F2146">
        <v>0.13800000000000001</v>
      </c>
      <c r="G2146">
        <v>0.16700000000000001</v>
      </c>
      <c r="H2146">
        <v>23.6</v>
      </c>
      <c r="I2146">
        <v>20.8</v>
      </c>
      <c r="J2146">
        <v>135</v>
      </c>
      <c r="K2146">
        <v>2203</v>
      </c>
    </row>
    <row r="2147" spans="2:11" x14ac:dyDescent="0.25">
      <c r="B2147" t="s">
        <v>6613</v>
      </c>
      <c r="C2147" t="s">
        <v>6614</v>
      </c>
      <c r="D2147">
        <v>134</v>
      </c>
      <c r="E2147">
        <v>16</v>
      </c>
      <c r="F2147">
        <v>0.11700000000000001</v>
      </c>
      <c r="G2147">
        <v>0.17699999999999999</v>
      </c>
      <c r="H2147">
        <v>7.5</v>
      </c>
      <c r="I2147">
        <v>15.6</v>
      </c>
      <c r="J2147">
        <v>131</v>
      </c>
      <c r="K2147">
        <v>2209</v>
      </c>
    </row>
    <row r="2148" spans="2:11" x14ac:dyDescent="0.25">
      <c r="B2148" t="s">
        <v>6609</v>
      </c>
      <c r="C2148" t="s">
        <v>6610</v>
      </c>
      <c r="D2148">
        <v>134</v>
      </c>
      <c r="E2148">
        <v>41</v>
      </c>
      <c r="F2148">
        <v>0.13300000000000001</v>
      </c>
      <c r="G2148">
        <v>0.155</v>
      </c>
      <c r="H2148">
        <v>27.8</v>
      </c>
      <c r="I2148">
        <v>29.3</v>
      </c>
      <c r="J2148">
        <v>134</v>
      </c>
      <c r="K2148">
        <v>2205</v>
      </c>
    </row>
    <row r="2149" spans="2:11" x14ac:dyDescent="0.25">
      <c r="B2149" t="s">
        <v>6519</v>
      </c>
      <c r="C2149" t="s">
        <v>6520</v>
      </c>
      <c r="D2149">
        <v>134</v>
      </c>
      <c r="E2149">
        <v>12</v>
      </c>
      <c r="F2149">
        <v>0.156</v>
      </c>
      <c r="G2149">
        <v>0.19800000000000001</v>
      </c>
      <c r="H2149">
        <v>18.399999999999999</v>
      </c>
      <c r="I2149">
        <v>8.3000000000000007</v>
      </c>
      <c r="J2149">
        <v>134</v>
      </c>
      <c r="K2149">
        <v>2204</v>
      </c>
    </row>
    <row r="2150" spans="2:11" x14ac:dyDescent="0.25">
      <c r="B2150" t="s">
        <v>6621</v>
      </c>
      <c r="C2150" t="s">
        <v>6622</v>
      </c>
      <c r="D2150">
        <v>132</v>
      </c>
      <c r="E2150">
        <v>16</v>
      </c>
      <c r="F2150">
        <v>0.126</v>
      </c>
      <c r="G2150">
        <v>0.16800000000000001</v>
      </c>
      <c r="H2150">
        <v>15</v>
      </c>
      <c r="I2150">
        <v>18.8</v>
      </c>
      <c r="J2150">
        <v>145</v>
      </c>
      <c r="K2150">
        <v>2173</v>
      </c>
    </row>
    <row r="2151" spans="2:11" x14ac:dyDescent="0.25">
      <c r="B2151" t="s">
        <v>6623</v>
      </c>
      <c r="C2151" t="s">
        <v>6624</v>
      </c>
      <c r="D2151">
        <v>132</v>
      </c>
      <c r="E2151">
        <v>6</v>
      </c>
      <c r="F2151">
        <v>0.156</v>
      </c>
      <c r="G2151">
        <v>0.17499999999999999</v>
      </c>
      <c r="H2151">
        <v>32.6</v>
      </c>
      <c r="I2151">
        <v>0</v>
      </c>
      <c r="J2151">
        <v>132</v>
      </c>
      <c r="K2151">
        <v>2207</v>
      </c>
    </row>
    <row r="2152" spans="2:11" x14ac:dyDescent="0.25">
      <c r="B2152" t="s">
        <v>6625</v>
      </c>
      <c r="C2152" t="s">
        <v>6626</v>
      </c>
      <c r="D2152">
        <v>132</v>
      </c>
      <c r="E2152">
        <v>9</v>
      </c>
      <c r="F2152">
        <v>0.121</v>
      </c>
      <c r="G2152">
        <v>0.16200000000000001</v>
      </c>
      <c r="H2152">
        <v>14.6</v>
      </c>
      <c r="I2152">
        <v>22.2</v>
      </c>
      <c r="J2152">
        <v>132</v>
      </c>
      <c r="K2152">
        <v>2208</v>
      </c>
    </row>
    <row r="2153" spans="2:11" x14ac:dyDescent="0.25">
      <c r="B2153" t="s">
        <v>6629</v>
      </c>
      <c r="C2153" t="s">
        <v>6630</v>
      </c>
      <c r="D2153">
        <v>131</v>
      </c>
      <c r="E2153">
        <v>6</v>
      </c>
      <c r="F2153">
        <v>0.13100000000000001</v>
      </c>
      <c r="G2153">
        <v>0.19800000000000001</v>
      </c>
      <c r="H2153">
        <v>7.5</v>
      </c>
      <c r="I2153">
        <v>0</v>
      </c>
      <c r="J2153">
        <v>120</v>
      </c>
      <c r="K2153">
        <v>2224</v>
      </c>
    </row>
    <row r="2154" spans="2:11" x14ac:dyDescent="0.25">
      <c r="B2154" t="s">
        <v>6619</v>
      </c>
      <c r="C2154" t="s">
        <v>6620</v>
      </c>
      <c r="D2154">
        <v>131</v>
      </c>
      <c r="E2154">
        <v>9</v>
      </c>
      <c r="F2154">
        <v>0.11700000000000001</v>
      </c>
      <c r="G2154">
        <v>0.17</v>
      </c>
      <c r="H2154">
        <v>9.1</v>
      </c>
      <c r="I2154">
        <v>16.7</v>
      </c>
      <c r="J2154">
        <v>131</v>
      </c>
      <c r="K2154">
        <v>2210</v>
      </c>
    </row>
    <row r="2155" spans="2:11" x14ac:dyDescent="0.25">
      <c r="B2155" t="s">
        <v>6633</v>
      </c>
      <c r="C2155" t="s">
        <v>6634</v>
      </c>
      <c r="D2155">
        <v>131</v>
      </c>
      <c r="E2155">
        <v>12</v>
      </c>
      <c r="F2155">
        <v>0.14099999999999999</v>
      </c>
      <c r="G2155">
        <v>0.16200000000000001</v>
      </c>
      <c r="H2155">
        <v>30.1</v>
      </c>
      <c r="I2155">
        <v>20.8</v>
      </c>
      <c r="J2155">
        <v>131</v>
      </c>
      <c r="K2155">
        <v>2211</v>
      </c>
    </row>
    <row r="2156" spans="2:11" x14ac:dyDescent="0.25">
      <c r="B2156" t="s">
        <v>6635</v>
      </c>
      <c r="C2156" t="s">
        <v>6636</v>
      </c>
      <c r="D2156">
        <v>130</v>
      </c>
      <c r="E2156">
        <v>16</v>
      </c>
      <c r="F2156">
        <v>0.113</v>
      </c>
      <c r="G2156">
        <v>0.157</v>
      </c>
      <c r="H2156">
        <v>12</v>
      </c>
      <c r="I2156">
        <v>25</v>
      </c>
      <c r="J2156">
        <v>137</v>
      </c>
      <c r="K2156">
        <v>2195</v>
      </c>
    </row>
    <row r="2157" spans="2:11" x14ac:dyDescent="0.25">
      <c r="B2157" t="s">
        <v>136</v>
      </c>
      <c r="C2157" t="s">
        <v>137</v>
      </c>
      <c r="D2157">
        <v>129</v>
      </c>
      <c r="E2157">
        <v>20</v>
      </c>
      <c r="F2157">
        <v>0.13</v>
      </c>
      <c r="G2157">
        <v>0.155</v>
      </c>
      <c r="H2157">
        <v>25.3</v>
      </c>
      <c r="I2157">
        <v>25</v>
      </c>
      <c r="J2157">
        <v>129</v>
      </c>
      <c r="K2157">
        <v>2212</v>
      </c>
    </row>
    <row r="2158" spans="2:11" x14ac:dyDescent="0.25">
      <c r="B2158" t="s">
        <v>6637</v>
      </c>
      <c r="C2158" t="s">
        <v>6638</v>
      </c>
      <c r="D2158">
        <v>128</v>
      </c>
      <c r="E2158">
        <v>8</v>
      </c>
      <c r="F2158">
        <v>0.129</v>
      </c>
      <c r="G2158">
        <v>0.19400000000000001</v>
      </c>
      <c r="H2158">
        <v>7.7</v>
      </c>
      <c r="I2158">
        <v>6.2</v>
      </c>
      <c r="J2158">
        <v>139</v>
      </c>
      <c r="K2158">
        <v>2193</v>
      </c>
    </row>
    <row r="2159" spans="2:11" x14ac:dyDescent="0.25">
      <c r="B2159" t="s">
        <v>6639</v>
      </c>
      <c r="C2159" t="s">
        <v>6640</v>
      </c>
      <c r="D2159">
        <v>128</v>
      </c>
      <c r="E2159">
        <v>17</v>
      </c>
      <c r="F2159">
        <v>0.11799999999999999</v>
      </c>
      <c r="G2159">
        <v>0.14799999999999999</v>
      </c>
      <c r="H2159">
        <v>20.399999999999999</v>
      </c>
      <c r="I2159">
        <v>29.4</v>
      </c>
      <c r="J2159">
        <v>122</v>
      </c>
      <c r="K2159">
        <v>2221</v>
      </c>
    </row>
    <row r="2160" spans="2:11" x14ac:dyDescent="0.25">
      <c r="B2160" t="s">
        <v>6641</v>
      </c>
      <c r="C2160" t="s">
        <v>6642</v>
      </c>
      <c r="D2160">
        <v>128</v>
      </c>
      <c r="E2160">
        <v>8</v>
      </c>
      <c r="F2160">
        <v>0.129</v>
      </c>
      <c r="G2160">
        <v>0.14499999999999999</v>
      </c>
      <c r="H2160">
        <v>33</v>
      </c>
      <c r="I2160">
        <v>31.2</v>
      </c>
      <c r="J2160">
        <v>127</v>
      </c>
      <c r="K2160">
        <v>2213</v>
      </c>
    </row>
    <row r="2161" spans="2:11" x14ac:dyDescent="0.25">
      <c r="B2161" t="s">
        <v>6643</v>
      </c>
      <c r="C2161" t="s">
        <v>6644</v>
      </c>
      <c r="D2161">
        <v>127</v>
      </c>
      <c r="E2161">
        <v>7</v>
      </c>
      <c r="F2161">
        <v>0.14699999999999999</v>
      </c>
      <c r="G2161">
        <v>0.17</v>
      </c>
      <c r="H2161">
        <v>29.3</v>
      </c>
      <c r="I2161">
        <v>14.3</v>
      </c>
      <c r="J2161">
        <v>127</v>
      </c>
      <c r="K2161">
        <v>2214</v>
      </c>
    </row>
    <row r="2162" spans="2:11" x14ac:dyDescent="0.25">
      <c r="B2162" t="s">
        <v>6645</v>
      </c>
      <c r="C2162" t="s">
        <v>6646</v>
      </c>
      <c r="D2162">
        <v>127</v>
      </c>
      <c r="E2162">
        <v>10</v>
      </c>
      <c r="F2162">
        <v>0.124</v>
      </c>
      <c r="G2162">
        <v>0.18099999999999999</v>
      </c>
      <c r="H2162">
        <v>9.1</v>
      </c>
      <c r="I2162">
        <v>10</v>
      </c>
      <c r="J2162">
        <v>122</v>
      </c>
      <c r="K2162">
        <v>2222</v>
      </c>
    </row>
    <row r="2163" spans="2:11" x14ac:dyDescent="0.25">
      <c r="B2163" t="s">
        <v>6647</v>
      </c>
      <c r="C2163" t="s">
        <v>6648</v>
      </c>
      <c r="D2163">
        <v>125</v>
      </c>
      <c r="E2163">
        <v>5</v>
      </c>
      <c r="F2163">
        <v>0.108</v>
      </c>
      <c r="G2163">
        <v>0.121</v>
      </c>
      <c r="H2163">
        <v>33.6</v>
      </c>
      <c r="I2163">
        <v>60</v>
      </c>
      <c r="J2163">
        <v>125</v>
      </c>
      <c r="K2163">
        <v>2217</v>
      </c>
    </row>
    <row r="2164" spans="2:11" x14ac:dyDescent="0.25">
      <c r="B2164" t="s">
        <v>6573</v>
      </c>
      <c r="C2164" t="s">
        <v>6574</v>
      </c>
      <c r="D2164">
        <v>124</v>
      </c>
      <c r="E2164">
        <v>9</v>
      </c>
      <c r="F2164">
        <v>0.124</v>
      </c>
      <c r="G2164">
        <v>0.187</v>
      </c>
      <c r="H2164">
        <v>7.5</v>
      </c>
      <c r="I2164">
        <v>0</v>
      </c>
      <c r="J2164">
        <v>124</v>
      </c>
      <c r="K2164">
        <v>2218</v>
      </c>
    </row>
    <row r="2165" spans="2:11" x14ac:dyDescent="0.25">
      <c r="B2165" t="s">
        <v>6649</v>
      </c>
      <c r="C2165" t="s">
        <v>6650</v>
      </c>
      <c r="D2165">
        <v>123</v>
      </c>
      <c r="E2165">
        <v>6</v>
      </c>
      <c r="F2165">
        <v>0.14399999999999999</v>
      </c>
      <c r="G2165">
        <v>0.18</v>
      </c>
      <c r="H2165">
        <v>20.6</v>
      </c>
      <c r="I2165">
        <v>8.3000000000000007</v>
      </c>
      <c r="J2165">
        <v>123</v>
      </c>
      <c r="K2165">
        <v>2219</v>
      </c>
    </row>
    <row r="2166" spans="2:11" x14ac:dyDescent="0.25">
      <c r="B2166" t="s">
        <v>6631</v>
      </c>
      <c r="C2166" t="s">
        <v>6632</v>
      </c>
      <c r="D2166">
        <v>122</v>
      </c>
      <c r="E2166">
        <v>15</v>
      </c>
      <c r="F2166">
        <v>0.115</v>
      </c>
      <c r="G2166">
        <v>0.16600000000000001</v>
      </c>
      <c r="H2166">
        <v>9.5</v>
      </c>
      <c r="I2166">
        <v>13.3</v>
      </c>
      <c r="J2166">
        <v>122</v>
      </c>
      <c r="K2166">
        <v>2220</v>
      </c>
    </row>
    <row r="2167" spans="2:11" x14ac:dyDescent="0.25">
      <c r="B2167" t="s">
        <v>6651</v>
      </c>
      <c r="C2167" t="s">
        <v>6652</v>
      </c>
      <c r="D2167">
        <v>121</v>
      </c>
      <c r="E2167">
        <v>9</v>
      </c>
      <c r="F2167">
        <v>0.112</v>
      </c>
      <c r="G2167">
        <v>0.16900000000000001</v>
      </c>
      <c r="H2167">
        <v>7.5</v>
      </c>
      <c r="I2167">
        <v>11.1</v>
      </c>
      <c r="J2167">
        <v>95</v>
      </c>
      <c r="K2167">
        <v>2238</v>
      </c>
    </row>
    <row r="2168" spans="2:11" x14ac:dyDescent="0.25">
      <c r="B2168" t="s">
        <v>892</v>
      </c>
      <c r="C2168" t="s">
        <v>893</v>
      </c>
      <c r="D2168">
        <v>121</v>
      </c>
      <c r="E2168">
        <v>12</v>
      </c>
      <c r="F2168">
        <v>0.123</v>
      </c>
      <c r="G2168">
        <v>0.182</v>
      </c>
      <c r="H2168">
        <v>8.3000000000000007</v>
      </c>
      <c r="I2168">
        <v>0</v>
      </c>
      <c r="J2168">
        <v>121</v>
      </c>
      <c r="K2168">
        <v>2223</v>
      </c>
    </row>
    <row r="2169" spans="2:11" x14ac:dyDescent="0.25">
      <c r="B2169" t="s">
        <v>6653</v>
      </c>
      <c r="C2169" t="s">
        <v>6654</v>
      </c>
      <c r="D2169">
        <v>118</v>
      </c>
      <c r="E2169">
        <v>6</v>
      </c>
      <c r="F2169">
        <v>0.124</v>
      </c>
      <c r="G2169">
        <v>0.17499999999999999</v>
      </c>
      <c r="H2169">
        <v>10.8</v>
      </c>
      <c r="I2169">
        <v>8.3000000000000007</v>
      </c>
      <c r="J2169">
        <v>142</v>
      </c>
      <c r="K2169">
        <v>2181</v>
      </c>
    </row>
    <row r="2170" spans="2:11" x14ac:dyDescent="0.25">
      <c r="B2170" t="s">
        <v>6655</v>
      </c>
      <c r="C2170" t="s">
        <v>4409</v>
      </c>
      <c r="D2170">
        <v>116</v>
      </c>
      <c r="E2170">
        <v>8</v>
      </c>
      <c r="F2170">
        <v>0.11600000000000001</v>
      </c>
      <c r="G2170">
        <v>0.159</v>
      </c>
      <c r="H2170">
        <v>12.7</v>
      </c>
      <c r="I2170">
        <v>12.5</v>
      </c>
      <c r="J2170">
        <v>116</v>
      </c>
      <c r="K2170">
        <v>2226</v>
      </c>
    </row>
    <row r="2171" spans="2:11" x14ac:dyDescent="0.25">
      <c r="B2171" t="s">
        <v>6656</v>
      </c>
      <c r="C2171" t="s">
        <v>6657</v>
      </c>
      <c r="D2171">
        <v>116</v>
      </c>
      <c r="E2171">
        <v>8</v>
      </c>
      <c r="F2171">
        <v>0.11700000000000001</v>
      </c>
      <c r="G2171">
        <v>0.14699999999999999</v>
      </c>
      <c r="H2171">
        <v>19.600000000000001</v>
      </c>
      <c r="I2171">
        <v>18.8</v>
      </c>
      <c r="J2171">
        <v>114</v>
      </c>
      <c r="K2171">
        <v>2227</v>
      </c>
    </row>
    <row r="2172" spans="2:11" x14ac:dyDescent="0.25">
      <c r="B2172" t="s">
        <v>2872</v>
      </c>
      <c r="C2172" t="s">
        <v>2873</v>
      </c>
      <c r="D2172">
        <v>112</v>
      </c>
      <c r="E2172">
        <v>9</v>
      </c>
      <c r="F2172">
        <v>0.104</v>
      </c>
      <c r="G2172">
        <v>0.13</v>
      </c>
      <c r="H2172">
        <v>19.5</v>
      </c>
      <c r="I2172">
        <v>27.8</v>
      </c>
      <c r="J2172">
        <v>112</v>
      </c>
      <c r="K2172">
        <v>2228</v>
      </c>
    </row>
    <row r="2173" spans="2:11" x14ac:dyDescent="0.25">
      <c r="B2173" t="s">
        <v>6658</v>
      </c>
      <c r="C2173" t="s">
        <v>6659</v>
      </c>
      <c r="D2173">
        <v>111</v>
      </c>
      <c r="E2173">
        <v>8</v>
      </c>
      <c r="F2173">
        <v>0.124</v>
      </c>
      <c r="G2173">
        <v>0.16800000000000001</v>
      </c>
      <c r="H2173">
        <v>13.4</v>
      </c>
      <c r="I2173">
        <v>0</v>
      </c>
      <c r="J2173">
        <v>111</v>
      </c>
      <c r="K2173">
        <v>2229</v>
      </c>
    </row>
    <row r="2174" spans="2:11" x14ac:dyDescent="0.25">
      <c r="B2174" t="s">
        <v>6660</v>
      </c>
      <c r="C2174" t="s">
        <v>6661</v>
      </c>
      <c r="D2174">
        <v>109</v>
      </c>
      <c r="E2174">
        <v>12</v>
      </c>
      <c r="F2174">
        <v>0.11899999999999999</v>
      </c>
      <c r="G2174">
        <v>0.16400000000000001</v>
      </c>
      <c r="H2174">
        <v>12.3</v>
      </c>
      <c r="I2174">
        <v>4.2</v>
      </c>
      <c r="J2174">
        <v>109</v>
      </c>
      <c r="K2174">
        <v>2231</v>
      </c>
    </row>
    <row r="2175" spans="2:11" x14ac:dyDescent="0.25">
      <c r="B2175" t="s">
        <v>2742</v>
      </c>
      <c r="C2175" t="s">
        <v>2743</v>
      </c>
      <c r="D2175">
        <v>109</v>
      </c>
      <c r="E2175">
        <v>7</v>
      </c>
      <c r="F2175">
        <v>0.128</v>
      </c>
      <c r="G2175">
        <v>0.16400000000000001</v>
      </c>
      <c r="H2175">
        <v>17.600000000000001</v>
      </c>
      <c r="I2175">
        <v>7.1</v>
      </c>
      <c r="J2175">
        <v>109</v>
      </c>
      <c r="K2175">
        <v>2232</v>
      </c>
    </row>
    <row r="2176" spans="2:11" x14ac:dyDescent="0.25">
      <c r="B2176" t="s">
        <v>6662</v>
      </c>
      <c r="C2176" t="s">
        <v>6663</v>
      </c>
      <c r="D2176">
        <v>107</v>
      </c>
      <c r="E2176">
        <v>9</v>
      </c>
      <c r="F2176">
        <v>0.108</v>
      </c>
      <c r="G2176">
        <v>0.13200000000000001</v>
      </c>
      <c r="H2176">
        <v>22.8</v>
      </c>
      <c r="I2176">
        <v>22.2</v>
      </c>
      <c r="J2176">
        <v>91</v>
      </c>
      <c r="K2176">
        <v>2242</v>
      </c>
    </row>
    <row r="2177" spans="2:11" x14ac:dyDescent="0.25">
      <c r="B2177" t="s">
        <v>6664</v>
      </c>
      <c r="C2177" t="s">
        <v>6665</v>
      </c>
      <c r="D2177">
        <v>106</v>
      </c>
      <c r="E2177">
        <v>8</v>
      </c>
      <c r="F2177">
        <v>0.11799999999999999</v>
      </c>
      <c r="G2177">
        <v>0.126</v>
      </c>
      <c r="H2177">
        <v>39.299999999999997</v>
      </c>
      <c r="I2177">
        <v>25</v>
      </c>
      <c r="J2177">
        <v>106</v>
      </c>
      <c r="K2177">
        <v>2233</v>
      </c>
    </row>
    <row r="2178" spans="2:11" x14ac:dyDescent="0.25">
      <c r="B2178" t="s">
        <v>6666</v>
      </c>
      <c r="C2178" t="s">
        <v>6667</v>
      </c>
      <c r="D2178">
        <v>104</v>
      </c>
      <c r="E2178">
        <v>20</v>
      </c>
      <c r="F2178">
        <v>9.6000000000000002E-2</v>
      </c>
      <c r="G2178">
        <v>0.13</v>
      </c>
      <c r="H2178">
        <v>13.3</v>
      </c>
      <c r="I2178">
        <v>20</v>
      </c>
      <c r="J2178">
        <v>102</v>
      </c>
      <c r="K2178">
        <v>2234</v>
      </c>
    </row>
    <row r="2179" spans="2:11" x14ac:dyDescent="0.25">
      <c r="B2179" t="s">
        <v>6668</v>
      </c>
      <c r="C2179" t="s">
        <v>6669</v>
      </c>
      <c r="D2179">
        <v>101</v>
      </c>
      <c r="E2179">
        <v>8</v>
      </c>
      <c r="F2179">
        <v>0.10299999999999999</v>
      </c>
      <c r="G2179">
        <v>0.152</v>
      </c>
      <c r="H2179">
        <v>8.8000000000000007</v>
      </c>
      <c r="I2179">
        <v>6.2</v>
      </c>
      <c r="J2179">
        <v>101</v>
      </c>
      <c r="K2179">
        <v>2235</v>
      </c>
    </row>
    <row r="2180" spans="2:11" x14ac:dyDescent="0.25">
      <c r="B2180" t="s">
        <v>6670</v>
      </c>
      <c r="C2180" t="s">
        <v>6671</v>
      </c>
      <c r="D2180">
        <v>94</v>
      </c>
      <c r="E2180">
        <v>16</v>
      </c>
      <c r="F2180">
        <v>8.2000000000000003E-2</v>
      </c>
      <c r="G2180">
        <v>0.112</v>
      </c>
      <c r="H2180">
        <v>13</v>
      </c>
      <c r="I2180">
        <v>34.4</v>
      </c>
      <c r="J2180">
        <v>94</v>
      </c>
      <c r="K2180">
        <v>2239</v>
      </c>
    </row>
    <row r="2181" spans="2:11" x14ac:dyDescent="0.25">
      <c r="B2181" t="s">
        <v>6672</v>
      </c>
      <c r="C2181" t="s">
        <v>6673</v>
      </c>
      <c r="D2181">
        <v>94</v>
      </c>
      <c r="E2181">
        <v>5</v>
      </c>
      <c r="F2181">
        <v>9.4E-2</v>
      </c>
      <c r="G2181">
        <v>0.14199999999999999</v>
      </c>
      <c r="H2181">
        <v>7.5</v>
      </c>
      <c r="I2181">
        <v>0</v>
      </c>
      <c r="J2181">
        <v>94</v>
      </c>
      <c r="K2181">
        <v>2240</v>
      </c>
    </row>
    <row r="2182" spans="2:11" x14ac:dyDescent="0.25">
      <c r="B2182" t="s">
        <v>6674</v>
      </c>
      <c r="C2182" t="s">
        <v>6675</v>
      </c>
      <c r="D2182">
        <v>94</v>
      </c>
      <c r="E2182">
        <v>16</v>
      </c>
      <c r="F2182">
        <v>8.5000000000000006E-2</v>
      </c>
      <c r="G2182">
        <v>0.129</v>
      </c>
      <c r="H2182">
        <v>7.5</v>
      </c>
      <c r="I2182">
        <v>12.5</v>
      </c>
      <c r="J2182">
        <v>94</v>
      </c>
      <c r="K2182">
        <v>2241</v>
      </c>
    </row>
    <row r="2183" spans="2:11" x14ac:dyDescent="0.25">
      <c r="B2183" t="s">
        <v>407</v>
      </c>
      <c r="C2183" t="s">
        <v>408</v>
      </c>
      <c r="D2183">
        <v>86</v>
      </c>
      <c r="E2183">
        <v>15</v>
      </c>
      <c r="F2183">
        <v>8.6999999999999994E-2</v>
      </c>
      <c r="G2183">
        <v>0.13</v>
      </c>
      <c r="H2183">
        <v>7.6</v>
      </c>
      <c r="I2183">
        <v>0</v>
      </c>
      <c r="J2183">
        <v>86</v>
      </c>
      <c r="K2183">
        <v>2243</v>
      </c>
    </row>
    <row r="2184" spans="2:11" x14ac:dyDescent="0.25">
      <c r="B2184" t="s">
        <v>6676</v>
      </c>
      <c r="C2184" t="s">
        <v>6677</v>
      </c>
      <c r="D2184">
        <v>86</v>
      </c>
      <c r="E2184">
        <v>5</v>
      </c>
      <c r="F2184">
        <v>8.5999999999999993E-2</v>
      </c>
      <c r="G2184">
        <v>0.13</v>
      </c>
      <c r="H2184">
        <v>7.5</v>
      </c>
      <c r="I2184">
        <v>0</v>
      </c>
      <c r="J2184">
        <v>86</v>
      </c>
      <c r="K2184">
        <v>2244</v>
      </c>
    </row>
    <row r="2185" spans="2:11" x14ac:dyDescent="0.25">
      <c r="B2185" t="s">
        <v>629</v>
      </c>
      <c r="C2185" t="s">
        <v>630</v>
      </c>
      <c r="D2185">
        <v>85</v>
      </c>
      <c r="E2185">
        <v>6</v>
      </c>
      <c r="F2185">
        <v>0.10100000000000001</v>
      </c>
      <c r="G2185">
        <v>0.126</v>
      </c>
      <c r="H2185">
        <v>20.2</v>
      </c>
      <c r="I2185">
        <v>8.3000000000000007</v>
      </c>
      <c r="J2185">
        <v>85</v>
      </c>
      <c r="K2185">
        <v>2245</v>
      </c>
    </row>
    <row r="2186" spans="2:11" x14ac:dyDescent="0.25">
      <c r="B2186" t="s">
        <v>6678</v>
      </c>
      <c r="C2186" t="s">
        <v>6679</v>
      </c>
      <c r="D2186">
        <v>85</v>
      </c>
      <c r="E2186">
        <v>8</v>
      </c>
      <c r="F2186">
        <v>8.5000000000000006E-2</v>
      </c>
      <c r="G2186">
        <v>0.128</v>
      </c>
      <c r="H2186">
        <v>7.5</v>
      </c>
      <c r="I2186">
        <v>0</v>
      </c>
      <c r="J2186">
        <v>83</v>
      </c>
      <c r="K2186">
        <v>2246</v>
      </c>
    </row>
    <row r="2187" spans="2:11" x14ac:dyDescent="0.25">
      <c r="B2187" t="s">
        <v>6682</v>
      </c>
      <c r="C2187" t="s">
        <v>6683</v>
      </c>
      <c r="D2187">
        <v>73</v>
      </c>
      <c r="E2187">
        <v>10</v>
      </c>
      <c r="F2187">
        <v>7.0000000000000007E-2</v>
      </c>
      <c r="G2187">
        <v>0.105</v>
      </c>
      <c r="H2187">
        <v>7.5</v>
      </c>
      <c r="I2187">
        <v>10</v>
      </c>
      <c r="J2187">
        <v>73</v>
      </c>
      <c r="K2187">
        <v>2247</v>
      </c>
    </row>
    <row r="2188" spans="2:11" x14ac:dyDescent="0.25">
      <c r="B2188" t="s">
        <v>6680</v>
      </c>
      <c r="C2188" t="s">
        <v>6681</v>
      </c>
      <c r="D2188">
        <v>62</v>
      </c>
      <c r="E2188">
        <v>16</v>
      </c>
      <c r="F2188">
        <v>6.2E-2</v>
      </c>
      <c r="G2188">
        <v>9.4E-2</v>
      </c>
      <c r="H2188">
        <v>7.5</v>
      </c>
      <c r="I2188">
        <v>3.1</v>
      </c>
      <c r="J2188">
        <v>73</v>
      </c>
      <c r="K2188">
        <v>2248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3D47-6348-4EA5-BAC5-F1924DD8CB64}">
  <dimension ref="A1:A16"/>
  <sheetViews>
    <sheetView workbookViewId="0">
      <selection activeCell="F30" sqref="F30"/>
    </sheetView>
  </sheetViews>
  <sheetFormatPr baseColWidth="10" defaultRowHeight="15" x14ac:dyDescent="0.25"/>
  <cols>
    <col min="1" max="1" width="47" bestFit="1" customWidth="1"/>
  </cols>
  <sheetData>
    <row r="1" spans="1:1" x14ac:dyDescent="0.25">
      <c r="A1" t="s">
        <v>431</v>
      </c>
    </row>
    <row r="2" spans="1:1" x14ac:dyDescent="0.25">
      <c r="A2" t="s">
        <v>38</v>
      </c>
    </row>
    <row r="3" spans="1:1" x14ac:dyDescent="0.25">
      <c r="A3" t="s">
        <v>51</v>
      </c>
    </row>
    <row r="4" spans="1:1" x14ac:dyDescent="0.25">
      <c r="A4" t="s">
        <v>655</v>
      </c>
    </row>
    <row r="5" spans="1:1" x14ac:dyDescent="0.25">
      <c r="A5" t="s">
        <v>369</v>
      </c>
    </row>
    <row r="6" spans="1:1" x14ac:dyDescent="0.25">
      <c r="A6" t="s">
        <v>284</v>
      </c>
    </row>
    <row r="7" spans="1:1" x14ac:dyDescent="0.25">
      <c r="A7" t="s">
        <v>1140</v>
      </c>
    </row>
    <row r="8" spans="1:1" x14ac:dyDescent="0.25">
      <c r="A8" t="s">
        <v>617</v>
      </c>
    </row>
    <row r="9" spans="1:1" x14ac:dyDescent="0.25">
      <c r="A9" t="s">
        <v>28</v>
      </c>
    </row>
    <row r="10" spans="1:1" x14ac:dyDescent="0.25">
      <c r="A10" t="s">
        <v>289</v>
      </c>
    </row>
    <row r="11" spans="1:1" x14ac:dyDescent="0.25">
      <c r="A11" t="s">
        <v>1151</v>
      </c>
    </row>
    <row r="12" spans="1:1" x14ac:dyDescent="0.25">
      <c r="A12" t="s">
        <v>238</v>
      </c>
    </row>
    <row r="13" spans="1:1" x14ac:dyDescent="0.25">
      <c r="A13" t="s">
        <v>235</v>
      </c>
    </row>
    <row r="14" spans="1:1" x14ac:dyDescent="0.25">
      <c r="A14" t="s">
        <v>82</v>
      </c>
    </row>
    <row r="15" spans="1:1" x14ac:dyDescent="0.25">
      <c r="A15" t="s">
        <v>248</v>
      </c>
    </row>
    <row r="16" spans="1:1" x14ac:dyDescent="0.25">
      <c r="A16" t="s">
        <v>388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0AF72-A097-45E2-AFEE-BA5814A86226}">
  <dimension ref="B1:V3200"/>
  <sheetViews>
    <sheetView topLeftCell="A1477" workbookViewId="0">
      <selection activeCell="U10" sqref="U10"/>
    </sheetView>
  </sheetViews>
  <sheetFormatPr baseColWidth="10" defaultRowHeight="15" x14ac:dyDescent="0.25"/>
  <cols>
    <col min="1" max="2" width="11.42578125" style="1"/>
    <col min="3" max="3" width="12.42578125" style="1" bestFit="1" customWidth="1"/>
    <col min="4" max="4" width="5.7109375" style="23" customWidth="1"/>
    <col min="5" max="5" width="1.85546875" style="1" customWidth="1"/>
    <col min="6" max="6" width="11.42578125" style="1"/>
    <col min="7" max="7" width="11.7109375" style="1" bestFit="1" customWidth="1"/>
    <col min="8" max="8" width="6.42578125" style="1" customWidth="1"/>
    <col min="9" max="9" width="1.140625" style="1" customWidth="1"/>
    <col min="10" max="10" width="11.42578125" style="1"/>
    <col min="11" max="11" width="16.42578125" style="1" bestFit="1" customWidth="1"/>
    <col min="12" max="12" width="6" style="1" customWidth="1"/>
    <col min="13" max="13" width="0.85546875" style="1" customWidth="1"/>
    <col min="14" max="14" width="11.42578125" style="1"/>
    <col min="15" max="15" width="16.28515625" style="1" bestFit="1" customWidth="1"/>
    <col min="16" max="16" width="6.85546875" style="1" customWidth="1"/>
    <col min="17" max="17" width="0.5703125" style="1" customWidth="1"/>
    <col min="18" max="20" width="11.42578125" style="1"/>
    <col min="21" max="21" width="31.5703125" style="1" bestFit="1" customWidth="1"/>
    <col min="22" max="22" width="47" style="1" bestFit="1" customWidth="1"/>
    <col min="23" max="16384" width="11.42578125" style="1"/>
  </cols>
  <sheetData>
    <row r="1" spans="2:22" ht="15.75" thickBot="1" x14ac:dyDescent="0.3">
      <c r="B1" s="5" t="str">
        <f>'Libre 01-09-2025'!A2</f>
        <v>173915 N</v>
      </c>
      <c r="C1" s="1" t="str">
        <f>VLOOKUP(B1,TableauLibre[],2,0)</f>
        <v>ABELE HERVE</v>
      </c>
      <c r="D1" s="23" t="str">
        <f>VLOOKUP(B1,TableauLibre[],8,0)</f>
        <v>05043 – ACAD. TAPIS VERT DE REIMS</v>
      </c>
      <c r="F1" s="8" t="str">
        <f>'Bande 01-09-2025'!A2</f>
        <v>010134 U</v>
      </c>
      <c r="G1" s="1" t="str">
        <f>VLOOKUP(F1,TableauBande[],2,0)</f>
        <v>AKTAS SUAT</v>
      </c>
      <c r="H1" s="23" t="str">
        <f>VLOOKUP(F1,TableauBande[],8,0)</f>
        <v>01044 – F.C. MULHOUSE</v>
      </c>
      <c r="I1" s="23"/>
      <c r="J1" s="9" t="str">
        <f>'3B 01-09-2025'!A2</f>
        <v>153277 F</v>
      </c>
      <c r="K1" s="1" t="str">
        <f>VLOOKUP(J1,Tableau3Bandes[],2,0)</f>
        <v>ABEL VERONIQUE</v>
      </c>
      <c r="L1" s="23" t="str">
        <f>VLOOKUP(J1,Tableau3Bandes[],8,0)</f>
        <v>11064 – BILLARD CLUB ELOYES</v>
      </c>
      <c r="N1" s="10" t="str">
        <f>'Cadre 01-09-2025'!A2</f>
        <v>011904 W</v>
      </c>
      <c r="O1" s="1" t="str">
        <f>VLOOKUP(N1,TableauCadre[],2,0)</f>
        <v>ALES VERONIQUE</v>
      </c>
      <c r="P1" s="23" t="str">
        <f>VLOOKUP(N1,TableauCadre[],8,0)</f>
        <v>05043 – ACAD. TAPIS VERT DE REIMS</v>
      </c>
      <c r="R1" s="11" t="str">
        <f>B1</f>
        <v>173915 N</v>
      </c>
      <c r="T1" s="1" t="s">
        <v>7</v>
      </c>
      <c r="U1" s="1" t="str">
        <f>VLOOKUP(T1,B:D,2,0)</f>
        <v>ABELE HERVE</v>
      </c>
      <c r="V1" s="1" t="str">
        <f>VLOOKUP(T1,B:D,3,0)</f>
        <v>05043 – ACAD. TAPIS VERT DE REIMS</v>
      </c>
    </row>
    <row r="2" spans="2:22" ht="15.75" thickBot="1" x14ac:dyDescent="0.3">
      <c r="B2" s="6" t="str">
        <f>'Libre 01-09-2025'!A3</f>
        <v>149570 B</v>
      </c>
      <c r="C2" s="1" t="str">
        <f>VLOOKUP(B2,TableauLibre[],2,0)</f>
        <v>ABRANT LARA</v>
      </c>
      <c r="D2" s="23" t="str">
        <f>VLOOKUP(B2,TableauLibre[],8,0)</f>
        <v>11022 – ACADEMIE DE BILLARD SAINT-MAX / NANCY</v>
      </c>
      <c r="F2" s="12" t="str">
        <f>'Bande 01-09-2025'!A3</f>
        <v>011904 W</v>
      </c>
      <c r="G2" s="1" t="str">
        <f>VLOOKUP(F2,TableauBande[],2,0)</f>
        <v>ALES VERONIQUE</v>
      </c>
      <c r="H2" s="23" t="str">
        <f>VLOOKUP(F2,TableauBande[],8,0)</f>
        <v>05043 – ACAD. TAPIS VERT DE REIMS</v>
      </c>
      <c r="J2" s="13" t="str">
        <f>'3B 01-09-2025'!A3</f>
        <v>010113 Z</v>
      </c>
      <c r="K2" s="1" t="str">
        <f>VLOOKUP(J2,Tableau3Bandes[],2,0)</f>
        <v>ABINAL JEAN LUC</v>
      </c>
      <c r="L2" s="23" t="str">
        <f>VLOOKUP(J2,Tableau3Bandes[],8,0)</f>
        <v>01042 – RETRO CLUB COLMAR</v>
      </c>
      <c r="N2" s="14" t="str">
        <f>'Cadre 01-09-2025'!A3</f>
        <v>127316 U</v>
      </c>
      <c r="O2" s="1" t="str">
        <f>VLOOKUP(N2,TableauCadre[],2,0)</f>
        <v>ALEXANDRE GERARD</v>
      </c>
      <c r="P2" s="23" t="str">
        <f>VLOOKUP(N2,TableauCadre[],8,0)</f>
        <v>05041 – BILLARD CLUB DE GRAUVES</v>
      </c>
      <c r="R2" s="11" t="str">
        <f t="shared" ref="R2:R65" si="0">B2</f>
        <v>149570 B</v>
      </c>
      <c r="T2" s="1" t="s">
        <v>10</v>
      </c>
      <c r="U2" s="1" t="str">
        <f t="shared" ref="U2:U65" si="1">VLOOKUP(T2,B:D,2,0)</f>
        <v>ABRANT LARA</v>
      </c>
      <c r="V2" s="1" t="str">
        <f t="shared" ref="V2:V65" si="2">VLOOKUP(T2,B:D,3,0)</f>
        <v>11022 – ACADEMIE DE BILLARD SAINT-MAX / NANCY</v>
      </c>
    </row>
    <row r="3" spans="2:22" ht="15.75" thickBot="1" x14ac:dyDescent="0.3">
      <c r="B3" s="6" t="str">
        <f>'Libre 01-09-2025'!A4</f>
        <v>173873 S</v>
      </c>
      <c r="C3" s="1" t="str">
        <f>VLOOKUP(B3,TableauLibre[],2,0)</f>
        <v>ADNET JULES</v>
      </c>
      <c r="D3" s="23" t="str">
        <f>VLOOKUP(B3,TableauLibre[],8,0)</f>
        <v>11029 – BILLARD CLUB MUSSIPONTAIN</v>
      </c>
      <c r="F3" s="12" t="str">
        <f>'Bande 01-09-2025'!A4</f>
        <v>127316 U</v>
      </c>
      <c r="G3" s="1" t="str">
        <f>VLOOKUP(F3,TableauBande[],2,0)</f>
        <v>ALEXANDRE GERARD</v>
      </c>
      <c r="H3" s="23" t="str">
        <f>VLOOKUP(F3,TableauBande[],8,0)</f>
        <v>05041 – BILLARD CLUB DE GRAUVES</v>
      </c>
      <c r="J3" s="13" t="str">
        <f>'3B 01-09-2025'!A4</f>
        <v>010134 U</v>
      </c>
      <c r="K3" s="1" t="str">
        <f>VLOOKUP(J3,Tableau3Bandes[],2,0)</f>
        <v>AKTAS SUAT</v>
      </c>
      <c r="L3" s="23" t="str">
        <f>VLOOKUP(J3,Tableau3Bandes[],8,0)</f>
        <v>01044 – F.C. MULHOUSE</v>
      </c>
      <c r="N3" s="14" t="str">
        <f>'Cadre 01-09-2025'!A4</f>
        <v>120527 R</v>
      </c>
      <c r="O3" s="1" t="str">
        <f>VLOOKUP(N3,TableauCadre[],2,0)</f>
        <v>ARAB KARIM</v>
      </c>
      <c r="P3" s="23" t="str">
        <f>VLOOKUP(N3,TableauCadre[],8,0)</f>
        <v>11027 – ASS. SPORT. LAXOVIENNE DE BILLARD</v>
      </c>
      <c r="R3" s="11" t="str">
        <f t="shared" si="0"/>
        <v>173873 S</v>
      </c>
      <c r="T3" s="1" t="s">
        <v>14</v>
      </c>
      <c r="U3" s="1" t="str">
        <f t="shared" si="1"/>
        <v>ADNET JULES</v>
      </c>
      <c r="V3" s="1" t="str">
        <f t="shared" si="2"/>
        <v>11029 – BILLARD CLUB MUSSIPONTAIN</v>
      </c>
    </row>
    <row r="4" spans="2:22" ht="15.75" thickBot="1" x14ac:dyDescent="0.3">
      <c r="B4" s="6" t="str">
        <f>'Libre 01-09-2025'!A5</f>
        <v>010134 U</v>
      </c>
      <c r="C4" s="1" t="str">
        <f>VLOOKUP(B4,TableauLibre[],2,0)</f>
        <v>AKTAS SUAT</v>
      </c>
      <c r="D4" s="23" t="str">
        <f>VLOOKUP(B4,TableauLibre[],8,0)</f>
        <v>01044 – F.C. MULHOUSE</v>
      </c>
      <c r="F4" s="12" t="str">
        <f>'Bande 01-09-2025'!A5</f>
        <v>129668 G</v>
      </c>
      <c r="G4" s="1" t="str">
        <f>VLOOKUP(F4,TableauBande[],2,0)</f>
        <v>ALVES KEVIN</v>
      </c>
      <c r="H4" s="23" t="str">
        <f>VLOOKUP(F4,TableauBande[],8,0)</f>
        <v>11033 – BILLARD CLUB AUDUN VILLERUPT</v>
      </c>
      <c r="J4" s="13" t="str">
        <f>'3B 01-09-2025'!A5</f>
        <v>011904 W</v>
      </c>
      <c r="K4" s="1" t="str">
        <f>VLOOKUP(J4,Tableau3Bandes[],2,0)</f>
        <v>ALES VERONIQUE</v>
      </c>
      <c r="L4" s="23" t="str">
        <f>VLOOKUP(J4,Tableau3Bandes[],8,0)</f>
        <v>05043 – ACAD. TAPIS VERT DE REIMS</v>
      </c>
      <c r="N4" s="14" t="str">
        <f>'Cadre 01-09-2025'!A5</f>
        <v>102882 A</v>
      </c>
      <c r="O4" s="1" t="str">
        <f>VLOOKUP(N4,TableauCadre[],2,0)</f>
        <v>AUBEL JACQUES</v>
      </c>
      <c r="P4" s="23" t="str">
        <f>VLOOKUP(N4,TableauCadre[],8,0)</f>
        <v>11034 – BILLARD CLUB EPINAL</v>
      </c>
      <c r="R4" s="11" t="str">
        <f t="shared" si="0"/>
        <v>010134 U</v>
      </c>
      <c r="T4" s="1" t="s">
        <v>17</v>
      </c>
      <c r="U4" s="1" t="str">
        <f t="shared" si="1"/>
        <v>AKTAS SUAT</v>
      </c>
      <c r="V4" s="1" t="str">
        <f t="shared" si="2"/>
        <v>01044 – F.C. MULHOUSE</v>
      </c>
    </row>
    <row r="5" spans="2:22" ht="15.75" thickBot="1" x14ac:dyDescent="0.3">
      <c r="B5" s="6" t="str">
        <f>'Libre 01-09-2025'!A6</f>
        <v>011904 W</v>
      </c>
      <c r="C5" s="1" t="str">
        <f>VLOOKUP(B5,TableauLibre[],2,0)</f>
        <v>ALES VERONIQUE</v>
      </c>
      <c r="D5" s="23" t="str">
        <f>VLOOKUP(B5,TableauLibre[],8,0)</f>
        <v>05043 – ACAD. TAPIS VERT DE REIMS</v>
      </c>
      <c r="F5" s="12" t="str">
        <f>'Bande 01-09-2025'!A6</f>
        <v>127839 X</v>
      </c>
      <c r="G5" s="1" t="str">
        <f>VLOOKUP(F5,TableauBande[],2,0)</f>
        <v>ANDRE CLAUDE</v>
      </c>
      <c r="H5" s="23" t="str">
        <f>VLOOKUP(F5,TableauBande[],8,0)</f>
        <v>05045 – BILLARD CLUB AGEEN</v>
      </c>
      <c r="J5" s="13" t="str">
        <f>'3B 01-09-2025'!A6</f>
        <v>127316 U</v>
      </c>
      <c r="K5" s="1" t="str">
        <f>VLOOKUP(J5,Tableau3Bandes[],2,0)</f>
        <v>ALEXANDRE GERARD</v>
      </c>
      <c r="L5" s="23" t="str">
        <f>VLOOKUP(J5,Tableau3Bandes[],8,0)</f>
        <v>05041 – BILLARD CLUB DE GRAUVES</v>
      </c>
      <c r="N5" s="14" t="str">
        <f>'Cadre 01-09-2025'!A6</f>
        <v>129689 B</v>
      </c>
      <c r="O5" s="1" t="str">
        <f>VLOOKUP(N5,TableauCadre[],2,0)</f>
        <v>AUBERT JORDAN</v>
      </c>
      <c r="P5" s="23" t="str">
        <f>VLOOKUP(N5,TableauCadre[],8,0)</f>
        <v>11029 – BILLARD CLUB MUSSIPONTAIN</v>
      </c>
      <c r="R5" s="11" t="str">
        <f t="shared" si="0"/>
        <v>011904 W</v>
      </c>
      <c r="T5" s="1" t="s">
        <v>21</v>
      </c>
      <c r="U5" s="1" t="str">
        <f t="shared" si="1"/>
        <v>ALES VERONIQUE</v>
      </c>
      <c r="V5" s="1" t="str">
        <f t="shared" si="2"/>
        <v>05043 – ACAD. TAPIS VERT DE REIMS</v>
      </c>
    </row>
    <row r="6" spans="2:22" ht="15.75" thickBot="1" x14ac:dyDescent="0.3">
      <c r="B6" s="6" t="str">
        <f>'Libre 01-09-2025'!A7</f>
        <v>127316 U</v>
      </c>
      <c r="C6" s="1" t="str">
        <f>VLOOKUP(B6,TableauLibre[],2,0)</f>
        <v>ALEXANDRE GERARD</v>
      </c>
      <c r="D6" s="23" t="str">
        <f>VLOOKUP(B6,TableauLibre[],8,0)</f>
        <v>05041 – BILLARD CLUB DE GRAUVES</v>
      </c>
      <c r="F6" s="12" t="str">
        <f>'Bande 01-09-2025'!A7</f>
        <v>128039 P</v>
      </c>
      <c r="G6" s="1" t="str">
        <f>VLOOKUP(F6,TableauBande[],2,0)</f>
        <v>ANDRE JACQUES</v>
      </c>
      <c r="H6" s="23" t="str">
        <f>VLOOKUP(F6,TableauBande[],8,0)</f>
        <v>01020 – B.C. 1947 SELESTAT</v>
      </c>
      <c r="J6" s="13" t="str">
        <f>'3B 01-09-2025'!A7</f>
        <v>123491 R</v>
      </c>
      <c r="K6" s="1" t="str">
        <f>VLOOKUP(J6,Tableau3Bandes[],2,0)</f>
        <v>ALIX PASCAL</v>
      </c>
      <c r="L6" s="23" t="str">
        <f>VLOOKUP(J6,Tableau3Bandes[],8,0)</f>
        <v>01002 – B.C 1935 STRASBOURG-SCHILTIGHEIM</v>
      </c>
      <c r="N6" s="14" t="str">
        <f>'Cadre 01-09-2025'!A7</f>
        <v>160283 W</v>
      </c>
      <c r="O6" s="1" t="str">
        <f>VLOOKUP(N6,TableauCadre[],2,0)</f>
        <v>AUBRY YANNICK</v>
      </c>
      <c r="P6" s="23" t="str">
        <f>VLOOKUP(N6,TableauCadre[],8,0)</f>
        <v>05028 – BILLARD CLUB DE MARIGNY ST FLAVY</v>
      </c>
      <c r="R6" s="11" t="str">
        <f t="shared" si="0"/>
        <v>127316 U</v>
      </c>
      <c r="T6" s="1" t="s">
        <v>23</v>
      </c>
      <c r="U6" s="1" t="str">
        <f t="shared" si="1"/>
        <v>ALEXANDRE GERARD</v>
      </c>
      <c r="V6" s="1" t="str">
        <f t="shared" si="2"/>
        <v>05041 – BILLARD CLUB DE GRAUVES</v>
      </c>
    </row>
    <row r="7" spans="2:22" ht="15.75" thickBot="1" x14ac:dyDescent="0.3">
      <c r="B7" s="6" t="str">
        <f>'Libre 01-09-2025'!A8</f>
        <v>148027 Z</v>
      </c>
      <c r="C7" s="1" t="str">
        <f>VLOOKUP(B7,TableauLibre[],2,0)</f>
        <v>ALVES DA SILVA EMELINE</v>
      </c>
      <c r="D7" s="23" t="str">
        <f>VLOOKUP(B7,TableauLibre[],8,0)</f>
        <v>11078 – BILLARD CLUB DE BRIEY</v>
      </c>
      <c r="F7" s="12" t="str">
        <f>'Bande 01-09-2025'!A8</f>
        <v>014760 S</v>
      </c>
      <c r="G7" s="1" t="str">
        <f>VLOOKUP(F7,TableauBande[],2,0)</f>
        <v>ANSELIN JOEL</v>
      </c>
      <c r="H7" s="23" t="str">
        <f>VLOOKUP(F7,TableauBande[],8,0)</f>
        <v>11003 – BILLARD CLUB BAN SAINT MARTIN</v>
      </c>
      <c r="J7" s="13" t="str">
        <f>'3B 01-09-2025'!A8</f>
        <v>129668 G</v>
      </c>
      <c r="K7" s="1" t="str">
        <f>VLOOKUP(J7,Tableau3Bandes[],2,0)</f>
        <v>ALVES KEVIN</v>
      </c>
      <c r="L7" s="23" t="str">
        <f>VLOOKUP(J7,Tableau3Bandes[],8,0)</f>
        <v>11033 – BILLARD CLUB AUDUN VILLERUPT</v>
      </c>
      <c r="N7" s="14" t="str">
        <f>'Cadre 01-09-2025'!A8</f>
        <v>153258 K</v>
      </c>
      <c r="O7" s="1" t="str">
        <f>VLOOKUP(N7,TableauCadre[],2,0)</f>
        <v>BABE DAMIEN</v>
      </c>
      <c r="P7" s="23" t="str">
        <f>VLOOKUP(N7,TableauCadre[],8,0)</f>
        <v>01041 – COLMAR BILLARD CLUB 71</v>
      </c>
      <c r="R7" s="11" t="str">
        <f t="shared" si="0"/>
        <v>148027 Z</v>
      </c>
      <c r="T7" s="1" t="s">
        <v>29</v>
      </c>
      <c r="U7" s="1" t="str">
        <f t="shared" si="1"/>
        <v>ALVES DA SILVA EMELINE</v>
      </c>
      <c r="V7" s="1" t="str">
        <f t="shared" si="2"/>
        <v>11078 – BILLARD CLUB DE BRIEY</v>
      </c>
    </row>
    <row r="8" spans="2:22" ht="15.75" thickBot="1" x14ac:dyDescent="0.3">
      <c r="B8" s="6" t="str">
        <f>'Libre 01-09-2025'!A9</f>
        <v>129668 G</v>
      </c>
      <c r="C8" s="1" t="str">
        <f>VLOOKUP(B8,TableauLibre[],2,0)</f>
        <v>ALVES KEVIN</v>
      </c>
      <c r="D8" s="23" t="str">
        <f>VLOOKUP(B8,TableauLibre[],8,0)</f>
        <v>11033 – BILLARD CLUB AUDUN VILLERUPT</v>
      </c>
      <c r="F8" s="12" t="str">
        <f>'Bande 01-09-2025'!A9</f>
        <v>159137 A</v>
      </c>
      <c r="G8" s="1" t="str">
        <f>VLOOKUP(F8,TableauBande[],2,0)</f>
        <v>ANSELM MAURICE</v>
      </c>
      <c r="H8" s="23" t="str">
        <f>VLOOKUP(F8,TableauBande[],8,0)</f>
        <v>01049 – B.C. BARR</v>
      </c>
      <c r="J8" s="13" t="str">
        <f>'3B 01-09-2025'!A9</f>
        <v>106588 O</v>
      </c>
      <c r="K8" s="1" t="str">
        <f>VLOOKUP(J8,Tableau3Bandes[],2,0)</f>
        <v>AMAR THIERRY</v>
      </c>
      <c r="L8" s="23" t="str">
        <f>VLOOKUP(J8,Tableau3Bandes[],8,0)</f>
        <v>01006 – AMICALE DE BILLARD ECKBOLSHEIM</v>
      </c>
      <c r="N8" s="14" t="str">
        <f>'Cadre 01-09-2025'!A9</f>
        <v>011766 O</v>
      </c>
      <c r="O8" s="1" t="str">
        <f>VLOOKUP(N8,TableauCadre[],2,0)</f>
        <v>BANCHET MICHEL</v>
      </c>
      <c r="P8" s="23" t="str">
        <f>VLOOKUP(N8,TableauCadre[],8,0)</f>
        <v>05041 – BILLARD CLUB DE GRAUVES</v>
      </c>
      <c r="R8" s="11" t="str">
        <f t="shared" si="0"/>
        <v>129668 G</v>
      </c>
      <c r="T8" s="1" t="s">
        <v>26</v>
      </c>
      <c r="U8" s="1" t="str">
        <f t="shared" si="1"/>
        <v>ALVES KEVIN</v>
      </c>
      <c r="V8" s="1" t="str">
        <f t="shared" si="2"/>
        <v>11033 – BILLARD CLUB AUDUN VILLERUPT</v>
      </c>
    </row>
    <row r="9" spans="2:22" ht="15.75" thickBot="1" x14ac:dyDescent="0.3">
      <c r="B9" s="6" t="str">
        <f>'Libre 01-09-2025'!A10</f>
        <v>014836 Q</v>
      </c>
      <c r="C9" s="1" t="str">
        <f>VLOOKUP(B9,TableauLibre[],2,0)</f>
        <v>AMANATI HENRI</v>
      </c>
      <c r="D9" s="23" t="str">
        <f>VLOOKUP(B9,TableauLibre[],8,0)</f>
        <v>11020 – BILLARD CLUB PIENNOIS</v>
      </c>
      <c r="F9" s="12" t="str">
        <f>'Bande 01-09-2025'!A10</f>
        <v>102834 E</v>
      </c>
      <c r="G9" s="1" t="str">
        <f>VLOOKUP(F9,TableauBande[],2,0)</f>
        <v>ANTOINE HERVE</v>
      </c>
      <c r="H9" s="23" t="str">
        <f>VLOOKUP(F9,TableauBande[],8,0)</f>
        <v>11044 – SAINT-DIE DES VOSGES BILLARD</v>
      </c>
      <c r="J9" s="13" t="str">
        <f>'3B 01-09-2025'!A10</f>
        <v>136849 L</v>
      </c>
      <c r="K9" s="1" t="str">
        <f>VLOOKUP(J9,Tableau3Bandes[],2,0)</f>
        <v>ANCEL FLORIAN</v>
      </c>
      <c r="L9" s="23" t="str">
        <f>VLOOKUP(J9,Tableau3Bandes[],8,0)</f>
        <v>11027 – ASS. SPORT. LAXOVIENNE DE BILLARD</v>
      </c>
      <c r="N9" s="14" t="str">
        <f>'Cadre 01-09-2025'!A10</f>
        <v>103797 F</v>
      </c>
      <c r="O9" s="1" t="str">
        <f>VLOOKUP(N9,TableauCadre[],2,0)</f>
        <v>BARBARINO FRANCOIS</v>
      </c>
      <c r="P9" s="23" t="str">
        <f>VLOOKUP(N9,TableauCadre[],8,0)</f>
        <v>11032 – BILLARD CLUB HOMECOURT</v>
      </c>
      <c r="R9" s="11" t="str">
        <f t="shared" si="0"/>
        <v>014836 Q</v>
      </c>
      <c r="T9" s="1" t="s">
        <v>32</v>
      </c>
      <c r="U9" s="1" t="str">
        <f t="shared" si="1"/>
        <v>AMANATI HENRI</v>
      </c>
      <c r="V9" s="1" t="str">
        <f t="shared" si="2"/>
        <v>11020 – BILLARD CLUB PIENNOIS</v>
      </c>
    </row>
    <row r="10" spans="2:22" ht="15.75" thickBot="1" x14ac:dyDescent="0.3">
      <c r="B10" s="6" t="str">
        <f>'Libre 01-09-2025'!A11</f>
        <v>150199 K</v>
      </c>
      <c r="C10" s="1" t="str">
        <f>VLOOKUP(B10,TableauLibre[],2,0)</f>
        <v>AMOROS ADAM</v>
      </c>
      <c r="D10" s="23" t="str">
        <f>VLOOKUP(B10,TableauLibre[],8,0)</f>
        <v>11003 – BILLARD CLUB BAN SAINT MARTIN</v>
      </c>
      <c r="F10" s="12" t="str">
        <f>'Bande 01-09-2025'!A11</f>
        <v>142927 F</v>
      </c>
      <c r="G10" s="1" t="str">
        <f>VLOOKUP(F10,TableauBande[],2,0)</f>
        <v>ARIKLIGIL MUSTAFA</v>
      </c>
      <c r="H10" s="23" t="str">
        <f>VLOOKUP(F10,TableauBande[],8,0)</f>
        <v>11073 – BILLARD CLUB GERARDMER</v>
      </c>
      <c r="J10" s="13" t="str">
        <f>'3B 01-09-2025'!A11</f>
        <v>127839 X</v>
      </c>
      <c r="K10" s="1" t="str">
        <f>VLOOKUP(J10,Tableau3Bandes[],2,0)</f>
        <v>ANDRE CLAUDE</v>
      </c>
      <c r="L10" s="23" t="str">
        <f>VLOOKUP(J10,Tableau3Bandes[],8,0)</f>
        <v>05045 – BILLARD CLUB AGEEN</v>
      </c>
      <c r="N10" s="14" t="str">
        <f>'Cadre 01-09-2025'!A11</f>
        <v>150837 D</v>
      </c>
      <c r="O10" s="1" t="str">
        <f>VLOOKUP(N10,TableauCadre[],2,0)</f>
        <v>BARBIER ANNE</v>
      </c>
      <c r="P10" s="23" t="str">
        <f>VLOOKUP(N10,TableauCadre[],8,0)</f>
        <v>05032 – ARCIS BILLARD CLUB</v>
      </c>
      <c r="R10" s="11" t="str">
        <f t="shared" si="0"/>
        <v>150199 K</v>
      </c>
      <c r="T10" s="1" t="s">
        <v>36</v>
      </c>
      <c r="U10" s="1" t="str">
        <f t="shared" si="1"/>
        <v>AMOROS ADAM</v>
      </c>
      <c r="V10" s="1" t="str">
        <f t="shared" si="2"/>
        <v>11003 – BILLARD CLUB BAN SAINT MARTIN</v>
      </c>
    </row>
    <row r="11" spans="2:22" ht="15.75" thickBot="1" x14ac:dyDescent="0.3">
      <c r="B11" s="6" t="str">
        <f>'Libre 01-09-2025'!A12</f>
        <v>136849 L</v>
      </c>
      <c r="C11" s="1" t="str">
        <f>VLOOKUP(B11,TableauLibre[],2,0)</f>
        <v>ANCEL FLORIAN</v>
      </c>
      <c r="D11" s="23" t="str">
        <f>VLOOKUP(B11,TableauLibre[],8,0)</f>
        <v>11027 – ASS. SPORT. LAXOVIENNE DE BILLARD</v>
      </c>
      <c r="F11" s="12" t="str">
        <f>'Bande 01-09-2025'!A12</f>
        <v>102882 A</v>
      </c>
      <c r="G11" s="1" t="str">
        <f>VLOOKUP(F11,TableauBande[],2,0)</f>
        <v>AUBEL JACQUES</v>
      </c>
      <c r="H11" s="23" t="str">
        <f>VLOOKUP(F11,TableauBande[],8,0)</f>
        <v>11034 – BILLARD CLUB EPINAL</v>
      </c>
      <c r="J11" s="13" t="str">
        <f>'3B 01-09-2025'!A12</f>
        <v>128039 P</v>
      </c>
      <c r="K11" s="1" t="str">
        <f>VLOOKUP(J11,Tableau3Bandes[],2,0)</f>
        <v>ANDRE JACQUES</v>
      </c>
      <c r="L11" s="23" t="str">
        <f>VLOOKUP(J11,Tableau3Bandes[],8,0)</f>
        <v>01020 – B.C. 1947 SELESTAT</v>
      </c>
      <c r="N11" s="14" t="str">
        <f>'Cadre 01-09-2025'!A12</f>
        <v>012097 H</v>
      </c>
      <c r="O11" s="1" t="str">
        <f>VLOOKUP(N11,TableauCadre[],2,0)</f>
        <v>BATTIN PHILIPPE</v>
      </c>
      <c r="P11" s="23" t="str">
        <f>VLOOKUP(N11,TableauCadre[],8,0)</f>
        <v>05042 – ACAD.CHALONNAISE DE BILLARD</v>
      </c>
      <c r="R11" s="11" t="str">
        <f t="shared" si="0"/>
        <v>136849 L</v>
      </c>
      <c r="T11" s="1" t="s">
        <v>39</v>
      </c>
      <c r="U11" s="1" t="str">
        <f t="shared" si="1"/>
        <v>ANCEL FLORIAN</v>
      </c>
      <c r="V11" s="1" t="str">
        <f t="shared" si="2"/>
        <v>11027 – ASS. SPORT. LAXOVIENNE DE BILLARD</v>
      </c>
    </row>
    <row r="12" spans="2:22" ht="15.75" thickBot="1" x14ac:dyDescent="0.3">
      <c r="B12" s="6" t="str">
        <f>'Libre 01-09-2025'!A13</f>
        <v>127839 X</v>
      </c>
      <c r="C12" s="1" t="str">
        <f>VLOOKUP(B12,TableauLibre[],2,0)</f>
        <v>ANDRE CLAUDE</v>
      </c>
      <c r="D12" s="23" t="str">
        <f>VLOOKUP(B12,TableauLibre[],8,0)</f>
        <v>05045 – BILLARD CLUB AGEEN</v>
      </c>
      <c r="F12" s="12" t="str">
        <f>'Bande 01-09-2025'!A13</f>
        <v>015334 U</v>
      </c>
      <c r="G12" s="1" t="str">
        <f>VLOOKUP(F12,TableauBande[],2,0)</f>
        <v>AUBERT ERIC</v>
      </c>
      <c r="H12" s="23" t="str">
        <f>VLOOKUP(F12,TableauBande[],8,0)</f>
        <v>11029 – BILLARD CLUB MUSSIPONTAIN</v>
      </c>
      <c r="J12" s="13" t="str">
        <f>'3B 01-09-2025'!A13</f>
        <v>115380 S</v>
      </c>
      <c r="K12" s="1" t="str">
        <f>VLOOKUP(J12,Tableau3Bandes[],2,0)</f>
        <v>ANIKINOW ALEC</v>
      </c>
      <c r="L12" s="23" t="str">
        <f>VLOOKUP(J12,Tableau3Bandes[],8,0)</f>
        <v>11048 – ACADEMIE DE BILLARD DE ST DIZIER</v>
      </c>
      <c r="N12" s="14" t="str">
        <f>'Cadre 01-09-2025'!A13</f>
        <v>011858 C</v>
      </c>
      <c r="O12" s="1" t="str">
        <f>VLOOKUP(N12,TableauCadre[],2,0)</f>
        <v>BAUDRY ALAIN</v>
      </c>
      <c r="P12" s="23" t="str">
        <f>VLOOKUP(N12,TableauCadre[],8,0)</f>
        <v>05041 – BILLARD CLUB DE GRAUVES</v>
      </c>
      <c r="R12" s="11" t="str">
        <f t="shared" si="0"/>
        <v>127839 X</v>
      </c>
      <c r="T12" s="1" t="s">
        <v>42</v>
      </c>
      <c r="U12" s="1" t="str">
        <f t="shared" si="1"/>
        <v>ANDRE CLAUDE</v>
      </c>
      <c r="V12" s="1" t="str">
        <f t="shared" si="2"/>
        <v>05045 – BILLARD CLUB AGEEN</v>
      </c>
    </row>
    <row r="13" spans="2:22" ht="15.75" thickBot="1" x14ac:dyDescent="0.3">
      <c r="B13" s="6" t="str">
        <f>'Libre 01-09-2025'!A14</f>
        <v>128039 P</v>
      </c>
      <c r="C13" s="1" t="str">
        <f>VLOOKUP(B13,TableauLibre[],2,0)</f>
        <v>ANDRE JACQUES</v>
      </c>
      <c r="D13" s="23" t="str">
        <f>VLOOKUP(B13,TableauLibre[],8,0)</f>
        <v>01020 – B.C. 1947 SELESTAT</v>
      </c>
      <c r="F13" s="12" t="str">
        <f>'Bande 01-09-2025'!A14</f>
        <v>129689 B</v>
      </c>
      <c r="G13" s="1" t="str">
        <f>VLOOKUP(F13,TableauBande[],2,0)</f>
        <v>AUBERT JORDAN</v>
      </c>
      <c r="H13" s="23" t="str">
        <f>VLOOKUP(F13,TableauBande[],8,0)</f>
        <v>11029 – BILLARD CLUB MUSSIPONTAIN</v>
      </c>
      <c r="J13" s="13" t="str">
        <f>'3B 01-09-2025'!A14</f>
        <v>014760 S</v>
      </c>
      <c r="K13" s="1" t="str">
        <f>VLOOKUP(J13,Tableau3Bandes[],2,0)</f>
        <v>ANSELIN JOEL</v>
      </c>
      <c r="L13" s="23" t="str">
        <f>VLOOKUP(J13,Tableau3Bandes[],8,0)</f>
        <v>11003 – BILLARD CLUB BAN SAINT MARTIN</v>
      </c>
      <c r="N13" s="14" t="str">
        <f>'Cadre 01-09-2025'!A14</f>
        <v>106582 I</v>
      </c>
      <c r="O13" s="1" t="str">
        <f>VLOOKUP(N13,TableauCadre[],2,0)</f>
        <v>BAUMANN DIDIER</v>
      </c>
      <c r="P13" s="23" t="str">
        <f>VLOOKUP(N13,TableauCadre[],8,0)</f>
        <v>01004 – B.C. BISCHHEIM</v>
      </c>
      <c r="R13" s="11" t="str">
        <f t="shared" si="0"/>
        <v>128039 P</v>
      </c>
      <c r="T13" s="1" t="s">
        <v>45</v>
      </c>
      <c r="U13" s="1" t="str">
        <f t="shared" si="1"/>
        <v>ANDRE JACQUES</v>
      </c>
      <c r="V13" s="1" t="str">
        <f t="shared" si="2"/>
        <v>01020 – B.C. 1947 SELESTAT</v>
      </c>
    </row>
    <row r="14" spans="2:22" ht="15.75" thickBot="1" x14ac:dyDescent="0.3">
      <c r="B14" s="6" t="str">
        <f>'Libre 01-09-2025'!A15</f>
        <v>014802 I</v>
      </c>
      <c r="C14" s="1" t="str">
        <f>VLOOKUP(B14,TableauLibre[],2,0)</f>
        <v>ANDRES ROGER</v>
      </c>
      <c r="D14" s="23" t="str">
        <f>VLOOKUP(B14,TableauLibre[],8,0)</f>
        <v>11005 – E.S. HAGONDANGE</v>
      </c>
      <c r="F14" s="12" t="str">
        <f>'Bande 01-09-2025'!A15</f>
        <v>142906 K</v>
      </c>
      <c r="G14" s="1" t="str">
        <f>VLOOKUP(F14,TableauBande[],2,0)</f>
        <v>AUBERT JULIE</v>
      </c>
      <c r="H14" s="23" t="str">
        <f>VLOOKUP(F14,TableauBande[],8,0)</f>
        <v>11029 – BILLARD CLUB MUSSIPONTAIN</v>
      </c>
      <c r="J14" s="13" t="str">
        <f>'3B 01-09-2025'!A15</f>
        <v>159137 A</v>
      </c>
      <c r="K14" s="1" t="str">
        <f>VLOOKUP(J14,Tableau3Bandes[],2,0)</f>
        <v>ANSELM MAURICE</v>
      </c>
      <c r="L14" s="23" t="str">
        <f>VLOOKUP(J14,Tableau3Bandes[],8,0)</f>
        <v>01049 – B.C. BARR</v>
      </c>
      <c r="N14" s="14" t="str">
        <f>'Cadre 01-09-2025'!A15</f>
        <v>010044 I</v>
      </c>
      <c r="O14" s="1" t="str">
        <f>VLOOKUP(N14,TableauCadre[],2,0)</f>
        <v>BAY FRANCIS</v>
      </c>
      <c r="P14" s="23" t="str">
        <f>VLOOKUP(N14,TableauCadre[],8,0)</f>
        <v>01049 – B.C. BARR</v>
      </c>
      <c r="R14" s="11" t="str">
        <f t="shared" si="0"/>
        <v>014802 I</v>
      </c>
      <c r="T14" s="1" t="s">
        <v>49</v>
      </c>
      <c r="U14" s="1" t="str">
        <f t="shared" si="1"/>
        <v>ANDRES ROGER</v>
      </c>
      <c r="V14" s="1" t="str">
        <f t="shared" si="2"/>
        <v>11005 – E.S. HAGONDANGE</v>
      </c>
    </row>
    <row r="15" spans="2:22" ht="15.75" thickBot="1" x14ac:dyDescent="0.3">
      <c r="B15" s="6" t="str">
        <f>'Libre 01-09-2025'!A16</f>
        <v>171708 P</v>
      </c>
      <c r="C15" s="1" t="str">
        <f>VLOOKUP(B15,TableauLibre[],2,0)</f>
        <v>ANGSTHELM JACKY</v>
      </c>
      <c r="D15" s="23" t="str">
        <f>VLOOKUP(B15,TableauLibre[],8,0)</f>
        <v>01041 – COLMAR BILLARD CLUB 71</v>
      </c>
      <c r="F15" s="12" t="str">
        <f>'Bande 01-09-2025'!A16</f>
        <v>118934 K</v>
      </c>
      <c r="G15" s="1" t="str">
        <f>VLOOKUP(F15,TableauBande[],2,0)</f>
        <v>AUBERT MYRIAM</v>
      </c>
      <c r="H15" s="23" t="str">
        <f>VLOOKUP(F15,TableauBande[],8,0)</f>
        <v>11029 – BILLARD CLUB MUSSIPONTAIN</v>
      </c>
      <c r="J15" s="13" t="str">
        <f>'3B 01-09-2025'!A16</f>
        <v>102834 E</v>
      </c>
      <c r="K15" s="1" t="str">
        <f>VLOOKUP(J15,Tableau3Bandes[],2,0)</f>
        <v>ANTOINE HERVE</v>
      </c>
      <c r="L15" s="23" t="str">
        <f>VLOOKUP(J15,Tableau3Bandes[],8,0)</f>
        <v>11044 – SAINT-DIE DES VOSGES BILLARD</v>
      </c>
      <c r="N15" s="14" t="str">
        <f>'Cadre 01-09-2025'!A16</f>
        <v>015147 P</v>
      </c>
      <c r="O15" s="1" t="str">
        <f>VLOOKUP(N15,TableauCadre[],2,0)</f>
        <v>BAZIN RENE</v>
      </c>
      <c r="P15" s="23" t="str">
        <f>VLOOKUP(N15,TableauCadre[],8,0)</f>
        <v>11042 – BILLARD CLUB STEPHANOIS</v>
      </c>
      <c r="R15" s="11" t="str">
        <f t="shared" si="0"/>
        <v>171708 P</v>
      </c>
      <c r="T15" s="1" t="s">
        <v>52</v>
      </c>
      <c r="U15" s="1" t="str">
        <f t="shared" si="1"/>
        <v>ANGSTHELM JACKY</v>
      </c>
      <c r="V15" s="1" t="str">
        <f t="shared" si="2"/>
        <v>01041 – COLMAR BILLARD CLUB 71</v>
      </c>
    </row>
    <row r="16" spans="2:22" ht="15.75" thickBot="1" x14ac:dyDescent="0.3">
      <c r="B16" s="6" t="str">
        <f>'Libre 01-09-2025'!A17</f>
        <v>131660 W</v>
      </c>
      <c r="C16" s="1" t="str">
        <f>VLOOKUP(B16,TableauLibre[],2,0)</f>
        <v>ANQUETIN GUY</v>
      </c>
      <c r="D16" s="23" t="str">
        <f>VLOOKUP(B16,TableauLibre[],8,0)</f>
        <v>11052 – BILLARD CLUB FRIGNICOURT</v>
      </c>
      <c r="F16" s="12" t="str">
        <f>'Bande 01-09-2025'!A17</f>
        <v>160283 W</v>
      </c>
      <c r="G16" s="1" t="str">
        <f>VLOOKUP(F16,TableauBande[],2,0)</f>
        <v>AUBRY YANNICK</v>
      </c>
      <c r="H16" s="23" t="str">
        <f>VLOOKUP(F16,TableauBande[],8,0)</f>
        <v>05028 – BILLARD CLUB DE MARIGNY ST FLAVY</v>
      </c>
      <c r="J16" s="13" t="str">
        <f>'3B 01-09-2025'!A17</f>
        <v>142927 F</v>
      </c>
      <c r="K16" s="1" t="str">
        <f>VLOOKUP(J16,Tableau3Bandes[],2,0)</f>
        <v>ARIKLIGIL MUSTAFA</v>
      </c>
      <c r="L16" s="23" t="str">
        <f>VLOOKUP(J16,Tableau3Bandes[],8,0)</f>
        <v>11073 – BILLARD CLUB GERARDMER</v>
      </c>
      <c r="N16" s="14" t="str">
        <f>'Cadre 01-09-2025'!A17</f>
        <v>015215 F</v>
      </c>
      <c r="O16" s="1" t="str">
        <f>VLOOKUP(N16,TableauCadre[],2,0)</f>
        <v>BEHERLET MARC</v>
      </c>
      <c r="P16" s="23" t="str">
        <f>VLOOKUP(N16,TableauCadre[],8,0)</f>
        <v>11032 – BILLARD CLUB HOMECOURT</v>
      </c>
      <c r="R16" s="11" t="str">
        <f t="shared" si="0"/>
        <v>131660 W</v>
      </c>
      <c r="T16" s="1" t="s">
        <v>55</v>
      </c>
      <c r="U16" s="1" t="str">
        <f t="shared" si="1"/>
        <v>ANQUETIN GUY</v>
      </c>
      <c r="V16" s="1" t="str">
        <f t="shared" si="2"/>
        <v>11052 – BILLARD CLUB FRIGNICOURT</v>
      </c>
    </row>
    <row r="17" spans="2:22" ht="15.75" thickBot="1" x14ac:dyDescent="0.3">
      <c r="B17" s="6" t="str">
        <f>'Libre 01-09-2025'!A18</f>
        <v>159137 A</v>
      </c>
      <c r="C17" s="1" t="str">
        <f>VLOOKUP(B17,TableauLibre[],2,0)</f>
        <v>ANSELM MAURICE</v>
      </c>
      <c r="D17" s="23" t="str">
        <f>VLOOKUP(B17,TableauLibre[],8,0)</f>
        <v>01049 – B.C. BARR</v>
      </c>
      <c r="F17" s="12" t="str">
        <f>'Bande 01-09-2025'!A18</f>
        <v>140963 R</v>
      </c>
      <c r="G17" s="1" t="str">
        <f>VLOOKUP(F17,TableauBande[],2,0)</f>
        <v>AUBURTIN JOEL</v>
      </c>
      <c r="H17" s="23" t="str">
        <f>VLOOKUP(F17,TableauBande[],8,0)</f>
        <v>11023 – BILLARD CLUB NEUVES MAISONS</v>
      </c>
      <c r="J17" s="13" t="str">
        <f>'3B 01-09-2025'!A18</f>
        <v>102882 A</v>
      </c>
      <c r="K17" s="1" t="str">
        <f>VLOOKUP(J17,Tableau3Bandes[],2,0)</f>
        <v>AUBEL JACQUES</v>
      </c>
      <c r="L17" s="23" t="str">
        <f>VLOOKUP(J17,Tableau3Bandes[],8,0)</f>
        <v>11034 – BILLARD CLUB EPINAL</v>
      </c>
      <c r="N17" s="14" t="str">
        <f>'Cadre 01-09-2025'!A18</f>
        <v>015151 T</v>
      </c>
      <c r="O17" s="1" t="str">
        <f>VLOOKUP(N17,TableauCadre[],2,0)</f>
        <v>BELLET ALAIN</v>
      </c>
      <c r="P17" s="23" t="str">
        <f>VLOOKUP(N17,TableauCadre[],8,0)</f>
        <v>11033 – BILLARD CLUB AUDUN VILLERUPT</v>
      </c>
      <c r="R17" s="11" t="str">
        <f t="shared" si="0"/>
        <v>159137 A</v>
      </c>
      <c r="T17" s="1" t="s">
        <v>58</v>
      </c>
      <c r="U17" s="1" t="str">
        <f t="shared" si="1"/>
        <v>ANSELM MAURICE</v>
      </c>
      <c r="V17" s="1" t="str">
        <f t="shared" si="2"/>
        <v>01049 – B.C. BARR</v>
      </c>
    </row>
    <row r="18" spans="2:22" ht="15.75" thickBot="1" x14ac:dyDescent="0.3">
      <c r="B18" s="6" t="str">
        <f>'Libre 01-09-2025'!A19</f>
        <v>102834 E</v>
      </c>
      <c r="C18" s="1" t="str">
        <f>VLOOKUP(B18,TableauLibre[],2,0)</f>
        <v>ANTOINE HERVE</v>
      </c>
      <c r="D18" s="23" t="str">
        <f>VLOOKUP(B18,TableauLibre[],8,0)</f>
        <v>11044 – SAINT-DIE DES VOSGES BILLARD</v>
      </c>
      <c r="F18" s="12" t="str">
        <f>'Bande 01-09-2025'!A19</f>
        <v>011941 H</v>
      </c>
      <c r="G18" s="1" t="str">
        <f>VLOOKUP(F18,TableauBande[],2,0)</f>
        <v>AUTREAU BERNARD</v>
      </c>
      <c r="H18" s="23" t="str">
        <f>VLOOKUP(F18,TableauBande[],8,0)</f>
        <v>05047 – BILLARD CLUB SEZANNAIS</v>
      </c>
      <c r="J18" s="13" t="str">
        <f>'3B 01-09-2025'!A19</f>
        <v>015334 U</v>
      </c>
      <c r="K18" s="1" t="str">
        <f>VLOOKUP(J18,Tableau3Bandes[],2,0)</f>
        <v>AUBERT ERIC</v>
      </c>
      <c r="L18" s="23" t="str">
        <f>VLOOKUP(J18,Tableau3Bandes[],8,0)</f>
        <v>11029 – BILLARD CLUB MUSSIPONTAIN</v>
      </c>
      <c r="N18" s="14" t="str">
        <f>'Cadre 01-09-2025'!A19</f>
        <v>014895 X</v>
      </c>
      <c r="O18" s="1" t="str">
        <f>VLOOKUP(N18,TableauCadre[],2,0)</f>
        <v>BELLINI JACQUES</v>
      </c>
      <c r="P18" s="23" t="str">
        <f>VLOOKUP(N18,TableauCadre[],8,0)</f>
        <v>11033 – BILLARD CLUB AUDUN VILLERUPT</v>
      </c>
      <c r="R18" s="11" t="str">
        <f t="shared" si="0"/>
        <v>102834 E</v>
      </c>
      <c r="T18" s="1" t="s">
        <v>61</v>
      </c>
      <c r="U18" s="1" t="str">
        <f t="shared" si="1"/>
        <v>ANTOINE HERVE</v>
      </c>
      <c r="V18" s="1" t="str">
        <f t="shared" si="2"/>
        <v>11044 – SAINT-DIE DES VOSGES BILLARD</v>
      </c>
    </row>
    <row r="19" spans="2:22" ht="15.75" thickBot="1" x14ac:dyDescent="0.3">
      <c r="B19" s="6" t="str">
        <f>'Libre 01-09-2025'!A20</f>
        <v>102882 A</v>
      </c>
      <c r="C19" s="1" t="str">
        <f>VLOOKUP(B19,TableauLibre[],2,0)</f>
        <v>AUBEL JACQUES</v>
      </c>
      <c r="D19" s="23" t="str">
        <f>VLOOKUP(B19,TableauLibre[],8,0)</f>
        <v>11034 – BILLARD CLUB EPINAL</v>
      </c>
      <c r="F19" s="12" t="str">
        <f>'Bande 01-09-2025'!A20</f>
        <v>153258 K</v>
      </c>
      <c r="G19" s="1" t="str">
        <f>VLOOKUP(F19,TableauBande[],2,0)</f>
        <v>BABE DAMIEN</v>
      </c>
      <c r="H19" s="23" t="str">
        <f>VLOOKUP(F19,TableauBande[],8,0)</f>
        <v>01041 – COLMAR BILLARD CLUB 71</v>
      </c>
      <c r="J19" s="13" t="str">
        <f>'3B 01-09-2025'!A20</f>
        <v>129689 B</v>
      </c>
      <c r="K19" s="1" t="str">
        <f>VLOOKUP(J19,Tableau3Bandes[],2,0)</f>
        <v>AUBERT JORDAN</v>
      </c>
      <c r="L19" s="23" t="str">
        <f>VLOOKUP(J19,Tableau3Bandes[],8,0)</f>
        <v>11029 – BILLARD CLUB MUSSIPONTAIN</v>
      </c>
      <c r="N19" s="14" t="str">
        <f>'Cadre 01-09-2025'!A20</f>
        <v>012028 Q</v>
      </c>
      <c r="O19" s="1" t="str">
        <f>VLOOKUP(N19,TableauCadre[],2,0)</f>
        <v>BENOIT PAUL</v>
      </c>
      <c r="P19" s="23" t="str">
        <f>VLOOKUP(N19,TableauCadre[],8,0)</f>
        <v>05043 – ACAD. TAPIS VERT DE REIMS</v>
      </c>
      <c r="R19" s="11" t="str">
        <f t="shared" si="0"/>
        <v>102882 A</v>
      </c>
      <c r="T19" s="1" t="s">
        <v>64</v>
      </c>
      <c r="U19" s="1" t="str">
        <f t="shared" si="1"/>
        <v>AUBEL JACQUES</v>
      </c>
      <c r="V19" s="1" t="str">
        <f t="shared" si="2"/>
        <v>11034 – BILLARD CLUB EPINAL</v>
      </c>
    </row>
    <row r="20" spans="2:22" ht="15.75" thickBot="1" x14ac:dyDescent="0.3">
      <c r="B20" s="6" t="str">
        <f>'Libre 01-09-2025'!A21</f>
        <v>015334 U</v>
      </c>
      <c r="C20" s="1" t="str">
        <f>VLOOKUP(B20,TableauLibre[],2,0)</f>
        <v>AUBERT ERIC</v>
      </c>
      <c r="D20" s="23" t="str">
        <f>VLOOKUP(B20,TableauLibre[],8,0)</f>
        <v>11029 – BILLARD CLUB MUSSIPONTAIN</v>
      </c>
      <c r="F20" s="12" t="str">
        <f>'Bande 01-09-2025'!A21</f>
        <v>010027 R</v>
      </c>
      <c r="G20" s="1" t="str">
        <f>VLOOKUP(F20,TableauBande[],2,0)</f>
        <v>BACHMANN ALAIN</v>
      </c>
      <c r="H20" s="23" t="str">
        <f>VLOOKUP(F20,TableauBande[],8,0)</f>
        <v>01006 – AMICALE DE BILLARD ECKBOLSHEIM</v>
      </c>
      <c r="J20" s="13" t="str">
        <f>'3B 01-09-2025'!A21</f>
        <v>142906 K</v>
      </c>
      <c r="K20" s="1" t="str">
        <f>VLOOKUP(J20,Tableau3Bandes[],2,0)</f>
        <v>AUBERT JULIE</v>
      </c>
      <c r="L20" s="23" t="str">
        <f>VLOOKUP(J20,Tableau3Bandes[],8,0)</f>
        <v>11029 – BILLARD CLUB MUSSIPONTAIN</v>
      </c>
      <c r="N20" s="14" t="str">
        <f>'Cadre 01-09-2025'!A21</f>
        <v>152803 Q</v>
      </c>
      <c r="O20" s="1" t="str">
        <f>VLOOKUP(N20,TableauCadre[],2,0)</f>
        <v>BENOIT STEPHANE</v>
      </c>
      <c r="P20" s="23" t="str">
        <f>VLOOKUP(N20,TableauCadre[],8,0)</f>
        <v>11022 – ACADEMIE DE BILLARD SAINT-MAX / NANCY</v>
      </c>
      <c r="R20" s="11" t="str">
        <f t="shared" si="0"/>
        <v>015334 U</v>
      </c>
      <c r="T20" s="1" t="s">
        <v>68</v>
      </c>
      <c r="U20" s="1" t="str">
        <f t="shared" si="1"/>
        <v>AUBERT ERIC</v>
      </c>
      <c r="V20" s="1" t="str">
        <f t="shared" si="2"/>
        <v>11029 – BILLARD CLUB MUSSIPONTAIN</v>
      </c>
    </row>
    <row r="21" spans="2:22" ht="15.75" thickBot="1" x14ac:dyDescent="0.3">
      <c r="B21" s="6" t="str">
        <f>'Libre 01-09-2025'!A22</f>
        <v>129689 B</v>
      </c>
      <c r="C21" s="1" t="str">
        <f>VLOOKUP(B21,TableauLibre[],2,0)</f>
        <v>AUBERT JORDAN</v>
      </c>
      <c r="D21" s="23" t="str">
        <f>VLOOKUP(B21,TableauLibre[],8,0)</f>
        <v>11029 – BILLARD CLUB MUSSIPONTAIN</v>
      </c>
      <c r="F21" s="12" t="str">
        <f>'Bande 01-09-2025'!A22</f>
        <v>124370 M</v>
      </c>
      <c r="G21" s="1" t="str">
        <f>VLOOKUP(F21,TableauBande[],2,0)</f>
        <v>BAGNON DAVID</v>
      </c>
      <c r="H21" s="23" t="str">
        <f>VLOOKUP(F21,TableauBande[],8,0)</f>
        <v>11022 – ACADEMIE DE BILLARD SAINT-MAX / NANCY</v>
      </c>
      <c r="J21" s="13" t="str">
        <f>'3B 01-09-2025'!A22</f>
        <v>112332 M</v>
      </c>
      <c r="K21" s="1" t="str">
        <f>VLOOKUP(J21,Tableau3Bandes[],2,0)</f>
        <v>AUBERT JULIEN</v>
      </c>
      <c r="L21" s="23" t="str">
        <f>VLOOKUP(J21,Tableau3Bandes[],8,0)</f>
        <v>11029 – BILLARD CLUB MUSSIPONTAIN</v>
      </c>
      <c r="N21" s="14" t="str">
        <f>'Cadre 01-09-2025'!A22</f>
        <v>178375 L</v>
      </c>
      <c r="O21" s="1" t="str">
        <f>VLOOKUP(N21,TableauCadre[],2,0)</f>
        <v>BERTHON EDGAR</v>
      </c>
      <c r="P21" s="23" t="str">
        <f>VLOOKUP(N21,TableauCadre[],8,0)</f>
        <v>05034 – BILLARD TROYES AGGLO</v>
      </c>
      <c r="R21" s="11" t="str">
        <f t="shared" si="0"/>
        <v>129689 B</v>
      </c>
      <c r="T21" s="1" t="s">
        <v>70</v>
      </c>
      <c r="U21" s="1" t="str">
        <f t="shared" si="1"/>
        <v>AUBERT JORDAN</v>
      </c>
      <c r="V21" s="1" t="str">
        <f t="shared" si="2"/>
        <v>11029 – BILLARD CLUB MUSSIPONTAIN</v>
      </c>
    </row>
    <row r="22" spans="2:22" ht="15.75" thickBot="1" x14ac:dyDescent="0.3">
      <c r="B22" s="6" t="str">
        <f>'Libre 01-09-2025'!A23</f>
        <v>142906 K</v>
      </c>
      <c r="C22" s="1" t="str">
        <f>VLOOKUP(B22,TableauLibre[],2,0)</f>
        <v>AUBERT JULIE</v>
      </c>
      <c r="D22" s="23" t="str">
        <f>VLOOKUP(B22,TableauLibre[],8,0)</f>
        <v>11029 – BILLARD CLUB MUSSIPONTAIN</v>
      </c>
      <c r="F22" s="12" t="str">
        <f>'Bande 01-09-2025'!A23</f>
        <v>129739 Z</v>
      </c>
      <c r="G22" s="1" t="str">
        <f>VLOOKUP(F22,TableauBande[],2,0)</f>
        <v>BALDINI MICHEL</v>
      </c>
      <c r="H22" s="23" t="str">
        <f>VLOOKUP(F22,TableauBande[],8,0)</f>
        <v>05001 – ACAD.CHARLEVILLE-MEZIERES</v>
      </c>
      <c r="J22" s="13" t="str">
        <f>'3B 01-09-2025'!A23</f>
        <v>160283 W</v>
      </c>
      <c r="K22" s="1" t="str">
        <f>VLOOKUP(J22,Tableau3Bandes[],2,0)</f>
        <v>AUBRY YANNICK</v>
      </c>
      <c r="L22" s="23" t="str">
        <f>VLOOKUP(J22,Tableau3Bandes[],8,0)</f>
        <v>05028 – BILLARD CLUB DE MARIGNY ST FLAVY</v>
      </c>
      <c r="N22" s="14" t="str">
        <f>'Cadre 01-09-2025'!A23</f>
        <v>010310 O</v>
      </c>
      <c r="O22" s="1" t="str">
        <f>VLOOKUP(N22,TableauCadre[],2,0)</f>
        <v>BLANCHET JEAN MARIE</v>
      </c>
      <c r="P22" s="23" t="str">
        <f>VLOOKUP(N22,TableauCadre[],8,0)</f>
        <v>01049 – B.C. BARR</v>
      </c>
      <c r="R22" s="11" t="str">
        <f t="shared" si="0"/>
        <v>142906 K</v>
      </c>
      <c r="T22" s="1" t="s">
        <v>74</v>
      </c>
      <c r="U22" s="1" t="str">
        <f t="shared" si="1"/>
        <v>AUBERT JULIE</v>
      </c>
      <c r="V22" s="1" t="str">
        <f t="shared" si="2"/>
        <v>11029 – BILLARD CLUB MUSSIPONTAIN</v>
      </c>
    </row>
    <row r="23" spans="2:22" ht="15.75" thickBot="1" x14ac:dyDescent="0.3">
      <c r="B23" s="6" t="str">
        <f>'Libre 01-09-2025'!A24</f>
        <v>112332 M</v>
      </c>
      <c r="C23" s="1" t="str">
        <f>VLOOKUP(B23,TableauLibre[],2,0)</f>
        <v>AUBERT JULIEN</v>
      </c>
      <c r="D23" s="23" t="str">
        <f>VLOOKUP(B23,TableauLibre[],8,0)</f>
        <v>11029 – BILLARD CLUB MUSSIPONTAIN</v>
      </c>
      <c r="F23" s="12" t="str">
        <f>'Bande 01-09-2025'!A24</f>
        <v>014998 W</v>
      </c>
      <c r="G23" s="1" t="str">
        <f>VLOOKUP(F23,TableauBande[],2,0)</f>
        <v>BALZINGER PASCAL</v>
      </c>
      <c r="H23" s="23" t="str">
        <f>VLOOKUP(F23,TableauBande[],8,0)</f>
        <v>11034 – BILLARD CLUB EPINAL</v>
      </c>
      <c r="J23" s="13" t="str">
        <f>'3B 01-09-2025'!A24</f>
        <v>140963 R</v>
      </c>
      <c r="K23" s="1" t="str">
        <f>VLOOKUP(J23,Tableau3Bandes[],2,0)</f>
        <v>AUBURTIN JOEL</v>
      </c>
      <c r="L23" s="23" t="str">
        <f>VLOOKUP(J23,Tableau3Bandes[],8,0)</f>
        <v>11023 – BILLARD CLUB NEUVES MAISONS</v>
      </c>
      <c r="N23" s="14" t="str">
        <f>'Cadre 01-09-2025'!A24</f>
        <v>012133 R</v>
      </c>
      <c r="O23" s="1" t="str">
        <f>VLOOKUP(N23,TableauCadre[],2,0)</f>
        <v>BLERON LUC</v>
      </c>
      <c r="P23" s="23" t="str">
        <f>VLOOKUP(N23,TableauCadre[],8,0)</f>
        <v>05042 – ACAD.CHALONNAISE DE BILLARD</v>
      </c>
      <c r="R23" s="11" t="str">
        <f t="shared" si="0"/>
        <v>112332 M</v>
      </c>
      <c r="T23" s="1" t="s">
        <v>76</v>
      </c>
      <c r="U23" s="1" t="str">
        <f t="shared" si="1"/>
        <v>AUBERT JULIEN</v>
      </c>
      <c r="V23" s="1" t="str">
        <f t="shared" si="2"/>
        <v>11029 – BILLARD CLUB MUSSIPONTAIN</v>
      </c>
    </row>
    <row r="24" spans="2:22" ht="15.75" thickBot="1" x14ac:dyDescent="0.3">
      <c r="B24" s="6" t="str">
        <f>'Libre 01-09-2025'!A25</f>
        <v>118934 K</v>
      </c>
      <c r="C24" s="1" t="str">
        <f>VLOOKUP(B24,TableauLibre[],2,0)</f>
        <v>AUBERT MYRIAM</v>
      </c>
      <c r="D24" s="23" t="str">
        <f>VLOOKUP(B24,TableauLibre[],8,0)</f>
        <v>11029 – BILLARD CLUB MUSSIPONTAIN</v>
      </c>
      <c r="F24" s="12" t="str">
        <f>'Bande 01-09-2025'!A25</f>
        <v>014999 X</v>
      </c>
      <c r="G24" s="1" t="str">
        <f>VLOOKUP(F24,TableauBande[],2,0)</f>
        <v>BALZINGER RENE</v>
      </c>
      <c r="H24" s="23" t="str">
        <f>VLOOKUP(F24,TableauBande[],8,0)</f>
        <v>11064 – BILLARD CLUB ELOYES</v>
      </c>
      <c r="J24" s="13" t="str">
        <f>'3B 01-09-2025'!A25</f>
        <v>169250 S</v>
      </c>
      <c r="K24" s="1" t="str">
        <f>VLOOKUP(J24,Tableau3Bandes[],2,0)</f>
        <v>AUSTASIE REGIS</v>
      </c>
      <c r="L24" s="23" t="str">
        <f>VLOOKUP(J24,Tableau3Bandes[],8,0)</f>
        <v>11044 – SAINT-DIE DES VOSGES BILLARD</v>
      </c>
      <c r="N24" s="14" t="str">
        <f>'Cadre 01-09-2025'!A25</f>
        <v>010215 X</v>
      </c>
      <c r="O24" s="1" t="str">
        <f>VLOOKUP(N24,TableauCadre[],2,0)</f>
        <v>BLIN FREDERIC</v>
      </c>
      <c r="P24" s="23" t="str">
        <f>VLOOKUP(N24,TableauCadre[],8,0)</f>
        <v>01044 – F.C. MULHOUSE</v>
      </c>
      <c r="R24" s="11" t="str">
        <f t="shared" si="0"/>
        <v>118934 K</v>
      </c>
      <c r="T24" s="1" t="s">
        <v>78</v>
      </c>
      <c r="U24" s="1" t="str">
        <f t="shared" si="1"/>
        <v>AUBERT MYRIAM</v>
      </c>
      <c r="V24" s="1" t="str">
        <f t="shared" si="2"/>
        <v>11029 – BILLARD CLUB MUSSIPONTAIN</v>
      </c>
    </row>
    <row r="25" spans="2:22" ht="15.75" thickBot="1" x14ac:dyDescent="0.3">
      <c r="B25" s="6" t="str">
        <f>'Libre 01-09-2025'!A26</f>
        <v>015085 F</v>
      </c>
      <c r="C25" s="1" t="str">
        <f>VLOOKUP(B25,TableauLibre[],2,0)</f>
        <v>AUBERTIN JEAN MARIE</v>
      </c>
      <c r="D25" s="23" t="str">
        <f>VLOOKUP(B25,TableauLibre[],8,0)</f>
        <v>11067 – BILLARD CLUB FLORANGE</v>
      </c>
      <c r="F25" s="12" t="str">
        <f>'Bande 01-09-2025'!A26</f>
        <v>011766 O</v>
      </c>
      <c r="G25" s="1" t="str">
        <f>VLOOKUP(F25,TableauBande[],2,0)</f>
        <v>BANCHET MICHEL</v>
      </c>
      <c r="H25" s="23" t="str">
        <f>VLOOKUP(F25,TableauBande[],8,0)</f>
        <v>05041 – BILLARD CLUB DE GRAUVES</v>
      </c>
      <c r="J25" s="13" t="str">
        <f>'3B 01-09-2025'!A26</f>
        <v>011941 H</v>
      </c>
      <c r="K25" s="1" t="str">
        <f>VLOOKUP(J25,Tableau3Bandes[],2,0)</f>
        <v>AUTREAU BERNARD</v>
      </c>
      <c r="L25" s="23" t="str">
        <f>VLOOKUP(J25,Tableau3Bandes[],8,0)</f>
        <v>05047 – BILLARD CLUB SEZANNAIS</v>
      </c>
      <c r="N25" s="14" t="str">
        <f>'Cadre 01-09-2025'!A26</f>
        <v>137304 Y</v>
      </c>
      <c r="O25" s="1" t="str">
        <f>VLOOKUP(N25,TableauCadre[],2,0)</f>
        <v>BOISSELLE CHRISTIAN</v>
      </c>
      <c r="P25" s="23" t="str">
        <f>VLOOKUP(N25,TableauCadre[],8,0)</f>
        <v>01070 – FCM BILLARD</v>
      </c>
      <c r="R25" s="11" t="str">
        <f t="shared" si="0"/>
        <v>015085 F</v>
      </c>
      <c r="T25" s="1" t="s">
        <v>80</v>
      </c>
      <c r="U25" s="1" t="str">
        <f t="shared" si="1"/>
        <v>AUBERTIN JEAN MARIE</v>
      </c>
      <c r="V25" s="1" t="str">
        <f t="shared" si="2"/>
        <v>11067 – BILLARD CLUB FLORANGE</v>
      </c>
    </row>
    <row r="26" spans="2:22" ht="15.75" thickBot="1" x14ac:dyDescent="0.3">
      <c r="B26" s="6" t="str">
        <f>'Libre 01-09-2025'!A27</f>
        <v>160283 W</v>
      </c>
      <c r="C26" s="1" t="str">
        <f>VLOOKUP(B26,TableauLibre[],2,0)</f>
        <v>AUBRY YANNICK</v>
      </c>
      <c r="D26" s="23" t="str">
        <f>VLOOKUP(B26,TableauLibre[],8,0)</f>
        <v>05028 – BILLARD CLUB DE MARIGNY ST FLAVY</v>
      </c>
      <c r="F26" s="12" t="str">
        <f>'Bande 01-09-2025'!A27</f>
        <v>015300 M</v>
      </c>
      <c r="G26" s="1" t="str">
        <f>VLOOKUP(F26,TableauBande[],2,0)</f>
        <v>BANNEROT ALAIN</v>
      </c>
      <c r="H26" s="23" t="str">
        <f>VLOOKUP(F26,TableauBande[],8,0)</f>
        <v>11044 – SAINT-DIE DES VOSGES BILLARD</v>
      </c>
      <c r="J26" s="13" t="str">
        <f>'3B 01-09-2025'!A27</f>
        <v>153258 K</v>
      </c>
      <c r="K26" s="1" t="str">
        <f>VLOOKUP(J26,Tableau3Bandes[],2,0)</f>
        <v>BABE DAMIEN</v>
      </c>
      <c r="L26" s="23" t="str">
        <f>VLOOKUP(J26,Tableau3Bandes[],8,0)</f>
        <v>01041 – COLMAR BILLARD CLUB 71</v>
      </c>
      <c r="N26" s="14" t="str">
        <f>'Cadre 01-09-2025'!A27</f>
        <v>012622 M</v>
      </c>
      <c r="O26" s="1" t="str">
        <f>VLOOKUP(N26,TableauCadre[],2,0)</f>
        <v>BONFILS XAVIER</v>
      </c>
      <c r="P26" s="23" t="str">
        <f>VLOOKUP(N26,TableauCadre[],8,0)</f>
        <v>05043 – ACAD. TAPIS VERT DE REIMS</v>
      </c>
      <c r="R26" s="11" t="str">
        <f t="shared" si="0"/>
        <v>160283 W</v>
      </c>
      <c r="T26" s="1" t="s">
        <v>83</v>
      </c>
      <c r="U26" s="1" t="str">
        <f t="shared" si="1"/>
        <v>AUBRY YANNICK</v>
      </c>
      <c r="V26" s="1" t="str">
        <f t="shared" si="2"/>
        <v>05028 – BILLARD CLUB DE MARIGNY ST FLAVY</v>
      </c>
    </row>
    <row r="27" spans="2:22" ht="15.75" thickBot="1" x14ac:dyDescent="0.3">
      <c r="B27" s="6" t="str">
        <f>'Libre 01-09-2025'!A28</f>
        <v>140963 R</v>
      </c>
      <c r="C27" s="1" t="str">
        <f>VLOOKUP(B27,TableauLibre[],2,0)</f>
        <v>AUBURTIN JOEL</v>
      </c>
      <c r="D27" s="23" t="str">
        <f>VLOOKUP(B27,TableauLibre[],8,0)</f>
        <v>11023 – BILLARD CLUB NEUVES MAISONS</v>
      </c>
      <c r="F27" s="12" t="str">
        <f>'Bande 01-09-2025'!A28</f>
        <v>103797 F</v>
      </c>
      <c r="G27" s="1" t="str">
        <f>VLOOKUP(F27,TableauBande[],2,0)</f>
        <v>BARBARINO FRANCOIS</v>
      </c>
      <c r="H27" s="23" t="str">
        <f>VLOOKUP(F27,TableauBande[],8,0)</f>
        <v>11032 – BILLARD CLUB HOMECOURT</v>
      </c>
      <c r="J27" s="13" t="str">
        <f>'3B 01-09-2025'!A28</f>
        <v>010027 R</v>
      </c>
      <c r="K27" s="1" t="str">
        <f>VLOOKUP(J27,Tableau3Bandes[],2,0)</f>
        <v>BACHMANN ALAIN</v>
      </c>
      <c r="L27" s="23" t="str">
        <f>VLOOKUP(J27,Tableau3Bandes[],8,0)</f>
        <v>01006 – AMICALE DE BILLARD ECKBOLSHEIM</v>
      </c>
      <c r="N27" s="14" t="str">
        <f>'Cadre 01-09-2025'!A28</f>
        <v>156198 F</v>
      </c>
      <c r="O27" s="1" t="str">
        <f>VLOOKUP(N27,TableauCadre[],2,0)</f>
        <v>BONNEFOY JOEL</v>
      </c>
      <c r="P27" s="23" t="str">
        <f>VLOOKUP(N27,TableauCadre[],8,0)</f>
        <v>11035 – C.B. SARREGUEMINES</v>
      </c>
      <c r="R27" s="11" t="str">
        <f t="shared" si="0"/>
        <v>140963 R</v>
      </c>
      <c r="T27" s="1" t="s">
        <v>86</v>
      </c>
      <c r="U27" s="1" t="str">
        <f t="shared" si="1"/>
        <v>AUBURTIN JOEL</v>
      </c>
      <c r="V27" s="1" t="str">
        <f t="shared" si="2"/>
        <v>11023 – BILLARD CLUB NEUVES MAISONS</v>
      </c>
    </row>
    <row r="28" spans="2:22" ht="15.75" thickBot="1" x14ac:dyDescent="0.3">
      <c r="B28" s="6" t="str">
        <f>'Libre 01-09-2025'!A29</f>
        <v>169250 S</v>
      </c>
      <c r="C28" s="1" t="str">
        <f>VLOOKUP(B28,TableauLibre[],2,0)</f>
        <v>AUSTASIE REGIS</v>
      </c>
      <c r="D28" s="23" t="str">
        <f>VLOOKUP(B28,TableauLibre[],8,0)</f>
        <v>11044 – SAINT-DIE DES VOSGES BILLARD</v>
      </c>
      <c r="F28" s="12" t="str">
        <f>'Bande 01-09-2025'!A29</f>
        <v>150837 D</v>
      </c>
      <c r="G28" s="1" t="str">
        <f>VLOOKUP(F28,TableauBande[],2,0)</f>
        <v>BARBIER ANNE</v>
      </c>
      <c r="H28" s="23" t="str">
        <f>VLOOKUP(F28,TableauBande[],8,0)</f>
        <v>05032 – ARCIS BILLARD CLUB</v>
      </c>
      <c r="J28" s="13" t="str">
        <f>'3B 01-09-2025'!A29</f>
        <v>177596 P</v>
      </c>
      <c r="K28" s="1" t="str">
        <f>VLOOKUP(J28,Tableau3Bandes[],2,0)</f>
        <v>BAGARD PHILIPPE</v>
      </c>
      <c r="L28" s="23" t="str">
        <f>VLOOKUP(J28,Tableau3Bandes[],8,0)</f>
        <v>11023 – BILLARD CLUB NEUVES MAISONS</v>
      </c>
      <c r="N28" s="14" t="str">
        <f>'Cadre 01-09-2025'!A29</f>
        <v>150535 A</v>
      </c>
      <c r="O28" s="1" t="str">
        <f>VLOOKUP(N28,TableauCadre[],2,0)</f>
        <v>BORDEREAUX GILLES</v>
      </c>
      <c r="P28" s="23" t="str">
        <f>VLOOKUP(N28,TableauCadre[],8,0)</f>
        <v>11052 – BILLARD CLUB FRIGNICOURT</v>
      </c>
      <c r="R28" s="11" t="str">
        <f t="shared" si="0"/>
        <v>169250 S</v>
      </c>
      <c r="T28" s="1" t="s">
        <v>89</v>
      </c>
      <c r="U28" s="1" t="str">
        <f t="shared" si="1"/>
        <v>AUSTASIE REGIS</v>
      </c>
      <c r="V28" s="1" t="str">
        <f t="shared" si="2"/>
        <v>11044 – SAINT-DIE DES VOSGES BILLARD</v>
      </c>
    </row>
    <row r="29" spans="2:22" ht="15.75" thickBot="1" x14ac:dyDescent="0.3">
      <c r="B29" s="6" t="str">
        <f>'Libre 01-09-2025'!A30</f>
        <v>011941 H</v>
      </c>
      <c r="C29" s="1" t="str">
        <f>VLOOKUP(B29,TableauLibre[],2,0)</f>
        <v>AUTREAU BERNARD</v>
      </c>
      <c r="D29" s="23" t="str">
        <f>VLOOKUP(B29,TableauLibre[],8,0)</f>
        <v>05047 – BILLARD CLUB SEZANNAIS</v>
      </c>
      <c r="F29" s="12" t="str">
        <f>'Bande 01-09-2025'!A30</f>
        <v>102794 Q</v>
      </c>
      <c r="G29" s="1" t="str">
        <f>VLOOKUP(F29,TableauBande[],2,0)</f>
        <v>BARDOT LAURENT ABEL</v>
      </c>
      <c r="H29" s="23" t="str">
        <f>VLOOKUP(F29,TableauBande[],8,0)</f>
        <v>11063 – S.A.VERDUN SECTION BILLARD</v>
      </c>
      <c r="J29" s="13" t="str">
        <f>'3B 01-09-2025'!A30</f>
        <v>124370 M</v>
      </c>
      <c r="K29" s="1" t="str">
        <f>VLOOKUP(J29,Tableau3Bandes[],2,0)</f>
        <v>BAGNON DAVID</v>
      </c>
      <c r="L29" s="23" t="str">
        <f>VLOOKUP(J29,Tableau3Bandes[],8,0)</f>
        <v>11022 – ACADEMIE DE BILLARD SAINT-MAX / NANCY</v>
      </c>
      <c r="N29" s="14" t="str">
        <f>'Cadre 01-09-2025'!A30</f>
        <v>014821 B</v>
      </c>
      <c r="O29" s="1" t="str">
        <f>VLOOKUP(N29,TableauCadre[],2,0)</f>
        <v>BORRACCINO MICHEL</v>
      </c>
      <c r="P29" s="23" t="str">
        <f>VLOOKUP(N29,TableauCadre[],8,0)</f>
        <v>11013 – BILLARD CLUB METZ</v>
      </c>
      <c r="R29" s="11" t="str">
        <f t="shared" si="0"/>
        <v>011941 H</v>
      </c>
      <c r="T29" s="1" t="s">
        <v>91</v>
      </c>
      <c r="U29" s="1" t="str">
        <f t="shared" si="1"/>
        <v>AUTREAU BERNARD</v>
      </c>
      <c r="V29" s="1" t="str">
        <f t="shared" si="2"/>
        <v>05047 – BILLARD CLUB SEZANNAIS</v>
      </c>
    </row>
    <row r="30" spans="2:22" ht="15.75" thickBot="1" x14ac:dyDescent="0.3">
      <c r="B30" s="6" t="str">
        <f>'Libre 01-09-2025'!A31</f>
        <v>153258 K</v>
      </c>
      <c r="C30" s="1" t="str">
        <f>VLOOKUP(B30,TableauLibre[],2,0)</f>
        <v>BABE DAMIEN</v>
      </c>
      <c r="D30" s="23" t="str">
        <f>VLOOKUP(B30,TableauLibre[],8,0)</f>
        <v>01041 – COLMAR BILLARD CLUB 71</v>
      </c>
      <c r="F30" s="12" t="str">
        <f>'Bande 01-09-2025'!A31</f>
        <v>015065 L</v>
      </c>
      <c r="G30" s="1" t="str">
        <f>VLOOKUP(F30,TableauBande[],2,0)</f>
        <v>BARGEOT PHILIPPE</v>
      </c>
      <c r="H30" s="23" t="str">
        <f>VLOOKUP(F30,TableauBande[],8,0)</f>
        <v>11034 – BILLARD CLUB EPINAL</v>
      </c>
      <c r="J30" s="13" t="str">
        <f>'3B 01-09-2025'!A31</f>
        <v>129739 Z</v>
      </c>
      <c r="K30" s="1" t="str">
        <f>VLOOKUP(J30,Tableau3Bandes[],2,0)</f>
        <v>BALDINI MICHEL</v>
      </c>
      <c r="L30" s="23" t="str">
        <f>VLOOKUP(J30,Tableau3Bandes[],8,0)</f>
        <v>05001 – ACAD.CHARLEVILLE-MEZIERES</v>
      </c>
      <c r="N30" s="14" t="str">
        <f>'Cadre 01-09-2025'!A31</f>
        <v>113872 S</v>
      </c>
      <c r="O30" s="1" t="str">
        <f>VLOOKUP(N30,TableauCadre[],2,0)</f>
        <v>BOUDIGNAT MICHEL</v>
      </c>
      <c r="P30" s="23" t="str">
        <f>VLOOKUP(N30,TableauCadre[],8,0)</f>
        <v>05023 – BILLARD CLUB NOGENTAIS</v>
      </c>
      <c r="R30" s="11" t="str">
        <f t="shared" si="0"/>
        <v>153258 K</v>
      </c>
      <c r="T30" s="1" t="s">
        <v>94</v>
      </c>
      <c r="U30" s="1" t="str">
        <f t="shared" si="1"/>
        <v>BABE DAMIEN</v>
      </c>
      <c r="V30" s="1" t="str">
        <f t="shared" si="2"/>
        <v>01041 – COLMAR BILLARD CLUB 71</v>
      </c>
    </row>
    <row r="31" spans="2:22" ht="15.75" thickBot="1" x14ac:dyDescent="0.3">
      <c r="B31" s="6" t="str">
        <f>'Libre 01-09-2025'!A32</f>
        <v>010027 R</v>
      </c>
      <c r="C31" s="1" t="str">
        <f>VLOOKUP(B31,TableauLibre[],2,0)</f>
        <v>BACHMANN ALAIN</v>
      </c>
      <c r="D31" s="23" t="str">
        <f>VLOOKUP(B31,TableauLibre[],8,0)</f>
        <v>01006 – AMICALE DE BILLARD ECKBOLSHEIM</v>
      </c>
      <c r="F31" s="12" t="str">
        <f>'Bande 01-09-2025'!A32</f>
        <v>172772 W</v>
      </c>
      <c r="G31" s="1" t="str">
        <f>VLOOKUP(F31,TableauBande[],2,0)</f>
        <v>BARRA JEAN LOUIS</v>
      </c>
      <c r="H31" s="23" t="str">
        <f>VLOOKUP(F31,TableauBande[],8,0)</f>
        <v>05023 – BILLARD CLUB NOGENTAIS</v>
      </c>
      <c r="J31" s="13" t="str">
        <f>'3B 01-09-2025'!A32</f>
        <v>010018 I</v>
      </c>
      <c r="K31" s="1" t="str">
        <f>VLOOKUP(J31,Tableau3Bandes[],2,0)</f>
        <v>BALL JEAN PIERRE</v>
      </c>
      <c r="L31" s="23" t="str">
        <f>VLOOKUP(J31,Tableau3Bandes[],8,0)</f>
        <v>01004 – B.C. BISCHHEIM</v>
      </c>
      <c r="N31" s="14" t="str">
        <f>'Cadre 01-09-2025'!A32</f>
        <v>011767 P</v>
      </c>
      <c r="O31" s="1" t="str">
        <f>VLOOKUP(N31,TableauCadre[],2,0)</f>
        <v>BOULET SERGE</v>
      </c>
      <c r="P31" s="23" t="str">
        <f>VLOOKUP(N31,TableauCadre[],8,0)</f>
        <v>05041 – BILLARD CLUB DE GRAUVES</v>
      </c>
      <c r="R31" s="11" t="str">
        <f t="shared" si="0"/>
        <v>010027 R</v>
      </c>
      <c r="T31" s="1" t="s">
        <v>96</v>
      </c>
      <c r="U31" s="1" t="str">
        <f t="shared" si="1"/>
        <v>BACHMANN ALAIN</v>
      </c>
      <c r="V31" s="1" t="str">
        <f t="shared" si="2"/>
        <v>01006 – AMICALE DE BILLARD ECKBOLSHEIM</v>
      </c>
    </row>
    <row r="32" spans="2:22" ht="15.75" thickBot="1" x14ac:dyDescent="0.3">
      <c r="B32" s="6" t="str">
        <f>'Libre 01-09-2025'!A33</f>
        <v>177596 P</v>
      </c>
      <c r="C32" s="1" t="str">
        <f>VLOOKUP(B32,TableauLibre[],2,0)</f>
        <v>BAGARD PHILIPPE</v>
      </c>
      <c r="D32" s="23" t="str">
        <f>VLOOKUP(B32,TableauLibre[],8,0)</f>
        <v>11023 – BILLARD CLUB NEUVES MAISONS</v>
      </c>
      <c r="F32" s="12" t="str">
        <f>'Bande 01-09-2025'!A33</f>
        <v>138101 P</v>
      </c>
      <c r="G32" s="1" t="str">
        <f>VLOOKUP(F32,TableauBande[],2,0)</f>
        <v>BATTE PATRICK</v>
      </c>
      <c r="H32" s="23" t="str">
        <f>VLOOKUP(F32,TableauBande[],8,0)</f>
        <v>05042 – ACAD.CHALONNAISE DE BILLARD</v>
      </c>
      <c r="J32" s="13" t="str">
        <f>'3B 01-09-2025'!A33</f>
        <v>014998 W</v>
      </c>
      <c r="K32" s="1" t="str">
        <f>VLOOKUP(J32,Tableau3Bandes[],2,0)</f>
        <v>BALZINGER PASCAL</v>
      </c>
      <c r="L32" s="23" t="str">
        <f>VLOOKUP(J32,Tableau3Bandes[],8,0)</f>
        <v>11034 – BILLARD CLUB EPINAL</v>
      </c>
      <c r="N32" s="14" t="str">
        <f>'Cadre 01-09-2025'!A33</f>
        <v>123064 G</v>
      </c>
      <c r="O32" s="1" t="str">
        <f>VLOOKUP(N32,TableauCadre[],2,0)</f>
        <v>BOURGUIGNON JEAN MARIE</v>
      </c>
      <c r="P32" s="23" t="str">
        <f>VLOOKUP(N32,TableauCadre[],8,0)</f>
        <v>11073 – BILLARD CLUB GERARDMER</v>
      </c>
      <c r="R32" s="11" t="str">
        <f t="shared" si="0"/>
        <v>177596 P</v>
      </c>
      <c r="T32" s="1" t="s">
        <v>99</v>
      </c>
      <c r="U32" s="1" t="str">
        <f t="shared" si="1"/>
        <v>BAGARD PHILIPPE</v>
      </c>
      <c r="V32" s="1" t="str">
        <f t="shared" si="2"/>
        <v>11023 – BILLARD CLUB NEUVES MAISONS</v>
      </c>
    </row>
    <row r="33" spans="2:22" ht="15.75" thickBot="1" x14ac:dyDescent="0.3">
      <c r="B33" s="6" t="str">
        <f>'Libre 01-09-2025'!A34</f>
        <v>124370 M</v>
      </c>
      <c r="C33" s="1" t="str">
        <f>VLOOKUP(B33,TableauLibre[],2,0)</f>
        <v>BAGNON DAVID</v>
      </c>
      <c r="D33" s="23" t="str">
        <f>VLOOKUP(B33,TableauLibre[],8,0)</f>
        <v>11022 – ACADEMIE DE BILLARD SAINT-MAX / NANCY</v>
      </c>
      <c r="F33" s="12" t="str">
        <f>'Bande 01-09-2025'!A34</f>
        <v>012097 H</v>
      </c>
      <c r="G33" s="1" t="str">
        <f>VLOOKUP(F33,TableauBande[],2,0)</f>
        <v>BATTIN PHILIPPE</v>
      </c>
      <c r="H33" s="23" t="str">
        <f>VLOOKUP(F33,TableauBande[],8,0)</f>
        <v>05042 – ACAD.CHALONNAISE DE BILLARD</v>
      </c>
      <c r="J33" s="13" t="str">
        <f>'3B 01-09-2025'!A34</f>
        <v>014999 X</v>
      </c>
      <c r="K33" s="1" t="str">
        <f>VLOOKUP(J33,Tableau3Bandes[],2,0)</f>
        <v>BALZINGER RENE</v>
      </c>
      <c r="L33" s="23" t="str">
        <f>VLOOKUP(J33,Tableau3Bandes[],8,0)</f>
        <v>11064 – BILLARD CLUB ELOYES</v>
      </c>
      <c r="N33" s="14" t="str">
        <f>'Cadre 01-09-2025'!A34</f>
        <v>119615 P</v>
      </c>
      <c r="O33" s="1" t="str">
        <f>VLOOKUP(N33,TableauCadre[],2,0)</f>
        <v>BOURY BERNARD</v>
      </c>
      <c r="P33" s="23" t="str">
        <f>VLOOKUP(N33,TableauCadre[],8,0)</f>
        <v>11003 – BILLARD CLUB BAN SAINT MARTIN</v>
      </c>
      <c r="R33" s="11" t="str">
        <f t="shared" si="0"/>
        <v>124370 M</v>
      </c>
      <c r="T33" s="1" t="s">
        <v>101</v>
      </c>
      <c r="U33" s="1" t="str">
        <f t="shared" si="1"/>
        <v>BAGNON DAVID</v>
      </c>
      <c r="V33" s="1" t="str">
        <f t="shared" si="2"/>
        <v>11022 – ACADEMIE DE BILLARD SAINT-MAX / NANCY</v>
      </c>
    </row>
    <row r="34" spans="2:22" ht="15.75" thickBot="1" x14ac:dyDescent="0.3">
      <c r="B34" s="6" t="str">
        <f>'Libre 01-09-2025'!A35</f>
        <v>156068 P</v>
      </c>
      <c r="C34" s="1" t="str">
        <f>VLOOKUP(B34,TableauLibre[],2,0)</f>
        <v>BAIETTI PASCAL</v>
      </c>
      <c r="D34" s="23" t="str">
        <f>VLOOKUP(B34,TableauLibre[],8,0)</f>
        <v>11022 – ACADEMIE DE BILLARD SAINT-MAX / NANCY</v>
      </c>
      <c r="F34" s="12" t="str">
        <f>'Bande 01-09-2025'!A35</f>
        <v>011858 C</v>
      </c>
      <c r="G34" s="1" t="str">
        <f>VLOOKUP(F34,TableauBande[],2,0)</f>
        <v>BAUDRY ALAIN</v>
      </c>
      <c r="H34" s="23" t="str">
        <f>VLOOKUP(F34,TableauBande[],8,0)</f>
        <v>05041 – BILLARD CLUB DE GRAUVES</v>
      </c>
      <c r="J34" s="13" t="str">
        <f>'3B 01-09-2025'!A35</f>
        <v>015162 E</v>
      </c>
      <c r="K34" s="1" t="str">
        <f>VLOOKUP(J34,Tableau3Bandes[],2,0)</f>
        <v>BANAS LAURENT</v>
      </c>
      <c r="L34" s="23" t="str">
        <f>VLOOKUP(J34,Tableau3Bandes[],8,0)</f>
        <v>11017 – BILLARD CLUB MOYEUVRE</v>
      </c>
      <c r="N34" s="14" t="str">
        <f>'Cadre 01-09-2025'!A35</f>
        <v>121180 U</v>
      </c>
      <c r="O34" s="1" t="str">
        <f>VLOOKUP(N34,TableauCadre[],2,0)</f>
        <v>BRACONNIER RENE</v>
      </c>
      <c r="P34" s="23" t="str">
        <f>VLOOKUP(N34,TableauCadre[],8,0)</f>
        <v>05028 – BILLARD CLUB DE MARIGNY ST FLAVY</v>
      </c>
      <c r="R34" s="11" t="str">
        <f t="shared" si="0"/>
        <v>156068 P</v>
      </c>
      <c r="T34" s="1" t="s">
        <v>103</v>
      </c>
      <c r="U34" s="1" t="str">
        <f t="shared" si="1"/>
        <v>BAIETTI PASCAL</v>
      </c>
      <c r="V34" s="1" t="str">
        <f t="shared" si="2"/>
        <v>11022 – ACADEMIE DE BILLARD SAINT-MAX / NANCY</v>
      </c>
    </row>
    <row r="35" spans="2:22" ht="15.75" thickBot="1" x14ac:dyDescent="0.3">
      <c r="B35" s="6" t="str">
        <f>'Libre 01-09-2025'!A36</f>
        <v>142761 V</v>
      </c>
      <c r="C35" s="1" t="str">
        <f>VLOOKUP(B35,TableauLibre[],2,0)</f>
        <v>BAILLET MICHEL</v>
      </c>
      <c r="D35" s="23" t="str">
        <f>VLOOKUP(B35,TableauLibre[],8,0)</f>
        <v>01010 – B.C. LINGOLSHEIM</v>
      </c>
      <c r="F35" s="12" t="str">
        <f>'Bande 01-09-2025'!A36</f>
        <v>106582 I</v>
      </c>
      <c r="G35" s="1" t="str">
        <f>VLOOKUP(F35,TableauBande[],2,0)</f>
        <v>BAUMANN DIDIER</v>
      </c>
      <c r="H35" s="23" t="str">
        <f>VLOOKUP(F35,TableauBande[],8,0)</f>
        <v>01004 – B.C. BISCHHEIM</v>
      </c>
      <c r="J35" s="13" t="str">
        <f>'3B 01-09-2025'!A36</f>
        <v>011766 O</v>
      </c>
      <c r="K35" s="1" t="str">
        <f>VLOOKUP(J35,Tableau3Bandes[],2,0)</f>
        <v>BANCHET MICHEL</v>
      </c>
      <c r="L35" s="23" t="str">
        <f>VLOOKUP(J35,Tableau3Bandes[],8,0)</f>
        <v>05041 – BILLARD CLUB DE GRAUVES</v>
      </c>
      <c r="N35" s="14" t="str">
        <f>'Cadre 01-09-2025'!A36</f>
        <v>010224 G</v>
      </c>
      <c r="O35" s="1" t="str">
        <f>VLOOKUP(N35,TableauCadre[],2,0)</f>
        <v>BRAUN ALAIN</v>
      </c>
      <c r="P35" s="23" t="str">
        <f>VLOOKUP(N35,TableauCadre[],8,0)</f>
        <v>01010 – B.C. LINGOLSHEIM</v>
      </c>
      <c r="R35" s="11" t="str">
        <f t="shared" si="0"/>
        <v>142761 V</v>
      </c>
      <c r="T35" s="1" t="s">
        <v>105</v>
      </c>
      <c r="U35" s="1" t="str">
        <f t="shared" si="1"/>
        <v>BAILLET MICHEL</v>
      </c>
      <c r="V35" s="1" t="str">
        <f t="shared" si="2"/>
        <v>01010 – B.C. LINGOLSHEIM</v>
      </c>
    </row>
    <row r="36" spans="2:22" ht="15.75" thickBot="1" x14ac:dyDescent="0.3">
      <c r="B36" s="6" t="str">
        <f>'Libre 01-09-2025'!A37</f>
        <v>010018 I</v>
      </c>
      <c r="C36" s="1" t="str">
        <f>VLOOKUP(B36,TableauLibre[],2,0)</f>
        <v>BALL JEAN PIERRE</v>
      </c>
      <c r="D36" s="23" t="str">
        <f>VLOOKUP(B36,TableauLibre[],8,0)</f>
        <v>01004 – B.C. BISCHHEIM</v>
      </c>
      <c r="F36" s="12" t="str">
        <f>'Bande 01-09-2025'!A37</f>
        <v>010243 Z</v>
      </c>
      <c r="G36" s="1" t="str">
        <f>VLOOKUP(F36,TableauBande[],2,0)</f>
        <v>BAUMANN REMY</v>
      </c>
      <c r="H36" s="23" t="str">
        <f>VLOOKUP(F36,TableauBande[],8,0)</f>
        <v>01006 – AMICALE DE BILLARD ECKBOLSHEIM</v>
      </c>
      <c r="J36" s="13" t="str">
        <f>'3B 01-09-2025'!A37</f>
        <v>015300 M</v>
      </c>
      <c r="K36" s="1" t="str">
        <f>VLOOKUP(J36,Tableau3Bandes[],2,0)</f>
        <v>BANNEROT ALAIN</v>
      </c>
      <c r="L36" s="23" t="str">
        <f>VLOOKUP(J36,Tableau3Bandes[],8,0)</f>
        <v>11044 – SAINT-DIE DES VOSGES BILLARD</v>
      </c>
      <c r="N36" s="14" t="str">
        <f>'Cadre 01-09-2025'!A37</f>
        <v>102786 I</v>
      </c>
      <c r="O36" s="1" t="str">
        <f>VLOOKUP(N36,TableauCadre[],2,0)</f>
        <v>BUCELLI SERGE</v>
      </c>
      <c r="P36" s="23" t="str">
        <f>VLOOKUP(N36,TableauCadre[],8,0)</f>
        <v>11032 – BILLARD CLUB HOMECOURT</v>
      </c>
      <c r="R36" s="11" t="str">
        <f t="shared" si="0"/>
        <v>010018 I</v>
      </c>
      <c r="T36" s="1" t="s">
        <v>108</v>
      </c>
      <c r="U36" s="1" t="str">
        <f t="shared" si="1"/>
        <v>BALL JEAN PIERRE</v>
      </c>
      <c r="V36" s="1" t="str">
        <f t="shared" si="2"/>
        <v>01004 – B.C. BISCHHEIM</v>
      </c>
    </row>
    <row r="37" spans="2:22" ht="15.75" thickBot="1" x14ac:dyDescent="0.3">
      <c r="B37" s="6" t="str">
        <f>'Libre 01-09-2025'!A38</f>
        <v>014998 W</v>
      </c>
      <c r="C37" s="1" t="str">
        <f>VLOOKUP(B37,TableauLibre[],2,0)</f>
        <v>BALZINGER PASCAL</v>
      </c>
      <c r="D37" s="23" t="str">
        <f>VLOOKUP(B37,TableauLibre[],8,0)</f>
        <v>11034 – BILLARD CLUB EPINAL</v>
      </c>
      <c r="F37" s="12" t="str">
        <f>'Bande 01-09-2025'!A38</f>
        <v>010044 I</v>
      </c>
      <c r="G37" s="1" t="str">
        <f>VLOOKUP(F37,TableauBande[],2,0)</f>
        <v>BAY FRANCIS</v>
      </c>
      <c r="H37" s="23" t="str">
        <f>VLOOKUP(F37,TableauBande[],8,0)</f>
        <v>01049 – B.C. BARR</v>
      </c>
      <c r="J37" s="13" t="str">
        <f>'3B 01-09-2025'!A38</f>
        <v>150837 D</v>
      </c>
      <c r="K37" s="1" t="str">
        <f>VLOOKUP(J37,Tableau3Bandes[],2,0)</f>
        <v>BARBIER ANNE</v>
      </c>
      <c r="L37" s="23" t="str">
        <f>VLOOKUP(J37,Tableau3Bandes[],8,0)</f>
        <v>05032 – ARCIS BILLARD CLUB</v>
      </c>
      <c r="N37" s="14" t="str">
        <f>'Cadre 01-09-2025'!A38</f>
        <v>141626 E</v>
      </c>
      <c r="O37" s="1" t="str">
        <f>VLOOKUP(N37,TableauCadre[],2,0)</f>
        <v>CADET STEPHANE</v>
      </c>
      <c r="P37" s="23" t="str">
        <f>VLOOKUP(N37,TableauCadre[],8,0)</f>
        <v>11044 – SAINT-DIE DES VOSGES BILLARD</v>
      </c>
      <c r="R37" s="11" t="str">
        <f t="shared" si="0"/>
        <v>014998 W</v>
      </c>
      <c r="T37" s="1" t="s">
        <v>111</v>
      </c>
      <c r="U37" s="1" t="str">
        <f t="shared" si="1"/>
        <v>BALZINGER PASCAL</v>
      </c>
      <c r="V37" s="1" t="str">
        <f t="shared" si="2"/>
        <v>11034 – BILLARD CLUB EPINAL</v>
      </c>
    </row>
    <row r="38" spans="2:22" ht="15.75" thickBot="1" x14ac:dyDescent="0.3">
      <c r="B38" s="6" t="str">
        <f>'Libre 01-09-2025'!A39</f>
        <v>014999 X</v>
      </c>
      <c r="C38" s="1" t="str">
        <f>VLOOKUP(B38,TableauLibre[],2,0)</f>
        <v>BALZINGER RENE</v>
      </c>
      <c r="D38" s="23" t="str">
        <f>VLOOKUP(B38,TableauLibre[],8,0)</f>
        <v>11064 – BILLARD CLUB ELOYES</v>
      </c>
      <c r="F38" s="12" t="str">
        <f>'Bande 01-09-2025'!A39</f>
        <v>015147 P</v>
      </c>
      <c r="G38" s="1" t="str">
        <f>VLOOKUP(F38,TableauBande[],2,0)</f>
        <v>BAZIN RENE</v>
      </c>
      <c r="H38" s="23" t="str">
        <f>VLOOKUP(F38,TableauBande[],8,0)</f>
        <v>11042 – BILLARD CLUB STEPHANOIS</v>
      </c>
      <c r="J38" s="13" t="str">
        <f>'3B 01-09-2025'!A39</f>
        <v>102794 Q</v>
      </c>
      <c r="K38" s="1" t="str">
        <f>VLOOKUP(J38,Tableau3Bandes[],2,0)</f>
        <v>BARDOT LAURENT ABEL</v>
      </c>
      <c r="L38" s="23" t="str">
        <f>VLOOKUP(J38,Tableau3Bandes[],8,0)</f>
        <v>11063 – S.A.VERDUN SECTION BILLARD</v>
      </c>
      <c r="N38" s="14" t="str">
        <f>'Cadre 01-09-2025'!A39</f>
        <v>012715 B</v>
      </c>
      <c r="O38" s="1" t="str">
        <f>VLOOKUP(N38,TableauCadre[],2,0)</f>
        <v>CAMPOLI JEAN LOUIS</v>
      </c>
      <c r="P38" s="23" t="str">
        <f>VLOOKUP(N38,TableauCadre[],8,0)</f>
        <v>11005 – E.S. HAGONDANGE</v>
      </c>
      <c r="R38" s="11" t="str">
        <f t="shared" si="0"/>
        <v>014999 X</v>
      </c>
      <c r="T38" s="1" t="s">
        <v>113</v>
      </c>
      <c r="U38" s="1" t="str">
        <f t="shared" si="1"/>
        <v>BALZINGER RENE</v>
      </c>
      <c r="V38" s="1" t="str">
        <f t="shared" si="2"/>
        <v>11064 – BILLARD CLUB ELOYES</v>
      </c>
    </row>
    <row r="39" spans="2:22" ht="15.75" thickBot="1" x14ac:dyDescent="0.3">
      <c r="B39" s="6" t="str">
        <f>'Libre 01-09-2025'!A40</f>
        <v>011766 O</v>
      </c>
      <c r="C39" s="1" t="str">
        <f>VLOOKUP(B39,TableauLibre[],2,0)</f>
        <v>BANCHET MICHEL</v>
      </c>
      <c r="D39" s="23" t="str">
        <f>VLOOKUP(B39,TableauLibre[],8,0)</f>
        <v>05041 – BILLARD CLUB DE GRAUVES</v>
      </c>
      <c r="F39" s="12" t="str">
        <f>'Bande 01-09-2025'!A40</f>
        <v>137303 X</v>
      </c>
      <c r="G39" s="1" t="str">
        <f>VLOOKUP(F39,TableauBande[],2,0)</f>
        <v>BEBIN ERIC</v>
      </c>
      <c r="H39" s="23" t="str">
        <f>VLOOKUP(F39,TableauBande[],8,0)</f>
        <v>01044 – F.C. MULHOUSE</v>
      </c>
      <c r="J39" s="13" t="str">
        <f>'3B 01-09-2025'!A40</f>
        <v>015065 L</v>
      </c>
      <c r="K39" s="1" t="str">
        <f>VLOOKUP(J39,Tableau3Bandes[],2,0)</f>
        <v>BARGEOT PHILIPPE</v>
      </c>
      <c r="L39" s="23" t="str">
        <f>VLOOKUP(J39,Tableau3Bandes[],8,0)</f>
        <v>11034 – BILLARD CLUB EPINAL</v>
      </c>
      <c r="N39" s="14" t="str">
        <f>'Cadre 01-09-2025'!A40</f>
        <v>011299 P</v>
      </c>
      <c r="O39" s="1" t="str">
        <f>VLOOKUP(N39,TableauCadre[],2,0)</f>
        <v>CAREAUX OLIVIER</v>
      </c>
      <c r="P39" s="23" t="str">
        <f>VLOOKUP(N39,TableauCadre[],8,0)</f>
        <v>01049 – B.C. BARR</v>
      </c>
      <c r="R39" s="11" t="str">
        <f t="shared" si="0"/>
        <v>011766 O</v>
      </c>
      <c r="T39" s="1" t="s">
        <v>116</v>
      </c>
      <c r="U39" s="1" t="str">
        <f t="shared" si="1"/>
        <v>BANCHET MICHEL</v>
      </c>
      <c r="V39" s="1" t="str">
        <f t="shared" si="2"/>
        <v>05041 – BILLARD CLUB DE GRAUVES</v>
      </c>
    </row>
    <row r="40" spans="2:22" ht="15.75" thickBot="1" x14ac:dyDescent="0.3">
      <c r="B40" s="6" t="str">
        <f>'Libre 01-09-2025'!A41</f>
        <v>015300 M</v>
      </c>
      <c r="C40" s="1" t="str">
        <f>VLOOKUP(B40,TableauLibre[],2,0)</f>
        <v>BANNEROT ALAIN</v>
      </c>
      <c r="D40" s="23" t="str">
        <f>VLOOKUP(B40,TableauLibre[],8,0)</f>
        <v>11044 – SAINT-DIE DES VOSGES BILLARD</v>
      </c>
      <c r="F40" s="12" t="str">
        <f>'Bande 01-09-2025'!A41</f>
        <v>010252 I</v>
      </c>
      <c r="G40" s="1" t="str">
        <f>VLOOKUP(F40,TableauBande[],2,0)</f>
        <v>BECK RICHARD</v>
      </c>
      <c r="H40" s="23" t="str">
        <f>VLOOKUP(F40,TableauBande[],8,0)</f>
        <v>01004 – B.C. BISCHHEIM</v>
      </c>
      <c r="J40" s="13" t="str">
        <f>'3B 01-09-2025'!A41</f>
        <v>172772 W</v>
      </c>
      <c r="K40" s="1" t="str">
        <f>VLOOKUP(J40,Tableau3Bandes[],2,0)</f>
        <v>BARRA JEAN LOUIS</v>
      </c>
      <c r="L40" s="23" t="str">
        <f>VLOOKUP(J40,Tableau3Bandes[],8,0)</f>
        <v>05023 – BILLARD CLUB NOGENTAIS</v>
      </c>
      <c r="N40" s="14" t="str">
        <f>'Cadre 01-09-2025'!A41</f>
        <v>015136 E</v>
      </c>
      <c r="O40" s="1" t="str">
        <f>VLOOKUP(N40,TableauCadre[],2,0)</f>
        <v>CARREAU MICHAEL</v>
      </c>
      <c r="P40" s="23" t="str">
        <f>VLOOKUP(N40,TableauCadre[],8,0)</f>
        <v>11027 – ASS. SPORT. LAXOVIENNE DE BILLARD</v>
      </c>
      <c r="R40" s="11" t="str">
        <f t="shared" si="0"/>
        <v>015300 M</v>
      </c>
      <c r="T40" s="1" t="s">
        <v>119</v>
      </c>
      <c r="U40" s="1" t="str">
        <f t="shared" si="1"/>
        <v>BANNEROT ALAIN</v>
      </c>
      <c r="V40" s="1" t="str">
        <f t="shared" si="2"/>
        <v>11044 – SAINT-DIE DES VOSGES BILLARD</v>
      </c>
    </row>
    <row r="41" spans="2:22" ht="15.75" thickBot="1" x14ac:dyDescent="0.3">
      <c r="B41" s="6" t="str">
        <f>'Libre 01-09-2025'!A42</f>
        <v>103797 F</v>
      </c>
      <c r="C41" s="1" t="str">
        <f>VLOOKUP(B41,TableauLibre[],2,0)</f>
        <v>BARBARINO FRANCOIS</v>
      </c>
      <c r="D41" s="23" t="str">
        <f>VLOOKUP(B41,TableauLibre[],8,0)</f>
        <v>11032 – BILLARD CLUB HOMECOURT</v>
      </c>
      <c r="F41" s="12" t="str">
        <f>'Bande 01-09-2025'!A42</f>
        <v>145072 S</v>
      </c>
      <c r="G41" s="1" t="str">
        <f>VLOOKUP(F41,TableauBande[],2,0)</f>
        <v>BEDNAREK JEAN MICHEL</v>
      </c>
      <c r="H41" s="23" t="str">
        <f>VLOOKUP(F41,TableauBande[],8,0)</f>
        <v>11067 – BILLARD CLUB FLORANGE</v>
      </c>
      <c r="J41" s="13" t="str">
        <f>'3B 01-09-2025'!A42</f>
        <v>015112 G</v>
      </c>
      <c r="K41" s="1" t="str">
        <f>VLOOKUP(J41,Tableau3Bandes[],2,0)</f>
        <v>BARTZ ALBERT</v>
      </c>
      <c r="L41" s="23" t="str">
        <f>VLOOKUP(J41,Tableau3Bandes[],8,0)</f>
        <v>11067 – BILLARD CLUB FLORANGE</v>
      </c>
      <c r="N41" s="14" t="str">
        <f>'Cadre 01-09-2025'!A42</f>
        <v>010082 U</v>
      </c>
      <c r="O41" s="1" t="str">
        <f>VLOOKUP(N41,TableauCadre[],2,0)</f>
        <v>CASPAR REMY</v>
      </c>
      <c r="P41" s="23" t="str">
        <f>VLOOKUP(N41,TableauCadre[],8,0)</f>
        <v>01016 – B.C. HAGUENAU</v>
      </c>
      <c r="R41" s="11" t="str">
        <f t="shared" si="0"/>
        <v>103797 F</v>
      </c>
      <c r="T41" s="1" t="s">
        <v>121</v>
      </c>
      <c r="U41" s="1" t="str">
        <f t="shared" si="1"/>
        <v>BARBARINO FRANCOIS</v>
      </c>
      <c r="V41" s="1" t="str">
        <f t="shared" si="2"/>
        <v>11032 – BILLARD CLUB HOMECOURT</v>
      </c>
    </row>
    <row r="42" spans="2:22" ht="15.75" thickBot="1" x14ac:dyDescent="0.3">
      <c r="B42" s="6" t="str">
        <f>'Libre 01-09-2025'!A43</f>
        <v>150837 D</v>
      </c>
      <c r="C42" s="1" t="str">
        <f>VLOOKUP(B42,TableauLibre[],2,0)</f>
        <v>BARBIER ANNE</v>
      </c>
      <c r="D42" s="23" t="str">
        <f>VLOOKUP(B42,TableauLibre[],8,0)</f>
        <v>05032 – ARCIS BILLARD CLUB</v>
      </c>
      <c r="F42" s="12" t="str">
        <f>'Bande 01-09-2025'!A43</f>
        <v>131400 W</v>
      </c>
      <c r="G42" s="1" t="str">
        <f>VLOOKUP(F42,TableauBande[],2,0)</f>
        <v>BEGEOT FLORIAN</v>
      </c>
      <c r="H42" s="23" t="str">
        <f>VLOOKUP(F42,TableauBande[],8,0)</f>
        <v>11022 – ACADEMIE DE BILLARD SAINT-MAX / NANCY</v>
      </c>
      <c r="J42" s="13" t="str">
        <f>'3B 01-09-2025'!A43</f>
        <v>012097 H</v>
      </c>
      <c r="K42" s="1" t="str">
        <f>VLOOKUP(J42,Tableau3Bandes[],2,0)</f>
        <v>BATTIN PHILIPPE</v>
      </c>
      <c r="L42" s="23" t="str">
        <f>VLOOKUP(J42,Tableau3Bandes[],8,0)</f>
        <v>05042 – ACAD.CHALONNAISE DE BILLARD</v>
      </c>
      <c r="N42" s="14" t="str">
        <f>'Cadre 01-09-2025'!A43</f>
        <v>120528 S</v>
      </c>
      <c r="O42" s="1" t="str">
        <f>VLOOKUP(N42,TableauCadre[],2,0)</f>
        <v>CHRETIEN GABRIEL</v>
      </c>
      <c r="P42" s="23" t="str">
        <f>VLOOKUP(N42,TableauCadre[],8,0)</f>
        <v>11034 – BILLARD CLUB EPINAL</v>
      </c>
      <c r="R42" s="11" t="str">
        <f t="shared" si="0"/>
        <v>150837 D</v>
      </c>
      <c r="T42" s="1" t="s">
        <v>124</v>
      </c>
      <c r="U42" s="1" t="str">
        <f t="shared" si="1"/>
        <v>BARBIER ANNE</v>
      </c>
      <c r="V42" s="1" t="str">
        <f t="shared" si="2"/>
        <v>05032 – ARCIS BILLARD CLUB</v>
      </c>
    </row>
    <row r="43" spans="2:22" ht="15.75" thickBot="1" x14ac:dyDescent="0.3">
      <c r="B43" s="6" t="str">
        <f>'Libre 01-09-2025'!A44</f>
        <v>141947 N</v>
      </c>
      <c r="C43" s="1" t="str">
        <f>VLOOKUP(B43,TableauLibre[],2,0)</f>
        <v>BARBIER LUDOVIC</v>
      </c>
      <c r="D43" s="23" t="str">
        <f>VLOOKUP(B43,TableauLibre[],8,0)</f>
        <v>11003 – BILLARD CLUB BAN SAINT MARTIN</v>
      </c>
      <c r="F43" s="12" t="str">
        <f>'Bande 01-09-2025'!A44</f>
        <v>157800 X</v>
      </c>
      <c r="G43" s="1" t="str">
        <f>VLOOKUP(F43,TableauBande[],2,0)</f>
        <v>BEGIN JEAN DANIEL</v>
      </c>
      <c r="H43" s="23" t="str">
        <f>VLOOKUP(F43,TableauBande[],8,0)</f>
        <v>11042 – BILLARD CLUB STEPHANOIS</v>
      </c>
      <c r="J43" s="13" t="str">
        <f>'3B 01-09-2025'!A44</f>
        <v>011858 C</v>
      </c>
      <c r="K43" s="1" t="str">
        <f>VLOOKUP(J43,Tableau3Bandes[],2,0)</f>
        <v>BAUDRY ALAIN</v>
      </c>
      <c r="L43" s="23" t="str">
        <f>VLOOKUP(J43,Tableau3Bandes[],8,0)</f>
        <v>05041 – BILLARD CLUB DE GRAUVES</v>
      </c>
      <c r="N43" s="14" t="str">
        <f>'Cadre 01-09-2025'!A44</f>
        <v>014757 P</v>
      </c>
      <c r="O43" s="1" t="str">
        <f>VLOOKUP(N43,TableauCadre[],2,0)</f>
        <v>CHRISTMANN GASTON</v>
      </c>
      <c r="P43" s="23" t="str">
        <f>VLOOKUP(N43,TableauCadre[],8,0)</f>
        <v>11001 – BILLARD CLUB ALGRANGE</v>
      </c>
      <c r="R43" s="11" t="str">
        <f t="shared" si="0"/>
        <v>141947 N</v>
      </c>
      <c r="T43" s="1" t="s">
        <v>127</v>
      </c>
      <c r="U43" s="1" t="str">
        <f t="shared" si="1"/>
        <v>BARBIER LUDOVIC</v>
      </c>
      <c r="V43" s="1" t="str">
        <f t="shared" si="2"/>
        <v>11003 – BILLARD CLUB BAN SAINT MARTIN</v>
      </c>
    </row>
    <row r="44" spans="2:22" ht="15.75" thickBot="1" x14ac:dyDescent="0.3">
      <c r="B44" s="6" t="str">
        <f>'Libre 01-09-2025'!A45</f>
        <v>102794 Q</v>
      </c>
      <c r="C44" s="1" t="str">
        <f>VLOOKUP(B44,TableauLibre[],2,0)</f>
        <v>BARDOT LAURENT ABEL</v>
      </c>
      <c r="D44" s="23" t="str">
        <f>VLOOKUP(B44,TableauLibre[],8,0)</f>
        <v>11063 – S.A.VERDUN SECTION BILLARD</v>
      </c>
      <c r="F44" s="12" t="str">
        <f>'Bande 01-09-2025'!A45</f>
        <v>015215 F</v>
      </c>
      <c r="G44" s="1" t="str">
        <f>VLOOKUP(F44,TableauBande[],2,0)</f>
        <v>BEHERLET MARC</v>
      </c>
      <c r="H44" s="23" t="str">
        <f>VLOOKUP(F44,TableauBande[],8,0)</f>
        <v>11032 – BILLARD CLUB HOMECOURT</v>
      </c>
      <c r="J44" s="13" t="str">
        <f>'3B 01-09-2025'!A45</f>
        <v>106582 I</v>
      </c>
      <c r="K44" s="1" t="str">
        <f>VLOOKUP(J44,Tableau3Bandes[],2,0)</f>
        <v>BAUMANN DIDIER</v>
      </c>
      <c r="L44" s="23" t="str">
        <f>VLOOKUP(J44,Tableau3Bandes[],8,0)</f>
        <v>01004 – B.C. BISCHHEIM</v>
      </c>
      <c r="N44" s="14" t="str">
        <f>'Cadre 01-09-2025'!A45</f>
        <v>103761 V</v>
      </c>
      <c r="O44" s="1" t="str">
        <f>VLOOKUP(N44,TableauCadre[],2,0)</f>
        <v>CHUROUX PHILIPPE</v>
      </c>
      <c r="P44" s="23" t="str">
        <f>VLOOKUP(N44,TableauCadre[],8,0)</f>
        <v>05043 – ACAD. TAPIS VERT DE REIMS</v>
      </c>
      <c r="R44" s="11" t="str">
        <f t="shared" si="0"/>
        <v>102794 Q</v>
      </c>
      <c r="T44" s="1" t="s">
        <v>129</v>
      </c>
      <c r="U44" s="1" t="str">
        <f t="shared" si="1"/>
        <v>BARDOT LAURENT ABEL</v>
      </c>
      <c r="V44" s="1" t="str">
        <f t="shared" si="2"/>
        <v>11063 – S.A.VERDUN SECTION BILLARD</v>
      </c>
    </row>
    <row r="45" spans="2:22" ht="15.75" thickBot="1" x14ac:dyDescent="0.3">
      <c r="B45" s="6" t="str">
        <f>'Libre 01-09-2025'!A46</f>
        <v>015065 L</v>
      </c>
      <c r="C45" s="1" t="str">
        <f>VLOOKUP(B45,TableauLibre[],2,0)</f>
        <v>BARGEOT PHILIPPE</v>
      </c>
      <c r="D45" s="23" t="str">
        <f>VLOOKUP(B45,TableauLibre[],8,0)</f>
        <v>11034 – BILLARD CLUB EPINAL</v>
      </c>
      <c r="F45" s="12" t="str">
        <f>'Bande 01-09-2025'!A46</f>
        <v>015151 T</v>
      </c>
      <c r="G45" s="1" t="str">
        <f>VLOOKUP(F45,TableauBande[],2,0)</f>
        <v>BELLET ALAIN</v>
      </c>
      <c r="H45" s="23" t="str">
        <f>VLOOKUP(F45,TableauBande[],8,0)</f>
        <v>11033 – BILLARD CLUB AUDUN VILLERUPT</v>
      </c>
      <c r="J45" s="13" t="str">
        <f>'3B 01-09-2025'!A46</f>
        <v>128040 Q</v>
      </c>
      <c r="K45" s="1" t="str">
        <f>VLOOKUP(J45,Tableau3Bandes[],2,0)</f>
        <v>BAUMANN GERARD</v>
      </c>
      <c r="L45" s="23" t="str">
        <f>VLOOKUP(J45,Tableau3Bandes[],8,0)</f>
        <v>01020 – B.C. 1947 SELESTAT</v>
      </c>
      <c r="N45" s="14" t="str">
        <f>'Cadre 01-09-2025'!A46</f>
        <v>170329 Q</v>
      </c>
      <c r="O45" s="1" t="str">
        <f>VLOOKUP(N45,TableauCadre[],2,0)</f>
        <v>CHWALISZEWSKI ALAIN</v>
      </c>
      <c r="P45" s="23" t="str">
        <f>VLOOKUP(N45,TableauCadre[],8,0)</f>
        <v>11073 – BILLARD CLUB GERARDMER</v>
      </c>
      <c r="R45" s="11" t="str">
        <f t="shared" si="0"/>
        <v>015065 L</v>
      </c>
      <c r="T45" s="1" t="s">
        <v>132</v>
      </c>
      <c r="U45" s="1" t="str">
        <f t="shared" si="1"/>
        <v>BARGEOT PHILIPPE</v>
      </c>
      <c r="V45" s="1" t="str">
        <f t="shared" si="2"/>
        <v>11034 – BILLARD CLUB EPINAL</v>
      </c>
    </row>
    <row r="46" spans="2:22" ht="15.75" thickBot="1" x14ac:dyDescent="0.3">
      <c r="B46" s="6" t="str">
        <f>'Libre 01-09-2025'!A47</f>
        <v>163602 D</v>
      </c>
      <c r="C46" s="1" t="str">
        <f>VLOOKUP(B46,TableauLibre[],2,0)</f>
        <v>BARON ALEXANE</v>
      </c>
      <c r="D46" s="23" t="str">
        <f>VLOOKUP(B46,TableauLibre[],8,0)</f>
        <v>11078 – BILLARD CLUB DE BRIEY</v>
      </c>
      <c r="F46" s="12" t="str">
        <f>'Bande 01-09-2025'!A47</f>
        <v>014895 X</v>
      </c>
      <c r="G46" s="1" t="str">
        <f>VLOOKUP(F46,TableauBande[],2,0)</f>
        <v>BELLINI JACQUES</v>
      </c>
      <c r="H46" s="23" t="str">
        <f>VLOOKUP(F46,TableauBande[],8,0)</f>
        <v>11033 – BILLARD CLUB AUDUN VILLERUPT</v>
      </c>
      <c r="J46" s="13" t="str">
        <f>'3B 01-09-2025'!A47</f>
        <v>010243 Z</v>
      </c>
      <c r="K46" s="1" t="str">
        <f>VLOOKUP(J46,Tableau3Bandes[],2,0)</f>
        <v>BAUMANN REMY</v>
      </c>
      <c r="L46" s="23" t="str">
        <f>VLOOKUP(J46,Tableau3Bandes[],8,0)</f>
        <v>01006 – AMICALE DE BILLARD ECKBOLSHEIM</v>
      </c>
      <c r="N46" s="14" t="str">
        <f>'Cadre 01-09-2025'!A47</f>
        <v>102757 F</v>
      </c>
      <c r="O46" s="1" t="str">
        <f>VLOOKUP(N46,TableauCadre[],2,0)</f>
        <v>CLAUDE ERIC</v>
      </c>
      <c r="P46" s="23" t="str">
        <f>VLOOKUP(N46,TableauCadre[],8,0)</f>
        <v>11022 – ACADEMIE DE BILLARD SAINT-MAX / NANCY</v>
      </c>
      <c r="R46" s="11" t="str">
        <f t="shared" si="0"/>
        <v>163602 D</v>
      </c>
      <c r="T46" s="1" t="s">
        <v>134</v>
      </c>
      <c r="U46" s="1" t="str">
        <f t="shared" si="1"/>
        <v>BARON ALEXANE</v>
      </c>
      <c r="V46" s="1" t="str">
        <f t="shared" si="2"/>
        <v>11078 – BILLARD CLUB DE BRIEY</v>
      </c>
    </row>
    <row r="47" spans="2:22" ht="15.75" thickBot="1" x14ac:dyDescent="0.3">
      <c r="B47" s="6" t="str">
        <f>'Libre 01-09-2025'!A48</f>
        <v>172772 W</v>
      </c>
      <c r="C47" s="1" t="str">
        <f>VLOOKUP(B47,TableauLibre[],2,0)</f>
        <v>BARRA JEAN LOUIS</v>
      </c>
      <c r="D47" s="23" t="str">
        <f>VLOOKUP(B47,TableauLibre[],8,0)</f>
        <v>05023 – BILLARD CLUB NOGENTAIS</v>
      </c>
      <c r="F47" s="12" t="str">
        <f>'Bande 01-09-2025'!A48</f>
        <v>182445 K</v>
      </c>
      <c r="G47" s="1" t="str">
        <f>VLOOKUP(F47,TableauBande[],2,0)</f>
        <v>BENINI HERVE</v>
      </c>
      <c r="H47" s="23" t="str">
        <f>VLOOKUP(F47,TableauBande[],8,0)</f>
        <v>05023 – BILLARD CLUB NOGENTAIS</v>
      </c>
      <c r="J47" s="13" t="str">
        <f>'3B 01-09-2025'!A48</f>
        <v>010044 I</v>
      </c>
      <c r="K47" s="1" t="str">
        <f>VLOOKUP(J47,Tableau3Bandes[],2,0)</f>
        <v>BAY FRANCIS</v>
      </c>
      <c r="L47" s="23" t="str">
        <f>VLOOKUP(J47,Tableau3Bandes[],8,0)</f>
        <v>01049 – B.C. BARR</v>
      </c>
      <c r="N47" s="14" t="str">
        <f>'Cadre 01-09-2025'!A48</f>
        <v>120265 P</v>
      </c>
      <c r="O47" s="1" t="str">
        <f>VLOOKUP(N47,TableauCadre[],2,0)</f>
        <v>CLAUDON BENOIT</v>
      </c>
      <c r="P47" s="23" t="str">
        <f>VLOOKUP(N47,TableauCadre[],8,0)</f>
        <v>11027 – ASS. SPORT. LAXOVIENNE DE BILLARD</v>
      </c>
      <c r="R47" s="11" t="str">
        <f t="shared" si="0"/>
        <v>172772 W</v>
      </c>
      <c r="T47" s="1" t="s">
        <v>136</v>
      </c>
      <c r="U47" s="1" t="str">
        <f t="shared" si="1"/>
        <v>BARRA JEAN LOUIS</v>
      </c>
      <c r="V47" s="1" t="str">
        <f t="shared" si="2"/>
        <v>05023 – BILLARD CLUB NOGENTAIS</v>
      </c>
    </row>
    <row r="48" spans="2:22" ht="15.75" thickBot="1" x14ac:dyDescent="0.3">
      <c r="B48" s="6" t="str">
        <f>'Libre 01-09-2025'!A49</f>
        <v>150110 N</v>
      </c>
      <c r="C48" s="1" t="str">
        <f>VLOOKUP(B48,TableauLibre[],2,0)</f>
        <v>BARREIRA ANTOINE</v>
      </c>
      <c r="D48" s="23" t="str">
        <f>VLOOKUP(B48,TableauLibre[],8,0)</f>
        <v>11052 – BILLARD CLUB FRIGNICOURT</v>
      </c>
      <c r="F48" s="12" t="str">
        <f>'Bande 01-09-2025'!A49</f>
        <v>011763 L</v>
      </c>
      <c r="G48" s="1" t="str">
        <f>VLOOKUP(F48,TableauBande[],2,0)</f>
        <v>BENJAMIN ERIC</v>
      </c>
      <c r="H48" s="23" t="str">
        <f>VLOOKUP(F48,TableauBande[],8,0)</f>
        <v>05045 – BILLARD CLUB AGEEN</v>
      </c>
      <c r="J48" s="13" t="str">
        <f>'3B 01-09-2025'!A49</f>
        <v>015147 P</v>
      </c>
      <c r="K48" s="1" t="str">
        <f>VLOOKUP(J48,Tableau3Bandes[],2,0)</f>
        <v>BAZIN RENE</v>
      </c>
      <c r="L48" s="23" t="str">
        <f>VLOOKUP(J48,Tableau3Bandes[],8,0)</f>
        <v>11042 – BILLARD CLUB STEPHANOIS</v>
      </c>
      <c r="N48" s="14" t="str">
        <f>'Cadre 01-09-2025'!A49</f>
        <v>150579 Y</v>
      </c>
      <c r="O48" s="1" t="str">
        <f>VLOOKUP(N48,TableauCadre[],2,0)</f>
        <v>CLAUSS FREDERIC</v>
      </c>
      <c r="P48" s="23" t="str">
        <f>VLOOKUP(N48,TableauCadre[],8,0)</f>
        <v>11029 – BILLARD CLUB MUSSIPONTAIN</v>
      </c>
      <c r="R48" s="11" t="str">
        <f t="shared" si="0"/>
        <v>150110 N</v>
      </c>
      <c r="T48" s="1" t="s">
        <v>139</v>
      </c>
      <c r="U48" s="1" t="str">
        <f t="shared" si="1"/>
        <v>BARREIRA ANTOINE</v>
      </c>
      <c r="V48" s="1" t="str">
        <f t="shared" si="2"/>
        <v>11052 – BILLARD CLUB FRIGNICOURT</v>
      </c>
    </row>
    <row r="49" spans="2:22" ht="15.75" thickBot="1" x14ac:dyDescent="0.3">
      <c r="B49" s="6" t="str">
        <f>'Libre 01-09-2025'!A50</f>
        <v>011761 J</v>
      </c>
      <c r="C49" s="1" t="str">
        <f>VLOOKUP(B49,TableauLibre[],2,0)</f>
        <v>BARRILLIOT ROBERT</v>
      </c>
      <c r="D49" s="23" t="str">
        <f>VLOOKUP(B49,TableauLibre[],8,0)</f>
        <v>05040 – EPERNAY BILLARD CLUB</v>
      </c>
      <c r="F49" s="12" t="str">
        <f>'Bande 01-09-2025'!A50</f>
        <v>012028 Q</v>
      </c>
      <c r="G49" s="1" t="str">
        <f>VLOOKUP(F49,TableauBande[],2,0)</f>
        <v>BENOIT PAUL</v>
      </c>
      <c r="H49" s="23" t="str">
        <f>VLOOKUP(F49,TableauBande[],8,0)</f>
        <v>05043 – ACAD. TAPIS VERT DE REIMS</v>
      </c>
      <c r="J49" s="13" t="str">
        <f>'3B 01-09-2025'!A50</f>
        <v>123348 E</v>
      </c>
      <c r="K49" s="1" t="str">
        <f>VLOOKUP(J49,Tableau3Bandes[],2,0)</f>
        <v>BEAUDOIN DOMINIQUE</v>
      </c>
      <c r="L49" s="23" t="str">
        <f>VLOOKUP(J49,Tableau3Bandes[],8,0)</f>
        <v>01002 – B.C 1935 STRASBOURG-SCHILTIGHEIM</v>
      </c>
      <c r="N49" s="14" t="str">
        <f>'Cadre 01-09-2025'!A50</f>
        <v>132188 E</v>
      </c>
      <c r="O49" s="1" t="str">
        <f>VLOOKUP(N49,TableauCadre[],2,0)</f>
        <v>COLLARD REMI</v>
      </c>
      <c r="P49" s="23" t="str">
        <f>VLOOKUP(N49,TableauCadre[],8,0)</f>
        <v>05041 – BILLARD CLUB DE GRAUVES</v>
      </c>
      <c r="R49" s="11" t="str">
        <f t="shared" si="0"/>
        <v>011761 J</v>
      </c>
      <c r="T49" s="1" t="s">
        <v>141</v>
      </c>
      <c r="U49" s="1" t="str">
        <f t="shared" si="1"/>
        <v>BARRILLIOT ROBERT</v>
      </c>
      <c r="V49" s="1" t="str">
        <f t="shared" si="2"/>
        <v>05040 – EPERNAY BILLARD CLUB</v>
      </c>
    </row>
    <row r="50" spans="2:22" ht="15.75" thickBot="1" x14ac:dyDescent="0.3">
      <c r="B50" s="6" t="str">
        <f>'Libre 01-09-2025'!A51</f>
        <v>015112 G</v>
      </c>
      <c r="C50" s="1" t="str">
        <f>VLOOKUP(B50,TableauLibre[],2,0)</f>
        <v>BARTZ ALBERT</v>
      </c>
      <c r="D50" s="23" t="str">
        <f>VLOOKUP(B50,TableauLibre[],8,0)</f>
        <v>11067 – BILLARD CLUB FLORANGE</v>
      </c>
      <c r="F50" s="12" t="str">
        <f>'Bande 01-09-2025'!A51</f>
        <v>152803 Q</v>
      </c>
      <c r="G50" s="1" t="str">
        <f>VLOOKUP(F50,TableauBande[],2,0)</f>
        <v>BENOIT STEPHANE</v>
      </c>
      <c r="H50" s="23" t="str">
        <f>VLOOKUP(F50,TableauBande[],8,0)</f>
        <v>11022 – ACADEMIE DE BILLARD SAINT-MAX / NANCY</v>
      </c>
      <c r="J50" s="13" t="str">
        <f>'3B 01-09-2025'!A51</f>
        <v>131400 W</v>
      </c>
      <c r="K50" s="1" t="str">
        <f>VLOOKUP(J50,Tableau3Bandes[],2,0)</f>
        <v>BEGEOT FLORIAN</v>
      </c>
      <c r="L50" s="23" t="str">
        <f>VLOOKUP(J50,Tableau3Bandes[],8,0)</f>
        <v>11022 – ACADEMIE DE BILLARD SAINT-MAX / NANCY</v>
      </c>
      <c r="N50" s="14" t="str">
        <f>'Cadre 01-09-2025'!A51</f>
        <v>014737 V</v>
      </c>
      <c r="O50" s="1" t="str">
        <f>VLOOKUP(N50,TableauCadre[],2,0)</f>
        <v>CORDEL PHILIPPE</v>
      </c>
      <c r="P50" s="23" t="str">
        <f>VLOOKUP(N50,TableauCadre[],8,0)</f>
        <v>11005 – E.S. HAGONDANGE</v>
      </c>
      <c r="R50" s="11" t="str">
        <f t="shared" si="0"/>
        <v>015112 G</v>
      </c>
      <c r="T50" s="1" t="s">
        <v>144</v>
      </c>
      <c r="U50" s="1" t="str">
        <f t="shared" si="1"/>
        <v>BARTZ ALBERT</v>
      </c>
      <c r="V50" s="1" t="str">
        <f t="shared" si="2"/>
        <v>11067 – BILLARD CLUB FLORANGE</v>
      </c>
    </row>
    <row r="51" spans="2:22" ht="15.75" thickBot="1" x14ac:dyDescent="0.3">
      <c r="B51" s="6" t="str">
        <f>'Libre 01-09-2025'!A52</f>
        <v>139653 H</v>
      </c>
      <c r="C51" s="1" t="str">
        <f>VLOOKUP(B51,TableauLibre[],2,0)</f>
        <v>BARUTEL SERGE</v>
      </c>
      <c r="D51" s="23" t="str">
        <f>VLOOKUP(B51,TableauLibre[],8,0)</f>
        <v>01070 – FCM BILLARD</v>
      </c>
      <c r="F51" s="12" t="str">
        <f>'Bande 01-09-2025'!A52</f>
        <v>122457 X</v>
      </c>
      <c r="G51" s="1" t="str">
        <f>VLOOKUP(F51,TableauBande[],2,0)</f>
        <v>BENS PHILIPPE</v>
      </c>
      <c r="H51" s="23" t="str">
        <f>VLOOKUP(F51,TableauBande[],8,0)</f>
        <v>01027 – B.C. GUEBWILLER</v>
      </c>
      <c r="J51" s="13" t="str">
        <f>'3B 01-09-2025'!A52</f>
        <v>157800 X</v>
      </c>
      <c r="K51" s="1" t="str">
        <f>VLOOKUP(J51,Tableau3Bandes[],2,0)</f>
        <v>BEGIN JEAN DANIEL</v>
      </c>
      <c r="L51" s="23" t="str">
        <f>VLOOKUP(J51,Tableau3Bandes[],8,0)</f>
        <v>11042 – BILLARD CLUB STEPHANOIS</v>
      </c>
      <c r="N51" s="14" t="str">
        <f>'Cadre 01-09-2025'!A52</f>
        <v>130948 M</v>
      </c>
      <c r="O51" s="1" t="str">
        <f>VLOOKUP(N51,TableauCadre[],2,0)</f>
        <v>COURTOT ADRIEN</v>
      </c>
      <c r="P51" s="23" t="str">
        <f>VLOOKUP(N51,TableauCadre[],8,0)</f>
        <v>01041 – COLMAR BILLARD CLUB 71</v>
      </c>
      <c r="R51" s="11" t="str">
        <f t="shared" si="0"/>
        <v>139653 H</v>
      </c>
      <c r="T51" s="1" t="s">
        <v>146</v>
      </c>
      <c r="U51" s="1" t="str">
        <f t="shared" si="1"/>
        <v>BARUTEL SERGE</v>
      </c>
      <c r="V51" s="1" t="str">
        <f t="shared" si="2"/>
        <v>01070 – FCM BILLARD</v>
      </c>
    </row>
    <row r="52" spans="2:22" ht="15.75" thickBot="1" x14ac:dyDescent="0.3">
      <c r="B52" s="6" t="str">
        <f>'Libre 01-09-2025'!A53</f>
        <v>138101 P</v>
      </c>
      <c r="C52" s="1" t="str">
        <f>VLOOKUP(B52,TableauLibre[],2,0)</f>
        <v>BATTE PATRICK</v>
      </c>
      <c r="D52" s="23" t="str">
        <f>VLOOKUP(B52,TableauLibre[],8,0)</f>
        <v>05042 – ACAD.CHALONNAISE DE BILLARD</v>
      </c>
      <c r="F52" s="12" t="str">
        <f>'Bande 01-09-2025'!A53</f>
        <v>012099 J</v>
      </c>
      <c r="G52" s="1" t="str">
        <f>VLOOKUP(F52,TableauBande[],2,0)</f>
        <v>BENSUSSAN ROGER</v>
      </c>
      <c r="H52" s="23" t="str">
        <f>VLOOKUP(F52,TableauBande[],8,0)</f>
        <v>05042 – ACAD.CHALONNAISE DE BILLARD</v>
      </c>
      <c r="J52" s="13" t="str">
        <f>'3B 01-09-2025'!A53</f>
        <v>015215 F</v>
      </c>
      <c r="K52" s="1" t="str">
        <f>VLOOKUP(J52,Tableau3Bandes[],2,0)</f>
        <v>BEHERLET MARC</v>
      </c>
      <c r="L52" s="23" t="str">
        <f>VLOOKUP(J52,Tableau3Bandes[],8,0)</f>
        <v>11032 – BILLARD CLUB HOMECOURT</v>
      </c>
      <c r="N52" s="14" t="str">
        <f>'Cadre 01-09-2025'!A53</f>
        <v>015054 A</v>
      </c>
      <c r="O52" s="1" t="str">
        <f>VLOOKUP(N52,TableauCadre[],2,0)</f>
        <v>CUNY DOMINIQUE</v>
      </c>
      <c r="P52" s="23" t="str">
        <f>VLOOKUP(N52,TableauCadre[],8,0)</f>
        <v>11064 – BILLARD CLUB ELOYES</v>
      </c>
      <c r="R52" s="11" t="str">
        <f t="shared" si="0"/>
        <v>138101 P</v>
      </c>
      <c r="T52" s="1" t="s">
        <v>149</v>
      </c>
      <c r="U52" s="1" t="str">
        <f t="shared" si="1"/>
        <v>BATTE PATRICK</v>
      </c>
      <c r="V52" s="1" t="str">
        <f t="shared" si="2"/>
        <v>05042 – ACAD.CHALONNAISE DE BILLARD</v>
      </c>
    </row>
    <row r="53" spans="2:22" ht="15.75" thickBot="1" x14ac:dyDescent="0.3">
      <c r="B53" s="6" t="str">
        <f>'Libre 01-09-2025'!A54</f>
        <v>145973 J</v>
      </c>
      <c r="C53" s="1" t="str">
        <f>VLOOKUP(B53,TableauLibre[],2,0)</f>
        <v>BATTELIER MICHEL</v>
      </c>
      <c r="D53" s="23" t="str">
        <f>VLOOKUP(B53,TableauLibre[],8,0)</f>
        <v>05034 – BILLARD TROYES AGGLO</v>
      </c>
      <c r="F53" s="12" t="str">
        <f>'Bande 01-09-2025'!A54</f>
        <v>178375 L</v>
      </c>
      <c r="G53" s="1" t="str">
        <f>VLOOKUP(F53,TableauBande[],2,0)</f>
        <v>BERTHON EDGAR</v>
      </c>
      <c r="H53" s="23" t="str">
        <f>VLOOKUP(F53,TableauBande[],8,0)</f>
        <v>05034 – BILLARD TROYES AGGLO</v>
      </c>
      <c r="J53" s="13" t="str">
        <f>'3B 01-09-2025'!A54</f>
        <v>128640 S</v>
      </c>
      <c r="K53" s="1" t="str">
        <f>VLOOKUP(J53,Tableau3Bandes[],2,0)</f>
        <v>BEINZE TONY</v>
      </c>
      <c r="L53" s="23" t="str">
        <f>VLOOKUP(J53,Tableau3Bandes[],8,0)</f>
        <v>01004 – B.C. BISCHHEIM</v>
      </c>
      <c r="N53" s="14" t="str">
        <f>'Cadre 01-09-2025'!A54</f>
        <v>156181 M</v>
      </c>
      <c r="O53" s="1" t="str">
        <f>VLOOKUP(N53,TableauCadre[],2,0)</f>
        <v>CURE JEAN LUC</v>
      </c>
      <c r="P53" s="23" t="str">
        <f>VLOOKUP(N53,TableauCadre[],8,0)</f>
        <v>11032 – BILLARD CLUB HOMECOURT</v>
      </c>
      <c r="R53" s="11" t="str">
        <f t="shared" si="0"/>
        <v>145973 J</v>
      </c>
      <c r="T53" s="1" t="s">
        <v>152</v>
      </c>
      <c r="U53" s="1" t="str">
        <f t="shared" si="1"/>
        <v>BATTELIER MICHEL</v>
      </c>
      <c r="V53" s="1" t="str">
        <f t="shared" si="2"/>
        <v>05034 – BILLARD TROYES AGGLO</v>
      </c>
    </row>
    <row r="54" spans="2:22" ht="15.75" thickBot="1" x14ac:dyDescent="0.3">
      <c r="B54" s="6" t="str">
        <f>'Libre 01-09-2025'!A55</f>
        <v>012097 H</v>
      </c>
      <c r="C54" s="1" t="str">
        <f>VLOOKUP(B54,TableauLibre[],2,0)</f>
        <v>BATTIN PHILIPPE</v>
      </c>
      <c r="D54" s="23" t="str">
        <f>VLOOKUP(B54,TableauLibre[],8,0)</f>
        <v>05042 – ACAD.CHALONNAISE DE BILLARD</v>
      </c>
      <c r="F54" s="12" t="str">
        <f>'Bande 01-09-2025'!A55</f>
        <v>136663 H</v>
      </c>
      <c r="G54" s="1" t="str">
        <f>VLOOKUP(F54,TableauBande[],2,0)</f>
        <v>BIDAULT PASCAL</v>
      </c>
      <c r="H54" s="23" t="str">
        <f>VLOOKUP(F54,TableauBande[],8,0)</f>
        <v>05047 – BILLARD CLUB SEZANNAIS</v>
      </c>
      <c r="J54" s="13" t="str">
        <f>'3B 01-09-2025'!A55</f>
        <v>015151 T</v>
      </c>
      <c r="K54" s="1" t="str">
        <f>VLOOKUP(J54,Tableau3Bandes[],2,0)</f>
        <v>BELLET ALAIN</v>
      </c>
      <c r="L54" s="23" t="str">
        <f>VLOOKUP(J54,Tableau3Bandes[],8,0)</f>
        <v>11033 – BILLARD CLUB AUDUN VILLERUPT</v>
      </c>
      <c r="N54" s="14" t="str">
        <f>'Cadre 01-09-2025'!A55</f>
        <v>156778 L</v>
      </c>
      <c r="O54" s="1" t="str">
        <f>VLOOKUP(N54,TableauCadre[],2,0)</f>
        <v>CZEKALSKI GILLES</v>
      </c>
      <c r="P54" s="23" t="str">
        <f>VLOOKUP(N54,TableauCadre[],8,0)</f>
        <v>01031 – B.C. ERSTEIN</v>
      </c>
      <c r="R54" s="11" t="str">
        <f t="shared" si="0"/>
        <v>012097 H</v>
      </c>
      <c r="T54" s="1" t="s">
        <v>155</v>
      </c>
      <c r="U54" s="1" t="str">
        <f t="shared" si="1"/>
        <v>BATTIN PHILIPPE</v>
      </c>
      <c r="V54" s="1" t="str">
        <f t="shared" si="2"/>
        <v>05042 – ACAD.CHALONNAISE DE BILLARD</v>
      </c>
    </row>
    <row r="55" spans="2:22" ht="15.75" thickBot="1" x14ac:dyDescent="0.3">
      <c r="B55" s="6" t="str">
        <f>'Libre 01-09-2025'!A56</f>
        <v>011858 C</v>
      </c>
      <c r="C55" s="1" t="str">
        <f>VLOOKUP(B55,TableauLibre[],2,0)</f>
        <v>BAUDRY ALAIN</v>
      </c>
      <c r="D55" s="23" t="str">
        <f>VLOOKUP(B55,TableauLibre[],8,0)</f>
        <v>05041 – BILLARD CLUB DE GRAUVES</v>
      </c>
      <c r="F55" s="12" t="str">
        <f>'Bande 01-09-2025'!A56</f>
        <v>010141 B</v>
      </c>
      <c r="G55" s="1" t="str">
        <f>VLOOKUP(F55,TableauBande[],2,0)</f>
        <v>BIELLMANN JEAN LOUIS</v>
      </c>
      <c r="H55" s="23" t="str">
        <f>VLOOKUP(F55,TableauBande[],8,0)</f>
        <v>01023 – B.C. NEUF BRISACH</v>
      </c>
      <c r="J55" s="13" t="str">
        <f>'3B 01-09-2025'!A56</f>
        <v>014895 X</v>
      </c>
      <c r="K55" s="1" t="str">
        <f>VLOOKUP(J55,Tableau3Bandes[],2,0)</f>
        <v>BELLINI JACQUES</v>
      </c>
      <c r="L55" s="23" t="str">
        <f>VLOOKUP(J55,Tableau3Bandes[],8,0)</f>
        <v>11033 – BILLARD CLUB AUDUN VILLERUPT</v>
      </c>
      <c r="N55" s="14" t="str">
        <f>'Cadre 01-09-2025'!A56</f>
        <v>011783 F</v>
      </c>
      <c r="O55" s="1" t="str">
        <f>VLOOKUP(N55,TableauCadre[],2,0)</f>
        <v>DA FONSECA JOSE</v>
      </c>
      <c r="P55" s="23" t="str">
        <f>VLOOKUP(N55,TableauCadre[],8,0)</f>
        <v>05042 – ACAD.CHALONNAISE DE BILLARD</v>
      </c>
      <c r="R55" s="11" t="str">
        <f t="shared" si="0"/>
        <v>011858 C</v>
      </c>
      <c r="T55" s="1" t="s">
        <v>157</v>
      </c>
      <c r="U55" s="1" t="str">
        <f t="shared" si="1"/>
        <v>BAUDRY ALAIN</v>
      </c>
      <c r="V55" s="1" t="str">
        <f t="shared" si="2"/>
        <v>05041 – BILLARD CLUB DE GRAUVES</v>
      </c>
    </row>
    <row r="56" spans="2:22" ht="15.75" thickBot="1" x14ac:dyDescent="0.3">
      <c r="B56" s="6" t="str">
        <f>'Libre 01-09-2025'!A57</f>
        <v>106582 I</v>
      </c>
      <c r="C56" s="1" t="str">
        <f>VLOOKUP(B56,TableauLibre[],2,0)</f>
        <v>BAUMANN DIDIER</v>
      </c>
      <c r="D56" s="23" t="str">
        <f>VLOOKUP(B56,TableauLibre[],8,0)</f>
        <v>01004 – B.C. BISCHHEIM</v>
      </c>
      <c r="F56" s="12" t="str">
        <f>'Bande 01-09-2025'!A57</f>
        <v>140267 X</v>
      </c>
      <c r="G56" s="1" t="str">
        <f>VLOOKUP(F56,TableauBande[],2,0)</f>
        <v>BIGOT GERARD</v>
      </c>
      <c r="H56" s="23" t="str">
        <f>VLOOKUP(F56,TableauBande[],8,0)</f>
        <v>05040 – EPERNAY BILLARD CLUB</v>
      </c>
      <c r="J56" s="13" t="str">
        <f>'3B 01-09-2025'!A57</f>
        <v>182445 K</v>
      </c>
      <c r="K56" s="1" t="str">
        <f>VLOOKUP(J56,Tableau3Bandes[],2,0)</f>
        <v>BENINI HERVE</v>
      </c>
      <c r="L56" s="23" t="str">
        <f>VLOOKUP(J56,Tableau3Bandes[],8,0)</f>
        <v>05023 – BILLARD CLUB NOGENTAIS</v>
      </c>
      <c r="N56" s="14" t="str">
        <f>'Cadre 01-09-2025'!A57</f>
        <v>012884 O</v>
      </c>
      <c r="O56" s="1" t="str">
        <f>VLOOKUP(N56,TableauCadre[],2,0)</f>
        <v>DAL CORTIVO PAUL</v>
      </c>
      <c r="P56" s="23" t="str">
        <f>VLOOKUP(N56,TableauCadre[],8,0)</f>
        <v>11067 – BILLARD CLUB FLORANGE</v>
      </c>
      <c r="R56" s="11" t="str">
        <f t="shared" si="0"/>
        <v>106582 I</v>
      </c>
      <c r="T56" s="1" t="s">
        <v>159</v>
      </c>
      <c r="U56" s="1" t="str">
        <f t="shared" si="1"/>
        <v>BAUMANN DIDIER</v>
      </c>
      <c r="V56" s="1" t="str">
        <f t="shared" si="2"/>
        <v>01004 – B.C. BISCHHEIM</v>
      </c>
    </row>
    <row r="57" spans="2:22" ht="15.75" thickBot="1" x14ac:dyDescent="0.3">
      <c r="B57" s="6" t="str">
        <f>'Libre 01-09-2025'!A58</f>
        <v>128040 Q</v>
      </c>
      <c r="C57" s="1" t="str">
        <f>VLOOKUP(B57,TableauLibre[],2,0)</f>
        <v>BAUMANN GERARD</v>
      </c>
      <c r="D57" s="23" t="str">
        <f>VLOOKUP(B57,TableauLibre[],8,0)</f>
        <v>01020 – B.C. 1947 SELESTAT</v>
      </c>
      <c r="F57" s="12" t="str">
        <f>'Bande 01-09-2025'!A58</f>
        <v>152900 W</v>
      </c>
      <c r="G57" s="1" t="str">
        <f>VLOOKUP(F57,TableauBande[],2,0)</f>
        <v>BILLAULT MICHEL</v>
      </c>
      <c r="H57" s="23" t="str">
        <f>VLOOKUP(F57,TableauBande[],8,0)</f>
        <v>11072 – AMICALE BILLARD DE MAGNY</v>
      </c>
      <c r="J57" s="13" t="str">
        <f>'3B 01-09-2025'!A58</f>
        <v>011763 L</v>
      </c>
      <c r="K57" s="1" t="str">
        <f>VLOOKUP(J57,Tableau3Bandes[],2,0)</f>
        <v>BENJAMIN ERIC</v>
      </c>
      <c r="L57" s="23" t="str">
        <f>VLOOKUP(J57,Tableau3Bandes[],8,0)</f>
        <v>05045 – BILLARD CLUB AGEEN</v>
      </c>
      <c r="N57" s="14" t="str">
        <f>'Cadre 01-09-2025'!A58</f>
        <v>014817 X</v>
      </c>
      <c r="O57" s="1" t="str">
        <f>VLOOKUP(N57,TableauCadre[],2,0)</f>
        <v>DALLA TORRE GERARD</v>
      </c>
      <c r="P57" s="23" t="str">
        <f>VLOOKUP(N57,TableauCadre[],8,0)</f>
        <v>11067 – BILLARD CLUB FLORANGE</v>
      </c>
      <c r="R57" s="11" t="str">
        <f t="shared" si="0"/>
        <v>128040 Q</v>
      </c>
      <c r="T57" s="1" t="s">
        <v>161</v>
      </c>
      <c r="U57" s="1" t="str">
        <f t="shared" si="1"/>
        <v>BAUMANN GERARD</v>
      </c>
      <c r="V57" s="1" t="str">
        <f t="shared" si="2"/>
        <v>01020 – B.C. 1947 SELESTAT</v>
      </c>
    </row>
    <row r="58" spans="2:22" ht="15.75" thickBot="1" x14ac:dyDescent="0.3">
      <c r="B58" s="6" t="str">
        <f>'Libre 01-09-2025'!A59</f>
        <v>010044 I</v>
      </c>
      <c r="C58" s="1" t="str">
        <f>VLOOKUP(B58,TableauLibre[],2,0)</f>
        <v>BAY FRANCIS</v>
      </c>
      <c r="D58" s="23" t="str">
        <f>VLOOKUP(B58,TableauLibre[],8,0)</f>
        <v>01049 – B.C. BARR</v>
      </c>
      <c r="F58" s="12" t="str">
        <f>'Bande 01-09-2025'!A59</f>
        <v>121153 T</v>
      </c>
      <c r="G58" s="1" t="str">
        <f>VLOOKUP(F58,TableauBande[],2,0)</f>
        <v>BIVONA GAETAN</v>
      </c>
      <c r="H58" s="23" t="str">
        <f>VLOOKUP(F58,TableauBande[],8,0)</f>
        <v>05001 – ACAD.CHARLEVILLE-MEZIERES</v>
      </c>
      <c r="J58" s="13" t="str">
        <f>'3B 01-09-2025'!A59</f>
        <v>012028 Q</v>
      </c>
      <c r="K58" s="1" t="str">
        <f>VLOOKUP(J58,Tableau3Bandes[],2,0)</f>
        <v>BENOIT PAUL</v>
      </c>
      <c r="L58" s="23" t="str">
        <f>VLOOKUP(J58,Tableau3Bandes[],8,0)</f>
        <v>05043 – ACAD. TAPIS VERT DE REIMS</v>
      </c>
      <c r="N58" s="14" t="str">
        <f>'Cadre 01-09-2025'!A59</f>
        <v>140752 O</v>
      </c>
      <c r="O58" s="1" t="str">
        <f>VLOOKUP(N58,TableauCadre[],2,0)</f>
        <v>DE ALMEIDA JOAQUIM</v>
      </c>
      <c r="P58" s="23" t="str">
        <f>VLOOKUP(N58,TableauCadre[],8,0)</f>
        <v>11042 – BILLARD CLUB STEPHANOIS</v>
      </c>
      <c r="R58" s="11" t="str">
        <f t="shared" si="0"/>
        <v>010044 I</v>
      </c>
      <c r="T58" s="1" t="s">
        <v>163</v>
      </c>
      <c r="U58" s="1" t="str">
        <f t="shared" si="1"/>
        <v>BAY FRANCIS</v>
      </c>
      <c r="V58" s="1" t="str">
        <f t="shared" si="2"/>
        <v>01049 – B.C. BARR</v>
      </c>
    </row>
    <row r="59" spans="2:22" ht="15.75" thickBot="1" x14ac:dyDescent="0.3">
      <c r="B59" s="6" t="str">
        <f>'Libre 01-09-2025'!A60</f>
        <v>015147 P</v>
      </c>
      <c r="C59" s="1" t="str">
        <f>VLOOKUP(B59,TableauLibre[],2,0)</f>
        <v>BAZIN RENE</v>
      </c>
      <c r="D59" s="23" t="str">
        <f>VLOOKUP(B59,TableauLibre[],8,0)</f>
        <v>11042 – BILLARD CLUB STEPHANOIS</v>
      </c>
      <c r="F59" s="12" t="str">
        <f>'Bande 01-09-2025'!A60</f>
        <v>010215 X</v>
      </c>
      <c r="G59" s="1" t="str">
        <f>VLOOKUP(F59,TableauBande[],2,0)</f>
        <v>BLIN FREDERIC</v>
      </c>
      <c r="H59" s="23" t="str">
        <f>VLOOKUP(F59,TableauBande[],8,0)</f>
        <v>01044 – F.C. MULHOUSE</v>
      </c>
      <c r="J59" s="13" t="str">
        <f>'3B 01-09-2025'!A60</f>
        <v>152803 Q</v>
      </c>
      <c r="K59" s="1" t="str">
        <f>VLOOKUP(J59,Tableau3Bandes[],2,0)</f>
        <v>BENOIT STEPHANE</v>
      </c>
      <c r="L59" s="23" t="str">
        <f>VLOOKUP(J59,Tableau3Bandes[],8,0)</f>
        <v>11022 – ACADEMIE DE BILLARD SAINT-MAX / NANCY</v>
      </c>
      <c r="N59" s="14" t="str">
        <f>'Cadre 01-09-2025'!A60</f>
        <v>137940 K</v>
      </c>
      <c r="O59" s="1" t="str">
        <f>VLOOKUP(N59,TableauCadre[],2,0)</f>
        <v>DE ALMEIDA JOSE</v>
      </c>
      <c r="P59" s="23" t="str">
        <f>VLOOKUP(N59,TableauCadre[],8,0)</f>
        <v>11064 – BILLARD CLUB ELOYES</v>
      </c>
      <c r="R59" s="11" t="str">
        <f t="shared" si="0"/>
        <v>015147 P</v>
      </c>
      <c r="T59" s="1" t="s">
        <v>165</v>
      </c>
      <c r="U59" s="1" t="str">
        <f t="shared" si="1"/>
        <v>BAZIN RENE</v>
      </c>
      <c r="V59" s="1" t="str">
        <f t="shared" si="2"/>
        <v>11042 – BILLARD CLUB STEPHANOIS</v>
      </c>
    </row>
    <row r="60" spans="2:22" ht="15.75" thickBot="1" x14ac:dyDescent="0.3">
      <c r="B60" s="6" t="str">
        <f>'Libre 01-09-2025'!A61</f>
        <v>135202 C</v>
      </c>
      <c r="C60" s="1" t="str">
        <f>VLOOKUP(B60,TableauLibre[],2,0)</f>
        <v>BEAUCOURT CLEMENT</v>
      </c>
      <c r="D60" s="23" t="str">
        <f>VLOOKUP(B60,TableauLibre[],8,0)</f>
        <v>11032 – BILLARD CLUB HOMECOURT</v>
      </c>
      <c r="F60" s="12" t="str">
        <f>'Bande 01-09-2025'!A61</f>
        <v>100009 N</v>
      </c>
      <c r="G60" s="1" t="str">
        <f>VLOOKUP(F60,TableauBande[],2,0)</f>
        <v>BOBEE GREGORY</v>
      </c>
      <c r="H60" s="23" t="str">
        <f>VLOOKUP(F60,TableauBande[],8,0)</f>
        <v>11110 – ANGUS BILLARD CLUB</v>
      </c>
      <c r="J60" s="13" t="str">
        <f>'3B 01-09-2025'!A61</f>
        <v>122457 X</v>
      </c>
      <c r="K60" s="1" t="str">
        <f>VLOOKUP(J60,Tableau3Bandes[],2,0)</f>
        <v>BENS PHILIPPE</v>
      </c>
      <c r="L60" s="23" t="str">
        <f>VLOOKUP(J60,Tableau3Bandes[],8,0)</f>
        <v>01027 – B.C. GUEBWILLER</v>
      </c>
      <c r="N60" s="14" t="str">
        <f>'Cadre 01-09-2025'!A61</f>
        <v>111923 T</v>
      </c>
      <c r="O60" s="1" t="str">
        <f>VLOOKUP(N60,TableauCadre[],2,0)</f>
        <v>DE QUEIROS SOARES JOSE</v>
      </c>
      <c r="P60" s="23" t="str">
        <f>VLOOKUP(N60,TableauCadre[],8,0)</f>
        <v>01006 – AMICALE DE BILLARD ECKBOLSHEIM</v>
      </c>
      <c r="R60" s="11" t="str">
        <f t="shared" si="0"/>
        <v>135202 C</v>
      </c>
      <c r="T60" s="1" t="s">
        <v>168</v>
      </c>
      <c r="U60" s="1" t="str">
        <f t="shared" si="1"/>
        <v>BEAUCOURT CLEMENT</v>
      </c>
      <c r="V60" s="1" t="str">
        <f t="shared" si="2"/>
        <v>11032 – BILLARD CLUB HOMECOURT</v>
      </c>
    </row>
    <row r="61" spans="2:22" ht="15.75" thickBot="1" x14ac:dyDescent="0.3">
      <c r="B61" s="6" t="str">
        <f>'Libre 01-09-2025'!A62</f>
        <v>137303 X</v>
      </c>
      <c r="C61" s="1" t="str">
        <f>VLOOKUP(B61,TableauLibre[],2,0)</f>
        <v>BEBIN ERIC</v>
      </c>
      <c r="D61" s="23" t="str">
        <f>VLOOKUP(B61,TableauLibre[],8,0)</f>
        <v>01044 – F.C. MULHOUSE</v>
      </c>
      <c r="F61" s="12" t="str">
        <f>'Bande 01-09-2025'!A62</f>
        <v>012622 M</v>
      </c>
      <c r="G61" s="1" t="str">
        <f>VLOOKUP(F61,TableauBande[],2,0)</f>
        <v>BONFILS XAVIER</v>
      </c>
      <c r="H61" s="23" t="str">
        <f>VLOOKUP(F61,TableauBande[],8,0)</f>
        <v>05043 – ACAD. TAPIS VERT DE REIMS</v>
      </c>
      <c r="J61" s="13" t="str">
        <f>'3B 01-09-2025'!A62</f>
        <v>178375 L</v>
      </c>
      <c r="K61" s="1" t="str">
        <f>VLOOKUP(J61,Tableau3Bandes[],2,0)</f>
        <v>BERTHON EDGAR</v>
      </c>
      <c r="L61" s="23" t="str">
        <f>VLOOKUP(J61,Tableau3Bandes[],8,0)</f>
        <v>05034 – BILLARD TROYES AGGLO</v>
      </c>
      <c r="N61" s="14" t="str">
        <f>'Cadre 01-09-2025'!A62</f>
        <v>151283 N</v>
      </c>
      <c r="O61" s="1" t="str">
        <f>VLOOKUP(N61,TableauCadre[],2,0)</f>
        <v>DECAUCHY BERNARD</v>
      </c>
      <c r="P61" s="23" t="str">
        <f>VLOOKUP(N61,TableauCadre[],8,0)</f>
        <v>05028 – BILLARD CLUB DE MARIGNY ST FLAVY</v>
      </c>
      <c r="R61" s="11" t="str">
        <f t="shared" si="0"/>
        <v>137303 X</v>
      </c>
      <c r="T61" s="1" t="s">
        <v>170</v>
      </c>
      <c r="U61" s="1" t="str">
        <f t="shared" si="1"/>
        <v>BEBIN ERIC</v>
      </c>
      <c r="V61" s="1" t="str">
        <f t="shared" si="2"/>
        <v>01044 – F.C. MULHOUSE</v>
      </c>
    </row>
    <row r="62" spans="2:22" ht="15.75" thickBot="1" x14ac:dyDescent="0.3">
      <c r="B62" s="6" t="str">
        <f>'Libre 01-09-2025'!A63</f>
        <v>010252 I</v>
      </c>
      <c r="C62" s="1" t="str">
        <f>VLOOKUP(B62,TableauLibre[],2,0)</f>
        <v>BECK RICHARD</v>
      </c>
      <c r="D62" s="23" t="str">
        <f>VLOOKUP(B62,TableauLibre[],8,0)</f>
        <v>01004 – B.C. BISCHHEIM</v>
      </c>
      <c r="F62" s="12" t="str">
        <f>'Bande 01-09-2025'!A63</f>
        <v>012001 P</v>
      </c>
      <c r="G62" s="1" t="str">
        <f>VLOOKUP(F62,TableauBande[],2,0)</f>
        <v>BOQUET PIERRE</v>
      </c>
      <c r="H62" s="23" t="str">
        <f>VLOOKUP(F62,TableauBande[],8,0)</f>
        <v>05001 – ACAD.CHARLEVILLE-MEZIERES</v>
      </c>
      <c r="J62" s="13" t="str">
        <f>'3B 01-09-2025'!A63</f>
        <v>141221 P</v>
      </c>
      <c r="K62" s="1" t="str">
        <f>VLOOKUP(J62,Tableau3Bandes[],2,0)</f>
        <v>BESSON THOMAS</v>
      </c>
      <c r="L62" s="23" t="str">
        <f>VLOOKUP(J62,Tableau3Bandes[],8,0)</f>
        <v>11003 – BILLARD CLUB BAN SAINT MARTIN</v>
      </c>
      <c r="N62" s="14" t="str">
        <f>'Cadre 01-09-2025'!A63</f>
        <v>132200 Q</v>
      </c>
      <c r="O62" s="1" t="str">
        <f>VLOOKUP(N62,TableauCadre[],2,0)</f>
        <v>DECLERCQ ALAIN</v>
      </c>
      <c r="P62" s="23" t="str">
        <f>VLOOKUP(N62,TableauCadre[],8,0)</f>
        <v>05034 – BILLARD TROYES AGGLO</v>
      </c>
      <c r="R62" s="11" t="str">
        <f t="shared" si="0"/>
        <v>010252 I</v>
      </c>
      <c r="T62" s="1" t="s">
        <v>172</v>
      </c>
      <c r="U62" s="1" t="str">
        <f t="shared" si="1"/>
        <v>BECK RICHARD</v>
      </c>
      <c r="V62" s="1" t="str">
        <f t="shared" si="2"/>
        <v>01004 – B.C. BISCHHEIM</v>
      </c>
    </row>
    <row r="63" spans="2:22" ht="15.75" thickBot="1" x14ac:dyDescent="0.3">
      <c r="B63" s="6" t="str">
        <f>'Libre 01-09-2025'!A64</f>
        <v>134496 Y</v>
      </c>
      <c r="C63" s="1" t="str">
        <f>VLOOKUP(B63,TableauLibre[],2,0)</f>
        <v>BECKER THOMAS</v>
      </c>
      <c r="D63" s="23" t="str">
        <f>VLOOKUP(B63,TableauLibre[],8,0)</f>
        <v>01016 – B.C. HAGUENAU</v>
      </c>
      <c r="F63" s="12" t="str">
        <f>'Bande 01-09-2025'!A64</f>
        <v>150535 A</v>
      </c>
      <c r="G63" s="1" t="str">
        <f>VLOOKUP(F63,TableauBande[],2,0)</f>
        <v>BORDEREAUX GILLES</v>
      </c>
      <c r="H63" s="23" t="str">
        <f>VLOOKUP(F63,TableauBande[],8,0)</f>
        <v>11052 – BILLARD CLUB FRIGNICOURT</v>
      </c>
      <c r="J63" s="13" t="str">
        <f>'3B 01-09-2025'!A64</f>
        <v>156746 B</v>
      </c>
      <c r="K63" s="1" t="str">
        <f>VLOOKUP(J63,Tableau3Bandes[],2,0)</f>
        <v>BEURAUD CHRISTIAN</v>
      </c>
      <c r="L63" s="23" t="str">
        <f>VLOOKUP(J63,Tableau3Bandes[],8,0)</f>
        <v>11027 – ASS. SPORT. LAXOVIENNE DE BILLARD</v>
      </c>
      <c r="N63" s="14" t="str">
        <f>'Cadre 01-09-2025'!A64</f>
        <v>106607 H</v>
      </c>
      <c r="O63" s="1" t="str">
        <f>VLOOKUP(N63,TableauCadre[],2,0)</f>
        <v>DELBOS ALAIN</v>
      </c>
      <c r="P63" s="23" t="str">
        <f>VLOOKUP(N63,TableauCadre[],8,0)</f>
        <v>01049 – B.C. BARR</v>
      </c>
      <c r="R63" s="11" t="str">
        <f t="shared" si="0"/>
        <v>134496 Y</v>
      </c>
      <c r="T63" s="1" t="s">
        <v>174</v>
      </c>
      <c r="U63" s="1" t="str">
        <f t="shared" si="1"/>
        <v>BECKER THOMAS</v>
      </c>
      <c r="V63" s="1" t="str">
        <f t="shared" si="2"/>
        <v>01016 – B.C. HAGUENAU</v>
      </c>
    </row>
    <row r="64" spans="2:22" ht="15.75" thickBot="1" x14ac:dyDescent="0.3">
      <c r="B64" s="6" t="str">
        <f>'Libre 01-09-2025'!A65</f>
        <v>125750 O</v>
      </c>
      <c r="C64" s="1" t="str">
        <f>VLOOKUP(B64,TableauLibre[],2,0)</f>
        <v>BEDIOT BERNARD</v>
      </c>
      <c r="D64" s="23" t="str">
        <f>VLOOKUP(B64,TableauLibre[],8,0)</f>
        <v>11052 – BILLARD CLUB FRIGNICOURT</v>
      </c>
      <c r="F64" s="12" t="str">
        <f>'Bande 01-09-2025'!A65</f>
        <v>157674 K</v>
      </c>
      <c r="G64" s="1" t="str">
        <f>VLOOKUP(F64,TableauBande[],2,0)</f>
        <v>BORTOLOTTI FRANCIS</v>
      </c>
      <c r="H64" s="23" t="str">
        <f>VLOOKUP(F64,TableauBande[],8,0)</f>
        <v>05023 – BILLARD CLUB NOGENTAIS</v>
      </c>
      <c r="J64" s="13" t="str">
        <f>'3B 01-09-2025'!A65</f>
        <v>010221 D</v>
      </c>
      <c r="K64" s="1" t="str">
        <f>VLOOKUP(J64,Tableau3Bandes[],2,0)</f>
        <v>BEURTON HUBERT</v>
      </c>
      <c r="L64" s="23" t="str">
        <f>VLOOKUP(J64,Tableau3Bandes[],8,0)</f>
        <v>01041 – COLMAR BILLARD CLUB 71</v>
      </c>
      <c r="N64" s="14" t="str">
        <f>'Cadre 01-09-2025'!A65</f>
        <v>122996 Q</v>
      </c>
      <c r="O64" s="1" t="str">
        <f>VLOOKUP(N64,TableauCadre[],2,0)</f>
        <v>DELETAIN JACKY</v>
      </c>
      <c r="P64" s="23" t="str">
        <f>VLOOKUP(N64,TableauCadre[],8,0)</f>
        <v>05047 – BILLARD CLUB SEZANNAIS</v>
      </c>
      <c r="R64" s="11" t="str">
        <f t="shared" si="0"/>
        <v>125750 O</v>
      </c>
      <c r="T64" s="1" t="s">
        <v>177</v>
      </c>
      <c r="U64" s="1" t="str">
        <f t="shared" si="1"/>
        <v>BEDIOT BERNARD</v>
      </c>
      <c r="V64" s="1" t="str">
        <f t="shared" si="2"/>
        <v>11052 – BILLARD CLUB FRIGNICOURT</v>
      </c>
    </row>
    <row r="65" spans="2:22" ht="15.75" thickBot="1" x14ac:dyDescent="0.3">
      <c r="B65" s="6" t="str">
        <f>'Libre 01-09-2025'!A66</f>
        <v>145072 S</v>
      </c>
      <c r="C65" s="1" t="str">
        <f>VLOOKUP(B65,TableauLibre[],2,0)</f>
        <v>BEDNAREK JEAN MICHEL</v>
      </c>
      <c r="D65" s="23" t="str">
        <f>VLOOKUP(B65,TableauLibre[],8,0)</f>
        <v>11067 – BILLARD CLUB FLORANGE</v>
      </c>
      <c r="F65" s="12" t="str">
        <f>'Bande 01-09-2025'!A66</f>
        <v>113872 S</v>
      </c>
      <c r="G65" s="1" t="str">
        <f>VLOOKUP(F65,TableauBande[],2,0)</f>
        <v>BOUDIGNAT MICHEL</v>
      </c>
      <c r="H65" s="23" t="str">
        <f>VLOOKUP(F65,TableauBande[],8,0)</f>
        <v>05023 – BILLARD CLUB NOGENTAIS</v>
      </c>
      <c r="J65" s="13" t="str">
        <f>'3B 01-09-2025'!A66</f>
        <v>010141 B</v>
      </c>
      <c r="K65" s="1" t="str">
        <f>VLOOKUP(J65,Tableau3Bandes[],2,0)</f>
        <v>BIELLMANN JEAN LOUIS</v>
      </c>
      <c r="L65" s="23" t="str">
        <f>VLOOKUP(J65,Tableau3Bandes[],8,0)</f>
        <v>01023 – B.C. NEUF BRISACH</v>
      </c>
      <c r="N65" s="14" t="str">
        <f>'Cadre 01-09-2025'!A66</f>
        <v>139095 V</v>
      </c>
      <c r="O65" s="1" t="str">
        <f>VLOOKUP(N65,TableauCadre[],2,0)</f>
        <v>DELORME DIDIER</v>
      </c>
      <c r="P65" s="23" t="str">
        <f>VLOOKUP(N65,TableauCadre[],8,0)</f>
        <v>05035 – ROMILLY SPORT 10 SECTION BILLARD</v>
      </c>
      <c r="R65" s="11" t="str">
        <f t="shared" si="0"/>
        <v>145072 S</v>
      </c>
      <c r="T65" s="1" t="s">
        <v>179</v>
      </c>
      <c r="U65" s="1" t="str">
        <f t="shared" si="1"/>
        <v>BEDNAREK JEAN MICHEL</v>
      </c>
      <c r="V65" s="1" t="str">
        <f t="shared" si="2"/>
        <v>11067 – BILLARD CLUB FLORANGE</v>
      </c>
    </row>
    <row r="66" spans="2:22" ht="15.75" thickBot="1" x14ac:dyDescent="0.3">
      <c r="B66" s="6" t="str">
        <f>'Libre 01-09-2025'!A67</f>
        <v>131400 W</v>
      </c>
      <c r="C66" s="1" t="str">
        <f>VLOOKUP(B66,TableauLibre[],2,0)</f>
        <v>BEGEOT FLORIAN</v>
      </c>
      <c r="D66" s="23" t="str">
        <f>VLOOKUP(B66,TableauLibre[],8,0)</f>
        <v>11022 – ACADEMIE DE BILLARD SAINT-MAX / NANCY</v>
      </c>
      <c r="F66" s="12" t="str">
        <f>'Bande 01-09-2025'!A67</f>
        <v>145743 N</v>
      </c>
      <c r="G66" s="1" t="str">
        <f>VLOOKUP(F66,TableauBande[],2,0)</f>
        <v>BOULEMNAKHER CHEAIB</v>
      </c>
      <c r="H66" s="23" t="str">
        <f>VLOOKUP(F66,TableauBande[],8,0)</f>
        <v>05032 – ARCIS BILLARD CLUB</v>
      </c>
      <c r="J66" s="13" t="str">
        <f>'3B 01-09-2025'!A67</f>
        <v>012035 X</v>
      </c>
      <c r="K66" s="1" t="str">
        <f>VLOOKUP(J66,Tableau3Bandes[],2,0)</f>
        <v>BIESBROUCK PHILIPPE</v>
      </c>
      <c r="L66" s="23" t="str">
        <f>VLOOKUP(J66,Tableau3Bandes[],8,0)</f>
        <v>05001 – ACAD.CHARLEVILLE-MEZIERES</v>
      </c>
      <c r="N66" s="14" t="str">
        <f>'Cadre 01-09-2025'!A67</f>
        <v>015342 C</v>
      </c>
      <c r="O66" s="1" t="str">
        <f>VLOOKUP(N66,TableauCadre[],2,0)</f>
        <v>DEMEE CYRIL</v>
      </c>
      <c r="P66" s="23" t="str">
        <f>VLOOKUP(N66,TableauCadre[],8,0)</f>
        <v>11051 – BILLARD CLUB BARISIEN</v>
      </c>
      <c r="R66" s="11" t="str">
        <f t="shared" ref="R66:R129" si="3">B66</f>
        <v>131400 W</v>
      </c>
      <c r="T66" s="1" t="s">
        <v>181</v>
      </c>
      <c r="U66" s="1" t="str">
        <f t="shared" ref="U66:U129" si="4">VLOOKUP(T66,B:D,2,0)</f>
        <v>BEGEOT FLORIAN</v>
      </c>
      <c r="V66" s="1" t="str">
        <f t="shared" ref="V66:V129" si="5">VLOOKUP(T66,B:D,3,0)</f>
        <v>11022 – ACADEMIE DE BILLARD SAINT-MAX / NANCY</v>
      </c>
    </row>
    <row r="67" spans="2:22" ht="15.75" thickBot="1" x14ac:dyDescent="0.3">
      <c r="B67" s="6" t="str">
        <f>'Libre 01-09-2025'!A68</f>
        <v>157800 X</v>
      </c>
      <c r="C67" s="1" t="str">
        <f>VLOOKUP(B67,TableauLibre[],2,0)</f>
        <v>BEGIN JEAN DANIEL</v>
      </c>
      <c r="D67" s="23" t="str">
        <f>VLOOKUP(B67,TableauLibre[],8,0)</f>
        <v>11042 – BILLARD CLUB STEPHANOIS</v>
      </c>
      <c r="F67" s="12" t="str">
        <f>'Bande 01-09-2025'!A68</f>
        <v>121194 I</v>
      </c>
      <c r="G67" s="1" t="str">
        <f>VLOOKUP(F67,TableauBande[],2,0)</f>
        <v>BOULENGER FLORENT</v>
      </c>
      <c r="H67" s="23" t="str">
        <f>VLOOKUP(F67,TableauBande[],8,0)</f>
        <v>05043 – ACAD. TAPIS VERT DE REIMS</v>
      </c>
      <c r="J67" s="13" t="str">
        <f>'3B 01-09-2025'!A68</f>
        <v>168767 S</v>
      </c>
      <c r="K67" s="1" t="str">
        <f>VLOOKUP(J67,Tableau3Bandes[],2,0)</f>
        <v>BIGNON CHRISTOPHE</v>
      </c>
      <c r="L67" s="23" t="str">
        <f>VLOOKUP(J67,Tableau3Bandes[],8,0)</f>
        <v>11062 – CERCLE DE BILLARD FRANCAIS ST AVOLD</v>
      </c>
      <c r="N67" s="14" t="str">
        <f>'Cadre 01-09-2025'!A68</f>
        <v>012955 H</v>
      </c>
      <c r="O67" s="1" t="str">
        <f>VLOOKUP(N67,TableauCadre[],2,0)</f>
        <v>DERAEDT FREDERIC</v>
      </c>
      <c r="P67" s="23" t="str">
        <f>VLOOKUP(N67,TableauCadre[],8,0)</f>
        <v>05040 – EPERNAY BILLARD CLUB</v>
      </c>
      <c r="R67" s="11" t="str">
        <f t="shared" si="3"/>
        <v>157800 X</v>
      </c>
      <c r="T67" s="1" t="s">
        <v>183</v>
      </c>
      <c r="U67" s="1" t="str">
        <f t="shared" si="4"/>
        <v>BEGIN JEAN DANIEL</v>
      </c>
      <c r="V67" s="1" t="str">
        <f t="shared" si="5"/>
        <v>11042 – BILLARD CLUB STEPHANOIS</v>
      </c>
    </row>
    <row r="68" spans="2:22" ht="15.75" thickBot="1" x14ac:dyDescent="0.3">
      <c r="B68" s="6" t="str">
        <f>'Libre 01-09-2025'!A69</f>
        <v>015215 F</v>
      </c>
      <c r="C68" s="1" t="str">
        <f>VLOOKUP(B68,TableauLibre[],2,0)</f>
        <v>BEHERLET MARC</v>
      </c>
      <c r="D68" s="23" t="str">
        <f>VLOOKUP(B68,TableauLibre[],8,0)</f>
        <v>11032 – BILLARD CLUB HOMECOURT</v>
      </c>
      <c r="F68" s="12" t="str">
        <f>'Bande 01-09-2025'!A69</f>
        <v>011767 P</v>
      </c>
      <c r="G68" s="1" t="str">
        <f>VLOOKUP(F68,TableauBande[],2,0)</f>
        <v>BOULET SERGE</v>
      </c>
      <c r="H68" s="23" t="str">
        <f>VLOOKUP(F68,TableauBande[],8,0)</f>
        <v>05041 – BILLARD CLUB DE GRAUVES</v>
      </c>
      <c r="J68" s="13" t="str">
        <f>'3B 01-09-2025'!A69</f>
        <v>124181 F</v>
      </c>
      <c r="K68" s="1" t="str">
        <f>VLOOKUP(J68,Tableau3Bandes[],2,0)</f>
        <v>BILLAS DAVID</v>
      </c>
      <c r="L68" s="23" t="str">
        <f>VLOOKUP(J68,Tableau3Bandes[],8,0)</f>
        <v>11047 – C.A.B. COMMERCY</v>
      </c>
      <c r="N68" s="14" t="str">
        <f>'Cadre 01-09-2025'!A69</f>
        <v>111689 T</v>
      </c>
      <c r="O68" s="1" t="str">
        <f>VLOOKUP(N68,TableauCadre[],2,0)</f>
        <v>DEVAUX PIERRE</v>
      </c>
      <c r="P68" s="23" t="str">
        <f>VLOOKUP(N68,TableauCadre[],8,0)</f>
        <v>05035 – ROMILLY SPORT 10 SECTION BILLARD</v>
      </c>
      <c r="R68" s="11" t="str">
        <f t="shared" si="3"/>
        <v>015215 F</v>
      </c>
      <c r="T68" s="1" t="s">
        <v>185</v>
      </c>
      <c r="U68" s="1" t="str">
        <f t="shared" si="4"/>
        <v>BEHERLET MARC</v>
      </c>
      <c r="V68" s="1" t="str">
        <f t="shared" si="5"/>
        <v>11032 – BILLARD CLUB HOMECOURT</v>
      </c>
    </row>
    <row r="69" spans="2:22" ht="15.75" thickBot="1" x14ac:dyDescent="0.3">
      <c r="B69" s="6" t="str">
        <f>'Libre 01-09-2025'!A70</f>
        <v>128640 S</v>
      </c>
      <c r="C69" s="1" t="str">
        <f>VLOOKUP(B69,TableauLibre[],2,0)</f>
        <v>BEINZE TONY</v>
      </c>
      <c r="D69" s="23" t="str">
        <f>VLOOKUP(B69,TableauLibre[],8,0)</f>
        <v>01004 – B.C. BISCHHEIM</v>
      </c>
      <c r="F69" s="12" t="str">
        <f>'Bande 01-09-2025'!A70</f>
        <v>123064 G</v>
      </c>
      <c r="G69" s="1" t="str">
        <f>VLOOKUP(F69,TableauBande[],2,0)</f>
        <v>BOURGUIGNON JEAN MARIE</v>
      </c>
      <c r="H69" s="23" t="str">
        <f>VLOOKUP(F69,TableauBande[],8,0)</f>
        <v>11073 – BILLARD CLUB GERARDMER</v>
      </c>
      <c r="J69" s="13" t="str">
        <f>'3B 01-09-2025'!A70</f>
        <v>015520 Y</v>
      </c>
      <c r="K69" s="1" t="str">
        <f>VLOOKUP(J69,Tableau3Bandes[],2,0)</f>
        <v>BINE BERNARD</v>
      </c>
      <c r="L69" s="23" t="str">
        <f>VLOOKUP(J69,Tableau3Bandes[],8,0)</f>
        <v>11035 – C.B. SARREGUEMINES</v>
      </c>
      <c r="N69" s="14" t="str">
        <f>'Cadre 01-09-2025'!A70</f>
        <v>102783 F</v>
      </c>
      <c r="O69" s="1" t="str">
        <f>VLOOKUP(N69,TableauCadre[],2,0)</f>
        <v>DI LEO FRANCOIS</v>
      </c>
      <c r="P69" s="23" t="str">
        <f>VLOOKUP(N69,TableauCadre[],8,0)</f>
        <v>11067 – BILLARD CLUB FLORANGE</v>
      </c>
      <c r="R69" s="11" t="str">
        <f t="shared" si="3"/>
        <v>128640 S</v>
      </c>
      <c r="T69" s="1" t="s">
        <v>187</v>
      </c>
      <c r="U69" s="1" t="str">
        <f t="shared" si="4"/>
        <v>BEINZE TONY</v>
      </c>
      <c r="V69" s="1" t="str">
        <f t="shared" si="5"/>
        <v>01004 – B.C. BISCHHEIM</v>
      </c>
    </row>
    <row r="70" spans="2:22" ht="15.75" thickBot="1" x14ac:dyDescent="0.3">
      <c r="B70" s="6" t="str">
        <f>'Libre 01-09-2025'!A71</f>
        <v>169729 N</v>
      </c>
      <c r="C70" s="1" t="str">
        <f>VLOOKUP(B70,TableauLibre[],2,0)</f>
        <v>BELGRAND JEAN CLAUDE</v>
      </c>
      <c r="D70" s="23" t="str">
        <f>VLOOKUP(B70,TableauLibre[],8,0)</f>
        <v>11048 – ACADEMIE DE BILLARD DE ST DIZIER</v>
      </c>
      <c r="F70" s="12" t="str">
        <f>'Bande 01-09-2025'!A71</f>
        <v>010097 J</v>
      </c>
      <c r="G70" s="1" t="str">
        <f>VLOOKUP(F70,TableauBande[],2,0)</f>
        <v>BOURQUIN PATRICK</v>
      </c>
      <c r="H70" s="23" t="str">
        <f>VLOOKUP(F70,TableauBande[],8,0)</f>
        <v>01010 – B.C. LINGOLSHEIM</v>
      </c>
      <c r="J70" s="13" t="str">
        <f>'3B 01-09-2025'!A71</f>
        <v>015237 B</v>
      </c>
      <c r="K70" s="1" t="str">
        <f>VLOOKUP(J70,Tableau3Bandes[],2,0)</f>
        <v>BISZKO LEON</v>
      </c>
      <c r="L70" s="23" t="str">
        <f>VLOOKUP(J70,Tableau3Bandes[],8,0)</f>
        <v>11021 – A.J.B. THIONVILLE</v>
      </c>
      <c r="N70" s="14" t="str">
        <f>'Cadre 01-09-2025'!A71</f>
        <v>102756 E</v>
      </c>
      <c r="O70" s="1" t="str">
        <f>VLOOKUP(N70,TableauCadre[],2,0)</f>
        <v>DIDION THIERRY</v>
      </c>
      <c r="P70" s="23" t="str">
        <f>VLOOKUP(N70,TableauCadre[],8,0)</f>
        <v>11053 – BILLARD CLUB LINEEN</v>
      </c>
      <c r="R70" s="11" t="str">
        <f t="shared" si="3"/>
        <v>169729 N</v>
      </c>
      <c r="T70" s="1" t="s">
        <v>189</v>
      </c>
      <c r="U70" s="1" t="str">
        <f t="shared" si="4"/>
        <v>BELGRAND JEAN CLAUDE</v>
      </c>
      <c r="V70" s="1" t="str">
        <f t="shared" si="5"/>
        <v>11048 – ACADEMIE DE BILLARD DE ST DIZIER</v>
      </c>
    </row>
    <row r="71" spans="2:22" ht="15.75" thickBot="1" x14ac:dyDescent="0.3">
      <c r="B71" s="6" t="str">
        <f>'Libre 01-09-2025'!A72</f>
        <v>140912 S</v>
      </c>
      <c r="C71" s="1" t="str">
        <f>VLOOKUP(B71,TableauLibre[],2,0)</f>
        <v>BELIN ANDRE</v>
      </c>
      <c r="D71" s="23" t="str">
        <f>VLOOKUP(B71,TableauLibre[],8,0)</f>
        <v>05034 – BILLARD TROYES AGGLO</v>
      </c>
      <c r="F71" s="12" t="str">
        <f>'Bande 01-09-2025'!A72</f>
        <v>119615 P</v>
      </c>
      <c r="G71" s="1" t="str">
        <f>VLOOKUP(F71,TableauBande[],2,0)</f>
        <v>BOURY BERNARD</v>
      </c>
      <c r="H71" s="23" t="str">
        <f>VLOOKUP(F71,TableauBande[],8,0)</f>
        <v>11003 – BILLARD CLUB BAN SAINT MARTIN</v>
      </c>
      <c r="J71" s="13" t="str">
        <f>'3B 01-09-2025'!A72</f>
        <v>121153 T</v>
      </c>
      <c r="K71" s="1" t="str">
        <f>VLOOKUP(J71,Tableau3Bandes[],2,0)</f>
        <v>BIVONA GAETAN</v>
      </c>
      <c r="L71" s="23" t="str">
        <f>VLOOKUP(J71,Tableau3Bandes[],8,0)</f>
        <v>05001 – ACAD.CHARLEVILLE-MEZIERES</v>
      </c>
      <c r="N71" s="14" t="str">
        <f>'Cadre 01-09-2025'!A72</f>
        <v>011900 S</v>
      </c>
      <c r="O71" s="1" t="str">
        <f>VLOOKUP(N71,TableauCadre[],2,0)</f>
        <v>DIJON JOEL</v>
      </c>
      <c r="P71" s="23" t="str">
        <f>VLOOKUP(N71,TableauCadre[],8,0)</f>
        <v>05028 – BILLARD CLUB DE MARIGNY ST FLAVY</v>
      </c>
      <c r="R71" s="11" t="str">
        <f t="shared" si="3"/>
        <v>140912 S</v>
      </c>
      <c r="T71" s="1" t="s">
        <v>192</v>
      </c>
      <c r="U71" s="1" t="str">
        <f t="shared" si="4"/>
        <v>BELIN ANDRE</v>
      </c>
      <c r="V71" s="1" t="str">
        <f t="shared" si="5"/>
        <v>05034 – BILLARD TROYES AGGLO</v>
      </c>
    </row>
    <row r="72" spans="2:22" ht="15.75" thickBot="1" x14ac:dyDescent="0.3">
      <c r="B72" s="6" t="str">
        <f>'Libre 01-09-2025'!A73</f>
        <v>015151 T</v>
      </c>
      <c r="C72" s="1" t="str">
        <f>VLOOKUP(B72,TableauLibre[],2,0)</f>
        <v>BELLET ALAIN</v>
      </c>
      <c r="D72" s="23" t="str">
        <f>VLOOKUP(B72,TableauLibre[],8,0)</f>
        <v>11033 – BILLARD CLUB AUDUN VILLERUPT</v>
      </c>
      <c r="F72" s="12" t="str">
        <f>'Bande 01-09-2025'!A73</f>
        <v>129738 Y</v>
      </c>
      <c r="G72" s="1" t="str">
        <f>VLOOKUP(F72,TableauBande[],2,0)</f>
        <v>BOUTILLE ALAIN</v>
      </c>
      <c r="H72" s="23" t="str">
        <f>VLOOKUP(F72,TableauBande[],8,0)</f>
        <v>05001 – ACAD.CHARLEVILLE-MEZIERES</v>
      </c>
      <c r="J72" s="13" t="str">
        <f>'3B 01-09-2025'!A73</f>
        <v>010490 M</v>
      </c>
      <c r="K72" s="1" t="str">
        <f>VLOOKUP(J72,Tableau3Bandes[],2,0)</f>
        <v>BLANCHE FRANCIS</v>
      </c>
      <c r="L72" s="23" t="str">
        <f>VLOOKUP(J72,Tableau3Bandes[],8,0)</f>
        <v>01002 – B.C 1935 STRASBOURG-SCHILTIGHEIM</v>
      </c>
      <c r="N72" s="14" t="str">
        <f>'Cadre 01-09-2025'!A73</f>
        <v>180703 R</v>
      </c>
      <c r="O72" s="1" t="str">
        <f>VLOOKUP(N72,TableauCadre[],2,0)</f>
        <v>DIORY DAMIEN</v>
      </c>
      <c r="P72" s="23" t="str">
        <f>VLOOKUP(N72,TableauCadre[],8,0)</f>
        <v>01010 – B.C. LINGOLSHEIM</v>
      </c>
      <c r="R72" s="11" t="str">
        <f t="shared" si="3"/>
        <v>015151 T</v>
      </c>
      <c r="T72" s="1" t="s">
        <v>194</v>
      </c>
      <c r="U72" s="1" t="str">
        <f t="shared" si="4"/>
        <v>BELLET ALAIN</v>
      </c>
      <c r="V72" s="1" t="str">
        <f t="shared" si="5"/>
        <v>11033 – BILLARD CLUB AUDUN VILLERUPT</v>
      </c>
    </row>
    <row r="73" spans="2:22" ht="15.75" thickBot="1" x14ac:dyDescent="0.3">
      <c r="B73" s="6" t="str">
        <f>'Libre 01-09-2025'!A74</f>
        <v>014895 X</v>
      </c>
      <c r="C73" s="1" t="str">
        <f>VLOOKUP(B73,TableauLibre[],2,0)</f>
        <v>BELLINI JACQUES</v>
      </c>
      <c r="D73" s="23" t="str">
        <f>VLOOKUP(B73,TableauLibre[],8,0)</f>
        <v>11033 – BILLARD CLUB AUDUN VILLERUPT</v>
      </c>
      <c r="F73" s="12" t="str">
        <f>'Bande 01-09-2025'!A74</f>
        <v>121180 U</v>
      </c>
      <c r="G73" s="1" t="str">
        <f>VLOOKUP(F73,TableauBande[],2,0)</f>
        <v>BRACONNIER RENE</v>
      </c>
      <c r="H73" s="23" t="str">
        <f>VLOOKUP(F73,TableauBande[],8,0)</f>
        <v>05028 – BILLARD CLUB DE MARIGNY ST FLAVY</v>
      </c>
      <c r="J73" s="13" t="str">
        <f>'3B 01-09-2025'!A74</f>
        <v>012133 R</v>
      </c>
      <c r="K73" s="1" t="str">
        <f>VLOOKUP(J73,Tableau3Bandes[],2,0)</f>
        <v>BLERON LUC</v>
      </c>
      <c r="L73" s="23" t="str">
        <f>VLOOKUP(J73,Tableau3Bandes[],8,0)</f>
        <v>05042 – ACAD.CHALONNAISE DE BILLARD</v>
      </c>
      <c r="N73" s="14" t="str">
        <f>'Cadre 01-09-2025'!A74</f>
        <v>011750 Y</v>
      </c>
      <c r="O73" s="1" t="str">
        <f>VLOOKUP(N73,TableauCadre[],2,0)</f>
        <v>DODET DANIEL</v>
      </c>
      <c r="P73" s="23" t="str">
        <f>VLOOKUP(N73,TableauCadre[],8,0)</f>
        <v>05028 – BILLARD CLUB DE MARIGNY ST FLAVY</v>
      </c>
      <c r="R73" s="11" t="str">
        <f t="shared" si="3"/>
        <v>014895 X</v>
      </c>
      <c r="T73" s="1" t="s">
        <v>196</v>
      </c>
      <c r="U73" s="1" t="str">
        <f t="shared" si="4"/>
        <v>BELLINI JACQUES</v>
      </c>
      <c r="V73" s="1" t="str">
        <f t="shared" si="5"/>
        <v>11033 – BILLARD CLUB AUDUN VILLERUPT</v>
      </c>
    </row>
    <row r="74" spans="2:22" ht="15.75" thickBot="1" x14ac:dyDescent="0.3">
      <c r="B74" s="6" t="str">
        <f>'Libre 01-09-2025'!A75</f>
        <v>014896 Y</v>
      </c>
      <c r="C74" s="1" t="str">
        <f>VLOOKUP(B74,TableauLibre[],2,0)</f>
        <v>BELLINI PIERRE</v>
      </c>
      <c r="D74" s="23" t="str">
        <f>VLOOKUP(B74,TableauLibre[],8,0)</f>
        <v>11033 – BILLARD CLUB AUDUN VILLERUPT</v>
      </c>
      <c r="F74" s="12" t="str">
        <f>'Bande 01-09-2025'!A75</f>
        <v>010224 G</v>
      </c>
      <c r="G74" s="1" t="str">
        <f>VLOOKUP(F74,TableauBande[],2,0)</f>
        <v>BRAUN ALAIN</v>
      </c>
      <c r="H74" s="23" t="str">
        <f>VLOOKUP(F74,TableauBande[],8,0)</f>
        <v>01010 – B.C. LINGOLSHEIM</v>
      </c>
      <c r="J74" s="13" t="str">
        <f>'3B 01-09-2025'!A75</f>
        <v>010215 X</v>
      </c>
      <c r="K74" s="1" t="str">
        <f>VLOOKUP(J74,Tableau3Bandes[],2,0)</f>
        <v>BLIN FREDERIC</v>
      </c>
      <c r="L74" s="23" t="str">
        <f>VLOOKUP(J74,Tableau3Bandes[],8,0)</f>
        <v>01044 – F.C. MULHOUSE</v>
      </c>
      <c r="N74" s="14" t="str">
        <f>'Cadre 01-09-2025'!A75</f>
        <v>106439 V</v>
      </c>
      <c r="O74" s="1" t="str">
        <f>VLOOKUP(N74,TableauCadre[],2,0)</f>
        <v>DORARD ANTHONY</v>
      </c>
      <c r="P74" s="23" t="str">
        <f>VLOOKUP(N74,TableauCadre[],8,0)</f>
        <v>11006 – BC SARREGUEMINES WELFERDING</v>
      </c>
      <c r="R74" s="11" t="str">
        <f t="shared" si="3"/>
        <v>014896 Y</v>
      </c>
      <c r="T74" s="1" t="s">
        <v>198</v>
      </c>
      <c r="U74" s="1" t="str">
        <f t="shared" si="4"/>
        <v>BELLINI PIERRE</v>
      </c>
      <c r="V74" s="1" t="str">
        <f t="shared" si="5"/>
        <v>11033 – BILLARD CLUB AUDUN VILLERUPT</v>
      </c>
    </row>
    <row r="75" spans="2:22" ht="15.75" thickBot="1" x14ac:dyDescent="0.3">
      <c r="B75" s="6" t="str">
        <f>'Libre 01-09-2025'!A76</f>
        <v>184196 N</v>
      </c>
      <c r="C75" s="1" t="str">
        <f>VLOOKUP(B75,TableauLibre[],2,0)</f>
        <v>BENATTI GIOVANNI</v>
      </c>
      <c r="D75" s="23" t="str">
        <f>VLOOKUP(B75,TableauLibre[],8,0)</f>
        <v>11032 – BILLARD CLUB HOMECOURT</v>
      </c>
      <c r="F75" s="12" t="str">
        <f>'Bande 01-09-2025'!A76</f>
        <v>010424 Y</v>
      </c>
      <c r="G75" s="1" t="str">
        <f>VLOOKUP(F75,TableauBande[],2,0)</f>
        <v>BRENNER OLIVIER</v>
      </c>
      <c r="H75" s="23" t="str">
        <f>VLOOKUP(F75,TableauBande[],8,0)</f>
        <v>01004 – B.C. BISCHHEIM</v>
      </c>
      <c r="J75" s="13" t="str">
        <f>'3B 01-09-2025'!A76</f>
        <v>106018 Q</v>
      </c>
      <c r="K75" s="1" t="str">
        <f>VLOOKUP(J75,Tableau3Bandes[],2,0)</f>
        <v>BLONDET GILLES</v>
      </c>
      <c r="L75" s="23" t="str">
        <f>VLOOKUP(J75,Tableau3Bandes[],8,0)</f>
        <v>05001 – ACAD.CHARLEVILLE-MEZIERES</v>
      </c>
      <c r="N75" s="14" t="str">
        <f>'Cadre 01-09-2025'!A76</f>
        <v>011729 D</v>
      </c>
      <c r="O75" s="1" t="str">
        <f>VLOOKUP(N75,TableauCadre[],2,0)</f>
        <v>DOUDOUX GEORGES</v>
      </c>
      <c r="P75" s="23" t="str">
        <f>VLOOKUP(N75,TableauCadre[],8,0)</f>
        <v>05001 – ACAD.CHARLEVILLE-MEZIERES</v>
      </c>
      <c r="R75" s="11" t="str">
        <f t="shared" si="3"/>
        <v>184196 N</v>
      </c>
      <c r="T75" s="1" t="s">
        <v>2832</v>
      </c>
      <c r="U75" s="1" t="str">
        <f t="shared" si="4"/>
        <v>BENATTI GIOVANNI</v>
      </c>
      <c r="V75" s="1" t="str">
        <f t="shared" si="5"/>
        <v>11032 – BILLARD CLUB HOMECOURT</v>
      </c>
    </row>
    <row r="76" spans="2:22" ht="15.75" thickBot="1" x14ac:dyDescent="0.3">
      <c r="B76" s="6" t="str">
        <f>'Libre 01-09-2025'!A77</f>
        <v>160297 L</v>
      </c>
      <c r="C76" s="1" t="str">
        <f>VLOOKUP(B76,TableauLibre[],2,0)</f>
        <v>BENECH FABRICE</v>
      </c>
      <c r="D76" s="23" t="str">
        <f>VLOOKUP(B76,TableauLibre[],8,0)</f>
        <v>11029 – BILLARD CLUB MUSSIPONTAIN</v>
      </c>
      <c r="F76" s="12" t="str">
        <f>'Bande 01-09-2025'!A77</f>
        <v>163912 Q</v>
      </c>
      <c r="G76" s="1" t="str">
        <f>VLOOKUP(F76,TableauBande[],2,0)</f>
        <v>BRESSY MICHEL</v>
      </c>
      <c r="H76" s="23" t="str">
        <f>VLOOKUP(F76,TableauBande[],8,0)</f>
        <v>05040 – EPERNAY BILLARD CLUB</v>
      </c>
      <c r="J76" s="13" t="str">
        <f>'3B 01-09-2025'!A77</f>
        <v>015046 S</v>
      </c>
      <c r="K76" s="1" t="str">
        <f>VLOOKUP(J76,Tableau3Bandes[],2,0)</f>
        <v>BLOSSE NICOLAS</v>
      </c>
      <c r="L76" s="23" t="str">
        <f>VLOOKUP(J76,Tableau3Bandes[],8,0)</f>
        <v>11044 – SAINT-DIE DES VOSGES BILLARD</v>
      </c>
      <c r="N76" s="14" t="str">
        <f>'Cadre 01-09-2025'!A77</f>
        <v>122982 C</v>
      </c>
      <c r="O76" s="1" t="str">
        <f>VLOOKUP(N76,TableauCadre[],2,0)</f>
        <v>DOUINE MICHEL</v>
      </c>
      <c r="P76" s="23" t="str">
        <f>VLOOKUP(N76,TableauCadre[],8,0)</f>
        <v>05028 – BILLARD CLUB DE MARIGNY ST FLAVY</v>
      </c>
      <c r="R76" s="11" t="str">
        <f t="shared" si="3"/>
        <v>160297 L</v>
      </c>
      <c r="T76" s="1" t="s">
        <v>200</v>
      </c>
      <c r="U76" s="1" t="str">
        <f t="shared" si="4"/>
        <v>BENECH FABRICE</v>
      </c>
      <c r="V76" s="1" t="str">
        <f t="shared" si="5"/>
        <v>11029 – BILLARD CLUB MUSSIPONTAIN</v>
      </c>
    </row>
    <row r="77" spans="2:22" ht="15.75" thickBot="1" x14ac:dyDescent="0.3">
      <c r="B77" s="6" t="str">
        <f>'Libre 01-09-2025'!A78</f>
        <v>012028 Q</v>
      </c>
      <c r="C77" s="1" t="str">
        <f>VLOOKUP(B77,TableauLibre[],2,0)</f>
        <v>BENOIT PAUL</v>
      </c>
      <c r="D77" s="23" t="str">
        <f>VLOOKUP(B77,TableauLibre[],8,0)</f>
        <v>05043 – ACAD. TAPIS VERT DE REIMS</v>
      </c>
      <c r="F77" s="12" t="str">
        <f>'Bande 01-09-2025'!A78</f>
        <v>109116 U</v>
      </c>
      <c r="G77" s="1" t="str">
        <f>VLOOKUP(F77,TableauBande[],2,0)</f>
        <v>BREUSE DAVID</v>
      </c>
      <c r="H77" s="23" t="str">
        <f>VLOOKUP(F77,TableauBande[],8,0)</f>
        <v>05001 – ACAD.CHARLEVILLE-MEZIERES</v>
      </c>
      <c r="J77" s="13" t="str">
        <f>'3B 01-09-2025'!A78</f>
        <v>100009 N</v>
      </c>
      <c r="K77" s="1" t="str">
        <f>VLOOKUP(J77,Tableau3Bandes[],2,0)</f>
        <v>BOBEE GREGORY</v>
      </c>
      <c r="L77" s="23" t="str">
        <f>VLOOKUP(J77,Tableau3Bandes[],8,0)</f>
        <v>11110 – ANGUS BILLARD CLUB</v>
      </c>
      <c r="N77" s="14" t="str">
        <f>'Cadre 01-09-2025'!A78</f>
        <v>166746 W</v>
      </c>
      <c r="O77" s="1" t="str">
        <f>VLOOKUP(N77,TableauCadre[],2,0)</f>
        <v>DOURIN FRANCIS</v>
      </c>
      <c r="P77" s="23" t="str">
        <f>VLOOKUP(N77,TableauCadre[],8,0)</f>
        <v>05034 – BILLARD TROYES AGGLO</v>
      </c>
      <c r="R77" s="11" t="str">
        <f t="shared" si="3"/>
        <v>012028 Q</v>
      </c>
      <c r="T77" s="1" t="s">
        <v>202</v>
      </c>
      <c r="U77" s="1" t="str">
        <f t="shared" si="4"/>
        <v>BENOIT PAUL</v>
      </c>
      <c r="V77" s="1" t="str">
        <f t="shared" si="5"/>
        <v>05043 – ACAD. TAPIS VERT DE REIMS</v>
      </c>
    </row>
    <row r="78" spans="2:22" ht="15.75" thickBot="1" x14ac:dyDescent="0.3">
      <c r="B78" s="6" t="str">
        <f>'Libre 01-09-2025'!A79</f>
        <v>152803 Q</v>
      </c>
      <c r="C78" s="1" t="str">
        <f>VLOOKUP(B78,TableauLibre[],2,0)</f>
        <v>BENOIT STEPHANE</v>
      </c>
      <c r="D78" s="23" t="str">
        <f>VLOOKUP(B78,TableauLibre[],8,0)</f>
        <v>11022 – ACADEMIE DE BILLARD SAINT-MAX / NANCY</v>
      </c>
      <c r="F78" s="12" t="str">
        <f>'Bande 01-09-2025'!A79</f>
        <v>166538 V</v>
      </c>
      <c r="G78" s="1" t="str">
        <f>VLOOKUP(F78,TableauBande[],2,0)</f>
        <v>BRIGNON ROGER</v>
      </c>
      <c r="H78" s="23" t="str">
        <f>VLOOKUP(F78,TableauBande[],8,0)</f>
        <v>01027 – B.C. GUEBWILLER</v>
      </c>
      <c r="J78" s="13" t="str">
        <f>'3B 01-09-2025'!A79</f>
        <v>134490 S</v>
      </c>
      <c r="K78" s="1" t="str">
        <f>VLOOKUP(J78,Tableau3Bandes[],2,0)</f>
        <v>BOEHM YANNICK</v>
      </c>
      <c r="L78" s="23" t="str">
        <f>VLOOKUP(J78,Tableau3Bandes[],8,0)</f>
        <v>01049 – B.C. BARR</v>
      </c>
      <c r="N78" s="14" t="str">
        <f>'Cadre 01-09-2025'!A79</f>
        <v>112375 D</v>
      </c>
      <c r="O78" s="1" t="str">
        <f>VLOOKUP(N78,TableauCadre[],2,0)</f>
        <v>DRAN ALAIN</v>
      </c>
      <c r="P78" s="23" t="str">
        <f>VLOOKUP(N78,TableauCadre[],8,0)</f>
        <v>11042 – BILLARD CLUB STEPHANOIS</v>
      </c>
      <c r="R78" s="11" t="str">
        <f t="shared" si="3"/>
        <v>152803 Q</v>
      </c>
      <c r="T78" s="1" t="s">
        <v>204</v>
      </c>
      <c r="U78" s="1" t="str">
        <f t="shared" si="4"/>
        <v>BENOIT STEPHANE</v>
      </c>
      <c r="V78" s="1" t="str">
        <f t="shared" si="5"/>
        <v>11022 – ACADEMIE DE BILLARD SAINT-MAX / NANCY</v>
      </c>
    </row>
    <row r="79" spans="2:22" ht="15.75" thickBot="1" x14ac:dyDescent="0.3">
      <c r="B79" s="6" t="str">
        <f>'Libre 01-09-2025'!A80</f>
        <v>122457 X</v>
      </c>
      <c r="C79" s="1" t="str">
        <f>VLOOKUP(B79,TableauLibre[],2,0)</f>
        <v>BENS PHILIPPE</v>
      </c>
      <c r="D79" s="23" t="str">
        <f>VLOOKUP(B79,TableauLibre[],8,0)</f>
        <v>01027 – B.C. GUEBWILLER</v>
      </c>
      <c r="F79" s="12" t="str">
        <f>'Bande 01-09-2025'!A80</f>
        <v>134497 Z</v>
      </c>
      <c r="G79" s="1" t="str">
        <f>VLOOKUP(F79,TableauBande[],2,0)</f>
        <v>BRISSON BERNARD</v>
      </c>
      <c r="H79" s="23" t="str">
        <f>VLOOKUP(F79,TableauBande[],8,0)</f>
        <v>01016 – B.C. HAGUENAU</v>
      </c>
      <c r="J79" s="13" t="str">
        <f>'3B 01-09-2025'!A80</f>
        <v>149169 Q</v>
      </c>
      <c r="K79" s="1" t="str">
        <f>VLOOKUP(J79,Tableau3Bandes[],2,0)</f>
        <v>BOILEAU PATRICK</v>
      </c>
      <c r="L79" s="23" t="str">
        <f>VLOOKUP(J79,Tableau3Bandes[],8,0)</f>
        <v>01010 – B.C. LINGOLSHEIM</v>
      </c>
      <c r="N79" s="14" t="str">
        <f>'Cadre 01-09-2025'!A80</f>
        <v>015521 Z</v>
      </c>
      <c r="O79" s="1" t="str">
        <f>VLOOKUP(N79,TableauCadre[],2,0)</f>
        <v>DRAN JULIEN</v>
      </c>
      <c r="P79" s="23" t="str">
        <f>VLOOKUP(N79,TableauCadre[],8,0)</f>
        <v>11042 – BILLARD CLUB STEPHANOIS</v>
      </c>
      <c r="R79" s="11" t="str">
        <f t="shared" si="3"/>
        <v>122457 X</v>
      </c>
      <c r="T79" s="1" t="s">
        <v>206</v>
      </c>
      <c r="U79" s="1" t="str">
        <f t="shared" si="4"/>
        <v>BENS PHILIPPE</v>
      </c>
      <c r="V79" s="1" t="str">
        <f t="shared" si="5"/>
        <v>01027 – B.C. GUEBWILLER</v>
      </c>
    </row>
    <row r="80" spans="2:22" ht="15.75" thickBot="1" x14ac:dyDescent="0.3">
      <c r="B80" s="6" t="str">
        <f>'Libre 01-09-2025'!A81</f>
        <v>145747 R</v>
      </c>
      <c r="C80" s="1" t="str">
        <f>VLOOKUP(B80,TableauLibre[],2,0)</f>
        <v>BERGERET GERARD</v>
      </c>
      <c r="D80" s="23" t="str">
        <f>VLOOKUP(B80,TableauLibre[],8,0)</f>
        <v>05047 – BILLARD CLUB SEZANNAIS</v>
      </c>
      <c r="F80" s="12" t="str">
        <f>'Bande 01-09-2025'!A81</f>
        <v>102786 I</v>
      </c>
      <c r="G80" s="1" t="str">
        <f>VLOOKUP(F80,TableauBande[],2,0)</f>
        <v>BUCELLI SERGE</v>
      </c>
      <c r="H80" s="23" t="str">
        <f>VLOOKUP(F80,TableauBande[],8,0)</f>
        <v>11032 – BILLARD CLUB HOMECOURT</v>
      </c>
      <c r="J80" s="13" t="str">
        <f>'3B 01-09-2025'!A81</f>
        <v>137304 Y</v>
      </c>
      <c r="K80" s="1" t="str">
        <f>VLOOKUP(J80,Tableau3Bandes[],2,0)</f>
        <v>BOISSELLE CHRISTIAN</v>
      </c>
      <c r="L80" s="23" t="str">
        <f>VLOOKUP(J80,Tableau3Bandes[],8,0)</f>
        <v>01070 – FCM BILLARD</v>
      </c>
      <c r="N80" s="14" t="str">
        <f>'Cadre 01-09-2025'!A81</f>
        <v>011930 W</v>
      </c>
      <c r="O80" s="1" t="str">
        <f>VLOOKUP(N80,TableauCadre[],2,0)</f>
        <v>DUCROCQ MAURICE</v>
      </c>
      <c r="P80" s="23" t="str">
        <f>VLOOKUP(N80,TableauCadre[],8,0)</f>
        <v>05032 – ARCIS BILLARD CLUB</v>
      </c>
      <c r="R80" s="11" t="str">
        <f t="shared" si="3"/>
        <v>145747 R</v>
      </c>
      <c r="T80" s="1" t="s">
        <v>209</v>
      </c>
      <c r="U80" s="1" t="str">
        <f t="shared" si="4"/>
        <v>BERGERET GERARD</v>
      </c>
      <c r="V80" s="1" t="str">
        <f t="shared" si="5"/>
        <v>05047 – BILLARD CLUB SEZANNAIS</v>
      </c>
    </row>
    <row r="81" spans="2:22" ht="15.75" thickBot="1" x14ac:dyDescent="0.3">
      <c r="B81" s="6" t="str">
        <f>'Libre 01-09-2025'!A82</f>
        <v>141813 J</v>
      </c>
      <c r="C81" s="1" t="str">
        <f>VLOOKUP(B81,TableauLibre[],2,0)</f>
        <v>BERNAL DAVID</v>
      </c>
      <c r="D81" s="23" t="str">
        <f>VLOOKUP(B81,TableauLibre[],8,0)</f>
        <v>01041 – COLMAR BILLARD CLUB 71</v>
      </c>
      <c r="F81" s="12" t="str">
        <f>'Bande 01-09-2025'!A82</f>
        <v>182406 S</v>
      </c>
      <c r="G81" s="1" t="str">
        <f>VLOOKUP(F81,TableauBande[],2,0)</f>
        <v>BULTEL PIERRE JEAN</v>
      </c>
      <c r="H81" s="23" t="str">
        <f>VLOOKUP(F81,TableauBande[],8,0)</f>
        <v>05034 – BILLARD TROYES AGGLO</v>
      </c>
      <c r="J81" s="13" t="str">
        <f>'3B 01-09-2025'!A82</f>
        <v>102799 V</v>
      </c>
      <c r="K81" s="1" t="str">
        <f>VLOOKUP(J81,Tableau3Bandes[],2,0)</f>
        <v>BOISSON CLAUDE</v>
      </c>
      <c r="L81" s="23" t="str">
        <f>VLOOKUP(J81,Tableau3Bandes[],8,0)</f>
        <v>11052 – BILLARD CLUB FRIGNICOURT</v>
      </c>
      <c r="N81" s="14" t="str">
        <f>'Cadre 01-09-2025'!A82</f>
        <v>143698 W</v>
      </c>
      <c r="O81" s="1" t="str">
        <f>VLOOKUP(N81,TableauCadre[],2,0)</f>
        <v>DULOWSKI JEAN CLAUDE</v>
      </c>
      <c r="P81" s="23" t="str">
        <f>VLOOKUP(N81,TableauCadre[],8,0)</f>
        <v>05034 – BILLARD TROYES AGGLO</v>
      </c>
      <c r="R81" s="11" t="str">
        <f t="shared" si="3"/>
        <v>141813 J</v>
      </c>
      <c r="T81" s="1" t="s">
        <v>211</v>
      </c>
      <c r="U81" s="1" t="str">
        <f t="shared" si="4"/>
        <v>BERNAL DAVID</v>
      </c>
      <c r="V81" s="1" t="str">
        <f t="shared" si="5"/>
        <v>01041 – COLMAR BILLARD CLUB 71</v>
      </c>
    </row>
    <row r="82" spans="2:22" ht="15.75" thickBot="1" x14ac:dyDescent="0.3">
      <c r="B82" s="6" t="str">
        <f>'Libre 01-09-2025'!A83</f>
        <v>010377 D</v>
      </c>
      <c r="C82" s="1" t="str">
        <f>VLOOKUP(B82,TableauLibre[],2,0)</f>
        <v>BERNHARDT MARC</v>
      </c>
      <c r="D82" s="23" t="str">
        <f>VLOOKUP(B82,TableauLibre[],8,0)</f>
        <v>01031 – B.C. ERSTEIN</v>
      </c>
      <c r="F82" s="12" t="str">
        <f>'Bande 01-09-2025'!A83</f>
        <v>010319 X</v>
      </c>
      <c r="G82" s="1" t="str">
        <f>VLOOKUP(F82,TableauBande[],2,0)</f>
        <v>BURKARDT ANDRE</v>
      </c>
      <c r="H82" s="23" t="str">
        <f>VLOOKUP(F82,TableauBande[],8,0)</f>
        <v>01031 – B.C. ERSTEIN</v>
      </c>
      <c r="J82" s="13" t="str">
        <f>'3B 01-09-2025'!A83</f>
        <v>012622 M</v>
      </c>
      <c r="K82" s="1" t="str">
        <f>VLOOKUP(J82,Tableau3Bandes[],2,0)</f>
        <v>BONFILS XAVIER</v>
      </c>
      <c r="L82" s="23" t="str">
        <f>VLOOKUP(J82,Tableau3Bandes[],8,0)</f>
        <v>05043 – ACAD. TAPIS VERT DE REIMS</v>
      </c>
      <c r="N82" s="14" t="str">
        <f>'Cadre 01-09-2025'!A83</f>
        <v>107095 B</v>
      </c>
      <c r="O82" s="1" t="str">
        <f>VLOOKUP(N82,TableauCadre[],2,0)</f>
        <v>DURAND STEPHANE</v>
      </c>
      <c r="P82" s="23" t="str">
        <f>VLOOKUP(N82,TableauCadre[],8,0)</f>
        <v>11042 – BILLARD CLUB STEPHANOIS</v>
      </c>
      <c r="R82" s="11" t="str">
        <f t="shared" si="3"/>
        <v>010377 D</v>
      </c>
      <c r="T82" s="1" t="s">
        <v>213</v>
      </c>
      <c r="U82" s="1" t="str">
        <f t="shared" si="4"/>
        <v>BERNHARDT MARC</v>
      </c>
      <c r="V82" s="1" t="str">
        <f t="shared" si="5"/>
        <v>01031 – B.C. ERSTEIN</v>
      </c>
    </row>
    <row r="83" spans="2:22" ht="15.75" thickBot="1" x14ac:dyDescent="0.3">
      <c r="B83" s="6" t="str">
        <f>'Libre 01-09-2025'!A84</f>
        <v>010376 C</v>
      </c>
      <c r="C83" s="1" t="str">
        <f>VLOOKUP(B83,TableauLibre[],2,0)</f>
        <v>BERNHARDT PIERRE</v>
      </c>
      <c r="D83" s="23" t="str">
        <f>VLOOKUP(B83,TableauLibre[],8,0)</f>
        <v>01031 – B.C. ERSTEIN</v>
      </c>
      <c r="F83" s="12" t="str">
        <f>'Bande 01-09-2025'!A84</f>
        <v>141626 E</v>
      </c>
      <c r="G83" s="1" t="str">
        <f>VLOOKUP(F83,TableauBande[],2,0)</f>
        <v>CADET STEPHANE</v>
      </c>
      <c r="H83" s="23" t="str">
        <f>VLOOKUP(F83,TableauBande[],8,0)</f>
        <v>11044 – SAINT-DIE DES VOSGES BILLARD</v>
      </c>
      <c r="J83" s="13" t="str">
        <f>'3B 01-09-2025'!A84</f>
        <v>014955 F</v>
      </c>
      <c r="K83" s="1" t="str">
        <f>VLOOKUP(J83,Tableau3Bandes[],2,0)</f>
        <v>BOQUET JEAN PIERRE</v>
      </c>
      <c r="L83" s="23" t="str">
        <f>VLOOKUP(J83,Tableau3Bandes[],8,0)</f>
        <v>11048 – ACADEMIE DE BILLARD DE ST DIZIER</v>
      </c>
      <c r="N83" s="14" t="str">
        <f>'Cadre 01-09-2025'!A84</f>
        <v>010227 J</v>
      </c>
      <c r="O83" s="1" t="str">
        <f>VLOOKUP(N83,TableauCadre[],2,0)</f>
        <v>DURRSCHNABEL ROLAND</v>
      </c>
      <c r="P83" s="23" t="str">
        <f>VLOOKUP(N83,TableauCadre[],8,0)</f>
        <v>01016 – B.C. HAGUENAU</v>
      </c>
      <c r="R83" s="11" t="str">
        <f t="shared" si="3"/>
        <v>010376 C</v>
      </c>
      <c r="T83" s="1" t="s">
        <v>216</v>
      </c>
      <c r="U83" s="1" t="str">
        <f t="shared" si="4"/>
        <v>BERNHARDT PIERRE</v>
      </c>
      <c r="V83" s="1" t="str">
        <f t="shared" si="5"/>
        <v>01031 – B.C. ERSTEIN</v>
      </c>
    </row>
    <row r="84" spans="2:22" ht="15.75" thickBot="1" x14ac:dyDescent="0.3">
      <c r="B84" s="6" t="str">
        <f>'Libre 01-09-2025'!A85</f>
        <v>178375 L</v>
      </c>
      <c r="C84" s="1" t="str">
        <f>VLOOKUP(B84,TableauLibre[],2,0)</f>
        <v>BERTHON EDGAR</v>
      </c>
      <c r="D84" s="23" t="str">
        <f>VLOOKUP(B84,TableauLibre[],8,0)</f>
        <v>05034 – BILLARD TROYES AGGLO</v>
      </c>
      <c r="F84" s="12" t="str">
        <f>'Bande 01-09-2025'!A85</f>
        <v>132239 D</v>
      </c>
      <c r="G84" s="1" t="str">
        <f>VLOOKUP(F84,TableauBande[],2,0)</f>
        <v>CALISKAN MEHMET</v>
      </c>
      <c r="H84" s="23" t="str">
        <f>VLOOKUP(F84,TableauBande[],8,0)</f>
        <v>11005 – E.S. HAGONDANGE</v>
      </c>
      <c r="J84" s="13" t="str">
        <f>'3B 01-09-2025'!A85</f>
        <v>012001 P</v>
      </c>
      <c r="K84" s="1" t="str">
        <f>VLOOKUP(J84,Tableau3Bandes[],2,0)</f>
        <v>BOQUET PIERRE</v>
      </c>
      <c r="L84" s="23" t="str">
        <f>VLOOKUP(J84,Tableau3Bandes[],8,0)</f>
        <v>05001 – ACAD.CHARLEVILLE-MEZIERES</v>
      </c>
      <c r="N84" s="14" t="str">
        <f>'Cadre 01-09-2025'!A85</f>
        <v>139789 N</v>
      </c>
      <c r="O84" s="1" t="str">
        <f>VLOOKUP(N84,TableauCadre[],2,0)</f>
        <v>DURST GILLES</v>
      </c>
      <c r="P84" s="23" t="str">
        <f>VLOOKUP(N84,TableauCadre[],8,0)</f>
        <v>11048 – ACADEMIE DE BILLARD DE ST DIZIER</v>
      </c>
      <c r="R84" s="11" t="str">
        <f t="shared" si="3"/>
        <v>178375 L</v>
      </c>
      <c r="T84" s="1" t="s">
        <v>218</v>
      </c>
      <c r="U84" s="1" t="str">
        <f t="shared" si="4"/>
        <v>BERTHON EDGAR</v>
      </c>
      <c r="V84" s="1" t="str">
        <f t="shared" si="5"/>
        <v>05034 – BILLARD TROYES AGGLO</v>
      </c>
    </row>
    <row r="85" spans="2:22" ht="15.75" thickBot="1" x14ac:dyDescent="0.3">
      <c r="B85" s="6" t="str">
        <f>'Libre 01-09-2025'!A86</f>
        <v>176841 T</v>
      </c>
      <c r="C85" s="1" t="str">
        <f>VLOOKUP(B85,TableauLibre[],2,0)</f>
        <v>BETTER CYRILLE</v>
      </c>
      <c r="D85" s="23" t="str">
        <f>VLOOKUP(B85,TableauLibre[],8,0)</f>
        <v>01006 – AMICALE DE BILLARD ECKBOLSHEIM</v>
      </c>
      <c r="F85" s="12" t="str">
        <f>'Bande 01-09-2025'!A86</f>
        <v>012715 B</v>
      </c>
      <c r="G85" s="1" t="str">
        <f>VLOOKUP(F85,TableauBande[],2,0)</f>
        <v>CAMPOLI JEAN LOUIS</v>
      </c>
      <c r="H85" s="23" t="str">
        <f>VLOOKUP(F85,TableauBande[],8,0)</f>
        <v>11005 – E.S. HAGONDANGE</v>
      </c>
      <c r="J85" s="13" t="str">
        <f>'3B 01-09-2025'!A86</f>
        <v>010182 Q</v>
      </c>
      <c r="K85" s="1" t="str">
        <f>VLOOKUP(J85,Tableau3Bandes[],2,0)</f>
        <v>BORDE GERARD</v>
      </c>
      <c r="L85" s="23" t="str">
        <f>VLOOKUP(J85,Tableau3Bandes[],8,0)</f>
        <v>01042 – RETRO CLUB COLMAR</v>
      </c>
      <c r="N85" s="14" t="str">
        <f>'Cadre 01-09-2025'!A86</f>
        <v>010433 H</v>
      </c>
      <c r="O85" s="1" t="str">
        <f>VLOOKUP(N85,TableauCadre[],2,0)</f>
        <v>EMSALEM MARC</v>
      </c>
      <c r="P85" s="23" t="str">
        <f>VLOOKUP(N85,TableauCadre[],8,0)</f>
        <v>11035 – C.B. SARREGUEMINES</v>
      </c>
      <c r="R85" s="11" t="str">
        <f t="shared" si="3"/>
        <v>176841 T</v>
      </c>
      <c r="T85" s="1" t="s">
        <v>220</v>
      </c>
      <c r="U85" s="1" t="str">
        <f t="shared" si="4"/>
        <v>BETTER CYRILLE</v>
      </c>
      <c r="V85" s="1" t="str">
        <f t="shared" si="5"/>
        <v>01006 – AMICALE DE BILLARD ECKBOLSHEIM</v>
      </c>
    </row>
    <row r="86" spans="2:22" ht="15.75" thickBot="1" x14ac:dyDescent="0.3">
      <c r="B86" s="6" t="str">
        <f>'Libre 01-09-2025'!A87</f>
        <v>010221 D</v>
      </c>
      <c r="C86" s="1" t="str">
        <f>VLOOKUP(B86,TableauLibre[],2,0)</f>
        <v>BEURTON HUBERT</v>
      </c>
      <c r="D86" s="23" t="str">
        <f>VLOOKUP(B86,TableauLibre[],8,0)</f>
        <v>01041 – COLMAR BILLARD CLUB 71</v>
      </c>
      <c r="F86" s="12" t="str">
        <f>'Bande 01-09-2025'!A87</f>
        <v>011299 P</v>
      </c>
      <c r="G86" s="1" t="str">
        <f>VLOOKUP(F86,TableauBande[],2,0)</f>
        <v>CAREAUX OLIVIER</v>
      </c>
      <c r="H86" s="23" t="str">
        <f>VLOOKUP(F86,TableauBande[],8,0)</f>
        <v>01049 – B.C. BARR</v>
      </c>
      <c r="J86" s="13" t="str">
        <f>'3B 01-09-2025'!A87</f>
        <v>150535 A</v>
      </c>
      <c r="K86" s="1" t="str">
        <f>VLOOKUP(J86,Tableau3Bandes[],2,0)</f>
        <v>BORDEREAUX GILLES</v>
      </c>
      <c r="L86" s="23" t="str">
        <f>VLOOKUP(J86,Tableau3Bandes[],8,0)</f>
        <v>11052 – BILLARD CLUB FRIGNICOURT</v>
      </c>
      <c r="N86" s="14" t="str">
        <f>'Cadre 01-09-2025'!A87</f>
        <v>134504 G</v>
      </c>
      <c r="O86" s="1" t="str">
        <f>VLOOKUP(N86,TableauCadre[],2,0)</f>
        <v>ESCHER EDGAR</v>
      </c>
      <c r="P86" s="23" t="str">
        <f>VLOOKUP(N86,TableauCadre[],8,0)</f>
        <v>01020 – B.C. 1947 SELESTAT</v>
      </c>
      <c r="R86" s="11" t="str">
        <f t="shared" si="3"/>
        <v>010221 D</v>
      </c>
      <c r="T86" s="1" t="s">
        <v>222</v>
      </c>
      <c r="U86" s="1" t="str">
        <f t="shared" si="4"/>
        <v>BEURTON HUBERT</v>
      </c>
      <c r="V86" s="1" t="str">
        <f t="shared" si="5"/>
        <v>01041 – COLMAR BILLARD CLUB 71</v>
      </c>
    </row>
    <row r="87" spans="2:22" ht="15.75" thickBot="1" x14ac:dyDescent="0.3">
      <c r="B87" s="6" t="str">
        <f>'Libre 01-09-2025'!A88</f>
        <v>136663 H</v>
      </c>
      <c r="C87" s="1" t="str">
        <f>VLOOKUP(B87,TableauLibre[],2,0)</f>
        <v>BIDAULT PASCAL</v>
      </c>
      <c r="D87" s="23" t="str">
        <f>VLOOKUP(B87,TableauLibre[],8,0)</f>
        <v>05047 – BILLARD CLUB SEZANNAIS</v>
      </c>
      <c r="F87" s="12" t="str">
        <f>'Bande 01-09-2025'!A88</f>
        <v>010082 U</v>
      </c>
      <c r="G87" s="1" t="str">
        <f>VLOOKUP(F87,TableauBande[],2,0)</f>
        <v>CASPAR REMY</v>
      </c>
      <c r="H87" s="23" t="str">
        <f>VLOOKUP(F87,TableauBande[],8,0)</f>
        <v>01016 – B.C. HAGUENAU</v>
      </c>
      <c r="J87" s="13" t="str">
        <f>'3B 01-09-2025'!A88</f>
        <v>123041 J</v>
      </c>
      <c r="K87" s="1" t="str">
        <f>VLOOKUP(J87,Tableau3Bandes[],2,0)</f>
        <v>BORNEQUE FABRICE</v>
      </c>
      <c r="L87" s="23" t="str">
        <f>VLOOKUP(J87,Tableau3Bandes[],8,0)</f>
        <v>11067 – BILLARD CLUB FLORANGE</v>
      </c>
      <c r="N87" s="14" t="str">
        <f>'Cadre 01-09-2025'!A88</f>
        <v>106401 J</v>
      </c>
      <c r="O87" s="1" t="str">
        <f>VLOOKUP(N87,TableauCadre[],2,0)</f>
        <v>EVELOY PATRICK</v>
      </c>
      <c r="P87" s="23" t="str">
        <f>VLOOKUP(N87,TableauCadre[],8,0)</f>
        <v>05043 – ACAD. TAPIS VERT DE REIMS</v>
      </c>
      <c r="R87" s="11" t="str">
        <f t="shared" si="3"/>
        <v>136663 H</v>
      </c>
      <c r="T87" s="1" t="s">
        <v>224</v>
      </c>
      <c r="U87" s="1" t="str">
        <f t="shared" si="4"/>
        <v>BIDAULT PASCAL</v>
      </c>
      <c r="V87" s="1" t="str">
        <f t="shared" si="5"/>
        <v>05047 – BILLARD CLUB SEZANNAIS</v>
      </c>
    </row>
    <row r="88" spans="2:22" ht="15.75" thickBot="1" x14ac:dyDescent="0.3">
      <c r="B88" s="6" t="str">
        <f>'Libre 01-09-2025'!A89</f>
        <v>145717 N</v>
      </c>
      <c r="C88" s="1" t="str">
        <f>VLOOKUP(B88,TableauLibre[],2,0)</f>
        <v>BIEHLMANN TIMOTHEE</v>
      </c>
      <c r="D88" s="23" t="str">
        <f>VLOOKUP(B88,TableauLibre[],8,0)</f>
        <v>11029 – BILLARD CLUB MUSSIPONTAIN</v>
      </c>
      <c r="F88" s="12" t="str">
        <f>'Bande 01-09-2025'!A89</f>
        <v>148459 T</v>
      </c>
      <c r="G88" s="1" t="str">
        <f>VLOOKUP(F88,TableauBande[],2,0)</f>
        <v>CASTANEDA ANTOINE</v>
      </c>
      <c r="H88" s="23" t="str">
        <f>VLOOKUP(F88,TableauBande[],8,0)</f>
        <v>05001 – ACAD.CHARLEVILLE-MEZIERES</v>
      </c>
      <c r="J88" s="13" t="str">
        <f>'3B 01-09-2025'!A89</f>
        <v>014821 B</v>
      </c>
      <c r="K88" s="1" t="str">
        <f>VLOOKUP(J88,Tableau3Bandes[],2,0)</f>
        <v>BORRACCINO MICHEL</v>
      </c>
      <c r="L88" s="23" t="str">
        <f>VLOOKUP(J88,Tableau3Bandes[],8,0)</f>
        <v>11013 – BILLARD CLUB METZ</v>
      </c>
      <c r="N88" s="14" t="str">
        <f>'Cadre 01-09-2025'!A89</f>
        <v>010318 W</v>
      </c>
      <c r="O88" s="1" t="str">
        <f>VLOOKUP(N88,TableauCadre[],2,0)</f>
        <v>FASSEL DIDIER</v>
      </c>
      <c r="P88" s="23" t="str">
        <f>VLOOKUP(N88,TableauCadre[],8,0)</f>
        <v>01031 – B.C. ERSTEIN</v>
      </c>
      <c r="R88" s="11" t="str">
        <f t="shared" si="3"/>
        <v>145717 N</v>
      </c>
      <c r="T88" s="1" t="s">
        <v>226</v>
      </c>
      <c r="U88" s="1" t="str">
        <f t="shared" si="4"/>
        <v>BIEHLMANN TIMOTHEE</v>
      </c>
      <c r="V88" s="1" t="str">
        <f t="shared" si="5"/>
        <v>11029 – BILLARD CLUB MUSSIPONTAIN</v>
      </c>
    </row>
    <row r="89" spans="2:22" ht="15.75" thickBot="1" x14ac:dyDescent="0.3">
      <c r="B89" s="6" t="str">
        <f>'Libre 01-09-2025'!A90</f>
        <v>010141 B</v>
      </c>
      <c r="C89" s="1" t="str">
        <f>VLOOKUP(B89,TableauLibre[],2,0)</f>
        <v>BIELLMANN JEAN LOUIS</v>
      </c>
      <c r="D89" s="23" t="str">
        <f>VLOOKUP(B89,TableauLibre[],8,0)</f>
        <v>01023 – B.C. NEUF BRISACH</v>
      </c>
      <c r="F89" s="12" t="str">
        <f>'Bande 01-09-2025'!A90</f>
        <v>107145 Z</v>
      </c>
      <c r="G89" s="1" t="str">
        <f>VLOOKUP(F89,TableauBande[],2,0)</f>
        <v>CASTELLS HENRI</v>
      </c>
      <c r="H89" s="23" t="str">
        <f>VLOOKUP(F89,TableauBande[],8,0)</f>
        <v>11062 – CERCLE DE BILLARD FRANCAIS ST AVOLD</v>
      </c>
      <c r="J89" s="13" t="str">
        <f>'3B 01-09-2025'!A90</f>
        <v>157674 K</v>
      </c>
      <c r="K89" s="1" t="str">
        <f>VLOOKUP(J89,Tableau3Bandes[],2,0)</f>
        <v>BORTOLOTTI FRANCIS</v>
      </c>
      <c r="L89" s="23" t="str">
        <f>VLOOKUP(J89,Tableau3Bandes[],8,0)</f>
        <v>05023 – BILLARD CLUB NOGENTAIS</v>
      </c>
      <c r="N89" s="14" t="str">
        <f>'Cadre 01-09-2025'!A90</f>
        <v>014807 N</v>
      </c>
      <c r="O89" s="1" t="str">
        <f>VLOOKUP(N89,TableauCadre[],2,0)</f>
        <v>FEDERICI JEAN</v>
      </c>
      <c r="P89" s="23" t="str">
        <f>VLOOKUP(N89,TableauCadre[],8,0)</f>
        <v>11003 – BILLARD CLUB BAN SAINT MARTIN</v>
      </c>
      <c r="R89" s="11" t="str">
        <f t="shared" si="3"/>
        <v>010141 B</v>
      </c>
      <c r="T89" s="1" t="s">
        <v>228</v>
      </c>
      <c r="U89" s="1" t="str">
        <f t="shared" si="4"/>
        <v>BIELLMANN JEAN LOUIS</v>
      </c>
      <c r="V89" s="1" t="str">
        <f t="shared" si="5"/>
        <v>01023 – B.C. NEUF BRISACH</v>
      </c>
    </row>
    <row r="90" spans="2:22" ht="15.75" thickBot="1" x14ac:dyDescent="0.3">
      <c r="B90" s="6" t="str">
        <f>'Libre 01-09-2025'!A91</f>
        <v>139493 D</v>
      </c>
      <c r="C90" s="1" t="str">
        <f>VLOOKUP(B90,TableauLibre[],2,0)</f>
        <v>BIENVENOT CLAUDE</v>
      </c>
      <c r="D90" s="23" t="str">
        <f>VLOOKUP(B90,TableauLibre[],8,0)</f>
        <v>11044 – SAINT-DIE DES VOSGES BILLARD</v>
      </c>
      <c r="F90" s="12" t="str">
        <f>'Bande 01-09-2025'!A91</f>
        <v>131686 W</v>
      </c>
      <c r="G90" s="1" t="str">
        <f>VLOOKUP(F90,TableauBande[],2,0)</f>
        <v>CATTIN GILLES</v>
      </c>
      <c r="H90" s="23" t="str">
        <f>VLOOKUP(F90,TableauBande[],8,0)</f>
        <v>11013 – BILLARD CLUB METZ</v>
      </c>
      <c r="J90" s="13" t="str">
        <f>'3B 01-09-2025'!A91</f>
        <v>113872 S</v>
      </c>
      <c r="K90" s="1" t="str">
        <f>VLOOKUP(J90,Tableau3Bandes[],2,0)</f>
        <v>BOUDIGNAT MICHEL</v>
      </c>
      <c r="L90" s="23" t="str">
        <f>VLOOKUP(J90,Tableau3Bandes[],8,0)</f>
        <v>05023 – BILLARD CLUB NOGENTAIS</v>
      </c>
      <c r="N90" s="14" t="str">
        <f>'Cadre 01-09-2025'!A91</f>
        <v>015175 R</v>
      </c>
      <c r="O90" s="1" t="str">
        <f>VLOOKUP(N90,TableauCadre[],2,0)</f>
        <v>FELLINI ANDRE</v>
      </c>
      <c r="P90" s="23" t="str">
        <f>VLOOKUP(N90,TableauCadre[],8,0)</f>
        <v>11034 – BILLARD CLUB EPINAL</v>
      </c>
      <c r="R90" s="11" t="str">
        <f t="shared" si="3"/>
        <v>139493 D</v>
      </c>
      <c r="T90" s="1" t="s">
        <v>231</v>
      </c>
      <c r="U90" s="1" t="str">
        <f t="shared" si="4"/>
        <v>BIENVENOT CLAUDE</v>
      </c>
      <c r="V90" s="1" t="str">
        <f t="shared" si="5"/>
        <v>11044 – SAINT-DIE DES VOSGES BILLARD</v>
      </c>
    </row>
    <row r="91" spans="2:22" ht="15.75" thickBot="1" x14ac:dyDescent="0.3">
      <c r="B91" s="6" t="str">
        <f>'Libre 01-09-2025'!A92</f>
        <v>015235 Z</v>
      </c>
      <c r="C91" s="1" t="str">
        <f>VLOOKUP(B91,TableauLibre[],2,0)</f>
        <v>BIERMANN JEAN MARIE</v>
      </c>
      <c r="D91" s="23" t="str">
        <f>VLOOKUP(B91,TableauLibre[],8,0)</f>
        <v>11066 – BILLARD CLUB GANDRANGE</v>
      </c>
      <c r="F91" s="12" t="str">
        <f>'Bande 01-09-2025'!A92</f>
        <v>158723 A</v>
      </c>
      <c r="G91" s="1" t="str">
        <f>VLOOKUP(F91,TableauBande[],2,0)</f>
        <v>CHABIN PATRICK</v>
      </c>
      <c r="H91" s="23" t="str">
        <f>VLOOKUP(F91,TableauBande[],8,0)</f>
        <v>05028 – BILLARD CLUB DE MARIGNY ST FLAVY</v>
      </c>
      <c r="J91" s="13" t="str">
        <f>'3B 01-09-2025'!A92</f>
        <v>131397 T</v>
      </c>
      <c r="K91" s="1" t="str">
        <f>VLOOKUP(J91,Tableau3Bandes[],2,0)</f>
        <v>BOUILLIN MICHEL</v>
      </c>
      <c r="L91" s="23" t="str">
        <f>VLOOKUP(J91,Tableau3Bandes[],8,0)</f>
        <v>11027 – ASS. SPORT. LAXOVIENNE DE BILLARD</v>
      </c>
      <c r="N91" s="14" t="str">
        <f>'Cadre 01-09-2025'!A92</f>
        <v>128642 U</v>
      </c>
      <c r="O91" s="1" t="str">
        <f>VLOOKUP(N91,TableauCadre[],2,0)</f>
        <v>FENDER YANNICK</v>
      </c>
      <c r="P91" s="23" t="str">
        <f>VLOOKUP(N91,TableauCadre[],8,0)</f>
        <v>01020 – B.C. 1947 SELESTAT</v>
      </c>
      <c r="R91" s="11" t="str">
        <f t="shared" si="3"/>
        <v>015235 Z</v>
      </c>
      <c r="T91" s="1" t="s">
        <v>233</v>
      </c>
      <c r="U91" s="1" t="str">
        <f t="shared" si="4"/>
        <v>BIERMANN JEAN MARIE</v>
      </c>
      <c r="V91" s="1" t="str">
        <f t="shared" si="5"/>
        <v>11066 – BILLARD CLUB GANDRANGE</v>
      </c>
    </row>
    <row r="92" spans="2:22" ht="15.75" thickBot="1" x14ac:dyDescent="0.3">
      <c r="B92" s="6" t="str">
        <f>'Libre 01-09-2025'!A93</f>
        <v>168767 S</v>
      </c>
      <c r="C92" s="1" t="str">
        <f>VLOOKUP(B92,TableauLibre[],2,0)</f>
        <v>BIGNON CHRISTOPHE</v>
      </c>
      <c r="D92" s="23" t="str">
        <f>VLOOKUP(B92,TableauLibre[],8,0)</f>
        <v>11062 – CERCLE DE BILLARD FRANCAIS ST AVOLD</v>
      </c>
      <c r="F92" s="12" t="str">
        <f>'Bande 01-09-2025'!A93</f>
        <v>102935 B</v>
      </c>
      <c r="G92" s="1" t="str">
        <f>VLOOKUP(F92,TableauBande[],2,0)</f>
        <v>CHARLOT GERARD</v>
      </c>
      <c r="H92" s="23" t="str">
        <f>VLOOKUP(F92,TableauBande[],8,0)</f>
        <v>11047 – C.A.B. COMMERCY</v>
      </c>
      <c r="J92" s="13" t="str">
        <f>'3B 01-09-2025'!A93</f>
        <v>145743 N</v>
      </c>
      <c r="K92" s="1" t="str">
        <f>VLOOKUP(J92,Tableau3Bandes[],2,0)</f>
        <v>BOULEMNAKHER CHEAIB</v>
      </c>
      <c r="L92" s="23" t="str">
        <f>VLOOKUP(J92,Tableau3Bandes[],8,0)</f>
        <v>05032 – ARCIS BILLARD CLUB</v>
      </c>
      <c r="N92" s="14" t="str">
        <f>'Cadre 01-09-2025'!A93</f>
        <v>141073 X</v>
      </c>
      <c r="O92" s="1" t="str">
        <f>VLOOKUP(N92,TableauCadre[],2,0)</f>
        <v>FERT JEAN</v>
      </c>
      <c r="P92" s="23" t="str">
        <f>VLOOKUP(N92,TableauCadre[],8,0)</f>
        <v>11053 – BILLARD CLUB LINEEN</v>
      </c>
      <c r="R92" s="11" t="str">
        <f t="shared" si="3"/>
        <v>168767 S</v>
      </c>
      <c r="T92" s="1" t="s">
        <v>236</v>
      </c>
      <c r="U92" s="1" t="str">
        <f t="shared" si="4"/>
        <v>BIGNON CHRISTOPHE</v>
      </c>
      <c r="V92" s="1" t="str">
        <f t="shared" si="5"/>
        <v>11062 – CERCLE DE BILLARD FRANCAIS ST AVOLD</v>
      </c>
    </row>
    <row r="93" spans="2:22" ht="15.75" thickBot="1" x14ac:dyDescent="0.3">
      <c r="B93" s="6" t="str">
        <f>'Libre 01-09-2025'!A94</f>
        <v>140267 X</v>
      </c>
      <c r="C93" s="1" t="str">
        <f>VLOOKUP(B93,TableauLibre[],2,0)</f>
        <v>BIGOT GERARD</v>
      </c>
      <c r="D93" s="23" t="str">
        <f>VLOOKUP(B93,TableauLibre[],8,0)</f>
        <v>05040 – EPERNAY BILLARD CLUB</v>
      </c>
      <c r="F93" s="12" t="str">
        <f>'Bande 01-09-2025'!A94</f>
        <v>163366 X</v>
      </c>
      <c r="G93" s="1" t="str">
        <f>VLOOKUP(F93,TableauBande[],2,0)</f>
        <v>CHASSEIGNE BERTRAND</v>
      </c>
      <c r="H93" s="23" t="str">
        <f>VLOOKUP(F93,TableauBande[],8,0)</f>
        <v>05040 – EPERNAY BILLARD CLUB</v>
      </c>
      <c r="J93" s="13" t="str">
        <f>'3B 01-09-2025'!A94</f>
        <v>121194 I</v>
      </c>
      <c r="K93" s="1" t="str">
        <f>VLOOKUP(J93,Tableau3Bandes[],2,0)</f>
        <v>BOULENGER FLORENT</v>
      </c>
      <c r="L93" s="23" t="str">
        <f>VLOOKUP(J93,Tableau3Bandes[],8,0)</f>
        <v>05043 – ACAD. TAPIS VERT DE REIMS</v>
      </c>
      <c r="N93" s="14" t="str">
        <f>'Cadre 01-09-2025'!A94</f>
        <v>010058 W</v>
      </c>
      <c r="O93" s="1" t="str">
        <f>VLOOKUP(N93,TableauCadre[],2,0)</f>
        <v>FISCHER DENIS</v>
      </c>
      <c r="P93" s="23" t="str">
        <f>VLOOKUP(N93,TableauCadre[],8,0)</f>
        <v>01004 – B.C. BISCHHEIM</v>
      </c>
      <c r="R93" s="11" t="str">
        <f t="shared" si="3"/>
        <v>140267 X</v>
      </c>
      <c r="T93" s="1" t="s">
        <v>239</v>
      </c>
      <c r="U93" s="1" t="str">
        <f t="shared" si="4"/>
        <v>BIGOT GERARD</v>
      </c>
      <c r="V93" s="1" t="str">
        <f t="shared" si="5"/>
        <v>05040 – EPERNAY BILLARD CLUB</v>
      </c>
    </row>
    <row r="94" spans="2:22" ht="15.75" thickBot="1" x14ac:dyDescent="0.3">
      <c r="B94" s="6" t="str">
        <f>'Libre 01-09-2025'!A95</f>
        <v>161044 Y</v>
      </c>
      <c r="C94" s="1" t="str">
        <f>VLOOKUP(B94,TableauLibre[],2,0)</f>
        <v>BILDE GUY</v>
      </c>
      <c r="D94" s="23" t="str">
        <f>VLOOKUP(B94,TableauLibre[],8,0)</f>
        <v>11029 – BILLARD CLUB MUSSIPONTAIN</v>
      </c>
      <c r="F94" s="12" t="str">
        <f>'Bande 01-09-2025'!A95</f>
        <v>163916 V</v>
      </c>
      <c r="G94" s="1" t="str">
        <f>VLOOKUP(F94,TableauBande[],2,0)</f>
        <v>CHEVALLIER PIERRE</v>
      </c>
      <c r="H94" s="23" t="str">
        <f>VLOOKUP(F94,TableauBande[],8,0)</f>
        <v>05040 – EPERNAY BILLARD CLUB</v>
      </c>
      <c r="J94" s="13" t="str">
        <f>'3B 01-09-2025'!A95</f>
        <v>011767 P</v>
      </c>
      <c r="K94" s="1" t="str">
        <f>VLOOKUP(J94,Tableau3Bandes[],2,0)</f>
        <v>BOULET SERGE</v>
      </c>
      <c r="L94" s="23" t="str">
        <f>VLOOKUP(J94,Tableau3Bandes[],8,0)</f>
        <v>05041 – BILLARD CLUB DE GRAUVES</v>
      </c>
      <c r="N94" s="14" t="str">
        <f>'Cadre 01-09-2025'!A95</f>
        <v>011457 R</v>
      </c>
      <c r="O94" s="1" t="str">
        <f>VLOOKUP(N94,TableauCadre[],2,0)</f>
        <v>FORLEN BERTRAND</v>
      </c>
      <c r="P94" s="23" t="str">
        <f>VLOOKUP(N94,TableauCadre[],8,0)</f>
        <v>01070 – FCM BILLARD</v>
      </c>
      <c r="R94" s="11" t="str">
        <f t="shared" si="3"/>
        <v>161044 Y</v>
      </c>
      <c r="T94" s="1" t="s">
        <v>241</v>
      </c>
      <c r="U94" s="1" t="str">
        <f t="shared" si="4"/>
        <v>BILDE GUY</v>
      </c>
      <c r="V94" s="1" t="str">
        <f t="shared" si="5"/>
        <v>11029 – BILLARD CLUB MUSSIPONTAIN</v>
      </c>
    </row>
    <row r="95" spans="2:22" ht="15.75" thickBot="1" x14ac:dyDescent="0.3">
      <c r="B95" s="6" t="str">
        <f>'Libre 01-09-2025'!A96</f>
        <v>124181 F</v>
      </c>
      <c r="C95" s="1" t="str">
        <f>VLOOKUP(B95,TableauLibre[],2,0)</f>
        <v>BILLAS DAVID</v>
      </c>
      <c r="D95" s="23" t="str">
        <f>VLOOKUP(B95,TableauLibre[],8,0)</f>
        <v>11047 – C.A.B. COMMERCY</v>
      </c>
      <c r="F95" s="12" t="str">
        <f>'Bande 01-09-2025'!A96</f>
        <v>159409 W</v>
      </c>
      <c r="G95" s="1" t="str">
        <f>VLOOKUP(F95,TableauBande[],2,0)</f>
        <v>CHOPART GILBERT</v>
      </c>
      <c r="H95" s="23" t="str">
        <f>VLOOKUP(F95,TableauBande[],8,0)</f>
        <v>11035 – C.B. SARREGUEMINES</v>
      </c>
      <c r="J95" s="13" t="str">
        <f>'3B 01-09-2025'!A96</f>
        <v>010097 J</v>
      </c>
      <c r="K95" s="1" t="str">
        <f>VLOOKUP(J95,Tableau3Bandes[],2,0)</f>
        <v>BOURQUIN PATRICK</v>
      </c>
      <c r="L95" s="23" t="str">
        <f>VLOOKUP(J95,Tableau3Bandes[],8,0)</f>
        <v>01010 – B.C. LINGOLSHEIM</v>
      </c>
      <c r="N95" s="14" t="str">
        <f>'Cadre 01-09-2025'!A96</f>
        <v>011771 T</v>
      </c>
      <c r="O95" s="1" t="str">
        <f>VLOOKUP(N95,TableauCadre[],2,0)</f>
        <v>FOURMET SEBASTIEN</v>
      </c>
      <c r="P95" s="23" t="str">
        <f>VLOOKUP(N95,TableauCadre[],8,0)</f>
        <v>05041 – BILLARD CLUB DE GRAUVES</v>
      </c>
      <c r="R95" s="11" t="str">
        <f t="shared" si="3"/>
        <v>124181 F</v>
      </c>
      <c r="T95" s="1" t="s">
        <v>243</v>
      </c>
      <c r="U95" s="1" t="str">
        <f t="shared" si="4"/>
        <v>BILLAS DAVID</v>
      </c>
      <c r="V95" s="1" t="str">
        <f t="shared" si="5"/>
        <v>11047 – C.A.B. COMMERCY</v>
      </c>
    </row>
    <row r="96" spans="2:22" ht="15.75" thickBot="1" x14ac:dyDescent="0.3">
      <c r="B96" s="6" t="str">
        <f>'Libre 01-09-2025'!A97</f>
        <v>152900 W</v>
      </c>
      <c r="C96" s="1" t="str">
        <f>VLOOKUP(B96,TableauLibre[],2,0)</f>
        <v>BILLAULT MICHEL</v>
      </c>
      <c r="D96" s="23" t="str">
        <f>VLOOKUP(B96,TableauLibre[],8,0)</f>
        <v>11072 – AMICALE BILLARD DE MAGNY</v>
      </c>
      <c r="F96" s="12" t="str">
        <f>'Bande 01-09-2025'!A97</f>
        <v>123001 V</v>
      </c>
      <c r="G96" s="1" t="str">
        <f>VLOOKUP(F96,TableauBande[],2,0)</f>
        <v>CHRISTMANN DANIEL</v>
      </c>
      <c r="H96" s="23" t="str">
        <f>VLOOKUP(F96,TableauBande[],8,0)</f>
        <v>05042 – ACAD.CHALONNAISE DE BILLARD</v>
      </c>
      <c r="J96" s="13" t="str">
        <f>'3B 01-09-2025'!A97</f>
        <v>129738 Y</v>
      </c>
      <c r="K96" s="1" t="str">
        <f>VLOOKUP(J96,Tableau3Bandes[],2,0)</f>
        <v>BOUTILLE ALAIN</v>
      </c>
      <c r="L96" s="23" t="str">
        <f>VLOOKUP(J96,Tableau3Bandes[],8,0)</f>
        <v>05001 – ACAD.CHARLEVILLE-MEZIERES</v>
      </c>
      <c r="N96" s="14" t="str">
        <f>'Cadre 01-09-2025'!A97</f>
        <v>011772 U</v>
      </c>
      <c r="O96" s="1" t="str">
        <f>VLOOKUP(N96,TableauCadre[],2,0)</f>
        <v>FOURMET THIERRY</v>
      </c>
      <c r="P96" s="23" t="str">
        <f>VLOOKUP(N96,TableauCadre[],8,0)</f>
        <v>05043 – ACAD. TAPIS VERT DE REIMS</v>
      </c>
      <c r="R96" s="11" t="str">
        <f t="shared" si="3"/>
        <v>152900 W</v>
      </c>
      <c r="T96" s="1" t="s">
        <v>246</v>
      </c>
      <c r="U96" s="1" t="str">
        <f t="shared" si="4"/>
        <v>BILLAULT MICHEL</v>
      </c>
      <c r="V96" s="1" t="str">
        <f t="shared" si="5"/>
        <v>11072 – AMICALE BILLARD DE MAGNY</v>
      </c>
    </row>
    <row r="97" spans="2:22" ht="15.75" thickBot="1" x14ac:dyDescent="0.3">
      <c r="B97" s="6" t="str">
        <f>'Libre 01-09-2025'!A98</f>
        <v>181442 V</v>
      </c>
      <c r="C97" s="1" t="str">
        <f>VLOOKUP(B97,TableauLibre[],2,0)</f>
        <v>BINET LUCIE</v>
      </c>
      <c r="D97" s="23" t="str">
        <f>VLOOKUP(B97,TableauLibre[],8,0)</f>
        <v>11029 – BILLARD CLUB MUSSIPONTAIN</v>
      </c>
      <c r="F97" s="12" t="str">
        <f>'Bande 01-09-2025'!A98</f>
        <v>014757 P</v>
      </c>
      <c r="G97" s="1" t="str">
        <f>VLOOKUP(F97,TableauBande[],2,0)</f>
        <v>CHRISTMANN GASTON</v>
      </c>
      <c r="H97" s="23" t="str">
        <f>VLOOKUP(F97,TableauBande[],8,0)</f>
        <v>11001 – BILLARD CLUB ALGRANGE</v>
      </c>
      <c r="J97" s="13" t="str">
        <f>'3B 01-09-2025'!A98</f>
        <v>163455 T</v>
      </c>
      <c r="K97" s="1" t="str">
        <f>VLOOKUP(J97,Tableau3Bandes[],2,0)</f>
        <v>BOVY JEAN MARIE</v>
      </c>
      <c r="L97" s="23" t="str">
        <f>VLOOKUP(J97,Tableau3Bandes[],8,0)</f>
        <v>05001 – ACAD.CHARLEVILLE-MEZIERES</v>
      </c>
      <c r="N97" s="14" t="str">
        <f>'Cadre 01-09-2025'!A98</f>
        <v>011935 B</v>
      </c>
      <c r="O97" s="1" t="str">
        <f>VLOOKUP(N97,TableauCadre[],2,0)</f>
        <v>FRANCILLON PATRICK</v>
      </c>
      <c r="P97" s="23" t="str">
        <f>VLOOKUP(N97,TableauCadre[],8,0)</f>
        <v>05034 – BILLARD TROYES AGGLO</v>
      </c>
      <c r="R97" s="11" t="str">
        <f t="shared" si="3"/>
        <v>181442 V</v>
      </c>
      <c r="T97" s="1" t="s">
        <v>2834</v>
      </c>
      <c r="U97" s="1" t="str">
        <f t="shared" si="4"/>
        <v>BINET LUCIE</v>
      </c>
      <c r="V97" s="1" t="str">
        <f t="shared" si="5"/>
        <v>11029 – BILLARD CLUB MUSSIPONTAIN</v>
      </c>
    </row>
    <row r="98" spans="2:22" ht="15.75" thickBot="1" x14ac:dyDescent="0.3">
      <c r="B98" s="6" t="str">
        <f>'Libre 01-09-2025'!A99</f>
        <v>147045 G</v>
      </c>
      <c r="C98" s="1" t="str">
        <f>VLOOKUP(B98,TableauLibre[],2,0)</f>
        <v>BION WILLIAM</v>
      </c>
      <c r="D98" s="23" t="str">
        <f>VLOOKUP(B98,TableauLibre[],8,0)</f>
        <v>11022 – ACADEMIE DE BILLARD SAINT-MAX / NANCY</v>
      </c>
      <c r="F98" s="12" t="str">
        <f>'Bande 01-09-2025'!A99</f>
        <v>103761 V</v>
      </c>
      <c r="G98" s="1" t="str">
        <f>VLOOKUP(F98,TableauBande[],2,0)</f>
        <v>CHUROUX PHILIPPE</v>
      </c>
      <c r="H98" s="23" t="str">
        <f>VLOOKUP(F98,TableauBande[],8,0)</f>
        <v>05043 – ACAD. TAPIS VERT DE REIMS</v>
      </c>
      <c r="J98" s="13" t="str">
        <f>'3B 01-09-2025'!A99</f>
        <v>121180 U</v>
      </c>
      <c r="K98" s="1" t="str">
        <f>VLOOKUP(J98,Tableau3Bandes[],2,0)</f>
        <v>BRACONNIER RENE</v>
      </c>
      <c r="L98" s="23" t="str">
        <f>VLOOKUP(J98,Tableau3Bandes[],8,0)</f>
        <v>05028 – BILLARD CLUB DE MARIGNY ST FLAVY</v>
      </c>
      <c r="N98" s="14" t="str">
        <f>'Cadre 01-09-2025'!A99</f>
        <v>125724 O</v>
      </c>
      <c r="O98" s="1" t="str">
        <f>VLOOKUP(N98,TableauCadre[],2,0)</f>
        <v>FRANCK MATTHIEU</v>
      </c>
      <c r="P98" s="23" t="str">
        <f>VLOOKUP(N98,TableauCadre[],8,0)</f>
        <v>11005 – E.S. HAGONDANGE</v>
      </c>
      <c r="R98" s="11" t="str">
        <f t="shared" si="3"/>
        <v>147045 G</v>
      </c>
      <c r="T98" s="1" t="s">
        <v>249</v>
      </c>
      <c r="U98" s="1" t="str">
        <f t="shared" si="4"/>
        <v>BION WILLIAM</v>
      </c>
      <c r="V98" s="1" t="str">
        <f t="shared" si="5"/>
        <v>11022 – ACADEMIE DE BILLARD SAINT-MAX / NANCY</v>
      </c>
    </row>
    <row r="99" spans="2:22" ht="15.75" thickBot="1" x14ac:dyDescent="0.3">
      <c r="B99" s="6" t="str">
        <f>'Libre 01-09-2025'!A100</f>
        <v>121153 T</v>
      </c>
      <c r="C99" s="1" t="str">
        <f>VLOOKUP(B99,TableauLibre[],2,0)</f>
        <v>BIVONA GAETAN</v>
      </c>
      <c r="D99" s="23" t="str">
        <f>VLOOKUP(B99,TableauLibre[],8,0)</f>
        <v>05001 – ACAD.CHARLEVILLE-MEZIERES</v>
      </c>
      <c r="F99" s="12" t="str">
        <f>'Bande 01-09-2025'!A100</f>
        <v>170329 Q</v>
      </c>
      <c r="G99" s="1" t="str">
        <f>VLOOKUP(F99,TableauBande[],2,0)</f>
        <v>CHWALISZEWSKI ALAIN</v>
      </c>
      <c r="H99" s="23" t="str">
        <f>VLOOKUP(F99,TableauBande[],8,0)</f>
        <v>11073 – BILLARD CLUB GERARDMER</v>
      </c>
      <c r="J99" s="13" t="str">
        <f>'3B 01-09-2025'!A100</f>
        <v>010224 G</v>
      </c>
      <c r="K99" s="1" t="str">
        <f>VLOOKUP(J99,Tableau3Bandes[],2,0)</f>
        <v>BRAUN ALAIN</v>
      </c>
      <c r="L99" s="23" t="str">
        <f>VLOOKUP(J99,Tableau3Bandes[],8,0)</f>
        <v>01010 – B.C. LINGOLSHEIM</v>
      </c>
      <c r="N99" s="14" t="str">
        <f>'Cadre 01-09-2025'!A100</f>
        <v>014742 A</v>
      </c>
      <c r="O99" s="1" t="str">
        <f>VLOOKUP(N99,TableauCadre[],2,0)</f>
        <v>FRANCK PASCAL</v>
      </c>
      <c r="P99" s="23" t="str">
        <f>VLOOKUP(N99,TableauCadre[],8,0)</f>
        <v>11005 – E.S. HAGONDANGE</v>
      </c>
      <c r="R99" s="11" t="str">
        <f t="shared" si="3"/>
        <v>121153 T</v>
      </c>
      <c r="T99" s="1" t="s">
        <v>251</v>
      </c>
      <c r="U99" s="1" t="str">
        <f t="shared" si="4"/>
        <v>BIVONA GAETAN</v>
      </c>
      <c r="V99" s="1" t="str">
        <f t="shared" si="5"/>
        <v>05001 – ACAD.CHARLEVILLE-MEZIERES</v>
      </c>
    </row>
    <row r="100" spans="2:22" ht="15.75" thickBot="1" x14ac:dyDescent="0.3">
      <c r="B100" s="6" t="str">
        <f>'Libre 01-09-2025'!A101</f>
        <v>102720 U</v>
      </c>
      <c r="C100" s="1" t="str">
        <f>VLOOKUP(B100,TableauLibre[],2,0)</f>
        <v>BLAISE ARNAUD</v>
      </c>
      <c r="D100" s="23" t="str">
        <f>VLOOKUP(B100,TableauLibre[],8,0)</f>
        <v>11029 – BILLARD CLUB MUSSIPONTAIN</v>
      </c>
      <c r="F100" s="12" t="str">
        <f>'Bande 01-09-2025'!A101</f>
        <v>014847 B</v>
      </c>
      <c r="G100" s="1" t="str">
        <f>VLOOKUP(F100,TableauBande[],2,0)</f>
        <v>CIESLINSKI MICHEL</v>
      </c>
      <c r="H100" s="23" t="str">
        <f>VLOOKUP(F100,TableauBande[],8,0)</f>
        <v>11027 – ASS. SPORT. LAXOVIENNE DE BILLARD</v>
      </c>
      <c r="J100" s="13" t="str">
        <f>'3B 01-09-2025'!A101</f>
        <v>010424 Y</v>
      </c>
      <c r="K100" s="1" t="str">
        <f>VLOOKUP(J100,Tableau3Bandes[],2,0)</f>
        <v>BRENNER OLIVIER</v>
      </c>
      <c r="L100" s="23" t="str">
        <f>VLOOKUP(J100,Tableau3Bandes[],8,0)</f>
        <v>01004 – B.C. BISCHHEIM</v>
      </c>
      <c r="N100" s="14" t="str">
        <f>'Cadre 01-09-2025'!A101</f>
        <v>011816 M</v>
      </c>
      <c r="O100" s="1" t="str">
        <f>VLOOKUP(N100,TableauCadre[],2,0)</f>
        <v>FRANTZ JEAN LUC</v>
      </c>
      <c r="P100" s="23" t="str">
        <f>VLOOKUP(N100,TableauCadre[],8,0)</f>
        <v>05042 – ACAD.CHALONNAISE DE BILLARD</v>
      </c>
      <c r="R100" s="11" t="str">
        <f t="shared" si="3"/>
        <v>102720 U</v>
      </c>
      <c r="T100" s="1" t="s">
        <v>254</v>
      </c>
      <c r="U100" s="1" t="str">
        <f t="shared" si="4"/>
        <v>BLAISE ARNAUD</v>
      </c>
      <c r="V100" s="1" t="str">
        <f t="shared" si="5"/>
        <v>11029 – BILLARD CLUB MUSSIPONTAIN</v>
      </c>
    </row>
    <row r="101" spans="2:22" ht="15.75" thickBot="1" x14ac:dyDescent="0.3">
      <c r="B101" s="6" t="str">
        <f>'Libre 01-09-2025'!A102</f>
        <v>153852 F</v>
      </c>
      <c r="C101" s="1" t="str">
        <f>VLOOKUP(B101,TableauLibre[],2,0)</f>
        <v>BLAISE SIMON</v>
      </c>
      <c r="D101" s="23" t="str">
        <f>VLOOKUP(B101,TableauLibre[],8,0)</f>
        <v>11027 – ASS. SPORT. LAXOVIENNE DE BILLARD</v>
      </c>
      <c r="F101" s="12" t="str">
        <f>'Bande 01-09-2025'!A102</f>
        <v>157945 E</v>
      </c>
      <c r="G101" s="1" t="str">
        <f>VLOOKUP(F101,TableauBande[],2,0)</f>
        <v>CIFRA SERGE</v>
      </c>
      <c r="H101" s="23" t="str">
        <f>VLOOKUP(F101,TableauBande[],8,0)</f>
        <v>11078 – BILLARD CLUB DE BRIEY</v>
      </c>
      <c r="J101" s="13" t="str">
        <f>'3B 01-09-2025'!A102</f>
        <v>109116 U</v>
      </c>
      <c r="K101" s="1" t="str">
        <f>VLOOKUP(J101,Tableau3Bandes[],2,0)</f>
        <v>BREUSE DAVID</v>
      </c>
      <c r="L101" s="23" t="str">
        <f>VLOOKUP(J101,Tableau3Bandes[],8,0)</f>
        <v>05001 – ACAD.CHARLEVILLE-MEZIERES</v>
      </c>
      <c r="N101" s="14" t="str">
        <f>'Cadre 01-09-2025'!A102</f>
        <v>120949 X</v>
      </c>
      <c r="O101" s="1" t="str">
        <f>VLOOKUP(N101,TableauCadre[],2,0)</f>
        <v>FREESS ERIC</v>
      </c>
      <c r="P101" s="23" t="str">
        <f>VLOOKUP(N101,TableauCadre[],8,0)</f>
        <v>01006 – AMICALE DE BILLARD ECKBOLSHEIM</v>
      </c>
      <c r="R101" s="11" t="str">
        <f t="shared" si="3"/>
        <v>153852 F</v>
      </c>
      <c r="T101" s="1" t="s">
        <v>256</v>
      </c>
      <c r="U101" s="1" t="str">
        <f t="shared" si="4"/>
        <v>BLAISE SIMON</v>
      </c>
      <c r="V101" s="1" t="str">
        <f t="shared" si="5"/>
        <v>11027 – ASS. SPORT. LAXOVIENNE DE BILLARD</v>
      </c>
    </row>
    <row r="102" spans="2:22" ht="15.75" thickBot="1" x14ac:dyDescent="0.3">
      <c r="B102" s="6" t="str">
        <f>'Libre 01-09-2025'!A103</f>
        <v>010310 O</v>
      </c>
      <c r="C102" s="1" t="str">
        <f>VLOOKUP(B102,TableauLibre[],2,0)</f>
        <v>BLANCHET JEAN MARIE</v>
      </c>
      <c r="D102" s="23" t="str">
        <f>VLOOKUP(B102,TableauLibre[],8,0)</f>
        <v>01049 – B.C. BARR</v>
      </c>
      <c r="F102" s="12" t="str">
        <f>'Bande 01-09-2025'!A103</f>
        <v>102757 F</v>
      </c>
      <c r="G102" s="1" t="str">
        <f>VLOOKUP(F102,TableauBande[],2,0)</f>
        <v>CLAUDE ERIC</v>
      </c>
      <c r="H102" s="23" t="str">
        <f>VLOOKUP(F102,TableauBande[],8,0)</f>
        <v>11022 – ACADEMIE DE BILLARD SAINT-MAX / NANCY</v>
      </c>
      <c r="J102" s="13" t="str">
        <f>'3B 01-09-2025'!A103</f>
        <v>166538 V</v>
      </c>
      <c r="K102" s="1" t="str">
        <f>VLOOKUP(J102,Tableau3Bandes[],2,0)</f>
        <v>BRIGNON ROGER</v>
      </c>
      <c r="L102" s="23" t="str">
        <f>VLOOKUP(J102,Tableau3Bandes[],8,0)</f>
        <v>01027 – B.C. GUEBWILLER</v>
      </c>
      <c r="N102" s="14" t="str">
        <f>'Cadre 01-09-2025'!A103</f>
        <v>147570 C</v>
      </c>
      <c r="O102" s="1" t="str">
        <f>VLOOKUP(N102,TableauCadre[],2,0)</f>
        <v>FRIEDEL STEPHANE</v>
      </c>
      <c r="P102" s="23" t="str">
        <f>VLOOKUP(N102,TableauCadre[],8,0)</f>
        <v>11022 – ACADEMIE DE BILLARD SAINT-MAX / NANCY</v>
      </c>
      <c r="R102" s="11" t="str">
        <f t="shared" si="3"/>
        <v>010310 O</v>
      </c>
      <c r="T102" s="1" t="s">
        <v>258</v>
      </c>
      <c r="U102" s="1" t="str">
        <f t="shared" si="4"/>
        <v>BLANCHET JEAN MARIE</v>
      </c>
      <c r="V102" s="1" t="str">
        <f t="shared" si="5"/>
        <v>01049 – B.C. BARR</v>
      </c>
    </row>
    <row r="103" spans="2:22" ht="15.75" thickBot="1" x14ac:dyDescent="0.3">
      <c r="B103" s="6" t="str">
        <f>'Libre 01-09-2025'!A104</f>
        <v>143974 M</v>
      </c>
      <c r="C103" s="1" t="str">
        <f>VLOOKUP(B103,TableauLibre[],2,0)</f>
        <v>BLASCO JEAN</v>
      </c>
      <c r="D103" s="23" t="str">
        <f>VLOOKUP(B103,TableauLibre[],8,0)</f>
        <v>05023 – BILLARD CLUB NOGENTAIS</v>
      </c>
      <c r="F103" s="12" t="str">
        <f>'Bande 01-09-2025'!A104</f>
        <v>170699 S</v>
      </c>
      <c r="G103" s="1" t="str">
        <f>VLOOKUP(F103,TableauBande[],2,0)</f>
        <v>CLAUDEL MICHEL</v>
      </c>
      <c r="H103" s="23" t="str">
        <f>VLOOKUP(F103,TableauBande[],8,0)</f>
        <v>11073 – BILLARD CLUB GERARDMER</v>
      </c>
      <c r="J103" s="13" t="str">
        <f>'3B 01-09-2025'!A104</f>
        <v>134497 Z</v>
      </c>
      <c r="K103" s="1" t="str">
        <f>VLOOKUP(J103,Tableau3Bandes[],2,0)</f>
        <v>BRISSON BERNARD</v>
      </c>
      <c r="L103" s="23" t="str">
        <f>VLOOKUP(J103,Tableau3Bandes[],8,0)</f>
        <v>01016 – B.C. HAGUENAU</v>
      </c>
      <c r="N103" s="14" t="str">
        <f>'Cadre 01-09-2025'!A104</f>
        <v>159145 J</v>
      </c>
      <c r="O103" s="1" t="str">
        <f>VLOOKUP(N103,TableauCadre[],2,0)</f>
        <v>FRITSCH JEAN PIERRE</v>
      </c>
      <c r="P103" s="23" t="str">
        <f>VLOOKUP(N103,TableauCadre[],8,0)</f>
        <v>01049 – B.C. BARR</v>
      </c>
      <c r="R103" s="11" t="str">
        <f t="shared" si="3"/>
        <v>143974 M</v>
      </c>
      <c r="T103" s="1" t="s">
        <v>260</v>
      </c>
      <c r="U103" s="1" t="str">
        <f t="shared" si="4"/>
        <v>BLASCO JEAN</v>
      </c>
      <c r="V103" s="1" t="str">
        <f t="shared" si="5"/>
        <v>05023 – BILLARD CLUB NOGENTAIS</v>
      </c>
    </row>
    <row r="104" spans="2:22" ht="15.75" thickBot="1" x14ac:dyDescent="0.3">
      <c r="B104" s="6" t="str">
        <f>'Libre 01-09-2025'!A105</f>
        <v>012133 R</v>
      </c>
      <c r="C104" s="1" t="str">
        <f>VLOOKUP(B104,TableauLibre[],2,0)</f>
        <v>BLERON LUC</v>
      </c>
      <c r="D104" s="23" t="str">
        <f>VLOOKUP(B104,TableauLibre[],8,0)</f>
        <v>05042 – ACAD.CHALONNAISE DE BILLARD</v>
      </c>
      <c r="F104" s="12" t="str">
        <f>'Bande 01-09-2025'!A105</f>
        <v>150579 Y</v>
      </c>
      <c r="G104" s="1" t="str">
        <f>VLOOKUP(F104,TableauBande[],2,0)</f>
        <v>CLAUSS FREDERIC</v>
      </c>
      <c r="H104" s="23" t="str">
        <f>VLOOKUP(F104,TableauBande[],8,0)</f>
        <v>11029 – BILLARD CLUB MUSSIPONTAIN</v>
      </c>
      <c r="J104" s="13" t="str">
        <f>'3B 01-09-2025'!A105</f>
        <v>010319 X</v>
      </c>
      <c r="K104" s="1" t="str">
        <f>VLOOKUP(J104,Tableau3Bandes[],2,0)</f>
        <v>BURKARDT ANDRE</v>
      </c>
      <c r="L104" s="23" t="str">
        <f>VLOOKUP(J104,Tableau3Bandes[],8,0)</f>
        <v>01031 – B.C. ERSTEIN</v>
      </c>
      <c r="N104" s="14" t="str">
        <f>'Cadre 01-09-2025'!A105</f>
        <v>176831 H</v>
      </c>
      <c r="O104" s="1" t="str">
        <f>VLOOKUP(N104,TableauCadre[],2,0)</f>
        <v>FROHNHOFER DOUBLON GEORGES</v>
      </c>
      <c r="P104" s="23" t="str">
        <f>VLOOKUP(N104,TableauCadre[],8,0)</f>
        <v>01041 – COLMAR BILLARD CLUB 71</v>
      </c>
      <c r="R104" s="11" t="str">
        <f t="shared" si="3"/>
        <v>012133 R</v>
      </c>
      <c r="T104" s="1" t="s">
        <v>262</v>
      </c>
      <c r="U104" s="1" t="str">
        <f t="shared" si="4"/>
        <v>BLERON LUC</v>
      </c>
      <c r="V104" s="1" t="str">
        <f t="shared" si="5"/>
        <v>05042 – ACAD.CHALONNAISE DE BILLARD</v>
      </c>
    </row>
    <row r="105" spans="2:22" ht="15.75" thickBot="1" x14ac:dyDescent="0.3">
      <c r="B105" s="6" t="str">
        <f>'Libre 01-09-2025'!A106</f>
        <v>010215 X</v>
      </c>
      <c r="C105" s="1" t="str">
        <f>VLOOKUP(B105,TableauLibre[],2,0)</f>
        <v>BLIN FREDERIC</v>
      </c>
      <c r="D105" s="23" t="str">
        <f>VLOOKUP(B105,TableauLibre[],8,0)</f>
        <v>01044 – F.C. MULHOUSE</v>
      </c>
      <c r="F105" s="12" t="str">
        <f>'Bande 01-09-2025'!A106</f>
        <v>166347 M</v>
      </c>
      <c r="G105" s="1" t="str">
        <f>VLOOKUP(F105,TableauBande[],2,0)</f>
        <v>CLAUSSE MARC</v>
      </c>
      <c r="H105" s="23" t="str">
        <f>VLOOKUP(F105,TableauBande[],8,0)</f>
        <v>11078 – BILLARD CLUB DE BRIEY</v>
      </c>
      <c r="J105" s="13" t="str">
        <f>'3B 01-09-2025'!A106</f>
        <v>102781 D</v>
      </c>
      <c r="K105" s="1" t="str">
        <f>VLOOKUP(J105,Tableau3Bandes[],2,0)</f>
        <v>CABEL ERIC</v>
      </c>
      <c r="L105" s="23" t="str">
        <f>VLOOKUP(J105,Tableau3Bandes[],8,0)</f>
        <v>11007 – BILLARD CLUB KNUTANGE</v>
      </c>
      <c r="N105" s="14" t="str">
        <f>'Cadre 01-09-2025'!A106</f>
        <v>015331 R</v>
      </c>
      <c r="O105" s="1" t="str">
        <f>VLOOKUP(N105,TableauCadre[],2,0)</f>
        <v>FRONTON JEAN PIERRE</v>
      </c>
      <c r="P105" s="23" t="str">
        <f>VLOOKUP(N105,TableauCadre[],8,0)</f>
        <v>11032 – BILLARD CLUB HOMECOURT</v>
      </c>
      <c r="R105" s="11" t="str">
        <f t="shared" si="3"/>
        <v>010215 X</v>
      </c>
      <c r="T105" s="1" t="s">
        <v>264</v>
      </c>
      <c r="U105" s="1" t="str">
        <f t="shared" si="4"/>
        <v>BLIN FREDERIC</v>
      </c>
      <c r="V105" s="1" t="str">
        <f t="shared" si="5"/>
        <v>01044 – F.C. MULHOUSE</v>
      </c>
    </row>
    <row r="106" spans="2:22" ht="15.75" thickBot="1" x14ac:dyDescent="0.3">
      <c r="B106" s="6" t="str">
        <f>'Libre 01-09-2025'!A107</f>
        <v>169359 L</v>
      </c>
      <c r="C106" s="1" t="str">
        <f>VLOOKUP(B106,TableauLibre[],2,0)</f>
        <v>BLIN NERIO</v>
      </c>
      <c r="D106" s="23" t="str">
        <f>VLOOKUP(B106,TableauLibre[],8,0)</f>
        <v>11034 – BILLARD CLUB EPINAL</v>
      </c>
      <c r="F106" s="12" t="str">
        <f>'Bande 01-09-2025'!A107</f>
        <v>015532 K</v>
      </c>
      <c r="G106" s="1" t="str">
        <f>VLOOKUP(F106,TableauBande[],2,0)</f>
        <v>CLEMENT BENOIT</v>
      </c>
      <c r="H106" s="23" t="str">
        <f>VLOOKUP(F106,TableauBande[],8,0)</f>
        <v>11048 – ACADEMIE DE BILLARD DE ST DIZIER</v>
      </c>
      <c r="J106" s="13" t="str">
        <f>'3B 01-09-2025'!A107</f>
        <v>141626 E</v>
      </c>
      <c r="K106" s="1" t="str">
        <f>VLOOKUP(J106,Tableau3Bandes[],2,0)</f>
        <v>CADET STEPHANE</v>
      </c>
      <c r="L106" s="23" t="str">
        <f>VLOOKUP(J106,Tableau3Bandes[],8,0)</f>
        <v>11044 – SAINT-DIE DES VOSGES BILLARD</v>
      </c>
      <c r="N106" s="14" t="str">
        <f>'Cadre 01-09-2025'!A107</f>
        <v>010169 D</v>
      </c>
      <c r="O106" s="1" t="str">
        <f>VLOOKUP(N106,TableauCadre[],2,0)</f>
        <v>FUCHS PATRICK</v>
      </c>
      <c r="P106" s="23" t="str">
        <f>VLOOKUP(N106,TableauCadre[],8,0)</f>
        <v>01016 – B.C. HAGUENAU</v>
      </c>
      <c r="R106" s="11" t="str">
        <f t="shared" si="3"/>
        <v>169359 L</v>
      </c>
      <c r="T106" s="1" t="s">
        <v>266</v>
      </c>
      <c r="U106" s="1" t="str">
        <f t="shared" si="4"/>
        <v>BLIN NERIO</v>
      </c>
      <c r="V106" s="1" t="str">
        <f t="shared" si="5"/>
        <v>11034 – BILLARD CLUB EPINAL</v>
      </c>
    </row>
    <row r="107" spans="2:22" ht="15.75" thickBot="1" x14ac:dyDescent="0.3">
      <c r="B107" s="6" t="str">
        <f>'Libre 01-09-2025'!A108</f>
        <v>015046 S</v>
      </c>
      <c r="C107" s="1" t="str">
        <f>VLOOKUP(B107,TableauLibre[],2,0)</f>
        <v>BLOSSE NICOLAS</v>
      </c>
      <c r="D107" s="23" t="str">
        <f>VLOOKUP(B107,TableauLibre[],8,0)</f>
        <v>11044 – SAINT-DIE DES VOSGES BILLARD</v>
      </c>
      <c r="F107" s="12" t="str">
        <f>'Bande 01-09-2025'!A108</f>
        <v>132188 E</v>
      </c>
      <c r="G107" s="1" t="str">
        <f>VLOOKUP(F107,TableauBande[],2,0)</f>
        <v>COLLARD REMI</v>
      </c>
      <c r="H107" s="23" t="str">
        <f>VLOOKUP(F107,TableauBande[],8,0)</f>
        <v>05041 – BILLARD CLUB DE GRAUVES</v>
      </c>
      <c r="J107" s="13" t="str">
        <f>'3B 01-09-2025'!A108</f>
        <v>132239 D</v>
      </c>
      <c r="K107" s="1" t="str">
        <f>VLOOKUP(J107,Tableau3Bandes[],2,0)</f>
        <v>CALISKAN MEHMET</v>
      </c>
      <c r="L107" s="23" t="str">
        <f>VLOOKUP(J107,Tableau3Bandes[],8,0)</f>
        <v>11005 – E.S. HAGONDANGE</v>
      </c>
      <c r="N107" s="14" t="str">
        <f>'Cadre 01-09-2025'!A108</f>
        <v>010050 O</v>
      </c>
      <c r="O107" s="1" t="str">
        <f>VLOOKUP(N107,TableauCadre[],2,0)</f>
        <v>FUCHS PIERRE</v>
      </c>
      <c r="P107" s="23" t="str">
        <f>VLOOKUP(N107,TableauCadre[],8,0)</f>
        <v>01031 – B.C. ERSTEIN</v>
      </c>
      <c r="R107" s="11" t="str">
        <f t="shared" si="3"/>
        <v>015046 S</v>
      </c>
      <c r="T107" s="1" t="s">
        <v>268</v>
      </c>
      <c r="U107" s="1" t="str">
        <f t="shared" si="4"/>
        <v>BLOSSE NICOLAS</v>
      </c>
      <c r="V107" s="1" t="str">
        <f t="shared" si="5"/>
        <v>11044 – SAINT-DIE DES VOSGES BILLARD</v>
      </c>
    </row>
    <row r="108" spans="2:22" ht="15.75" thickBot="1" x14ac:dyDescent="0.3">
      <c r="B108" s="6" t="str">
        <f>'Libre 01-09-2025'!A109</f>
        <v>129694 G</v>
      </c>
      <c r="C108" s="1" t="str">
        <f>VLOOKUP(B108,TableauLibre[],2,0)</f>
        <v>BLOSSE THOMAS</v>
      </c>
      <c r="D108" s="23" t="str">
        <f>VLOOKUP(B108,TableauLibre[],8,0)</f>
        <v>11044 – SAINT-DIE DES VOSGES BILLARD</v>
      </c>
      <c r="F108" s="12" t="str">
        <f>'Bande 01-09-2025'!A109</f>
        <v>102951 R</v>
      </c>
      <c r="G108" s="1" t="str">
        <f>VLOOKUP(F108,TableauBande[],2,0)</f>
        <v>COLLE FREDERIC</v>
      </c>
      <c r="H108" s="23" t="str">
        <f>VLOOKUP(F108,TableauBande[],8,0)</f>
        <v>11034 – BILLARD CLUB EPINAL</v>
      </c>
      <c r="J108" s="13" t="str">
        <f>'3B 01-09-2025'!A109</f>
        <v>012715 B</v>
      </c>
      <c r="K108" s="1" t="str">
        <f>VLOOKUP(J108,Tableau3Bandes[],2,0)</f>
        <v>CAMPOLI JEAN LOUIS</v>
      </c>
      <c r="L108" s="23" t="str">
        <f>VLOOKUP(J108,Tableau3Bandes[],8,0)</f>
        <v>11005 – E.S. HAGONDANGE</v>
      </c>
      <c r="N108" s="14" t="str">
        <f>'Cadre 01-09-2025'!A109</f>
        <v>159716 E</v>
      </c>
      <c r="O108" s="1" t="str">
        <f>VLOOKUP(N108,TableauCadre[],2,0)</f>
        <v>FUHRMANN JEAN JACQUES</v>
      </c>
      <c r="P108" s="23" t="str">
        <f>VLOOKUP(N108,TableauCadre[],8,0)</f>
        <v>11051 – BILLARD CLUB BARISIEN</v>
      </c>
      <c r="R108" s="11" t="str">
        <f t="shared" si="3"/>
        <v>129694 G</v>
      </c>
      <c r="T108" s="1" t="s">
        <v>270</v>
      </c>
      <c r="U108" s="1" t="str">
        <f t="shared" si="4"/>
        <v>BLOSSE THOMAS</v>
      </c>
      <c r="V108" s="1" t="str">
        <f t="shared" si="5"/>
        <v>11044 – SAINT-DIE DES VOSGES BILLARD</v>
      </c>
    </row>
    <row r="109" spans="2:22" ht="15.75" thickBot="1" x14ac:dyDescent="0.3">
      <c r="B109" s="6" t="str">
        <f>'Libre 01-09-2025'!A110</f>
        <v>145718 O</v>
      </c>
      <c r="C109" s="1" t="str">
        <f>VLOOKUP(B109,TableauLibre[],2,0)</f>
        <v>BOCAGE FLORENT</v>
      </c>
      <c r="D109" s="23" t="str">
        <f>VLOOKUP(B109,TableauLibre[],8,0)</f>
        <v>11029 – BILLARD CLUB MUSSIPONTAIN</v>
      </c>
      <c r="F109" s="12" t="str">
        <f>'Bande 01-09-2025'!A110</f>
        <v>135812 O</v>
      </c>
      <c r="G109" s="1" t="str">
        <f>VLOOKUP(F109,TableauBande[],2,0)</f>
        <v>COLOMBO ALAIN</v>
      </c>
      <c r="H109" s="23" t="str">
        <f>VLOOKUP(F109,TableauBande[],8,0)</f>
        <v>11033 – BILLARD CLUB AUDUN VILLERUPT</v>
      </c>
      <c r="J109" s="13" t="str">
        <f>'3B 01-09-2025'!A110</f>
        <v>159107 S</v>
      </c>
      <c r="K109" s="1" t="str">
        <f>VLOOKUP(J109,Tableau3Bandes[],2,0)</f>
        <v>CAQUET MICHEL</v>
      </c>
      <c r="L109" s="23" t="str">
        <f>VLOOKUP(J109,Tableau3Bandes[],8,0)</f>
        <v>11074 – COURCELLES SUR NIED</v>
      </c>
      <c r="N109" s="14" t="str">
        <f>'Cadre 01-09-2025'!A110</f>
        <v>167172 J</v>
      </c>
      <c r="O109" s="1" t="str">
        <f>VLOOKUP(N109,TableauCadre[],2,0)</f>
        <v>GASKA JEAN RAYMOND</v>
      </c>
      <c r="P109" s="23" t="str">
        <f>VLOOKUP(N109,TableauCadre[],8,0)</f>
        <v>05040 – EPERNAY BILLARD CLUB</v>
      </c>
      <c r="R109" s="11" t="str">
        <f t="shared" si="3"/>
        <v>145718 O</v>
      </c>
      <c r="T109" s="1" t="s">
        <v>272</v>
      </c>
      <c r="U109" s="1" t="str">
        <f t="shared" si="4"/>
        <v>BOCAGE FLORENT</v>
      </c>
      <c r="V109" s="1" t="str">
        <f t="shared" si="5"/>
        <v>11029 – BILLARD CLUB MUSSIPONTAIN</v>
      </c>
    </row>
    <row r="110" spans="2:22" ht="15.75" thickBot="1" x14ac:dyDescent="0.3">
      <c r="B110" s="6" t="str">
        <f>'Libre 01-09-2025'!A111</f>
        <v>149169 Q</v>
      </c>
      <c r="C110" s="1" t="str">
        <f>VLOOKUP(B110,TableauLibre[],2,0)</f>
        <v>BOILEAU PATRICK</v>
      </c>
      <c r="D110" s="23" t="str">
        <f>VLOOKUP(B110,TableauLibre[],8,0)</f>
        <v>01010 – B.C. LINGOLSHEIM</v>
      </c>
      <c r="F110" s="12" t="str">
        <f>'Bande 01-09-2025'!A111</f>
        <v>145744 O</v>
      </c>
      <c r="G110" s="1" t="str">
        <f>VLOOKUP(F110,TableauBande[],2,0)</f>
        <v>COLPIN ANTHONY</v>
      </c>
      <c r="H110" s="23" t="str">
        <f>VLOOKUP(F110,TableauBande[],8,0)</f>
        <v>05032 – ARCIS BILLARD CLUB</v>
      </c>
      <c r="J110" s="13" t="str">
        <f>'3B 01-09-2025'!A111</f>
        <v>010464 M</v>
      </c>
      <c r="K110" s="1" t="str">
        <f>VLOOKUP(J110,Tableau3Bandes[],2,0)</f>
        <v>CARLESSO DOMINIQUE</v>
      </c>
      <c r="L110" s="23" t="str">
        <f>VLOOKUP(J110,Tableau3Bandes[],8,0)</f>
        <v>01035 – B.C. 60 COCOBEN</v>
      </c>
      <c r="N110" s="14" t="str">
        <f>'Cadre 01-09-2025'!A111</f>
        <v>152799 L</v>
      </c>
      <c r="O110" s="1" t="str">
        <f>VLOOKUP(N110,TableauCadre[],2,0)</f>
        <v>GAUDEFROY ALAIN</v>
      </c>
      <c r="P110" s="23" t="str">
        <f>VLOOKUP(N110,TableauCadre[],8,0)</f>
        <v>05047 – BILLARD CLUB SEZANNAIS</v>
      </c>
      <c r="R110" s="11" t="str">
        <f t="shared" si="3"/>
        <v>149169 Q</v>
      </c>
      <c r="T110" s="1" t="s">
        <v>274</v>
      </c>
      <c r="U110" s="1" t="str">
        <f t="shared" si="4"/>
        <v>BOILEAU PATRICK</v>
      </c>
      <c r="V110" s="1" t="str">
        <f t="shared" si="5"/>
        <v>01010 – B.C. LINGOLSHEIM</v>
      </c>
    </row>
    <row r="111" spans="2:22" ht="15.75" thickBot="1" x14ac:dyDescent="0.3">
      <c r="B111" s="6" t="str">
        <f>'Libre 01-09-2025'!A112</f>
        <v>137304 Y</v>
      </c>
      <c r="C111" s="1" t="str">
        <f>VLOOKUP(B111,TableauLibre[],2,0)</f>
        <v>BOISSELLE CHRISTIAN</v>
      </c>
      <c r="D111" s="23" t="str">
        <f>VLOOKUP(B111,TableauLibre[],8,0)</f>
        <v>01070 – FCM BILLARD</v>
      </c>
      <c r="F111" s="12" t="str">
        <f>'Bande 01-09-2025'!A112</f>
        <v>177016 J</v>
      </c>
      <c r="G111" s="1" t="str">
        <f>VLOOKUP(F111,TableauBande[],2,0)</f>
        <v>CONRARD GILLES</v>
      </c>
      <c r="H111" s="23" t="str">
        <f>VLOOKUP(F111,TableauBande[],8,0)</f>
        <v>11022 – ACADEMIE DE BILLARD SAINT-MAX / NANCY</v>
      </c>
      <c r="J111" s="13" t="str">
        <f>'3B 01-09-2025'!A112</f>
        <v>015136 E</v>
      </c>
      <c r="K111" s="1" t="str">
        <f>VLOOKUP(J111,Tableau3Bandes[],2,0)</f>
        <v>CARREAU MICHAEL</v>
      </c>
      <c r="L111" s="23" t="str">
        <f>VLOOKUP(J111,Tableau3Bandes[],8,0)</f>
        <v>11027 – ASS. SPORT. LAXOVIENNE DE BILLARD</v>
      </c>
      <c r="N111" s="14" t="str">
        <f>'Cadre 01-09-2025'!A112</f>
        <v>015400 I</v>
      </c>
      <c r="O111" s="1" t="str">
        <f>VLOOKUP(N111,TableauCadre[],2,0)</f>
        <v>GEORGES BERTRAND</v>
      </c>
      <c r="P111" s="23" t="str">
        <f>VLOOKUP(N111,TableauCadre[],8,0)</f>
        <v>11005 – E.S. HAGONDANGE</v>
      </c>
      <c r="R111" s="11" t="str">
        <f t="shared" si="3"/>
        <v>137304 Y</v>
      </c>
      <c r="T111" s="1" t="s">
        <v>276</v>
      </c>
      <c r="U111" s="1" t="str">
        <f t="shared" si="4"/>
        <v>BOISSELLE CHRISTIAN</v>
      </c>
      <c r="V111" s="1" t="str">
        <f t="shared" si="5"/>
        <v>01070 – FCM BILLARD</v>
      </c>
    </row>
    <row r="112" spans="2:22" ht="15.75" thickBot="1" x14ac:dyDescent="0.3">
      <c r="B112" s="6" t="str">
        <f>'Libre 01-09-2025'!A113</f>
        <v>102799 V</v>
      </c>
      <c r="C112" s="1" t="str">
        <f>VLOOKUP(B112,TableauLibre[],2,0)</f>
        <v>BOISSON CLAUDE</v>
      </c>
      <c r="D112" s="23" t="str">
        <f>VLOOKUP(B112,TableauLibre[],8,0)</f>
        <v>11052 – BILLARD CLUB FRIGNICOURT</v>
      </c>
      <c r="F112" s="12" t="str">
        <f>'Bande 01-09-2025'!A113</f>
        <v>014737 V</v>
      </c>
      <c r="G112" s="1" t="str">
        <f>VLOOKUP(F112,TableauBande[],2,0)</f>
        <v>CORDEL PHILIPPE</v>
      </c>
      <c r="H112" s="23" t="str">
        <f>VLOOKUP(F112,TableauBande[],8,0)</f>
        <v>11005 – E.S. HAGONDANGE</v>
      </c>
      <c r="J112" s="13" t="str">
        <f>'3B 01-09-2025'!A113</f>
        <v>015333 T</v>
      </c>
      <c r="K112" s="1" t="str">
        <f>VLOOKUP(J112,Tableau3Bandes[],2,0)</f>
        <v>CASACCI PIERRE JEAN</v>
      </c>
      <c r="L112" s="23" t="str">
        <f>VLOOKUP(J112,Tableau3Bandes[],8,0)</f>
        <v>11078 – BILLARD CLUB DE BRIEY</v>
      </c>
      <c r="N112" s="14" t="str">
        <f>'Cadre 01-09-2025'!A113</f>
        <v>014808 O</v>
      </c>
      <c r="O112" s="1" t="str">
        <f>VLOOKUP(N112,TableauCadre[],2,0)</f>
        <v>GEORGES MARCEL</v>
      </c>
      <c r="P112" s="23" t="str">
        <f>VLOOKUP(N112,TableauCadre[],8,0)</f>
        <v>11003 – BILLARD CLUB BAN SAINT MARTIN</v>
      </c>
      <c r="R112" s="11" t="str">
        <f t="shared" si="3"/>
        <v>102799 V</v>
      </c>
      <c r="T112" s="1" t="s">
        <v>278</v>
      </c>
      <c r="U112" s="1" t="str">
        <f t="shared" si="4"/>
        <v>BOISSON CLAUDE</v>
      </c>
      <c r="V112" s="1" t="str">
        <f t="shared" si="5"/>
        <v>11052 – BILLARD CLUB FRIGNICOURT</v>
      </c>
    </row>
    <row r="113" spans="2:22" ht="15.75" thickBot="1" x14ac:dyDescent="0.3">
      <c r="B113" s="6" t="str">
        <f>'Libre 01-09-2025'!A114</f>
        <v>010467 P</v>
      </c>
      <c r="C113" s="1" t="str">
        <f>VLOOKUP(B113,TableauLibre[],2,0)</f>
        <v>BOLLINGER JEANNOT</v>
      </c>
      <c r="D113" s="23" t="str">
        <f>VLOOKUP(B113,TableauLibre[],8,0)</f>
        <v>01041 – COLMAR BILLARD CLUB 71</v>
      </c>
      <c r="F113" s="12" t="str">
        <f>'Bande 01-09-2025'!A114</f>
        <v>110821 J</v>
      </c>
      <c r="G113" s="1" t="str">
        <f>VLOOKUP(F113,TableauBande[],2,0)</f>
        <v>COTIN JEAN CHARLES</v>
      </c>
      <c r="H113" s="23" t="str">
        <f>VLOOKUP(F113,TableauBande[],8,0)</f>
        <v>11034 – BILLARD CLUB EPINAL</v>
      </c>
      <c r="J113" s="13" t="str">
        <f>'3B 01-09-2025'!A114</f>
        <v>010082 U</v>
      </c>
      <c r="K113" s="1" t="str">
        <f>VLOOKUP(J113,Tableau3Bandes[],2,0)</f>
        <v>CASPAR REMY</v>
      </c>
      <c r="L113" s="23" t="str">
        <f>VLOOKUP(J113,Tableau3Bandes[],8,0)</f>
        <v>01016 – B.C. HAGUENAU</v>
      </c>
      <c r="N113" s="14" t="str">
        <f>'Cadre 01-09-2025'!A114</f>
        <v>010166 A</v>
      </c>
      <c r="O113" s="1" t="str">
        <f>VLOOKUP(N113,TableauCadre[],2,0)</f>
        <v>GERBER YVAN</v>
      </c>
      <c r="P113" s="23" t="str">
        <f>VLOOKUP(N113,TableauCadre[],8,0)</f>
        <v>01006 – AMICALE DE BILLARD ECKBOLSHEIM</v>
      </c>
      <c r="R113" s="11" t="str">
        <f t="shared" si="3"/>
        <v>010467 P</v>
      </c>
      <c r="T113" s="1" t="s">
        <v>280</v>
      </c>
      <c r="U113" s="1" t="str">
        <f t="shared" si="4"/>
        <v>BOLLINGER JEANNOT</v>
      </c>
      <c r="V113" s="1" t="str">
        <f t="shared" si="5"/>
        <v>01041 – COLMAR BILLARD CLUB 71</v>
      </c>
    </row>
    <row r="114" spans="2:22" ht="15.75" thickBot="1" x14ac:dyDescent="0.3">
      <c r="B114" s="6" t="str">
        <f>'Libre 01-09-2025'!A115</f>
        <v>149548 C</v>
      </c>
      <c r="C114" s="1" t="str">
        <f>VLOOKUP(B114,TableauLibre[],2,0)</f>
        <v>BONFILS ALAIN</v>
      </c>
      <c r="D114" s="23" t="str">
        <f>VLOOKUP(B114,TableauLibre[],8,0)</f>
        <v>11013 – BILLARD CLUB METZ</v>
      </c>
      <c r="F114" s="12" t="str">
        <f>'Bande 01-09-2025'!A115</f>
        <v>011997 L</v>
      </c>
      <c r="G114" s="1" t="str">
        <f>VLOOKUP(F114,TableauBande[],2,0)</f>
        <v>COUILLET JEAN CLAUDE</v>
      </c>
      <c r="H114" s="23" t="str">
        <f>VLOOKUP(F114,TableauBande[],8,0)</f>
        <v>05047 – BILLARD CLUB SEZANNAIS</v>
      </c>
      <c r="J114" s="13" t="str">
        <f>'3B 01-09-2025'!A115</f>
        <v>148459 T</v>
      </c>
      <c r="K114" s="1" t="str">
        <f>VLOOKUP(J114,Tableau3Bandes[],2,0)</f>
        <v>CASTANEDA ANTOINE</v>
      </c>
      <c r="L114" s="23" t="str">
        <f>VLOOKUP(J114,Tableau3Bandes[],8,0)</f>
        <v>05001 – ACAD.CHARLEVILLE-MEZIERES</v>
      </c>
      <c r="N114" s="14" t="str">
        <f>'Cadre 01-09-2025'!A115</f>
        <v>156409 K</v>
      </c>
      <c r="O114" s="1" t="str">
        <f>VLOOKUP(N114,TableauCadre[],2,0)</f>
        <v>GERMAIN YANNICK</v>
      </c>
      <c r="P114" s="23" t="str">
        <f>VLOOKUP(N114,TableauCadre[],8,0)</f>
        <v>11034 – BILLARD CLUB EPINAL</v>
      </c>
      <c r="R114" s="11" t="str">
        <f t="shared" si="3"/>
        <v>149548 C</v>
      </c>
      <c r="T114" s="1" t="s">
        <v>282</v>
      </c>
      <c r="U114" s="1" t="str">
        <f t="shared" si="4"/>
        <v>BONFILS ALAIN</v>
      </c>
      <c r="V114" s="1" t="str">
        <f t="shared" si="5"/>
        <v>11013 – BILLARD CLUB METZ</v>
      </c>
    </row>
    <row r="115" spans="2:22" ht="15.75" thickBot="1" x14ac:dyDescent="0.3">
      <c r="B115" s="6" t="str">
        <f>'Libre 01-09-2025'!A116</f>
        <v>012622 M</v>
      </c>
      <c r="C115" s="1" t="str">
        <f>VLOOKUP(B115,TableauLibre[],2,0)</f>
        <v>BONFILS XAVIER</v>
      </c>
      <c r="D115" s="23" t="str">
        <f>VLOOKUP(B115,TableauLibre[],8,0)</f>
        <v>05043 – ACAD. TAPIS VERT DE REIMS</v>
      </c>
      <c r="F115" s="12" t="str">
        <f>'Bande 01-09-2025'!A116</f>
        <v>130948 M</v>
      </c>
      <c r="G115" s="1" t="str">
        <f>VLOOKUP(F115,TableauBande[],2,0)</f>
        <v>COURTOT ADRIEN</v>
      </c>
      <c r="H115" s="23" t="str">
        <f>VLOOKUP(F115,TableauBande[],8,0)</f>
        <v>01041 – COLMAR BILLARD CLUB 71</v>
      </c>
      <c r="J115" s="13" t="str">
        <f>'3B 01-09-2025'!A116</f>
        <v>107145 Z</v>
      </c>
      <c r="K115" s="1" t="str">
        <f>VLOOKUP(J115,Tableau3Bandes[],2,0)</f>
        <v>CASTELLS HENRI</v>
      </c>
      <c r="L115" s="23" t="str">
        <f>VLOOKUP(J115,Tableau3Bandes[],8,0)</f>
        <v>11062 – CERCLE DE BILLARD FRANCAIS ST AVOLD</v>
      </c>
      <c r="N115" s="14" t="str">
        <f>'Cadre 01-09-2025'!A116</f>
        <v>015141 J</v>
      </c>
      <c r="O115" s="1" t="str">
        <f>VLOOKUP(N115,TableauCadre[],2,0)</f>
        <v>GIRROUARD PATRICK</v>
      </c>
      <c r="P115" s="23" t="str">
        <f>VLOOKUP(N115,TableauCadre[],8,0)</f>
        <v>11053 – BILLARD CLUB LINEEN</v>
      </c>
      <c r="R115" s="11" t="str">
        <f t="shared" si="3"/>
        <v>012622 M</v>
      </c>
      <c r="T115" s="1" t="s">
        <v>285</v>
      </c>
      <c r="U115" s="1" t="str">
        <f t="shared" si="4"/>
        <v>BONFILS XAVIER</v>
      </c>
      <c r="V115" s="1" t="str">
        <f t="shared" si="5"/>
        <v>05043 – ACAD. TAPIS VERT DE REIMS</v>
      </c>
    </row>
    <row r="116" spans="2:22" ht="15.75" thickBot="1" x14ac:dyDescent="0.3">
      <c r="B116" s="6" t="str">
        <f>'Libre 01-09-2025'!A117</f>
        <v>156198 F</v>
      </c>
      <c r="C116" s="1" t="str">
        <f>VLOOKUP(B116,TableauLibre[],2,0)</f>
        <v>BONNEFOY JOEL</v>
      </c>
      <c r="D116" s="23" t="str">
        <f>VLOOKUP(B116,TableauLibre[],8,0)</f>
        <v>11035 – C.B. SARREGUEMINES</v>
      </c>
      <c r="F116" s="12" t="str">
        <f>'Bande 01-09-2025'!A117</f>
        <v>120534 Y</v>
      </c>
      <c r="G116" s="1" t="str">
        <f>VLOOKUP(F116,TableauBande[],2,0)</f>
        <v>CRUSSIERE SERGE</v>
      </c>
      <c r="H116" s="23" t="str">
        <f>VLOOKUP(F116,TableauBande[],8,0)</f>
        <v>11023 – BILLARD CLUB NEUVES MAISONS</v>
      </c>
      <c r="J116" s="13" t="str">
        <f>'3B 01-09-2025'!A117</f>
        <v>010179 N</v>
      </c>
      <c r="K116" s="1" t="str">
        <f>VLOOKUP(J116,Tableau3Bandes[],2,0)</f>
        <v>CASTRO PEDRO</v>
      </c>
      <c r="L116" s="23" t="str">
        <f>VLOOKUP(J116,Tableau3Bandes[],8,0)</f>
        <v>01002 – B.C 1935 STRASBOURG-SCHILTIGHEIM</v>
      </c>
      <c r="N116" s="14" t="str">
        <f>'Cadre 01-09-2025'!A117</f>
        <v>141286 C</v>
      </c>
      <c r="O116" s="1" t="str">
        <f>VLOOKUP(N116,TableauCadre[],2,0)</f>
        <v>GODARD JEAN PIERRE</v>
      </c>
      <c r="P116" s="23" t="str">
        <f>VLOOKUP(N116,TableauCadre[],8,0)</f>
        <v>05034 – BILLARD TROYES AGGLO</v>
      </c>
      <c r="R116" s="11" t="str">
        <f t="shared" si="3"/>
        <v>156198 F</v>
      </c>
      <c r="T116" s="1" t="s">
        <v>287</v>
      </c>
      <c r="U116" s="1" t="str">
        <f t="shared" si="4"/>
        <v>BONNEFOY JOEL</v>
      </c>
      <c r="V116" s="1" t="str">
        <f t="shared" si="5"/>
        <v>11035 – C.B. SARREGUEMINES</v>
      </c>
    </row>
    <row r="117" spans="2:22" ht="15.75" thickBot="1" x14ac:dyDescent="0.3">
      <c r="B117" s="6" t="str">
        <f>'Libre 01-09-2025'!A118</f>
        <v>011981 V</v>
      </c>
      <c r="C117" s="1" t="str">
        <f>VLOOKUP(B117,TableauLibre[],2,0)</f>
        <v>BONVILLE ALEXANDRE</v>
      </c>
      <c r="D117" s="23" t="str">
        <f>VLOOKUP(B117,TableauLibre[],8,0)</f>
        <v>05041 – BILLARD CLUB DE GRAUVES</v>
      </c>
      <c r="F117" s="12" t="str">
        <f>'Bande 01-09-2025'!A118</f>
        <v>015054 A</v>
      </c>
      <c r="G117" s="1" t="str">
        <f>VLOOKUP(F117,TableauBande[],2,0)</f>
        <v>CUNY DOMINIQUE</v>
      </c>
      <c r="H117" s="23" t="str">
        <f>VLOOKUP(F117,TableauBande[],8,0)</f>
        <v>11064 – BILLARD CLUB ELOYES</v>
      </c>
      <c r="J117" s="13" t="str">
        <f>'3B 01-09-2025'!A118</f>
        <v>011781 D</v>
      </c>
      <c r="K117" s="1" t="str">
        <f>VLOOKUP(J117,Tableau3Bandes[],2,0)</f>
        <v>CATENNE GEORGES</v>
      </c>
      <c r="L117" s="23" t="str">
        <f>VLOOKUP(J117,Tableau3Bandes[],8,0)</f>
        <v>05042 – ACAD.CHALONNAISE DE BILLARD</v>
      </c>
      <c r="N117" s="14" t="str">
        <f>'Cadre 01-09-2025'!A118</f>
        <v>101999 B</v>
      </c>
      <c r="O117" s="1" t="str">
        <f>VLOOKUP(N117,TableauCadre[],2,0)</f>
        <v>GOEPFERT JEAN JACQUES</v>
      </c>
      <c r="P117" s="23" t="str">
        <f>VLOOKUP(N117,TableauCadre[],8,0)</f>
        <v>01041 – COLMAR BILLARD CLUB 71</v>
      </c>
      <c r="R117" s="11" t="str">
        <f t="shared" si="3"/>
        <v>011981 V</v>
      </c>
      <c r="T117" s="1" t="s">
        <v>290</v>
      </c>
      <c r="U117" s="1" t="str">
        <f t="shared" si="4"/>
        <v>BONVILLE ALEXANDRE</v>
      </c>
      <c r="V117" s="1" t="str">
        <f t="shared" si="5"/>
        <v>05041 – BILLARD CLUB DE GRAUVES</v>
      </c>
    </row>
    <row r="118" spans="2:22" ht="15.75" thickBot="1" x14ac:dyDescent="0.3">
      <c r="B118" s="6" t="str">
        <f>'Libre 01-09-2025'!A119</f>
        <v>012001 P</v>
      </c>
      <c r="C118" s="1" t="str">
        <f>VLOOKUP(B118,TableauLibre[],2,0)</f>
        <v>BOQUET PIERRE</v>
      </c>
      <c r="D118" s="23" t="str">
        <f>VLOOKUP(B118,TableauLibre[],8,0)</f>
        <v>05001 – ACAD.CHARLEVILLE-MEZIERES</v>
      </c>
      <c r="F118" s="12" t="str">
        <f>'Bande 01-09-2025'!A119</f>
        <v>156181 M</v>
      </c>
      <c r="G118" s="1" t="str">
        <f>VLOOKUP(F118,TableauBande[],2,0)</f>
        <v>CURE JEAN LUC</v>
      </c>
      <c r="H118" s="23" t="str">
        <f>VLOOKUP(F118,TableauBande[],8,0)</f>
        <v>11032 – BILLARD CLUB HOMECOURT</v>
      </c>
      <c r="J118" s="13" t="str">
        <f>'3B 01-09-2025'!A119</f>
        <v>158723 A</v>
      </c>
      <c r="K118" s="1" t="str">
        <f>VLOOKUP(J118,Tableau3Bandes[],2,0)</f>
        <v>CHABIN PATRICK</v>
      </c>
      <c r="L118" s="23" t="str">
        <f>VLOOKUP(J118,Tableau3Bandes[],8,0)</f>
        <v>05028 – BILLARD CLUB DE MARIGNY ST FLAVY</v>
      </c>
      <c r="N118" s="14" t="str">
        <f>'Cadre 01-09-2025'!A119</f>
        <v>107147 B</v>
      </c>
      <c r="O118" s="1" t="str">
        <f>VLOOKUP(N118,TableauCadre[],2,0)</f>
        <v>GOUVERNEL PIERRE</v>
      </c>
      <c r="P118" s="23" t="str">
        <f>VLOOKUP(N118,TableauCadre[],8,0)</f>
        <v>11067 – BILLARD CLUB FLORANGE</v>
      </c>
      <c r="R118" s="11" t="str">
        <f t="shared" si="3"/>
        <v>012001 P</v>
      </c>
      <c r="T118" s="1" t="s">
        <v>292</v>
      </c>
      <c r="U118" s="1" t="str">
        <f t="shared" si="4"/>
        <v>BOQUET PIERRE</v>
      </c>
      <c r="V118" s="1" t="str">
        <f t="shared" si="5"/>
        <v>05001 – ACAD.CHARLEVILLE-MEZIERES</v>
      </c>
    </row>
    <row r="119" spans="2:22" ht="15.75" thickBot="1" x14ac:dyDescent="0.3">
      <c r="B119" s="6" t="str">
        <f>'Libre 01-09-2025'!A120</f>
        <v>150535 A</v>
      </c>
      <c r="C119" s="1" t="str">
        <f>VLOOKUP(B119,TableauLibre[],2,0)</f>
        <v>BORDEREAUX GILLES</v>
      </c>
      <c r="D119" s="23" t="str">
        <f>VLOOKUP(B119,TableauLibre[],8,0)</f>
        <v>11052 – BILLARD CLUB FRIGNICOURT</v>
      </c>
      <c r="F119" s="12" t="str">
        <f>'Bande 01-09-2025'!A120</f>
        <v>156778 L</v>
      </c>
      <c r="G119" s="1" t="str">
        <f>VLOOKUP(F119,TableauBande[],2,0)</f>
        <v>CZEKALSKI GILLES</v>
      </c>
      <c r="H119" s="23" t="str">
        <f>VLOOKUP(F119,TableauBande[],8,0)</f>
        <v>01031 – B.C. ERSTEIN</v>
      </c>
      <c r="J119" s="13" t="str">
        <f>'3B 01-09-2025'!A120</f>
        <v>102935 B</v>
      </c>
      <c r="K119" s="1" t="str">
        <f>VLOOKUP(J119,Tableau3Bandes[],2,0)</f>
        <v>CHARLOT GERARD</v>
      </c>
      <c r="L119" s="23" t="str">
        <f>VLOOKUP(J119,Tableau3Bandes[],8,0)</f>
        <v>11047 – C.A.B. COMMERCY</v>
      </c>
      <c r="N119" s="14" t="str">
        <f>'Cadre 01-09-2025'!A120</f>
        <v>120954 C</v>
      </c>
      <c r="O119" s="1" t="str">
        <f>VLOOKUP(N119,TableauCadre[],2,0)</f>
        <v>GRAMAIN DOMINIQUE</v>
      </c>
      <c r="P119" s="23" t="str">
        <f>VLOOKUP(N119,TableauCadre[],8,0)</f>
        <v>01004 – B.C. BISCHHEIM</v>
      </c>
      <c r="R119" s="11" t="str">
        <f t="shared" si="3"/>
        <v>150535 A</v>
      </c>
      <c r="T119" s="1" t="s">
        <v>294</v>
      </c>
      <c r="U119" s="1" t="str">
        <f t="shared" si="4"/>
        <v>BORDEREAUX GILLES</v>
      </c>
      <c r="V119" s="1" t="str">
        <f t="shared" si="5"/>
        <v>11052 – BILLARD CLUB FRIGNICOURT</v>
      </c>
    </row>
    <row r="120" spans="2:22" ht="15.75" thickBot="1" x14ac:dyDescent="0.3">
      <c r="B120" s="6" t="str">
        <f>'Libre 01-09-2025'!A121</f>
        <v>182545 T</v>
      </c>
      <c r="C120" s="1" t="str">
        <f>VLOOKUP(B120,TableauLibre[],2,0)</f>
        <v>BORGNIET LAURENT MATTHEO</v>
      </c>
      <c r="D120" s="23" t="str">
        <f>VLOOKUP(B120,TableauLibre[],8,0)</f>
        <v>05043 – ACAD. TAPIS VERT DE REIMS</v>
      </c>
      <c r="F120" s="12" t="str">
        <f>'Bande 01-09-2025'!A121</f>
        <v>011783 F</v>
      </c>
      <c r="G120" s="1" t="str">
        <f>VLOOKUP(F120,TableauBande[],2,0)</f>
        <v>DA FONSECA JOSE</v>
      </c>
      <c r="H120" s="23" t="str">
        <f>VLOOKUP(F120,TableauBande[],8,0)</f>
        <v>05042 – ACAD.CHALONNAISE DE BILLARD</v>
      </c>
      <c r="J120" s="13" t="str">
        <f>'3B 01-09-2025'!A121</f>
        <v>015066 M</v>
      </c>
      <c r="K120" s="1" t="str">
        <f>VLOOKUP(J120,Tableau3Bandes[],2,0)</f>
        <v>CHARPENTIER JACQUES</v>
      </c>
      <c r="L120" s="23" t="str">
        <f>VLOOKUP(J120,Tableau3Bandes[],8,0)</f>
        <v>11034 – BILLARD CLUB EPINAL</v>
      </c>
      <c r="N120" s="14" t="str">
        <f>'Cadre 01-09-2025'!A121</f>
        <v>015575 B</v>
      </c>
      <c r="O120" s="1" t="str">
        <f>VLOOKUP(N120,TableauCadre[],2,0)</f>
        <v>GRIMLER WILFRIED</v>
      </c>
      <c r="P120" s="23" t="str">
        <f>VLOOKUP(N120,TableauCadre[],8,0)</f>
        <v>11032 – BILLARD CLUB HOMECOURT</v>
      </c>
      <c r="R120" s="11" t="str">
        <f t="shared" si="3"/>
        <v>182545 T</v>
      </c>
      <c r="T120" s="1" t="s">
        <v>2836</v>
      </c>
      <c r="U120" s="1" t="str">
        <f t="shared" si="4"/>
        <v>BORGNIET LAURENT MATTHEO</v>
      </c>
      <c r="V120" s="1" t="str">
        <f t="shared" si="5"/>
        <v>05043 – ACAD. TAPIS VERT DE REIMS</v>
      </c>
    </row>
    <row r="121" spans="2:22" ht="15.75" thickBot="1" x14ac:dyDescent="0.3">
      <c r="B121" s="6" t="str">
        <f>'Libre 01-09-2025'!A122</f>
        <v>014821 B</v>
      </c>
      <c r="C121" s="1" t="str">
        <f>VLOOKUP(B121,TableauLibre[],2,0)</f>
        <v>BORRACCINO MICHEL</v>
      </c>
      <c r="D121" s="23" t="str">
        <f>VLOOKUP(B121,TableauLibre[],8,0)</f>
        <v>11013 – BILLARD CLUB METZ</v>
      </c>
      <c r="F121" s="12" t="str">
        <f>'Bande 01-09-2025'!A122</f>
        <v>010271 B</v>
      </c>
      <c r="G121" s="1" t="str">
        <f>VLOOKUP(F121,TableauBande[],2,0)</f>
        <v>DA ROCHA VITORINO</v>
      </c>
      <c r="H121" s="23" t="str">
        <f>VLOOKUP(F121,TableauBande[],8,0)</f>
        <v>01049 – B.C. BARR</v>
      </c>
      <c r="J121" s="13" t="str">
        <f>'3B 01-09-2025'!A122</f>
        <v>014839 T</v>
      </c>
      <c r="K121" s="1" t="str">
        <f>VLOOKUP(J121,Tableau3Bandes[],2,0)</f>
        <v>CHARY ANDRE</v>
      </c>
      <c r="L121" s="23" t="str">
        <f>VLOOKUP(J121,Tableau3Bandes[],8,0)</f>
        <v>11020 – BILLARD CLUB PIENNOIS</v>
      </c>
      <c r="N121" s="14" t="str">
        <f>'Cadre 01-09-2025'!A122</f>
        <v>135192 S</v>
      </c>
      <c r="O121" s="1" t="str">
        <f>VLOOKUP(N121,TableauCadre[],2,0)</f>
        <v>GROSDEMANGE BERNARD</v>
      </c>
      <c r="P121" s="23" t="str">
        <f>VLOOKUP(N121,TableauCadre[],8,0)</f>
        <v>11034 – BILLARD CLUB EPINAL</v>
      </c>
      <c r="R121" s="11" t="str">
        <f t="shared" si="3"/>
        <v>014821 B</v>
      </c>
      <c r="T121" s="1" t="s">
        <v>296</v>
      </c>
      <c r="U121" s="1" t="str">
        <f t="shared" si="4"/>
        <v>BORRACCINO MICHEL</v>
      </c>
      <c r="V121" s="1" t="str">
        <f t="shared" si="5"/>
        <v>11013 – BILLARD CLUB METZ</v>
      </c>
    </row>
    <row r="122" spans="2:22" ht="15.75" thickBot="1" x14ac:dyDescent="0.3">
      <c r="B122" s="6" t="str">
        <f>'Libre 01-09-2025'!A123</f>
        <v>157674 K</v>
      </c>
      <c r="C122" s="1" t="str">
        <f>VLOOKUP(B122,TableauLibre[],2,0)</f>
        <v>BORTOLOTTI FRANCIS</v>
      </c>
      <c r="D122" s="23" t="str">
        <f>VLOOKUP(B122,TableauLibre[],8,0)</f>
        <v>05023 – BILLARD CLUB NOGENTAIS</v>
      </c>
      <c r="F122" s="12" t="str">
        <f>'Bande 01-09-2025'!A123</f>
        <v>012884 O</v>
      </c>
      <c r="G122" s="1" t="str">
        <f>VLOOKUP(F122,TableauBande[],2,0)</f>
        <v>DAL CORTIVO PAUL</v>
      </c>
      <c r="H122" s="23" t="str">
        <f>VLOOKUP(F122,TableauBande[],8,0)</f>
        <v>11067 – BILLARD CLUB FLORANGE</v>
      </c>
      <c r="J122" s="13" t="str">
        <f>'3B 01-09-2025'!A123</f>
        <v>163366 X</v>
      </c>
      <c r="K122" s="1" t="str">
        <f>VLOOKUP(J122,Tableau3Bandes[],2,0)</f>
        <v>CHASSEIGNE BERTRAND</v>
      </c>
      <c r="L122" s="23" t="str">
        <f>VLOOKUP(J122,Tableau3Bandes[],8,0)</f>
        <v>05040 – EPERNAY BILLARD CLUB</v>
      </c>
      <c r="N122" s="14" t="str">
        <f>'Cadre 01-09-2025'!A123</f>
        <v>143970 I</v>
      </c>
      <c r="O122" s="1" t="str">
        <f>VLOOKUP(N122,TableauCadre[],2,0)</f>
        <v>GRUYER PASCAL</v>
      </c>
      <c r="P122" s="23" t="str">
        <f>VLOOKUP(N122,TableauCadre[],8,0)</f>
        <v>05035 – ROMILLY SPORT 10 SECTION BILLARD</v>
      </c>
      <c r="R122" s="11" t="str">
        <f t="shared" si="3"/>
        <v>157674 K</v>
      </c>
      <c r="T122" s="1" t="s">
        <v>298</v>
      </c>
      <c r="U122" s="1" t="str">
        <f t="shared" si="4"/>
        <v>BORTOLOTTI FRANCIS</v>
      </c>
      <c r="V122" s="1" t="str">
        <f t="shared" si="5"/>
        <v>05023 – BILLARD CLUB NOGENTAIS</v>
      </c>
    </row>
    <row r="123" spans="2:22" ht="15.75" thickBot="1" x14ac:dyDescent="0.3">
      <c r="B123" s="6" t="str">
        <f>'Libre 01-09-2025'!A124</f>
        <v>113872 S</v>
      </c>
      <c r="C123" s="1" t="str">
        <f>VLOOKUP(B123,TableauLibre[],2,0)</f>
        <v>BOUDIGNAT MICHEL</v>
      </c>
      <c r="D123" s="23" t="str">
        <f>VLOOKUP(B123,TableauLibre[],8,0)</f>
        <v>05023 – BILLARD CLUB NOGENTAIS</v>
      </c>
      <c r="F123" s="12" t="str">
        <f>'Bande 01-09-2025'!A124</f>
        <v>014817 X</v>
      </c>
      <c r="G123" s="1" t="str">
        <f>VLOOKUP(F123,TableauBande[],2,0)</f>
        <v>DALLA TORRE GERARD</v>
      </c>
      <c r="H123" s="23" t="str">
        <f>VLOOKUP(F123,TableauBande[],8,0)</f>
        <v>11067 – BILLARD CLUB FLORANGE</v>
      </c>
      <c r="J123" s="13" t="str">
        <f>'3B 01-09-2025'!A124</f>
        <v>011769 R</v>
      </c>
      <c r="K123" s="1" t="str">
        <f>VLOOKUP(J123,Tableau3Bandes[],2,0)</f>
        <v>CHICHE JEAN LUC</v>
      </c>
      <c r="L123" s="23" t="str">
        <f>VLOOKUP(J123,Tableau3Bandes[],8,0)</f>
        <v>05041 – BILLARD CLUB DE GRAUVES</v>
      </c>
      <c r="N123" s="14" t="str">
        <f>'Cadre 01-09-2025'!A124</f>
        <v>015355 P</v>
      </c>
      <c r="O123" s="1" t="str">
        <f>VLOOKUP(N123,TableauCadre[],2,0)</f>
        <v>GUERY PATRICK</v>
      </c>
      <c r="P123" s="23" t="str">
        <f>VLOOKUP(N123,TableauCadre[],8,0)</f>
        <v>11073 – BILLARD CLUB GERARDMER</v>
      </c>
      <c r="R123" s="11" t="str">
        <f t="shared" si="3"/>
        <v>113872 S</v>
      </c>
      <c r="T123" s="1" t="s">
        <v>300</v>
      </c>
      <c r="U123" s="1" t="str">
        <f t="shared" si="4"/>
        <v>BOUDIGNAT MICHEL</v>
      </c>
      <c r="V123" s="1" t="str">
        <f t="shared" si="5"/>
        <v>05023 – BILLARD CLUB NOGENTAIS</v>
      </c>
    </row>
    <row r="124" spans="2:22" ht="15.75" thickBot="1" x14ac:dyDescent="0.3">
      <c r="B124" s="6" t="str">
        <f>'Libre 01-09-2025'!A125</f>
        <v>142917 V</v>
      </c>
      <c r="C124" s="1" t="str">
        <f>VLOOKUP(B124,TableauLibre[],2,0)</f>
        <v>BOUFFLERS PAUL</v>
      </c>
      <c r="D124" s="23" t="str">
        <f>VLOOKUP(B124,TableauLibre[],8,0)</f>
        <v>11022 – ACADEMIE DE BILLARD SAINT-MAX / NANCY</v>
      </c>
      <c r="F124" s="12" t="str">
        <f>'Bande 01-09-2025'!A125</f>
        <v>102754 C</v>
      </c>
      <c r="G124" s="1" t="str">
        <f>VLOOKUP(F124,TableauBande[],2,0)</f>
        <v>DAMOTA MANUEL</v>
      </c>
      <c r="H124" s="23" t="str">
        <f>VLOOKUP(F124,TableauBande[],8,0)</f>
        <v>11051 – BILLARD CLUB BARISIEN</v>
      </c>
      <c r="J124" s="13" t="str">
        <f>'3B 01-09-2025'!A125</f>
        <v>107144 Y</v>
      </c>
      <c r="K124" s="1" t="str">
        <f>VLOOKUP(J124,Tableau3Bandes[],2,0)</f>
        <v>CHIODIN BERNARD</v>
      </c>
      <c r="L124" s="23" t="str">
        <f>VLOOKUP(J124,Tableau3Bandes[],8,0)</f>
        <v>11013 – BILLARD CLUB METZ</v>
      </c>
      <c r="N124" s="14" t="str">
        <f>'Cadre 01-09-2025'!A125</f>
        <v>101989 R</v>
      </c>
      <c r="O124" s="1" t="str">
        <f>VLOOKUP(N124,TableauCadre[],2,0)</f>
        <v>GUIOT FABRICE</v>
      </c>
      <c r="P124" s="23" t="str">
        <f>VLOOKUP(N124,TableauCadre[],8,0)</f>
        <v>01006 – AMICALE DE BILLARD ECKBOLSHEIM</v>
      </c>
      <c r="R124" s="11" t="str">
        <f t="shared" si="3"/>
        <v>142917 V</v>
      </c>
      <c r="T124" s="1" t="s">
        <v>302</v>
      </c>
      <c r="U124" s="1" t="str">
        <f t="shared" si="4"/>
        <v>BOUFFLERS PAUL</v>
      </c>
      <c r="V124" s="1" t="str">
        <f t="shared" si="5"/>
        <v>11022 – ACADEMIE DE BILLARD SAINT-MAX / NANCY</v>
      </c>
    </row>
    <row r="125" spans="2:22" ht="15.75" thickBot="1" x14ac:dyDescent="0.3">
      <c r="B125" s="6" t="str">
        <f>'Libre 01-09-2025'!A126</f>
        <v>143956 U</v>
      </c>
      <c r="C125" s="1" t="str">
        <f>VLOOKUP(B125,TableauLibre[],2,0)</f>
        <v>BOULEMNAKHER BILEL</v>
      </c>
      <c r="D125" s="23" t="str">
        <f>VLOOKUP(B125,TableauLibre[],8,0)</f>
        <v>05032 – ARCIS BILLARD CLUB</v>
      </c>
      <c r="F125" s="12" t="str">
        <f>'Bande 01-09-2025'!A126</f>
        <v>140752 O</v>
      </c>
      <c r="G125" s="1" t="str">
        <f>VLOOKUP(F125,TableauBande[],2,0)</f>
        <v>DE ALMEIDA JOAQUIM</v>
      </c>
      <c r="H125" s="23" t="str">
        <f>VLOOKUP(F125,TableauBande[],8,0)</f>
        <v>11042 – BILLARD CLUB STEPHANOIS</v>
      </c>
      <c r="J125" s="13" t="str">
        <f>'3B 01-09-2025'!A126</f>
        <v>123007 B</v>
      </c>
      <c r="K125" s="1" t="str">
        <f>VLOOKUP(J125,Tableau3Bandes[],2,0)</f>
        <v>CHRIST ALEXIS</v>
      </c>
      <c r="L125" s="23" t="str">
        <f>VLOOKUP(J125,Tableau3Bandes[],8,0)</f>
        <v>11048 – ACADEMIE DE BILLARD DE ST DIZIER</v>
      </c>
      <c r="N125" s="14" t="str">
        <f>'Cadre 01-09-2025'!A126</f>
        <v>010315 T</v>
      </c>
      <c r="O125" s="1" t="str">
        <f>VLOOKUP(N125,TableauCadre[],2,0)</f>
        <v>GUIOT RICHARD</v>
      </c>
      <c r="P125" s="23" t="str">
        <f>VLOOKUP(N125,TableauCadre[],8,0)</f>
        <v>01020 – B.C. 1947 SELESTAT</v>
      </c>
      <c r="R125" s="11" t="str">
        <f t="shared" si="3"/>
        <v>143956 U</v>
      </c>
      <c r="T125" s="1" t="s">
        <v>304</v>
      </c>
      <c r="U125" s="1" t="str">
        <f t="shared" si="4"/>
        <v>BOULEMNAKHER BILEL</v>
      </c>
      <c r="V125" s="1" t="str">
        <f t="shared" si="5"/>
        <v>05032 – ARCIS BILLARD CLUB</v>
      </c>
    </row>
    <row r="126" spans="2:22" ht="15.75" thickBot="1" x14ac:dyDescent="0.3">
      <c r="B126" s="6" t="str">
        <f>'Libre 01-09-2025'!A127</f>
        <v>145743 N</v>
      </c>
      <c r="C126" s="1" t="str">
        <f>VLOOKUP(B126,TableauLibre[],2,0)</f>
        <v>BOULEMNAKHER CHEAIB</v>
      </c>
      <c r="D126" s="23" t="str">
        <f>VLOOKUP(B126,TableauLibre[],8,0)</f>
        <v>05032 – ARCIS BILLARD CLUB</v>
      </c>
      <c r="F126" s="12" t="str">
        <f>'Bande 01-09-2025'!A127</f>
        <v>137940 K</v>
      </c>
      <c r="G126" s="1" t="str">
        <f>VLOOKUP(F126,TableauBande[],2,0)</f>
        <v>DE ALMEIDA JOSE</v>
      </c>
      <c r="H126" s="23" t="str">
        <f>VLOOKUP(F126,TableauBande[],8,0)</f>
        <v>11064 – BILLARD CLUB ELOYES</v>
      </c>
      <c r="J126" s="13" t="str">
        <f>'3B 01-09-2025'!A127</f>
        <v>124209 H</v>
      </c>
      <c r="K126" s="1" t="str">
        <f>VLOOKUP(J126,Tableau3Bandes[],2,0)</f>
        <v>CHRIST LIONEL</v>
      </c>
      <c r="L126" s="23" t="str">
        <f>VLOOKUP(J126,Tableau3Bandes[],8,0)</f>
        <v>11048 – ACADEMIE DE BILLARD DE ST DIZIER</v>
      </c>
      <c r="N126" s="14" t="str">
        <f>'Cadre 01-09-2025'!A127</f>
        <v>015126 U</v>
      </c>
      <c r="O126" s="1" t="str">
        <f>VLOOKUP(N126,TableauCadre[],2,0)</f>
        <v>GUIOT SYLVAIN</v>
      </c>
      <c r="P126" s="23" t="str">
        <f>VLOOKUP(N126,TableauCadre[],8,0)</f>
        <v>11063 – S.A.VERDUN SECTION BILLARD</v>
      </c>
      <c r="R126" s="11" t="str">
        <f t="shared" si="3"/>
        <v>145743 N</v>
      </c>
      <c r="T126" s="1" t="s">
        <v>306</v>
      </c>
      <c r="U126" s="1" t="str">
        <f t="shared" si="4"/>
        <v>BOULEMNAKHER CHEAIB</v>
      </c>
      <c r="V126" s="1" t="str">
        <f t="shared" si="5"/>
        <v>05032 – ARCIS BILLARD CLUB</v>
      </c>
    </row>
    <row r="127" spans="2:22" ht="15.75" thickBot="1" x14ac:dyDescent="0.3">
      <c r="B127" s="6" t="str">
        <f>'Libre 01-09-2025'!A128</f>
        <v>121194 I</v>
      </c>
      <c r="C127" s="1" t="str">
        <f>VLOOKUP(B127,TableauLibre[],2,0)</f>
        <v>BOULENGER FLORENT</v>
      </c>
      <c r="D127" s="23" t="str">
        <f>VLOOKUP(B127,TableauLibre[],8,0)</f>
        <v>05043 – ACAD. TAPIS VERT DE REIMS</v>
      </c>
      <c r="F127" s="12" t="str">
        <f>'Bande 01-09-2025'!A128</f>
        <v>179067 N</v>
      </c>
      <c r="G127" s="1" t="str">
        <f>VLOOKUP(F127,TableauBande[],2,0)</f>
        <v>DE AZEVEDO ANTONIO</v>
      </c>
      <c r="H127" s="23" t="str">
        <f>VLOOKUP(F127,TableauBande[],8,0)</f>
        <v>11042 – BILLARD CLUB STEPHANOIS</v>
      </c>
      <c r="J127" s="13" t="str">
        <f>'3B 01-09-2025'!A128</f>
        <v>014757 P</v>
      </c>
      <c r="K127" s="1" t="str">
        <f>VLOOKUP(J127,Tableau3Bandes[],2,0)</f>
        <v>CHRISTMANN GASTON</v>
      </c>
      <c r="L127" s="23" t="str">
        <f>VLOOKUP(J127,Tableau3Bandes[],8,0)</f>
        <v>11001 – BILLARD CLUB ALGRANGE</v>
      </c>
      <c r="N127" s="14" t="str">
        <f>'Cadre 01-09-2025'!A128</f>
        <v>011938 E</v>
      </c>
      <c r="O127" s="1" t="str">
        <f>VLOOKUP(N127,TableauCadre[],2,0)</f>
        <v>GUY BERNARD</v>
      </c>
      <c r="P127" s="23" t="str">
        <f>VLOOKUP(N127,TableauCadre[],8,0)</f>
        <v>05035 – ROMILLY SPORT 10 SECTION BILLARD</v>
      </c>
      <c r="R127" s="11" t="str">
        <f t="shared" si="3"/>
        <v>121194 I</v>
      </c>
      <c r="T127" s="1" t="s">
        <v>308</v>
      </c>
      <c r="U127" s="1" t="str">
        <f t="shared" si="4"/>
        <v>BOULENGER FLORENT</v>
      </c>
      <c r="V127" s="1" t="str">
        <f t="shared" si="5"/>
        <v>05043 – ACAD. TAPIS VERT DE REIMS</v>
      </c>
    </row>
    <row r="128" spans="2:22" ht="15.75" thickBot="1" x14ac:dyDescent="0.3">
      <c r="B128" s="6" t="str">
        <f>'Libre 01-09-2025'!A129</f>
        <v>011767 P</v>
      </c>
      <c r="C128" s="1" t="str">
        <f>VLOOKUP(B128,TableauLibre[],2,0)</f>
        <v>BOULET SERGE</v>
      </c>
      <c r="D128" s="23" t="str">
        <f>VLOOKUP(B128,TableauLibre[],8,0)</f>
        <v>05041 – BILLARD CLUB DE GRAUVES</v>
      </c>
      <c r="F128" s="12" t="str">
        <f>'Bande 01-09-2025'!A129</f>
        <v>111923 T</v>
      </c>
      <c r="G128" s="1" t="str">
        <f>VLOOKUP(F128,TableauBande[],2,0)</f>
        <v>DE QUEIROS SOARES JOSE</v>
      </c>
      <c r="H128" s="23" t="str">
        <f>VLOOKUP(F128,TableauBande[],8,0)</f>
        <v>01006 – AMICALE DE BILLARD ECKBOLSHEIM</v>
      </c>
      <c r="J128" s="13" t="str">
        <f>'3B 01-09-2025'!A129</f>
        <v>103761 V</v>
      </c>
      <c r="K128" s="1" t="str">
        <f>VLOOKUP(J128,Tableau3Bandes[],2,0)</f>
        <v>CHUROUX PHILIPPE</v>
      </c>
      <c r="L128" s="23" t="str">
        <f>VLOOKUP(J128,Tableau3Bandes[],8,0)</f>
        <v>05043 – ACAD. TAPIS VERT DE REIMS</v>
      </c>
      <c r="N128" s="14" t="str">
        <f>'Cadre 01-09-2025'!A129</f>
        <v>137302 W</v>
      </c>
      <c r="O128" s="1" t="str">
        <f>VLOOKUP(N128,TableauCadre[],2,0)</f>
        <v>HABY JEAN</v>
      </c>
      <c r="P128" s="23" t="str">
        <f>VLOOKUP(N128,TableauCadre[],8,0)</f>
        <v>01041 – COLMAR BILLARD CLUB 71</v>
      </c>
      <c r="R128" s="11" t="str">
        <f t="shared" si="3"/>
        <v>011767 P</v>
      </c>
      <c r="T128" s="1" t="s">
        <v>310</v>
      </c>
      <c r="U128" s="1" t="str">
        <f t="shared" si="4"/>
        <v>BOULET SERGE</v>
      </c>
      <c r="V128" s="1" t="str">
        <f t="shared" si="5"/>
        <v>05041 – BILLARD CLUB DE GRAUVES</v>
      </c>
    </row>
    <row r="129" spans="2:22" ht="15.75" thickBot="1" x14ac:dyDescent="0.3">
      <c r="B129" s="6" t="str">
        <f>'Libre 01-09-2025'!A130</f>
        <v>163918 X</v>
      </c>
      <c r="C129" s="1" t="str">
        <f>VLOOKUP(B129,TableauLibre[],2,0)</f>
        <v>BOULHAUT GILBERT</v>
      </c>
      <c r="D129" s="23" t="str">
        <f>VLOOKUP(B129,TableauLibre[],8,0)</f>
        <v>05040 – EPERNAY BILLARD CLUB</v>
      </c>
      <c r="F129" s="12" t="str">
        <f>'Bande 01-09-2025'!A130</f>
        <v>015407 P</v>
      </c>
      <c r="G129" s="1" t="str">
        <f>VLOOKUP(F129,TableauBande[],2,0)</f>
        <v>DE VREESE PIERRE</v>
      </c>
      <c r="H129" s="23" t="str">
        <f>VLOOKUP(F129,TableauBande[],8,0)</f>
        <v>11072 – AMICALE BILLARD DE MAGNY</v>
      </c>
      <c r="J129" s="13" t="str">
        <f>'3B 01-09-2025'!A130</f>
        <v>170329 Q</v>
      </c>
      <c r="K129" s="1" t="str">
        <f>VLOOKUP(J129,Tableau3Bandes[],2,0)</f>
        <v>CHWALISZEWSKI ALAIN</v>
      </c>
      <c r="L129" s="23" t="str">
        <f>VLOOKUP(J129,Tableau3Bandes[],8,0)</f>
        <v>11073 – BILLARD CLUB GERARDMER</v>
      </c>
      <c r="N129" s="14" t="str">
        <f>'Cadre 01-09-2025'!A130</f>
        <v>103799 H</v>
      </c>
      <c r="O129" s="1" t="str">
        <f>VLOOKUP(N129,TableauCadre[],2,0)</f>
        <v>HAININ ERIC</v>
      </c>
      <c r="P129" s="23" t="str">
        <f>VLOOKUP(N129,TableauCadre[],8,0)</f>
        <v>11032 – BILLARD CLUB HOMECOURT</v>
      </c>
      <c r="R129" s="11" t="str">
        <f t="shared" si="3"/>
        <v>163918 X</v>
      </c>
      <c r="T129" s="1" t="s">
        <v>312</v>
      </c>
      <c r="U129" s="1" t="str">
        <f t="shared" si="4"/>
        <v>BOULHAUT GILBERT</v>
      </c>
      <c r="V129" s="1" t="str">
        <f t="shared" si="5"/>
        <v>05040 – EPERNAY BILLARD CLUB</v>
      </c>
    </row>
    <row r="130" spans="2:22" ht="15.75" thickBot="1" x14ac:dyDescent="0.3">
      <c r="B130" s="6" t="str">
        <f>'Libre 01-09-2025'!A131</f>
        <v>156452 G</v>
      </c>
      <c r="C130" s="1" t="str">
        <f>VLOOKUP(B130,TableauLibre[],2,0)</f>
        <v>BOURGAUX ANTOINE</v>
      </c>
      <c r="D130" s="23" t="str">
        <f>VLOOKUP(B130,TableauLibre[],8,0)</f>
        <v>11029 – BILLARD CLUB MUSSIPONTAIN</v>
      </c>
      <c r="F130" s="12" t="str">
        <f>'Bande 01-09-2025'!A131</f>
        <v>151283 N</v>
      </c>
      <c r="G130" s="1" t="str">
        <f>VLOOKUP(F130,TableauBande[],2,0)</f>
        <v>DECAUCHY BERNARD</v>
      </c>
      <c r="H130" s="23" t="str">
        <f>VLOOKUP(F130,TableauBande[],8,0)</f>
        <v>05028 – BILLARD CLUB DE MARIGNY ST FLAVY</v>
      </c>
      <c r="J130" s="13" t="str">
        <f>'3B 01-09-2025'!A131</f>
        <v>157945 E</v>
      </c>
      <c r="K130" s="1" t="str">
        <f>VLOOKUP(J130,Tableau3Bandes[],2,0)</f>
        <v>CIFRA SERGE</v>
      </c>
      <c r="L130" s="23" t="str">
        <f>VLOOKUP(J130,Tableau3Bandes[],8,0)</f>
        <v>11078 – BILLARD CLUB DE BRIEY</v>
      </c>
      <c r="N130" s="14" t="str">
        <f>'Cadre 01-09-2025'!A131</f>
        <v>122984 E</v>
      </c>
      <c r="O130" s="1" t="str">
        <f>VLOOKUP(N130,TableauCadre[],2,0)</f>
        <v>HALET FABRICE</v>
      </c>
      <c r="P130" s="23" t="str">
        <f>VLOOKUP(N130,TableauCadre[],8,0)</f>
        <v>05041 – BILLARD CLUB DE GRAUVES</v>
      </c>
      <c r="R130" s="11" t="str">
        <f t="shared" ref="R130:R193" si="6">B130</f>
        <v>156452 G</v>
      </c>
      <c r="T130" s="1" t="s">
        <v>314</v>
      </c>
      <c r="U130" s="1" t="str">
        <f t="shared" ref="U130:U193" si="7">VLOOKUP(T130,B:D,2,0)</f>
        <v>BOURGAUX ANTOINE</v>
      </c>
      <c r="V130" s="1" t="str">
        <f t="shared" ref="V130:V193" si="8">VLOOKUP(T130,B:D,3,0)</f>
        <v>11029 – BILLARD CLUB MUSSIPONTAIN</v>
      </c>
    </row>
    <row r="131" spans="2:22" ht="15.75" thickBot="1" x14ac:dyDescent="0.3">
      <c r="B131" s="6" t="str">
        <f>'Libre 01-09-2025'!A132</f>
        <v>132218 I</v>
      </c>
      <c r="C131" s="1" t="str">
        <f>VLOOKUP(B131,TableauLibre[],2,0)</f>
        <v>BOURGEOIS CHRISTOPHER</v>
      </c>
      <c r="D131" s="23" t="str">
        <f>VLOOKUP(B131,TableauLibre[],8,0)</f>
        <v>11029 – BILLARD CLUB MUSSIPONTAIN</v>
      </c>
      <c r="F131" s="12" t="str">
        <f>'Bande 01-09-2025'!A132</f>
        <v>132200 Q</v>
      </c>
      <c r="G131" s="1" t="str">
        <f>VLOOKUP(F131,TableauBande[],2,0)</f>
        <v>DECLERCQ ALAIN</v>
      </c>
      <c r="H131" s="23" t="str">
        <f>VLOOKUP(F131,TableauBande[],8,0)</f>
        <v>05034 – BILLARD TROYES AGGLO</v>
      </c>
      <c r="J131" s="13" t="str">
        <f>'3B 01-09-2025'!A132</f>
        <v>165999 J</v>
      </c>
      <c r="K131" s="1" t="str">
        <f>VLOOKUP(J131,Tableau3Bandes[],2,0)</f>
        <v>CIFTCI ORHAN</v>
      </c>
      <c r="L131" s="23" t="str">
        <f>VLOOKUP(J131,Tableau3Bandes[],8,0)</f>
        <v>05043 – ACAD. TAPIS VERT DE REIMS</v>
      </c>
      <c r="N131" s="14" t="str">
        <f>'Cadre 01-09-2025'!A132</f>
        <v>172063 A</v>
      </c>
      <c r="O131" s="1" t="str">
        <f>VLOOKUP(N131,TableauCadre[],2,0)</f>
        <v>HANTZ LAURENT</v>
      </c>
      <c r="P131" s="23" t="str">
        <f>VLOOKUP(N131,TableauCadre[],8,0)</f>
        <v>01004 – B.C. BISCHHEIM</v>
      </c>
      <c r="R131" s="11" t="str">
        <f t="shared" si="6"/>
        <v>132218 I</v>
      </c>
      <c r="T131" s="1" t="s">
        <v>316</v>
      </c>
      <c r="U131" s="1" t="str">
        <f t="shared" si="7"/>
        <v>BOURGEOIS CHRISTOPHER</v>
      </c>
      <c r="V131" s="1" t="str">
        <f t="shared" si="8"/>
        <v>11029 – BILLARD CLUB MUSSIPONTAIN</v>
      </c>
    </row>
    <row r="132" spans="2:22" ht="15.75" thickBot="1" x14ac:dyDescent="0.3">
      <c r="B132" s="6" t="str">
        <f>'Libre 01-09-2025'!A133</f>
        <v>123064 G</v>
      </c>
      <c r="C132" s="1" t="str">
        <f>VLOOKUP(B132,TableauLibre[],2,0)</f>
        <v>BOURGUIGNON JEAN MARIE</v>
      </c>
      <c r="D132" s="23" t="str">
        <f>VLOOKUP(B132,TableauLibre[],8,0)</f>
        <v>11073 – BILLARD CLUB GERARDMER</v>
      </c>
      <c r="F132" s="12" t="str">
        <f>'Bande 01-09-2025'!A133</f>
        <v>182446 L</v>
      </c>
      <c r="G132" s="1" t="str">
        <f>VLOOKUP(F132,TableauBande[],2,0)</f>
        <v>DEHAYE DIDIER</v>
      </c>
      <c r="H132" s="23" t="str">
        <f>VLOOKUP(F132,TableauBande[],8,0)</f>
        <v>05023 – BILLARD CLUB NOGENTAIS</v>
      </c>
      <c r="J132" s="13" t="str">
        <f>'3B 01-09-2025'!A133</f>
        <v>102757 F</v>
      </c>
      <c r="K132" s="1" t="str">
        <f>VLOOKUP(J132,Tableau3Bandes[],2,0)</f>
        <v>CLAUDE ERIC</v>
      </c>
      <c r="L132" s="23" t="str">
        <f>VLOOKUP(J132,Tableau3Bandes[],8,0)</f>
        <v>11022 – ACADEMIE DE BILLARD SAINT-MAX / NANCY</v>
      </c>
      <c r="N132" s="14" t="str">
        <f>'Cadre 01-09-2025'!A133</f>
        <v>015094 O</v>
      </c>
      <c r="O132" s="1" t="str">
        <f>VLOOKUP(N132,TableauCadre[],2,0)</f>
        <v>HATIER OLIVIER</v>
      </c>
      <c r="P132" s="23" t="str">
        <f>VLOOKUP(N132,TableauCadre[],8,0)</f>
        <v>11050 – BILLARD CLUB SAINT MIHIEL</v>
      </c>
      <c r="R132" s="11" t="str">
        <f t="shared" si="6"/>
        <v>123064 G</v>
      </c>
      <c r="T132" s="1" t="s">
        <v>318</v>
      </c>
      <c r="U132" s="1" t="str">
        <f t="shared" si="7"/>
        <v>BOURGUIGNON JEAN MARIE</v>
      </c>
      <c r="V132" s="1" t="str">
        <f t="shared" si="8"/>
        <v>11073 – BILLARD CLUB GERARDMER</v>
      </c>
    </row>
    <row r="133" spans="2:22" ht="15.75" thickBot="1" x14ac:dyDescent="0.3">
      <c r="B133" s="6" t="str">
        <f>'Libre 01-09-2025'!A134</f>
        <v>010097 J</v>
      </c>
      <c r="C133" s="1" t="str">
        <f>VLOOKUP(B133,TableauLibre[],2,0)</f>
        <v>BOURQUIN PATRICK</v>
      </c>
      <c r="D133" s="23" t="str">
        <f>VLOOKUP(B133,TableauLibre[],8,0)</f>
        <v>01010 – B.C. LINGOLSHEIM</v>
      </c>
      <c r="F133" s="12" t="str">
        <f>'Bande 01-09-2025'!A134</f>
        <v>145975 L</v>
      </c>
      <c r="G133" s="1" t="str">
        <f>VLOOKUP(F133,TableauBande[],2,0)</f>
        <v>DELCHAMBRE SEBASTIEN</v>
      </c>
      <c r="H133" s="23" t="str">
        <f>VLOOKUP(F133,TableauBande[],8,0)</f>
        <v>05028 – BILLARD CLUB DE MARIGNY ST FLAVY</v>
      </c>
      <c r="J133" s="13" t="str">
        <f>'3B 01-09-2025'!A134</f>
        <v>150579 Y</v>
      </c>
      <c r="K133" s="1" t="str">
        <f>VLOOKUP(J133,Tableau3Bandes[],2,0)</f>
        <v>CLAUSS FREDERIC</v>
      </c>
      <c r="L133" s="23" t="str">
        <f>VLOOKUP(J133,Tableau3Bandes[],8,0)</f>
        <v>11029 – BILLARD CLUB MUSSIPONTAIN</v>
      </c>
      <c r="N133" s="14" t="str">
        <f>'Cadre 01-09-2025'!A134</f>
        <v>010177 L</v>
      </c>
      <c r="O133" s="1" t="str">
        <f>VLOOKUP(N133,TableauCadre[],2,0)</f>
        <v>HEINRICH RENE</v>
      </c>
      <c r="P133" s="23" t="str">
        <f>VLOOKUP(N133,TableauCadre[],8,0)</f>
        <v>01016 – B.C. HAGUENAU</v>
      </c>
      <c r="R133" s="11" t="str">
        <f t="shared" si="6"/>
        <v>010097 J</v>
      </c>
      <c r="T133" s="1" t="s">
        <v>321</v>
      </c>
      <c r="U133" s="1" t="str">
        <f t="shared" si="7"/>
        <v>BOURQUIN PATRICK</v>
      </c>
      <c r="V133" s="1" t="str">
        <f t="shared" si="8"/>
        <v>01010 – B.C. LINGOLSHEIM</v>
      </c>
    </row>
    <row r="134" spans="2:22" ht="15.75" thickBot="1" x14ac:dyDescent="0.3">
      <c r="B134" s="6" t="str">
        <f>'Libre 01-09-2025'!A135</f>
        <v>119615 P</v>
      </c>
      <c r="C134" s="1" t="str">
        <f>VLOOKUP(B134,TableauLibre[],2,0)</f>
        <v>BOURY BERNARD</v>
      </c>
      <c r="D134" s="23" t="str">
        <f>VLOOKUP(B134,TableauLibre[],8,0)</f>
        <v>11003 – BILLARD CLUB BAN SAINT MARTIN</v>
      </c>
      <c r="F134" s="12" t="str">
        <f>'Bande 01-09-2025'!A135</f>
        <v>124198 W</v>
      </c>
      <c r="G134" s="1" t="str">
        <f>VLOOKUP(F134,TableauBande[],2,0)</f>
        <v>DELEPEE JEAN PIERRE</v>
      </c>
      <c r="H134" s="23" t="str">
        <f>VLOOKUP(F134,TableauBande[],8,0)</f>
        <v>11022 – ACADEMIE DE BILLARD SAINT-MAX / NANCY</v>
      </c>
      <c r="J134" s="13" t="str">
        <f>'3B 01-09-2025'!A135</f>
        <v>166347 M</v>
      </c>
      <c r="K134" s="1" t="str">
        <f>VLOOKUP(J134,Tableau3Bandes[],2,0)</f>
        <v>CLAUSSE MARC</v>
      </c>
      <c r="L134" s="23" t="str">
        <f>VLOOKUP(J134,Tableau3Bandes[],8,0)</f>
        <v>11078 – BILLARD CLUB DE BRIEY</v>
      </c>
      <c r="N134" s="14" t="str">
        <f>'Cadre 01-09-2025'!A135</f>
        <v>132373 H</v>
      </c>
      <c r="O134" s="1" t="str">
        <f>VLOOKUP(N134,TableauCadre[],2,0)</f>
        <v>HEMARD GILLES</v>
      </c>
      <c r="P134" s="23" t="str">
        <f>VLOOKUP(N134,TableauCadre[],8,0)</f>
        <v>05028 – BILLARD CLUB DE MARIGNY ST FLAVY</v>
      </c>
      <c r="R134" s="11" t="str">
        <f t="shared" si="6"/>
        <v>119615 P</v>
      </c>
      <c r="T134" s="1" t="s">
        <v>323</v>
      </c>
      <c r="U134" s="1" t="str">
        <f t="shared" si="7"/>
        <v>BOURY BERNARD</v>
      </c>
      <c r="V134" s="1" t="str">
        <f t="shared" si="8"/>
        <v>11003 – BILLARD CLUB BAN SAINT MARTIN</v>
      </c>
    </row>
    <row r="135" spans="2:22" ht="15.75" thickBot="1" x14ac:dyDescent="0.3">
      <c r="B135" s="6" t="str">
        <f>'Libre 01-09-2025'!A136</f>
        <v>172367 F</v>
      </c>
      <c r="C135" s="1" t="str">
        <f>VLOOKUP(B135,TableauLibre[],2,0)</f>
        <v>BOUSSERT SILAS</v>
      </c>
      <c r="D135" s="23" t="str">
        <f>VLOOKUP(B135,TableauLibre[],8,0)</f>
        <v>11072 – AMICALE BILLARD DE MAGNY</v>
      </c>
      <c r="F135" s="12" t="str">
        <f>'Bande 01-09-2025'!A136</f>
        <v>122996 Q</v>
      </c>
      <c r="G135" s="1" t="str">
        <f>VLOOKUP(F135,TableauBande[],2,0)</f>
        <v>DELETAIN JACKY</v>
      </c>
      <c r="H135" s="23" t="str">
        <f>VLOOKUP(F135,TableauBande[],8,0)</f>
        <v>05047 – BILLARD CLUB SEZANNAIS</v>
      </c>
      <c r="J135" s="13" t="str">
        <f>'3B 01-09-2025'!A136</f>
        <v>015532 K</v>
      </c>
      <c r="K135" s="1" t="str">
        <f>VLOOKUP(J135,Tableau3Bandes[],2,0)</f>
        <v>CLEMENT BENOIT</v>
      </c>
      <c r="L135" s="23" t="str">
        <f>VLOOKUP(J135,Tableau3Bandes[],8,0)</f>
        <v>11048 – ACADEMIE DE BILLARD DE ST DIZIER</v>
      </c>
      <c r="N135" s="14" t="str">
        <f>'Cadre 01-09-2025'!A136</f>
        <v>011753 B</v>
      </c>
      <c r="O135" s="1" t="str">
        <f>VLOOKUP(N135,TableauCadre[],2,0)</f>
        <v>HENRY MICHEL</v>
      </c>
      <c r="P135" s="23" t="str">
        <f>VLOOKUP(N135,TableauCadre[],8,0)</f>
        <v>05034 – BILLARD TROYES AGGLO</v>
      </c>
      <c r="R135" s="11" t="str">
        <f t="shared" si="6"/>
        <v>172367 F</v>
      </c>
      <c r="T135" s="1" t="s">
        <v>325</v>
      </c>
      <c r="U135" s="1" t="str">
        <f t="shared" si="7"/>
        <v>BOUSSERT SILAS</v>
      </c>
      <c r="V135" s="1" t="str">
        <f t="shared" si="8"/>
        <v>11072 – AMICALE BILLARD DE MAGNY</v>
      </c>
    </row>
    <row r="136" spans="2:22" ht="15.75" thickBot="1" x14ac:dyDescent="0.3">
      <c r="B136" s="6" t="str">
        <f>'Libre 01-09-2025'!A137</f>
        <v>121180 U</v>
      </c>
      <c r="C136" s="1" t="str">
        <f>VLOOKUP(B136,TableauLibre[],2,0)</f>
        <v>BRACONNIER RENE</v>
      </c>
      <c r="D136" s="23" t="str">
        <f>VLOOKUP(B136,TableauLibre[],8,0)</f>
        <v>05028 – BILLARD CLUB DE MARIGNY ST FLAVY</v>
      </c>
      <c r="F136" s="12" t="str">
        <f>'Bande 01-09-2025'!A137</f>
        <v>139095 V</v>
      </c>
      <c r="G136" s="1" t="str">
        <f>VLOOKUP(F136,TableauBande[],2,0)</f>
        <v>DELORME DIDIER</v>
      </c>
      <c r="H136" s="23" t="str">
        <f>VLOOKUP(F136,TableauBande[],8,0)</f>
        <v>05035 – ROMILLY SPORT 10 SECTION BILLARD</v>
      </c>
      <c r="J136" s="13" t="str">
        <f>'3B 01-09-2025'!A137</f>
        <v>014864 S</v>
      </c>
      <c r="K136" s="1" t="str">
        <f>VLOOKUP(J136,Tableau3Bandes[],2,0)</f>
        <v>CLEMENT JEAN</v>
      </c>
      <c r="L136" s="23" t="str">
        <f>VLOOKUP(J136,Tableau3Bandes[],8,0)</f>
        <v>11023 – BILLARD CLUB NEUVES MAISONS</v>
      </c>
      <c r="N136" s="14" t="str">
        <f>'Cadre 01-09-2025'!A137</f>
        <v>010155 P</v>
      </c>
      <c r="O136" s="1" t="str">
        <f>VLOOKUP(N136,TableauCadre[],2,0)</f>
        <v>HERMANN CLAUDE</v>
      </c>
      <c r="P136" s="23" t="str">
        <f>VLOOKUP(N136,TableauCadre[],8,0)</f>
        <v>01031 – B.C. ERSTEIN</v>
      </c>
      <c r="R136" s="11" t="str">
        <f t="shared" si="6"/>
        <v>121180 U</v>
      </c>
      <c r="T136" s="1" t="s">
        <v>327</v>
      </c>
      <c r="U136" s="1" t="str">
        <f t="shared" si="7"/>
        <v>BRACONNIER RENE</v>
      </c>
      <c r="V136" s="1" t="str">
        <f t="shared" si="8"/>
        <v>05028 – BILLARD CLUB DE MARIGNY ST FLAVY</v>
      </c>
    </row>
    <row r="137" spans="2:22" ht="15.75" thickBot="1" x14ac:dyDescent="0.3">
      <c r="B137" s="6" t="str">
        <f>'Libre 01-09-2025'!A138</f>
        <v>015411 T</v>
      </c>
      <c r="C137" s="1" t="str">
        <f>VLOOKUP(B137,TableauLibre[],2,0)</f>
        <v>BRAND MICHEL</v>
      </c>
      <c r="D137" s="23" t="str">
        <f>VLOOKUP(B137,TableauLibre[],8,0)</f>
        <v>11027 – ASS. SPORT. LAXOVIENNE DE BILLARD</v>
      </c>
      <c r="F137" s="12" t="str">
        <f>'Bande 01-09-2025'!A138</f>
        <v>015342 C</v>
      </c>
      <c r="G137" s="1" t="str">
        <f>VLOOKUP(F137,TableauBande[],2,0)</f>
        <v>DEMEE CYRIL</v>
      </c>
      <c r="H137" s="23" t="str">
        <f>VLOOKUP(F137,TableauBande[],8,0)</f>
        <v>11051 – BILLARD CLUB BARISIEN</v>
      </c>
      <c r="J137" s="13" t="str">
        <f>'3B 01-09-2025'!A138</f>
        <v>102721 V</v>
      </c>
      <c r="K137" s="1" t="str">
        <f>VLOOKUP(J137,Tableau3Bandes[],2,0)</f>
        <v>CLOTTE GUY</v>
      </c>
      <c r="L137" s="23" t="str">
        <f>VLOOKUP(J137,Tableau3Bandes[],8,0)</f>
        <v>11011 – BILLARD CLUB LONGWY</v>
      </c>
      <c r="N137" s="14" t="str">
        <f>'Cadre 01-09-2025'!A138</f>
        <v>131594 I</v>
      </c>
      <c r="O137" s="1" t="str">
        <f>VLOOKUP(N137,TableauCadre[],2,0)</f>
        <v>HERTFELDER BERNARD</v>
      </c>
      <c r="P137" s="23" t="str">
        <f>VLOOKUP(N137,TableauCadre[],8,0)</f>
        <v>01020 – B.C. 1947 SELESTAT</v>
      </c>
      <c r="R137" s="11" t="str">
        <f t="shared" si="6"/>
        <v>015411 T</v>
      </c>
      <c r="T137" s="1" t="s">
        <v>329</v>
      </c>
      <c r="U137" s="1" t="str">
        <f t="shared" si="7"/>
        <v>BRAND MICHEL</v>
      </c>
      <c r="V137" s="1" t="str">
        <f t="shared" si="8"/>
        <v>11027 – ASS. SPORT. LAXOVIENNE DE BILLARD</v>
      </c>
    </row>
    <row r="138" spans="2:22" ht="15.75" thickBot="1" x14ac:dyDescent="0.3">
      <c r="B138" s="6" t="str">
        <f>'Libre 01-09-2025'!A139</f>
        <v>010224 G</v>
      </c>
      <c r="C138" s="1" t="str">
        <f>VLOOKUP(B138,TableauLibre[],2,0)</f>
        <v>BRAUN ALAIN</v>
      </c>
      <c r="D138" s="23" t="str">
        <f>VLOOKUP(B138,TableauLibre[],8,0)</f>
        <v>01010 – B.C. LINGOLSHEIM</v>
      </c>
      <c r="F138" s="12" t="str">
        <f>'Bande 01-09-2025'!A139</f>
        <v>015305 R</v>
      </c>
      <c r="G138" s="1" t="str">
        <f>VLOOKUP(F138,TableauBande[],2,0)</f>
        <v>DENIS SERGE</v>
      </c>
      <c r="H138" s="23" t="str">
        <f>VLOOKUP(F138,TableauBande[],8,0)</f>
        <v>11029 – BILLARD CLUB MUSSIPONTAIN</v>
      </c>
      <c r="J138" s="13" t="str">
        <f>'3B 01-09-2025'!A139</f>
        <v>132188 E</v>
      </c>
      <c r="K138" s="1" t="str">
        <f>VLOOKUP(J138,Tableau3Bandes[],2,0)</f>
        <v>COLLARD REMI</v>
      </c>
      <c r="L138" s="23" t="str">
        <f>VLOOKUP(J138,Tableau3Bandes[],8,0)</f>
        <v>05041 – BILLARD CLUB DE GRAUVES</v>
      </c>
      <c r="N138" s="14" t="str">
        <f>'Cadre 01-09-2025'!A139</f>
        <v>125595 P</v>
      </c>
      <c r="O138" s="1" t="str">
        <f>VLOOKUP(N138,TableauCadre[],2,0)</f>
        <v>HEYDMANN CLAUDE</v>
      </c>
      <c r="P138" s="23" t="str">
        <f>VLOOKUP(N138,TableauCadre[],8,0)</f>
        <v>01004 – B.C. BISCHHEIM</v>
      </c>
      <c r="R138" s="11" t="str">
        <f t="shared" si="6"/>
        <v>010224 G</v>
      </c>
      <c r="T138" s="1" t="s">
        <v>331</v>
      </c>
      <c r="U138" s="1" t="str">
        <f t="shared" si="7"/>
        <v>BRAUN ALAIN</v>
      </c>
      <c r="V138" s="1" t="str">
        <f t="shared" si="8"/>
        <v>01010 – B.C. LINGOLSHEIM</v>
      </c>
    </row>
    <row r="139" spans="2:22" ht="15.75" thickBot="1" x14ac:dyDescent="0.3">
      <c r="B139" s="6" t="str">
        <f>'Libre 01-09-2025'!A140</f>
        <v>118939 P</v>
      </c>
      <c r="C139" s="1" t="str">
        <f>VLOOKUP(B139,TableauLibre[],2,0)</f>
        <v>BRAVETTI DENIS</v>
      </c>
      <c r="D139" s="23" t="str">
        <f>VLOOKUP(B139,TableauLibre[],8,0)</f>
        <v>11032 – BILLARD CLUB HOMECOURT</v>
      </c>
      <c r="F139" s="12" t="str">
        <f>'Bande 01-09-2025'!A140</f>
        <v>012955 H</v>
      </c>
      <c r="G139" s="1" t="str">
        <f>VLOOKUP(F139,TableauBande[],2,0)</f>
        <v>DERAEDT FREDERIC</v>
      </c>
      <c r="H139" s="23" t="str">
        <f>VLOOKUP(F139,TableauBande[],8,0)</f>
        <v>05040 – EPERNAY BILLARD CLUB</v>
      </c>
      <c r="J139" s="13" t="str">
        <f>'3B 01-09-2025'!A140</f>
        <v>102951 R</v>
      </c>
      <c r="K139" s="1" t="str">
        <f>VLOOKUP(J139,Tableau3Bandes[],2,0)</f>
        <v>COLLE FREDERIC</v>
      </c>
      <c r="L139" s="23" t="str">
        <f>VLOOKUP(J139,Tableau3Bandes[],8,0)</f>
        <v>11034 – BILLARD CLUB EPINAL</v>
      </c>
      <c r="N139" s="14" t="str">
        <f>'Cadre 01-09-2025'!A140</f>
        <v>010181 P</v>
      </c>
      <c r="O139" s="1" t="str">
        <f>VLOOKUP(N139,TableauCadre[],2,0)</f>
        <v>HOFFER PASCAL</v>
      </c>
      <c r="P139" s="23" t="str">
        <f>VLOOKUP(N139,TableauCadre[],8,0)</f>
        <v>01041 – COLMAR BILLARD CLUB 71</v>
      </c>
      <c r="R139" s="11" t="str">
        <f t="shared" si="6"/>
        <v>118939 P</v>
      </c>
      <c r="T139" s="1" t="s">
        <v>2838</v>
      </c>
      <c r="U139" s="1" t="str">
        <f t="shared" si="7"/>
        <v>BRAVETTI DENIS</v>
      </c>
      <c r="V139" s="1" t="str">
        <f t="shared" si="8"/>
        <v>11032 – BILLARD CLUB HOMECOURT</v>
      </c>
    </row>
    <row r="140" spans="2:22" ht="15.75" thickBot="1" x14ac:dyDescent="0.3">
      <c r="B140" s="6" t="str">
        <f>'Libre 01-09-2025'!A141</f>
        <v>010424 Y</v>
      </c>
      <c r="C140" s="1" t="str">
        <f>VLOOKUP(B140,TableauLibre[],2,0)</f>
        <v>BRENNER OLIVIER</v>
      </c>
      <c r="D140" s="23" t="str">
        <f>VLOOKUP(B140,TableauLibre[],8,0)</f>
        <v>01004 – B.C. BISCHHEIM</v>
      </c>
      <c r="F140" s="12" t="str">
        <f>'Bande 01-09-2025'!A141</f>
        <v>011822 S</v>
      </c>
      <c r="G140" s="1" t="str">
        <f>VLOOKUP(F140,TableauBande[],2,0)</f>
        <v>DEREGNAUCOURT GERARD</v>
      </c>
      <c r="H140" s="23" t="str">
        <f>VLOOKUP(F140,TableauBande[],8,0)</f>
        <v>05045 – BILLARD CLUB AGEEN</v>
      </c>
      <c r="J140" s="13" t="str">
        <f>'3B 01-09-2025'!A141</f>
        <v>141037 N</v>
      </c>
      <c r="K140" s="1" t="str">
        <f>VLOOKUP(J140,Tableau3Bandes[],2,0)</f>
        <v>COLLET MATHIEU</v>
      </c>
      <c r="L140" s="23" t="str">
        <f>VLOOKUP(J140,Tableau3Bandes[],8,0)</f>
        <v>11047 – C.A.B. COMMERCY</v>
      </c>
      <c r="N140" s="14" t="str">
        <f>'Cadre 01-09-2025'!A141</f>
        <v>132245 J</v>
      </c>
      <c r="O140" s="1" t="str">
        <f>VLOOKUP(N140,TableauCadre[],2,0)</f>
        <v>HOLBEIN JEAN LOUIS</v>
      </c>
      <c r="P140" s="23" t="str">
        <f>VLOOKUP(N140,TableauCadre[],8,0)</f>
        <v>01041 – COLMAR BILLARD CLUB 71</v>
      </c>
      <c r="R140" s="11" t="str">
        <f t="shared" si="6"/>
        <v>010424 Y</v>
      </c>
      <c r="T140" s="1" t="s">
        <v>333</v>
      </c>
      <c r="U140" s="1" t="str">
        <f t="shared" si="7"/>
        <v>BRENNER OLIVIER</v>
      </c>
      <c r="V140" s="1" t="str">
        <f t="shared" si="8"/>
        <v>01004 – B.C. BISCHHEIM</v>
      </c>
    </row>
    <row r="141" spans="2:22" ht="15.75" thickBot="1" x14ac:dyDescent="0.3">
      <c r="B141" s="6" t="str">
        <f>'Libre 01-09-2025'!A142</f>
        <v>163912 Q</v>
      </c>
      <c r="C141" s="1" t="str">
        <f>VLOOKUP(B141,TableauLibre[],2,0)</f>
        <v>BRESSY MICHEL</v>
      </c>
      <c r="D141" s="23" t="str">
        <f>VLOOKUP(B141,TableauLibre[],8,0)</f>
        <v>05040 – EPERNAY BILLARD CLUB</v>
      </c>
      <c r="F141" s="12" t="str">
        <f>'Bande 01-09-2025'!A142</f>
        <v>141076 A</v>
      </c>
      <c r="G141" s="1" t="str">
        <f>VLOOKUP(F141,TableauBande[],2,0)</f>
        <v>DESCHAMPS MAURICE</v>
      </c>
      <c r="H141" s="23" t="str">
        <f>VLOOKUP(F141,TableauBande[],8,0)</f>
        <v>11052 – BILLARD CLUB FRIGNICOURT</v>
      </c>
      <c r="J141" s="13" t="str">
        <f>'3B 01-09-2025'!A142</f>
        <v>135812 O</v>
      </c>
      <c r="K141" s="1" t="str">
        <f>VLOOKUP(J141,Tableau3Bandes[],2,0)</f>
        <v>COLOMBO ALAIN</v>
      </c>
      <c r="L141" s="23" t="str">
        <f>VLOOKUP(J141,Tableau3Bandes[],8,0)</f>
        <v>11033 – BILLARD CLUB AUDUN VILLERUPT</v>
      </c>
      <c r="N141" s="14" t="str">
        <f>'Cadre 01-09-2025'!A142</f>
        <v>142280 I</v>
      </c>
      <c r="O141" s="1" t="str">
        <f>VLOOKUP(N141,TableauCadre[],2,0)</f>
        <v>HUGEL FERNAND</v>
      </c>
      <c r="P141" s="23" t="str">
        <f>VLOOKUP(N141,TableauCadre[],8,0)</f>
        <v>01010 – B.C. LINGOLSHEIM</v>
      </c>
      <c r="R141" s="11" t="str">
        <f t="shared" si="6"/>
        <v>163912 Q</v>
      </c>
      <c r="T141" s="1" t="s">
        <v>335</v>
      </c>
      <c r="U141" s="1" t="str">
        <f t="shared" si="7"/>
        <v>BRESSY MICHEL</v>
      </c>
      <c r="V141" s="1" t="str">
        <f t="shared" si="8"/>
        <v>05040 – EPERNAY BILLARD CLUB</v>
      </c>
    </row>
    <row r="142" spans="2:22" ht="15.75" thickBot="1" x14ac:dyDescent="0.3">
      <c r="B142" s="6" t="str">
        <f>'Libre 01-09-2025'!A143</f>
        <v>109116 U</v>
      </c>
      <c r="C142" s="1" t="str">
        <f>VLOOKUP(B142,TableauLibre[],2,0)</f>
        <v>BREUSE DAVID</v>
      </c>
      <c r="D142" s="23" t="str">
        <f>VLOOKUP(B142,TableauLibre[],8,0)</f>
        <v>05001 – ACAD.CHARLEVILLE-MEZIERES</v>
      </c>
      <c r="F142" s="12" t="str">
        <f>'Bande 01-09-2025'!A143</f>
        <v>111689 T</v>
      </c>
      <c r="G142" s="1" t="str">
        <f>VLOOKUP(F142,TableauBande[],2,0)</f>
        <v>DEVAUX PIERRE</v>
      </c>
      <c r="H142" s="23" t="str">
        <f>VLOOKUP(F142,TableauBande[],8,0)</f>
        <v>05035 – ROMILLY SPORT 10 SECTION BILLARD</v>
      </c>
      <c r="J142" s="13" t="str">
        <f>'3B 01-09-2025'!A143</f>
        <v>145744 O</v>
      </c>
      <c r="K142" s="1" t="str">
        <f>VLOOKUP(J142,Tableau3Bandes[],2,0)</f>
        <v>COLPIN ANTHONY</v>
      </c>
      <c r="L142" s="23" t="str">
        <f>VLOOKUP(J142,Tableau3Bandes[],8,0)</f>
        <v>05032 – ARCIS BILLARD CLUB</v>
      </c>
      <c r="N142" s="14" t="str">
        <f>'Cadre 01-09-2025'!A143</f>
        <v>011790 M</v>
      </c>
      <c r="O142" s="1" t="str">
        <f>VLOOKUP(N142,TableauCadre[],2,0)</f>
        <v>HUGUES FRANCIS</v>
      </c>
      <c r="P142" s="23" t="str">
        <f>VLOOKUP(N142,TableauCadre[],8,0)</f>
        <v>05042 – ACAD.CHALONNAISE DE BILLARD</v>
      </c>
      <c r="R142" s="11" t="str">
        <f t="shared" si="6"/>
        <v>109116 U</v>
      </c>
      <c r="T142" s="1" t="s">
        <v>337</v>
      </c>
      <c r="U142" s="1" t="str">
        <f t="shared" si="7"/>
        <v>BREUSE DAVID</v>
      </c>
      <c r="V142" s="1" t="str">
        <f t="shared" si="8"/>
        <v>05001 – ACAD.CHARLEVILLE-MEZIERES</v>
      </c>
    </row>
    <row r="143" spans="2:22" ht="15.75" thickBot="1" x14ac:dyDescent="0.3">
      <c r="B143" s="6" t="str">
        <f>'Libre 01-09-2025'!A144</f>
        <v>166538 V</v>
      </c>
      <c r="C143" s="1" t="str">
        <f>VLOOKUP(B143,TableauLibre[],2,0)</f>
        <v>BRIGNON ROGER</v>
      </c>
      <c r="D143" s="23" t="str">
        <f>VLOOKUP(B143,TableauLibre[],8,0)</f>
        <v>01027 – B.C. GUEBWILLER</v>
      </c>
      <c r="F143" s="12" t="str">
        <f>'Bande 01-09-2025'!A144</f>
        <v>148722 E</v>
      </c>
      <c r="G143" s="1" t="str">
        <f>VLOOKUP(F143,TableauBande[],2,0)</f>
        <v>DEVAVRY JEAN FRANCOIS</v>
      </c>
      <c r="H143" s="23" t="str">
        <f>VLOOKUP(F143,TableauBande[],8,0)</f>
        <v>05043 – ACAD. TAPIS VERT DE REIMS</v>
      </c>
      <c r="J143" s="13" t="str">
        <f>'3B 01-09-2025'!A144</f>
        <v>158110 J</v>
      </c>
      <c r="K143" s="1" t="str">
        <f>VLOOKUP(J143,Tableau3Bandes[],2,0)</f>
        <v>COMPAGNON GERARD</v>
      </c>
      <c r="L143" s="23" t="str">
        <f>VLOOKUP(J143,Tableau3Bandes[],8,0)</f>
        <v>05043 – ACAD. TAPIS VERT DE REIMS</v>
      </c>
      <c r="N143" s="14" t="str">
        <f>'Cadre 01-09-2025'!A144</f>
        <v>186603 E</v>
      </c>
      <c r="O143" s="1" t="str">
        <f>VLOOKUP(N143,TableauCadre[],2,0)</f>
        <v>HUMBERT BRUNO</v>
      </c>
      <c r="P143" s="23" t="str">
        <f>VLOOKUP(N143,TableauCadre[],8,0)</f>
        <v>11034 – BILLARD CLUB EPINAL</v>
      </c>
      <c r="R143" s="11" t="str">
        <f t="shared" si="6"/>
        <v>166538 V</v>
      </c>
      <c r="T143" s="1" t="s">
        <v>339</v>
      </c>
      <c r="U143" s="1" t="str">
        <f t="shared" si="7"/>
        <v>BRIGNON ROGER</v>
      </c>
      <c r="V143" s="1" t="str">
        <f t="shared" si="8"/>
        <v>01027 – B.C. GUEBWILLER</v>
      </c>
    </row>
    <row r="144" spans="2:22" ht="15.75" thickBot="1" x14ac:dyDescent="0.3">
      <c r="B144" s="6" t="str">
        <f>'Libre 01-09-2025'!A145</f>
        <v>134497 Z</v>
      </c>
      <c r="C144" s="1" t="str">
        <f>VLOOKUP(B144,TableauLibre[],2,0)</f>
        <v>BRISSON BERNARD</v>
      </c>
      <c r="D144" s="23" t="str">
        <f>VLOOKUP(B144,TableauLibre[],8,0)</f>
        <v>01016 – B.C. HAGUENAU</v>
      </c>
      <c r="F144" s="12" t="str">
        <f>'Bande 01-09-2025'!A145</f>
        <v>102756 E</v>
      </c>
      <c r="G144" s="1" t="str">
        <f>VLOOKUP(F144,TableauBande[],2,0)</f>
        <v>DIDION THIERRY</v>
      </c>
      <c r="H144" s="23" t="str">
        <f>VLOOKUP(F144,TableauBande[],8,0)</f>
        <v>11053 – BILLARD CLUB LINEEN</v>
      </c>
      <c r="J144" s="13" t="str">
        <f>'3B 01-09-2025'!A145</f>
        <v>014737 V</v>
      </c>
      <c r="K144" s="1" t="str">
        <f>VLOOKUP(J144,Tableau3Bandes[],2,0)</f>
        <v>CORDEL PHILIPPE</v>
      </c>
      <c r="L144" s="23" t="str">
        <f>VLOOKUP(J144,Tableau3Bandes[],8,0)</f>
        <v>11005 – E.S. HAGONDANGE</v>
      </c>
      <c r="N144" s="14" t="str">
        <f>'Cadre 01-09-2025'!A145</f>
        <v>011733 H</v>
      </c>
      <c r="O144" s="1" t="str">
        <f>VLOOKUP(N144,TableauCadre[],2,0)</f>
        <v>HUSSON PHILIPPE</v>
      </c>
      <c r="P144" s="23" t="str">
        <f>VLOOKUP(N144,TableauCadre[],8,0)</f>
        <v>05001 – ACAD.CHARLEVILLE-MEZIERES</v>
      </c>
      <c r="R144" s="11" t="str">
        <f t="shared" si="6"/>
        <v>134497 Z</v>
      </c>
      <c r="T144" s="1" t="s">
        <v>341</v>
      </c>
      <c r="U144" s="1" t="str">
        <f t="shared" si="7"/>
        <v>BRISSON BERNARD</v>
      </c>
      <c r="V144" s="1" t="str">
        <f t="shared" si="8"/>
        <v>01016 – B.C. HAGUENAU</v>
      </c>
    </row>
    <row r="145" spans="2:22" ht="15.75" thickBot="1" x14ac:dyDescent="0.3">
      <c r="B145" s="6" t="str">
        <f>'Libre 01-09-2025'!A146</f>
        <v>145728 Y</v>
      </c>
      <c r="C145" s="1" t="str">
        <f>VLOOKUP(B145,TableauLibre[],2,0)</f>
        <v>BROCH CAROLE</v>
      </c>
      <c r="D145" s="23" t="str">
        <f>VLOOKUP(B145,TableauLibre[],8,0)</f>
        <v>11078 – BILLARD CLUB DE BRIEY</v>
      </c>
      <c r="F145" s="12" t="str">
        <f>'Bande 01-09-2025'!A146</f>
        <v>010211 T</v>
      </c>
      <c r="G145" s="1" t="str">
        <f>VLOOKUP(F145,TableauBande[],2,0)</f>
        <v>DIETRICH HENRI</v>
      </c>
      <c r="H145" s="23" t="str">
        <f>VLOOKUP(F145,TableauBande[],8,0)</f>
        <v>01020 – B.C. 1947 SELESTAT</v>
      </c>
      <c r="J145" s="13" t="str">
        <f>'3B 01-09-2025'!A146</f>
        <v>010414 O</v>
      </c>
      <c r="K145" s="1" t="str">
        <f>VLOOKUP(J145,Tableau3Bandes[],2,0)</f>
        <v>COSSENET DAVID</v>
      </c>
      <c r="L145" s="23" t="str">
        <f>VLOOKUP(J145,Tableau3Bandes[],8,0)</f>
        <v>01049 – B.C. BARR</v>
      </c>
      <c r="N145" s="14" t="str">
        <f>'Cadre 01-09-2025'!A146</f>
        <v>132184 A</v>
      </c>
      <c r="O145" s="1" t="str">
        <f>VLOOKUP(N145,TableauCadre[],2,0)</f>
        <v>HUSSON SERGE</v>
      </c>
      <c r="P145" s="23" t="str">
        <f>VLOOKUP(N145,TableauCadre[],8,0)</f>
        <v>05043 – ACAD. TAPIS VERT DE REIMS</v>
      </c>
      <c r="R145" s="11" t="str">
        <f t="shared" si="6"/>
        <v>145728 Y</v>
      </c>
      <c r="T145" s="1" t="s">
        <v>343</v>
      </c>
      <c r="U145" s="1" t="str">
        <f t="shared" si="7"/>
        <v>BROCH CAROLE</v>
      </c>
      <c r="V145" s="1" t="str">
        <f t="shared" si="8"/>
        <v>11078 – BILLARD CLUB DE BRIEY</v>
      </c>
    </row>
    <row r="146" spans="2:22" ht="15.75" thickBot="1" x14ac:dyDescent="0.3">
      <c r="B146" s="6" t="str">
        <f>'Libre 01-09-2025'!A147</f>
        <v>145729 Z</v>
      </c>
      <c r="C146" s="1" t="str">
        <f>VLOOKUP(B146,TableauLibre[],2,0)</f>
        <v>BROCH KENZO</v>
      </c>
      <c r="D146" s="23" t="str">
        <f>VLOOKUP(B146,TableauLibre[],8,0)</f>
        <v>11078 – BILLARD CLUB DE BRIEY</v>
      </c>
      <c r="F146" s="12" t="str">
        <f>'Bande 01-09-2025'!A147</f>
        <v>010327 F</v>
      </c>
      <c r="G146" s="1" t="str">
        <f>VLOOKUP(F146,TableauBande[],2,0)</f>
        <v>DIETSCHE JEAN PAUL</v>
      </c>
      <c r="H146" s="23" t="str">
        <f>VLOOKUP(F146,TableauBande[],8,0)</f>
        <v>01049 – B.C. BARR</v>
      </c>
      <c r="J146" s="13" t="str">
        <f>'3B 01-09-2025'!A147</f>
        <v>011997 L</v>
      </c>
      <c r="K146" s="1" t="str">
        <f>VLOOKUP(J146,Tableau3Bandes[],2,0)</f>
        <v>COUILLET JEAN CLAUDE</v>
      </c>
      <c r="L146" s="23" t="str">
        <f>VLOOKUP(J146,Tableau3Bandes[],8,0)</f>
        <v>05047 – BILLARD CLUB SEZANNAIS</v>
      </c>
      <c r="N146" s="14" t="str">
        <f>'Cadre 01-09-2025'!A147</f>
        <v>015290 C</v>
      </c>
      <c r="O146" s="1" t="str">
        <f>VLOOKUP(N146,TableauCadre[],2,0)</f>
        <v>INFANTINO BENEDETTO</v>
      </c>
      <c r="P146" s="23" t="str">
        <f>VLOOKUP(N146,TableauCadre[],8,0)</f>
        <v>11037 – C.B. PETITE ROSSELLE</v>
      </c>
      <c r="R146" s="11" t="str">
        <f t="shared" si="6"/>
        <v>145729 Z</v>
      </c>
      <c r="T146" s="1" t="s">
        <v>345</v>
      </c>
      <c r="U146" s="1" t="str">
        <f t="shared" si="7"/>
        <v>BROCH KENZO</v>
      </c>
      <c r="V146" s="1" t="str">
        <f t="shared" si="8"/>
        <v>11078 – BILLARD CLUB DE BRIEY</v>
      </c>
    </row>
    <row r="147" spans="2:22" ht="15.75" thickBot="1" x14ac:dyDescent="0.3">
      <c r="B147" s="6" t="str">
        <f>'Libre 01-09-2025'!A148</f>
        <v>137939 J</v>
      </c>
      <c r="C147" s="1" t="str">
        <f>VLOOKUP(B147,TableauLibre[],2,0)</f>
        <v>BROCHARD JACQUES</v>
      </c>
      <c r="D147" s="23" t="str">
        <f>VLOOKUP(B147,TableauLibre[],8,0)</f>
        <v>11052 – BILLARD CLUB FRIGNICOURT</v>
      </c>
      <c r="F147" s="12" t="str">
        <f>'Bande 01-09-2025'!A148</f>
        <v>011900 S</v>
      </c>
      <c r="G147" s="1" t="str">
        <f>VLOOKUP(F147,TableauBande[],2,0)</f>
        <v>DIJON JOEL</v>
      </c>
      <c r="H147" s="23" t="str">
        <f>VLOOKUP(F147,TableauBande[],8,0)</f>
        <v>05028 – BILLARD CLUB DE MARIGNY ST FLAVY</v>
      </c>
      <c r="J147" s="13" t="str">
        <f>'3B 01-09-2025'!A148</f>
        <v>014866 U</v>
      </c>
      <c r="K147" s="1" t="str">
        <f>VLOOKUP(J147,Tableau3Bandes[],2,0)</f>
        <v>COURRIER CHRISTIAN</v>
      </c>
      <c r="L147" s="23" t="str">
        <f>VLOOKUP(J147,Tableau3Bandes[],8,0)</f>
        <v>11023 – BILLARD CLUB NEUVES MAISONS</v>
      </c>
      <c r="N147" s="14" t="str">
        <f>'Cadre 01-09-2025'!A148</f>
        <v>014917 T</v>
      </c>
      <c r="O147" s="1" t="str">
        <f>VLOOKUP(N147,TableauCadre[],2,0)</f>
        <v>IPPOLITO SERGE</v>
      </c>
      <c r="P147" s="23" t="str">
        <f>VLOOKUP(N147,TableauCadre[],8,0)</f>
        <v>11037 – C.B. PETITE ROSSELLE</v>
      </c>
      <c r="R147" s="11" t="str">
        <f t="shared" si="6"/>
        <v>137939 J</v>
      </c>
      <c r="T147" s="1" t="s">
        <v>347</v>
      </c>
      <c r="U147" s="1" t="str">
        <f t="shared" si="7"/>
        <v>BROCHARD JACQUES</v>
      </c>
      <c r="V147" s="1" t="str">
        <f t="shared" si="8"/>
        <v>11052 – BILLARD CLUB FRIGNICOURT</v>
      </c>
    </row>
    <row r="148" spans="2:22" ht="15.75" thickBot="1" x14ac:dyDescent="0.3">
      <c r="B148" s="6" t="str">
        <f>'Libre 01-09-2025'!A149</f>
        <v>140734 W</v>
      </c>
      <c r="C148" s="1" t="str">
        <f>VLOOKUP(B148,TableauLibre[],2,0)</f>
        <v>BRUCCHERI MARC ANTOINE</v>
      </c>
      <c r="D148" s="23" t="str">
        <f>VLOOKUP(B148,TableauLibre[],8,0)</f>
        <v>11051 – BILLARD CLUB BARISIEN</v>
      </c>
      <c r="F148" s="12" t="str">
        <f>'Bande 01-09-2025'!A149</f>
        <v>180703 R</v>
      </c>
      <c r="G148" s="1" t="str">
        <f>VLOOKUP(F148,TableauBande[],2,0)</f>
        <v>DIORY DAMIEN</v>
      </c>
      <c r="H148" s="23" t="str">
        <f>VLOOKUP(F148,TableauBande[],8,0)</f>
        <v>01010 – B.C. LINGOLSHEIM</v>
      </c>
      <c r="J148" s="13" t="str">
        <f>'3B 01-09-2025'!A149</f>
        <v>130948 M</v>
      </c>
      <c r="K148" s="1" t="str">
        <f>VLOOKUP(J148,Tableau3Bandes[],2,0)</f>
        <v>COURTOT ADRIEN</v>
      </c>
      <c r="L148" s="23" t="str">
        <f>VLOOKUP(J148,Tableau3Bandes[],8,0)</f>
        <v>01041 – COLMAR BILLARD CLUB 71</v>
      </c>
      <c r="N148" s="14" t="str">
        <f>'Cadre 01-09-2025'!A149</f>
        <v>014860 O</v>
      </c>
      <c r="O148" s="1" t="str">
        <f>VLOOKUP(N148,TableauCadre[],2,0)</f>
        <v>ISSELIN GUY</v>
      </c>
      <c r="P148" s="23" t="str">
        <f>VLOOKUP(N148,TableauCadre[],8,0)</f>
        <v>11055 – BILLARD CLUB TOULOIS</v>
      </c>
      <c r="R148" s="11" t="str">
        <f t="shared" si="6"/>
        <v>140734 W</v>
      </c>
      <c r="T148" s="1" t="s">
        <v>349</v>
      </c>
      <c r="U148" s="1" t="str">
        <f t="shared" si="7"/>
        <v>BRUCCHERI MARC ANTOINE</v>
      </c>
      <c r="V148" s="1" t="str">
        <f t="shared" si="8"/>
        <v>11051 – BILLARD CLUB BARISIEN</v>
      </c>
    </row>
    <row r="149" spans="2:22" ht="15.75" thickBot="1" x14ac:dyDescent="0.3">
      <c r="B149" s="6" t="str">
        <f>'Libre 01-09-2025'!A150</f>
        <v>143975 N</v>
      </c>
      <c r="C149" s="1" t="str">
        <f>VLOOKUP(B149,TableauLibre[],2,0)</f>
        <v>BRUNIER JEAN CLAUDE</v>
      </c>
      <c r="D149" s="23" t="str">
        <f>VLOOKUP(B149,TableauLibre[],8,0)</f>
        <v>05035 – ROMILLY SPORT 10 SECTION BILLARD</v>
      </c>
      <c r="F149" s="12" t="str">
        <f>'Bande 01-09-2025'!A150</f>
        <v>014978 C</v>
      </c>
      <c r="G149" s="1" t="str">
        <f>VLOOKUP(F149,TableauBande[],2,0)</f>
        <v>DIOT MICHEL</v>
      </c>
      <c r="H149" s="23" t="str">
        <f>VLOOKUP(F149,TableauBande[],8,0)</f>
        <v>11051 – BILLARD CLUB BARISIEN</v>
      </c>
      <c r="J149" s="13" t="str">
        <f>'3B 01-09-2025'!A150</f>
        <v>120534 Y</v>
      </c>
      <c r="K149" s="1" t="str">
        <f>VLOOKUP(J149,Tableau3Bandes[],2,0)</f>
        <v>CRUSSIERE SERGE</v>
      </c>
      <c r="L149" s="23" t="str">
        <f>VLOOKUP(J149,Tableau3Bandes[],8,0)</f>
        <v>11023 – BILLARD CLUB NEUVES MAISONS</v>
      </c>
      <c r="N149" s="14" t="str">
        <f>'Cadre 01-09-2025'!A150</f>
        <v>140750 M</v>
      </c>
      <c r="O149" s="1" t="str">
        <f>VLOOKUP(N149,TableauCadre[],2,0)</f>
        <v>JACQUEMIN CHRISTIAN</v>
      </c>
      <c r="P149" s="23" t="str">
        <f>VLOOKUP(N149,TableauCadre[],8,0)</f>
        <v>11034 – BILLARD CLUB EPINAL</v>
      </c>
      <c r="R149" s="11" t="str">
        <f t="shared" si="6"/>
        <v>143975 N</v>
      </c>
      <c r="T149" s="1" t="s">
        <v>352</v>
      </c>
      <c r="U149" s="1" t="str">
        <f t="shared" si="7"/>
        <v>BRUNIER JEAN CLAUDE</v>
      </c>
      <c r="V149" s="1" t="str">
        <f t="shared" si="8"/>
        <v>05035 – ROMILLY SPORT 10 SECTION BILLARD</v>
      </c>
    </row>
    <row r="150" spans="2:22" ht="15.75" thickBot="1" x14ac:dyDescent="0.3">
      <c r="B150" s="6" t="str">
        <f>'Libre 01-09-2025'!A151</f>
        <v>163839 L</v>
      </c>
      <c r="C150" s="1" t="str">
        <f>VLOOKUP(B150,TableauLibre[],2,0)</f>
        <v>BRUNIN PATRICK</v>
      </c>
      <c r="D150" s="23" t="str">
        <f>VLOOKUP(B150,TableauLibre[],8,0)</f>
        <v>11052 – BILLARD CLUB FRIGNICOURT</v>
      </c>
      <c r="F150" s="12" t="str">
        <f>'Bande 01-09-2025'!A151</f>
        <v>011750 Y</v>
      </c>
      <c r="G150" s="1" t="str">
        <f>VLOOKUP(F150,TableauBande[],2,0)</f>
        <v>DODET DANIEL</v>
      </c>
      <c r="H150" s="23" t="str">
        <f>VLOOKUP(F150,TableauBande[],8,0)</f>
        <v>05028 – BILLARD CLUB DE MARIGNY ST FLAVY</v>
      </c>
      <c r="J150" s="13" t="str">
        <f>'3B 01-09-2025'!A151</f>
        <v>015054 A</v>
      </c>
      <c r="K150" s="1" t="str">
        <f>VLOOKUP(J150,Tableau3Bandes[],2,0)</f>
        <v>CUNY DOMINIQUE</v>
      </c>
      <c r="L150" s="23" t="str">
        <f>VLOOKUP(J150,Tableau3Bandes[],8,0)</f>
        <v>11064 – BILLARD CLUB ELOYES</v>
      </c>
      <c r="N150" s="14" t="str">
        <f>'Cadre 01-09-2025'!A151</f>
        <v>014913 P</v>
      </c>
      <c r="O150" s="1" t="str">
        <f>VLOOKUP(N150,TableauCadre[],2,0)</f>
        <v>JACQUEMIN JOEL</v>
      </c>
      <c r="P150" s="23" t="str">
        <f>VLOOKUP(N150,TableauCadre[],8,0)</f>
        <v>11034 – BILLARD CLUB EPINAL</v>
      </c>
      <c r="R150" s="11" t="str">
        <f t="shared" si="6"/>
        <v>163839 L</v>
      </c>
      <c r="T150" s="1" t="s">
        <v>355</v>
      </c>
      <c r="U150" s="1" t="str">
        <f t="shared" si="7"/>
        <v>BRUNIN PATRICK</v>
      </c>
      <c r="V150" s="1" t="str">
        <f t="shared" si="8"/>
        <v>11052 – BILLARD CLUB FRIGNICOURT</v>
      </c>
    </row>
    <row r="151" spans="2:22" ht="15.75" thickBot="1" x14ac:dyDescent="0.3">
      <c r="B151" s="6" t="str">
        <f>'Libre 01-09-2025'!A152</f>
        <v>102786 I</v>
      </c>
      <c r="C151" s="1" t="str">
        <f>VLOOKUP(B151,TableauLibre[],2,0)</f>
        <v>BUCELLI SERGE</v>
      </c>
      <c r="D151" s="23" t="str">
        <f>VLOOKUP(B151,TableauLibre[],8,0)</f>
        <v>11032 – BILLARD CLUB HOMECOURT</v>
      </c>
      <c r="F151" s="12" t="str">
        <f>'Bande 01-09-2025'!A152</f>
        <v>102795 R</v>
      </c>
      <c r="G151" s="1" t="str">
        <f>VLOOKUP(F151,TableauBande[],2,0)</f>
        <v>DOMAGALA LAURENT</v>
      </c>
      <c r="H151" s="23" t="str">
        <f>VLOOKUP(F151,TableauBande[],8,0)</f>
        <v>11063 – S.A.VERDUN SECTION BILLARD</v>
      </c>
      <c r="J151" s="13" t="str">
        <f>'3B 01-09-2025'!A152</f>
        <v>156181 M</v>
      </c>
      <c r="K151" s="1" t="str">
        <f>VLOOKUP(J151,Tableau3Bandes[],2,0)</f>
        <v>CURE JEAN LUC</v>
      </c>
      <c r="L151" s="23" t="str">
        <f>VLOOKUP(J151,Tableau3Bandes[],8,0)</f>
        <v>11032 – BILLARD CLUB HOMECOURT</v>
      </c>
      <c r="N151" s="14" t="str">
        <f>'Cadre 01-09-2025'!A152</f>
        <v>014809 P</v>
      </c>
      <c r="O151" s="1" t="str">
        <f>VLOOKUP(N151,TableauCadre[],2,0)</f>
        <v>JACQUIN ALAIN</v>
      </c>
      <c r="P151" s="23" t="str">
        <f>VLOOKUP(N151,TableauCadre[],8,0)</f>
        <v>11003 – BILLARD CLUB BAN SAINT MARTIN</v>
      </c>
      <c r="R151" s="11" t="str">
        <f t="shared" si="6"/>
        <v>102786 I</v>
      </c>
      <c r="T151" s="1" t="s">
        <v>357</v>
      </c>
      <c r="U151" s="1" t="str">
        <f t="shared" si="7"/>
        <v>BUCELLI SERGE</v>
      </c>
      <c r="V151" s="1" t="str">
        <f t="shared" si="8"/>
        <v>11032 – BILLARD CLUB HOMECOURT</v>
      </c>
    </row>
    <row r="152" spans="2:22" ht="15.75" thickBot="1" x14ac:dyDescent="0.3">
      <c r="B152" s="6" t="str">
        <f>'Libre 01-09-2025'!A153</f>
        <v>148089 R</v>
      </c>
      <c r="C152" s="1" t="str">
        <f>VLOOKUP(B152,TableauLibre[],2,0)</f>
        <v>BUCHHEIT BERNARD</v>
      </c>
      <c r="D152" s="23" t="str">
        <f>VLOOKUP(B152,TableauLibre[],8,0)</f>
        <v>11066 – BILLARD CLUB GANDRANGE</v>
      </c>
      <c r="F152" s="12" t="str">
        <f>'Bande 01-09-2025'!A153</f>
        <v>011157 D</v>
      </c>
      <c r="G152" s="1" t="str">
        <f>VLOOKUP(F152,TableauBande[],2,0)</f>
        <v>DOMINGUEZ CYRILLE</v>
      </c>
      <c r="H152" s="23" t="str">
        <f>VLOOKUP(F152,TableauBande[],8,0)</f>
        <v>01002 – B.C 1935 STRASBOURG-SCHILTIGHEIM</v>
      </c>
      <c r="J152" s="13" t="str">
        <f>'3B 01-09-2025'!A153</f>
        <v>015279 R</v>
      </c>
      <c r="K152" s="1" t="str">
        <f>VLOOKUP(J152,Tableau3Bandes[],2,0)</f>
        <v>CZUBAK JEAN</v>
      </c>
      <c r="L152" s="23" t="str">
        <f>VLOOKUP(J152,Tableau3Bandes[],8,0)</f>
        <v>11020 – BILLARD CLUB PIENNOIS</v>
      </c>
      <c r="N152" s="14" t="str">
        <f>'Cadre 01-09-2025'!A153</f>
        <v>015288 A</v>
      </c>
      <c r="O152" s="1" t="str">
        <f>VLOOKUP(N152,TableauCadre[],2,0)</f>
        <v>JAFFRE CHRISTOPHE</v>
      </c>
      <c r="P152" s="23" t="str">
        <f>VLOOKUP(N152,TableauCadre[],8,0)</f>
        <v>11051 – BILLARD CLUB BARISIEN</v>
      </c>
      <c r="R152" s="11" t="str">
        <f t="shared" si="6"/>
        <v>148089 R</v>
      </c>
      <c r="T152" s="1" t="s">
        <v>359</v>
      </c>
      <c r="U152" s="1" t="str">
        <f t="shared" si="7"/>
        <v>BUCHHEIT BERNARD</v>
      </c>
      <c r="V152" s="1" t="str">
        <f t="shared" si="8"/>
        <v>11066 – BILLARD CLUB GANDRANGE</v>
      </c>
    </row>
    <row r="153" spans="2:22" ht="15.75" thickBot="1" x14ac:dyDescent="0.3">
      <c r="B153" s="6" t="str">
        <f>'Libre 01-09-2025'!A154</f>
        <v>182406 S</v>
      </c>
      <c r="C153" s="1" t="str">
        <f>VLOOKUP(B153,TableauLibre[],2,0)</f>
        <v>BULTEL PIERRE JEAN</v>
      </c>
      <c r="D153" s="23" t="str">
        <f>VLOOKUP(B153,TableauLibre[],8,0)</f>
        <v>05034 – BILLARD TROYES AGGLO</v>
      </c>
      <c r="F153" s="12" t="str">
        <f>'Bande 01-09-2025'!A154</f>
        <v>010366 S</v>
      </c>
      <c r="G153" s="1" t="str">
        <f>VLOOKUP(F153,TableauBande[],2,0)</f>
        <v>DONZE JEAN EMMANUEL</v>
      </c>
      <c r="H153" s="23" t="str">
        <f>VLOOKUP(F153,TableauBande[],8,0)</f>
        <v>01006 – AMICALE DE BILLARD ECKBOLSHEIM</v>
      </c>
      <c r="J153" s="13" t="str">
        <f>'3B 01-09-2025'!A154</f>
        <v>011783 F</v>
      </c>
      <c r="K153" s="1" t="str">
        <f>VLOOKUP(J153,Tableau3Bandes[],2,0)</f>
        <v>DA FONSECA JOSE</v>
      </c>
      <c r="L153" s="23" t="str">
        <f>VLOOKUP(J153,Tableau3Bandes[],8,0)</f>
        <v>05042 – ACAD.CHALONNAISE DE BILLARD</v>
      </c>
      <c r="N153" s="14" t="str">
        <f>'Cadre 01-09-2025'!A154</f>
        <v>132036 I</v>
      </c>
      <c r="O153" s="1" t="str">
        <f>VLOOKUP(N153,TableauCadre[],2,0)</f>
        <v>JAHN WILFRIED</v>
      </c>
      <c r="P153" s="23" t="str">
        <f>VLOOKUP(N153,TableauCadre[],8,0)</f>
        <v>01002 – B.C 1935 STRASBOURG-SCHILTIGHEIM</v>
      </c>
      <c r="R153" s="11" t="str">
        <f t="shared" si="6"/>
        <v>182406 S</v>
      </c>
      <c r="T153" s="1" t="s">
        <v>361</v>
      </c>
      <c r="U153" s="1" t="str">
        <f t="shared" si="7"/>
        <v>BULTEL PIERRE JEAN</v>
      </c>
      <c r="V153" s="1" t="str">
        <f t="shared" si="8"/>
        <v>05034 – BILLARD TROYES AGGLO</v>
      </c>
    </row>
    <row r="154" spans="2:22" ht="15.75" thickBot="1" x14ac:dyDescent="0.3">
      <c r="B154" s="6" t="str">
        <f>'Libre 01-09-2025'!A155</f>
        <v>131675 L</v>
      </c>
      <c r="C154" s="1" t="str">
        <f>VLOOKUP(B154,TableauLibre[],2,0)</f>
        <v>BURTON JACQUES</v>
      </c>
      <c r="D154" s="23" t="str">
        <f>VLOOKUP(B154,TableauLibre[],8,0)</f>
        <v>11062 – CERCLE DE BILLARD FRANCAIS ST AVOLD</v>
      </c>
      <c r="F154" s="12" t="str">
        <f>'Bande 01-09-2025'!A155</f>
        <v>131655 R</v>
      </c>
      <c r="G154" s="1" t="str">
        <f>VLOOKUP(F154,TableauBande[],2,0)</f>
        <v>DORKEL JOEL</v>
      </c>
      <c r="H154" s="23" t="str">
        <f>VLOOKUP(F154,TableauBande[],8,0)</f>
        <v>11051 – BILLARD CLUB BARISIEN</v>
      </c>
      <c r="J154" s="13" t="str">
        <f>'3B 01-09-2025'!A155</f>
        <v>010271 B</v>
      </c>
      <c r="K154" s="1" t="str">
        <f>VLOOKUP(J154,Tableau3Bandes[],2,0)</f>
        <v>DA ROCHA VITORINO</v>
      </c>
      <c r="L154" s="23" t="str">
        <f>VLOOKUP(J154,Tableau3Bandes[],8,0)</f>
        <v>01049 – B.C. BARR</v>
      </c>
      <c r="N154" s="14" t="str">
        <f>'Cadre 01-09-2025'!A155</f>
        <v>010390 Q</v>
      </c>
      <c r="O154" s="1" t="str">
        <f>VLOOKUP(N154,TableauCadre[],2,0)</f>
        <v>JANNIN BERNARD</v>
      </c>
      <c r="P154" s="23" t="str">
        <f>VLOOKUP(N154,TableauCadre[],8,0)</f>
        <v>01049 – B.C. BARR</v>
      </c>
      <c r="R154" s="11" t="str">
        <f t="shared" si="6"/>
        <v>131675 L</v>
      </c>
      <c r="T154" s="1" t="s">
        <v>363</v>
      </c>
      <c r="U154" s="1" t="str">
        <f t="shared" si="7"/>
        <v>BURTON JACQUES</v>
      </c>
      <c r="V154" s="1" t="str">
        <f t="shared" si="8"/>
        <v>11062 – CERCLE DE BILLARD FRANCAIS ST AVOLD</v>
      </c>
    </row>
    <row r="155" spans="2:22" ht="15.75" thickBot="1" x14ac:dyDescent="0.3">
      <c r="B155" s="6" t="str">
        <f>'Libre 01-09-2025'!A156</f>
        <v>151063 Z</v>
      </c>
      <c r="C155" s="1" t="str">
        <f>VLOOKUP(B155,TableauLibre[],2,0)</f>
        <v>BZYMEK RODDY</v>
      </c>
      <c r="D155" s="23" t="str">
        <f>VLOOKUP(B155,TableauLibre[],8,0)</f>
        <v>11078 – BILLARD CLUB DE BRIEY</v>
      </c>
      <c r="F155" s="12" t="str">
        <f>'Bande 01-09-2025'!A156</f>
        <v>011729 D</v>
      </c>
      <c r="G155" s="1" t="str">
        <f>VLOOKUP(F155,TableauBande[],2,0)</f>
        <v>DOUDOUX GEORGES</v>
      </c>
      <c r="H155" s="23" t="str">
        <f>VLOOKUP(F155,TableauBande[],8,0)</f>
        <v>05001 – ACAD.CHARLEVILLE-MEZIERES</v>
      </c>
      <c r="J155" s="13" t="str">
        <f>'3B 01-09-2025'!A156</f>
        <v>023163 X</v>
      </c>
      <c r="K155" s="1" t="str">
        <f>VLOOKUP(J155,Tableau3Bandes[],2,0)</f>
        <v>DA SILVA MANUEL</v>
      </c>
      <c r="L155" s="23" t="str">
        <f>VLOOKUP(J155,Tableau3Bandes[],8,0)</f>
        <v>11055 – BILLARD CLUB TOULOIS</v>
      </c>
      <c r="N155" s="14" t="str">
        <f>'Cadre 01-09-2025'!A156</f>
        <v>181741 V</v>
      </c>
      <c r="O155" s="1" t="str">
        <f>VLOOKUP(N155,TableauCadre[],2,0)</f>
        <v>JOLY PASCAL</v>
      </c>
      <c r="P155" s="23" t="str">
        <f>VLOOKUP(N155,TableauCadre[],8,0)</f>
        <v>11034 – BILLARD CLUB EPINAL</v>
      </c>
      <c r="R155" s="11" t="str">
        <f t="shared" si="6"/>
        <v>151063 Z</v>
      </c>
      <c r="T155" s="1" t="s">
        <v>365</v>
      </c>
      <c r="U155" s="1" t="str">
        <f t="shared" si="7"/>
        <v>BZYMEK RODDY</v>
      </c>
      <c r="V155" s="1" t="str">
        <f t="shared" si="8"/>
        <v>11078 – BILLARD CLUB DE BRIEY</v>
      </c>
    </row>
    <row r="156" spans="2:22" ht="15.75" thickBot="1" x14ac:dyDescent="0.3">
      <c r="B156" s="6" t="str">
        <f>'Libre 01-09-2025'!A157</f>
        <v>102781 D</v>
      </c>
      <c r="C156" s="1" t="str">
        <f>VLOOKUP(B156,TableauLibre[],2,0)</f>
        <v>CABEL ERIC</v>
      </c>
      <c r="D156" s="23" t="str">
        <f>VLOOKUP(B156,TableauLibre[],8,0)</f>
        <v>11007 – BILLARD CLUB KNUTANGE</v>
      </c>
      <c r="F156" s="12" t="str">
        <f>'Bande 01-09-2025'!A157</f>
        <v>122982 C</v>
      </c>
      <c r="G156" s="1" t="str">
        <f>VLOOKUP(F156,TableauBande[],2,0)</f>
        <v>DOUINE MICHEL</v>
      </c>
      <c r="H156" s="23" t="str">
        <f>VLOOKUP(F156,TableauBande[],8,0)</f>
        <v>05028 – BILLARD CLUB DE MARIGNY ST FLAVY</v>
      </c>
      <c r="J156" s="13" t="str">
        <f>'3B 01-09-2025'!A157</f>
        <v>102754 C</v>
      </c>
      <c r="K156" s="1" t="str">
        <f>VLOOKUP(J156,Tableau3Bandes[],2,0)</f>
        <v>DAMOTA MANUEL</v>
      </c>
      <c r="L156" s="23" t="str">
        <f>VLOOKUP(J156,Tableau3Bandes[],8,0)</f>
        <v>11051 – BILLARD CLUB BARISIEN</v>
      </c>
      <c r="N156" s="14" t="str">
        <f>'Cadre 01-09-2025'!A157</f>
        <v>125815 B</v>
      </c>
      <c r="O156" s="1" t="str">
        <f>VLOOKUP(N156,TableauCadre[],2,0)</f>
        <v>JONARD MATTHIEU</v>
      </c>
      <c r="P156" s="23" t="str">
        <f>VLOOKUP(N156,TableauCadre[],8,0)</f>
        <v>05043 – ACAD. TAPIS VERT DE REIMS</v>
      </c>
      <c r="R156" s="11" t="str">
        <f t="shared" si="6"/>
        <v>102781 D</v>
      </c>
      <c r="T156" s="1" t="s">
        <v>367</v>
      </c>
      <c r="U156" s="1" t="str">
        <f t="shared" si="7"/>
        <v>CABEL ERIC</v>
      </c>
      <c r="V156" s="1" t="str">
        <f t="shared" si="8"/>
        <v>11007 – BILLARD CLUB KNUTANGE</v>
      </c>
    </row>
    <row r="157" spans="2:22" ht="15.75" thickBot="1" x14ac:dyDescent="0.3">
      <c r="B157" s="6" t="str">
        <f>'Libre 01-09-2025'!A158</f>
        <v>132240 E</v>
      </c>
      <c r="C157" s="1" t="str">
        <f>VLOOKUP(B157,TableauLibre[],2,0)</f>
        <v>CADARIO GEORGES</v>
      </c>
      <c r="D157" s="23" t="str">
        <f>VLOOKUP(B157,TableauLibre[],8,0)</f>
        <v>11044 – SAINT-DIE DES VOSGES BILLARD</v>
      </c>
      <c r="F157" s="12" t="str">
        <f>'Bande 01-09-2025'!A158</f>
        <v>166746 W</v>
      </c>
      <c r="G157" s="1" t="str">
        <f>VLOOKUP(F157,TableauBande[],2,0)</f>
        <v>DOURIN FRANCIS</v>
      </c>
      <c r="H157" s="23" t="str">
        <f>VLOOKUP(F157,TableauBande[],8,0)</f>
        <v>05034 – BILLARD TROYES AGGLO</v>
      </c>
      <c r="J157" s="13" t="str">
        <f>'3B 01-09-2025'!A158</f>
        <v>015282 U</v>
      </c>
      <c r="K157" s="1" t="str">
        <f>VLOOKUP(J157,Tableau3Bandes[],2,0)</f>
        <v>DAUVE ALAIN</v>
      </c>
      <c r="L157" s="23" t="str">
        <f>VLOOKUP(J157,Tableau3Bandes[],8,0)</f>
        <v>11048 – ACADEMIE DE BILLARD DE ST DIZIER</v>
      </c>
      <c r="N157" s="14" t="str">
        <f>'Cadre 01-09-2025'!A158</f>
        <v>140967 V</v>
      </c>
      <c r="O157" s="1" t="str">
        <f>VLOOKUP(N157,TableauCadre[],2,0)</f>
        <v>JOUEN CHRISTIAN</v>
      </c>
      <c r="P157" s="23" t="str">
        <f>VLOOKUP(N157,TableauCadre[],8,0)</f>
        <v>11029 – BILLARD CLUB MUSSIPONTAIN</v>
      </c>
      <c r="R157" s="11" t="str">
        <f t="shared" si="6"/>
        <v>132240 E</v>
      </c>
      <c r="T157" s="1" t="s">
        <v>370</v>
      </c>
      <c r="U157" s="1" t="str">
        <f t="shared" si="7"/>
        <v>CADARIO GEORGES</v>
      </c>
      <c r="V157" s="1" t="str">
        <f t="shared" si="8"/>
        <v>11044 – SAINT-DIE DES VOSGES BILLARD</v>
      </c>
    </row>
    <row r="158" spans="2:22" ht="15.75" thickBot="1" x14ac:dyDescent="0.3">
      <c r="B158" s="6" t="str">
        <f>'Libre 01-09-2025'!A159</f>
        <v>015576 C</v>
      </c>
      <c r="C158" s="1" t="str">
        <f>VLOOKUP(B158,TableauLibre[],2,0)</f>
        <v>CADEL JACQUES</v>
      </c>
      <c r="D158" s="23" t="str">
        <f>VLOOKUP(B158,TableauLibre[],8,0)</f>
        <v>11007 – BILLARD CLUB KNUTANGE</v>
      </c>
      <c r="F158" s="12" t="str">
        <f>'Bande 01-09-2025'!A159</f>
        <v>112375 D</v>
      </c>
      <c r="G158" s="1" t="str">
        <f>VLOOKUP(F158,TableauBande[],2,0)</f>
        <v>DRAN ALAIN</v>
      </c>
      <c r="H158" s="23" t="str">
        <f>VLOOKUP(F158,TableauBande[],8,0)</f>
        <v>11042 – BILLARD CLUB STEPHANOIS</v>
      </c>
      <c r="J158" s="13" t="str">
        <f>'3B 01-09-2025'!A159</f>
        <v>019915 Z</v>
      </c>
      <c r="K158" s="1" t="str">
        <f>VLOOKUP(J158,Tableau3Bandes[],2,0)</f>
        <v>DAVID NICOLAS</v>
      </c>
      <c r="L158" s="23" t="str">
        <f>VLOOKUP(J158,Tableau3Bandes[],8,0)</f>
        <v>11027 – ASS. SPORT. LAXOVIENNE DE BILLARD</v>
      </c>
      <c r="N158" s="14" t="str">
        <f>'Cadre 01-09-2025'!A159</f>
        <v>010086 Y</v>
      </c>
      <c r="O158" s="1" t="str">
        <f>VLOOKUP(N158,TableauCadre[],2,0)</f>
        <v>JUSSEAUME JOEL</v>
      </c>
      <c r="P158" s="23" t="str">
        <f>VLOOKUP(N158,TableauCadre[],8,0)</f>
        <v>01010 – B.C. LINGOLSHEIM</v>
      </c>
      <c r="R158" s="11" t="str">
        <f t="shared" si="6"/>
        <v>015576 C</v>
      </c>
      <c r="T158" s="1" t="s">
        <v>372</v>
      </c>
      <c r="U158" s="1" t="str">
        <f t="shared" si="7"/>
        <v>CADEL JACQUES</v>
      </c>
      <c r="V158" s="1" t="str">
        <f t="shared" si="8"/>
        <v>11007 – BILLARD CLUB KNUTANGE</v>
      </c>
    </row>
    <row r="159" spans="2:22" ht="15.75" thickBot="1" x14ac:dyDescent="0.3">
      <c r="B159" s="6" t="str">
        <f>'Libre 01-09-2025'!A160</f>
        <v>136664 I</v>
      </c>
      <c r="C159" s="1" t="str">
        <f>VLOOKUP(B159,TableauLibre[],2,0)</f>
        <v>CADET JEAN PIERRE</v>
      </c>
      <c r="D159" s="23" t="str">
        <f>VLOOKUP(B159,TableauLibre[],8,0)</f>
        <v>05047 – BILLARD CLUB SEZANNAIS</v>
      </c>
      <c r="F159" s="12" t="str">
        <f>'Bande 01-09-2025'!A160</f>
        <v>015521 Z</v>
      </c>
      <c r="G159" s="1" t="str">
        <f>VLOOKUP(F159,TableauBande[],2,0)</f>
        <v>DRAN JULIEN</v>
      </c>
      <c r="H159" s="23" t="str">
        <f>VLOOKUP(F159,TableauBande[],8,0)</f>
        <v>11042 – BILLARD CLUB STEPHANOIS</v>
      </c>
      <c r="J159" s="13" t="str">
        <f>'3B 01-09-2025'!A160</f>
        <v>140752 O</v>
      </c>
      <c r="K159" s="1" t="str">
        <f>VLOOKUP(J159,Tableau3Bandes[],2,0)</f>
        <v>DE ALMEIDA JOAQUIM</v>
      </c>
      <c r="L159" s="23" t="str">
        <f>VLOOKUP(J159,Tableau3Bandes[],8,0)</f>
        <v>11042 – BILLARD CLUB STEPHANOIS</v>
      </c>
      <c r="N159" s="14" t="str">
        <f>'Cadre 01-09-2025'!A160</f>
        <v>010173 H</v>
      </c>
      <c r="O159" s="1" t="str">
        <f>VLOOKUP(N159,TableauCadre[],2,0)</f>
        <v>KAAG PASCAL</v>
      </c>
      <c r="P159" s="23" t="str">
        <f>VLOOKUP(N159,TableauCadre[],8,0)</f>
        <v>01035 – B.C. 60 COCOBEN</v>
      </c>
      <c r="R159" s="11" t="str">
        <f t="shared" si="6"/>
        <v>136664 I</v>
      </c>
      <c r="T159" s="1" t="s">
        <v>374</v>
      </c>
      <c r="U159" s="1" t="str">
        <f t="shared" si="7"/>
        <v>CADET JEAN PIERRE</v>
      </c>
      <c r="V159" s="1" t="str">
        <f t="shared" si="8"/>
        <v>05047 – BILLARD CLUB SEZANNAIS</v>
      </c>
    </row>
    <row r="160" spans="2:22" ht="15.75" thickBot="1" x14ac:dyDescent="0.3">
      <c r="B160" s="6" t="str">
        <f>'Libre 01-09-2025'!A161</f>
        <v>141626 E</v>
      </c>
      <c r="C160" s="1" t="str">
        <f>VLOOKUP(B160,TableauLibre[],2,0)</f>
        <v>CADET STEPHANE</v>
      </c>
      <c r="D160" s="23" t="str">
        <f>VLOOKUP(B160,TableauLibre[],8,0)</f>
        <v>11044 – SAINT-DIE DES VOSGES BILLARD</v>
      </c>
      <c r="F160" s="12" t="str">
        <f>'Bande 01-09-2025'!A161</f>
        <v>127321 Z</v>
      </c>
      <c r="G160" s="1" t="str">
        <f>VLOOKUP(F160,TableauBande[],2,0)</f>
        <v>DROUOT RENE</v>
      </c>
      <c r="H160" s="23" t="str">
        <f>VLOOKUP(F160,TableauBande[],8,0)</f>
        <v>05032 – ARCIS BILLARD CLUB</v>
      </c>
      <c r="J160" s="13" t="str">
        <f>'3B 01-09-2025'!A161</f>
        <v>137940 K</v>
      </c>
      <c r="K160" s="1" t="str">
        <f>VLOOKUP(J160,Tableau3Bandes[],2,0)</f>
        <v>DE ALMEIDA JOSE</v>
      </c>
      <c r="L160" s="23" t="str">
        <f>VLOOKUP(J160,Tableau3Bandes[],8,0)</f>
        <v>11064 – BILLARD CLUB ELOYES</v>
      </c>
      <c r="N160" s="14" t="str">
        <f>'Cadre 01-09-2025'!A161</f>
        <v>113368 I</v>
      </c>
      <c r="O160" s="1" t="str">
        <f>VLOOKUP(N160,TableauCadre[],2,0)</f>
        <v>KARCHER ANDRE</v>
      </c>
      <c r="P160" s="23" t="str">
        <f>VLOOKUP(N160,TableauCadre[],8,0)</f>
        <v>11062 – CERCLE DE BILLARD FRANCAIS ST AVOLD</v>
      </c>
      <c r="R160" s="11" t="str">
        <f t="shared" si="6"/>
        <v>141626 E</v>
      </c>
      <c r="T160" s="1" t="s">
        <v>376</v>
      </c>
      <c r="U160" s="1" t="str">
        <f t="shared" si="7"/>
        <v>CADET STEPHANE</v>
      </c>
      <c r="V160" s="1" t="str">
        <f t="shared" si="8"/>
        <v>11044 – SAINT-DIE DES VOSGES BILLARD</v>
      </c>
    </row>
    <row r="161" spans="2:22" ht="15.75" thickBot="1" x14ac:dyDescent="0.3">
      <c r="B161" s="6" t="str">
        <f>'Libre 01-09-2025'!A162</f>
        <v>132239 D</v>
      </c>
      <c r="C161" s="1" t="str">
        <f>VLOOKUP(B161,TableauLibre[],2,0)</f>
        <v>CALISKAN MEHMET</v>
      </c>
      <c r="D161" s="23" t="str">
        <f>VLOOKUP(B161,TableauLibre[],8,0)</f>
        <v>11005 – E.S. HAGONDANGE</v>
      </c>
      <c r="F161" s="12" t="str">
        <f>'Bande 01-09-2025'!A162</f>
        <v>129744 E</v>
      </c>
      <c r="G161" s="1" t="str">
        <f>VLOOKUP(F161,TableauBande[],2,0)</f>
        <v>DUBLANCHET CLAUDE</v>
      </c>
      <c r="H161" s="23" t="str">
        <f>VLOOKUP(F161,TableauBande[],8,0)</f>
        <v>05034 – BILLARD TROYES AGGLO</v>
      </c>
      <c r="J161" s="13" t="str">
        <f>'3B 01-09-2025'!A162</f>
        <v>111923 T</v>
      </c>
      <c r="K161" s="1" t="str">
        <f>VLOOKUP(J161,Tableau3Bandes[],2,0)</f>
        <v>DE QUEIROS SOARES JOSE</v>
      </c>
      <c r="L161" s="23" t="str">
        <f>VLOOKUP(J161,Tableau3Bandes[],8,0)</f>
        <v>01006 – AMICALE DE BILLARD ECKBOLSHEIM</v>
      </c>
      <c r="N161" s="14" t="str">
        <f>'Cadre 01-09-2025'!A162</f>
        <v>010176 K</v>
      </c>
      <c r="O161" s="1" t="str">
        <f>VLOOKUP(N161,TableauCadre[],2,0)</f>
        <v>KAUFFEISEN JEAN</v>
      </c>
      <c r="P161" s="23" t="str">
        <f>VLOOKUP(N161,TableauCadre[],8,0)</f>
        <v>01031 – B.C. ERSTEIN</v>
      </c>
      <c r="R161" s="11" t="str">
        <f t="shared" si="6"/>
        <v>132239 D</v>
      </c>
      <c r="T161" s="1" t="s">
        <v>378</v>
      </c>
      <c r="U161" s="1" t="str">
        <f t="shared" si="7"/>
        <v>CALISKAN MEHMET</v>
      </c>
      <c r="V161" s="1" t="str">
        <f t="shared" si="8"/>
        <v>11005 – E.S. HAGONDANGE</v>
      </c>
    </row>
    <row r="162" spans="2:22" ht="15.75" thickBot="1" x14ac:dyDescent="0.3">
      <c r="B162" s="6" t="str">
        <f>'Libre 01-09-2025'!A163</f>
        <v>012715 B</v>
      </c>
      <c r="C162" s="1" t="str">
        <f>VLOOKUP(B162,TableauLibre[],2,0)</f>
        <v>CAMPOLI JEAN LOUIS</v>
      </c>
      <c r="D162" s="23" t="str">
        <f>VLOOKUP(B162,TableauLibre[],8,0)</f>
        <v>11005 – E.S. HAGONDANGE</v>
      </c>
      <c r="F162" s="12" t="str">
        <f>'Bande 01-09-2025'!A163</f>
        <v>156626 W</v>
      </c>
      <c r="G162" s="1" t="str">
        <f>VLOOKUP(F162,TableauBande[],2,0)</f>
        <v>DUBOIS ALEXANDRE</v>
      </c>
      <c r="H162" s="23" t="str">
        <f>VLOOKUP(F162,TableauBande[],8,0)</f>
        <v>11029 – BILLARD CLUB MUSSIPONTAIN</v>
      </c>
      <c r="J162" s="13" t="str">
        <f>'3B 01-09-2025'!A163</f>
        <v>151283 N</v>
      </c>
      <c r="K162" s="1" t="str">
        <f>VLOOKUP(J162,Tableau3Bandes[],2,0)</f>
        <v>DECAUCHY BERNARD</v>
      </c>
      <c r="L162" s="23" t="str">
        <f>VLOOKUP(J162,Tableau3Bandes[],8,0)</f>
        <v>05028 – BILLARD CLUB DE MARIGNY ST FLAVY</v>
      </c>
      <c r="N162" s="14" t="str">
        <f>'Cadre 01-09-2025'!A163</f>
        <v>010196 E</v>
      </c>
      <c r="O162" s="1" t="str">
        <f>VLOOKUP(N162,TableauCadre[],2,0)</f>
        <v>KELLERER CHRISTOPHE</v>
      </c>
      <c r="P162" s="23" t="str">
        <f>VLOOKUP(N162,TableauCadre[],8,0)</f>
        <v>01020 – B.C. 1947 SELESTAT</v>
      </c>
      <c r="R162" s="11" t="str">
        <f t="shared" si="6"/>
        <v>012715 B</v>
      </c>
      <c r="T162" s="1" t="s">
        <v>380</v>
      </c>
      <c r="U162" s="1" t="str">
        <f t="shared" si="7"/>
        <v>CAMPOLI JEAN LOUIS</v>
      </c>
      <c r="V162" s="1" t="str">
        <f t="shared" si="8"/>
        <v>11005 – E.S. HAGONDANGE</v>
      </c>
    </row>
    <row r="163" spans="2:22" ht="15.75" thickBot="1" x14ac:dyDescent="0.3">
      <c r="B163" s="6" t="str">
        <f>'Libre 01-09-2025'!A164</f>
        <v>139698 A</v>
      </c>
      <c r="C163" s="1" t="str">
        <f>VLOOKUP(B163,TableauLibre[],2,0)</f>
        <v>CANAS DANIEL</v>
      </c>
      <c r="D163" s="23" t="str">
        <f>VLOOKUP(B163,TableauLibre[],8,0)</f>
        <v>05023 – BILLARD CLUB NOGENTAIS</v>
      </c>
      <c r="F163" s="12" t="str">
        <f>'Bande 01-09-2025'!A164</f>
        <v>015184 A</v>
      </c>
      <c r="G163" s="1" t="str">
        <f>VLOOKUP(F163,TableauBande[],2,0)</f>
        <v>DUBOIS JEAN MARIE</v>
      </c>
      <c r="H163" s="23" t="str">
        <f>VLOOKUP(F163,TableauBande[],8,0)</f>
        <v>11048 – ACADEMIE DE BILLARD DE ST DIZIER</v>
      </c>
      <c r="J163" s="13" t="str">
        <f>'3B 01-09-2025'!A164</f>
        <v>132200 Q</v>
      </c>
      <c r="K163" s="1" t="str">
        <f>VLOOKUP(J163,Tableau3Bandes[],2,0)</f>
        <v>DECLERCQ ALAIN</v>
      </c>
      <c r="L163" s="23" t="str">
        <f>VLOOKUP(J163,Tableau3Bandes[],8,0)</f>
        <v>05034 – BILLARD TROYES AGGLO</v>
      </c>
      <c r="N163" s="14" t="str">
        <f>'Cadre 01-09-2025'!A164</f>
        <v>015096 Q</v>
      </c>
      <c r="O163" s="1" t="str">
        <f>VLOOKUP(N163,TableauCadre[],2,0)</f>
        <v>KLEIN CHRISTOPHE</v>
      </c>
      <c r="P163" s="23" t="str">
        <f>VLOOKUP(N163,TableauCadre[],8,0)</f>
        <v>11062 – CERCLE DE BILLARD FRANCAIS ST AVOLD</v>
      </c>
      <c r="R163" s="11" t="str">
        <f t="shared" si="6"/>
        <v>139698 A</v>
      </c>
      <c r="T163" s="1" t="s">
        <v>382</v>
      </c>
      <c r="U163" s="1" t="str">
        <f t="shared" si="7"/>
        <v>CANAS DANIEL</v>
      </c>
      <c r="V163" s="1" t="str">
        <f t="shared" si="8"/>
        <v>05023 – BILLARD CLUB NOGENTAIS</v>
      </c>
    </row>
    <row r="164" spans="2:22" ht="15.75" thickBot="1" x14ac:dyDescent="0.3">
      <c r="B164" s="6" t="str">
        <f>'Libre 01-09-2025'!A165</f>
        <v>122438 E</v>
      </c>
      <c r="C164" s="1" t="str">
        <f>VLOOKUP(B164,TableauLibre[],2,0)</f>
        <v>CAPONE ALVARO</v>
      </c>
      <c r="D164" s="23" t="str">
        <f>VLOOKUP(B164,TableauLibre[],8,0)</f>
        <v>01010 – B.C. LINGOLSHEIM</v>
      </c>
      <c r="F164" s="12" t="str">
        <f>'Bande 01-09-2025'!A165</f>
        <v>011930 W</v>
      </c>
      <c r="G164" s="1" t="str">
        <f>VLOOKUP(F164,TableauBande[],2,0)</f>
        <v>DUCROCQ MAURICE</v>
      </c>
      <c r="H164" s="23" t="str">
        <f>VLOOKUP(F164,TableauBande[],8,0)</f>
        <v>05032 – ARCIS BILLARD CLUB</v>
      </c>
      <c r="J164" s="13" t="str">
        <f>'3B 01-09-2025'!A165</f>
        <v>182446 L</v>
      </c>
      <c r="K164" s="1" t="str">
        <f>VLOOKUP(J164,Tableau3Bandes[],2,0)</f>
        <v>DEHAYE DIDIER</v>
      </c>
      <c r="L164" s="23" t="str">
        <f>VLOOKUP(J164,Tableau3Bandes[],8,0)</f>
        <v>05023 – BILLARD CLUB NOGENTAIS</v>
      </c>
      <c r="N164" s="14" t="str">
        <f>'Cadre 01-09-2025'!A165</f>
        <v>015494 Y</v>
      </c>
      <c r="O164" s="1" t="str">
        <f>VLOOKUP(N164,TableauCadre[],2,0)</f>
        <v>KOLBERT REMY</v>
      </c>
      <c r="P164" s="23" t="str">
        <f>VLOOKUP(N164,TableauCadre[],8,0)</f>
        <v>11013 – BILLARD CLUB METZ</v>
      </c>
      <c r="R164" s="11" t="str">
        <f t="shared" si="6"/>
        <v>122438 E</v>
      </c>
      <c r="T164" s="1" t="s">
        <v>384</v>
      </c>
      <c r="U164" s="1" t="str">
        <f t="shared" si="7"/>
        <v>CAPONE ALVARO</v>
      </c>
      <c r="V164" s="1" t="str">
        <f t="shared" si="8"/>
        <v>01010 – B.C. LINGOLSHEIM</v>
      </c>
    </row>
    <row r="165" spans="2:22" ht="15.75" thickBot="1" x14ac:dyDescent="0.3">
      <c r="B165" s="6" t="str">
        <f>'Libre 01-09-2025'!A166</f>
        <v>159107 S</v>
      </c>
      <c r="C165" s="1" t="str">
        <f>VLOOKUP(B165,TableauLibre[],2,0)</f>
        <v>CAQUET MICHEL</v>
      </c>
      <c r="D165" s="23" t="str">
        <f>VLOOKUP(B165,TableauLibre[],8,0)</f>
        <v>11074 – COURCELLES SUR NIED</v>
      </c>
      <c r="F165" s="12" t="str">
        <f>'Bande 01-09-2025'!A166</f>
        <v>138116 E</v>
      </c>
      <c r="G165" s="1" t="str">
        <f>VLOOKUP(F165,TableauBande[],2,0)</f>
        <v>DUFLOT ALAIN</v>
      </c>
      <c r="H165" s="23" t="str">
        <f>VLOOKUP(F165,TableauBande[],8,0)</f>
        <v>05043 – ACAD. TAPIS VERT DE REIMS</v>
      </c>
      <c r="J165" s="13" t="str">
        <f>'3B 01-09-2025'!A166</f>
        <v>106382 Q</v>
      </c>
      <c r="K165" s="1" t="str">
        <f>VLOOKUP(J165,Tableau3Bandes[],2,0)</f>
        <v>DEHU PIERRE</v>
      </c>
      <c r="L165" s="23" t="str">
        <f>VLOOKUP(J165,Tableau3Bandes[],8,0)</f>
        <v>05041 – BILLARD CLUB DE GRAUVES</v>
      </c>
      <c r="N165" s="14" t="str">
        <f>'Cadre 01-09-2025'!A166</f>
        <v>015053 Z</v>
      </c>
      <c r="O165" s="1" t="str">
        <f>VLOOKUP(N165,TableauCadre[],2,0)</f>
        <v>LALLEMANT CHRISTIAN</v>
      </c>
      <c r="P165" s="23" t="str">
        <f>VLOOKUP(N165,TableauCadre[],8,0)</f>
        <v>11051 – BILLARD CLUB BARISIEN</v>
      </c>
      <c r="R165" s="11" t="str">
        <f t="shared" si="6"/>
        <v>159107 S</v>
      </c>
      <c r="T165" s="1" t="s">
        <v>386</v>
      </c>
      <c r="U165" s="1" t="str">
        <f t="shared" si="7"/>
        <v>CAQUET MICHEL</v>
      </c>
      <c r="V165" s="1" t="str">
        <f t="shared" si="8"/>
        <v>11074 – COURCELLES SUR NIED</v>
      </c>
    </row>
    <row r="166" spans="2:22" ht="15.75" thickBot="1" x14ac:dyDescent="0.3">
      <c r="B166" s="6" t="str">
        <f>'Libre 01-09-2025'!A167</f>
        <v>011299 P</v>
      </c>
      <c r="C166" s="1" t="str">
        <f>VLOOKUP(B166,TableauLibre[],2,0)</f>
        <v>CAREAUX OLIVIER</v>
      </c>
      <c r="D166" s="23" t="str">
        <f>VLOOKUP(B166,TableauLibre[],8,0)</f>
        <v>01049 – B.C. BARR</v>
      </c>
      <c r="F166" s="12" t="str">
        <f>'Bande 01-09-2025'!A167</f>
        <v>131661 X</v>
      </c>
      <c r="G166" s="1" t="str">
        <f>VLOOKUP(F166,TableauBande[],2,0)</f>
        <v>DUGOT GERARD</v>
      </c>
      <c r="H166" s="23" t="str">
        <f>VLOOKUP(F166,TableauBande[],8,0)</f>
        <v>11052 – BILLARD CLUB FRIGNICOURT</v>
      </c>
      <c r="J166" s="13" t="str">
        <f>'3B 01-09-2025'!A167</f>
        <v>145975 L</v>
      </c>
      <c r="K166" s="1" t="str">
        <f>VLOOKUP(J166,Tableau3Bandes[],2,0)</f>
        <v>DELCHAMBRE SEBASTIEN</v>
      </c>
      <c r="L166" s="23" t="str">
        <f>VLOOKUP(J166,Tableau3Bandes[],8,0)</f>
        <v>05028 – BILLARD CLUB DE MARIGNY ST FLAVY</v>
      </c>
      <c r="N166" s="14" t="str">
        <f>'Cadre 01-09-2025'!A167</f>
        <v>011851 V</v>
      </c>
      <c r="O166" s="1" t="str">
        <f>VLOOKUP(N166,TableauCadre[],2,0)</f>
        <v>LAMBERT MICHEL</v>
      </c>
      <c r="P166" s="23" t="str">
        <f>VLOOKUP(N166,TableauCadre[],8,0)</f>
        <v>05047 – BILLARD CLUB SEZANNAIS</v>
      </c>
      <c r="R166" s="11" t="str">
        <f t="shared" si="6"/>
        <v>011299 P</v>
      </c>
      <c r="T166" s="1" t="s">
        <v>389</v>
      </c>
      <c r="U166" s="1" t="str">
        <f t="shared" si="7"/>
        <v>CAREAUX OLIVIER</v>
      </c>
      <c r="V166" s="1" t="str">
        <f t="shared" si="8"/>
        <v>01049 – B.C. BARR</v>
      </c>
    </row>
    <row r="167" spans="2:22" ht="15.75" thickBot="1" x14ac:dyDescent="0.3">
      <c r="B167" s="6" t="str">
        <f>'Libre 01-09-2025'!A168</f>
        <v>155878 H</v>
      </c>
      <c r="C167" s="1" t="str">
        <f>VLOOKUP(B167,TableauLibre[],2,0)</f>
        <v>CARETTE CHRISTIAN</v>
      </c>
      <c r="D167" s="23" t="str">
        <f>VLOOKUP(B167,TableauLibre[],8,0)</f>
        <v>05043 – ACAD. TAPIS VERT DE REIMS</v>
      </c>
      <c r="F167" s="12" t="str">
        <f>'Bande 01-09-2025'!A168</f>
        <v>143698 W</v>
      </c>
      <c r="G167" s="1" t="str">
        <f>VLOOKUP(F167,TableauBande[],2,0)</f>
        <v>DULOWSKI JEAN CLAUDE</v>
      </c>
      <c r="H167" s="23" t="str">
        <f>VLOOKUP(F167,TableauBande[],8,0)</f>
        <v>05034 – BILLARD TROYES AGGLO</v>
      </c>
      <c r="J167" s="13" t="str">
        <f>'3B 01-09-2025'!A168</f>
        <v>124198 W</v>
      </c>
      <c r="K167" s="1" t="str">
        <f>VLOOKUP(J167,Tableau3Bandes[],2,0)</f>
        <v>DELEPEE JEAN PIERRE</v>
      </c>
      <c r="L167" s="23" t="str">
        <f>VLOOKUP(J167,Tableau3Bandes[],8,0)</f>
        <v>11022 – ACADEMIE DE BILLARD SAINT-MAX / NANCY</v>
      </c>
      <c r="N167" s="14" t="str">
        <f>'Cadre 01-09-2025'!A168</f>
        <v>145736 G</v>
      </c>
      <c r="O167" s="1" t="str">
        <f>VLOOKUP(N167,TableauCadre[],2,0)</f>
        <v>LANDO PATRICE</v>
      </c>
      <c r="P167" s="23" t="str">
        <f>VLOOKUP(N167,TableauCadre[],8,0)</f>
        <v>05047 – BILLARD CLUB SEZANNAIS</v>
      </c>
      <c r="R167" s="11" t="str">
        <f t="shared" si="6"/>
        <v>155878 H</v>
      </c>
      <c r="T167" s="1" t="s">
        <v>391</v>
      </c>
      <c r="U167" s="1" t="str">
        <f t="shared" si="7"/>
        <v>CARETTE CHRISTIAN</v>
      </c>
      <c r="V167" s="1" t="str">
        <f t="shared" si="8"/>
        <v>05043 – ACAD. TAPIS VERT DE REIMS</v>
      </c>
    </row>
    <row r="168" spans="2:22" ht="15.75" thickBot="1" x14ac:dyDescent="0.3">
      <c r="B168" s="6" t="str">
        <f>'Libre 01-09-2025'!A169</f>
        <v>160465 T</v>
      </c>
      <c r="C168" s="1" t="str">
        <f>VLOOKUP(B168,TableauLibre[],2,0)</f>
        <v>CARREAU NAIS</v>
      </c>
      <c r="D168" s="23" t="str">
        <f>VLOOKUP(B168,TableauLibre[],8,0)</f>
        <v>11027 – ASS. SPORT. LAXOVIENNE DE BILLARD</v>
      </c>
      <c r="F168" s="12" t="str">
        <f>'Bande 01-09-2025'!A169</f>
        <v>112345 Z</v>
      </c>
      <c r="G168" s="1" t="str">
        <f>VLOOKUP(F168,TableauBande[],2,0)</f>
        <v>DUPONT LAURENT</v>
      </c>
      <c r="H168" s="23" t="str">
        <f>VLOOKUP(F168,TableauBande[],8,0)</f>
        <v>11050 – BILLARD CLUB SAINT MIHIEL</v>
      </c>
      <c r="J168" s="13" t="str">
        <f>'3B 01-09-2025'!A169</f>
        <v>139095 V</v>
      </c>
      <c r="K168" s="1" t="str">
        <f>VLOOKUP(J168,Tableau3Bandes[],2,0)</f>
        <v>DELORME DIDIER</v>
      </c>
      <c r="L168" s="23" t="str">
        <f>VLOOKUP(J168,Tableau3Bandes[],8,0)</f>
        <v>05035 – ROMILLY SPORT 10 SECTION BILLARD</v>
      </c>
      <c r="N168" s="14" t="str">
        <f>'Cadre 01-09-2025'!A169</f>
        <v>125164 A</v>
      </c>
      <c r="O168" s="1" t="str">
        <f>VLOOKUP(N168,TableauCadre[],2,0)</f>
        <v>LANUSSE CHRISTOPHE</v>
      </c>
      <c r="P168" s="23" t="str">
        <f>VLOOKUP(N168,TableauCadre[],8,0)</f>
        <v>11027 – ASS. SPORT. LAXOVIENNE DE BILLARD</v>
      </c>
      <c r="R168" s="11" t="str">
        <f t="shared" si="6"/>
        <v>160465 T</v>
      </c>
      <c r="T168" s="1" t="s">
        <v>393</v>
      </c>
      <c r="U168" s="1" t="str">
        <f t="shared" si="7"/>
        <v>CARREAU NAIS</v>
      </c>
      <c r="V168" s="1" t="str">
        <f t="shared" si="8"/>
        <v>11027 – ASS. SPORT. LAXOVIENNE DE BILLARD</v>
      </c>
    </row>
    <row r="169" spans="2:22" ht="15.75" thickBot="1" x14ac:dyDescent="0.3">
      <c r="B169" s="6" t="str">
        <f>'Libre 01-09-2025'!A170</f>
        <v>168327 P</v>
      </c>
      <c r="C169" s="1" t="str">
        <f>VLOOKUP(B169,TableauLibre[],2,0)</f>
        <v>CARTIAUX MATHYS</v>
      </c>
      <c r="D169" s="23" t="str">
        <f>VLOOKUP(B169,TableauLibre[],8,0)</f>
        <v>11078 – BILLARD CLUB DE BRIEY</v>
      </c>
      <c r="F169" s="12" t="str">
        <f>'Bande 01-09-2025'!A170</f>
        <v>015537 P</v>
      </c>
      <c r="G169" s="1" t="str">
        <f>VLOOKUP(F169,TableauBande[],2,0)</f>
        <v>DUPONT OLIVIER</v>
      </c>
      <c r="H169" s="23" t="str">
        <f>VLOOKUP(F169,TableauBande[],8,0)</f>
        <v>11051 – BILLARD CLUB BARISIEN</v>
      </c>
      <c r="J169" s="13" t="str">
        <f>'3B 01-09-2025'!A170</f>
        <v>015342 C</v>
      </c>
      <c r="K169" s="1" t="str">
        <f>VLOOKUP(J169,Tableau3Bandes[],2,0)</f>
        <v>DEMEE CYRIL</v>
      </c>
      <c r="L169" s="23" t="str">
        <f>VLOOKUP(J169,Tableau3Bandes[],8,0)</f>
        <v>11051 – BILLARD CLUB BARISIEN</v>
      </c>
      <c r="N169" s="14" t="str">
        <f>'Cadre 01-09-2025'!A170</f>
        <v>011751 Z</v>
      </c>
      <c r="O169" s="1" t="str">
        <f>VLOOKUP(N169,TableauCadre[],2,0)</f>
        <v>LAURENT ROGER</v>
      </c>
      <c r="P169" s="23" t="str">
        <f>VLOOKUP(N169,TableauCadre[],8,0)</f>
        <v>05028 – BILLARD CLUB DE MARIGNY ST FLAVY</v>
      </c>
      <c r="R169" s="11" t="str">
        <f t="shared" si="6"/>
        <v>168327 P</v>
      </c>
      <c r="T169" s="1" t="s">
        <v>395</v>
      </c>
      <c r="U169" s="1" t="str">
        <f t="shared" si="7"/>
        <v>CARTIAUX MATHYS</v>
      </c>
      <c r="V169" s="1" t="str">
        <f t="shared" si="8"/>
        <v>11078 – BILLARD CLUB DE BRIEY</v>
      </c>
    </row>
    <row r="170" spans="2:22" ht="15.75" thickBot="1" x14ac:dyDescent="0.3">
      <c r="B170" s="6" t="str">
        <f>'Libre 01-09-2025'!A171</f>
        <v>015333 T</v>
      </c>
      <c r="C170" s="1" t="str">
        <f>VLOOKUP(B170,TableauLibre[],2,0)</f>
        <v>CASACCI PIERRE JEAN</v>
      </c>
      <c r="D170" s="23" t="str">
        <f>VLOOKUP(B170,TableauLibre[],8,0)</f>
        <v>11078 – BILLARD CLUB DE BRIEY</v>
      </c>
      <c r="F170" s="12" t="str">
        <f>'Bande 01-09-2025'!A171</f>
        <v>107095 B</v>
      </c>
      <c r="G170" s="1" t="str">
        <f>VLOOKUP(F170,TableauBande[],2,0)</f>
        <v>DURAND STEPHANE</v>
      </c>
      <c r="H170" s="23" t="str">
        <f>VLOOKUP(F170,TableauBande[],8,0)</f>
        <v>11042 – BILLARD CLUB STEPHANOIS</v>
      </c>
      <c r="J170" s="13" t="str">
        <f>'3B 01-09-2025'!A171</f>
        <v>011985 Z</v>
      </c>
      <c r="K170" s="1" t="str">
        <f>VLOOKUP(J170,Tableau3Bandes[],2,0)</f>
        <v>DEMESSINE CHANTAL</v>
      </c>
      <c r="L170" s="23" t="str">
        <f>VLOOKUP(J170,Tableau3Bandes[],8,0)</f>
        <v>05047 – BILLARD CLUB SEZANNAIS</v>
      </c>
      <c r="N170" s="14" t="str">
        <f>'Cadre 01-09-2025'!A171</f>
        <v>119610 K</v>
      </c>
      <c r="O170" s="1" t="str">
        <f>VLOOKUP(N170,TableauCadre[],2,0)</f>
        <v>LECLERC PHILIPPE</v>
      </c>
      <c r="P170" s="23" t="str">
        <f>VLOOKUP(N170,TableauCadre[],8,0)</f>
        <v>11005 – E.S. HAGONDANGE</v>
      </c>
      <c r="R170" s="11" t="str">
        <f t="shared" si="6"/>
        <v>015333 T</v>
      </c>
      <c r="T170" s="1" t="s">
        <v>397</v>
      </c>
      <c r="U170" s="1" t="str">
        <f t="shared" si="7"/>
        <v>CASACCI PIERRE JEAN</v>
      </c>
      <c r="V170" s="1" t="str">
        <f t="shared" si="8"/>
        <v>11078 – BILLARD CLUB DE BRIEY</v>
      </c>
    </row>
    <row r="171" spans="2:22" ht="15.75" thickBot="1" x14ac:dyDescent="0.3">
      <c r="B171" s="6" t="str">
        <f>'Libre 01-09-2025'!A172</f>
        <v>010082 U</v>
      </c>
      <c r="C171" s="1" t="str">
        <f>VLOOKUP(B171,TableauLibre[],2,0)</f>
        <v>CASPAR REMY</v>
      </c>
      <c r="D171" s="23" t="str">
        <f>VLOOKUP(B171,TableauLibre[],8,0)</f>
        <v>01016 – B.C. HAGUENAU</v>
      </c>
      <c r="F171" s="12" t="str">
        <f>'Bande 01-09-2025'!A172</f>
        <v>010227 J</v>
      </c>
      <c r="G171" s="1" t="str">
        <f>VLOOKUP(F171,TableauBande[],2,0)</f>
        <v>DURRSCHNABEL ROLAND</v>
      </c>
      <c r="H171" s="23" t="str">
        <f>VLOOKUP(F171,TableauBande[],8,0)</f>
        <v>01016 – B.C. HAGUENAU</v>
      </c>
      <c r="J171" s="13" t="str">
        <f>'3B 01-09-2025'!A172</f>
        <v>120523 N</v>
      </c>
      <c r="K171" s="1" t="str">
        <f>VLOOKUP(J171,Tableau3Bandes[],2,0)</f>
        <v>DENIS PATRICK</v>
      </c>
      <c r="L171" s="23" t="str">
        <f>VLOOKUP(J171,Tableau3Bandes[],8,0)</f>
        <v>11078 – BILLARD CLUB DE BRIEY</v>
      </c>
      <c r="N171" s="14" t="str">
        <f>'Cadre 01-09-2025'!A172</f>
        <v>015130 Y</v>
      </c>
      <c r="O171" s="1" t="str">
        <f>VLOOKUP(N171,TableauCadre[],2,0)</f>
        <v>LECLERC STEPHANE</v>
      </c>
      <c r="P171" s="23" t="str">
        <f>VLOOKUP(N171,TableauCadre[],8,0)</f>
        <v>11050 – BILLARD CLUB SAINT MIHIEL</v>
      </c>
      <c r="R171" s="11" t="str">
        <f t="shared" si="6"/>
        <v>010082 U</v>
      </c>
      <c r="T171" s="1" t="s">
        <v>399</v>
      </c>
      <c r="U171" s="1" t="str">
        <f t="shared" si="7"/>
        <v>CASPAR REMY</v>
      </c>
      <c r="V171" s="1" t="str">
        <f t="shared" si="8"/>
        <v>01016 – B.C. HAGUENAU</v>
      </c>
    </row>
    <row r="172" spans="2:22" ht="15.75" thickBot="1" x14ac:dyDescent="0.3">
      <c r="B172" s="6" t="str">
        <f>'Libre 01-09-2025'!A173</f>
        <v>148459 T</v>
      </c>
      <c r="C172" s="1" t="str">
        <f>VLOOKUP(B172,TableauLibre[],2,0)</f>
        <v>CASTANEDA ANTOINE</v>
      </c>
      <c r="D172" s="23" t="str">
        <f>VLOOKUP(B172,TableauLibre[],8,0)</f>
        <v>05001 – ACAD.CHARLEVILLE-MEZIERES</v>
      </c>
      <c r="F172" s="12" t="str">
        <f>'Bande 01-09-2025'!A173</f>
        <v>139789 N</v>
      </c>
      <c r="G172" s="1" t="str">
        <f>VLOOKUP(F172,TableauBande[],2,0)</f>
        <v>DURST GILLES</v>
      </c>
      <c r="H172" s="23" t="str">
        <f>VLOOKUP(F172,TableauBande[],8,0)</f>
        <v>11048 – ACADEMIE DE BILLARD DE ST DIZIER</v>
      </c>
      <c r="J172" s="13" t="str">
        <f>'3B 01-09-2025'!A173</f>
        <v>012955 H</v>
      </c>
      <c r="K172" s="1" t="str">
        <f>VLOOKUP(J172,Tableau3Bandes[],2,0)</f>
        <v>DERAEDT FREDERIC</v>
      </c>
      <c r="L172" s="23" t="str">
        <f>VLOOKUP(J172,Tableau3Bandes[],8,0)</f>
        <v>05040 – EPERNAY BILLARD CLUB</v>
      </c>
      <c r="N172" s="14" t="str">
        <f>'Cadre 01-09-2025'!A173</f>
        <v>010439 N</v>
      </c>
      <c r="O172" s="1" t="str">
        <f>VLOOKUP(N172,TableauCadre[],2,0)</f>
        <v>LECLERCQ JACQUES</v>
      </c>
      <c r="P172" s="23" t="str">
        <f>VLOOKUP(N172,TableauCadre[],8,0)</f>
        <v>01016 – B.C. HAGUENAU</v>
      </c>
      <c r="R172" s="11" t="str">
        <f t="shared" si="6"/>
        <v>148459 T</v>
      </c>
      <c r="T172" s="1" t="s">
        <v>401</v>
      </c>
      <c r="U172" s="1" t="str">
        <f t="shared" si="7"/>
        <v>CASTANEDA ANTOINE</v>
      </c>
      <c r="V172" s="1" t="str">
        <f t="shared" si="8"/>
        <v>05001 – ACAD.CHARLEVILLE-MEZIERES</v>
      </c>
    </row>
    <row r="173" spans="2:22" ht="15.75" thickBot="1" x14ac:dyDescent="0.3">
      <c r="B173" s="6" t="str">
        <f>'Libre 01-09-2025'!A174</f>
        <v>107145 Z</v>
      </c>
      <c r="C173" s="1" t="str">
        <f>VLOOKUP(B173,TableauLibre[],2,0)</f>
        <v>CASTELLS HENRI</v>
      </c>
      <c r="D173" s="23" t="str">
        <f>VLOOKUP(B173,TableauLibre[],8,0)</f>
        <v>11062 – CERCLE DE BILLARD FRANCAIS ST AVOLD</v>
      </c>
      <c r="F173" s="12" t="str">
        <f>'Bande 01-09-2025'!A174</f>
        <v>107141 V</v>
      </c>
      <c r="G173" s="1" t="str">
        <f>VLOOKUP(F173,TableauBande[],2,0)</f>
        <v>ECKMANN CHARLES</v>
      </c>
      <c r="H173" s="23" t="str">
        <f>VLOOKUP(F173,TableauBande[],8,0)</f>
        <v>11074 – COURCELLES SUR NIED</v>
      </c>
      <c r="J173" s="13" t="str">
        <f>'3B 01-09-2025'!A174</f>
        <v>011822 S</v>
      </c>
      <c r="K173" s="1" t="str">
        <f>VLOOKUP(J173,Tableau3Bandes[],2,0)</f>
        <v>DEREGNAUCOURT GERARD</v>
      </c>
      <c r="L173" s="23" t="str">
        <f>VLOOKUP(J173,Tableau3Bandes[],8,0)</f>
        <v>05045 – BILLARD CLUB AGEEN</v>
      </c>
      <c r="N173" s="14" t="str">
        <f>'Cadre 01-09-2025'!A174</f>
        <v>010089 B</v>
      </c>
      <c r="O173" s="1" t="str">
        <f>VLOOKUP(N173,TableauCadre[],2,0)</f>
        <v>LEGOLL MAURICE</v>
      </c>
      <c r="P173" s="23" t="str">
        <f>VLOOKUP(N173,TableauCadre[],8,0)</f>
        <v>01004 – B.C. BISCHHEIM</v>
      </c>
      <c r="R173" s="11" t="str">
        <f t="shared" si="6"/>
        <v>107145 Z</v>
      </c>
      <c r="T173" s="1" t="s">
        <v>403</v>
      </c>
      <c r="U173" s="1" t="str">
        <f t="shared" si="7"/>
        <v>CASTELLS HENRI</v>
      </c>
      <c r="V173" s="1" t="str">
        <f t="shared" si="8"/>
        <v>11062 – CERCLE DE BILLARD FRANCAIS ST AVOLD</v>
      </c>
    </row>
    <row r="174" spans="2:22" ht="15.75" thickBot="1" x14ac:dyDescent="0.3">
      <c r="B174" s="6" t="str">
        <f>'Libre 01-09-2025'!A175</f>
        <v>131686 W</v>
      </c>
      <c r="C174" s="1" t="str">
        <f>VLOOKUP(B174,TableauLibre[],2,0)</f>
        <v>CATTIN GILLES</v>
      </c>
      <c r="D174" s="23" t="str">
        <f>VLOOKUP(B174,TableauLibre[],8,0)</f>
        <v>11013 – BILLARD CLUB METZ</v>
      </c>
      <c r="F174" s="12" t="str">
        <f>'Bande 01-09-2025'!A175</f>
        <v>010433 H</v>
      </c>
      <c r="G174" s="1" t="str">
        <f>VLOOKUP(F174,TableauBande[],2,0)</f>
        <v>EMSALEM MARC</v>
      </c>
      <c r="H174" s="23" t="str">
        <f>VLOOKUP(F174,TableauBande[],8,0)</f>
        <v>11035 – C.B. SARREGUEMINES</v>
      </c>
      <c r="J174" s="13" t="str">
        <f>'3B 01-09-2025'!A175</f>
        <v>015254 S</v>
      </c>
      <c r="K174" s="1" t="str">
        <f>VLOOKUP(J174,Tableau3Bandes[],2,0)</f>
        <v>DERU YVES</v>
      </c>
      <c r="L174" s="23" t="str">
        <f>VLOOKUP(J174,Tableau3Bandes[],8,0)</f>
        <v>11022 – ACADEMIE DE BILLARD SAINT-MAX / NANCY</v>
      </c>
      <c r="N174" s="14" t="str">
        <f>'Cadre 01-09-2025'!A175</f>
        <v>015019 R</v>
      </c>
      <c r="O174" s="1" t="str">
        <f>VLOOKUP(N174,TableauCadre[],2,0)</f>
        <v>LEGRAND ROBERT</v>
      </c>
      <c r="P174" s="23" t="str">
        <f>VLOOKUP(N174,TableauCadre[],8,0)</f>
        <v>11067 – BILLARD CLUB FLORANGE</v>
      </c>
      <c r="R174" s="11" t="str">
        <f t="shared" si="6"/>
        <v>131686 W</v>
      </c>
      <c r="T174" s="1" t="s">
        <v>405</v>
      </c>
      <c r="U174" s="1" t="str">
        <f t="shared" si="7"/>
        <v>CATTIN GILLES</v>
      </c>
      <c r="V174" s="1" t="str">
        <f t="shared" si="8"/>
        <v>11013 – BILLARD CLUB METZ</v>
      </c>
    </row>
    <row r="175" spans="2:22" ht="15.75" thickBot="1" x14ac:dyDescent="0.3">
      <c r="B175" s="6" t="str">
        <f>'Libre 01-09-2025'!A176</f>
        <v>158723 A</v>
      </c>
      <c r="C175" s="1" t="str">
        <f>VLOOKUP(B175,TableauLibre[],2,0)</f>
        <v>CHABIN PATRICK</v>
      </c>
      <c r="D175" s="23" t="str">
        <f>VLOOKUP(B175,TableauLibre[],8,0)</f>
        <v>05028 – BILLARD CLUB DE MARIGNY ST FLAVY</v>
      </c>
      <c r="F175" s="12" t="str">
        <f>'Bande 01-09-2025'!A176</f>
        <v>011804 A</v>
      </c>
      <c r="G175" s="1" t="str">
        <f>VLOOKUP(F175,TableauBande[],2,0)</f>
        <v>ENGELS ALAIN</v>
      </c>
      <c r="H175" s="23" t="str">
        <f>VLOOKUP(F175,TableauBande[],8,0)</f>
        <v>05001 – ACAD.CHARLEVILLE-MEZIERES</v>
      </c>
      <c r="J175" s="13" t="str">
        <f>'3B 01-09-2025'!A176</f>
        <v>141076 A</v>
      </c>
      <c r="K175" s="1" t="str">
        <f>VLOOKUP(J175,Tableau3Bandes[],2,0)</f>
        <v>DESCHAMPS MAURICE</v>
      </c>
      <c r="L175" s="23" t="str">
        <f>VLOOKUP(J175,Tableau3Bandes[],8,0)</f>
        <v>11052 – BILLARD CLUB FRIGNICOURT</v>
      </c>
      <c r="N175" s="14" t="str">
        <f>'Cadre 01-09-2025'!A176</f>
        <v>010039 D</v>
      </c>
      <c r="O175" s="1" t="str">
        <f>VLOOKUP(N175,TableauCadre[],2,0)</f>
        <v>LEIPP DIDIER</v>
      </c>
      <c r="P175" s="23" t="str">
        <f>VLOOKUP(N175,TableauCadre[],8,0)</f>
        <v>01006 – AMICALE DE BILLARD ECKBOLSHEIM</v>
      </c>
      <c r="R175" s="11" t="str">
        <f t="shared" si="6"/>
        <v>158723 A</v>
      </c>
      <c r="T175" s="1" t="s">
        <v>407</v>
      </c>
      <c r="U175" s="1" t="str">
        <f t="shared" si="7"/>
        <v>CHABIN PATRICK</v>
      </c>
      <c r="V175" s="1" t="str">
        <f t="shared" si="8"/>
        <v>05028 – BILLARD CLUB DE MARIGNY ST FLAVY</v>
      </c>
    </row>
    <row r="176" spans="2:22" ht="15.75" thickBot="1" x14ac:dyDescent="0.3">
      <c r="B176" s="6" t="str">
        <f>'Libre 01-09-2025'!A177</f>
        <v>102935 B</v>
      </c>
      <c r="C176" s="1" t="str">
        <f>VLOOKUP(B176,TableauLibre[],2,0)</f>
        <v>CHARLOT GERARD</v>
      </c>
      <c r="D176" s="23" t="str">
        <f>VLOOKUP(B176,TableauLibre[],8,0)</f>
        <v>11047 – C.A.B. COMMERCY</v>
      </c>
      <c r="F176" s="12" t="str">
        <f>'Bande 01-09-2025'!A177</f>
        <v>015011 J</v>
      </c>
      <c r="G176" s="1" t="str">
        <f>VLOOKUP(F176,TableauBande[],2,0)</f>
        <v>ERASMI ANDRE</v>
      </c>
      <c r="H176" s="23" t="str">
        <f>VLOOKUP(F176,TableauBande[],8,0)</f>
        <v>11066 – BILLARD CLUB GANDRANGE</v>
      </c>
      <c r="J176" s="13" t="str">
        <f>'3B 01-09-2025'!A177</f>
        <v>111689 T</v>
      </c>
      <c r="K176" s="1" t="str">
        <f>VLOOKUP(J176,Tableau3Bandes[],2,0)</f>
        <v>DEVAUX PIERRE</v>
      </c>
      <c r="L176" s="23" t="str">
        <f>VLOOKUP(J176,Tableau3Bandes[],8,0)</f>
        <v>05035 – ROMILLY SPORT 10 SECTION BILLARD</v>
      </c>
      <c r="N176" s="14" t="str">
        <f>'Cadre 01-09-2025'!A177</f>
        <v>015086 G</v>
      </c>
      <c r="O176" s="1" t="str">
        <f>VLOOKUP(N176,TableauCadre[],2,0)</f>
        <v>LENA DANIEL</v>
      </c>
      <c r="P176" s="23" t="str">
        <f>VLOOKUP(N176,TableauCadre[],8,0)</f>
        <v>11067 – BILLARD CLUB FLORANGE</v>
      </c>
      <c r="R176" s="11" t="str">
        <f t="shared" si="6"/>
        <v>102935 B</v>
      </c>
      <c r="T176" s="1" t="s">
        <v>409</v>
      </c>
      <c r="U176" s="1" t="str">
        <f t="shared" si="7"/>
        <v>CHARLOT GERARD</v>
      </c>
      <c r="V176" s="1" t="str">
        <f t="shared" si="8"/>
        <v>11047 – C.A.B. COMMERCY</v>
      </c>
    </row>
    <row r="177" spans="2:22" ht="15.75" thickBot="1" x14ac:dyDescent="0.3">
      <c r="B177" s="6" t="str">
        <f>'Libre 01-09-2025'!A178</f>
        <v>010047 L</v>
      </c>
      <c r="C177" s="1" t="str">
        <f>VLOOKUP(B177,TableauLibre[],2,0)</f>
        <v>CHARPIOT ALBERT</v>
      </c>
      <c r="D177" s="23" t="str">
        <f>VLOOKUP(B177,TableauLibre[],8,0)</f>
        <v>01031 – B.C. ERSTEIN</v>
      </c>
      <c r="F177" s="12" t="str">
        <f>'Bande 01-09-2025'!A178</f>
        <v>134504 G</v>
      </c>
      <c r="G177" s="1" t="str">
        <f>VLOOKUP(F177,TableauBande[],2,0)</f>
        <v>ESCHER EDGAR</v>
      </c>
      <c r="H177" s="23" t="str">
        <f>VLOOKUP(F177,TableauBande[],8,0)</f>
        <v>01020 – B.C. 1947 SELESTAT</v>
      </c>
      <c r="J177" s="13" t="str">
        <f>'3B 01-09-2025'!A178</f>
        <v>148722 E</v>
      </c>
      <c r="K177" s="1" t="str">
        <f>VLOOKUP(J177,Tableau3Bandes[],2,0)</f>
        <v>DEVAVRY JEAN FRANCOIS</v>
      </c>
      <c r="L177" s="23" t="str">
        <f>VLOOKUP(J177,Tableau3Bandes[],8,0)</f>
        <v>05043 – ACAD. TAPIS VERT DE REIMS</v>
      </c>
      <c r="N177" s="14" t="str">
        <f>'Cadre 01-09-2025'!A178</f>
        <v>011964 E</v>
      </c>
      <c r="O177" s="1" t="str">
        <f>VLOOKUP(N177,TableauCadre[],2,0)</f>
        <v>LENGRAND BRYAN</v>
      </c>
      <c r="P177" s="23" t="str">
        <f>VLOOKUP(N177,TableauCadre[],8,0)</f>
        <v>05041 – BILLARD CLUB DE GRAUVES</v>
      </c>
      <c r="R177" s="11" t="str">
        <f t="shared" si="6"/>
        <v>010047 L</v>
      </c>
      <c r="T177" s="1" t="s">
        <v>411</v>
      </c>
      <c r="U177" s="1" t="str">
        <f t="shared" si="7"/>
        <v>CHARPIOT ALBERT</v>
      </c>
      <c r="V177" s="1" t="str">
        <f t="shared" si="8"/>
        <v>01031 – B.C. ERSTEIN</v>
      </c>
    </row>
    <row r="178" spans="2:22" ht="15.75" thickBot="1" x14ac:dyDescent="0.3">
      <c r="B178" s="6" t="str">
        <f>'Libre 01-09-2025'!A179</f>
        <v>014839 T</v>
      </c>
      <c r="C178" s="1" t="str">
        <f>VLOOKUP(B178,TableauLibre[],2,0)</f>
        <v>CHARY ANDRE</v>
      </c>
      <c r="D178" s="23" t="str">
        <f>VLOOKUP(B178,TableauLibre[],8,0)</f>
        <v>11020 – BILLARD CLUB PIENNOIS</v>
      </c>
      <c r="F178" s="12" t="str">
        <f>'Bande 01-09-2025'!A179</f>
        <v>106401 J</v>
      </c>
      <c r="G178" s="1" t="str">
        <f>VLOOKUP(F178,TableauBande[],2,0)</f>
        <v>EVELOY PATRICK</v>
      </c>
      <c r="H178" s="23" t="str">
        <f>VLOOKUP(F178,TableauBande[],8,0)</f>
        <v>05043 – ACAD. TAPIS VERT DE REIMS</v>
      </c>
      <c r="J178" s="13" t="str">
        <f>'3B 01-09-2025'!A179</f>
        <v>124009 P</v>
      </c>
      <c r="K178" s="1" t="str">
        <f>VLOOKUP(J178,Tableau3Bandes[],2,0)</f>
        <v>DEVILLERS FABRICE</v>
      </c>
      <c r="L178" s="23" t="str">
        <f>VLOOKUP(J178,Tableau3Bandes[],8,0)</f>
        <v>05001 – ACAD.CHARLEVILLE-MEZIERES</v>
      </c>
      <c r="N178" s="14" t="str">
        <f>'Cadre 01-09-2025'!A179</f>
        <v>128641 T</v>
      </c>
      <c r="O178" s="1" t="str">
        <f>VLOOKUP(N178,TableauCadre[],2,0)</f>
        <v>LERGENMULLER JEAN DANIEL</v>
      </c>
      <c r="P178" s="23" t="str">
        <f>VLOOKUP(N178,TableauCadre[],8,0)</f>
        <v>01031 – B.C. ERSTEIN</v>
      </c>
      <c r="R178" s="11" t="str">
        <f t="shared" si="6"/>
        <v>014839 T</v>
      </c>
      <c r="T178" s="1" t="s">
        <v>413</v>
      </c>
      <c r="U178" s="1" t="str">
        <f t="shared" si="7"/>
        <v>CHARY ANDRE</v>
      </c>
      <c r="V178" s="1" t="str">
        <f t="shared" si="8"/>
        <v>11020 – BILLARD CLUB PIENNOIS</v>
      </c>
    </row>
    <row r="179" spans="2:22" ht="15.75" thickBot="1" x14ac:dyDescent="0.3">
      <c r="B179" s="6" t="str">
        <f>'Libre 01-09-2025'!A180</f>
        <v>163366 X</v>
      </c>
      <c r="C179" s="1" t="str">
        <f>VLOOKUP(B179,TableauLibre[],2,0)</f>
        <v>CHASSEIGNE BERTRAND</v>
      </c>
      <c r="D179" s="23" t="str">
        <f>VLOOKUP(B179,TableauLibre[],8,0)</f>
        <v>05040 – EPERNAY BILLARD CLUB</v>
      </c>
      <c r="F179" s="12" t="str">
        <f>'Bande 01-09-2025'!A180</f>
        <v>010057 V</v>
      </c>
      <c r="G179" s="1" t="str">
        <f>VLOOKUP(F179,TableauBande[],2,0)</f>
        <v>FALCK JEANNOT</v>
      </c>
      <c r="H179" s="23" t="str">
        <f>VLOOKUP(F179,TableauBande[],8,0)</f>
        <v>01016 – B.C. HAGUENAU</v>
      </c>
      <c r="J179" s="13" t="str">
        <f>'3B 01-09-2025'!A180</f>
        <v>102783 F</v>
      </c>
      <c r="K179" s="1" t="str">
        <f>VLOOKUP(J179,Tableau3Bandes[],2,0)</f>
        <v>DI LEO FRANCOIS</v>
      </c>
      <c r="L179" s="23" t="str">
        <f>VLOOKUP(J179,Tableau3Bandes[],8,0)</f>
        <v>11067 – BILLARD CLUB FLORANGE</v>
      </c>
      <c r="N179" s="14" t="str">
        <f>'Cadre 01-09-2025'!A180</f>
        <v>101959 N</v>
      </c>
      <c r="O179" s="1" t="str">
        <f>VLOOKUP(N179,TableauCadre[],2,0)</f>
        <v>LESPES STEPHANE</v>
      </c>
      <c r="P179" s="23" t="str">
        <f>VLOOKUP(N179,TableauCadre[],8,0)</f>
        <v>01002 – B.C 1935 STRASBOURG-SCHILTIGHEIM</v>
      </c>
      <c r="R179" s="11" t="str">
        <f t="shared" si="6"/>
        <v>163366 X</v>
      </c>
      <c r="T179" s="1" t="s">
        <v>415</v>
      </c>
      <c r="U179" s="1" t="str">
        <f t="shared" si="7"/>
        <v>CHASSEIGNE BERTRAND</v>
      </c>
      <c r="V179" s="1" t="str">
        <f t="shared" si="8"/>
        <v>05040 – EPERNAY BILLARD CLUB</v>
      </c>
    </row>
    <row r="180" spans="2:22" ht="15.75" thickBot="1" x14ac:dyDescent="0.3">
      <c r="B180" s="6" t="str">
        <f>'Libre 01-09-2025'!A181</f>
        <v>170909 W</v>
      </c>
      <c r="C180" s="1" t="str">
        <f>VLOOKUP(B180,TableauLibre[],2,0)</f>
        <v>CHAUFFAUT AUGUSTE</v>
      </c>
      <c r="D180" s="23" t="str">
        <f>VLOOKUP(B180,TableauLibre[],8,0)</f>
        <v>05040 – EPERNAY BILLARD CLUB</v>
      </c>
      <c r="F180" s="12" t="str">
        <f>'Bande 01-09-2025'!A181</f>
        <v>010318 W</v>
      </c>
      <c r="G180" s="1" t="str">
        <f>VLOOKUP(F180,TableauBande[],2,0)</f>
        <v>FASSEL DIDIER</v>
      </c>
      <c r="H180" s="23" t="str">
        <f>VLOOKUP(F180,TableauBande[],8,0)</f>
        <v>01031 – B.C. ERSTEIN</v>
      </c>
      <c r="J180" s="13" t="str">
        <f>'3B 01-09-2025'!A181</f>
        <v>015418 A</v>
      </c>
      <c r="K180" s="1" t="str">
        <f>VLOOKUP(J180,Tableau3Bandes[],2,0)</f>
        <v>DIDIER CHRISTIAN</v>
      </c>
      <c r="L180" s="23" t="str">
        <f>VLOOKUP(J180,Tableau3Bandes[],8,0)</f>
        <v>11042 – BILLARD CLUB STEPHANOIS</v>
      </c>
      <c r="N180" s="14" t="str">
        <f>'Cadre 01-09-2025'!A181</f>
        <v>111713 R</v>
      </c>
      <c r="O180" s="1" t="str">
        <f>VLOOKUP(N180,TableauCadre[],2,0)</f>
        <v>LHEUREUX FRANCOIS</v>
      </c>
      <c r="P180" s="23" t="str">
        <f>VLOOKUP(N180,TableauCadre[],8,0)</f>
        <v>05045 – BILLARD CLUB AGEEN</v>
      </c>
      <c r="R180" s="11" t="str">
        <f t="shared" si="6"/>
        <v>170909 W</v>
      </c>
      <c r="T180" s="1" t="s">
        <v>417</v>
      </c>
      <c r="U180" s="1" t="str">
        <f t="shared" si="7"/>
        <v>CHAUFFAUT AUGUSTE</v>
      </c>
      <c r="V180" s="1" t="str">
        <f t="shared" si="8"/>
        <v>05040 – EPERNAY BILLARD CLUB</v>
      </c>
    </row>
    <row r="181" spans="2:22" ht="15.75" thickBot="1" x14ac:dyDescent="0.3">
      <c r="B181" s="6" t="str">
        <f>'Libre 01-09-2025'!A182</f>
        <v>163916 V</v>
      </c>
      <c r="C181" s="1" t="str">
        <f>VLOOKUP(B181,TableauLibre[],2,0)</f>
        <v>CHEVALLIER PIERRE</v>
      </c>
      <c r="D181" s="23" t="str">
        <f>VLOOKUP(B181,TableauLibre[],8,0)</f>
        <v>05040 – EPERNAY BILLARD CLUB</v>
      </c>
      <c r="F181" s="12" t="str">
        <f>'Bande 01-09-2025'!A182</f>
        <v>014807 N</v>
      </c>
      <c r="G181" s="1" t="str">
        <f>VLOOKUP(F181,TableauBande[],2,0)</f>
        <v>FEDERICI JEAN</v>
      </c>
      <c r="H181" s="23" t="str">
        <f>VLOOKUP(F181,TableauBande[],8,0)</f>
        <v>11003 – BILLARD CLUB BAN SAINT MARTIN</v>
      </c>
      <c r="J181" s="13" t="str">
        <f>'3B 01-09-2025'!A182</f>
        <v>165805 Y</v>
      </c>
      <c r="K181" s="1" t="str">
        <f>VLOOKUP(J181,Tableau3Bandes[],2,0)</f>
        <v>DIETH SERGE</v>
      </c>
      <c r="L181" s="23" t="str">
        <f>VLOOKUP(J181,Tableau3Bandes[],8,0)</f>
        <v>01006 – AMICALE DE BILLARD ECKBOLSHEIM</v>
      </c>
      <c r="N181" s="14" t="str">
        <f>'Cadre 01-09-2025'!A182</f>
        <v>109104 I</v>
      </c>
      <c r="O181" s="1" t="str">
        <f>VLOOKUP(N181,TableauCadre[],2,0)</f>
        <v>LONGE THIERRY</v>
      </c>
      <c r="P181" s="23" t="str">
        <f>VLOOKUP(N181,TableauCadre[],8,0)</f>
        <v>05043 – ACAD. TAPIS VERT DE REIMS</v>
      </c>
      <c r="R181" s="11" t="str">
        <f t="shared" si="6"/>
        <v>163916 V</v>
      </c>
      <c r="T181" s="1" t="s">
        <v>419</v>
      </c>
      <c r="U181" s="1" t="str">
        <f t="shared" si="7"/>
        <v>CHEVALLIER PIERRE</v>
      </c>
      <c r="V181" s="1" t="str">
        <f t="shared" si="8"/>
        <v>05040 – EPERNAY BILLARD CLUB</v>
      </c>
    </row>
    <row r="182" spans="2:22" ht="15.75" thickBot="1" x14ac:dyDescent="0.3">
      <c r="B182" s="6" t="str">
        <f>'Libre 01-09-2025'!A183</f>
        <v>107144 Y</v>
      </c>
      <c r="C182" s="1" t="str">
        <f>VLOOKUP(B182,TableauLibre[],2,0)</f>
        <v>CHIODIN BERNARD</v>
      </c>
      <c r="D182" s="23" t="str">
        <f>VLOOKUP(B182,TableauLibre[],8,0)</f>
        <v>11013 – BILLARD CLUB METZ</v>
      </c>
      <c r="F182" s="12" t="str">
        <f>'Bande 01-09-2025'!A183</f>
        <v>015175 R</v>
      </c>
      <c r="G182" s="1" t="str">
        <f>VLOOKUP(F182,TableauBande[],2,0)</f>
        <v>FELLINI ANDRE</v>
      </c>
      <c r="H182" s="23" t="str">
        <f>VLOOKUP(F182,TableauBande[],8,0)</f>
        <v>11034 – BILLARD CLUB EPINAL</v>
      </c>
      <c r="J182" s="13" t="str">
        <f>'3B 01-09-2025'!A183</f>
        <v>010327 F</v>
      </c>
      <c r="K182" s="1" t="str">
        <f>VLOOKUP(J182,Tableau3Bandes[],2,0)</f>
        <v>DIETSCHE JEAN PAUL</v>
      </c>
      <c r="L182" s="23" t="str">
        <f>VLOOKUP(J182,Tableau3Bandes[],8,0)</f>
        <v>01049 – B.C. BARR</v>
      </c>
      <c r="N182" s="14" t="str">
        <f>'Cadre 01-09-2025'!A183</f>
        <v>134535 L</v>
      </c>
      <c r="O182" s="1" t="str">
        <f>VLOOKUP(N182,TableauCadre[],2,0)</f>
        <v>LOPES FRANCOIS</v>
      </c>
      <c r="P182" s="23" t="str">
        <f>VLOOKUP(N182,TableauCadre[],8,0)</f>
        <v>01041 – COLMAR BILLARD CLUB 71</v>
      </c>
      <c r="R182" s="11" t="str">
        <f t="shared" si="6"/>
        <v>107144 Y</v>
      </c>
      <c r="T182" s="1" t="s">
        <v>421</v>
      </c>
      <c r="U182" s="1" t="str">
        <f t="shared" si="7"/>
        <v>CHIODIN BERNARD</v>
      </c>
      <c r="V182" s="1" t="str">
        <f t="shared" si="8"/>
        <v>11013 – BILLARD CLUB METZ</v>
      </c>
    </row>
    <row r="183" spans="2:22" ht="15.75" thickBot="1" x14ac:dyDescent="0.3">
      <c r="B183" s="6" t="str">
        <f>'Libre 01-09-2025'!A184</f>
        <v>159409 W</v>
      </c>
      <c r="C183" s="1" t="str">
        <f>VLOOKUP(B183,TableauLibre[],2,0)</f>
        <v>CHOPART GILBERT</v>
      </c>
      <c r="D183" s="23" t="str">
        <f>VLOOKUP(B183,TableauLibre[],8,0)</f>
        <v>11035 – C.B. SARREGUEMINES</v>
      </c>
      <c r="F183" s="12" t="str">
        <f>'Bande 01-09-2025'!A184</f>
        <v>010378 E</v>
      </c>
      <c r="G183" s="1" t="str">
        <f>VLOOKUP(F183,TableauBande[],2,0)</f>
        <v>FINK HENRI</v>
      </c>
      <c r="H183" s="23" t="str">
        <f>VLOOKUP(F183,TableauBande[],8,0)</f>
        <v>01049 – B.C. BARR</v>
      </c>
      <c r="J183" s="13" t="str">
        <f>'3B 01-09-2025'!A184</f>
        <v>011900 S</v>
      </c>
      <c r="K183" s="1" t="str">
        <f>VLOOKUP(J183,Tableau3Bandes[],2,0)</f>
        <v>DIJON JOEL</v>
      </c>
      <c r="L183" s="23" t="str">
        <f>VLOOKUP(J183,Tableau3Bandes[],8,0)</f>
        <v>05028 – BILLARD CLUB DE MARIGNY ST FLAVY</v>
      </c>
      <c r="N183" s="14" t="str">
        <f>'Cadre 01-09-2025'!A184</f>
        <v>014928 E</v>
      </c>
      <c r="O183" s="1" t="str">
        <f>VLOOKUP(N183,TableauCadre[],2,0)</f>
        <v>LOPEZ PEDRO</v>
      </c>
      <c r="P183" s="23" t="str">
        <f>VLOOKUP(N183,TableauCadre[],8,0)</f>
        <v>11042 – BILLARD CLUB STEPHANOIS</v>
      </c>
      <c r="R183" s="11" t="str">
        <f t="shared" si="6"/>
        <v>159409 W</v>
      </c>
      <c r="T183" s="1" t="s">
        <v>423</v>
      </c>
      <c r="U183" s="1" t="str">
        <f t="shared" si="7"/>
        <v>CHOPART GILBERT</v>
      </c>
      <c r="V183" s="1" t="str">
        <f t="shared" si="8"/>
        <v>11035 – C.B. SARREGUEMINES</v>
      </c>
    </row>
    <row r="184" spans="2:22" ht="15.75" thickBot="1" x14ac:dyDescent="0.3">
      <c r="B184" s="6" t="str">
        <f>'Libre 01-09-2025'!A185</f>
        <v>120528 S</v>
      </c>
      <c r="C184" s="1" t="str">
        <f>VLOOKUP(B184,TableauLibre[],2,0)</f>
        <v>CHRETIEN GABRIEL</v>
      </c>
      <c r="D184" s="23" t="str">
        <f>VLOOKUP(B184,TableauLibre[],8,0)</f>
        <v>11034 – BILLARD CLUB EPINAL</v>
      </c>
      <c r="F184" s="12" t="str">
        <f>'Bande 01-09-2025'!A185</f>
        <v>010058 W</v>
      </c>
      <c r="G184" s="1" t="str">
        <f>VLOOKUP(F184,TableauBande[],2,0)</f>
        <v>FISCHER DENIS</v>
      </c>
      <c r="H184" s="23" t="str">
        <f>VLOOKUP(F184,TableauBande[],8,0)</f>
        <v>01004 – B.C. BISCHHEIM</v>
      </c>
      <c r="J184" s="13" t="str">
        <f>'3B 01-09-2025'!A185</f>
        <v>011750 Y</v>
      </c>
      <c r="K184" s="1" t="str">
        <f>VLOOKUP(J184,Tableau3Bandes[],2,0)</f>
        <v>DODET DANIEL</v>
      </c>
      <c r="L184" s="23" t="str">
        <f>VLOOKUP(J184,Tableau3Bandes[],8,0)</f>
        <v>05028 – BILLARD CLUB DE MARIGNY ST FLAVY</v>
      </c>
      <c r="N184" s="14" t="str">
        <f>'Cadre 01-09-2025'!A185</f>
        <v>011873 R</v>
      </c>
      <c r="O184" s="1" t="str">
        <f>VLOOKUP(N184,TableauCadre[],2,0)</f>
        <v>LUCQUIN JEAN MICHEL</v>
      </c>
      <c r="P184" s="23" t="str">
        <f>VLOOKUP(N184,TableauCadre[],8,0)</f>
        <v>05032 – ARCIS BILLARD CLUB</v>
      </c>
      <c r="R184" s="11" t="str">
        <f t="shared" si="6"/>
        <v>120528 S</v>
      </c>
      <c r="T184" s="1" t="s">
        <v>425</v>
      </c>
      <c r="U184" s="1" t="str">
        <f t="shared" si="7"/>
        <v>CHRETIEN GABRIEL</v>
      </c>
      <c r="V184" s="1" t="str">
        <f t="shared" si="8"/>
        <v>11034 – BILLARD CLUB EPINAL</v>
      </c>
    </row>
    <row r="185" spans="2:22" ht="15.75" thickBot="1" x14ac:dyDescent="0.3">
      <c r="B185" s="6" t="str">
        <f>'Libre 01-09-2025'!A186</f>
        <v>123001 V</v>
      </c>
      <c r="C185" s="1" t="str">
        <f>VLOOKUP(B185,TableauLibre[],2,0)</f>
        <v>CHRISTMANN DANIEL</v>
      </c>
      <c r="D185" s="23" t="str">
        <f>VLOOKUP(B185,TableauLibre[],8,0)</f>
        <v>05042 – ACAD.CHALONNAISE DE BILLARD</v>
      </c>
      <c r="F185" s="12" t="str">
        <f>'Bande 01-09-2025'!A186</f>
        <v>108824 O</v>
      </c>
      <c r="G185" s="1" t="str">
        <f>VLOOKUP(F185,TableauBande[],2,0)</f>
        <v>FLON ERIC</v>
      </c>
      <c r="H185" s="23" t="str">
        <f>VLOOKUP(F185,TableauBande[],8,0)</f>
        <v>05047 – BILLARD CLUB SEZANNAIS</v>
      </c>
      <c r="J185" s="13" t="str">
        <f>'3B 01-09-2025'!A186</f>
        <v>102795 R</v>
      </c>
      <c r="K185" s="1" t="str">
        <f>VLOOKUP(J185,Tableau3Bandes[],2,0)</f>
        <v>DOMAGALA LAURENT</v>
      </c>
      <c r="L185" s="23" t="str">
        <f>VLOOKUP(J185,Tableau3Bandes[],8,0)</f>
        <v>11063 – S.A.VERDUN SECTION BILLARD</v>
      </c>
      <c r="N185" s="14" t="str">
        <f>'Cadre 01-09-2025'!A186</f>
        <v>010232 O</v>
      </c>
      <c r="O185" s="1" t="str">
        <f>VLOOKUP(N185,TableauCadre[],2,0)</f>
        <v>MADONNA MARC</v>
      </c>
      <c r="P185" s="23" t="str">
        <f>VLOOKUP(N185,TableauCadre[],8,0)</f>
        <v>01049 – B.C. BARR</v>
      </c>
      <c r="R185" s="11" t="str">
        <f t="shared" si="6"/>
        <v>123001 V</v>
      </c>
      <c r="T185" s="1" t="s">
        <v>427</v>
      </c>
      <c r="U185" s="1" t="str">
        <f t="shared" si="7"/>
        <v>CHRISTMANN DANIEL</v>
      </c>
      <c r="V185" s="1" t="str">
        <f t="shared" si="8"/>
        <v>05042 – ACAD.CHALONNAISE DE BILLARD</v>
      </c>
    </row>
    <row r="186" spans="2:22" ht="15.75" thickBot="1" x14ac:dyDescent="0.3">
      <c r="B186" s="6" t="str">
        <f>'Libre 01-09-2025'!A187</f>
        <v>014757 P</v>
      </c>
      <c r="C186" s="1" t="str">
        <f>VLOOKUP(B186,TableauLibre[],2,0)</f>
        <v>CHRISTMANN GASTON</v>
      </c>
      <c r="D186" s="23" t="str">
        <f>VLOOKUP(B186,TableauLibre[],8,0)</f>
        <v>11001 – BILLARD CLUB ALGRANGE</v>
      </c>
      <c r="F186" s="12" t="str">
        <f>'Bande 01-09-2025'!A187</f>
        <v>140271 B</v>
      </c>
      <c r="G186" s="1" t="str">
        <f>VLOOKUP(F186,TableauBande[],2,0)</f>
        <v>FOISSY JOEL</v>
      </c>
      <c r="H186" s="23" t="str">
        <f>VLOOKUP(F186,TableauBande[],8,0)</f>
        <v>05040 – EPERNAY BILLARD CLUB</v>
      </c>
      <c r="J186" s="13" t="str">
        <f>'3B 01-09-2025'!A187</f>
        <v>011157 D</v>
      </c>
      <c r="K186" s="1" t="str">
        <f>VLOOKUP(J186,Tableau3Bandes[],2,0)</f>
        <v>DOMINGUEZ CYRILLE</v>
      </c>
      <c r="L186" s="23" t="str">
        <f>VLOOKUP(J186,Tableau3Bandes[],8,0)</f>
        <v>01002 – B.C 1935 STRASBOURG-SCHILTIGHEIM</v>
      </c>
      <c r="N186" s="14" t="str">
        <f>'Cadre 01-09-2025'!A187</f>
        <v>156410 L</v>
      </c>
      <c r="O186" s="1" t="str">
        <f>VLOOKUP(N186,TableauCadre[],2,0)</f>
        <v>MAGRON DIDIER</v>
      </c>
      <c r="P186" s="23" t="str">
        <f>VLOOKUP(N186,TableauCadre[],8,0)</f>
        <v>11034 – BILLARD CLUB EPINAL</v>
      </c>
      <c r="R186" s="11" t="str">
        <f t="shared" si="6"/>
        <v>014757 P</v>
      </c>
      <c r="T186" s="1" t="s">
        <v>429</v>
      </c>
      <c r="U186" s="1" t="str">
        <f t="shared" si="7"/>
        <v>CHRISTMANN GASTON</v>
      </c>
      <c r="V186" s="1" t="str">
        <f t="shared" si="8"/>
        <v>11001 – BILLARD CLUB ALGRANGE</v>
      </c>
    </row>
    <row r="187" spans="2:22" ht="15.75" thickBot="1" x14ac:dyDescent="0.3">
      <c r="B187" s="6" t="str">
        <f>'Libre 01-09-2025'!A188</f>
        <v>152567 J</v>
      </c>
      <c r="C187" s="1" t="str">
        <f>VLOOKUP(B187,TableauLibre[],2,0)</f>
        <v>CHUIMER FRANCIS</v>
      </c>
      <c r="D187" s="23" t="str">
        <f>VLOOKUP(B187,TableauLibre[],8,0)</f>
        <v>11072 – AMICALE BILLARD DE MAGNY</v>
      </c>
      <c r="F187" s="12" t="str">
        <f>'Bande 01-09-2025'!A188</f>
        <v>011457 R</v>
      </c>
      <c r="G187" s="1" t="str">
        <f>VLOOKUP(F187,TableauBande[],2,0)</f>
        <v>FORLEN BERTRAND</v>
      </c>
      <c r="H187" s="23" t="str">
        <f>VLOOKUP(F187,TableauBande[],8,0)</f>
        <v>01070 – FCM BILLARD</v>
      </c>
      <c r="J187" s="13" t="str">
        <f>'3B 01-09-2025'!A188</f>
        <v>010366 S</v>
      </c>
      <c r="K187" s="1" t="str">
        <f>VLOOKUP(J187,Tableau3Bandes[],2,0)</f>
        <v>DONZE JEAN EMMANUEL</v>
      </c>
      <c r="L187" s="23" t="str">
        <f>VLOOKUP(J187,Tableau3Bandes[],8,0)</f>
        <v>01006 – AMICALE DE BILLARD ECKBOLSHEIM</v>
      </c>
      <c r="N187" s="14" t="str">
        <f>'Cadre 01-09-2025'!A188</f>
        <v>112067 H</v>
      </c>
      <c r="O187" s="1" t="str">
        <f>VLOOKUP(N187,TableauCadre[],2,0)</f>
        <v>MAHU STANIS</v>
      </c>
      <c r="P187" s="23" t="str">
        <f>VLOOKUP(N187,TableauCadre[],8,0)</f>
        <v>05028 – BILLARD CLUB DE MARIGNY ST FLAVY</v>
      </c>
      <c r="R187" s="11" t="str">
        <f t="shared" si="6"/>
        <v>152567 J</v>
      </c>
      <c r="T187" s="1" t="s">
        <v>432</v>
      </c>
      <c r="U187" s="1" t="str">
        <f t="shared" si="7"/>
        <v>CHUIMER FRANCIS</v>
      </c>
      <c r="V187" s="1" t="str">
        <f t="shared" si="8"/>
        <v>11072 – AMICALE BILLARD DE MAGNY</v>
      </c>
    </row>
    <row r="188" spans="2:22" ht="15.75" thickBot="1" x14ac:dyDescent="0.3">
      <c r="B188" s="6" t="str">
        <f>'Libre 01-09-2025'!A189</f>
        <v>103761 V</v>
      </c>
      <c r="C188" s="1" t="str">
        <f>VLOOKUP(B188,TableauLibre[],2,0)</f>
        <v>CHUROUX PHILIPPE</v>
      </c>
      <c r="D188" s="23" t="str">
        <f>VLOOKUP(B188,TableauLibre[],8,0)</f>
        <v>05043 – ACAD. TAPIS VERT DE REIMS</v>
      </c>
      <c r="F188" s="12" t="str">
        <f>'Bande 01-09-2025'!A189</f>
        <v>011771 T</v>
      </c>
      <c r="G188" s="1" t="str">
        <f>VLOOKUP(F188,TableauBande[],2,0)</f>
        <v>FOURMET SEBASTIEN</v>
      </c>
      <c r="H188" s="23" t="str">
        <f>VLOOKUP(F188,TableauBande[],8,0)</f>
        <v>05041 – BILLARD CLUB DE GRAUVES</v>
      </c>
      <c r="J188" s="13" t="str">
        <f>'3B 01-09-2025'!A189</f>
        <v>131655 R</v>
      </c>
      <c r="K188" s="1" t="str">
        <f>VLOOKUP(J188,Tableau3Bandes[],2,0)</f>
        <v>DORKEL JOEL</v>
      </c>
      <c r="L188" s="23" t="str">
        <f>VLOOKUP(J188,Tableau3Bandes[],8,0)</f>
        <v>11051 – BILLARD CLUB BARISIEN</v>
      </c>
      <c r="N188" s="14" t="str">
        <f>'Cadre 01-09-2025'!A189</f>
        <v>117073 V</v>
      </c>
      <c r="O188" s="1" t="str">
        <f>VLOOKUP(N188,TableauCadre[],2,0)</f>
        <v>MAITRAT MICHEL</v>
      </c>
      <c r="P188" s="23" t="str">
        <f>VLOOKUP(N188,TableauCadre[],8,0)</f>
        <v>05047 – BILLARD CLUB SEZANNAIS</v>
      </c>
      <c r="R188" s="11" t="str">
        <f t="shared" si="6"/>
        <v>103761 V</v>
      </c>
      <c r="T188" s="1" t="s">
        <v>434</v>
      </c>
      <c r="U188" s="1" t="str">
        <f t="shared" si="7"/>
        <v>CHUROUX PHILIPPE</v>
      </c>
      <c r="V188" s="1" t="str">
        <f t="shared" si="8"/>
        <v>05043 – ACAD. TAPIS VERT DE REIMS</v>
      </c>
    </row>
    <row r="189" spans="2:22" ht="15.75" thickBot="1" x14ac:dyDescent="0.3">
      <c r="B189" s="6" t="str">
        <f>'Libre 01-09-2025'!A190</f>
        <v>170329 Q</v>
      </c>
      <c r="C189" s="1" t="str">
        <f>VLOOKUP(B189,TableauLibre[],2,0)</f>
        <v>CHWALISZEWSKI ALAIN</v>
      </c>
      <c r="D189" s="23" t="str">
        <f>VLOOKUP(B189,TableauLibre[],8,0)</f>
        <v>11073 – BILLARD CLUB GERARDMER</v>
      </c>
      <c r="F189" s="12" t="str">
        <f>'Bande 01-09-2025'!A190</f>
        <v>011772 U</v>
      </c>
      <c r="G189" s="1" t="str">
        <f>VLOOKUP(F189,TableauBande[],2,0)</f>
        <v>FOURMET THIERRY</v>
      </c>
      <c r="H189" s="23" t="str">
        <f>VLOOKUP(F189,TableauBande[],8,0)</f>
        <v>05043 – ACAD. TAPIS VERT DE REIMS</v>
      </c>
      <c r="J189" s="13" t="str">
        <f>'3B 01-09-2025'!A190</f>
        <v>140748 K</v>
      </c>
      <c r="K189" s="1" t="str">
        <f>VLOOKUP(J189,Tableau3Bandes[],2,0)</f>
        <v>DOS SANTOS DYLAN</v>
      </c>
      <c r="L189" s="23" t="str">
        <f>VLOOKUP(J189,Tableau3Bandes[],8,0)</f>
        <v>11050 – BILLARD CLUB SAINT MIHIEL</v>
      </c>
      <c r="N189" s="14" t="str">
        <f>'Cadre 01-09-2025'!A190</f>
        <v>147581 P</v>
      </c>
      <c r="O189" s="1" t="str">
        <f>VLOOKUP(N189,TableauCadre[],2,0)</f>
        <v>MALHERBE MICHEL</v>
      </c>
      <c r="P189" s="23" t="str">
        <f>VLOOKUP(N189,TableauCadre[],8,0)</f>
        <v>05032 – ARCIS BILLARD CLUB</v>
      </c>
      <c r="R189" s="11" t="str">
        <f t="shared" si="6"/>
        <v>170329 Q</v>
      </c>
      <c r="T189" s="1" t="s">
        <v>436</v>
      </c>
      <c r="U189" s="1" t="str">
        <f t="shared" si="7"/>
        <v>CHWALISZEWSKI ALAIN</v>
      </c>
      <c r="V189" s="1" t="str">
        <f t="shared" si="8"/>
        <v>11073 – BILLARD CLUB GERARDMER</v>
      </c>
    </row>
    <row r="190" spans="2:22" ht="15.75" thickBot="1" x14ac:dyDescent="0.3">
      <c r="B190" s="6" t="str">
        <f>'Libre 01-09-2025'!A191</f>
        <v>157945 E</v>
      </c>
      <c r="C190" s="1" t="str">
        <f>VLOOKUP(B190,TableauLibre[],2,0)</f>
        <v>CIFRA SERGE</v>
      </c>
      <c r="D190" s="23" t="str">
        <f>VLOOKUP(B190,TableauLibre[],8,0)</f>
        <v>11078 – BILLARD CLUB DE BRIEY</v>
      </c>
      <c r="F190" s="12" t="str">
        <f>'Bande 01-09-2025'!A191</f>
        <v>168967 K</v>
      </c>
      <c r="G190" s="1" t="str">
        <f>VLOOKUP(F190,TableauBande[],2,0)</f>
        <v>FOURNIER DAVID</v>
      </c>
      <c r="H190" s="23" t="str">
        <f>VLOOKUP(F190,TableauBande[],8,0)</f>
        <v>11022 – ACADEMIE DE BILLARD SAINT-MAX / NANCY</v>
      </c>
      <c r="J190" s="13" t="str">
        <f>'3B 01-09-2025'!A191</f>
        <v>011729 D</v>
      </c>
      <c r="K190" s="1" t="str">
        <f>VLOOKUP(J190,Tableau3Bandes[],2,0)</f>
        <v>DOUDOUX GEORGES</v>
      </c>
      <c r="L190" s="23" t="str">
        <f>VLOOKUP(J190,Tableau3Bandes[],8,0)</f>
        <v>05001 – ACAD.CHARLEVILLE-MEZIERES</v>
      </c>
      <c r="N190" s="14" t="str">
        <f>'Cadre 01-09-2025'!A191</f>
        <v>162619 K</v>
      </c>
      <c r="O190" s="1" t="str">
        <f>VLOOKUP(N190,TableauCadre[],2,0)</f>
        <v>MALINOWSKI DAVID</v>
      </c>
      <c r="P190" s="23" t="str">
        <f>VLOOKUP(N190,TableauCadre[],8,0)</f>
        <v>05043 – ACAD. TAPIS VERT DE REIMS</v>
      </c>
      <c r="R190" s="11" t="str">
        <f t="shared" si="6"/>
        <v>157945 E</v>
      </c>
      <c r="T190" s="1" t="s">
        <v>438</v>
      </c>
      <c r="U190" s="1" t="str">
        <f t="shared" si="7"/>
        <v>CIFRA SERGE</v>
      </c>
      <c r="V190" s="1" t="str">
        <f t="shared" si="8"/>
        <v>11078 – BILLARD CLUB DE BRIEY</v>
      </c>
    </row>
    <row r="191" spans="2:22" ht="15.75" thickBot="1" x14ac:dyDescent="0.3">
      <c r="B191" s="6" t="str">
        <f>'Libre 01-09-2025'!A192</f>
        <v>151064 A</v>
      </c>
      <c r="C191" s="1" t="str">
        <f>VLOOKUP(B191,TableauLibre[],2,0)</f>
        <v>CIRRE CAMILLE</v>
      </c>
      <c r="D191" s="23" t="str">
        <f>VLOOKUP(B191,TableauLibre[],8,0)</f>
        <v>11020 – BILLARD CLUB PIENNOIS</v>
      </c>
      <c r="F191" s="12" t="str">
        <f>'Bande 01-09-2025'!A192</f>
        <v>011935 B</v>
      </c>
      <c r="G191" s="1" t="str">
        <f>VLOOKUP(F191,TableauBande[],2,0)</f>
        <v>FRANCILLON PATRICK</v>
      </c>
      <c r="H191" s="23" t="str">
        <f>VLOOKUP(F191,TableauBande[],8,0)</f>
        <v>05034 – BILLARD TROYES AGGLO</v>
      </c>
      <c r="J191" s="13" t="str">
        <f>'3B 01-09-2025'!A192</f>
        <v>122982 C</v>
      </c>
      <c r="K191" s="1" t="str">
        <f>VLOOKUP(J191,Tableau3Bandes[],2,0)</f>
        <v>DOUINE MICHEL</v>
      </c>
      <c r="L191" s="23" t="str">
        <f>VLOOKUP(J191,Tableau3Bandes[],8,0)</f>
        <v>05028 – BILLARD CLUB DE MARIGNY ST FLAVY</v>
      </c>
      <c r="N191" s="14" t="str">
        <f>'Cadre 01-09-2025'!A192</f>
        <v>102806 C</v>
      </c>
      <c r="O191" s="1" t="str">
        <f>VLOOKUP(N191,TableauCadre[],2,0)</f>
        <v>MALVAREZ JEAN</v>
      </c>
      <c r="P191" s="23" t="str">
        <f>VLOOKUP(N191,TableauCadre[],8,0)</f>
        <v>11005 – E.S. HAGONDANGE</v>
      </c>
      <c r="R191" s="11" t="str">
        <f t="shared" si="6"/>
        <v>151064 A</v>
      </c>
      <c r="T191" s="1" t="s">
        <v>440</v>
      </c>
      <c r="U191" s="1" t="str">
        <f t="shared" si="7"/>
        <v>CIRRE CAMILLE</v>
      </c>
      <c r="V191" s="1" t="str">
        <f t="shared" si="8"/>
        <v>11020 – BILLARD CLUB PIENNOIS</v>
      </c>
    </row>
    <row r="192" spans="2:22" ht="15.75" thickBot="1" x14ac:dyDescent="0.3">
      <c r="B192" s="6" t="str">
        <f>'Libre 01-09-2025'!A193</f>
        <v>102757 F</v>
      </c>
      <c r="C192" s="1" t="str">
        <f>VLOOKUP(B192,TableauLibre[],2,0)</f>
        <v>CLAUDE ERIC</v>
      </c>
      <c r="D192" s="23" t="str">
        <f>VLOOKUP(B192,TableauLibre[],8,0)</f>
        <v>11022 – ACADEMIE DE BILLARD SAINT-MAX / NANCY</v>
      </c>
      <c r="F192" s="12" t="str">
        <f>'Bande 01-09-2025'!A193</f>
        <v>125724 O</v>
      </c>
      <c r="G192" s="1" t="str">
        <f>VLOOKUP(F192,TableauBande[],2,0)</f>
        <v>FRANCK MATTHIEU</v>
      </c>
      <c r="H192" s="23" t="str">
        <f>VLOOKUP(F192,TableauBande[],8,0)</f>
        <v>11005 – E.S. HAGONDANGE</v>
      </c>
      <c r="J192" s="13" t="str">
        <f>'3B 01-09-2025'!A193</f>
        <v>166746 W</v>
      </c>
      <c r="K192" s="1" t="str">
        <f>VLOOKUP(J192,Tableau3Bandes[],2,0)</f>
        <v>DOURIN FRANCIS</v>
      </c>
      <c r="L192" s="23" t="str">
        <f>VLOOKUP(J192,Tableau3Bandes[],8,0)</f>
        <v>05034 – BILLARD TROYES AGGLO</v>
      </c>
      <c r="N192" s="14" t="str">
        <f>'Cadre 01-09-2025'!A193</f>
        <v>015297 J</v>
      </c>
      <c r="O192" s="1" t="str">
        <f>VLOOKUP(N192,TableauCadre[],2,0)</f>
        <v>MARCHAL FRANCIS</v>
      </c>
      <c r="P192" s="23" t="str">
        <f>VLOOKUP(N192,TableauCadre[],8,0)</f>
        <v>11042 – BILLARD CLUB STEPHANOIS</v>
      </c>
      <c r="R192" s="11" t="str">
        <f t="shared" si="6"/>
        <v>102757 F</v>
      </c>
      <c r="T192" s="1" t="s">
        <v>442</v>
      </c>
      <c r="U192" s="1" t="str">
        <f t="shared" si="7"/>
        <v>CLAUDE ERIC</v>
      </c>
      <c r="V192" s="1" t="str">
        <f t="shared" si="8"/>
        <v>11022 – ACADEMIE DE BILLARD SAINT-MAX / NANCY</v>
      </c>
    </row>
    <row r="193" spans="2:22" ht="15.75" thickBot="1" x14ac:dyDescent="0.3">
      <c r="B193" s="6" t="str">
        <f>'Libre 01-09-2025'!A194</f>
        <v>015316 C</v>
      </c>
      <c r="C193" s="1" t="str">
        <f>VLOOKUP(B193,TableauLibre[],2,0)</f>
        <v>CLAUDEL JEAN</v>
      </c>
      <c r="D193" s="23" t="str">
        <f>VLOOKUP(B193,TableauLibre[],8,0)</f>
        <v>11042 – BILLARD CLUB STEPHANOIS</v>
      </c>
      <c r="F193" s="12" t="str">
        <f>'Bande 01-09-2025'!A194</f>
        <v>014742 A</v>
      </c>
      <c r="G193" s="1" t="str">
        <f>VLOOKUP(F193,TableauBande[],2,0)</f>
        <v>FRANCK PASCAL</v>
      </c>
      <c r="H193" s="23" t="str">
        <f>VLOOKUP(F193,TableauBande[],8,0)</f>
        <v>11005 – E.S. HAGONDANGE</v>
      </c>
      <c r="J193" s="13" t="str">
        <f>'3B 01-09-2025'!A194</f>
        <v>112375 D</v>
      </c>
      <c r="K193" s="1" t="str">
        <f>VLOOKUP(J193,Tableau3Bandes[],2,0)</f>
        <v>DRAN ALAIN</v>
      </c>
      <c r="L193" s="23" t="str">
        <f>VLOOKUP(J193,Tableau3Bandes[],8,0)</f>
        <v>11042 – BILLARD CLUB STEPHANOIS</v>
      </c>
      <c r="N193" s="14" t="str">
        <f>'Cadre 01-09-2025'!A194</f>
        <v>015231 V</v>
      </c>
      <c r="O193" s="1" t="str">
        <f>VLOOKUP(N193,TableauCadre[],2,0)</f>
        <v>MARCHAL JULIAN</v>
      </c>
      <c r="P193" s="23" t="str">
        <f>VLOOKUP(N193,TableauCadre[],8,0)</f>
        <v>11034 – BILLARD CLUB EPINAL</v>
      </c>
      <c r="R193" s="11" t="str">
        <f t="shared" si="6"/>
        <v>015316 C</v>
      </c>
      <c r="T193" s="1" t="s">
        <v>444</v>
      </c>
      <c r="U193" s="1" t="str">
        <f t="shared" si="7"/>
        <v>CLAUDEL JEAN</v>
      </c>
      <c r="V193" s="1" t="str">
        <f t="shared" si="8"/>
        <v>11042 – BILLARD CLUB STEPHANOIS</v>
      </c>
    </row>
    <row r="194" spans="2:22" ht="15.75" thickBot="1" x14ac:dyDescent="0.3">
      <c r="B194" s="6" t="str">
        <f>'Libre 01-09-2025'!A195</f>
        <v>170699 S</v>
      </c>
      <c r="C194" s="1" t="str">
        <f>VLOOKUP(B194,TableauLibre[],2,0)</f>
        <v>CLAUDEL MICHEL</v>
      </c>
      <c r="D194" s="23" t="str">
        <f>VLOOKUP(B194,TableauLibre[],8,0)</f>
        <v>11073 – BILLARD CLUB GERARDMER</v>
      </c>
      <c r="F194" s="12" t="str">
        <f>'Bande 01-09-2025'!A195</f>
        <v>023179 N</v>
      </c>
      <c r="G194" s="1" t="str">
        <f>VLOOKUP(F194,TableauBande[],2,0)</f>
        <v>FRANCOIS EMMANUEL</v>
      </c>
      <c r="H194" s="23" t="str">
        <f>VLOOKUP(F194,TableauBande[],8,0)</f>
        <v>01010 – B.C. LINGOLSHEIM</v>
      </c>
      <c r="J194" s="13" t="str">
        <f>'3B 01-09-2025'!A195</f>
        <v>015521 Z</v>
      </c>
      <c r="K194" s="1" t="str">
        <f>VLOOKUP(J194,Tableau3Bandes[],2,0)</f>
        <v>DRAN JULIEN</v>
      </c>
      <c r="L194" s="23" t="str">
        <f>VLOOKUP(J194,Tableau3Bandes[],8,0)</f>
        <v>11042 – BILLARD CLUB STEPHANOIS</v>
      </c>
      <c r="N194" s="14" t="str">
        <f>'Cadre 01-09-2025'!A195</f>
        <v>012123 H</v>
      </c>
      <c r="O194" s="1" t="str">
        <f>VLOOKUP(N194,TableauCadre[],2,0)</f>
        <v>MARCHOIS FREDERIC</v>
      </c>
      <c r="P194" s="23" t="str">
        <f>VLOOKUP(N194,TableauCadre[],8,0)</f>
        <v>05043 – ACAD. TAPIS VERT DE REIMS</v>
      </c>
      <c r="R194" s="11" t="str">
        <f t="shared" ref="R194:R257" si="9">B194</f>
        <v>170699 S</v>
      </c>
      <c r="T194" s="1" t="s">
        <v>446</v>
      </c>
      <c r="U194" s="1" t="str">
        <f t="shared" ref="U194:U257" si="10">VLOOKUP(T194,B:D,2,0)</f>
        <v>CLAUDEL MICHEL</v>
      </c>
      <c r="V194" s="1" t="str">
        <f t="shared" ref="V194:V257" si="11">VLOOKUP(T194,B:D,3,0)</f>
        <v>11073 – BILLARD CLUB GERARDMER</v>
      </c>
    </row>
    <row r="195" spans="2:22" ht="15.75" thickBot="1" x14ac:dyDescent="0.3">
      <c r="B195" s="6" t="str">
        <f>'Libre 01-09-2025'!A196</f>
        <v>120265 P</v>
      </c>
      <c r="C195" s="1" t="str">
        <f>VLOOKUP(B195,TableauLibre[],2,0)</f>
        <v>CLAUDON BENOIT</v>
      </c>
      <c r="D195" s="23" t="str">
        <f>VLOOKUP(B195,TableauLibre[],8,0)</f>
        <v>11027 – ASS. SPORT. LAXOVIENNE DE BILLARD</v>
      </c>
      <c r="F195" s="12" t="str">
        <f>'Bande 01-09-2025'!A196</f>
        <v>010314 S</v>
      </c>
      <c r="G195" s="1" t="str">
        <f>VLOOKUP(F195,TableauBande[],2,0)</f>
        <v>FRANOUX ANDRE</v>
      </c>
      <c r="H195" s="23" t="str">
        <f>VLOOKUP(F195,TableauBande[],8,0)</f>
        <v>01017 – B.C. MULHOUSE</v>
      </c>
      <c r="J195" s="13" t="str">
        <f>'3B 01-09-2025'!A196</f>
        <v>011915 H</v>
      </c>
      <c r="K195" s="1" t="str">
        <f>VLOOKUP(J195,Tableau3Bandes[],2,0)</f>
        <v>DRIDI SERGE</v>
      </c>
      <c r="L195" s="23" t="str">
        <f>VLOOKUP(J195,Tableau3Bandes[],8,0)</f>
        <v>05023 – BILLARD CLUB NOGENTAIS</v>
      </c>
      <c r="N195" s="14" t="str">
        <f>'Cadre 01-09-2025'!A196</f>
        <v>123009 D</v>
      </c>
      <c r="O195" s="1" t="str">
        <f>VLOOKUP(N195,TableauCadre[],2,0)</f>
        <v>MARCONI DOMINIQUE</v>
      </c>
      <c r="P195" s="23" t="str">
        <f>VLOOKUP(N195,TableauCadre[],8,0)</f>
        <v>11013 – BILLARD CLUB METZ</v>
      </c>
      <c r="R195" s="11" t="str">
        <f t="shared" si="9"/>
        <v>120265 P</v>
      </c>
      <c r="T195" s="1" t="s">
        <v>448</v>
      </c>
      <c r="U195" s="1" t="str">
        <f t="shared" si="10"/>
        <v>CLAUDON BENOIT</v>
      </c>
      <c r="V195" s="1" t="str">
        <f t="shared" si="11"/>
        <v>11027 – ASS. SPORT. LAXOVIENNE DE BILLARD</v>
      </c>
    </row>
    <row r="196" spans="2:22" ht="15.75" thickBot="1" x14ac:dyDescent="0.3">
      <c r="B196" s="6" t="str">
        <f>'Libre 01-09-2025'!A197</f>
        <v>150579 Y</v>
      </c>
      <c r="C196" s="1" t="str">
        <f>VLOOKUP(B196,TableauLibre[],2,0)</f>
        <v>CLAUSS FREDERIC</v>
      </c>
      <c r="D196" s="23" t="str">
        <f>VLOOKUP(B196,TableauLibre[],8,0)</f>
        <v>11029 – BILLARD CLUB MUSSIPONTAIN</v>
      </c>
      <c r="F196" s="12" t="str">
        <f>'Bande 01-09-2025'!A197</f>
        <v>011816 M</v>
      </c>
      <c r="G196" s="1" t="str">
        <f>VLOOKUP(F196,TableauBande[],2,0)</f>
        <v>FRANTZ JEAN LUC</v>
      </c>
      <c r="H196" s="23" t="str">
        <f>VLOOKUP(F196,TableauBande[],8,0)</f>
        <v>05042 – ACAD.CHALONNAISE DE BILLARD</v>
      </c>
      <c r="J196" s="13" t="str">
        <f>'3B 01-09-2025'!A197</f>
        <v>127321 Z</v>
      </c>
      <c r="K196" s="1" t="str">
        <f>VLOOKUP(J196,Tableau3Bandes[],2,0)</f>
        <v>DROUOT RENE</v>
      </c>
      <c r="L196" s="23" t="str">
        <f>VLOOKUP(J196,Tableau3Bandes[],8,0)</f>
        <v>05032 – ARCIS BILLARD CLUB</v>
      </c>
      <c r="N196" s="14" t="str">
        <f>'Cadre 01-09-2025'!A197</f>
        <v>159316 V</v>
      </c>
      <c r="O196" s="1" t="str">
        <f>VLOOKUP(N196,TableauCadre[],2,0)</f>
        <v>MARINO GERARD</v>
      </c>
      <c r="P196" s="23" t="str">
        <f>VLOOKUP(N196,TableauCadre[],8,0)</f>
        <v>01020 – B.C. 1947 SELESTAT</v>
      </c>
      <c r="R196" s="11" t="str">
        <f t="shared" si="9"/>
        <v>150579 Y</v>
      </c>
      <c r="T196" s="1" t="s">
        <v>450</v>
      </c>
      <c r="U196" s="1" t="str">
        <f t="shared" si="10"/>
        <v>CLAUSS FREDERIC</v>
      </c>
      <c r="V196" s="1" t="str">
        <f t="shared" si="11"/>
        <v>11029 – BILLARD CLUB MUSSIPONTAIN</v>
      </c>
    </row>
    <row r="197" spans="2:22" ht="15.75" thickBot="1" x14ac:dyDescent="0.3">
      <c r="B197" s="6" t="str">
        <f>'Libre 01-09-2025'!A198</f>
        <v>166347 M</v>
      </c>
      <c r="C197" s="1" t="str">
        <f>VLOOKUP(B197,TableauLibre[],2,0)</f>
        <v>CLAUSSE MARC</v>
      </c>
      <c r="D197" s="23" t="str">
        <f>VLOOKUP(B197,TableauLibre[],8,0)</f>
        <v>11078 – BILLARD CLUB DE BRIEY</v>
      </c>
      <c r="F197" s="12" t="str">
        <f>'Bande 01-09-2025'!A198</f>
        <v>120949 X</v>
      </c>
      <c r="G197" s="1" t="str">
        <f>VLOOKUP(F197,TableauBande[],2,0)</f>
        <v>FREESS ERIC</v>
      </c>
      <c r="H197" s="23" t="str">
        <f>VLOOKUP(F197,TableauBande[],8,0)</f>
        <v>01006 – AMICALE DE BILLARD ECKBOLSHEIM</v>
      </c>
      <c r="J197" s="13" t="str">
        <f>'3B 01-09-2025'!A198</f>
        <v>129744 E</v>
      </c>
      <c r="K197" s="1" t="str">
        <f>VLOOKUP(J197,Tableau3Bandes[],2,0)</f>
        <v>DUBLANCHET CLAUDE</v>
      </c>
      <c r="L197" s="23" t="str">
        <f>VLOOKUP(J197,Tableau3Bandes[],8,0)</f>
        <v>05034 – BILLARD TROYES AGGLO</v>
      </c>
      <c r="N197" s="14" t="str">
        <f>'Cadre 01-09-2025'!A198</f>
        <v>122450 Q</v>
      </c>
      <c r="O197" s="1" t="str">
        <f>VLOOKUP(N197,TableauCadre[],2,0)</f>
        <v>MARSCHAL FRANCK</v>
      </c>
      <c r="P197" s="23" t="str">
        <f>VLOOKUP(N197,TableauCadre[],8,0)</f>
        <v>01031 – B.C. ERSTEIN</v>
      </c>
      <c r="R197" s="11" t="str">
        <f t="shared" si="9"/>
        <v>166347 M</v>
      </c>
      <c r="T197" s="1" t="s">
        <v>452</v>
      </c>
      <c r="U197" s="1" t="str">
        <f t="shared" si="10"/>
        <v>CLAUSSE MARC</v>
      </c>
      <c r="V197" s="1" t="str">
        <f t="shared" si="11"/>
        <v>11078 – BILLARD CLUB DE BRIEY</v>
      </c>
    </row>
    <row r="198" spans="2:22" ht="15.75" thickBot="1" x14ac:dyDescent="0.3">
      <c r="B198" s="6" t="str">
        <f>'Libre 01-09-2025'!A199</f>
        <v>102721 V</v>
      </c>
      <c r="C198" s="1" t="str">
        <f>VLOOKUP(B198,TableauLibre[],2,0)</f>
        <v>CLOTTE GUY</v>
      </c>
      <c r="D198" s="23" t="str">
        <f>VLOOKUP(B198,TableauLibre[],8,0)</f>
        <v>11011 – BILLARD CLUB LONGWY</v>
      </c>
      <c r="F198" s="12" t="str">
        <f>'Bande 01-09-2025'!A199</f>
        <v>147570 C</v>
      </c>
      <c r="G198" s="1" t="str">
        <f>VLOOKUP(F198,TableauBande[],2,0)</f>
        <v>FRIEDEL STEPHANE</v>
      </c>
      <c r="H198" s="23" t="str">
        <f>VLOOKUP(F198,TableauBande[],8,0)</f>
        <v>11022 – ACADEMIE DE BILLARD SAINT-MAX / NANCY</v>
      </c>
      <c r="J198" s="13" t="str">
        <f>'3B 01-09-2025'!A199</f>
        <v>156626 W</v>
      </c>
      <c r="K198" s="1" t="str">
        <f>VLOOKUP(J198,Tableau3Bandes[],2,0)</f>
        <v>DUBOIS ALEXANDRE</v>
      </c>
      <c r="L198" s="23" t="str">
        <f>VLOOKUP(J198,Tableau3Bandes[],8,0)</f>
        <v>11029 – BILLARD CLUB MUSSIPONTAIN</v>
      </c>
      <c r="N198" s="14" t="str">
        <f>'Cadre 01-09-2025'!A199</f>
        <v>123023 R</v>
      </c>
      <c r="O198" s="1" t="str">
        <f>VLOOKUP(N198,TableauCadre[],2,0)</f>
        <v>MARTIN BENOIT</v>
      </c>
      <c r="P198" s="23" t="str">
        <f>VLOOKUP(N198,TableauCadre[],8,0)</f>
        <v>11067 – BILLARD CLUB FLORANGE</v>
      </c>
      <c r="R198" s="11" t="str">
        <f t="shared" si="9"/>
        <v>102721 V</v>
      </c>
      <c r="T198" s="1" t="s">
        <v>454</v>
      </c>
      <c r="U198" s="1" t="str">
        <f t="shared" si="10"/>
        <v>CLOTTE GUY</v>
      </c>
      <c r="V198" s="1" t="str">
        <f t="shared" si="11"/>
        <v>11011 – BILLARD CLUB LONGWY</v>
      </c>
    </row>
    <row r="199" spans="2:22" ht="15.75" thickBot="1" x14ac:dyDescent="0.3">
      <c r="B199" s="6" t="str">
        <f>'Libre 01-09-2025'!A200</f>
        <v>173100 C</v>
      </c>
      <c r="C199" s="1" t="str">
        <f>VLOOKUP(B199,TableauLibre[],2,0)</f>
        <v>COCCA JEAN CLAUDE</v>
      </c>
      <c r="D199" s="23" t="str">
        <f>VLOOKUP(B199,TableauLibre[],8,0)</f>
        <v>05047 – BILLARD CLUB SEZANNAIS</v>
      </c>
      <c r="F199" s="12" t="str">
        <f>'Bande 01-09-2025'!A200</f>
        <v>159145 J</v>
      </c>
      <c r="G199" s="1" t="str">
        <f>VLOOKUP(F199,TableauBande[],2,0)</f>
        <v>FRITSCH JEAN PIERRE</v>
      </c>
      <c r="H199" s="23" t="str">
        <f>VLOOKUP(F199,TableauBande[],8,0)</f>
        <v>01049 – B.C. BARR</v>
      </c>
      <c r="J199" s="13" t="str">
        <f>'3B 01-09-2025'!A200</f>
        <v>015184 A</v>
      </c>
      <c r="K199" s="1" t="str">
        <f>VLOOKUP(J199,Tableau3Bandes[],2,0)</f>
        <v>DUBOIS JEAN MARIE</v>
      </c>
      <c r="L199" s="23" t="str">
        <f>VLOOKUP(J199,Tableau3Bandes[],8,0)</f>
        <v>11048 – ACADEMIE DE BILLARD DE ST DIZIER</v>
      </c>
      <c r="N199" s="14" t="str">
        <f>'Cadre 01-09-2025'!A200</f>
        <v>015131 Z</v>
      </c>
      <c r="O199" s="1" t="str">
        <f>VLOOKUP(N199,TableauCadre[],2,0)</f>
        <v>MASSE DIDIER</v>
      </c>
      <c r="P199" s="23" t="str">
        <f>VLOOKUP(N199,TableauCadre[],8,0)</f>
        <v>11051 – BILLARD CLUB BARISIEN</v>
      </c>
      <c r="R199" s="11" t="str">
        <f t="shared" si="9"/>
        <v>173100 C</v>
      </c>
      <c r="T199" s="1" t="s">
        <v>457</v>
      </c>
      <c r="U199" s="1" t="str">
        <f t="shared" si="10"/>
        <v>COCCA JEAN CLAUDE</v>
      </c>
      <c r="V199" s="1" t="str">
        <f t="shared" si="11"/>
        <v>05047 – BILLARD CLUB SEZANNAIS</v>
      </c>
    </row>
    <row r="200" spans="2:22" ht="15.75" thickBot="1" x14ac:dyDescent="0.3">
      <c r="B200" s="6" t="str">
        <f>'Libre 01-09-2025'!A201</f>
        <v>121172 M</v>
      </c>
      <c r="C200" s="1" t="str">
        <f>VLOOKUP(B200,TableauLibre[],2,0)</f>
        <v>COCHARD HERMANN</v>
      </c>
      <c r="D200" s="23" t="str">
        <f>VLOOKUP(B200,TableauLibre[],8,0)</f>
        <v>05021 – ACADEMIE TROYES AUBE BILLARD</v>
      </c>
      <c r="F200" s="12" t="str">
        <f>'Bande 01-09-2025'!A201</f>
        <v>106403 L</v>
      </c>
      <c r="G200" s="1" t="str">
        <f>VLOOKUP(F200,TableauBande[],2,0)</f>
        <v>FRITSCH MARCEL</v>
      </c>
      <c r="H200" s="23" t="str">
        <f>VLOOKUP(F200,TableauBande[],8,0)</f>
        <v>05047 – BILLARD CLUB SEZANNAIS</v>
      </c>
      <c r="J200" s="13" t="str">
        <f>'3B 01-09-2025'!A201</f>
        <v>138116 E</v>
      </c>
      <c r="K200" s="1" t="str">
        <f>VLOOKUP(J200,Tableau3Bandes[],2,0)</f>
        <v>DUFLOT ALAIN</v>
      </c>
      <c r="L200" s="23" t="str">
        <f>VLOOKUP(J200,Tableau3Bandes[],8,0)</f>
        <v>05043 – ACAD. TAPIS VERT DE REIMS</v>
      </c>
      <c r="N200" s="14" t="str">
        <f>'Cadre 01-09-2025'!A201</f>
        <v>015067 N</v>
      </c>
      <c r="O200" s="1" t="str">
        <f>VLOOKUP(N200,TableauCadre[],2,0)</f>
        <v>MATHIS VERONIQUE</v>
      </c>
      <c r="P200" s="23" t="str">
        <f>VLOOKUP(N200,TableauCadre[],8,0)</f>
        <v>11034 – BILLARD CLUB EPINAL</v>
      </c>
      <c r="R200" s="11" t="str">
        <f t="shared" si="9"/>
        <v>121172 M</v>
      </c>
      <c r="T200" s="1" t="s">
        <v>459</v>
      </c>
      <c r="U200" s="1" t="str">
        <f t="shared" si="10"/>
        <v>COCHARD HERMANN</v>
      </c>
      <c r="V200" s="1" t="str">
        <f t="shared" si="11"/>
        <v>05021 – ACADEMIE TROYES AUBE BILLARD</v>
      </c>
    </row>
    <row r="201" spans="2:22" ht="15.75" thickBot="1" x14ac:dyDescent="0.3">
      <c r="B201" s="6" t="str">
        <f>'Libre 01-09-2025'!A202</f>
        <v>133012 W</v>
      </c>
      <c r="C201" s="1" t="str">
        <f>VLOOKUP(B201,TableauLibre[],2,0)</f>
        <v>COFFINET JEAN PIERRE</v>
      </c>
      <c r="D201" s="23" t="str">
        <f>VLOOKUP(B201,TableauLibre[],8,0)</f>
        <v>05043 – ACAD. TAPIS VERT DE REIMS</v>
      </c>
      <c r="F201" s="12" t="str">
        <f>'Bande 01-09-2025'!A202</f>
        <v>101998 A</v>
      </c>
      <c r="G201" s="1" t="str">
        <f>VLOOKUP(F201,TableauBande[],2,0)</f>
        <v>FROHNHOFER OLIVIER</v>
      </c>
      <c r="H201" s="23" t="str">
        <f>VLOOKUP(F201,TableauBande[],8,0)</f>
        <v>01023 – B.C. NEUF BRISACH</v>
      </c>
      <c r="J201" s="13" t="str">
        <f>'3B 01-09-2025'!A202</f>
        <v>131661 X</v>
      </c>
      <c r="K201" s="1" t="str">
        <f>VLOOKUP(J201,Tableau3Bandes[],2,0)</f>
        <v>DUGOT GERARD</v>
      </c>
      <c r="L201" s="23" t="str">
        <f>VLOOKUP(J201,Tableau3Bandes[],8,0)</f>
        <v>11052 – BILLARD CLUB FRIGNICOURT</v>
      </c>
      <c r="N201" s="14" t="str">
        <f>'Cadre 01-09-2025'!A202</f>
        <v>010142 C</v>
      </c>
      <c r="O201" s="1" t="str">
        <f>VLOOKUP(N201,TableauCadre[],2,0)</f>
        <v>MAUBERT PATRICK</v>
      </c>
      <c r="P201" s="23" t="str">
        <f>VLOOKUP(N201,TableauCadre[],8,0)</f>
        <v>01020 – B.C. 1947 SELESTAT</v>
      </c>
      <c r="R201" s="11" t="str">
        <f t="shared" si="9"/>
        <v>133012 W</v>
      </c>
      <c r="T201" s="1" t="s">
        <v>462</v>
      </c>
      <c r="U201" s="1" t="str">
        <f t="shared" si="10"/>
        <v>COFFINET JEAN PIERRE</v>
      </c>
      <c r="V201" s="1" t="str">
        <f t="shared" si="11"/>
        <v>05043 – ACAD. TAPIS VERT DE REIMS</v>
      </c>
    </row>
    <row r="202" spans="2:22" ht="15.75" thickBot="1" x14ac:dyDescent="0.3">
      <c r="B202" s="6" t="str">
        <f>'Libre 01-09-2025'!A203</f>
        <v>132188 E</v>
      </c>
      <c r="C202" s="1" t="str">
        <f>VLOOKUP(B202,TableauLibre[],2,0)</f>
        <v>COLLARD REMI</v>
      </c>
      <c r="D202" s="23" t="str">
        <f>VLOOKUP(B202,TableauLibre[],8,0)</f>
        <v>05041 – BILLARD CLUB DE GRAUVES</v>
      </c>
      <c r="F202" s="12" t="str">
        <f>'Bande 01-09-2025'!A203</f>
        <v>015331 R</v>
      </c>
      <c r="G202" s="1" t="str">
        <f>VLOOKUP(F202,TableauBande[],2,0)</f>
        <v>FRONTON JEAN PIERRE</v>
      </c>
      <c r="H202" s="23" t="str">
        <f>VLOOKUP(F202,TableauBande[],8,0)</f>
        <v>11032 – BILLARD CLUB HOMECOURT</v>
      </c>
      <c r="J202" s="13" t="str">
        <f>'3B 01-09-2025'!A203</f>
        <v>112345 Z</v>
      </c>
      <c r="K202" s="1" t="str">
        <f>VLOOKUP(J202,Tableau3Bandes[],2,0)</f>
        <v>DUPONT LAURENT</v>
      </c>
      <c r="L202" s="23" t="str">
        <f>VLOOKUP(J202,Tableau3Bandes[],8,0)</f>
        <v>11050 – BILLARD CLUB SAINT MIHIEL</v>
      </c>
      <c r="N202" s="14" t="str">
        <f>'Cadre 01-09-2025'!A203</f>
        <v>132189 F</v>
      </c>
      <c r="O202" s="1" t="str">
        <f>VLOOKUP(N202,TableauCadre[],2,0)</f>
        <v>MAUDUIT CHRISTOPHE</v>
      </c>
      <c r="P202" s="23" t="str">
        <f>VLOOKUP(N202,TableauCadre[],8,0)</f>
        <v>05028 – BILLARD CLUB DE MARIGNY ST FLAVY</v>
      </c>
      <c r="R202" s="11" t="str">
        <f t="shared" si="9"/>
        <v>132188 E</v>
      </c>
      <c r="T202" s="1" t="s">
        <v>464</v>
      </c>
      <c r="U202" s="1" t="str">
        <f t="shared" si="10"/>
        <v>COLLARD REMI</v>
      </c>
      <c r="V202" s="1" t="str">
        <f t="shared" si="11"/>
        <v>05041 – BILLARD CLUB DE GRAUVES</v>
      </c>
    </row>
    <row r="203" spans="2:22" ht="15.75" thickBot="1" x14ac:dyDescent="0.3">
      <c r="B203" s="6" t="str">
        <f>'Libre 01-09-2025'!A204</f>
        <v>102951 R</v>
      </c>
      <c r="C203" s="1" t="str">
        <f>VLOOKUP(B203,TableauLibre[],2,0)</f>
        <v>COLLE FREDERIC</v>
      </c>
      <c r="D203" s="23" t="str">
        <f>VLOOKUP(B203,TableauLibre[],8,0)</f>
        <v>11034 – BILLARD CLUB EPINAL</v>
      </c>
      <c r="F203" s="12" t="str">
        <f>'Bande 01-09-2025'!A204</f>
        <v>010050 O</v>
      </c>
      <c r="G203" s="1" t="str">
        <f>VLOOKUP(F203,TableauBande[],2,0)</f>
        <v>FUCHS PIERRE</v>
      </c>
      <c r="H203" s="23" t="str">
        <f>VLOOKUP(F203,TableauBande[],8,0)</f>
        <v>01031 – B.C. ERSTEIN</v>
      </c>
      <c r="J203" s="13" t="str">
        <f>'3B 01-09-2025'!A204</f>
        <v>015537 P</v>
      </c>
      <c r="K203" s="1" t="str">
        <f>VLOOKUP(J203,Tableau3Bandes[],2,0)</f>
        <v>DUPONT OLIVIER</v>
      </c>
      <c r="L203" s="23" t="str">
        <f>VLOOKUP(J203,Tableau3Bandes[],8,0)</f>
        <v>11051 – BILLARD CLUB BARISIEN</v>
      </c>
      <c r="N203" s="14" t="str">
        <f>'Cadre 01-09-2025'!A204</f>
        <v>147289 X</v>
      </c>
      <c r="O203" s="1" t="str">
        <f>VLOOKUP(N203,TableauCadre[],2,0)</f>
        <v>MAYEUR FRANCIS</v>
      </c>
      <c r="P203" s="23" t="str">
        <f>VLOOKUP(N203,TableauCadre[],8,0)</f>
        <v>11051 – BILLARD CLUB BARISIEN</v>
      </c>
      <c r="R203" s="11" t="str">
        <f t="shared" si="9"/>
        <v>102951 R</v>
      </c>
      <c r="T203" s="1" t="s">
        <v>466</v>
      </c>
      <c r="U203" s="1" t="str">
        <f t="shared" si="10"/>
        <v>COLLE FREDERIC</v>
      </c>
      <c r="V203" s="1" t="str">
        <f t="shared" si="11"/>
        <v>11034 – BILLARD CLUB EPINAL</v>
      </c>
    </row>
    <row r="204" spans="2:22" ht="15.75" thickBot="1" x14ac:dyDescent="0.3">
      <c r="B204" s="6" t="str">
        <f>'Libre 01-09-2025'!A205</f>
        <v>139496 G</v>
      </c>
      <c r="C204" s="1" t="str">
        <f>VLOOKUP(B204,TableauLibre[],2,0)</f>
        <v>COLLET LUC</v>
      </c>
      <c r="D204" s="23" t="str">
        <f>VLOOKUP(B204,TableauLibre[],8,0)</f>
        <v>11048 – ACADEMIE DE BILLARD DE ST DIZIER</v>
      </c>
      <c r="F204" s="12" t="str">
        <f>'Bande 01-09-2025'!A205</f>
        <v>159716 E</v>
      </c>
      <c r="G204" s="1" t="str">
        <f>VLOOKUP(F204,TableauBande[],2,0)</f>
        <v>FUHRMANN JEAN JACQUES</v>
      </c>
      <c r="H204" s="23" t="str">
        <f>VLOOKUP(F204,TableauBande[],8,0)</f>
        <v>11051 – BILLARD CLUB BARISIEN</v>
      </c>
      <c r="J204" s="13" t="str">
        <f>'3B 01-09-2025'!A205</f>
        <v>010227 J</v>
      </c>
      <c r="K204" s="1" t="str">
        <f>VLOOKUP(J204,Tableau3Bandes[],2,0)</f>
        <v>DURRSCHNABEL ROLAND</v>
      </c>
      <c r="L204" s="23" t="str">
        <f>VLOOKUP(J204,Tableau3Bandes[],8,0)</f>
        <v>01016 – B.C. HAGUENAU</v>
      </c>
      <c r="N204" s="14" t="str">
        <f>'Cadre 01-09-2025'!A205</f>
        <v>014983 H</v>
      </c>
      <c r="O204" s="1" t="str">
        <f>VLOOKUP(N204,TableauCadre[],2,0)</f>
        <v>MAYEUR MARCEL</v>
      </c>
      <c r="P204" s="23" t="str">
        <f>VLOOKUP(N204,TableauCadre[],8,0)</f>
        <v>11051 – BILLARD CLUB BARISIEN</v>
      </c>
      <c r="R204" s="11" t="str">
        <f t="shared" si="9"/>
        <v>139496 G</v>
      </c>
      <c r="T204" s="1" t="s">
        <v>468</v>
      </c>
      <c r="U204" s="1" t="str">
        <f t="shared" si="10"/>
        <v>COLLET LUC</v>
      </c>
      <c r="V204" s="1" t="str">
        <f t="shared" si="11"/>
        <v>11048 – ACADEMIE DE BILLARD DE ST DIZIER</v>
      </c>
    </row>
    <row r="205" spans="2:22" ht="15.75" thickBot="1" x14ac:dyDescent="0.3">
      <c r="B205" s="6" t="str">
        <f>'Libre 01-09-2025'!A206</f>
        <v>141037 N</v>
      </c>
      <c r="C205" s="1" t="str">
        <f>VLOOKUP(B205,TableauLibre[],2,0)</f>
        <v>COLLET MATHIEU</v>
      </c>
      <c r="D205" s="23" t="str">
        <f>VLOOKUP(B205,TableauLibre[],8,0)</f>
        <v>11047 – C.A.B. COMMERCY</v>
      </c>
      <c r="F205" s="12" t="str">
        <f>'Bande 01-09-2025'!A206</f>
        <v>015302 O</v>
      </c>
      <c r="G205" s="1" t="str">
        <f>VLOOKUP(F205,TableauBande[],2,0)</f>
        <v>GARDEUX GILBERT</v>
      </c>
      <c r="H205" s="23" t="str">
        <f>VLOOKUP(F205,TableauBande[],8,0)</f>
        <v>11044 – SAINT-DIE DES VOSGES BILLARD</v>
      </c>
      <c r="J205" s="13" t="str">
        <f>'3B 01-09-2025'!A206</f>
        <v>139789 N</v>
      </c>
      <c r="K205" s="1" t="str">
        <f>VLOOKUP(J205,Tableau3Bandes[],2,0)</f>
        <v>DURST GILLES</v>
      </c>
      <c r="L205" s="23" t="str">
        <f>VLOOKUP(J205,Tableau3Bandes[],8,0)</f>
        <v>11048 – ACADEMIE DE BILLARD DE ST DIZIER</v>
      </c>
      <c r="N205" s="14" t="str">
        <f>'Cadre 01-09-2025'!A206</f>
        <v>012021 J</v>
      </c>
      <c r="O205" s="1" t="str">
        <f>VLOOKUP(N205,TableauCadre[],2,0)</f>
        <v>MAZET PATRICK</v>
      </c>
      <c r="P205" s="23" t="str">
        <f>VLOOKUP(N205,TableauCadre[],8,0)</f>
        <v>05043 – ACAD. TAPIS VERT DE REIMS</v>
      </c>
      <c r="R205" s="11" t="str">
        <f t="shared" si="9"/>
        <v>141037 N</v>
      </c>
      <c r="T205" s="1" t="s">
        <v>470</v>
      </c>
      <c r="U205" s="1" t="str">
        <f t="shared" si="10"/>
        <v>COLLET MATHIEU</v>
      </c>
      <c r="V205" s="1" t="str">
        <f t="shared" si="11"/>
        <v>11047 – C.A.B. COMMERCY</v>
      </c>
    </row>
    <row r="206" spans="2:22" ht="15.75" thickBot="1" x14ac:dyDescent="0.3">
      <c r="B206" s="6" t="str">
        <f>'Libre 01-09-2025'!A207</f>
        <v>014794 A</v>
      </c>
      <c r="C206" s="1" t="str">
        <f>VLOOKUP(B206,TableauLibre[],2,0)</f>
        <v>COLLIGNON JEAN</v>
      </c>
      <c r="D206" s="23" t="str">
        <f>VLOOKUP(B206,TableauLibre[],8,0)</f>
        <v>11011 – BILLARD CLUB LONGWY</v>
      </c>
      <c r="F206" s="12" t="str">
        <f>'Bande 01-09-2025'!A207</f>
        <v>167172 J</v>
      </c>
      <c r="G206" s="1" t="str">
        <f>VLOOKUP(F206,TableauBande[],2,0)</f>
        <v>GASKA JEAN RAYMOND</v>
      </c>
      <c r="H206" s="23" t="str">
        <f>VLOOKUP(F206,TableauBande[],8,0)</f>
        <v>05040 – EPERNAY BILLARD CLUB</v>
      </c>
      <c r="J206" s="13" t="str">
        <f>'3B 01-09-2025'!A207</f>
        <v>139791 P</v>
      </c>
      <c r="K206" s="1" t="str">
        <f>VLOOKUP(J206,Tableau3Bandes[],2,0)</f>
        <v>DURUPT MARTIAL</v>
      </c>
      <c r="L206" s="23" t="str">
        <f>VLOOKUP(J206,Tableau3Bandes[],8,0)</f>
        <v>11064 – BILLARD CLUB ELOYES</v>
      </c>
      <c r="N206" s="14" t="str">
        <f>'Cadre 01-09-2025'!A207</f>
        <v>140763 Z</v>
      </c>
      <c r="O206" s="1" t="str">
        <f>VLOOKUP(N206,TableauCadre[],2,0)</f>
        <v>MEDDAHI MOHAMED</v>
      </c>
      <c r="P206" s="23" t="str">
        <f>VLOOKUP(N206,TableauCadre[],8,0)</f>
        <v>11013 – BILLARD CLUB METZ</v>
      </c>
      <c r="R206" s="11" t="str">
        <f t="shared" si="9"/>
        <v>014794 A</v>
      </c>
      <c r="T206" s="1" t="s">
        <v>472</v>
      </c>
      <c r="U206" s="1" t="str">
        <f t="shared" si="10"/>
        <v>COLLIGNON JEAN</v>
      </c>
      <c r="V206" s="1" t="str">
        <f t="shared" si="11"/>
        <v>11011 – BILLARD CLUB LONGWY</v>
      </c>
    </row>
    <row r="207" spans="2:22" ht="15.75" thickBot="1" x14ac:dyDescent="0.3">
      <c r="B207" s="6" t="str">
        <f>'Libre 01-09-2025'!A208</f>
        <v>135812 O</v>
      </c>
      <c r="C207" s="1" t="str">
        <f>VLOOKUP(B207,TableauLibre[],2,0)</f>
        <v>COLOMBO ALAIN</v>
      </c>
      <c r="D207" s="23" t="str">
        <f>VLOOKUP(B207,TableauLibre[],8,0)</f>
        <v>11033 – BILLARD CLUB AUDUN VILLERUPT</v>
      </c>
      <c r="F207" s="12" t="str">
        <f>'Bande 01-09-2025'!A208</f>
        <v>152799 L</v>
      </c>
      <c r="G207" s="1" t="str">
        <f>VLOOKUP(F207,TableauBande[],2,0)</f>
        <v>GAUDEFROY ALAIN</v>
      </c>
      <c r="H207" s="23" t="str">
        <f>VLOOKUP(F207,TableauBande[],8,0)</f>
        <v>05047 – BILLARD CLUB SEZANNAIS</v>
      </c>
      <c r="J207" s="13" t="str">
        <f>'3B 01-09-2025'!A208</f>
        <v>160303 S</v>
      </c>
      <c r="K207" s="1" t="str">
        <f>VLOOKUP(J207,Tableau3Bandes[],2,0)</f>
        <v>DURUPT TINO</v>
      </c>
      <c r="L207" s="23" t="str">
        <f>VLOOKUP(J207,Tableau3Bandes[],8,0)</f>
        <v>11064 – BILLARD CLUB ELOYES</v>
      </c>
      <c r="N207" s="14" t="str">
        <f>'Cadre 01-09-2025'!A208</f>
        <v>010193 B</v>
      </c>
      <c r="O207" s="1" t="str">
        <f>VLOOKUP(N207,TableauCadre[],2,0)</f>
        <v>MEISTER ALFRED</v>
      </c>
      <c r="P207" s="23" t="str">
        <f>VLOOKUP(N207,TableauCadre[],8,0)</f>
        <v>01006 – AMICALE DE BILLARD ECKBOLSHEIM</v>
      </c>
      <c r="R207" s="11" t="str">
        <f t="shared" si="9"/>
        <v>135812 O</v>
      </c>
      <c r="T207" s="1" t="s">
        <v>474</v>
      </c>
      <c r="U207" s="1" t="str">
        <f t="shared" si="10"/>
        <v>COLOMBO ALAIN</v>
      </c>
      <c r="V207" s="1" t="str">
        <f t="shared" si="11"/>
        <v>11033 – BILLARD CLUB AUDUN VILLERUPT</v>
      </c>
    </row>
    <row r="208" spans="2:22" ht="15.75" thickBot="1" x14ac:dyDescent="0.3">
      <c r="B208" s="6" t="str">
        <f>'Libre 01-09-2025'!A209</f>
        <v>145744 O</v>
      </c>
      <c r="C208" s="1" t="str">
        <f>VLOOKUP(B208,TableauLibre[],2,0)</f>
        <v>COLPIN ANTHONY</v>
      </c>
      <c r="D208" s="23" t="str">
        <f>VLOOKUP(B208,TableauLibre[],8,0)</f>
        <v>05032 – ARCIS BILLARD CLUB</v>
      </c>
      <c r="F208" s="12" t="str">
        <f>'Bande 01-09-2025'!A209</f>
        <v>148251 S</v>
      </c>
      <c r="G208" s="1" t="str">
        <f>VLOOKUP(F208,TableauBande[],2,0)</f>
        <v>GAUTHIER HERVE</v>
      </c>
      <c r="H208" s="23" t="str">
        <f>VLOOKUP(F208,TableauBande[],8,0)</f>
        <v>05040 – EPERNAY BILLARD CLUB</v>
      </c>
      <c r="J208" s="13" t="str">
        <f>'3B 01-09-2025'!A209</f>
        <v>162478 G</v>
      </c>
      <c r="K208" s="1" t="str">
        <f>VLOOKUP(J208,Tableau3Bandes[],2,0)</f>
        <v>EBER PIERRE</v>
      </c>
      <c r="L208" s="23" t="str">
        <f>VLOOKUP(J208,Tableau3Bandes[],8,0)</f>
        <v>01049 – B.C. BARR</v>
      </c>
      <c r="N208" s="14" t="str">
        <f>'Cadre 01-09-2025'!A209</f>
        <v>150120 Z</v>
      </c>
      <c r="O208" s="1" t="str">
        <f>VLOOKUP(N208,TableauCadre[],2,0)</f>
        <v>MENNINGER ERIC</v>
      </c>
      <c r="P208" s="23" t="str">
        <f>VLOOKUP(N208,TableauCadre[],8,0)</f>
        <v>01020 – B.C. 1947 SELESTAT</v>
      </c>
      <c r="R208" s="11" t="str">
        <f t="shared" si="9"/>
        <v>145744 O</v>
      </c>
      <c r="T208" s="1" t="s">
        <v>476</v>
      </c>
      <c r="U208" s="1" t="str">
        <f t="shared" si="10"/>
        <v>COLPIN ANTHONY</v>
      </c>
      <c r="V208" s="1" t="str">
        <f t="shared" si="11"/>
        <v>05032 – ARCIS BILLARD CLUB</v>
      </c>
    </row>
    <row r="209" spans="2:22" ht="15.75" thickBot="1" x14ac:dyDescent="0.3">
      <c r="B209" s="6" t="str">
        <f>'Libre 01-09-2025'!A210</f>
        <v>158110 J</v>
      </c>
      <c r="C209" s="1" t="str">
        <f>VLOOKUP(B209,TableauLibre[],2,0)</f>
        <v>COMPAGNON GERARD</v>
      </c>
      <c r="D209" s="23" t="str">
        <f>VLOOKUP(B209,TableauLibre[],8,0)</f>
        <v>05043 – ACAD. TAPIS VERT DE REIMS</v>
      </c>
      <c r="F209" s="12" t="str">
        <f>'Bande 01-09-2025'!A210</f>
        <v>139704 G</v>
      </c>
      <c r="G209" s="1" t="str">
        <f>VLOOKUP(F209,TableauBande[],2,0)</f>
        <v>GAVART FABRICE</v>
      </c>
      <c r="H209" s="23" t="str">
        <f>VLOOKUP(F209,TableauBande[],8,0)</f>
        <v>05043 – ACAD. TAPIS VERT DE REIMS</v>
      </c>
      <c r="J209" s="13" t="str">
        <f>'3B 01-09-2025'!A210</f>
        <v>014764 W</v>
      </c>
      <c r="K209" s="1" t="str">
        <f>VLOOKUP(J209,Tableau3Bandes[],2,0)</f>
        <v>ECK BERTRAND</v>
      </c>
      <c r="L209" s="23" t="str">
        <f>VLOOKUP(J209,Tableau3Bandes[],8,0)</f>
        <v>11003 – BILLARD CLUB BAN SAINT MARTIN</v>
      </c>
      <c r="N209" s="14" t="str">
        <f>'Cadre 01-09-2025'!A210</f>
        <v>129741 B</v>
      </c>
      <c r="O209" s="1" t="str">
        <f>VLOOKUP(N209,TableauCadre[],2,0)</f>
        <v>MERCHEZ AMAURY</v>
      </c>
      <c r="P209" s="23" t="str">
        <f>VLOOKUP(N209,TableauCadre[],8,0)</f>
        <v>05040 – EPERNAY BILLARD CLUB</v>
      </c>
      <c r="R209" s="11" t="str">
        <f t="shared" si="9"/>
        <v>158110 J</v>
      </c>
      <c r="T209" s="1" t="s">
        <v>478</v>
      </c>
      <c r="U209" s="1" t="str">
        <f t="shared" si="10"/>
        <v>COMPAGNON GERARD</v>
      </c>
      <c r="V209" s="1" t="str">
        <f t="shared" si="11"/>
        <v>05043 – ACAD. TAPIS VERT DE REIMS</v>
      </c>
    </row>
    <row r="210" spans="2:22" ht="15.75" thickBot="1" x14ac:dyDescent="0.3">
      <c r="B210" s="6" t="str">
        <f>'Libre 01-09-2025'!A211</f>
        <v>015449 F</v>
      </c>
      <c r="C210" s="1" t="str">
        <f>VLOOKUP(B210,TableauLibre[],2,0)</f>
        <v>CONE GERARD</v>
      </c>
      <c r="D210" s="23" t="str">
        <f>VLOOKUP(B210,TableauLibre[],8,0)</f>
        <v>11096 – BILLARD CLUB VAUCOULEURS</v>
      </c>
      <c r="F210" s="12" t="str">
        <f>'Bande 01-09-2025'!A211</f>
        <v>015167 J</v>
      </c>
      <c r="G210" s="1" t="str">
        <f>VLOOKUP(F210,TableauBande[],2,0)</f>
        <v>GENY ALAIN</v>
      </c>
      <c r="H210" s="23" t="str">
        <f>VLOOKUP(F210,TableauBande[],8,0)</f>
        <v>11042 – BILLARD CLUB STEPHANOIS</v>
      </c>
      <c r="J210" s="13" t="str">
        <f>'3B 01-09-2025'!A211</f>
        <v>010433 H</v>
      </c>
      <c r="K210" s="1" t="str">
        <f>VLOOKUP(J210,Tableau3Bandes[],2,0)</f>
        <v>EMSALEM MARC</v>
      </c>
      <c r="L210" s="23" t="str">
        <f>VLOOKUP(J210,Tableau3Bandes[],8,0)</f>
        <v>11035 – C.B. SARREGUEMINES</v>
      </c>
      <c r="N210" s="14" t="str">
        <f>'Cadre 01-09-2025'!A211</f>
        <v>148288 H</v>
      </c>
      <c r="O210" s="1" t="str">
        <f>VLOOKUP(N210,TableauCadre[],2,0)</f>
        <v>MERTZ REMY</v>
      </c>
      <c r="P210" s="23" t="str">
        <f>VLOOKUP(N210,TableauCadre[],8,0)</f>
        <v>01010 – B.C. LINGOLSHEIM</v>
      </c>
      <c r="R210" s="11" t="str">
        <f t="shared" si="9"/>
        <v>015449 F</v>
      </c>
      <c r="T210" s="1" t="s">
        <v>480</v>
      </c>
      <c r="U210" s="1" t="str">
        <f t="shared" si="10"/>
        <v>CONE GERARD</v>
      </c>
      <c r="V210" s="1" t="str">
        <f t="shared" si="11"/>
        <v>11096 – BILLARD CLUB VAUCOULEURS</v>
      </c>
    </row>
    <row r="211" spans="2:22" ht="15.75" thickBot="1" x14ac:dyDescent="0.3">
      <c r="B211" s="6" t="str">
        <f>'Libre 01-09-2025'!A212</f>
        <v>170165 M</v>
      </c>
      <c r="C211" s="1" t="str">
        <f>VLOOKUP(B211,TableauLibre[],2,0)</f>
        <v>CONRADT ALAIN</v>
      </c>
      <c r="D211" s="23" t="str">
        <f>VLOOKUP(B211,TableauLibre[],8,0)</f>
        <v>11027 – ASS. SPORT. LAXOVIENNE DE BILLARD</v>
      </c>
      <c r="F211" s="12" t="str">
        <f>'Bande 01-09-2025'!A212</f>
        <v>117082 E</v>
      </c>
      <c r="G211" s="1" t="str">
        <f>VLOOKUP(F211,TableauBande[],2,0)</f>
        <v>GEOFFROY GUY</v>
      </c>
      <c r="H211" s="23" t="str">
        <f>VLOOKUP(F211,TableauBande[],8,0)</f>
        <v>05042 – ACAD.CHALONNAISE DE BILLARD</v>
      </c>
      <c r="J211" s="13" t="str">
        <f>'3B 01-09-2025'!A212</f>
        <v>128668 U</v>
      </c>
      <c r="K211" s="1" t="str">
        <f>VLOOKUP(J211,Tableau3Bandes[],2,0)</f>
        <v>ENDERLIN VINCENT</v>
      </c>
      <c r="L211" s="23" t="str">
        <f>VLOOKUP(J211,Tableau3Bandes[],8,0)</f>
        <v>01018 – B.C. 55 SAINT LOUIS</v>
      </c>
      <c r="N211" s="14" t="str">
        <f>'Cadre 01-09-2025'!A212</f>
        <v>014811 R</v>
      </c>
      <c r="O211" s="1" t="str">
        <f>VLOOKUP(N211,TableauCadre[],2,0)</f>
        <v>MESA JOSE</v>
      </c>
      <c r="P211" s="23" t="str">
        <f>VLOOKUP(N211,TableauCadre[],8,0)</f>
        <v>11013 – BILLARD CLUB METZ</v>
      </c>
      <c r="R211" s="11" t="str">
        <f t="shared" si="9"/>
        <v>170165 M</v>
      </c>
      <c r="T211" s="1" t="s">
        <v>483</v>
      </c>
      <c r="U211" s="1" t="str">
        <f t="shared" si="10"/>
        <v>CONRADT ALAIN</v>
      </c>
      <c r="V211" s="1" t="str">
        <f t="shared" si="11"/>
        <v>11027 – ASS. SPORT. LAXOVIENNE DE BILLARD</v>
      </c>
    </row>
    <row r="212" spans="2:22" ht="15.75" thickBot="1" x14ac:dyDescent="0.3">
      <c r="B212" s="6" t="str">
        <f>'Libre 01-09-2025'!A213</f>
        <v>177016 J</v>
      </c>
      <c r="C212" s="1" t="str">
        <f>VLOOKUP(B212,TableauLibre[],2,0)</f>
        <v>CONRARD GILLES</v>
      </c>
      <c r="D212" s="23" t="str">
        <f>VLOOKUP(B212,TableauLibre[],8,0)</f>
        <v>11022 – ACADEMIE DE BILLARD SAINT-MAX / NANCY</v>
      </c>
      <c r="F212" s="12" t="str">
        <f>'Bande 01-09-2025'!A213</f>
        <v>015400 I</v>
      </c>
      <c r="G212" s="1" t="str">
        <f>VLOOKUP(F212,TableauBande[],2,0)</f>
        <v>GEORGES BERTRAND</v>
      </c>
      <c r="H212" s="23" t="str">
        <f>VLOOKUP(F212,TableauBande[],8,0)</f>
        <v>11005 – E.S. HAGONDANGE</v>
      </c>
      <c r="J212" s="13" t="str">
        <f>'3B 01-09-2025'!A213</f>
        <v>011804 A</v>
      </c>
      <c r="K212" s="1" t="str">
        <f>VLOOKUP(J212,Tableau3Bandes[],2,0)</f>
        <v>ENGELS ALAIN</v>
      </c>
      <c r="L212" s="23" t="str">
        <f>VLOOKUP(J212,Tableau3Bandes[],8,0)</f>
        <v>05001 – ACAD.CHARLEVILLE-MEZIERES</v>
      </c>
      <c r="N212" s="14" t="str">
        <f>'Cadre 01-09-2025'!A213</f>
        <v>010148 I</v>
      </c>
      <c r="O212" s="1" t="str">
        <f>VLOOKUP(N212,TableauCadre[],2,0)</f>
        <v>MESSMER YVES</v>
      </c>
      <c r="P212" s="23" t="str">
        <f>VLOOKUP(N212,TableauCadre[],8,0)</f>
        <v>01004 – B.C. BISCHHEIM</v>
      </c>
      <c r="R212" s="11" t="str">
        <f t="shared" si="9"/>
        <v>177016 J</v>
      </c>
      <c r="T212" s="1" t="s">
        <v>485</v>
      </c>
      <c r="U212" s="1" t="str">
        <f t="shared" si="10"/>
        <v>CONRARD GILLES</v>
      </c>
      <c r="V212" s="1" t="str">
        <f t="shared" si="11"/>
        <v>11022 – ACADEMIE DE BILLARD SAINT-MAX / NANCY</v>
      </c>
    </row>
    <row r="213" spans="2:22" ht="15.75" thickBot="1" x14ac:dyDescent="0.3">
      <c r="B213" s="6" t="str">
        <f>'Libre 01-09-2025'!A214</f>
        <v>140759 V</v>
      </c>
      <c r="C213" s="1" t="str">
        <f>VLOOKUP(B213,TableauLibre[],2,0)</f>
        <v>CONVARD MARVIN</v>
      </c>
      <c r="D213" s="23" t="str">
        <f>VLOOKUP(B213,TableauLibre[],8,0)</f>
        <v>11055 – BILLARD CLUB TOULOIS</v>
      </c>
      <c r="F213" s="12" t="str">
        <f>'Bande 01-09-2025'!A214</f>
        <v>014808 O</v>
      </c>
      <c r="G213" s="1" t="str">
        <f>VLOOKUP(F213,TableauBande[],2,0)</f>
        <v>GEORGES MARCEL</v>
      </c>
      <c r="H213" s="23" t="str">
        <f>VLOOKUP(F213,TableauBande[],8,0)</f>
        <v>11003 – BILLARD CLUB BAN SAINT MARTIN</v>
      </c>
      <c r="J213" s="13" t="str">
        <f>'3B 01-09-2025'!A214</f>
        <v>015011 J</v>
      </c>
      <c r="K213" s="1" t="str">
        <f>VLOOKUP(J213,Tableau3Bandes[],2,0)</f>
        <v>ERASMI ANDRE</v>
      </c>
      <c r="L213" s="23" t="str">
        <f>VLOOKUP(J213,Tableau3Bandes[],8,0)</f>
        <v>11066 – BILLARD CLUB GANDRANGE</v>
      </c>
      <c r="N213" s="14" t="str">
        <f>'Cadre 01-09-2025'!A214</f>
        <v>010023 N</v>
      </c>
      <c r="O213" s="1" t="str">
        <f>VLOOKUP(N213,TableauCadre[],2,0)</f>
        <v>METZ MARCEL</v>
      </c>
      <c r="P213" s="23" t="str">
        <f>VLOOKUP(N213,TableauCadre[],8,0)</f>
        <v>01031 – B.C. ERSTEIN</v>
      </c>
      <c r="R213" s="11" t="str">
        <f t="shared" si="9"/>
        <v>140759 V</v>
      </c>
      <c r="T213" s="1" t="s">
        <v>487</v>
      </c>
      <c r="U213" s="1" t="str">
        <f t="shared" si="10"/>
        <v>CONVARD MARVIN</v>
      </c>
      <c r="V213" s="1" t="str">
        <f t="shared" si="11"/>
        <v>11055 – BILLARD CLUB TOULOIS</v>
      </c>
    </row>
    <row r="214" spans="2:22" ht="15.75" thickBot="1" x14ac:dyDescent="0.3">
      <c r="B214" s="6" t="str">
        <f>'Libre 01-09-2025'!A215</f>
        <v>153645 F</v>
      </c>
      <c r="C214" s="1" t="str">
        <f>VLOOKUP(B214,TableauLibre[],2,0)</f>
        <v>COPI MOUTH THOMAS</v>
      </c>
      <c r="D214" s="23" t="str">
        <f>VLOOKUP(B214,TableauLibre[],8,0)</f>
        <v>11003 – BILLARD CLUB BAN SAINT MARTIN</v>
      </c>
      <c r="F214" s="12" t="str">
        <f>'Bande 01-09-2025'!A215</f>
        <v>010269 Z</v>
      </c>
      <c r="G214" s="1" t="str">
        <f>VLOOKUP(F214,TableauBande[],2,0)</f>
        <v>GERBER DIDIER</v>
      </c>
      <c r="H214" s="23" t="str">
        <f>VLOOKUP(F214,TableauBande[],8,0)</f>
        <v>01049 – B.C. BARR</v>
      </c>
      <c r="J214" s="13" t="str">
        <f>'3B 01-09-2025'!A215</f>
        <v>134504 G</v>
      </c>
      <c r="K214" s="1" t="str">
        <f>VLOOKUP(J214,Tableau3Bandes[],2,0)</f>
        <v>ESCHER EDGAR</v>
      </c>
      <c r="L214" s="23" t="str">
        <f>VLOOKUP(J214,Tableau3Bandes[],8,0)</f>
        <v>01020 – B.C. 1947 SELESTAT</v>
      </c>
      <c r="N214" s="14" t="str">
        <f>'Cadre 01-09-2025'!A215</f>
        <v>010163 X</v>
      </c>
      <c r="O214" s="1" t="str">
        <f>VLOOKUP(N214,TableauCadre[],2,0)</f>
        <v>MEYER ALAIN</v>
      </c>
      <c r="P214" s="23" t="str">
        <f>VLOOKUP(N214,TableauCadre[],8,0)</f>
        <v>01004 – B.C. BISCHHEIM</v>
      </c>
      <c r="R214" s="11" t="str">
        <f t="shared" si="9"/>
        <v>153645 F</v>
      </c>
      <c r="T214" s="1" t="s">
        <v>490</v>
      </c>
      <c r="U214" s="1" t="str">
        <f t="shared" si="10"/>
        <v>COPI MOUTH THOMAS</v>
      </c>
      <c r="V214" s="1" t="str">
        <f t="shared" si="11"/>
        <v>11003 – BILLARD CLUB BAN SAINT MARTIN</v>
      </c>
    </row>
    <row r="215" spans="2:22" ht="15.75" thickBot="1" x14ac:dyDescent="0.3">
      <c r="B215" s="6" t="str">
        <f>'Libre 01-09-2025'!A216</f>
        <v>163744 H</v>
      </c>
      <c r="C215" s="1" t="str">
        <f>VLOOKUP(B215,TableauLibre[],2,0)</f>
        <v>CORNILLE LILIAN</v>
      </c>
      <c r="D215" s="23" t="str">
        <f>VLOOKUP(B215,TableauLibre[],8,0)</f>
        <v>11078 – BILLARD CLUB DE BRIEY</v>
      </c>
      <c r="F215" s="12" t="str">
        <f>'Bande 01-09-2025'!A216</f>
        <v>143984 W</v>
      </c>
      <c r="G215" s="1" t="str">
        <f>VLOOKUP(F215,TableauBande[],2,0)</f>
        <v>GERMAIN JEAN PIERRE</v>
      </c>
      <c r="H215" s="23" t="str">
        <f>VLOOKUP(F215,TableauBande[],8,0)</f>
        <v>05043 – ACAD. TAPIS VERT DE REIMS</v>
      </c>
      <c r="J215" s="13" t="str">
        <f>'3B 01-09-2025'!A216</f>
        <v>106401 J</v>
      </c>
      <c r="K215" s="1" t="str">
        <f>VLOOKUP(J215,Tableau3Bandes[],2,0)</f>
        <v>EVELOY PATRICK</v>
      </c>
      <c r="L215" s="23" t="str">
        <f>VLOOKUP(J215,Tableau3Bandes[],8,0)</f>
        <v>05043 – ACAD. TAPIS VERT DE REIMS</v>
      </c>
      <c r="N215" s="14" t="str">
        <f>'Cadre 01-09-2025'!A216</f>
        <v>133874 A</v>
      </c>
      <c r="O215" s="1" t="str">
        <f>VLOOKUP(N215,TableauCadre[],2,0)</f>
        <v>MEYER ANDRE</v>
      </c>
      <c r="P215" s="23" t="str">
        <f>VLOOKUP(N215,TableauCadre[],8,0)</f>
        <v>01010 – B.C. LINGOLSHEIM</v>
      </c>
      <c r="R215" s="11" t="str">
        <f t="shared" si="9"/>
        <v>163744 H</v>
      </c>
      <c r="T215" s="1" t="s">
        <v>492</v>
      </c>
      <c r="U215" s="1" t="str">
        <f t="shared" si="10"/>
        <v>CORNILLE LILIAN</v>
      </c>
      <c r="V215" s="1" t="str">
        <f t="shared" si="11"/>
        <v>11078 – BILLARD CLUB DE BRIEY</v>
      </c>
    </row>
    <row r="216" spans="2:22" ht="15.75" thickBot="1" x14ac:dyDescent="0.3">
      <c r="B216" s="6" t="str">
        <f>'Libre 01-09-2025'!A217</f>
        <v>139866 M</v>
      </c>
      <c r="C216" s="1" t="str">
        <f>VLOOKUP(B216,TableauLibre[],2,0)</f>
        <v>CORROYER ELISABETH</v>
      </c>
      <c r="D216" s="23" t="str">
        <f>VLOOKUP(B216,TableauLibre[],8,0)</f>
        <v>01006 – AMICALE DE BILLARD ECKBOLSHEIM</v>
      </c>
      <c r="F216" s="12" t="str">
        <f>'Bande 01-09-2025'!A217</f>
        <v>156409 K</v>
      </c>
      <c r="G216" s="1" t="str">
        <f>VLOOKUP(F216,TableauBande[],2,0)</f>
        <v>GERMAIN YANNICK</v>
      </c>
      <c r="H216" s="23" t="str">
        <f>VLOOKUP(F216,TableauBande[],8,0)</f>
        <v>11034 – BILLARD CLUB EPINAL</v>
      </c>
      <c r="J216" s="13" t="str">
        <f>'3B 01-09-2025'!A217</f>
        <v>010084 W</v>
      </c>
      <c r="K216" s="1" t="str">
        <f>VLOOKUP(J216,Tableau3Bandes[],2,0)</f>
        <v>EYCHENNE BERNARD</v>
      </c>
      <c r="L216" s="23" t="str">
        <f>VLOOKUP(J216,Tableau3Bandes[],8,0)</f>
        <v>01010 – B.C. LINGOLSHEIM</v>
      </c>
      <c r="N216" s="14" t="str">
        <f>'Cadre 01-09-2025'!A217</f>
        <v>146093 Z</v>
      </c>
      <c r="O216" s="1" t="str">
        <f>VLOOKUP(N216,TableauCadre[],2,0)</f>
        <v>MIASIK GAUTHIER</v>
      </c>
      <c r="P216" s="23" t="str">
        <f>VLOOKUP(N216,TableauCadre[],8,0)</f>
        <v>11029 – BILLARD CLUB MUSSIPONTAIN</v>
      </c>
      <c r="R216" s="11" t="str">
        <f t="shared" si="9"/>
        <v>139866 M</v>
      </c>
      <c r="T216" s="1" t="s">
        <v>494</v>
      </c>
      <c r="U216" s="1" t="str">
        <f t="shared" si="10"/>
        <v>CORROYER ELISABETH</v>
      </c>
      <c r="V216" s="1" t="str">
        <f t="shared" si="11"/>
        <v>01006 – AMICALE DE BILLARD ECKBOLSHEIM</v>
      </c>
    </row>
    <row r="217" spans="2:22" ht="15.75" thickBot="1" x14ac:dyDescent="0.3">
      <c r="B217" s="6" t="str">
        <f>'Libre 01-09-2025'!A218</f>
        <v>162669 P</v>
      </c>
      <c r="C217" s="1" t="str">
        <f>VLOOKUP(B217,TableauLibre[],2,0)</f>
        <v>CORTOT ALAIN</v>
      </c>
      <c r="D217" s="23" t="str">
        <f>VLOOKUP(B217,TableauLibre[],8,0)</f>
        <v>11029 – BILLARD CLUB MUSSIPONTAIN</v>
      </c>
      <c r="F217" s="12" t="str">
        <f>'Bande 01-09-2025'!A218</f>
        <v>129766 A</v>
      </c>
      <c r="G217" s="1" t="str">
        <f>VLOOKUP(F217,TableauBande[],2,0)</f>
        <v>GIBART CLAUDE</v>
      </c>
      <c r="H217" s="23" t="str">
        <f>VLOOKUP(F217,TableauBande[],8,0)</f>
        <v>05047 – BILLARD CLUB SEZANNAIS</v>
      </c>
      <c r="J217" s="13" t="str">
        <f>'3B 01-09-2025'!A218</f>
        <v>010057 V</v>
      </c>
      <c r="K217" s="1" t="str">
        <f>VLOOKUP(J217,Tableau3Bandes[],2,0)</f>
        <v>FALCK JEANNOT</v>
      </c>
      <c r="L217" s="23" t="str">
        <f>VLOOKUP(J217,Tableau3Bandes[],8,0)</f>
        <v>01016 – B.C. HAGUENAU</v>
      </c>
      <c r="N217" s="14" t="str">
        <f>'Cadre 01-09-2025'!A218</f>
        <v>107101 H</v>
      </c>
      <c r="O217" s="1" t="str">
        <f>VLOOKUP(N217,TableauCadre[],2,0)</f>
        <v>MIASIK JEAN FRANCOIS</v>
      </c>
      <c r="P217" s="23" t="str">
        <f>VLOOKUP(N217,TableauCadre[],8,0)</f>
        <v>11029 – BILLARD CLUB MUSSIPONTAIN</v>
      </c>
      <c r="R217" s="11" t="str">
        <f t="shared" si="9"/>
        <v>162669 P</v>
      </c>
      <c r="T217" s="1" t="s">
        <v>496</v>
      </c>
      <c r="U217" s="1" t="str">
        <f t="shared" si="10"/>
        <v>CORTOT ALAIN</v>
      </c>
      <c r="V217" s="1" t="str">
        <f t="shared" si="11"/>
        <v>11029 – BILLARD CLUB MUSSIPONTAIN</v>
      </c>
    </row>
    <row r="218" spans="2:22" ht="15.75" thickBot="1" x14ac:dyDescent="0.3">
      <c r="B218" s="6" t="str">
        <f>'Libre 01-09-2025'!A219</f>
        <v>110821 J</v>
      </c>
      <c r="C218" s="1" t="str">
        <f>VLOOKUP(B218,TableauLibre[],2,0)</f>
        <v>COTIN JEAN CHARLES</v>
      </c>
      <c r="D218" s="23" t="str">
        <f>VLOOKUP(B218,TableauLibre[],8,0)</f>
        <v>11034 – BILLARD CLUB EPINAL</v>
      </c>
      <c r="F218" s="12" t="str">
        <f>'Bande 01-09-2025'!A219</f>
        <v>015141 J</v>
      </c>
      <c r="G218" s="1" t="str">
        <f>VLOOKUP(F218,TableauBande[],2,0)</f>
        <v>GIRROUARD PATRICK</v>
      </c>
      <c r="H218" s="23" t="str">
        <f>VLOOKUP(F218,TableauBande[],8,0)</f>
        <v>11053 – BILLARD CLUB LINEEN</v>
      </c>
      <c r="J218" s="13" t="str">
        <f>'3B 01-09-2025'!A219</f>
        <v>010100 M</v>
      </c>
      <c r="K218" s="1" t="str">
        <f>VLOOKUP(J218,Tableau3Bandes[],2,0)</f>
        <v>FALCONE BENOIT</v>
      </c>
      <c r="L218" s="23" t="str">
        <f>VLOOKUP(J218,Tableau3Bandes[],8,0)</f>
        <v>01041 – COLMAR BILLARD CLUB 71</v>
      </c>
      <c r="N218" s="14" t="str">
        <f>'Cadre 01-09-2025'!A219</f>
        <v>010040 E</v>
      </c>
      <c r="O218" s="1" t="str">
        <f>VLOOKUP(N218,TableauCadre[],2,0)</f>
        <v>MICHEL GUY</v>
      </c>
      <c r="P218" s="23" t="str">
        <f>VLOOKUP(N218,TableauCadre[],8,0)</f>
        <v>01004 – B.C. BISCHHEIM</v>
      </c>
      <c r="R218" s="11" t="str">
        <f t="shared" si="9"/>
        <v>110821 J</v>
      </c>
      <c r="T218" s="1" t="s">
        <v>498</v>
      </c>
      <c r="U218" s="1" t="str">
        <f t="shared" si="10"/>
        <v>COTIN JEAN CHARLES</v>
      </c>
      <c r="V218" s="1" t="str">
        <f t="shared" si="11"/>
        <v>11034 – BILLARD CLUB EPINAL</v>
      </c>
    </row>
    <row r="219" spans="2:22" ht="15.75" thickBot="1" x14ac:dyDescent="0.3">
      <c r="B219" s="6" t="str">
        <f>'Libre 01-09-2025'!A220</f>
        <v>011997 L</v>
      </c>
      <c r="C219" s="1" t="str">
        <f>VLOOKUP(B219,TableauLibre[],2,0)</f>
        <v>COUILLET JEAN CLAUDE</v>
      </c>
      <c r="D219" s="23" t="str">
        <f>VLOOKUP(B219,TableauLibre[],8,0)</f>
        <v>05047 – BILLARD CLUB SEZANNAIS</v>
      </c>
      <c r="F219" s="12" t="str">
        <f>'Bande 01-09-2025'!A220</f>
        <v>112383 L</v>
      </c>
      <c r="G219" s="1" t="str">
        <f>VLOOKUP(F219,TableauBande[],2,0)</f>
        <v>GOBILLOT ANTHONY</v>
      </c>
      <c r="H219" s="23" t="str">
        <f>VLOOKUP(F219,TableauBande[],8,0)</f>
        <v>11035 – C.B. SARREGUEMINES</v>
      </c>
      <c r="J219" s="13" t="str">
        <f>'3B 01-09-2025'!A220</f>
        <v>015159 B</v>
      </c>
      <c r="K219" s="1" t="str">
        <f>VLOOKUP(J219,Tableau3Bandes[],2,0)</f>
        <v>FANK FRANCOIS</v>
      </c>
      <c r="L219" s="23" t="str">
        <f>VLOOKUP(J219,Tableau3Bandes[],8,0)</f>
        <v>11033 – BILLARD CLUB AUDUN VILLERUPT</v>
      </c>
      <c r="N219" s="14" t="str">
        <f>'Cadre 01-09-2025'!A220</f>
        <v>023096 I</v>
      </c>
      <c r="O219" s="1" t="str">
        <f>VLOOKUP(N219,TableauCadre[],2,0)</f>
        <v>MICHEL JACQUES</v>
      </c>
      <c r="P219" s="23" t="str">
        <f>VLOOKUP(N219,TableauCadre[],8,0)</f>
        <v>11034 – BILLARD CLUB EPINAL</v>
      </c>
      <c r="R219" s="11" t="str">
        <f t="shared" si="9"/>
        <v>011997 L</v>
      </c>
      <c r="T219" s="1" t="s">
        <v>500</v>
      </c>
      <c r="U219" s="1" t="str">
        <f t="shared" si="10"/>
        <v>COUILLET JEAN CLAUDE</v>
      </c>
      <c r="V219" s="1" t="str">
        <f t="shared" si="11"/>
        <v>05047 – BILLARD CLUB SEZANNAIS</v>
      </c>
    </row>
    <row r="220" spans="2:22" ht="15.75" thickBot="1" x14ac:dyDescent="0.3">
      <c r="B220" s="6" t="str">
        <f>'Libre 01-09-2025'!A221</f>
        <v>130948 M</v>
      </c>
      <c r="C220" s="1" t="str">
        <f>VLOOKUP(B220,TableauLibre[],2,0)</f>
        <v>COURTOT ADRIEN</v>
      </c>
      <c r="D220" s="23" t="str">
        <f>VLOOKUP(B220,TableauLibre[],8,0)</f>
        <v>01041 – COLMAR BILLARD CLUB 71</v>
      </c>
      <c r="F220" s="12" t="str">
        <f>'Bande 01-09-2025'!A221</f>
        <v>128681 H</v>
      </c>
      <c r="G220" s="1" t="str">
        <f>VLOOKUP(F220,TableauBande[],2,0)</f>
        <v>GODEFROY JEAN</v>
      </c>
      <c r="H220" s="23" t="str">
        <f>VLOOKUP(F220,TableauBande[],8,0)</f>
        <v>11048 – ACADEMIE DE BILLARD DE ST DIZIER</v>
      </c>
      <c r="J220" s="13" t="str">
        <f>'3B 01-09-2025'!A221</f>
        <v>010318 W</v>
      </c>
      <c r="K220" s="1" t="str">
        <f>VLOOKUP(J220,Tableau3Bandes[],2,0)</f>
        <v>FASSEL DIDIER</v>
      </c>
      <c r="L220" s="23" t="str">
        <f>VLOOKUP(J220,Tableau3Bandes[],8,0)</f>
        <v>01031 – B.C. ERSTEIN</v>
      </c>
      <c r="N220" s="14" t="str">
        <f>'Cadre 01-09-2025'!A221</f>
        <v>010105 R</v>
      </c>
      <c r="O220" s="1" t="str">
        <f>VLOOKUP(N220,TableauCadre[],2,0)</f>
        <v>MIESCH GERARD</v>
      </c>
      <c r="P220" s="23" t="str">
        <f>VLOOKUP(N220,TableauCadre[],8,0)</f>
        <v>01041 – COLMAR BILLARD CLUB 71</v>
      </c>
      <c r="R220" s="11" t="str">
        <f t="shared" si="9"/>
        <v>130948 M</v>
      </c>
      <c r="T220" s="1" t="s">
        <v>502</v>
      </c>
      <c r="U220" s="1" t="str">
        <f t="shared" si="10"/>
        <v>COURTOT ADRIEN</v>
      </c>
      <c r="V220" s="1" t="str">
        <f t="shared" si="11"/>
        <v>01041 – COLMAR BILLARD CLUB 71</v>
      </c>
    </row>
    <row r="221" spans="2:22" ht="15.75" thickBot="1" x14ac:dyDescent="0.3">
      <c r="B221" s="6" t="str">
        <f>'Libre 01-09-2025'!A222</f>
        <v>150129 J</v>
      </c>
      <c r="C221" s="1" t="str">
        <f>VLOOKUP(B221,TableauLibre[],2,0)</f>
        <v>CRAINCOURT CAMERON</v>
      </c>
      <c r="D221" s="23" t="str">
        <f>VLOOKUP(B221,TableauLibre[],8,0)</f>
        <v>11029 – BILLARD CLUB MUSSIPONTAIN</v>
      </c>
      <c r="F221" s="12" t="str">
        <f>'Bande 01-09-2025'!A222</f>
        <v>142301 D</v>
      </c>
      <c r="G221" s="1" t="str">
        <f>VLOOKUP(F221,TableauBande[],2,0)</f>
        <v>GODEL JOHAN</v>
      </c>
      <c r="H221" s="23" t="str">
        <f>VLOOKUP(F221,TableauBande[],8,0)</f>
        <v>01031 – B.C. ERSTEIN</v>
      </c>
      <c r="J221" s="13" t="str">
        <f>'3B 01-09-2025'!A222</f>
        <v>104597 Z</v>
      </c>
      <c r="K221" s="1" t="str">
        <f>VLOOKUP(J221,Tableau3Bandes[],2,0)</f>
        <v>FATH CLAUDE</v>
      </c>
      <c r="L221" s="23" t="str">
        <f>VLOOKUP(J221,Tableau3Bandes[],8,0)</f>
        <v>01004 – B.C. BISCHHEIM</v>
      </c>
      <c r="N221" s="14" t="str">
        <f>'Cadre 01-09-2025'!A222</f>
        <v>014961 L</v>
      </c>
      <c r="O221" s="1" t="str">
        <f>VLOOKUP(N221,TableauCadre[],2,0)</f>
        <v>MILLOT PASCAL</v>
      </c>
      <c r="P221" s="23" t="str">
        <f>VLOOKUP(N221,TableauCadre[],8,0)</f>
        <v>11048 – ACADEMIE DE BILLARD DE ST DIZIER</v>
      </c>
      <c r="R221" s="11" t="str">
        <f t="shared" si="9"/>
        <v>150129 J</v>
      </c>
      <c r="T221" s="1" t="s">
        <v>504</v>
      </c>
      <c r="U221" s="1" t="str">
        <f t="shared" si="10"/>
        <v>CRAINCOURT CAMERON</v>
      </c>
      <c r="V221" s="1" t="str">
        <f t="shared" si="11"/>
        <v>11029 – BILLARD CLUB MUSSIPONTAIN</v>
      </c>
    </row>
    <row r="222" spans="2:22" ht="15.75" thickBot="1" x14ac:dyDescent="0.3">
      <c r="B222" s="6" t="str">
        <f>'Libre 01-09-2025'!A223</f>
        <v>178211 H</v>
      </c>
      <c r="C222" s="1" t="str">
        <f>VLOOKUP(B222,TableauLibre[],2,0)</f>
        <v>CREUSAT VALERIE</v>
      </c>
      <c r="D222" s="23" t="str">
        <f>VLOOKUP(B222,TableauLibre[],8,0)</f>
        <v>11029 – BILLARD CLUB MUSSIPONTAIN</v>
      </c>
      <c r="F222" s="12" t="str">
        <f>'Bande 01-09-2025'!A223</f>
        <v>136508 I</v>
      </c>
      <c r="G222" s="1" t="str">
        <f>VLOOKUP(F222,TableauBande[],2,0)</f>
        <v>GODET GERARD</v>
      </c>
      <c r="H222" s="23" t="str">
        <f>VLOOKUP(F222,TableauBande[],8,0)</f>
        <v>11055 – BILLARD CLUB TOULOIS</v>
      </c>
      <c r="J222" s="13" t="str">
        <f>'3B 01-09-2025'!A223</f>
        <v>014807 N</v>
      </c>
      <c r="K222" s="1" t="str">
        <f>VLOOKUP(J222,Tableau3Bandes[],2,0)</f>
        <v>FEDERICI JEAN</v>
      </c>
      <c r="L222" s="23" t="str">
        <f>VLOOKUP(J222,Tableau3Bandes[],8,0)</f>
        <v>11003 – BILLARD CLUB BAN SAINT MARTIN</v>
      </c>
      <c r="N222" s="14" t="str">
        <f>'Cadre 01-09-2025'!A223</f>
        <v>014962 M</v>
      </c>
      <c r="O222" s="1" t="str">
        <f>VLOOKUP(N222,TableauCadre[],2,0)</f>
        <v>MION JEAN PIERRE</v>
      </c>
      <c r="P222" s="23" t="str">
        <f>VLOOKUP(N222,TableauCadre[],8,0)</f>
        <v>11048 – ACADEMIE DE BILLARD DE ST DIZIER</v>
      </c>
      <c r="R222" s="11" t="str">
        <f t="shared" si="9"/>
        <v>178211 H</v>
      </c>
      <c r="T222" s="1" t="s">
        <v>506</v>
      </c>
      <c r="U222" s="1" t="str">
        <f t="shared" si="10"/>
        <v>CREUSAT VALERIE</v>
      </c>
      <c r="V222" s="1" t="str">
        <f t="shared" si="11"/>
        <v>11029 – BILLARD CLUB MUSSIPONTAIN</v>
      </c>
    </row>
    <row r="223" spans="2:22" ht="15.75" thickBot="1" x14ac:dyDescent="0.3">
      <c r="B223" s="6" t="str">
        <f>'Libre 01-09-2025'!A224</f>
        <v>177005 X</v>
      </c>
      <c r="C223" s="1" t="str">
        <f>VLOOKUP(B223,TableauLibre[],2,0)</f>
        <v>CRIVELOTTO JULIEN</v>
      </c>
      <c r="D223" s="23" t="str">
        <f>VLOOKUP(B223,TableauLibre[],8,0)</f>
        <v>11035 – C.B. SARREGUEMINES</v>
      </c>
      <c r="F223" s="12" t="str">
        <f>'Bande 01-09-2025'!A224</f>
        <v>101999 B</v>
      </c>
      <c r="G223" s="1" t="str">
        <f>VLOOKUP(F223,TableauBande[],2,0)</f>
        <v>GOEPFERT JEAN JACQUES</v>
      </c>
      <c r="H223" s="23" t="str">
        <f>VLOOKUP(F223,TableauBande[],8,0)</f>
        <v>01041 – COLMAR BILLARD CLUB 71</v>
      </c>
      <c r="J223" s="13" t="str">
        <f>'3B 01-09-2025'!A224</f>
        <v>010049 N</v>
      </c>
      <c r="K223" s="1" t="str">
        <f>VLOOKUP(J223,Tableau3Bandes[],2,0)</f>
        <v>FELDEN JEAN MARIE</v>
      </c>
      <c r="L223" s="23" t="str">
        <f>VLOOKUP(J223,Tableau3Bandes[],8,0)</f>
        <v>01031 – B.C. ERSTEIN</v>
      </c>
      <c r="N223" s="14" t="str">
        <f>'Cadre 01-09-2025'!A224</f>
        <v>014950 A</v>
      </c>
      <c r="O223" s="1" t="str">
        <f>VLOOKUP(N223,TableauCadre[],2,0)</f>
        <v>MOHAMED ANDRE</v>
      </c>
      <c r="P223" s="23" t="str">
        <f>VLOOKUP(N223,TableauCadre[],8,0)</f>
        <v>11050 – BILLARD CLUB SAINT MIHIEL</v>
      </c>
      <c r="R223" s="11" t="str">
        <f t="shared" si="9"/>
        <v>177005 X</v>
      </c>
      <c r="T223" s="1" t="s">
        <v>508</v>
      </c>
      <c r="U223" s="1" t="str">
        <f t="shared" si="10"/>
        <v>CRIVELOTTO JULIEN</v>
      </c>
      <c r="V223" s="1" t="str">
        <f t="shared" si="11"/>
        <v>11035 – C.B. SARREGUEMINES</v>
      </c>
    </row>
    <row r="224" spans="2:22" ht="15.75" thickBot="1" x14ac:dyDescent="0.3">
      <c r="B224" s="6" t="str">
        <f>'Libre 01-09-2025'!A225</f>
        <v>120534 Y</v>
      </c>
      <c r="C224" s="1" t="str">
        <f>VLOOKUP(B224,TableauLibre[],2,0)</f>
        <v>CRUSSIERE SERGE</v>
      </c>
      <c r="D224" s="23" t="str">
        <f>VLOOKUP(B224,TableauLibre[],8,0)</f>
        <v>11023 – BILLARD CLUB NEUVES MAISONS</v>
      </c>
      <c r="F224" s="12" t="str">
        <f>'Bande 01-09-2025'!A225</f>
        <v>131687 X</v>
      </c>
      <c r="G224" s="1" t="str">
        <f>VLOOKUP(F224,TableauBande[],2,0)</f>
        <v>GOMEZ JOSE</v>
      </c>
      <c r="H224" s="23" t="str">
        <f>VLOOKUP(F224,TableauBande[],8,0)</f>
        <v>11005 – E.S. HAGONDANGE</v>
      </c>
      <c r="J224" s="13" t="str">
        <f>'3B 01-09-2025'!A225</f>
        <v>015175 R</v>
      </c>
      <c r="K224" s="1" t="str">
        <f>VLOOKUP(J224,Tableau3Bandes[],2,0)</f>
        <v>FELLINI ANDRE</v>
      </c>
      <c r="L224" s="23" t="str">
        <f>VLOOKUP(J224,Tableau3Bandes[],8,0)</f>
        <v>11034 – BILLARD CLUB EPINAL</v>
      </c>
      <c r="N224" s="14" t="str">
        <f>'Cadre 01-09-2025'!A225</f>
        <v>010311 P</v>
      </c>
      <c r="O224" s="1" t="str">
        <f>VLOOKUP(N224,TableauCadre[],2,0)</f>
        <v>MONNIER GILLES</v>
      </c>
      <c r="P224" s="23" t="str">
        <f>VLOOKUP(N224,TableauCadre[],8,0)</f>
        <v>01016 – B.C. HAGUENAU</v>
      </c>
      <c r="R224" s="11" t="str">
        <f t="shared" si="9"/>
        <v>120534 Y</v>
      </c>
      <c r="T224" s="1" t="s">
        <v>510</v>
      </c>
      <c r="U224" s="1" t="str">
        <f t="shared" si="10"/>
        <v>CRUSSIERE SERGE</v>
      </c>
      <c r="V224" s="1" t="str">
        <f t="shared" si="11"/>
        <v>11023 – BILLARD CLUB NEUVES MAISONS</v>
      </c>
    </row>
    <row r="225" spans="2:22" ht="15.75" thickBot="1" x14ac:dyDescent="0.3">
      <c r="B225" s="6" t="str">
        <f>'Libre 01-09-2025'!A226</f>
        <v>136231 R</v>
      </c>
      <c r="C225" s="1" t="str">
        <f>VLOOKUP(B225,TableauLibre[],2,0)</f>
        <v>CUCCIA ALLAN</v>
      </c>
      <c r="D225" s="23" t="str">
        <f>VLOOKUP(B225,TableauLibre[],8,0)</f>
        <v>11078 – BILLARD CLUB DE BRIEY</v>
      </c>
      <c r="F225" s="12" t="str">
        <f>'Bande 01-09-2025'!A226</f>
        <v>106404 M</v>
      </c>
      <c r="G225" s="1" t="str">
        <f>VLOOKUP(F225,TableauBande[],2,0)</f>
        <v>GONZALEZ MAX</v>
      </c>
      <c r="H225" s="23" t="str">
        <f>VLOOKUP(F225,TableauBande[],8,0)</f>
        <v>11051 – BILLARD CLUB BARISIEN</v>
      </c>
      <c r="J225" s="13" t="str">
        <f>'3B 01-09-2025'!A226</f>
        <v>010003 T</v>
      </c>
      <c r="K225" s="1" t="str">
        <f>VLOOKUP(J225,Tableau3Bandes[],2,0)</f>
        <v>FELTZ MICHEL</v>
      </c>
      <c r="L225" s="23" t="str">
        <f>VLOOKUP(J225,Tableau3Bandes[],8,0)</f>
        <v>01035 – B.C. 60 COCOBEN</v>
      </c>
      <c r="N225" s="14" t="str">
        <f>'Cadre 01-09-2025'!A226</f>
        <v>015365 Z</v>
      </c>
      <c r="O225" s="1" t="str">
        <f>VLOOKUP(N225,TableauCadre[],2,0)</f>
        <v>MONTEL JONATHAN</v>
      </c>
      <c r="P225" s="23" t="str">
        <f>VLOOKUP(N225,TableauCadre[],8,0)</f>
        <v>11051 – BILLARD CLUB BARISIEN</v>
      </c>
      <c r="R225" s="11" t="str">
        <f t="shared" si="9"/>
        <v>136231 R</v>
      </c>
      <c r="T225" s="1" t="s">
        <v>512</v>
      </c>
      <c r="U225" s="1" t="str">
        <f t="shared" si="10"/>
        <v>CUCCIA ALLAN</v>
      </c>
      <c r="V225" s="1" t="str">
        <f t="shared" si="11"/>
        <v>11078 – BILLARD CLUB DE BRIEY</v>
      </c>
    </row>
    <row r="226" spans="2:22" ht="15.75" thickBot="1" x14ac:dyDescent="0.3">
      <c r="B226" s="6" t="str">
        <f>'Libre 01-09-2025'!A227</f>
        <v>139301 T</v>
      </c>
      <c r="C226" s="1" t="str">
        <f>VLOOKUP(B226,TableauLibre[],2,0)</f>
        <v>CUCCIA VALENTIN</v>
      </c>
      <c r="D226" s="23" t="str">
        <f>VLOOKUP(B226,TableauLibre[],8,0)</f>
        <v>11078 – BILLARD CLUB DE BRIEY</v>
      </c>
      <c r="F226" s="12" t="str">
        <f>'Bande 01-09-2025'!A227</f>
        <v>160410 J</v>
      </c>
      <c r="G226" s="1" t="str">
        <f>VLOOKUP(F226,TableauBande[],2,0)</f>
        <v>GOUSSOT MICHEL</v>
      </c>
      <c r="H226" s="23" t="str">
        <f>VLOOKUP(F226,TableauBande[],8,0)</f>
        <v>11029 – BILLARD CLUB MUSSIPONTAIN</v>
      </c>
      <c r="J226" s="13" t="str">
        <f>'3B 01-09-2025'!A227</f>
        <v>015542 U</v>
      </c>
      <c r="K226" s="1" t="str">
        <f>VLOOKUP(J226,Tableau3Bandes[],2,0)</f>
        <v>FERBACH JEAN JACQUES</v>
      </c>
      <c r="L226" s="23" t="str">
        <f>VLOOKUP(J226,Tableau3Bandes[],8,0)</f>
        <v>11062 – CERCLE DE BILLARD FRANCAIS ST AVOLD</v>
      </c>
      <c r="N226" s="14" t="str">
        <f>'Cadre 01-09-2025'!A227</f>
        <v>011937 D</v>
      </c>
      <c r="O226" s="1" t="str">
        <f>VLOOKUP(N226,TableauCadre[],2,0)</f>
        <v>MOUGEOLLE JACQUES</v>
      </c>
      <c r="P226" s="23" t="str">
        <f>VLOOKUP(N226,TableauCadre[],8,0)</f>
        <v>05034 – BILLARD TROYES AGGLO</v>
      </c>
      <c r="R226" s="11" t="str">
        <f t="shared" si="9"/>
        <v>139301 T</v>
      </c>
      <c r="T226" s="1" t="s">
        <v>514</v>
      </c>
      <c r="U226" s="1" t="str">
        <f t="shared" si="10"/>
        <v>CUCCIA VALENTIN</v>
      </c>
      <c r="V226" s="1" t="str">
        <f t="shared" si="11"/>
        <v>11078 – BILLARD CLUB DE BRIEY</v>
      </c>
    </row>
    <row r="227" spans="2:22" ht="15.75" thickBot="1" x14ac:dyDescent="0.3">
      <c r="B227" s="6" t="str">
        <f>'Libre 01-09-2025'!A228</f>
        <v>015054 A</v>
      </c>
      <c r="C227" s="1" t="str">
        <f>VLOOKUP(B227,TableauLibre[],2,0)</f>
        <v>CUNY DOMINIQUE</v>
      </c>
      <c r="D227" s="23" t="str">
        <f>VLOOKUP(B227,TableauLibre[],8,0)</f>
        <v>11064 – BILLARD CLUB ELOYES</v>
      </c>
      <c r="F227" s="12" t="str">
        <f>'Bande 01-09-2025'!A228</f>
        <v>107147 B</v>
      </c>
      <c r="G227" s="1" t="str">
        <f>VLOOKUP(F227,TableauBande[],2,0)</f>
        <v>GOUVERNEL PIERRE</v>
      </c>
      <c r="H227" s="23" t="str">
        <f>VLOOKUP(F227,TableauBande[],8,0)</f>
        <v>11067 – BILLARD CLUB FLORANGE</v>
      </c>
      <c r="J227" s="13" t="str">
        <f>'3B 01-09-2025'!A228</f>
        <v>138097 L</v>
      </c>
      <c r="K227" s="1" t="str">
        <f>VLOOKUP(J227,Tableau3Bandes[],2,0)</f>
        <v>FEVRE DANIEL</v>
      </c>
      <c r="L227" s="23" t="str">
        <f>VLOOKUP(J227,Tableau3Bandes[],8,0)</f>
        <v>05023 – BILLARD CLUB NOGENTAIS</v>
      </c>
      <c r="N227" s="14" t="str">
        <f>'Cadre 01-09-2025'!A228</f>
        <v>011758 G</v>
      </c>
      <c r="O227" s="1" t="str">
        <f>VLOOKUP(N227,TableauCadre[],2,0)</f>
        <v>MOUSSY JEAN CLAUDE</v>
      </c>
      <c r="P227" s="23" t="str">
        <f>VLOOKUP(N227,TableauCadre[],8,0)</f>
        <v>05040 – EPERNAY BILLARD CLUB</v>
      </c>
      <c r="R227" s="11" t="str">
        <f t="shared" si="9"/>
        <v>015054 A</v>
      </c>
      <c r="T227" s="1" t="s">
        <v>516</v>
      </c>
      <c r="U227" s="1" t="str">
        <f t="shared" si="10"/>
        <v>CUNY DOMINIQUE</v>
      </c>
      <c r="V227" s="1" t="str">
        <f t="shared" si="11"/>
        <v>11064 – BILLARD CLUB ELOYES</v>
      </c>
    </row>
    <row r="228" spans="2:22" ht="15.75" thickBot="1" x14ac:dyDescent="0.3">
      <c r="B228" s="6" t="str">
        <f>'Libre 01-09-2025'!A229</f>
        <v>156181 M</v>
      </c>
      <c r="C228" s="1" t="str">
        <f>VLOOKUP(B228,TableauLibre[],2,0)</f>
        <v>CURE JEAN LUC</v>
      </c>
      <c r="D228" s="23" t="str">
        <f>VLOOKUP(B228,TableauLibre[],8,0)</f>
        <v>11032 – BILLARD CLUB HOMECOURT</v>
      </c>
      <c r="F228" s="12" t="str">
        <f>'Bande 01-09-2025'!A229</f>
        <v>120954 C</v>
      </c>
      <c r="G228" s="1" t="str">
        <f>VLOOKUP(F228,TableauBande[],2,0)</f>
        <v>GRAMAIN DOMINIQUE</v>
      </c>
      <c r="H228" s="23" t="str">
        <f>VLOOKUP(F228,TableauBande[],8,0)</f>
        <v>01004 – B.C. BISCHHEIM</v>
      </c>
      <c r="J228" s="13" t="str">
        <f>'3B 01-09-2025'!A229</f>
        <v>010378 E</v>
      </c>
      <c r="K228" s="1" t="str">
        <f>VLOOKUP(J228,Tableau3Bandes[],2,0)</f>
        <v>FINK HENRI</v>
      </c>
      <c r="L228" s="23" t="str">
        <f>VLOOKUP(J228,Tableau3Bandes[],8,0)</f>
        <v>01049 – B.C. BARR</v>
      </c>
      <c r="N228" s="14" t="str">
        <f>'Cadre 01-09-2025'!A229</f>
        <v>015446 C</v>
      </c>
      <c r="O228" s="1" t="str">
        <f>VLOOKUP(N228,TableauCadre[],2,0)</f>
        <v>MUHLACH CLAUDE</v>
      </c>
      <c r="P228" s="23" t="str">
        <f>VLOOKUP(N228,TableauCadre[],8,0)</f>
        <v>11027 – ASS. SPORT. LAXOVIENNE DE BILLARD</v>
      </c>
      <c r="R228" s="11" t="str">
        <f t="shared" si="9"/>
        <v>156181 M</v>
      </c>
      <c r="T228" s="1" t="s">
        <v>518</v>
      </c>
      <c r="U228" s="1" t="str">
        <f t="shared" si="10"/>
        <v>CURE JEAN LUC</v>
      </c>
      <c r="V228" s="1" t="str">
        <f t="shared" si="11"/>
        <v>11032 – BILLARD CLUB HOMECOURT</v>
      </c>
    </row>
    <row r="229" spans="2:22" ht="15.75" thickBot="1" x14ac:dyDescent="0.3">
      <c r="B229" s="6" t="str">
        <f>'Libre 01-09-2025'!A230</f>
        <v>156778 L</v>
      </c>
      <c r="C229" s="1" t="str">
        <f>VLOOKUP(B229,TableauLibre[],2,0)</f>
        <v>CZEKALSKI GILLES</v>
      </c>
      <c r="D229" s="23" t="str">
        <f>VLOOKUP(B229,TableauLibre[],8,0)</f>
        <v>01031 – B.C. ERSTEIN</v>
      </c>
      <c r="F229" s="12" t="str">
        <f>'Bande 01-09-2025'!A230</f>
        <v>106394 C</v>
      </c>
      <c r="G229" s="1" t="str">
        <f>VLOOKUP(F229,TableauBande[],2,0)</f>
        <v>GRIESMAR PASCAL</v>
      </c>
      <c r="H229" s="23" t="str">
        <f>VLOOKUP(F229,TableauBande[],8,0)</f>
        <v>05043 – ACAD. TAPIS VERT DE REIMS</v>
      </c>
      <c r="J229" s="13" t="str">
        <f>'3B 01-09-2025'!A230</f>
        <v>010058 W</v>
      </c>
      <c r="K229" s="1" t="str">
        <f>VLOOKUP(J229,Tableau3Bandes[],2,0)</f>
        <v>FISCHER DENIS</v>
      </c>
      <c r="L229" s="23" t="str">
        <f>VLOOKUP(J229,Tableau3Bandes[],8,0)</f>
        <v>01004 – B.C. BISCHHEIM</v>
      </c>
      <c r="N229" s="14" t="str">
        <f>'Cadre 01-09-2025'!A230</f>
        <v>010077 P</v>
      </c>
      <c r="O229" s="1" t="str">
        <f>VLOOKUP(N229,TableauCadre[],2,0)</f>
        <v>MULLER CLAUDE</v>
      </c>
      <c r="P229" s="23" t="str">
        <f>VLOOKUP(N229,TableauCadre[],8,0)</f>
        <v>01020 – B.C. 1947 SELESTAT</v>
      </c>
      <c r="R229" s="11" t="str">
        <f t="shared" si="9"/>
        <v>156778 L</v>
      </c>
      <c r="T229" s="1" t="s">
        <v>520</v>
      </c>
      <c r="U229" s="1" t="str">
        <f t="shared" si="10"/>
        <v>CZEKALSKI GILLES</v>
      </c>
      <c r="V229" s="1" t="str">
        <f t="shared" si="11"/>
        <v>01031 – B.C. ERSTEIN</v>
      </c>
    </row>
    <row r="230" spans="2:22" ht="15.75" thickBot="1" x14ac:dyDescent="0.3">
      <c r="B230" s="6" t="str">
        <f>'Libre 01-09-2025'!A231</f>
        <v>015279 R</v>
      </c>
      <c r="C230" s="1" t="str">
        <f>VLOOKUP(B230,TableauLibre[],2,0)</f>
        <v>CZUBAK JEAN</v>
      </c>
      <c r="D230" s="23" t="str">
        <f>VLOOKUP(B230,TableauLibre[],8,0)</f>
        <v>11020 – BILLARD CLUB PIENNOIS</v>
      </c>
      <c r="F230" s="12" t="str">
        <f>'Bande 01-09-2025'!A231</f>
        <v>015575 B</v>
      </c>
      <c r="G230" s="1" t="str">
        <f>VLOOKUP(F230,TableauBande[],2,0)</f>
        <v>GRIMLER WILFRIED</v>
      </c>
      <c r="H230" s="23" t="str">
        <f>VLOOKUP(F230,TableauBande[],8,0)</f>
        <v>11032 – BILLARD CLUB HOMECOURT</v>
      </c>
      <c r="J230" s="13" t="str">
        <f>'3B 01-09-2025'!A231</f>
        <v>108824 O</v>
      </c>
      <c r="K230" s="1" t="str">
        <f>VLOOKUP(J230,Tableau3Bandes[],2,0)</f>
        <v>FLON ERIC</v>
      </c>
      <c r="L230" s="23" t="str">
        <f>VLOOKUP(J230,Tableau3Bandes[],8,0)</f>
        <v>05047 – BILLARD CLUB SEZANNAIS</v>
      </c>
      <c r="N230" s="14" t="str">
        <f>'Cadre 01-09-2025'!A231</f>
        <v>010289 T</v>
      </c>
      <c r="O230" s="1" t="str">
        <f>VLOOKUP(N230,TableauCadre[],2,0)</f>
        <v>MULLER CLAUDE</v>
      </c>
      <c r="P230" s="23" t="str">
        <f>VLOOKUP(N230,TableauCadre[],8,0)</f>
        <v>01031 – B.C. ERSTEIN</v>
      </c>
      <c r="R230" s="11" t="str">
        <f t="shared" si="9"/>
        <v>015279 R</v>
      </c>
      <c r="T230" s="1" t="s">
        <v>522</v>
      </c>
      <c r="U230" s="1" t="str">
        <f t="shared" si="10"/>
        <v>CZUBAK JEAN</v>
      </c>
      <c r="V230" s="1" t="str">
        <f t="shared" si="11"/>
        <v>11020 – BILLARD CLUB PIENNOIS</v>
      </c>
    </row>
    <row r="231" spans="2:22" ht="15.75" thickBot="1" x14ac:dyDescent="0.3">
      <c r="B231" s="6" t="str">
        <f>'Libre 01-09-2025'!A232</f>
        <v>134547 X</v>
      </c>
      <c r="C231" s="1" t="str">
        <f>VLOOKUP(B231,TableauLibre[],2,0)</f>
        <v>D ADDARIO ANTONIO</v>
      </c>
      <c r="D231" s="23" t="str">
        <f>VLOOKUP(B231,TableauLibre[],8,0)</f>
        <v>01010 – B.C. LINGOLSHEIM</v>
      </c>
      <c r="F231" s="12" t="str">
        <f>'Bande 01-09-2025'!A232</f>
        <v>160544 E</v>
      </c>
      <c r="G231" s="1" t="str">
        <f>VLOOKUP(F231,TableauBande[],2,0)</f>
        <v>GRIMOT JEAN LUC</v>
      </c>
      <c r="H231" s="23" t="str">
        <f>VLOOKUP(F231,TableauBande[],8,0)</f>
        <v>11044 – SAINT-DIE DES VOSGES BILLARD</v>
      </c>
      <c r="J231" s="13" t="str">
        <f>'3B 01-09-2025'!A232</f>
        <v>010101 N</v>
      </c>
      <c r="K231" s="1" t="str">
        <f>VLOOKUP(J231,Tableau3Bandes[],2,0)</f>
        <v>FOERG REMY</v>
      </c>
      <c r="L231" s="23" t="str">
        <f>VLOOKUP(J231,Tableau3Bandes[],8,0)</f>
        <v>01041 – COLMAR BILLARD CLUB 71</v>
      </c>
      <c r="N231" s="14" t="str">
        <f>'Cadre 01-09-2025'!A232</f>
        <v>186749 N</v>
      </c>
      <c r="O231" s="1" t="str">
        <f>VLOOKUP(N231,TableauCadre[],2,0)</f>
        <v>MULLER STEPHAN</v>
      </c>
      <c r="P231" s="23" t="str">
        <f>VLOOKUP(N231,TableauCadre[],8,0)</f>
        <v>05043 – ACAD. TAPIS VERT DE REIMS</v>
      </c>
      <c r="R231" s="11" t="str">
        <f t="shared" si="9"/>
        <v>134547 X</v>
      </c>
      <c r="T231" s="1" t="s">
        <v>524</v>
      </c>
      <c r="U231" s="1" t="str">
        <f t="shared" si="10"/>
        <v>D ADDARIO ANTONIO</v>
      </c>
      <c r="V231" s="1" t="str">
        <f t="shared" si="11"/>
        <v>01010 – B.C. LINGOLSHEIM</v>
      </c>
    </row>
    <row r="232" spans="2:22" ht="15.75" thickBot="1" x14ac:dyDescent="0.3">
      <c r="B232" s="6" t="str">
        <f>'Libre 01-09-2025'!A233</f>
        <v>011783 F</v>
      </c>
      <c r="C232" s="1" t="str">
        <f>VLOOKUP(B232,TableauLibre[],2,0)</f>
        <v>DA FONSECA JOSE</v>
      </c>
      <c r="D232" s="23" t="str">
        <f>VLOOKUP(B232,TableauLibre[],8,0)</f>
        <v>05042 – ACAD.CHALONNAISE DE BILLARD</v>
      </c>
      <c r="F232" s="12" t="str">
        <f>'Bande 01-09-2025'!A233</f>
        <v>135192 S</v>
      </c>
      <c r="G232" s="1" t="str">
        <f>VLOOKUP(F232,TableauBande[],2,0)</f>
        <v>GROSDEMANGE BERNARD</v>
      </c>
      <c r="H232" s="23" t="str">
        <f>VLOOKUP(F232,TableauBande[],8,0)</f>
        <v>11034 – BILLARD CLUB EPINAL</v>
      </c>
      <c r="J232" s="13" t="str">
        <f>'3B 01-09-2025'!A233</f>
        <v>011457 R</v>
      </c>
      <c r="K232" s="1" t="str">
        <f>VLOOKUP(J232,Tableau3Bandes[],2,0)</f>
        <v>FORLEN BERTRAND</v>
      </c>
      <c r="L232" s="23" t="str">
        <f>VLOOKUP(J232,Tableau3Bandes[],8,0)</f>
        <v>01070 – FCM BILLARD</v>
      </c>
      <c r="N232" s="14" t="str">
        <f>'Cadre 01-09-2025'!A233</f>
        <v>011820 Q</v>
      </c>
      <c r="O232" s="1" t="str">
        <f>VLOOKUP(N232,TableauCadre[],2,0)</f>
        <v>N GUYEN PHU QUY</v>
      </c>
      <c r="P232" s="23" t="str">
        <f>VLOOKUP(N232,TableauCadre[],8,0)</f>
        <v>05034 – BILLARD TROYES AGGLO</v>
      </c>
      <c r="R232" s="11" t="str">
        <f t="shared" si="9"/>
        <v>011783 F</v>
      </c>
      <c r="T232" s="1" t="s">
        <v>526</v>
      </c>
      <c r="U232" s="1" t="str">
        <f t="shared" si="10"/>
        <v>DA FONSECA JOSE</v>
      </c>
      <c r="V232" s="1" t="str">
        <f t="shared" si="11"/>
        <v>05042 – ACAD.CHALONNAISE DE BILLARD</v>
      </c>
    </row>
    <row r="233" spans="2:22" ht="15.75" thickBot="1" x14ac:dyDescent="0.3">
      <c r="B233" s="6" t="str">
        <f>'Libre 01-09-2025'!A234</f>
        <v>010271 B</v>
      </c>
      <c r="C233" s="1" t="str">
        <f>VLOOKUP(B233,TableauLibre[],2,0)</f>
        <v>DA ROCHA VITORINO</v>
      </c>
      <c r="D233" s="23" t="str">
        <f>VLOOKUP(B233,TableauLibre[],8,0)</f>
        <v>01049 – B.C. BARR</v>
      </c>
      <c r="F233" s="12" t="str">
        <f>'Bande 01-09-2025'!A234</f>
        <v>143970 I</v>
      </c>
      <c r="G233" s="1" t="str">
        <f>VLOOKUP(F233,TableauBande[],2,0)</f>
        <v>GRUYER PASCAL</v>
      </c>
      <c r="H233" s="23" t="str">
        <f>VLOOKUP(F233,TableauBande[],8,0)</f>
        <v>05035 – ROMILLY SPORT 10 SECTION BILLARD</v>
      </c>
      <c r="J233" s="13" t="str">
        <f>'3B 01-09-2025'!A234</f>
        <v>011771 T</v>
      </c>
      <c r="K233" s="1" t="str">
        <f>VLOOKUP(J233,Tableau3Bandes[],2,0)</f>
        <v>FOURMET SEBASTIEN</v>
      </c>
      <c r="L233" s="23" t="str">
        <f>VLOOKUP(J233,Tableau3Bandes[],8,0)</f>
        <v>05041 – BILLARD CLUB DE GRAUVES</v>
      </c>
      <c r="N233" s="14" t="str">
        <f>'Cadre 01-09-2025'!A234</f>
        <v>161116 B</v>
      </c>
      <c r="O233" s="1" t="str">
        <f>VLOOKUP(N233,TableauCadre[],2,0)</f>
        <v>N GUYEN XUAN VINH</v>
      </c>
      <c r="P233" s="23" t="str">
        <f>VLOOKUP(N233,TableauCadre[],8,0)</f>
        <v>05034 – BILLARD TROYES AGGLO</v>
      </c>
      <c r="R233" s="11" t="str">
        <f t="shared" si="9"/>
        <v>010271 B</v>
      </c>
      <c r="T233" s="1" t="s">
        <v>528</v>
      </c>
      <c r="U233" s="1" t="str">
        <f t="shared" si="10"/>
        <v>DA ROCHA VITORINO</v>
      </c>
      <c r="V233" s="1" t="str">
        <f t="shared" si="11"/>
        <v>01049 – B.C. BARR</v>
      </c>
    </row>
    <row r="234" spans="2:22" ht="15.75" thickBot="1" x14ac:dyDescent="0.3">
      <c r="B234" s="6" t="str">
        <f>'Libre 01-09-2025'!A235</f>
        <v>012884 O</v>
      </c>
      <c r="C234" s="1" t="str">
        <f>VLOOKUP(B234,TableauLibre[],2,0)</f>
        <v>DAL CORTIVO PAUL</v>
      </c>
      <c r="D234" s="23" t="str">
        <f>VLOOKUP(B234,TableauLibre[],8,0)</f>
        <v>11067 – BILLARD CLUB FLORANGE</v>
      </c>
      <c r="F234" s="12" t="str">
        <f>'Bande 01-09-2025'!A235</f>
        <v>015020 S</v>
      </c>
      <c r="G234" s="1" t="str">
        <f>VLOOKUP(F234,TableauBande[],2,0)</f>
        <v>GUCKERT CHRISTIAN</v>
      </c>
      <c r="H234" s="23" t="str">
        <f>VLOOKUP(F234,TableauBande[],8,0)</f>
        <v>11005 – E.S. HAGONDANGE</v>
      </c>
      <c r="J234" s="13" t="str">
        <f>'3B 01-09-2025'!A235</f>
        <v>011772 U</v>
      </c>
      <c r="K234" s="1" t="str">
        <f>VLOOKUP(J234,Tableau3Bandes[],2,0)</f>
        <v>FOURMET THIERRY</v>
      </c>
      <c r="L234" s="23" t="str">
        <f>VLOOKUP(J234,Tableau3Bandes[],8,0)</f>
        <v>05043 – ACAD. TAPIS VERT DE REIMS</v>
      </c>
      <c r="N234" s="14" t="str">
        <f>'Cadre 01-09-2025'!A235</f>
        <v>109108 M</v>
      </c>
      <c r="O234" s="1" t="str">
        <f>VLOOKUP(N234,TableauCadre[],2,0)</f>
        <v>NGO VAN DONG</v>
      </c>
      <c r="P234" s="23" t="str">
        <f>VLOOKUP(N234,TableauCadre[],8,0)</f>
        <v>05043 – ACAD. TAPIS VERT DE REIMS</v>
      </c>
      <c r="R234" s="11" t="str">
        <f t="shared" si="9"/>
        <v>012884 O</v>
      </c>
      <c r="T234" s="1" t="s">
        <v>530</v>
      </c>
      <c r="U234" s="1" t="str">
        <f t="shared" si="10"/>
        <v>DAL CORTIVO PAUL</v>
      </c>
      <c r="V234" s="1" t="str">
        <f t="shared" si="11"/>
        <v>11067 – BILLARD CLUB FLORANGE</v>
      </c>
    </row>
    <row r="235" spans="2:22" ht="15.75" thickBot="1" x14ac:dyDescent="0.3">
      <c r="B235" s="6" t="str">
        <f>'Libre 01-09-2025'!A236</f>
        <v>014817 X</v>
      </c>
      <c r="C235" s="1" t="str">
        <f>VLOOKUP(B235,TableauLibre[],2,0)</f>
        <v>DALLA TORRE GERARD</v>
      </c>
      <c r="D235" s="23" t="str">
        <f>VLOOKUP(B235,TableauLibre[],8,0)</f>
        <v>11067 – BILLARD CLUB FLORANGE</v>
      </c>
      <c r="F235" s="12" t="str">
        <f>'Bande 01-09-2025'!A236</f>
        <v>015355 P</v>
      </c>
      <c r="G235" s="1" t="str">
        <f>VLOOKUP(F235,TableauBande[],2,0)</f>
        <v>GUERY PATRICK</v>
      </c>
      <c r="H235" s="23" t="str">
        <f>VLOOKUP(F235,TableauBande[],8,0)</f>
        <v>11073 – BILLARD CLUB GERARDMER</v>
      </c>
      <c r="J235" s="13" t="str">
        <f>'3B 01-09-2025'!A236</f>
        <v>102056 G</v>
      </c>
      <c r="K235" s="1" t="str">
        <f>VLOOKUP(J235,Tableau3Bandes[],2,0)</f>
        <v>FRAGNIER ANDRE</v>
      </c>
      <c r="L235" s="23" t="str">
        <f>VLOOKUP(J235,Tableau3Bandes[],8,0)</f>
        <v>01031 – B.C. ERSTEIN</v>
      </c>
      <c r="N235" s="14" t="str">
        <f>'Cadre 01-09-2025'!A236</f>
        <v>122993 N</v>
      </c>
      <c r="O235" s="1" t="str">
        <f>VLOOKUP(N235,TableauCadre[],2,0)</f>
        <v>NGUYEN XUAN VINH</v>
      </c>
      <c r="P235" s="23" t="str">
        <f>VLOOKUP(N235,TableauCadre[],8,0)</f>
        <v>05043 – ACAD. TAPIS VERT DE REIMS</v>
      </c>
      <c r="R235" s="11" t="str">
        <f t="shared" si="9"/>
        <v>014817 X</v>
      </c>
      <c r="T235" s="1" t="s">
        <v>532</v>
      </c>
      <c r="U235" s="1" t="str">
        <f t="shared" si="10"/>
        <v>DALLA TORRE GERARD</v>
      </c>
      <c r="V235" s="1" t="str">
        <f t="shared" si="11"/>
        <v>11067 – BILLARD CLUB FLORANGE</v>
      </c>
    </row>
    <row r="236" spans="2:22" ht="15.75" thickBot="1" x14ac:dyDescent="0.3">
      <c r="B236" s="6" t="str">
        <f>'Libre 01-09-2025'!A237</f>
        <v>010002 S</v>
      </c>
      <c r="C236" s="1" t="str">
        <f>VLOOKUP(B236,TableauLibre[],2,0)</f>
        <v>DAMBACH BERTRAND</v>
      </c>
      <c r="D236" s="23" t="str">
        <f>VLOOKUP(B236,TableauLibre[],8,0)</f>
        <v>01035 – B.C. 60 COCOBEN</v>
      </c>
      <c r="F236" s="12" t="str">
        <f>'Bande 01-09-2025'!A237</f>
        <v>015049 V</v>
      </c>
      <c r="G236" s="1" t="str">
        <f>VLOOKUP(F236,TableauBande[],2,0)</f>
        <v>GUIDAT STEPHANE</v>
      </c>
      <c r="H236" s="23" t="str">
        <f>VLOOKUP(F236,TableauBande[],8,0)</f>
        <v>11048 – ACADEMIE DE BILLARD DE ST DIZIER</v>
      </c>
      <c r="J236" s="13" t="str">
        <f>'3B 01-09-2025'!A237</f>
        <v>125724 O</v>
      </c>
      <c r="K236" s="1" t="str">
        <f>VLOOKUP(J236,Tableau3Bandes[],2,0)</f>
        <v>FRANCK MATTHIEU</v>
      </c>
      <c r="L236" s="23" t="str">
        <f>VLOOKUP(J236,Tableau3Bandes[],8,0)</f>
        <v>11005 – E.S. HAGONDANGE</v>
      </c>
      <c r="N236" s="14" t="str">
        <f>'Cadre 01-09-2025'!A237</f>
        <v>014981 F</v>
      </c>
      <c r="O236" s="1" t="str">
        <f>VLOOKUP(N236,TableauCadre[],2,0)</f>
        <v>NICOLE JEAN PIERRE</v>
      </c>
      <c r="P236" s="23" t="str">
        <f>VLOOKUP(N236,TableauCadre[],8,0)</f>
        <v>11051 – BILLARD CLUB BARISIEN</v>
      </c>
      <c r="R236" s="11" t="str">
        <f t="shared" si="9"/>
        <v>010002 S</v>
      </c>
      <c r="T236" s="1" t="s">
        <v>534</v>
      </c>
      <c r="U236" s="1" t="str">
        <f t="shared" si="10"/>
        <v>DAMBACH BERTRAND</v>
      </c>
      <c r="V236" s="1" t="str">
        <f t="shared" si="11"/>
        <v>01035 – B.C. 60 COCOBEN</v>
      </c>
    </row>
    <row r="237" spans="2:22" ht="15.75" thickBot="1" x14ac:dyDescent="0.3">
      <c r="B237" s="6" t="str">
        <f>'Libre 01-09-2025'!A238</f>
        <v>102754 C</v>
      </c>
      <c r="C237" s="1" t="str">
        <f>VLOOKUP(B237,TableauLibre[],2,0)</f>
        <v>DAMOTA MANUEL</v>
      </c>
      <c r="D237" s="23" t="str">
        <f>VLOOKUP(B237,TableauLibre[],8,0)</f>
        <v>11051 – BILLARD CLUB BARISIEN</v>
      </c>
      <c r="F237" s="12" t="str">
        <f>'Bande 01-09-2025'!A238</f>
        <v>101989 R</v>
      </c>
      <c r="G237" s="1" t="str">
        <f>VLOOKUP(F237,TableauBande[],2,0)</f>
        <v>GUIOT FABRICE</v>
      </c>
      <c r="H237" s="23" t="str">
        <f>VLOOKUP(F237,TableauBande[],8,0)</f>
        <v>01006 – AMICALE DE BILLARD ECKBOLSHEIM</v>
      </c>
      <c r="J237" s="13" t="str">
        <f>'3B 01-09-2025'!A238</f>
        <v>014742 A</v>
      </c>
      <c r="K237" s="1" t="str">
        <f>VLOOKUP(J237,Tableau3Bandes[],2,0)</f>
        <v>FRANCK PASCAL</v>
      </c>
      <c r="L237" s="23" t="str">
        <f>VLOOKUP(J237,Tableau3Bandes[],8,0)</f>
        <v>11005 – E.S. HAGONDANGE</v>
      </c>
      <c r="N237" s="14" t="str">
        <f>'Cadre 01-09-2025'!A238</f>
        <v>104571 Z</v>
      </c>
      <c r="O237" s="1" t="str">
        <f>VLOOKUP(N237,TableauCadre[],2,0)</f>
        <v>NOEHSER CHRISTIAN</v>
      </c>
      <c r="P237" s="23" t="str">
        <f>VLOOKUP(N237,TableauCadre[],8,0)</f>
        <v>11078 – BILLARD CLUB DE BRIEY</v>
      </c>
      <c r="R237" s="11" t="str">
        <f t="shared" si="9"/>
        <v>102754 C</v>
      </c>
      <c r="T237" s="1" t="s">
        <v>537</v>
      </c>
      <c r="U237" s="1" t="str">
        <f t="shared" si="10"/>
        <v>DAMOTA MANUEL</v>
      </c>
      <c r="V237" s="1" t="str">
        <f t="shared" si="11"/>
        <v>11051 – BILLARD CLUB BARISIEN</v>
      </c>
    </row>
    <row r="238" spans="2:22" ht="15.75" thickBot="1" x14ac:dyDescent="0.3">
      <c r="B238" s="6" t="str">
        <f>'Libre 01-09-2025'!A239</f>
        <v>140965 T</v>
      </c>
      <c r="C238" s="1" t="str">
        <f>VLOOKUP(B238,TableauLibre[],2,0)</f>
        <v>DARDENNE DENISE</v>
      </c>
      <c r="D238" s="23" t="str">
        <f>VLOOKUP(B238,TableauLibre[],8,0)</f>
        <v>11022 – ACADEMIE DE BILLARD SAINT-MAX / NANCY</v>
      </c>
      <c r="F238" s="12" t="str">
        <f>'Bande 01-09-2025'!A239</f>
        <v>010315 T</v>
      </c>
      <c r="G238" s="1" t="str">
        <f>VLOOKUP(F238,TableauBande[],2,0)</f>
        <v>GUIOT RICHARD</v>
      </c>
      <c r="H238" s="23" t="str">
        <f>VLOOKUP(F238,TableauBande[],8,0)</f>
        <v>01020 – B.C. 1947 SELESTAT</v>
      </c>
      <c r="J238" s="13" t="str">
        <f>'3B 01-09-2025'!A239</f>
        <v>023179 N</v>
      </c>
      <c r="K238" s="1" t="str">
        <f>VLOOKUP(J238,Tableau3Bandes[],2,0)</f>
        <v>FRANCOIS EMMANUEL</v>
      </c>
      <c r="L238" s="23" t="str">
        <f>VLOOKUP(J238,Tableau3Bandes[],8,0)</f>
        <v>01010 – B.C. LINGOLSHEIM</v>
      </c>
      <c r="N238" s="14" t="str">
        <f>'Cadre 01-09-2025'!A239</f>
        <v>012032 U</v>
      </c>
      <c r="O238" s="1" t="str">
        <f>VLOOKUP(N238,TableauCadre[],2,0)</f>
        <v>NOIRET SERGE</v>
      </c>
      <c r="P238" s="23" t="str">
        <f>VLOOKUP(N238,TableauCadre[],8,0)</f>
        <v>05028 – BILLARD CLUB DE MARIGNY ST FLAVY</v>
      </c>
      <c r="R238" s="11" t="str">
        <f t="shared" si="9"/>
        <v>140965 T</v>
      </c>
      <c r="T238" s="1" t="s">
        <v>539</v>
      </c>
      <c r="U238" s="1" t="str">
        <f t="shared" si="10"/>
        <v>DARDENNE DENISE</v>
      </c>
      <c r="V238" s="1" t="str">
        <f t="shared" si="11"/>
        <v>11022 – ACADEMIE DE BILLARD SAINT-MAX / NANCY</v>
      </c>
    </row>
    <row r="239" spans="2:22" ht="15.75" thickBot="1" x14ac:dyDescent="0.3">
      <c r="B239" s="6" t="str">
        <f>'Libre 01-09-2025'!A240</f>
        <v>156201 J</v>
      </c>
      <c r="C239" s="1" t="str">
        <f>VLOOKUP(B239,TableauLibre[],2,0)</f>
        <v>DAVID ISABELLE</v>
      </c>
      <c r="D239" s="23" t="str">
        <f>VLOOKUP(B239,TableauLibre[],8,0)</f>
        <v>11022 – ACADEMIE DE BILLARD SAINT-MAX / NANCY</v>
      </c>
      <c r="F239" s="12" t="str">
        <f>'Bande 01-09-2025'!A240</f>
        <v>015126 U</v>
      </c>
      <c r="G239" s="1" t="str">
        <f>VLOOKUP(F239,TableauBande[],2,0)</f>
        <v>GUIOT SYLVAIN</v>
      </c>
      <c r="H239" s="23" t="str">
        <f>VLOOKUP(F239,TableauBande[],8,0)</f>
        <v>11063 – S.A.VERDUN SECTION BILLARD</v>
      </c>
      <c r="J239" s="13" t="str">
        <f>'3B 01-09-2025'!A240</f>
        <v>011816 M</v>
      </c>
      <c r="K239" s="1" t="str">
        <f>VLOOKUP(J239,Tableau3Bandes[],2,0)</f>
        <v>FRANTZ JEAN LUC</v>
      </c>
      <c r="L239" s="23" t="str">
        <f>VLOOKUP(J239,Tableau3Bandes[],8,0)</f>
        <v>05042 – ACAD.CHALONNAISE DE BILLARD</v>
      </c>
      <c r="N239" s="14" t="str">
        <f>'Cadre 01-09-2025'!A240</f>
        <v>106600 A</v>
      </c>
      <c r="O239" s="1" t="str">
        <f>VLOOKUP(N239,TableauCadre[],2,0)</f>
        <v>OLIVEIRA THIERRY</v>
      </c>
      <c r="P239" s="23" t="str">
        <f>VLOOKUP(N239,TableauCadre[],8,0)</f>
        <v>01020 – B.C. 1947 SELESTAT</v>
      </c>
      <c r="R239" s="11" t="str">
        <f t="shared" si="9"/>
        <v>156201 J</v>
      </c>
      <c r="T239" s="1" t="s">
        <v>541</v>
      </c>
      <c r="U239" s="1" t="str">
        <f t="shared" si="10"/>
        <v>DAVID ISABELLE</v>
      </c>
      <c r="V239" s="1" t="str">
        <f t="shared" si="11"/>
        <v>11022 – ACADEMIE DE BILLARD SAINT-MAX / NANCY</v>
      </c>
    </row>
    <row r="240" spans="2:22" ht="15.75" thickBot="1" x14ac:dyDescent="0.3">
      <c r="B240" s="6" t="str">
        <f>'Libre 01-09-2025'!A241</f>
        <v>140752 O</v>
      </c>
      <c r="C240" s="1" t="str">
        <f>VLOOKUP(B240,TableauLibre[],2,0)</f>
        <v>DE ALMEIDA JOAQUIM</v>
      </c>
      <c r="D240" s="23" t="str">
        <f>VLOOKUP(B240,TableauLibre[],8,0)</f>
        <v>11042 – BILLARD CLUB STEPHANOIS</v>
      </c>
      <c r="F240" s="12" t="str">
        <f>'Bande 01-09-2025'!A241</f>
        <v>011938 E</v>
      </c>
      <c r="G240" s="1" t="str">
        <f>VLOOKUP(F240,TableauBande[],2,0)</f>
        <v>GUY BERNARD</v>
      </c>
      <c r="H240" s="23" t="str">
        <f>VLOOKUP(F240,TableauBande[],8,0)</f>
        <v>05035 – ROMILLY SPORT 10 SECTION BILLARD</v>
      </c>
      <c r="J240" s="13" t="str">
        <f>'3B 01-09-2025'!A241</f>
        <v>120949 X</v>
      </c>
      <c r="K240" s="1" t="str">
        <f>VLOOKUP(J240,Tableau3Bandes[],2,0)</f>
        <v>FREESS ERIC</v>
      </c>
      <c r="L240" s="23" t="str">
        <f>VLOOKUP(J240,Tableau3Bandes[],8,0)</f>
        <v>01006 – AMICALE DE BILLARD ECKBOLSHEIM</v>
      </c>
      <c r="N240" s="14" t="str">
        <f>'Cadre 01-09-2025'!A241</f>
        <v>120956 E</v>
      </c>
      <c r="O240" s="1" t="str">
        <f>VLOOKUP(N240,TableauCadre[],2,0)</f>
        <v>OSWALD CHRISTIAN</v>
      </c>
      <c r="P240" s="23" t="str">
        <f>VLOOKUP(N240,TableauCadre[],8,0)</f>
        <v>11035 – C.B. SARREGUEMINES</v>
      </c>
      <c r="R240" s="11" t="str">
        <f t="shared" si="9"/>
        <v>140752 O</v>
      </c>
      <c r="T240" s="1" t="s">
        <v>543</v>
      </c>
      <c r="U240" s="1" t="str">
        <f t="shared" si="10"/>
        <v>DE ALMEIDA JOAQUIM</v>
      </c>
      <c r="V240" s="1" t="str">
        <f t="shared" si="11"/>
        <v>11042 – BILLARD CLUB STEPHANOIS</v>
      </c>
    </row>
    <row r="241" spans="2:22" ht="15.75" thickBot="1" x14ac:dyDescent="0.3">
      <c r="B241" s="6" t="str">
        <f>'Libre 01-09-2025'!A242</f>
        <v>137940 K</v>
      </c>
      <c r="C241" s="1" t="str">
        <f>VLOOKUP(B241,TableauLibre[],2,0)</f>
        <v>DE ALMEIDA JOSE</v>
      </c>
      <c r="D241" s="23" t="str">
        <f>VLOOKUP(B241,TableauLibre[],8,0)</f>
        <v>11064 – BILLARD CLUB ELOYES</v>
      </c>
      <c r="F241" s="12" t="str">
        <f>'Bande 01-09-2025'!A242</f>
        <v>103676 O</v>
      </c>
      <c r="G241" s="1" t="str">
        <f>VLOOKUP(F241,TableauBande[],2,0)</f>
        <v>HAAB DANIEL</v>
      </c>
      <c r="H241" s="23" t="str">
        <f>VLOOKUP(F241,TableauBande[],8,0)</f>
        <v>11064 – BILLARD CLUB ELOYES</v>
      </c>
      <c r="J241" s="13" t="str">
        <f>'3B 01-09-2025'!A242</f>
        <v>131598 M</v>
      </c>
      <c r="K241" s="1" t="str">
        <f>VLOOKUP(J241,Tableau3Bandes[],2,0)</f>
        <v>FREREJOUAN PATRICK</v>
      </c>
      <c r="L241" s="23" t="str">
        <f>VLOOKUP(J241,Tableau3Bandes[],8,0)</f>
        <v>01004 – B.C. BISCHHEIM</v>
      </c>
      <c r="N241" s="14" t="str">
        <f>'Cadre 01-09-2025'!A242</f>
        <v>015043 P</v>
      </c>
      <c r="O241" s="1" t="str">
        <f>VLOOKUP(N241,TableauCadre[],2,0)</f>
        <v>OSWALD XAVIER</v>
      </c>
      <c r="P241" s="23" t="str">
        <f>VLOOKUP(N241,TableauCadre[],8,0)</f>
        <v>01006 – AMICALE DE BILLARD ECKBOLSHEIM</v>
      </c>
      <c r="R241" s="11" t="str">
        <f t="shared" si="9"/>
        <v>137940 K</v>
      </c>
      <c r="T241" s="1" t="s">
        <v>545</v>
      </c>
      <c r="U241" s="1" t="str">
        <f t="shared" si="10"/>
        <v>DE ALMEIDA JOSE</v>
      </c>
      <c r="V241" s="1" t="str">
        <f t="shared" si="11"/>
        <v>11064 – BILLARD CLUB ELOYES</v>
      </c>
    </row>
    <row r="242" spans="2:22" ht="15.75" thickBot="1" x14ac:dyDescent="0.3">
      <c r="B242" s="6" t="str">
        <f>'Libre 01-09-2025'!A243</f>
        <v>179067 N</v>
      </c>
      <c r="C242" s="1" t="str">
        <f>VLOOKUP(B242,TableauLibre[],2,0)</f>
        <v>DE AZEVEDO ANTONIO</v>
      </c>
      <c r="D242" s="23" t="str">
        <f>VLOOKUP(B242,TableauLibre[],8,0)</f>
        <v>11042 – BILLARD CLUB STEPHANOIS</v>
      </c>
      <c r="F242" s="12" t="str">
        <f>'Bande 01-09-2025'!A243</f>
        <v>010324 C</v>
      </c>
      <c r="G242" s="1" t="str">
        <f>VLOOKUP(F242,TableauBande[],2,0)</f>
        <v>HABERER CLAUDE</v>
      </c>
      <c r="H242" s="23" t="str">
        <f>VLOOKUP(F242,TableauBande[],8,0)</f>
        <v>01035 – B.C. 60 COCOBEN</v>
      </c>
      <c r="J242" s="13" t="str">
        <f>'3B 01-09-2025'!A243</f>
        <v>147570 C</v>
      </c>
      <c r="K242" s="1" t="str">
        <f>VLOOKUP(J242,Tableau3Bandes[],2,0)</f>
        <v>FRIEDEL STEPHANE</v>
      </c>
      <c r="L242" s="23" t="str">
        <f>VLOOKUP(J242,Tableau3Bandes[],8,0)</f>
        <v>11022 – ACADEMIE DE BILLARD SAINT-MAX / NANCY</v>
      </c>
      <c r="N242" s="14" t="str">
        <f>'Cadre 01-09-2025'!A243</f>
        <v>014787 T</v>
      </c>
      <c r="O242" s="1" t="str">
        <f>VLOOKUP(N242,TableauCadre[],2,0)</f>
        <v>OTT SERGE</v>
      </c>
      <c r="P242" s="23" t="str">
        <f>VLOOKUP(N242,TableauCadre[],8,0)</f>
        <v>11005 – E.S. HAGONDANGE</v>
      </c>
      <c r="R242" s="11" t="str">
        <f t="shared" si="9"/>
        <v>179067 N</v>
      </c>
      <c r="T242" s="1" t="s">
        <v>547</v>
      </c>
      <c r="U242" s="1" t="str">
        <f t="shared" si="10"/>
        <v>DE AZEVEDO ANTONIO</v>
      </c>
      <c r="V242" s="1" t="str">
        <f t="shared" si="11"/>
        <v>11042 – BILLARD CLUB STEPHANOIS</v>
      </c>
    </row>
    <row r="243" spans="2:22" ht="15.75" thickBot="1" x14ac:dyDescent="0.3">
      <c r="B243" s="6" t="str">
        <f>'Libre 01-09-2025'!A244</f>
        <v>111923 T</v>
      </c>
      <c r="C243" s="1" t="str">
        <f>VLOOKUP(B243,TableauLibre[],2,0)</f>
        <v>DE QUEIROS SOARES JOSE</v>
      </c>
      <c r="D243" s="23" t="str">
        <f>VLOOKUP(B243,TableauLibre[],8,0)</f>
        <v>01006 – AMICALE DE BILLARD ECKBOLSHEIM</v>
      </c>
      <c r="F243" s="12" t="str">
        <f>'Bande 01-09-2025'!A244</f>
        <v>137302 W</v>
      </c>
      <c r="G243" s="1" t="str">
        <f>VLOOKUP(F243,TableauBande[],2,0)</f>
        <v>HABY JEAN</v>
      </c>
      <c r="H243" s="23" t="str">
        <f>VLOOKUP(F243,TableauBande[],8,0)</f>
        <v>01041 – COLMAR BILLARD CLUB 71</v>
      </c>
      <c r="J243" s="13" t="str">
        <f>'3B 01-09-2025'!A244</f>
        <v>159145 J</v>
      </c>
      <c r="K243" s="1" t="str">
        <f>VLOOKUP(J243,Tableau3Bandes[],2,0)</f>
        <v>FRITSCH JEAN PIERRE</v>
      </c>
      <c r="L243" s="23" t="str">
        <f>VLOOKUP(J243,Tableau3Bandes[],8,0)</f>
        <v>01049 – B.C. BARR</v>
      </c>
      <c r="N243" s="14" t="str">
        <f>'Cadre 01-09-2025'!A244</f>
        <v>149642 E</v>
      </c>
      <c r="O243" s="1" t="str">
        <f>VLOOKUP(N243,TableauCadre[],2,0)</f>
        <v>PAIN JACQUES</v>
      </c>
      <c r="P243" s="23" t="str">
        <f>VLOOKUP(N243,TableauCadre[],8,0)</f>
        <v>05045 – BILLARD CLUB AGEEN</v>
      </c>
      <c r="R243" s="11" t="str">
        <f t="shared" si="9"/>
        <v>111923 T</v>
      </c>
      <c r="T243" s="1" t="s">
        <v>549</v>
      </c>
      <c r="U243" s="1" t="str">
        <f t="shared" si="10"/>
        <v>DE QUEIROS SOARES JOSE</v>
      </c>
      <c r="V243" s="1" t="str">
        <f t="shared" si="11"/>
        <v>01006 – AMICALE DE BILLARD ECKBOLSHEIM</v>
      </c>
    </row>
    <row r="244" spans="2:22" ht="15.75" thickBot="1" x14ac:dyDescent="0.3">
      <c r="B244" s="6" t="str">
        <f>'Libre 01-09-2025'!A245</f>
        <v>015407 P</v>
      </c>
      <c r="C244" s="1" t="str">
        <f>VLOOKUP(B244,TableauLibre[],2,0)</f>
        <v>DE VREESE PIERRE</v>
      </c>
      <c r="D244" s="23" t="str">
        <f>VLOOKUP(B244,TableauLibre[],8,0)</f>
        <v>11072 – AMICALE BILLARD DE MAGNY</v>
      </c>
      <c r="F244" s="12" t="str">
        <f>'Bande 01-09-2025'!A245</f>
        <v>145498 C</v>
      </c>
      <c r="G244" s="1" t="str">
        <f>VLOOKUP(F244,TableauBande[],2,0)</f>
        <v>HAINGUE JACKIE</v>
      </c>
      <c r="H244" s="23" t="str">
        <f>VLOOKUP(F244,TableauBande[],8,0)</f>
        <v>05043 – ACAD. TAPIS VERT DE REIMS</v>
      </c>
      <c r="J244" s="13" t="str">
        <f>'3B 01-09-2025'!A245</f>
        <v>101993 V</v>
      </c>
      <c r="K244" s="1" t="str">
        <f>VLOOKUP(J244,Tableau3Bandes[],2,0)</f>
        <v>FRITSCH LUCIEN</v>
      </c>
      <c r="L244" s="23" t="str">
        <f>VLOOKUP(J244,Tableau3Bandes[],8,0)</f>
        <v>01010 – B.C. LINGOLSHEIM</v>
      </c>
      <c r="N244" s="14" t="str">
        <f>'Cadre 01-09-2025'!A245</f>
        <v>136060 C</v>
      </c>
      <c r="O244" s="1" t="str">
        <f>VLOOKUP(N244,TableauCadre[],2,0)</f>
        <v>PANCALDI WALTER</v>
      </c>
      <c r="P244" s="23" t="str">
        <f>VLOOKUP(N244,TableauCadre[],8,0)</f>
        <v>11005 – E.S. HAGONDANGE</v>
      </c>
      <c r="R244" s="11" t="str">
        <f t="shared" si="9"/>
        <v>015407 P</v>
      </c>
      <c r="T244" s="1" t="s">
        <v>551</v>
      </c>
      <c r="U244" s="1" t="str">
        <f t="shared" si="10"/>
        <v>DE VREESE PIERRE</v>
      </c>
      <c r="V244" s="1" t="str">
        <f t="shared" si="11"/>
        <v>11072 – AMICALE BILLARD DE MAGNY</v>
      </c>
    </row>
    <row r="245" spans="2:22" ht="15.75" thickBot="1" x14ac:dyDescent="0.3">
      <c r="B245" s="6" t="str">
        <f>'Libre 01-09-2025'!A246</f>
        <v>015082 C</v>
      </c>
      <c r="C245" s="1" t="str">
        <f>VLOOKUP(B245,TableauLibre[],2,0)</f>
        <v>DE WIJN PASCALE</v>
      </c>
      <c r="D245" s="23" t="str">
        <f>VLOOKUP(B245,TableauLibre[],8,0)</f>
        <v>11067 – BILLARD CLUB FLORANGE</v>
      </c>
      <c r="F245" s="12" t="str">
        <f>'Bande 01-09-2025'!A246</f>
        <v>014894 W</v>
      </c>
      <c r="G245" s="1" t="str">
        <f>VLOOKUP(F245,TableauBande[],2,0)</f>
        <v>HAININ ALAIN</v>
      </c>
      <c r="H245" s="23" t="str">
        <f>VLOOKUP(F245,TableauBande[],8,0)</f>
        <v>11032 – BILLARD CLUB HOMECOURT</v>
      </c>
      <c r="J245" s="13" t="str">
        <f>'3B 01-09-2025'!A246</f>
        <v>106403 L</v>
      </c>
      <c r="K245" s="1" t="str">
        <f>VLOOKUP(J245,Tableau3Bandes[],2,0)</f>
        <v>FRITSCH MARCEL</v>
      </c>
      <c r="L245" s="23" t="str">
        <f>VLOOKUP(J245,Tableau3Bandes[],8,0)</f>
        <v>05047 – BILLARD CLUB SEZANNAIS</v>
      </c>
      <c r="N245" s="14" t="str">
        <f>'Cadre 01-09-2025'!A246</f>
        <v>015461 R</v>
      </c>
      <c r="O245" s="1" t="str">
        <f>VLOOKUP(N245,TableauCadre[],2,0)</f>
        <v>PAPI PASCAL</v>
      </c>
      <c r="P245" s="23" t="str">
        <f>VLOOKUP(N245,TableauCadre[],8,0)</f>
        <v>11034 – BILLARD CLUB EPINAL</v>
      </c>
      <c r="R245" s="11" t="str">
        <f t="shared" si="9"/>
        <v>015082 C</v>
      </c>
      <c r="T245" s="1" t="s">
        <v>553</v>
      </c>
      <c r="U245" s="1" t="str">
        <f t="shared" si="10"/>
        <v>DE WIJN PASCALE</v>
      </c>
      <c r="V245" s="1" t="str">
        <f t="shared" si="11"/>
        <v>11067 – BILLARD CLUB FLORANGE</v>
      </c>
    </row>
    <row r="246" spans="2:22" ht="15.75" thickBot="1" x14ac:dyDescent="0.3">
      <c r="B246" s="6" t="str">
        <f>'Libre 01-09-2025'!A247</f>
        <v>151283 N</v>
      </c>
      <c r="C246" s="1" t="str">
        <f>VLOOKUP(B246,TableauLibre[],2,0)</f>
        <v>DECAUCHY BERNARD</v>
      </c>
      <c r="D246" s="23" t="str">
        <f>VLOOKUP(B246,TableauLibre[],8,0)</f>
        <v>05028 – BILLARD CLUB DE MARIGNY ST FLAVY</v>
      </c>
      <c r="F246" s="12" t="str">
        <f>'Bande 01-09-2025'!A247</f>
        <v>103799 H</v>
      </c>
      <c r="G246" s="1" t="str">
        <f>VLOOKUP(F246,TableauBande[],2,0)</f>
        <v>HAININ ERIC</v>
      </c>
      <c r="H246" s="23" t="str">
        <f>VLOOKUP(F246,TableauBande[],8,0)</f>
        <v>11032 – BILLARD CLUB HOMECOURT</v>
      </c>
      <c r="J246" s="13" t="str">
        <f>'3B 01-09-2025'!A247</f>
        <v>015331 R</v>
      </c>
      <c r="K246" s="1" t="str">
        <f>VLOOKUP(J246,Tableau3Bandes[],2,0)</f>
        <v>FRONTON JEAN PIERRE</v>
      </c>
      <c r="L246" s="23" t="str">
        <f>VLOOKUP(J246,Tableau3Bandes[],8,0)</f>
        <v>11032 – BILLARD CLUB HOMECOURT</v>
      </c>
      <c r="N246" s="14" t="str">
        <f>'Cadre 01-09-2025'!A247</f>
        <v>162922 P</v>
      </c>
      <c r="O246" s="1" t="str">
        <f>VLOOKUP(N246,TableauCadre[],2,0)</f>
        <v>PARISOT DOMINIQUE</v>
      </c>
      <c r="P246" s="23" t="str">
        <f>VLOOKUP(N246,TableauCadre[],8,0)</f>
        <v>11062 – CERCLE DE BILLARD FRANCAIS ST AVOLD</v>
      </c>
      <c r="R246" s="11" t="str">
        <f t="shared" si="9"/>
        <v>151283 N</v>
      </c>
      <c r="T246" s="1" t="s">
        <v>555</v>
      </c>
      <c r="U246" s="1" t="str">
        <f t="shared" si="10"/>
        <v>DECAUCHY BERNARD</v>
      </c>
      <c r="V246" s="1" t="str">
        <f t="shared" si="11"/>
        <v>05028 – BILLARD CLUB DE MARIGNY ST FLAVY</v>
      </c>
    </row>
    <row r="247" spans="2:22" ht="15.75" thickBot="1" x14ac:dyDescent="0.3">
      <c r="B247" s="6" t="str">
        <f>'Libre 01-09-2025'!A248</f>
        <v>132200 Q</v>
      </c>
      <c r="C247" s="1" t="str">
        <f>VLOOKUP(B247,TableauLibre[],2,0)</f>
        <v>DECLERCQ ALAIN</v>
      </c>
      <c r="D247" s="23" t="str">
        <f>VLOOKUP(B247,TableauLibre[],8,0)</f>
        <v>05034 – BILLARD TROYES AGGLO</v>
      </c>
      <c r="F247" s="12" t="str">
        <f>'Bande 01-09-2025'!A248</f>
        <v>112336 Q</v>
      </c>
      <c r="G247" s="1" t="str">
        <f>VLOOKUP(F247,TableauBande[],2,0)</f>
        <v>HAININ FREDERIC</v>
      </c>
      <c r="H247" s="23" t="str">
        <f>VLOOKUP(F247,TableauBande[],8,0)</f>
        <v>11032 – BILLARD CLUB HOMECOURT</v>
      </c>
      <c r="J247" s="13" t="str">
        <f>'3B 01-09-2025'!A248</f>
        <v>010169 D</v>
      </c>
      <c r="K247" s="1" t="str">
        <f>VLOOKUP(J247,Tableau3Bandes[],2,0)</f>
        <v>FUCHS PATRICK</v>
      </c>
      <c r="L247" s="23" t="str">
        <f>VLOOKUP(J247,Tableau3Bandes[],8,0)</f>
        <v>01016 – B.C. HAGUENAU</v>
      </c>
      <c r="N247" s="14" t="str">
        <f>'Cadre 01-09-2025'!A248</f>
        <v>015549 B</v>
      </c>
      <c r="O247" s="1" t="str">
        <f>VLOOKUP(N247,TableauCadre[],2,0)</f>
        <v>PATE SEBASTIEN</v>
      </c>
      <c r="P247" s="23" t="str">
        <f>VLOOKUP(N247,TableauCadre[],8,0)</f>
        <v>11063 – S.A.VERDUN SECTION BILLARD</v>
      </c>
      <c r="R247" s="11" t="str">
        <f t="shared" si="9"/>
        <v>132200 Q</v>
      </c>
      <c r="T247" s="1" t="s">
        <v>557</v>
      </c>
      <c r="U247" s="1" t="str">
        <f t="shared" si="10"/>
        <v>DECLERCQ ALAIN</v>
      </c>
      <c r="V247" s="1" t="str">
        <f t="shared" si="11"/>
        <v>05034 – BILLARD TROYES AGGLO</v>
      </c>
    </row>
    <row r="248" spans="2:22" ht="15.75" thickBot="1" x14ac:dyDescent="0.3">
      <c r="B248" s="6" t="str">
        <f>'Libre 01-09-2025'!A249</f>
        <v>168592 C</v>
      </c>
      <c r="C248" s="1" t="str">
        <f>VLOOKUP(B248,TableauLibre[],2,0)</f>
        <v>DEFLORAINE DAPHNE</v>
      </c>
      <c r="D248" s="23" t="str">
        <f>VLOOKUP(B248,TableauLibre[],8,0)</f>
        <v>11003 – BILLARD CLUB BAN SAINT MARTIN</v>
      </c>
      <c r="F248" s="12" t="str">
        <f>'Bande 01-09-2025'!A249</f>
        <v>122984 E</v>
      </c>
      <c r="G248" s="1" t="str">
        <f>VLOOKUP(F248,TableauBande[],2,0)</f>
        <v>HALET FABRICE</v>
      </c>
      <c r="H248" s="23" t="str">
        <f>VLOOKUP(F248,TableauBande[],8,0)</f>
        <v>05041 – BILLARD CLUB DE GRAUVES</v>
      </c>
      <c r="J248" s="13" t="str">
        <f>'3B 01-09-2025'!A249</f>
        <v>010050 O</v>
      </c>
      <c r="K248" s="1" t="str">
        <f>VLOOKUP(J248,Tableau3Bandes[],2,0)</f>
        <v>FUCHS PIERRE</v>
      </c>
      <c r="L248" s="23" t="str">
        <f>VLOOKUP(J248,Tableau3Bandes[],8,0)</f>
        <v>01031 – B.C. ERSTEIN</v>
      </c>
      <c r="N248" s="14" t="str">
        <f>'Cadre 01-09-2025'!A249</f>
        <v>166866 B</v>
      </c>
      <c r="O248" s="1" t="str">
        <f>VLOOKUP(N248,TableauCadre[],2,0)</f>
        <v>PAUL MICHEL</v>
      </c>
      <c r="P248" s="23" t="str">
        <f>VLOOKUP(N248,TableauCadre[],8,0)</f>
        <v>11022 – ACADEMIE DE BILLARD SAINT-MAX / NANCY</v>
      </c>
      <c r="R248" s="11" t="str">
        <f t="shared" si="9"/>
        <v>168592 C</v>
      </c>
      <c r="T248" s="1" t="s">
        <v>559</v>
      </c>
      <c r="U248" s="1" t="str">
        <f t="shared" si="10"/>
        <v>DEFLORAINE DAPHNE</v>
      </c>
      <c r="V248" s="1" t="str">
        <f t="shared" si="11"/>
        <v>11003 – BILLARD CLUB BAN SAINT MARTIN</v>
      </c>
    </row>
    <row r="249" spans="2:22" ht="15.75" thickBot="1" x14ac:dyDescent="0.3">
      <c r="B249" s="6" t="str">
        <f>'Libre 01-09-2025'!A250</f>
        <v>182446 L</v>
      </c>
      <c r="C249" s="1" t="str">
        <f>VLOOKUP(B249,TableauLibre[],2,0)</f>
        <v>DEHAYE DIDIER</v>
      </c>
      <c r="D249" s="23" t="str">
        <f>VLOOKUP(B249,TableauLibre[],8,0)</f>
        <v>05023 – BILLARD CLUB NOGENTAIS</v>
      </c>
      <c r="F249" s="12" t="str">
        <f>'Bande 01-09-2025'!A250</f>
        <v>012025 N</v>
      </c>
      <c r="G249" s="1" t="str">
        <f>VLOOKUP(F249,TableauBande[],2,0)</f>
        <v>HARNISCH PASCAL</v>
      </c>
      <c r="H249" s="23" t="str">
        <f>VLOOKUP(F249,TableauBande[],8,0)</f>
        <v>05043 – ACAD. TAPIS VERT DE REIMS</v>
      </c>
      <c r="J249" s="13" t="str">
        <f>'3B 01-09-2025'!A250</f>
        <v>011805 B</v>
      </c>
      <c r="K249" s="1" t="str">
        <f>VLOOKUP(J249,Tableau3Bandes[],2,0)</f>
        <v>GALLET YANN</v>
      </c>
      <c r="L249" s="23" t="str">
        <f>VLOOKUP(J249,Tableau3Bandes[],8,0)</f>
        <v>05001 – ACAD.CHARLEVILLE-MEZIERES</v>
      </c>
      <c r="N249" s="14" t="str">
        <f>'Cadre 01-09-2025'!A250</f>
        <v>015157 Z</v>
      </c>
      <c r="O249" s="1" t="str">
        <f>VLOOKUP(N249,TableauCadre[],2,0)</f>
        <v>PIERSON MARC</v>
      </c>
      <c r="P249" s="23" t="str">
        <f>VLOOKUP(N249,TableauCadre[],8,0)</f>
        <v>11003 – BILLARD CLUB BAN SAINT MARTIN</v>
      </c>
      <c r="R249" s="11" t="str">
        <f t="shared" si="9"/>
        <v>182446 L</v>
      </c>
      <c r="T249" s="1" t="s">
        <v>561</v>
      </c>
      <c r="U249" s="1" t="str">
        <f t="shared" si="10"/>
        <v>DEHAYE DIDIER</v>
      </c>
      <c r="V249" s="1" t="str">
        <f t="shared" si="11"/>
        <v>05023 – BILLARD CLUB NOGENTAIS</v>
      </c>
    </row>
    <row r="250" spans="2:22" ht="15.75" thickBot="1" x14ac:dyDescent="0.3">
      <c r="B250" s="6" t="str">
        <f>'Libre 01-09-2025'!A251</f>
        <v>176957 V</v>
      </c>
      <c r="C250" s="1" t="str">
        <f>VLOOKUP(B250,TableauLibre[],2,0)</f>
        <v>DEHLINGER JEAN MARIE</v>
      </c>
      <c r="D250" s="23" t="str">
        <f>VLOOKUP(B250,TableauLibre[],8,0)</f>
        <v>11062 – CERCLE DE BILLARD FRANCAIS ST AVOLD</v>
      </c>
      <c r="F250" s="12" t="str">
        <f>'Bande 01-09-2025'!A251</f>
        <v>157173 Q</v>
      </c>
      <c r="G250" s="1" t="str">
        <f>VLOOKUP(F250,TableauBande[],2,0)</f>
        <v>HARROIS GINETTE</v>
      </c>
      <c r="H250" s="23" t="str">
        <f>VLOOKUP(F250,TableauBande[],8,0)</f>
        <v>05045 – BILLARD CLUB AGEEN</v>
      </c>
      <c r="J250" s="13" t="str">
        <f>'3B 01-09-2025'!A251</f>
        <v>010201 J</v>
      </c>
      <c r="K250" s="1" t="str">
        <f>VLOOKUP(J250,Tableau3Bandes[],2,0)</f>
        <v>GALLIPPI NICOLAS</v>
      </c>
      <c r="L250" s="23" t="str">
        <f>VLOOKUP(J250,Tableau3Bandes[],8,0)</f>
        <v>01041 – COLMAR BILLARD CLUB 71</v>
      </c>
      <c r="N250" s="14" t="str">
        <f>'Cadre 01-09-2025'!A251</f>
        <v>013937 B</v>
      </c>
      <c r="O250" s="1" t="str">
        <f>VLOOKUP(N250,TableauCadre[],2,0)</f>
        <v>PIGAL BERNARD</v>
      </c>
      <c r="P250" s="23" t="str">
        <f>VLOOKUP(N250,TableauCadre[],8,0)</f>
        <v>05034 – BILLARD TROYES AGGLO</v>
      </c>
      <c r="R250" s="11" t="str">
        <f t="shared" si="9"/>
        <v>176957 V</v>
      </c>
      <c r="T250" s="1" t="s">
        <v>2840</v>
      </c>
      <c r="U250" s="1" t="str">
        <f t="shared" si="10"/>
        <v>DEHLINGER JEAN MARIE</v>
      </c>
      <c r="V250" s="1" t="str">
        <f t="shared" si="11"/>
        <v>11062 – CERCLE DE BILLARD FRANCAIS ST AVOLD</v>
      </c>
    </row>
    <row r="251" spans="2:22" ht="15.75" thickBot="1" x14ac:dyDescent="0.3">
      <c r="B251" s="6" t="str">
        <f>'Libre 01-09-2025'!A252</f>
        <v>106382 Q</v>
      </c>
      <c r="C251" s="1" t="str">
        <f>VLOOKUP(B251,TableauLibre[],2,0)</f>
        <v>DEHU PIERRE</v>
      </c>
      <c r="D251" s="23" t="str">
        <f>VLOOKUP(B251,TableauLibre[],8,0)</f>
        <v>05041 – BILLARD CLUB DE GRAUVES</v>
      </c>
      <c r="F251" s="12" t="str">
        <f>'Bande 01-09-2025'!A252</f>
        <v>015094 O</v>
      </c>
      <c r="G251" s="1" t="str">
        <f>VLOOKUP(F251,TableauBande[],2,0)</f>
        <v>HATIER OLIVIER</v>
      </c>
      <c r="H251" s="23" t="str">
        <f>VLOOKUP(F251,TableauBande[],8,0)</f>
        <v>11050 – BILLARD CLUB SAINT MIHIEL</v>
      </c>
      <c r="J251" s="13" t="str">
        <f>'3B 01-09-2025'!A252</f>
        <v>137317 L</v>
      </c>
      <c r="K251" s="1" t="str">
        <f>VLOOKUP(J251,Tableau3Bandes[],2,0)</f>
        <v>GANGLOFF JEAN JACQUES</v>
      </c>
      <c r="L251" s="23" t="str">
        <f>VLOOKUP(J251,Tableau3Bandes[],8,0)</f>
        <v>01049 – B.C. BARR</v>
      </c>
      <c r="N251" s="14" t="str">
        <f>'Cadre 01-09-2025'!A252</f>
        <v>015004 C</v>
      </c>
      <c r="O251" s="1" t="str">
        <f>VLOOKUP(N251,TableauCadre[],2,0)</f>
        <v>PILOTTO LEO</v>
      </c>
      <c r="P251" s="23" t="str">
        <f>VLOOKUP(N251,TableauCadre[],8,0)</f>
        <v>11021 – A.J.B. THIONVILLE</v>
      </c>
      <c r="R251" s="11" t="str">
        <f t="shared" si="9"/>
        <v>106382 Q</v>
      </c>
      <c r="T251" s="1" t="s">
        <v>563</v>
      </c>
      <c r="U251" s="1" t="str">
        <f t="shared" si="10"/>
        <v>DEHU PIERRE</v>
      </c>
      <c r="V251" s="1" t="str">
        <f t="shared" si="11"/>
        <v>05041 – BILLARD CLUB DE GRAUVES</v>
      </c>
    </row>
    <row r="252" spans="2:22" ht="15.75" thickBot="1" x14ac:dyDescent="0.3">
      <c r="B252" s="6" t="str">
        <f>'Libre 01-09-2025'!A253</f>
        <v>175765 Z</v>
      </c>
      <c r="C252" s="1" t="str">
        <f>VLOOKUP(B252,TableauLibre[],2,0)</f>
        <v>DELABALLE CONSTANT</v>
      </c>
      <c r="D252" s="23" t="str">
        <f>VLOOKUP(B252,TableauLibre[],8,0)</f>
        <v>05047 – BILLARD CLUB SEZANNAIS</v>
      </c>
      <c r="F252" s="12" t="str">
        <f>'Bande 01-09-2025'!A253</f>
        <v>010177 L</v>
      </c>
      <c r="G252" s="1" t="str">
        <f>VLOOKUP(F252,TableauBande[],2,0)</f>
        <v>HEINRICH RENE</v>
      </c>
      <c r="H252" s="23" t="str">
        <f>VLOOKUP(F252,TableauBande[],8,0)</f>
        <v>01016 – B.C. HAGUENAU</v>
      </c>
      <c r="J252" s="13" t="str">
        <f>'3B 01-09-2025'!A253</f>
        <v>015302 O</v>
      </c>
      <c r="K252" s="1" t="str">
        <f>VLOOKUP(J252,Tableau3Bandes[],2,0)</f>
        <v>GARDEUX GILBERT</v>
      </c>
      <c r="L252" s="23" t="str">
        <f>VLOOKUP(J252,Tableau3Bandes[],8,0)</f>
        <v>11044 – SAINT-DIE DES VOSGES BILLARD</v>
      </c>
      <c r="N252" s="14" t="str">
        <f>'Cadre 01-09-2025'!A253</f>
        <v>145737 H</v>
      </c>
      <c r="O252" s="1" t="str">
        <f>VLOOKUP(N252,TableauCadre[],2,0)</f>
        <v>PINIGRY JEAN CHRISTOPHE</v>
      </c>
      <c r="P252" s="23" t="str">
        <f>VLOOKUP(N252,TableauCadre[],8,0)</f>
        <v>05032 – ARCIS BILLARD CLUB</v>
      </c>
      <c r="R252" s="11" t="str">
        <f t="shared" si="9"/>
        <v>175765 Z</v>
      </c>
      <c r="T252" s="1" t="s">
        <v>565</v>
      </c>
      <c r="U252" s="1" t="str">
        <f t="shared" si="10"/>
        <v>DELABALLE CONSTANT</v>
      </c>
      <c r="V252" s="1" t="str">
        <f t="shared" si="11"/>
        <v>05047 – BILLARD CLUB SEZANNAIS</v>
      </c>
    </row>
    <row r="253" spans="2:22" ht="15.75" thickBot="1" x14ac:dyDescent="0.3">
      <c r="B253" s="6" t="str">
        <f>'Libre 01-09-2025'!A254</f>
        <v>136861 X</v>
      </c>
      <c r="C253" s="1" t="str">
        <f>VLOOKUP(B253,TableauLibre[],2,0)</f>
        <v>DELAPORTE REMI</v>
      </c>
      <c r="D253" s="23" t="str">
        <f>VLOOKUP(B253,TableauLibre[],8,0)</f>
        <v>11003 – BILLARD CLUB BAN SAINT MARTIN</v>
      </c>
      <c r="F253" s="12" t="str">
        <f>'Bande 01-09-2025'!A254</f>
        <v>132373 H</v>
      </c>
      <c r="G253" s="1" t="str">
        <f>VLOOKUP(F253,TableauBande[],2,0)</f>
        <v>HEMARD GILLES</v>
      </c>
      <c r="H253" s="23" t="str">
        <f>VLOOKUP(F253,TableauBande[],8,0)</f>
        <v>05028 – BILLARD CLUB DE MARIGNY ST FLAVY</v>
      </c>
      <c r="J253" s="13" t="str">
        <f>'3B 01-09-2025'!A254</f>
        <v>167172 J</v>
      </c>
      <c r="K253" s="1" t="str">
        <f>VLOOKUP(J253,Tableau3Bandes[],2,0)</f>
        <v>GASKA JEAN RAYMOND</v>
      </c>
      <c r="L253" s="23" t="str">
        <f>VLOOKUP(J253,Tableau3Bandes[],8,0)</f>
        <v>05040 – EPERNAY BILLARD CLUB</v>
      </c>
      <c r="N253" s="14" t="str">
        <f>'Cadre 01-09-2025'!A254</f>
        <v>150339 M</v>
      </c>
      <c r="O253" s="1" t="str">
        <f>VLOOKUP(N253,TableauCadre[],2,0)</f>
        <v>PLUOT PASCAL</v>
      </c>
      <c r="P253" s="23" t="str">
        <f>VLOOKUP(N253,TableauCadre[],8,0)</f>
        <v>05035 – ROMILLY SPORT 10 SECTION BILLARD</v>
      </c>
      <c r="R253" s="11" t="str">
        <f t="shared" si="9"/>
        <v>136861 X</v>
      </c>
      <c r="T253" s="1" t="s">
        <v>567</v>
      </c>
      <c r="U253" s="1" t="str">
        <f t="shared" si="10"/>
        <v>DELAPORTE REMI</v>
      </c>
      <c r="V253" s="1" t="str">
        <f t="shared" si="11"/>
        <v>11003 – BILLARD CLUB BAN SAINT MARTIN</v>
      </c>
    </row>
    <row r="254" spans="2:22" ht="15.75" thickBot="1" x14ac:dyDescent="0.3">
      <c r="B254" s="6" t="str">
        <f>'Libre 01-09-2025'!A255</f>
        <v>106607 H</v>
      </c>
      <c r="C254" s="1" t="str">
        <f>VLOOKUP(B254,TableauLibre[],2,0)</f>
        <v>DELBOS ALAIN</v>
      </c>
      <c r="D254" s="23" t="str">
        <f>VLOOKUP(B254,TableauLibre[],8,0)</f>
        <v>01049 – B.C. BARR</v>
      </c>
      <c r="F254" s="12" t="str">
        <f>'Bande 01-09-2025'!A255</f>
        <v>129992 S</v>
      </c>
      <c r="G254" s="1" t="str">
        <f>VLOOKUP(F254,TableauBande[],2,0)</f>
        <v>HENRICH SONIA</v>
      </c>
      <c r="H254" s="23" t="str">
        <f>VLOOKUP(F254,TableauBande[],8,0)</f>
        <v>01004 – B.C. BISCHHEIM</v>
      </c>
      <c r="J254" s="13" t="str">
        <f>'3B 01-09-2025'!A255</f>
        <v>152799 L</v>
      </c>
      <c r="K254" s="1" t="str">
        <f>VLOOKUP(J254,Tableau3Bandes[],2,0)</f>
        <v>GAUDEFROY ALAIN</v>
      </c>
      <c r="L254" s="23" t="str">
        <f>VLOOKUP(J254,Tableau3Bandes[],8,0)</f>
        <v>05047 – BILLARD CLUB SEZANNAIS</v>
      </c>
      <c r="N254" s="14" t="str">
        <f>'Cadre 01-09-2025'!A255</f>
        <v>119612 M</v>
      </c>
      <c r="O254" s="1" t="str">
        <f>VLOOKUP(N254,TableauCadre[],2,0)</f>
        <v>POIROT DOMINIQUE</v>
      </c>
      <c r="P254" s="23" t="str">
        <f>VLOOKUP(N254,TableauCadre[],8,0)</f>
        <v>11005 – E.S. HAGONDANGE</v>
      </c>
      <c r="R254" s="11" t="str">
        <f t="shared" si="9"/>
        <v>106607 H</v>
      </c>
      <c r="T254" s="1" t="s">
        <v>569</v>
      </c>
      <c r="U254" s="1" t="str">
        <f t="shared" si="10"/>
        <v>DELBOS ALAIN</v>
      </c>
      <c r="V254" s="1" t="str">
        <f t="shared" si="11"/>
        <v>01049 – B.C. BARR</v>
      </c>
    </row>
    <row r="255" spans="2:22" ht="15.75" thickBot="1" x14ac:dyDescent="0.3">
      <c r="B255" s="6" t="str">
        <f>'Libre 01-09-2025'!A256</f>
        <v>124198 W</v>
      </c>
      <c r="C255" s="1" t="str">
        <f>VLOOKUP(B255,TableauLibre[],2,0)</f>
        <v>DELEPEE JEAN PIERRE</v>
      </c>
      <c r="D255" s="23" t="str">
        <f>VLOOKUP(B255,TableauLibre[],8,0)</f>
        <v>11022 – ACADEMIE DE BILLARD SAINT-MAX / NANCY</v>
      </c>
      <c r="F255" s="12" t="str">
        <f>'Bande 01-09-2025'!A256</f>
        <v>161513 H</v>
      </c>
      <c r="G255" s="1" t="str">
        <f>VLOOKUP(F255,TableauBande[],2,0)</f>
        <v>HENRY DOMINIQUE</v>
      </c>
      <c r="H255" s="23" t="str">
        <f>VLOOKUP(F255,TableauBande[],8,0)</f>
        <v>05047 – BILLARD CLUB SEZANNAIS</v>
      </c>
      <c r="J255" s="13" t="str">
        <f>'3B 01-09-2025'!A256</f>
        <v>012366 Q</v>
      </c>
      <c r="K255" s="1" t="str">
        <f>VLOOKUP(J255,Tableau3Bandes[],2,0)</f>
        <v>GEISS AURELIEN</v>
      </c>
      <c r="L255" s="23" t="str">
        <f>VLOOKUP(J255,Tableau3Bandes[],8,0)</f>
        <v>01006 – AMICALE DE BILLARD ECKBOLSHEIM</v>
      </c>
      <c r="N255" s="14" t="str">
        <f>'Cadre 01-09-2025'!A256</f>
        <v>014831 L</v>
      </c>
      <c r="O255" s="1" t="str">
        <f>VLOOKUP(N255,TableauCadre[],2,0)</f>
        <v>POLEWCZYK MICHEL</v>
      </c>
      <c r="P255" s="23" t="str">
        <f>VLOOKUP(N255,TableauCadre[],8,0)</f>
        <v>11005 – E.S. HAGONDANGE</v>
      </c>
      <c r="R255" s="11" t="str">
        <f t="shared" si="9"/>
        <v>124198 W</v>
      </c>
      <c r="T255" s="1" t="s">
        <v>571</v>
      </c>
      <c r="U255" s="1" t="str">
        <f t="shared" si="10"/>
        <v>DELEPEE JEAN PIERRE</v>
      </c>
      <c r="V255" s="1" t="str">
        <f t="shared" si="11"/>
        <v>11022 – ACADEMIE DE BILLARD SAINT-MAX / NANCY</v>
      </c>
    </row>
    <row r="256" spans="2:22" ht="15.75" thickBot="1" x14ac:dyDescent="0.3">
      <c r="B256" s="6" t="str">
        <f>'Libre 01-09-2025'!A257</f>
        <v>122996 Q</v>
      </c>
      <c r="C256" s="1" t="str">
        <f>VLOOKUP(B256,TableauLibre[],2,0)</f>
        <v>DELETAIN JACKY</v>
      </c>
      <c r="D256" s="23" t="str">
        <f>VLOOKUP(B256,TableauLibre[],8,0)</f>
        <v>05047 – BILLARD CLUB SEZANNAIS</v>
      </c>
      <c r="F256" s="12" t="str">
        <f>'Bande 01-09-2025'!A257</f>
        <v>011986 A</v>
      </c>
      <c r="G256" s="1" t="str">
        <f>VLOOKUP(F256,TableauBande[],2,0)</f>
        <v>HENRY JEAN MARC</v>
      </c>
      <c r="H256" s="23" t="str">
        <f>VLOOKUP(F256,TableauBande[],8,0)</f>
        <v>05047 – BILLARD CLUB SEZANNAIS</v>
      </c>
      <c r="J256" s="13" t="str">
        <f>'3B 01-09-2025'!A257</f>
        <v>015167 J</v>
      </c>
      <c r="K256" s="1" t="str">
        <f>VLOOKUP(J256,Tableau3Bandes[],2,0)</f>
        <v>GENY ALAIN</v>
      </c>
      <c r="L256" s="23" t="str">
        <f>VLOOKUP(J256,Tableau3Bandes[],8,0)</f>
        <v>11042 – BILLARD CLUB STEPHANOIS</v>
      </c>
      <c r="N256" s="14" t="str">
        <f>'Cadre 01-09-2025'!A257</f>
        <v>109667 Z</v>
      </c>
      <c r="O256" s="1" t="str">
        <f>VLOOKUP(N256,TableauCadre[],2,0)</f>
        <v>POLIN JEAN LUC</v>
      </c>
      <c r="P256" s="23" t="str">
        <f>VLOOKUP(N256,TableauCadre[],8,0)</f>
        <v>11055 – BILLARD CLUB TOULOIS</v>
      </c>
      <c r="R256" s="11" t="str">
        <f t="shared" si="9"/>
        <v>122996 Q</v>
      </c>
      <c r="T256" s="1" t="s">
        <v>573</v>
      </c>
      <c r="U256" s="1" t="str">
        <f t="shared" si="10"/>
        <v>DELETAIN JACKY</v>
      </c>
      <c r="V256" s="1" t="str">
        <f t="shared" si="11"/>
        <v>05047 – BILLARD CLUB SEZANNAIS</v>
      </c>
    </row>
    <row r="257" spans="2:22" ht="15.75" thickBot="1" x14ac:dyDescent="0.3">
      <c r="B257" s="6" t="str">
        <f>'Libre 01-09-2025'!A258</f>
        <v>139095 V</v>
      </c>
      <c r="C257" s="1" t="str">
        <f>VLOOKUP(B257,TableauLibre[],2,0)</f>
        <v>DELORME DIDIER</v>
      </c>
      <c r="D257" s="23" t="str">
        <f>VLOOKUP(B257,TableauLibre[],8,0)</f>
        <v>05035 – ROMILLY SPORT 10 SECTION BILLARD</v>
      </c>
      <c r="F257" s="12" t="str">
        <f>'Bande 01-09-2025'!A258</f>
        <v>011753 B</v>
      </c>
      <c r="G257" s="1" t="str">
        <f>VLOOKUP(F257,TableauBande[],2,0)</f>
        <v>HENRY MICHEL</v>
      </c>
      <c r="H257" s="23" t="str">
        <f>VLOOKUP(F257,TableauBande[],8,0)</f>
        <v>05034 – BILLARD TROYES AGGLO</v>
      </c>
      <c r="J257" s="13" t="str">
        <f>'3B 01-09-2025'!A258</f>
        <v>117082 E</v>
      </c>
      <c r="K257" s="1" t="str">
        <f>VLOOKUP(J257,Tableau3Bandes[],2,0)</f>
        <v>GEOFFROY GUY</v>
      </c>
      <c r="L257" s="23" t="str">
        <f>VLOOKUP(J257,Tableau3Bandes[],8,0)</f>
        <v>05042 – ACAD.CHALONNAISE DE BILLARD</v>
      </c>
      <c r="N257" s="14" t="str">
        <f>'Cadre 01-09-2025'!A258</f>
        <v>015119 N</v>
      </c>
      <c r="O257" s="1" t="str">
        <f>VLOOKUP(N257,TableauCadre[],2,0)</f>
        <v>PONCET FRANCIS</v>
      </c>
      <c r="P257" s="23" t="str">
        <f>VLOOKUP(N257,TableauCadre[],8,0)</f>
        <v>11003 – BILLARD CLUB BAN SAINT MARTIN</v>
      </c>
      <c r="R257" s="11" t="str">
        <f t="shared" si="9"/>
        <v>139095 V</v>
      </c>
      <c r="T257" s="1" t="s">
        <v>575</v>
      </c>
      <c r="U257" s="1" t="str">
        <f t="shared" si="10"/>
        <v>DELORME DIDIER</v>
      </c>
      <c r="V257" s="1" t="str">
        <f t="shared" si="11"/>
        <v>05035 – ROMILLY SPORT 10 SECTION BILLARD</v>
      </c>
    </row>
    <row r="258" spans="2:22" ht="15.75" thickBot="1" x14ac:dyDescent="0.3">
      <c r="B258" s="6" t="str">
        <f>'Libre 01-09-2025'!A259</f>
        <v>015342 C</v>
      </c>
      <c r="C258" s="1" t="str">
        <f>VLOOKUP(B258,TableauLibre[],2,0)</f>
        <v>DEMEE CYRIL</v>
      </c>
      <c r="D258" s="23" t="str">
        <f>VLOOKUP(B258,TableauLibre[],8,0)</f>
        <v>11051 – BILLARD CLUB BARISIEN</v>
      </c>
      <c r="F258" s="12" t="str">
        <f>'Bande 01-09-2025'!A259</f>
        <v>010155 P</v>
      </c>
      <c r="G258" s="1" t="str">
        <f>VLOOKUP(F258,TableauBande[],2,0)</f>
        <v>HERMANN CLAUDE</v>
      </c>
      <c r="H258" s="23" t="str">
        <f>VLOOKUP(F258,TableauBande[],8,0)</f>
        <v>01031 – B.C. ERSTEIN</v>
      </c>
      <c r="J258" s="13" t="str">
        <f>'3B 01-09-2025'!A259</f>
        <v>015400 I</v>
      </c>
      <c r="K258" s="1" t="str">
        <f>VLOOKUP(J258,Tableau3Bandes[],2,0)</f>
        <v>GEORGES BERTRAND</v>
      </c>
      <c r="L258" s="23" t="str">
        <f>VLOOKUP(J258,Tableau3Bandes[],8,0)</f>
        <v>11005 – E.S. HAGONDANGE</v>
      </c>
      <c r="N258" s="14" t="str">
        <f>'Cadre 01-09-2025'!A259</f>
        <v>011867 L</v>
      </c>
      <c r="O258" s="1" t="str">
        <f>VLOOKUP(N258,TableauCadre[],2,0)</f>
        <v>PONSINET DOMINIQUE</v>
      </c>
      <c r="P258" s="23" t="str">
        <f>VLOOKUP(N258,TableauCadre[],8,0)</f>
        <v>05001 – ACAD.CHARLEVILLE-MEZIERES</v>
      </c>
      <c r="R258" s="11" t="str">
        <f t="shared" ref="R258:R321" si="12">B258</f>
        <v>015342 C</v>
      </c>
      <c r="T258" s="1" t="s">
        <v>577</v>
      </c>
      <c r="U258" s="1" t="str">
        <f t="shared" ref="U258:U321" si="13">VLOOKUP(T258,B:D,2,0)</f>
        <v>DEMEE CYRIL</v>
      </c>
      <c r="V258" s="1" t="str">
        <f t="shared" ref="V258:V321" si="14">VLOOKUP(T258,B:D,3,0)</f>
        <v>11051 – BILLARD CLUB BARISIEN</v>
      </c>
    </row>
    <row r="259" spans="2:22" ht="15.75" thickBot="1" x14ac:dyDescent="0.3">
      <c r="B259" s="6" t="str">
        <f>'Libre 01-09-2025'!A260</f>
        <v>136936 U</v>
      </c>
      <c r="C259" s="1" t="str">
        <f>VLOOKUP(B259,TableauLibre[],2,0)</f>
        <v>DEMENGEOT JEAN CLAUDE</v>
      </c>
      <c r="D259" s="23" t="str">
        <f>VLOOKUP(B259,TableauLibre[],8,0)</f>
        <v>11055 – BILLARD CLUB TOULOIS</v>
      </c>
      <c r="F259" s="12" t="str">
        <f>'Bande 01-09-2025'!A260</f>
        <v>101982 K</v>
      </c>
      <c r="G259" s="1" t="str">
        <f>VLOOKUP(F259,TableauBande[],2,0)</f>
        <v>HERNANDEZ HUGO</v>
      </c>
      <c r="H259" s="23" t="str">
        <f>VLOOKUP(F259,TableauBande[],8,0)</f>
        <v>01016 – B.C. HAGUENAU</v>
      </c>
      <c r="J259" s="13" t="str">
        <f>'3B 01-09-2025'!A260</f>
        <v>014808 O</v>
      </c>
      <c r="K259" s="1" t="str">
        <f>VLOOKUP(J259,Tableau3Bandes[],2,0)</f>
        <v>GEORGES MARCEL</v>
      </c>
      <c r="L259" s="23" t="str">
        <f>VLOOKUP(J259,Tableau3Bandes[],8,0)</f>
        <v>11003 – BILLARD CLUB BAN SAINT MARTIN</v>
      </c>
      <c r="N259" s="14" t="str">
        <f>'Cadre 01-09-2025'!A260</f>
        <v>143960 Y</v>
      </c>
      <c r="O259" s="1" t="str">
        <f>VLOOKUP(N259,TableauCadre[],2,0)</f>
        <v>PONTHIEU DJASON</v>
      </c>
      <c r="P259" s="23" t="str">
        <f>VLOOKUP(N259,TableauCadre[],8,0)</f>
        <v>05043 – ACAD. TAPIS VERT DE REIMS</v>
      </c>
      <c r="R259" s="11" t="str">
        <f t="shared" si="12"/>
        <v>136936 U</v>
      </c>
      <c r="T259" s="1" t="s">
        <v>579</v>
      </c>
      <c r="U259" s="1" t="str">
        <f t="shared" si="13"/>
        <v>DEMENGEOT JEAN CLAUDE</v>
      </c>
      <c r="V259" s="1" t="str">
        <f t="shared" si="14"/>
        <v>11055 – BILLARD CLUB TOULOIS</v>
      </c>
    </row>
    <row r="260" spans="2:22" ht="15.75" thickBot="1" x14ac:dyDescent="0.3">
      <c r="B260" s="6" t="str">
        <f>'Libre 01-09-2025'!A261</f>
        <v>011985 Z</v>
      </c>
      <c r="C260" s="1" t="str">
        <f>VLOOKUP(B260,TableauLibre[],2,0)</f>
        <v>DEMESSINE CHANTAL</v>
      </c>
      <c r="D260" s="23" t="str">
        <f>VLOOKUP(B260,TableauLibre[],8,0)</f>
        <v>05047 – BILLARD CLUB SEZANNAIS</v>
      </c>
      <c r="F260" s="12" t="str">
        <f>'Bande 01-09-2025'!A261</f>
        <v>111314 I</v>
      </c>
      <c r="G260" s="1" t="str">
        <f>VLOOKUP(F260,TableauBande[],2,0)</f>
        <v>HEROLT DANIEL</v>
      </c>
      <c r="H260" s="23" t="str">
        <f>VLOOKUP(F260,TableauBande[],8,0)</f>
        <v>11021 – A.J.B. THIONVILLE</v>
      </c>
      <c r="J260" s="13" t="str">
        <f>'3B 01-09-2025'!A261</f>
        <v>148969 Y</v>
      </c>
      <c r="K260" s="1" t="str">
        <f>VLOOKUP(J260,Tableau3Bandes[],2,0)</f>
        <v>GERARD JULES</v>
      </c>
      <c r="L260" s="23" t="str">
        <f>VLOOKUP(J260,Tableau3Bandes[],8,0)</f>
        <v>11034 – BILLARD CLUB EPINAL</v>
      </c>
      <c r="N260" s="14" t="str">
        <f>'Cadre 01-09-2025'!A261</f>
        <v>130986 Y</v>
      </c>
      <c r="O260" s="1" t="str">
        <f>VLOOKUP(N260,TableauCadre[],2,0)</f>
        <v>POULET BERNARD</v>
      </c>
      <c r="P260" s="23" t="str">
        <f>VLOOKUP(N260,TableauCadre[],8,0)</f>
        <v>05032 – ARCIS BILLARD CLUB</v>
      </c>
      <c r="R260" s="11" t="str">
        <f t="shared" si="12"/>
        <v>011985 Z</v>
      </c>
      <c r="T260" s="1" t="s">
        <v>581</v>
      </c>
      <c r="U260" s="1" t="str">
        <f t="shared" si="13"/>
        <v>DEMESSINE CHANTAL</v>
      </c>
      <c r="V260" s="1" t="str">
        <f t="shared" si="14"/>
        <v>05047 – BILLARD CLUB SEZANNAIS</v>
      </c>
    </row>
    <row r="261" spans="2:22" ht="15.75" thickBot="1" x14ac:dyDescent="0.3">
      <c r="B261" s="6" t="str">
        <f>'Libre 01-09-2025'!A262</f>
        <v>011996 K</v>
      </c>
      <c r="C261" s="1" t="str">
        <f>VLOOKUP(B261,TableauLibre[],2,0)</f>
        <v>DEMESSINE JEAN MARIE</v>
      </c>
      <c r="D261" s="23" t="str">
        <f>VLOOKUP(B261,TableauLibre[],8,0)</f>
        <v>05047 – BILLARD CLUB SEZANNAIS</v>
      </c>
      <c r="F261" s="12" t="str">
        <f>'Bande 01-09-2025'!A262</f>
        <v>172626 M</v>
      </c>
      <c r="G261" s="1" t="str">
        <f>VLOOKUP(F261,TableauBande[],2,0)</f>
        <v>HERRIG JEAN LOUIS</v>
      </c>
      <c r="H261" s="23" t="str">
        <f>VLOOKUP(F261,TableauBande[],8,0)</f>
        <v>05034 – BILLARD TROYES AGGLO</v>
      </c>
      <c r="J261" s="13" t="str">
        <f>'3B 01-09-2025'!A262</f>
        <v>010269 Z</v>
      </c>
      <c r="K261" s="1" t="str">
        <f>VLOOKUP(J261,Tableau3Bandes[],2,0)</f>
        <v>GERBER DIDIER</v>
      </c>
      <c r="L261" s="23" t="str">
        <f>VLOOKUP(J261,Tableau3Bandes[],8,0)</f>
        <v>01049 – B.C. BARR</v>
      </c>
      <c r="N261" s="14" t="str">
        <f>'Cadre 01-09-2025'!A262</f>
        <v>015005 D</v>
      </c>
      <c r="O261" s="1" t="str">
        <f>VLOOKUP(N261,TableauCadre[],2,0)</f>
        <v>POZZOLO JEAN PIERRE</v>
      </c>
      <c r="P261" s="23" t="str">
        <f>VLOOKUP(N261,TableauCadre[],8,0)</f>
        <v>11078 – BILLARD CLUB DE BRIEY</v>
      </c>
      <c r="R261" s="11" t="str">
        <f t="shared" si="12"/>
        <v>011996 K</v>
      </c>
      <c r="T261" s="1" t="s">
        <v>583</v>
      </c>
      <c r="U261" s="1" t="str">
        <f t="shared" si="13"/>
        <v>DEMESSINE JEAN MARIE</v>
      </c>
      <c r="V261" s="1" t="str">
        <f t="shared" si="14"/>
        <v>05047 – BILLARD CLUB SEZANNAIS</v>
      </c>
    </row>
    <row r="262" spans="2:22" ht="15.75" thickBot="1" x14ac:dyDescent="0.3">
      <c r="B262" s="6" t="str">
        <f>'Libre 01-09-2025'!A263</f>
        <v>128801 X</v>
      </c>
      <c r="C262" s="1" t="str">
        <f>VLOOKUP(B262,TableauLibre[],2,0)</f>
        <v>DENIS JAQUELINE</v>
      </c>
      <c r="D262" s="23" t="str">
        <f>VLOOKUP(B262,TableauLibre[],8,0)</f>
        <v>11078 – BILLARD CLUB DE BRIEY</v>
      </c>
      <c r="F262" s="12" t="str">
        <f>'Bande 01-09-2025'!A263</f>
        <v>131594 I</v>
      </c>
      <c r="G262" s="1" t="str">
        <f>VLOOKUP(F262,TableauBande[],2,0)</f>
        <v>HERTFELDER BERNARD</v>
      </c>
      <c r="H262" s="23" t="str">
        <f>VLOOKUP(F262,TableauBande[],8,0)</f>
        <v>01020 – B.C. 1947 SELESTAT</v>
      </c>
      <c r="J262" s="13" t="str">
        <f>'3B 01-09-2025'!A263</f>
        <v>010166 A</v>
      </c>
      <c r="K262" s="1" t="str">
        <f>VLOOKUP(J262,Tableau3Bandes[],2,0)</f>
        <v>GERBER YVAN</v>
      </c>
      <c r="L262" s="23" t="str">
        <f>VLOOKUP(J262,Tableau3Bandes[],8,0)</f>
        <v>01006 – AMICALE DE BILLARD ECKBOLSHEIM</v>
      </c>
      <c r="N262" s="14" t="str">
        <f>'Cadre 01-09-2025'!A263</f>
        <v>015081 B</v>
      </c>
      <c r="O262" s="1" t="str">
        <f>VLOOKUP(N262,TableauCadre[],2,0)</f>
        <v>PRETRE OLIVIER</v>
      </c>
      <c r="P262" s="23" t="str">
        <f>VLOOKUP(N262,TableauCadre[],8,0)</f>
        <v>11022 – ACADEMIE DE BILLARD SAINT-MAX / NANCY</v>
      </c>
      <c r="R262" s="11" t="str">
        <f t="shared" si="12"/>
        <v>128801 X</v>
      </c>
      <c r="T262" s="1" t="s">
        <v>585</v>
      </c>
      <c r="U262" s="1" t="str">
        <f t="shared" si="13"/>
        <v>DENIS JAQUELINE</v>
      </c>
      <c r="V262" s="1" t="str">
        <f t="shared" si="14"/>
        <v>11078 – BILLARD CLUB DE BRIEY</v>
      </c>
    </row>
    <row r="263" spans="2:22" ht="15.75" thickBot="1" x14ac:dyDescent="0.3">
      <c r="B263" s="6" t="str">
        <f>'Libre 01-09-2025'!A264</f>
        <v>015305 R</v>
      </c>
      <c r="C263" s="1" t="str">
        <f>VLOOKUP(B263,TableauLibre[],2,0)</f>
        <v>DENIS SERGE</v>
      </c>
      <c r="D263" s="23" t="str">
        <f>VLOOKUP(B263,TableauLibre[],8,0)</f>
        <v>11029 – BILLARD CLUB MUSSIPONTAIN</v>
      </c>
      <c r="F263" s="12" t="str">
        <f>'Bande 01-09-2025'!A264</f>
        <v>125595 P</v>
      </c>
      <c r="G263" s="1" t="str">
        <f>VLOOKUP(F263,TableauBande[],2,0)</f>
        <v>HEYDMANN CLAUDE</v>
      </c>
      <c r="H263" s="23" t="str">
        <f>VLOOKUP(F263,TableauBande[],8,0)</f>
        <v>01004 – B.C. BISCHHEIM</v>
      </c>
      <c r="J263" s="13" t="str">
        <f>'3B 01-09-2025'!A264</f>
        <v>143984 W</v>
      </c>
      <c r="K263" s="1" t="str">
        <f>VLOOKUP(J263,Tableau3Bandes[],2,0)</f>
        <v>GERMAIN JEAN PIERRE</v>
      </c>
      <c r="L263" s="23" t="str">
        <f>VLOOKUP(J263,Tableau3Bandes[],8,0)</f>
        <v>05043 – ACAD. TAPIS VERT DE REIMS</v>
      </c>
      <c r="N263" s="14" t="str">
        <f>'Cadre 01-09-2025'!A264</f>
        <v>148012 H</v>
      </c>
      <c r="O263" s="1" t="str">
        <f>VLOOKUP(N263,TableauCadre[],2,0)</f>
        <v>PROBST JACQUES</v>
      </c>
      <c r="P263" s="23" t="str">
        <f>VLOOKUP(N263,TableauCadre[],8,0)</f>
        <v>05043 – ACAD. TAPIS VERT DE REIMS</v>
      </c>
      <c r="R263" s="11" t="str">
        <f t="shared" si="12"/>
        <v>015305 R</v>
      </c>
      <c r="T263" s="1" t="s">
        <v>587</v>
      </c>
      <c r="U263" s="1" t="str">
        <f t="shared" si="13"/>
        <v>DENIS SERGE</v>
      </c>
      <c r="V263" s="1" t="str">
        <f t="shared" si="14"/>
        <v>11029 – BILLARD CLUB MUSSIPONTAIN</v>
      </c>
    </row>
    <row r="264" spans="2:22" ht="15.75" thickBot="1" x14ac:dyDescent="0.3">
      <c r="B264" s="6" t="str">
        <f>'Libre 01-09-2025'!A265</f>
        <v>122997 R</v>
      </c>
      <c r="C264" s="1" t="str">
        <f>VLOOKUP(B264,TableauLibre[],2,0)</f>
        <v>DEPOIVRE JEAN PIERRE</v>
      </c>
      <c r="D264" s="23" t="str">
        <f>VLOOKUP(B264,TableauLibre[],8,0)</f>
        <v>05047 – BILLARD CLUB SEZANNAIS</v>
      </c>
      <c r="F264" s="12" t="str">
        <f>'Bande 01-09-2025'!A265</f>
        <v>175831 W</v>
      </c>
      <c r="G264" s="1" t="str">
        <f>VLOOKUP(F264,TableauBande[],2,0)</f>
        <v>HIDOUIN PASCAL</v>
      </c>
      <c r="H264" s="23" t="str">
        <f>VLOOKUP(F264,TableauBande[],8,0)</f>
        <v>01016 – B.C. HAGUENAU</v>
      </c>
      <c r="J264" s="13" t="str">
        <f>'3B 01-09-2025'!A265</f>
        <v>129766 A</v>
      </c>
      <c r="K264" s="1" t="str">
        <f>VLOOKUP(J264,Tableau3Bandes[],2,0)</f>
        <v>GIBART CLAUDE</v>
      </c>
      <c r="L264" s="23" t="str">
        <f>VLOOKUP(J264,Tableau3Bandes[],8,0)</f>
        <v>05047 – BILLARD CLUB SEZANNAIS</v>
      </c>
      <c r="N264" s="14" t="str">
        <f>'Cadre 01-09-2025'!A265</f>
        <v>015412 U</v>
      </c>
      <c r="O264" s="1" t="str">
        <f>VLOOKUP(N264,TableauCadre[],2,0)</f>
        <v>PRUDHOMME PIERRE</v>
      </c>
      <c r="P264" s="23" t="str">
        <f>VLOOKUP(N264,TableauCadre[],8,0)</f>
        <v>11023 – BILLARD CLUB NEUVES MAISONS</v>
      </c>
      <c r="R264" s="11" t="str">
        <f t="shared" si="12"/>
        <v>122997 R</v>
      </c>
      <c r="T264" s="1" t="s">
        <v>589</v>
      </c>
      <c r="U264" s="1" t="str">
        <f t="shared" si="13"/>
        <v>DEPOIVRE JEAN PIERRE</v>
      </c>
      <c r="V264" s="1" t="str">
        <f t="shared" si="14"/>
        <v>05047 – BILLARD CLUB SEZANNAIS</v>
      </c>
    </row>
    <row r="265" spans="2:22" ht="15.75" thickBot="1" x14ac:dyDescent="0.3">
      <c r="B265" s="6" t="str">
        <f>'Libre 01-09-2025'!A266</f>
        <v>012955 H</v>
      </c>
      <c r="C265" s="1" t="str">
        <f>VLOOKUP(B265,TableauLibre[],2,0)</f>
        <v>DERAEDT FREDERIC</v>
      </c>
      <c r="D265" s="23" t="str">
        <f>VLOOKUP(B265,TableauLibre[],8,0)</f>
        <v>05040 – EPERNAY BILLARD CLUB</v>
      </c>
      <c r="F265" s="12" t="str">
        <f>'Bande 01-09-2025'!A266</f>
        <v>160097 T</v>
      </c>
      <c r="G265" s="1" t="str">
        <f>VLOOKUP(F265,TableauBande[],2,0)</f>
        <v>HISEL GEORGES</v>
      </c>
      <c r="H265" s="23" t="str">
        <f>VLOOKUP(F265,TableauBande[],8,0)</f>
        <v>05035 – ROMILLY SPORT 10 SECTION BILLARD</v>
      </c>
      <c r="J265" s="13" t="str">
        <f>'3B 01-09-2025'!A266</f>
        <v>010195 D</v>
      </c>
      <c r="K265" s="1" t="str">
        <f>VLOOKUP(J265,Tableau3Bandes[],2,0)</f>
        <v>GLASSER JULIEN</v>
      </c>
      <c r="L265" s="23" t="str">
        <f>VLOOKUP(J265,Tableau3Bandes[],8,0)</f>
        <v>01031 – B.C. ERSTEIN</v>
      </c>
      <c r="N265" s="14" t="str">
        <f>'Cadre 01-09-2025'!A266</f>
        <v>014934 K</v>
      </c>
      <c r="O265" s="1" t="str">
        <f>VLOOKUP(N265,TableauCadre[],2,0)</f>
        <v>RABANES DOMINIQUE</v>
      </c>
      <c r="P265" s="23" t="str">
        <f>VLOOKUP(N265,TableauCadre[],8,0)</f>
        <v>11034 – BILLARD CLUB EPINAL</v>
      </c>
      <c r="R265" s="11" t="str">
        <f t="shared" si="12"/>
        <v>012955 H</v>
      </c>
      <c r="T265" s="1" t="s">
        <v>591</v>
      </c>
      <c r="U265" s="1" t="str">
        <f t="shared" si="13"/>
        <v>DERAEDT FREDERIC</v>
      </c>
      <c r="V265" s="1" t="str">
        <f t="shared" si="14"/>
        <v>05040 – EPERNAY BILLARD CLUB</v>
      </c>
    </row>
    <row r="266" spans="2:22" ht="15.75" thickBot="1" x14ac:dyDescent="0.3">
      <c r="B266" s="6" t="str">
        <f>'Libre 01-09-2025'!A267</f>
        <v>011822 S</v>
      </c>
      <c r="C266" s="1" t="str">
        <f>VLOOKUP(B266,TableauLibre[],2,0)</f>
        <v>DEREGNAUCOURT GERARD</v>
      </c>
      <c r="D266" s="23" t="str">
        <f>VLOOKUP(B266,TableauLibre[],8,0)</f>
        <v>05045 – BILLARD CLUB AGEEN</v>
      </c>
      <c r="F266" s="12" t="str">
        <f>'Bande 01-09-2025'!A267</f>
        <v>023214 W</v>
      </c>
      <c r="G266" s="1" t="str">
        <f>VLOOKUP(F266,TableauBande[],2,0)</f>
        <v>HLUSZKO DENIS</v>
      </c>
      <c r="H266" s="23" t="str">
        <f>VLOOKUP(F266,TableauBande[],8,0)</f>
        <v>01027 – B.C. GUEBWILLER</v>
      </c>
      <c r="J266" s="13" t="str">
        <f>'3B 01-09-2025'!A267</f>
        <v>112383 L</v>
      </c>
      <c r="K266" s="1" t="str">
        <f>VLOOKUP(J266,Tableau3Bandes[],2,0)</f>
        <v>GOBILLOT ANTHONY</v>
      </c>
      <c r="L266" s="23" t="str">
        <f>VLOOKUP(J266,Tableau3Bandes[],8,0)</f>
        <v>11035 – C.B. SARREGUEMINES</v>
      </c>
      <c r="N266" s="14" t="str">
        <f>'Cadre 01-09-2025'!A267</f>
        <v>112364 S</v>
      </c>
      <c r="O266" s="1" t="str">
        <f>VLOOKUP(N266,TableauCadre[],2,0)</f>
        <v>RAVAGLI FRANCOIS</v>
      </c>
      <c r="P266" s="23" t="str">
        <f>VLOOKUP(N266,TableauCadre[],8,0)</f>
        <v>11067 – BILLARD CLUB FLORANGE</v>
      </c>
      <c r="R266" s="11" t="str">
        <f t="shared" si="12"/>
        <v>011822 S</v>
      </c>
      <c r="T266" s="1" t="s">
        <v>593</v>
      </c>
      <c r="U266" s="1" t="str">
        <f t="shared" si="13"/>
        <v>DEREGNAUCOURT GERARD</v>
      </c>
      <c r="V266" s="1" t="str">
        <f t="shared" si="14"/>
        <v>05045 – BILLARD CLUB AGEEN</v>
      </c>
    </row>
    <row r="267" spans="2:22" ht="15.75" thickBot="1" x14ac:dyDescent="0.3">
      <c r="B267" s="6" t="str">
        <f>'Libre 01-09-2025'!A268</f>
        <v>107142 W</v>
      </c>
      <c r="C267" s="1" t="str">
        <f>VLOOKUP(B267,TableauLibre[],2,0)</f>
        <v>DERRUAU CLAUDE</v>
      </c>
      <c r="D267" s="23" t="str">
        <f>VLOOKUP(B267,TableauLibre[],8,0)</f>
        <v>11074 – COURCELLES SUR NIED</v>
      </c>
      <c r="F267" s="12" t="str">
        <f>'Bande 01-09-2025'!A268</f>
        <v>015299 L</v>
      </c>
      <c r="G267" s="1" t="str">
        <f>VLOOKUP(F267,TableauBande[],2,0)</f>
        <v>HOBIGAND GUY</v>
      </c>
      <c r="H267" s="23" t="str">
        <f>VLOOKUP(F267,TableauBande[],8,0)</f>
        <v>11042 – BILLARD CLUB STEPHANOIS</v>
      </c>
      <c r="J267" s="13" t="str">
        <f>'3B 01-09-2025'!A268</f>
        <v>011825 V</v>
      </c>
      <c r="K267" s="1" t="str">
        <f>VLOOKUP(J267,Tableau3Bandes[],2,0)</f>
        <v>GOBIN ANDRE</v>
      </c>
      <c r="L267" s="23" t="str">
        <f>VLOOKUP(J267,Tableau3Bandes[],8,0)</f>
        <v>05040 – EPERNAY BILLARD CLUB</v>
      </c>
      <c r="N267" s="14" t="str">
        <f>'Cadre 01-09-2025'!A268</f>
        <v>011775 X</v>
      </c>
      <c r="O267" s="1" t="str">
        <f>VLOOKUP(N267,TableauCadre[],2,0)</f>
        <v>RAVILLION DANIEL</v>
      </c>
      <c r="P267" s="23" t="str">
        <f>VLOOKUP(N267,TableauCadre[],8,0)</f>
        <v>05041 – BILLARD CLUB DE GRAUVES</v>
      </c>
      <c r="R267" s="11" t="str">
        <f t="shared" si="12"/>
        <v>107142 W</v>
      </c>
      <c r="T267" s="1" t="s">
        <v>595</v>
      </c>
      <c r="U267" s="1" t="str">
        <f t="shared" si="13"/>
        <v>DERRUAU CLAUDE</v>
      </c>
      <c r="V267" s="1" t="str">
        <f t="shared" si="14"/>
        <v>11074 – COURCELLES SUR NIED</v>
      </c>
    </row>
    <row r="268" spans="2:22" ht="15.75" thickBot="1" x14ac:dyDescent="0.3">
      <c r="B268" s="6" t="str">
        <f>'Libre 01-09-2025'!A269</f>
        <v>015254 S</v>
      </c>
      <c r="C268" s="1" t="str">
        <f>VLOOKUP(B268,TableauLibre[],2,0)</f>
        <v>DERU YVES</v>
      </c>
      <c r="D268" s="23" t="str">
        <f>VLOOKUP(B268,TableauLibre[],8,0)</f>
        <v>11022 – ACADEMIE DE BILLARD SAINT-MAX / NANCY</v>
      </c>
      <c r="F268" s="12" t="str">
        <f>'Bande 01-09-2025'!A269</f>
        <v>140767 D</v>
      </c>
      <c r="G268" s="1" t="str">
        <f>VLOOKUP(F268,TableauBande[],2,0)</f>
        <v>HOEFFEL PIERRE</v>
      </c>
      <c r="H268" s="23" t="str">
        <f>VLOOKUP(F268,TableauBande[],8,0)</f>
        <v>11062 – CERCLE DE BILLARD FRANCAIS ST AVOLD</v>
      </c>
      <c r="J268" s="13" t="str">
        <f>'3B 01-09-2025'!A269</f>
        <v>141286 C</v>
      </c>
      <c r="K268" s="1" t="str">
        <f>VLOOKUP(J268,Tableau3Bandes[],2,0)</f>
        <v>GODARD JEAN PIERRE</v>
      </c>
      <c r="L268" s="23" t="str">
        <f>VLOOKUP(J268,Tableau3Bandes[],8,0)</f>
        <v>05034 – BILLARD TROYES AGGLO</v>
      </c>
      <c r="N268" s="14" t="str">
        <f>'Cadre 01-09-2025'!A269</f>
        <v>011885 D</v>
      </c>
      <c r="O268" s="1" t="str">
        <f>VLOOKUP(N268,TableauCadre[],2,0)</f>
        <v>REBOUL FRANCIS</v>
      </c>
      <c r="P268" s="23" t="str">
        <f>VLOOKUP(N268,TableauCadre[],8,0)</f>
        <v>05023 – BILLARD CLUB NOGENTAIS</v>
      </c>
      <c r="R268" s="11" t="str">
        <f t="shared" si="12"/>
        <v>015254 S</v>
      </c>
      <c r="T268" s="1" t="s">
        <v>597</v>
      </c>
      <c r="U268" s="1" t="str">
        <f t="shared" si="13"/>
        <v>DERU YVES</v>
      </c>
      <c r="V268" s="1" t="str">
        <f t="shared" si="14"/>
        <v>11022 – ACADEMIE DE BILLARD SAINT-MAX / NANCY</v>
      </c>
    </row>
    <row r="269" spans="2:22" ht="15.75" thickBot="1" x14ac:dyDescent="0.3">
      <c r="B269" s="6" t="str">
        <f>'Libre 01-09-2025'!A270</f>
        <v>141076 A</v>
      </c>
      <c r="C269" s="1" t="str">
        <f>VLOOKUP(B269,TableauLibre[],2,0)</f>
        <v>DESCHAMPS MAURICE</v>
      </c>
      <c r="D269" s="23" t="str">
        <f>VLOOKUP(B269,TableauLibre[],8,0)</f>
        <v>11052 – BILLARD CLUB FRIGNICOURT</v>
      </c>
      <c r="F269" s="12" t="str">
        <f>'Bande 01-09-2025'!A270</f>
        <v>117086 I</v>
      </c>
      <c r="G269" s="1" t="str">
        <f>VLOOKUP(F269,TableauBande[],2,0)</f>
        <v>HOEUILLARD CLAUDE</v>
      </c>
      <c r="H269" s="23" t="str">
        <f>VLOOKUP(F269,TableauBande[],8,0)</f>
        <v>05042 – ACAD.CHALONNAISE DE BILLARD</v>
      </c>
      <c r="J269" s="13" t="str">
        <f>'3B 01-09-2025'!A270</f>
        <v>142914 S</v>
      </c>
      <c r="K269" s="1" t="str">
        <f>VLOOKUP(J269,Tableau3Bandes[],2,0)</f>
        <v>GODEFROID GERARD</v>
      </c>
      <c r="L269" s="23" t="str">
        <f>VLOOKUP(J269,Tableau3Bandes[],8,0)</f>
        <v>11022 – ACADEMIE DE BILLARD SAINT-MAX / NANCY</v>
      </c>
      <c r="N269" s="14" t="str">
        <f>'Cadre 01-09-2025'!A270</f>
        <v>015010 I</v>
      </c>
      <c r="O269" s="1" t="str">
        <f>VLOOKUP(N269,TableauCadre[],2,0)</f>
        <v>REININGER ROBERT</v>
      </c>
      <c r="P269" s="23" t="str">
        <f>VLOOKUP(N269,TableauCadre[],8,0)</f>
        <v>11021 – A.J.B. THIONVILLE</v>
      </c>
      <c r="R269" s="11" t="str">
        <f t="shared" si="12"/>
        <v>141076 A</v>
      </c>
      <c r="T269" s="1" t="s">
        <v>599</v>
      </c>
      <c r="U269" s="1" t="str">
        <f t="shared" si="13"/>
        <v>DESCHAMPS MAURICE</v>
      </c>
      <c r="V269" s="1" t="str">
        <f t="shared" si="14"/>
        <v>11052 – BILLARD CLUB FRIGNICOURT</v>
      </c>
    </row>
    <row r="270" spans="2:22" ht="15.75" thickBot="1" x14ac:dyDescent="0.3">
      <c r="B270" s="6" t="str">
        <f>'Libre 01-09-2025'!A271</f>
        <v>172533 L</v>
      </c>
      <c r="C270" s="1" t="str">
        <f>VLOOKUP(B270,TableauLibre[],2,0)</f>
        <v>DESROUSSEAUX BERNARD</v>
      </c>
      <c r="D270" s="23" t="str">
        <f>VLOOKUP(B270,TableauLibre[],8,0)</f>
        <v>11052 – BILLARD CLUB FRIGNICOURT</v>
      </c>
      <c r="F270" s="12" t="str">
        <f>'Bande 01-09-2025'!A271</f>
        <v>015292 E</v>
      </c>
      <c r="G270" s="1" t="str">
        <f>VLOOKUP(F270,TableauBande[],2,0)</f>
        <v>HOFF GREGORY</v>
      </c>
      <c r="H270" s="23" t="str">
        <f>VLOOKUP(F270,TableauBande[],8,0)</f>
        <v>11021 – A.J.B. THIONVILLE</v>
      </c>
      <c r="J270" s="13" t="str">
        <f>'3B 01-09-2025'!A271</f>
        <v>128681 H</v>
      </c>
      <c r="K270" s="1" t="str">
        <f>VLOOKUP(J270,Tableau3Bandes[],2,0)</f>
        <v>GODEFROY JEAN</v>
      </c>
      <c r="L270" s="23" t="str">
        <f>VLOOKUP(J270,Tableau3Bandes[],8,0)</f>
        <v>11048 – ACADEMIE DE BILLARD DE ST DIZIER</v>
      </c>
      <c r="N270" s="14" t="str">
        <f>'Cadre 01-09-2025'!A271</f>
        <v>014034 U</v>
      </c>
      <c r="O270" s="1" t="str">
        <f>VLOOKUP(N270,TableauCadre[],2,0)</f>
        <v>REMANDE FABRICE</v>
      </c>
      <c r="P270" s="23" t="str">
        <f>VLOOKUP(N270,TableauCadre[],8,0)</f>
        <v>01004 – B.C. BISCHHEIM</v>
      </c>
      <c r="R270" s="11" t="str">
        <f t="shared" si="12"/>
        <v>172533 L</v>
      </c>
      <c r="T270" s="1" t="s">
        <v>601</v>
      </c>
      <c r="U270" s="1" t="str">
        <f t="shared" si="13"/>
        <v>DESROUSSEAUX BERNARD</v>
      </c>
      <c r="V270" s="1" t="str">
        <f t="shared" si="14"/>
        <v>11052 – BILLARD CLUB FRIGNICOURT</v>
      </c>
    </row>
    <row r="271" spans="2:22" ht="15.75" thickBot="1" x14ac:dyDescent="0.3">
      <c r="B271" s="6" t="str">
        <f>'Libre 01-09-2025'!A272</f>
        <v>111689 T</v>
      </c>
      <c r="C271" s="1" t="str">
        <f>VLOOKUP(B271,TableauLibre[],2,0)</f>
        <v>DEVAUX PIERRE</v>
      </c>
      <c r="D271" s="23" t="str">
        <f>VLOOKUP(B271,TableauLibre[],8,0)</f>
        <v>05035 – ROMILLY SPORT 10 SECTION BILLARD</v>
      </c>
      <c r="F271" s="12" t="str">
        <f>'Bande 01-09-2025'!A272</f>
        <v>134545 V</v>
      </c>
      <c r="G271" s="1" t="str">
        <f>VLOOKUP(F271,TableauBande[],2,0)</f>
        <v>HOFFARTH ROGER</v>
      </c>
      <c r="H271" s="23" t="str">
        <f>VLOOKUP(F271,TableauBande[],8,0)</f>
        <v>01027 – B.C. GUEBWILLER</v>
      </c>
      <c r="J271" s="13" t="str">
        <f>'3B 01-09-2025'!A272</f>
        <v>142301 D</v>
      </c>
      <c r="K271" s="1" t="str">
        <f>VLOOKUP(J271,Tableau3Bandes[],2,0)</f>
        <v>GODEL JOHAN</v>
      </c>
      <c r="L271" s="23" t="str">
        <f>VLOOKUP(J271,Tableau3Bandes[],8,0)</f>
        <v>01031 – B.C. ERSTEIN</v>
      </c>
      <c r="N271" s="14" t="str">
        <f>'Cadre 01-09-2025'!A272</f>
        <v>140909 P</v>
      </c>
      <c r="O271" s="1" t="str">
        <f>VLOOKUP(N271,TableauCadre[],2,0)</f>
        <v>REMY FRANCOIS</v>
      </c>
      <c r="P271" s="23" t="str">
        <f>VLOOKUP(N271,TableauCadre[],8,0)</f>
        <v>05023 – BILLARD CLUB NOGENTAIS</v>
      </c>
      <c r="R271" s="11" t="str">
        <f t="shared" si="12"/>
        <v>111689 T</v>
      </c>
      <c r="T271" s="1" t="s">
        <v>603</v>
      </c>
      <c r="U271" s="1" t="str">
        <f t="shared" si="13"/>
        <v>DEVAUX PIERRE</v>
      </c>
      <c r="V271" s="1" t="str">
        <f t="shared" si="14"/>
        <v>05035 – ROMILLY SPORT 10 SECTION BILLARD</v>
      </c>
    </row>
    <row r="272" spans="2:22" ht="15.75" thickBot="1" x14ac:dyDescent="0.3">
      <c r="B272" s="6" t="str">
        <f>'Libre 01-09-2025'!A273</f>
        <v>148722 E</v>
      </c>
      <c r="C272" s="1" t="str">
        <f>VLOOKUP(B272,TableauLibre[],2,0)</f>
        <v>DEVAVRY JEAN FRANCOIS</v>
      </c>
      <c r="D272" s="23" t="str">
        <f>VLOOKUP(B272,TableauLibre[],8,0)</f>
        <v>05043 – ACAD. TAPIS VERT DE REIMS</v>
      </c>
      <c r="F272" s="12" t="str">
        <f>'Bande 01-09-2025'!A273</f>
        <v>010181 P</v>
      </c>
      <c r="G272" s="1" t="str">
        <f>VLOOKUP(F272,TableauBande[],2,0)</f>
        <v>HOFFER PASCAL</v>
      </c>
      <c r="H272" s="23" t="str">
        <f>VLOOKUP(F272,TableauBande[],8,0)</f>
        <v>01041 – COLMAR BILLARD CLUB 71</v>
      </c>
      <c r="J272" s="13" t="str">
        <f>'3B 01-09-2025'!A273</f>
        <v>101999 B</v>
      </c>
      <c r="K272" s="1" t="str">
        <f>VLOOKUP(J272,Tableau3Bandes[],2,0)</f>
        <v>GOEPFERT JEAN JACQUES</v>
      </c>
      <c r="L272" s="23" t="str">
        <f>VLOOKUP(J272,Tableau3Bandes[],8,0)</f>
        <v>01041 – COLMAR BILLARD CLUB 71</v>
      </c>
      <c r="N272" s="14" t="str">
        <f>'Cadre 01-09-2025'!A273</f>
        <v>101987 P</v>
      </c>
      <c r="O272" s="1" t="str">
        <f>VLOOKUP(N272,TableauCadre[],2,0)</f>
        <v>RIOTTO JEROME</v>
      </c>
      <c r="P272" s="23" t="str">
        <f>VLOOKUP(N272,TableauCadre[],8,0)</f>
        <v>01041 – COLMAR BILLARD CLUB 71</v>
      </c>
      <c r="R272" s="11" t="str">
        <f t="shared" si="12"/>
        <v>148722 E</v>
      </c>
      <c r="T272" s="1" t="s">
        <v>605</v>
      </c>
      <c r="U272" s="1" t="str">
        <f t="shared" si="13"/>
        <v>DEVAVRY JEAN FRANCOIS</v>
      </c>
      <c r="V272" s="1" t="str">
        <f t="shared" si="14"/>
        <v>05043 – ACAD. TAPIS VERT DE REIMS</v>
      </c>
    </row>
    <row r="273" spans="2:22" ht="15.75" thickBot="1" x14ac:dyDescent="0.3">
      <c r="B273" s="6" t="str">
        <f>'Libre 01-09-2025'!A274</f>
        <v>124009 P</v>
      </c>
      <c r="C273" s="1" t="str">
        <f>VLOOKUP(B273,TableauLibre[],2,0)</f>
        <v>DEVILLERS FABRICE</v>
      </c>
      <c r="D273" s="23" t="str">
        <f>VLOOKUP(B273,TableauLibre[],8,0)</f>
        <v>05001 – ACAD.CHARLEVILLE-MEZIERES</v>
      </c>
      <c r="F273" s="12" t="str">
        <f>'Bande 01-09-2025'!A274</f>
        <v>132245 J</v>
      </c>
      <c r="G273" s="1" t="str">
        <f>VLOOKUP(F273,TableauBande[],2,0)</f>
        <v>HOLBEIN JEAN LOUIS</v>
      </c>
      <c r="H273" s="23" t="str">
        <f>VLOOKUP(F273,TableauBande[],8,0)</f>
        <v>01041 – COLMAR BILLARD CLUB 71</v>
      </c>
      <c r="J273" s="13" t="str">
        <f>'3B 01-09-2025'!A274</f>
        <v>131687 X</v>
      </c>
      <c r="K273" s="1" t="str">
        <f>VLOOKUP(J273,Tableau3Bandes[],2,0)</f>
        <v>GOMEZ JOSE</v>
      </c>
      <c r="L273" s="23" t="str">
        <f>VLOOKUP(J273,Tableau3Bandes[],8,0)</f>
        <v>11005 – E.S. HAGONDANGE</v>
      </c>
      <c r="N273" s="14" t="str">
        <f>'Cadre 01-09-2025'!A274</f>
        <v>010043 H</v>
      </c>
      <c r="O273" s="1" t="str">
        <f>VLOOKUP(N273,TableauCadre[],2,0)</f>
        <v>RITTER CHARLES</v>
      </c>
      <c r="P273" s="23" t="str">
        <f>VLOOKUP(N273,TableauCadre[],8,0)</f>
        <v>01006 – AMICALE DE BILLARD ECKBOLSHEIM</v>
      </c>
      <c r="R273" s="11" t="str">
        <f t="shared" si="12"/>
        <v>124009 P</v>
      </c>
      <c r="T273" s="1" t="s">
        <v>607</v>
      </c>
      <c r="U273" s="1" t="str">
        <f t="shared" si="13"/>
        <v>DEVILLERS FABRICE</v>
      </c>
      <c r="V273" s="1" t="str">
        <f t="shared" si="14"/>
        <v>05001 – ACAD.CHARLEVILLE-MEZIERES</v>
      </c>
    </row>
    <row r="274" spans="2:22" ht="15.75" thickBot="1" x14ac:dyDescent="0.3">
      <c r="B274" s="6" t="str">
        <f>'Libre 01-09-2025'!A275</f>
        <v>167168 E</v>
      </c>
      <c r="C274" s="1" t="str">
        <f>VLOOKUP(B274,TableauLibre[],2,0)</f>
        <v>DEVILLERS PIERSON ADRIEL</v>
      </c>
      <c r="D274" s="23" t="str">
        <f>VLOOKUP(B274,TableauLibre[],8,0)</f>
        <v>11022 – ACADEMIE DE BILLARD SAINT-MAX / NANCY</v>
      </c>
      <c r="F274" s="12" t="str">
        <f>'Bande 01-09-2025'!A275</f>
        <v>145733 D</v>
      </c>
      <c r="G274" s="1" t="str">
        <f>VLOOKUP(F274,TableauBande[],2,0)</f>
        <v>HU SYLVAIN</v>
      </c>
      <c r="H274" s="23" t="str">
        <f>VLOOKUP(F274,TableauBande[],8,0)</f>
        <v>05043 – ACAD. TAPIS VERT DE REIMS</v>
      </c>
      <c r="J274" s="13" t="str">
        <f>'3B 01-09-2025'!A275</f>
        <v>106404 M</v>
      </c>
      <c r="K274" s="1" t="str">
        <f>VLOOKUP(J274,Tableau3Bandes[],2,0)</f>
        <v>GONZALEZ MAX</v>
      </c>
      <c r="L274" s="23" t="str">
        <f>VLOOKUP(J274,Tableau3Bandes[],8,0)</f>
        <v>11051 – BILLARD CLUB BARISIEN</v>
      </c>
      <c r="N274" s="14" t="str">
        <f>'Cadre 01-09-2025'!A275</f>
        <v>015129 X</v>
      </c>
      <c r="O274" s="1" t="str">
        <f>VLOOKUP(N274,TableauCadre[],2,0)</f>
        <v>RIVOAL MARCEL</v>
      </c>
      <c r="P274" s="23" t="str">
        <f>VLOOKUP(N274,TableauCadre[],8,0)</f>
        <v>11051 – BILLARD CLUB BARISIEN</v>
      </c>
      <c r="R274" s="11" t="str">
        <f t="shared" si="12"/>
        <v>167168 E</v>
      </c>
      <c r="T274" s="1" t="s">
        <v>2842</v>
      </c>
      <c r="U274" s="1" t="str">
        <f t="shared" si="13"/>
        <v>DEVILLERS PIERSON ADRIEL</v>
      </c>
      <c r="V274" s="1" t="str">
        <f t="shared" si="14"/>
        <v>11022 – ACADEMIE DE BILLARD SAINT-MAX / NANCY</v>
      </c>
    </row>
    <row r="275" spans="2:22" ht="15.75" thickBot="1" x14ac:dyDescent="0.3">
      <c r="B275" s="6" t="str">
        <f>'Libre 01-09-2025'!A276</f>
        <v>135260 I</v>
      </c>
      <c r="C275" s="1" t="str">
        <f>VLOOKUP(B275,TableauLibre[],2,0)</f>
        <v>DHAUSSY JEAN PIERRE</v>
      </c>
      <c r="D275" s="23" t="str">
        <f>VLOOKUP(B275,TableauLibre[],8,0)</f>
        <v>05023 – BILLARD CLUB NOGENTAIS</v>
      </c>
      <c r="F275" s="12" t="str">
        <f>'Bande 01-09-2025'!A276</f>
        <v>010482 E</v>
      </c>
      <c r="G275" s="1" t="str">
        <f>VLOOKUP(F275,TableauBande[],2,0)</f>
        <v>HUBACH ANDRE</v>
      </c>
      <c r="H275" s="23" t="str">
        <f>VLOOKUP(F275,TableauBande[],8,0)</f>
        <v>01020 – B.C. 1947 SELESTAT</v>
      </c>
      <c r="J275" s="13" t="str">
        <f>'3B 01-09-2025'!A276</f>
        <v>157525 Y</v>
      </c>
      <c r="K275" s="1" t="str">
        <f>VLOOKUP(J275,Tableau3Bandes[],2,0)</f>
        <v>GORGUN MESUT</v>
      </c>
      <c r="L275" s="23" t="str">
        <f>VLOOKUP(J275,Tableau3Bandes[],8,0)</f>
        <v>01049 – B.C. BARR</v>
      </c>
      <c r="N275" s="14" t="str">
        <f>'Cadre 01-09-2025'!A276</f>
        <v>010278 I</v>
      </c>
      <c r="O275" s="1" t="str">
        <f>VLOOKUP(N275,TableauCadre[],2,0)</f>
        <v>RIZZO LEONARD</v>
      </c>
      <c r="P275" s="23" t="str">
        <f>VLOOKUP(N275,TableauCadre[],8,0)</f>
        <v>01010 – B.C. LINGOLSHEIM</v>
      </c>
      <c r="R275" s="11" t="str">
        <f t="shared" si="12"/>
        <v>135260 I</v>
      </c>
      <c r="T275" s="1" t="s">
        <v>609</v>
      </c>
      <c r="U275" s="1" t="str">
        <f t="shared" si="13"/>
        <v>DHAUSSY JEAN PIERRE</v>
      </c>
      <c r="V275" s="1" t="str">
        <f t="shared" si="14"/>
        <v>05023 – BILLARD CLUB NOGENTAIS</v>
      </c>
    </row>
    <row r="276" spans="2:22" ht="15.75" thickBot="1" x14ac:dyDescent="0.3">
      <c r="B276" s="6" t="str">
        <f>'Libre 01-09-2025'!A277</f>
        <v>164335 A</v>
      </c>
      <c r="C276" s="1" t="str">
        <f>VLOOKUP(B276,TableauLibre[],2,0)</f>
        <v>DHUY MICHEL</v>
      </c>
      <c r="D276" s="23" t="str">
        <f>VLOOKUP(B276,TableauLibre[],8,0)</f>
        <v>05043 – ACAD. TAPIS VERT DE REIMS</v>
      </c>
      <c r="F276" s="12" t="str">
        <f>'Bande 01-09-2025'!A277</f>
        <v>142280 I</v>
      </c>
      <c r="G276" s="1" t="str">
        <f>VLOOKUP(F276,TableauBande[],2,0)</f>
        <v>HUGEL FERNAND</v>
      </c>
      <c r="H276" s="23" t="str">
        <f>VLOOKUP(F276,TableauBande[],8,0)</f>
        <v>01010 – B.C. LINGOLSHEIM</v>
      </c>
      <c r="J276" s="13" t="str">
        <f>'3B 01-09-2025'!A277</f>
        <v>107147 B</v>
      </c>
      <c r="K276" s="1" t="str">
        <f>VLOOKUP(J276,Tableau3Bandes[],2,0)</f>
        <v>GOUVERNEL PIERRE</v>
      </c>
      <c r="L276" s="23" t="str">
        <f>VLOOKUP(J276,Tableau3Bandes[],8,0)</f>
        <v>11067 – BILLARD CLUB FLORANGE</v>
      </c>
      <c r="N276" s="14" t="str">
        <f>'Cadre 01-09-2025'!A277</f>
        <v>152640 N</v>
      </c>
      <c r="O276" s="1" t="str">
        <f>VLOOKUP(N276,TableauCadre[],2,0)</f>
        <v>ROBINET MAX</v>
      </c>
      <c r="P276" s="23" t="str">
        <f>VLOOKUP(N276,TableauCadre[],8,0)</f>
        <v>05040 – EPERNAY BILLARD CLUB</v>
      </c>
      <c r="R276" s="11" t="str">
        <f t="shared" si="12"/>
        <v>164335 A</v>
      </c>
      <c r="T276" s="1" t="s">
        <v>611</v>
      </c>
      <c r="U276" s="1" t="str">
        <f t="shared" si="13"/>
        <v>DHUY MICHEL</v>
      </c>
      <c r="V276" s="1" t="str">
        <f t="shared" si="14"/>
        <v>05043 – ACAD. TAPIS VERT DE REIMS</v>
      </c>
    </row>
    <row r="277" spans="2:22" ht="15.75" thickBot="1" x14ac:dyDescent="0.3">
      <c r="B277" s="6" t="str">
        <f>'Libre 01-09-2025'!A278</f>
        <v>102783 F</v>
      </c>
      <c r="C277" s="1" t="str">
        <f>VLOOKUP(B277,TableauLibre[],2,0)</f>
        <v>DI LEO FRANCOIS</v>
      </c>
      <c r="D277" s="23" t="str">
        <f>VLOOKUP(B277,TableauLibre[],8,0)</f>
        <v>11067 – BILLARD CLUB FLORANGE</v>
      </c>
      <c r="F277" s="12" t="str">
        <f>'Bande 01-09-2025'!A278</f>
        <v>011790 M</v>
      </c>
      <c r="G277" s="1" t="str">
        <f>VLOOKUP(F277,TableauBande[],2,0)</f>
        <v>HUGUES FRANCIS</v>
      </c>
      <c r="H277" s="23" t="str">
        <f>VLOOKUP(F277,TableauBande[],8,0)</f>
        <v>05042 – ACAD.CHALONNAISE DE BILLARD</v>
      </c>
      <c r="J277" s="13" t="str">
        <f>'3B 01-09-2025'!A278</f>
        <v>120954 C</v>
      </c>
      <c r="K277" s="1" t="str">
        <f>VLOOKUP(J277,Tableau3Bandes[],2,0)</f>
        <v>GRAMAIN DOMINIQUE</v>
      </c>
      <c r="L277" s="23" t="str">
        <f>VLOOKUP(J277,Tableau3Bandes[],8,0)</f>
        <v>01004 – B.C. BISCHHEIM</v>
      </c>
      <c r="N277" s="14" t="str">
        <f>'Cadre 01-09-2025'!A278</f>
        <v>011848 S</v>
      </c>
      <c r="O277" s="1" t="str">
        <f>VLOOKUP(N277,TableauCadre[],2,0)</f>
        <v>RONDEAU ANDRE</v>
      </c>
      <c r="P277" s="23" t="str">
        <f>VLOOKUP(N277,TableauCadre[],8,0)</f>
        <v>05028 – BILLARD CLUB DE MARIGNY ST FLAVY</v>
      </c>
      <c r="R277" s="11" t="str">
        <f t="shared" si="12"/>
        <v>102783 F</v>
      </c>
      <c r="T277" s="1" t="s">
        <v>613</v>
      </c>
      <c r="U277" s="1" t="str">
        <f t="shared" si="13"/>
        <v>DI LEO FRANCOIS</v>
      </c>
      <c r="V277" s="1" t="str">
        <f t="shared" si="14"/>
        <v>11067 – BILLARD CLUB FLORANGE</v>
      </c>
    </row>
    <row r="278" spans="2:22" ht="15.75" thickBot="1" x14ac:dyDescent="0.3">
      <c r="B278" s="6" t="str">
        <f>'Libre 01-09-2025'!A279</f>
        <v>127912 S</v>
      </c>
      <c r="C278" s="1" t="str">
        <f>VLOOKUP(B278,TableauLibre[],2,0)</f>
        <v>DIAMANTINI DOMINIQUE</v>
      </c>
      <c r="D278" s="23" t="str">
        <f>VLOOKUP(B278,TableauLibre[],8,0)</f>
        <v>11021 – A.J.B. THIONVILLE</v>
      </c>
      <c r="F278" s="12" t="str">
        <f>'Bande 01-09-2025'!A279</f>
        <v>011733 H</v>
      </c>
      <c r="G278" s="1" t="str">
        <f>VLOOKUP(F278,TableauBande[],2,0)</f>
        <v>HUSSON PHILIPPE</v>
      </c>
      <c r="H278" s="23" t="str">
        <f>VLOOKUP(F278,TableauBande[],8,0)</f>
        <v>05001 – ACAD.CHARLEVILLE-MEZIERES</v>
      </c>
      <c r="J278" s="13" t="str">
        <f>'3B 01-09-2025'!A279</f>
        <v>011801 X</v>
      </c>
      <c r="K278" s="1" t="str">
        <f>VLOOKUP(J278,Tableau3Bandes[],2,0)</f>
        <v>GRAVET GERARD</v>
      </c>
      <c r="L278" s="23" t="str">
        <f>VLOOKUP(J278,Tableau3Bandes[],8,0)</f>
        <v>05043 – ACAD. TAPIS VERT DE REIMS</v>
      </c>
      <c r="N278" s="14" t="str">
        <f>'Cadre 01-09-2025'!A279</f>
        <v>102762 K</v>
      </c>
      <c r="O278" s="1" t="str">
        <f>VLOOKUP(N278,TableauCadre[],2,0)</f>
        <v>ROSE STEPHANE</v>
      </c>
      <c r="P278" s="23" t="str">
        <f>VLOOKUP(N278,TableauCadre[],8,0)</f>
        <v>11051 – BILLARD CLUB BARISIEN</v>
      </c>
      <c r="R278" s="11" t="str">
        <f t="shared" si="12"/>
        <v>127912 S</v>
      </c>
      <c r="T278" s="1" t="s">
        <v>615</v>
      </c>
      <c r="U278" s="1" t="str">
        <f t="shared" si="13"/>
        <v>DIAMANTINI DOMINIQUE</v>
      </c>
      <c r="V278" s="1" t="str">
        <f t="shared" si="14"/>
        <v>11021 – A.J.B. THIONVILLE</v>
      </c>
    </row>
    <row r="279" spans="2:22" ht="15.75" thickBot="1" x14ac:dyDescent="0.3">
      <c r="B279" s="6" t="str">
        <f>'Libre 01-09-2025'!A280</f>
        <v>015211 B</v>
      </c>
      <c r="C279" s="1" t="str">
        <f>VLOOKUP(B279,TableauLibre[],2,0)</f>
        <v>DIDERICH JEAN</v>
      </c>
      <c r="D279" s="23" t="str">
        <f>VLOOKUP(B279,TableauLibre[],8,0)</f>
        <v>11022 – ACADEMIE DE BILLARD SAINT-MAX / NANCY</v>
      </c>
      <c r="F279" s="12" t="str">
        <f>'Bande 01-09-2025'!A280</f>
        <v>132184 A</v>
      </c>
      <c r="G279" s="1" t="str">
        <f>VLOOKUP(F279,TableauBande[],2,0)</f>
        <v>HUSSON SERGE</v>
      </c>
      <c r="H279" s="23" t="str">
        <f>VLOOKUP(F279,TableauBande[],8,0)</f>
        <v>05043 – ACAD. TAPIS VERT DE REIMS</v>
      </c>
      <c r="J279" s="13" t="str">
        <f>'3B 01-09-2025'!A280</f>
        <v>106394 C</v>
      </c>
      <c r="K279" s="1" t="str">
        <f>VLOOKUP(J279,Tableau3Bandes[],2,0)</f>
        <v>GRIESMAR PASCAL</v>
      </c>
      <c r="L279" s="23" t="str">
        <f>VLOOKUP(J279,Tableau3Bandes[],8,0)</f>
        <v>05043 – ACAD. TAPIS VERT DE REIMS</v>
      </c>
      <c r="N279" s="14" t="str">
        <f>'Cadre 01-09-2025'!A280</f>
        <v>012020 I</v>
      </c>
      <c r="O279" s="1" t="str">
        <f>VLOOKUP(N279,TableauCadre[],2,0)</f>
        <v>RUELLET DANIEL</v>
      </c>
      <c r="P279" s="23" t="str">
        <f>VLOOKUP(N279,TableauCadre[],8,0)</f>
        <v>05049 – BILLARD CLUB NEUVILLETTE</v>
      </c>
      <c r="R279" s="11" t="str">
        <f t="shared" si="12"/>
        <v>015211 B</v>
      </c>
      <c r="T279" s="1" t="s">
        <v>618</v>
      </c>
      <c r="U279" s="1" t="str">
        <f t="shared" si="13"/>
        <v>DIDERICH JEAN</v>
      </c>
      <c r="V279" s="1" t="str">
        <f t="shared" si="14"/>
        <v>11022 – ACADEMIE DE BILLARD SAINT-MAX / NANCY</v>
      </c>
    </row>
    <row r="280" spans="2:22" ht="15.75" thickBot="1" x14ac:dyDescent="0.3">
      <c r="B280" s="6" t="str">
        <f>'Libre 01-09-2025'!A281</f>
        <v>133536 A</v>
      </c>
      <c r="C280" s="1" t="str">
        <f>VLOOKUP(B280,TableauLibre[],2,0)</f>
        <v>DIDERICH TIFFANY</v>
      </c>
      <c r="D280" s="23" t="str">
        <f>VLOOKUP(B280,TableauLibre[],8,0)</f>
        <v>11022 – ACADEMIE DE BILLARD SAINT-MAX / NANCY</v>
      </c>
      <c r="F280" s="12" t="str">
        <f>'Bande 01-09-2025'!A281</f>
        <v>015290 C</v>
      </c>
      <c r="G280" s="1" t="str">
        <f>VLOOKUP(F280,TableauBande[],2,0)</f>
        <v>INFANTINO BENEDETTO</v>
      </c>
      <c r="H280" s="23" t="str">
        <f>VLOOKUP(F280,TableauBande[],8,0)</f>
        <v>11037 – C.B. PETITE ROSSELLE</v>
      </c>
      <c r="J280" s="13" t="str">
        <f>'3B 01-09-2025'!A281</f>
        <v>015575 B</v>
      </c>
      <c r="K280" s="1" t="str">
        <f>VLOOKUP(J280,Tableau3Bandes[],2,0)</f>
        <v>GRIMLER WILFRIED</v>
      </c>
      <c r="L280" s="23" t="str">
        <f>VLOOKUP(J280,Tableau3Bandes[],8,0)</f>
        <v>11032 – BILLARD CLUB HOMECOURT</v>
      </c>
      <c r="N280" s="14" t="str">
        <f>'Cadre 01-09-2025'!A281</f>
        <v>124195 T</v>
      </c>
      <c r="O280" s="1" t="str">
        <f>VLOOKUP(N280,TableauCadre[],2,0)</f>
        <v>RUER ROBERT</v>
      </c>
      <c r="P280" s="23" t="str">
        <f>VLOOKUP(N280,TableauCadre[],8,0)</f>
        <v>11034 – BILLARD CLUB EPINAL</v>
      </c>
      <c r="R280" s="11" t="str">
        <f t="shared" si="12"/>
        <v>133536 A</v>
      </c>
      <c r="T280" s="1" t="s">
        <v>620</v>
      </c>
      <c r="U280" s="1" t="str">
        <f t="shared" si="13"/>
        <v>DIDERICH TIFFANY</v>
      </c>
      <c r="V280" s="1" t="str">
        <f t="shared" si="14"/>
        <v>11022 – ACADEMIE DE BILLARD SAINT-MAX / NANCY</v>
      </c>
    </row>
    <row r="281" spans="2:22" ht="15.75" thickBot="1" x14ac:dyDescent="0.3">
      <c r="B281" s="6" t="str">
        <f>'Libre 01-09-2025'!A282</f>
        <v>145707 D</v>
      </c>
      <c r="C281" s="1" t="str">
        <f>VLOOKUP(B281,TableauLibre[],2,0)</f>
        <v>DIDIER JORDAN</v>
      </c>
      <c r="D281" s="23" t="str">
        <f>VLOOKUP(B281,TableauLibre[],8,0)</f>
        <v>11027 – ASS. SPORT. LAXOVIENNE DE BILLARD</v>
      </c>
      <c r="F281" s="12" t="str">
        <f>'Bande 01-09-2025'!A282</f>
        <v>014917 T</v>
      </c>
      <c r="G281" s="1" t="str">
        <f>VLOOKUP(F281,TableauBande[],2,0)</f>
        <v>IPPOLITO SERGE</v>
      </c>
      <c r="H281" s="23" t="str">
        <f>VLOOKUP(F281,TableauBande[],8,0)</f>
        <v>11037 – C.B. PETITE ROSSELLE</v>
      </c>
      <c r="J281" s="13" t="str">
        <f>'3B 01-09-2025'!A282</f>
        <v>160544 E</v>
      </c>
      <c r="K281" s="1" t="str">
        <f>VLOOKUP(J281,Tableau3Bandes[],2,0)</f>
        <v>GRIMOT JEAN LUC</v>
      </c>
      <c r="L281" s="23" t="str">
        <f>VLOOKUP(J281,Tableau3Bandes[],8,0)</f>
        <v>11044 – SAINT-DIE DES VOSGES BILLARD</v>
      </c>
      <c r="N281" s="14" t="str">
        <f>'Cadre 01-09-2025'!A282</f>
        <v>120525 P</v>
      </c>
      <c r="O281" s="1" t="str">
        <f>VLOOKUP(N281,TableauCadre[],2,0)</f>
        <v>RUZZON BRUNO</v>
      </c>
      <c r="P281" s="23" t="str">
        <f>VLOOKUP(N281,TableauCadre[],8,0)</f>
        <v>11007 – BILLARD CLUB KNUTANGE</v>
      </c>
      <c r="R281" s="11" t="str">
        <f t="shared" si="12"/>
        <v>145707 D</v>
      </c>
      <c r="T281" s="1" t="s">
        <v>622</v>
      </c>
      <c r="U281" s="1" t="str">
        <f t="shared" si="13"/>
        <v>DIDIER JORDAN</v>
      </c>
      <c r="V281" s="1" t="str">
        <f t="shared" si="14"/>
        <v>11027 – ASS. SPORT. LAXOVIENNE DE BILLARD</v>
      </c>
    </row>
    <row r="282" spans="2:22" ht="15.75" thickBot="1" x14ac:dyDescent="0.3">
      <c r="B282" s="6" t="str">
        <f>'Libre 01-09-2025'!A283</f>
        <v>102756 E</v>
      </c>
      <c r="C282" s="1" t="str">
        <f>VLOOKUP(B282,TableauLibre[],2,0)</f>
        <v>DIDION THIERRY</v>
      </c>
      <c r="D282" s="23" t="str">
        <f>VLOOKUP(B282,TableauLibre[],8,0)</f>
        <v>11053 – BILLARD CLUB LINEEN</v>
      </c>
      <c r="F282" s="12" t="str">
        <f>'Bande 01-09-2025'!A283</f>
        <v>015077 X</v>
      </c>
      <c r="G282" s="1" t="str">
        <f>VLOOKUP(F282,TableauBande[],2,0)</f>
        <v>JACQUEL JEAN</v>
      </c>
      <c r="H282" s="23" t="str">
        <f>VLOOKUP(F282,TableauBande[],8,0)</f>
        <v>11052 – BILLARD CLUB FRIGNICOURT</v>
      </c>
      <c r="J282" s="13" t="str">
        <f>'3B 01-09-2025'!A283</f>
        <v>135192 S</v>
      </c>
      <c r="K282" s="1" t="str">
        <f>VLOOKUP(J282,Tableau3Bandes[],2,0)</f>
        <v>GROSDEMANGE BERNARD</v>
      </c>
      <c r="L282" s="23" t="str">
        <f>VLOOKUP(J282,Tableau3Bandes[],8,0)</f>
        <v>11034 – BILLARD CLUB EPINAL</v>
      </c>
      <c r="N282" s="14" t="str">
        <f>'Cadre 01-09-2025'!A283</f>
        <v>128802 Y</v>
      </c>
      <c r="O282" s="1" t="str">
        <f>VLOOKUP(N282,TableauCadre[],2,0)</f>
        <v>SALET WILLIAM</v>
      </c>
      <c r="P282" s="23" t="str">
        <f>VLOOKUP(N282,TableauCadre[],8,0)</f>
        <v>11072 – AMICALE BILLARD DE MAGNY</v>
      </c>
      <c r="R282" s="11" t="str">
        <f t="shared" si="12"/>
        <v>102756 E</v>
      </c>
      <c r="T282" s="1" t="s">
        <v>624</v>
      </c>
      <c r="U282" s="1" t="str">
        <f t="shared" si="13"/>
        <v>DIDION THIERRY</v>
      </c>
      <c r="V282" s="1" t="str">
        <f t="shared" si="14"/>
        <v>11053 – BILLARD CLUB LINEEN</v>
      </c>
    </row>
    <row r="283" spans="2:22" ht="15.75" thickBot="1" x14ac:dyDescent="0.3">
      <c r="B283" s="6" t="str">
        <f>'Libre 01-09-2025'!A284</f>
        <v>134546 W</v>
      </c>
      <c r="C283" s="1" t="str">
        <f>VLOOKUP(B283,TableauLibre[],2,0)</f>
        <v>DIEBOLT JEAN MARTIN</v>
      </c>
      <c r="D283" s="23" t="str">
        <f>VLOOKUP(B283,TableauLibre[],8,0)</f>
        <v>01010 – B.C. LINGOLSHEIM</v>
      </c>
      <c r="F283" s="12" t="str">
        <f>'Bande 01-09-2025'!A284</f>
        <v>140750 M</v>
      </c>
      <c r="G283" s="1" t="str">
        <f>VLOOKUP(F283,TableauBande[],2,0)</f>
        <v>JACQUEMIN CHRISTIAN</v>
      </c>
      <c r="H283" s="23" t="str">
        <f>VLOOKUP(F283,TableauBande[],8,0)</f>
        <v>11034 – BILLARD CLUB EPINAL</v>
      </c>
      <c r="J283" s="13" t="str">
        <f>'3B 01-09-2025'!A284</f>
        <v>010274 E</v>
      </c>
      <c r="K283" s="1" t="str">
        <f>VLOOKUP(J283,Tableau3Bandes[],2,0)</f>
        <v>GROSS FRANCIS</v>
      </c>
      <c r="L283" s="23" t="str">
        <f>VLOOKUP(J283,Tableau3Bandes[],8,0)</f>
        <v>01004 – B.C. BISCHHEIM</v>
      </c>
      <c r="N283" s="14" t="str">
        <f>'Cadre 01-09-2025'!A284</f>
        <v>015071 R</v>
      </c>
      <c r="O283" s="1" t="str">
        <f>VLOOKUP(N283,TableauCadre[],2,0)</f>
        <v>SALGADO ANTONIO</v>
      </c>
      <c r="P283" s="23" t="str">
        <f>VLOOKUP(N283,TableauCadre[],8,0)</f>
        <v>11034 – BILLARD CLUB EPINAL</v>
      </c>
      <c r="R283" s="11" t="str">
        <f t="shared" si="12"/>
        <v>134546 W</v>
      </c>
      <c r="T283" s="1" t="s">
        <v>627</v>
      </c>
      <c r="U283" s="1" t="str">
        <f t="shared" si="13"/>
        <v>DIEBOLT JEAN MARTIN</v>
      </c>
      <c r="V283" s="1" t="str">
        <f t="shared" si="14"/>
        <v>01010 – B.C. LINGOLSHEIM</v>
      </c>
    </row>
    <row r="284" spans="2:22" ht="15.75" thickBot="1" x14ac:dyDescent="0.3">
      <c r="B284" s="6" t="str">
        <f>'Libre 01-09-2025'!A285</f>
        <v>165805 Y</v>
      </c>
      <c r="C284" s="1" t="str">
        <f>VLOOKUP(B284,TableauLibre[],2,0)</f>
        <v>DIETH SERGE</v>
      </c>
      <c r="D284" s="23" t="str">
        <f>VLOOKUP(B284,TableauLibre[],8,0)</f>
        <v>01006 – AMICALE DE BILLARD ECKBOLSHEIM</v>
      </c>
      <c r="F284" s="12" t="str">
        <f>'Bande 01-09-2025'!A285</f>
        <v>014913 P</v>
      </c>
      <c r="G284" s="1" t="str">
        <f>VLOOKUP(F284,TableauBande[],2,0)</f>
        <v>JACQUEMIN JOEL</v>
      </c>
      <c r="H284" s="23" t="str">
        <f>VLOOKUP(F284,TableauBande[],8,0)</f>
        <v>11034 – BILLARD CLUB EPINAL</v>
      </c>
      <c r="J284" s="13" t="str">
        <f>'3B 01-09-2025'!A285</f>
        <v>167129 M</v>
      </c>
      <c r="K284" s="1" t="str">
        <f>VLOOKUP(J284,Tableau3Bandes[],2,0)</f>
        <v>GRUNENBERGER OLIVIER</v>
      </c>
      <c r="L284" s="23" t="str">
        <f>VLOOKUP(J284,Tableau3Bandes[],8,0)</f>
        <v>05001 – ACAD.CHARLEVILLE-MEZIERES</v>
      </c>
      <c r="N284" s="14" t="str">
        <f>'Cadre 01-09-2025'!A285</f>
        <v>010156 Q</v>
      </c>
      <c r="O284" s="1" t="str">
        <f>VLOOKUP(N284,TableauCadre[],2,0)</f>
        <v>SAUER ALAIN</v>
      </c>
      <c r="P284" s="23" t="str">
        <f>VLOOKUP(N284,TableauCadre[],8,0)</f>
        <v>01035 – B.C. 60 COCOBEN</v>
      </c>
      <c r="R284" s="11" t="str">
        <f t="shared" si="12"/>
        <v>165805 Y</v>
      </c>
      <c r="T284" s="1" t="s">
        <v>629</v>
      </c>
      <c r="U284" s="1" t="str">
        <f t="shared" si="13"/>
        <v>DIETH SERGE</v>
      </c>
      <c r="V284" s="1" t="str">
        <f t="shared" si="14"/>
        <v>01006 – AMICALE DE BILLARD ECKBOLSHEIM</v>
      </c>
    </row>
    <row r="285" spans="2:22" ht="15.75" thickBot="1" x14ac:dyDescent="0.3">
      <c r="B285" s="6" t="str">
        <f>'Libre 01-09-2025'!A286</f>
        <v>010211 T</v>
      </c>
      <c r="C285" s="1" t="str">
        <f>VLOOKUP(B285,TableauLibre[],2,0)</f>
        <v>DIETRICH HENRI</v>
      </c>
      <c r="D285" s="23" t="str">
        <f>VLOOKUP(B285,TableauLibre[],8,0)</f>
        <v>01020 – B.C. 1947 SELESTAT</v>
      </c>
      <c r="F285" s="12" t="str">
        <f>'Bande 01-09-2025'!A286</f>
        <v>156805 Q</v>
      </c>
      <c r="G285" s="1" t="str">
        <f>VLOOKUP(F285,TableauBande[],2,0)</f>
        <v>JACQUENET ALAIN</v>
      </c>
      <c r="H285" s="23" t="str">
        <f>VLOOKUP(F285,TableauBande[],8,0)</f>
        <v>05028 – BILLARD CLUB DE MARIGNY ST FLAVY</v>
      </c>
      <c r="J285" s="13" t="str">
        <f>'3B 01-09-2025'!A286</f>
        <v>143970 I</v>
      </c>
      <c r="K285" s="1" t="str">
        <f>VLOOKUP(J285,Tableau3Bandes[],2,0)</f>
        <v>GRUYER PASCAL</v>
      </c>
      <c r="L285" s="23" t="str">
        <f>VLOOKUP(J285,Tableau3Bandes[],8,0)</f>
        <v>05035 – ROMILLY SPORT 10 SECTION BILLARD</v>
      </c>
      <c r="N285" s="14" t="str">
        <f>'Cadre 01-09-2025'!A286</f>
        <v>015023 V</v>
      </c>
      <c r="O285" s="1" t="str">
        <f>VLOOKUP(N285,TableauCadre[],2,0)</f>
        <v>SCALISI ALFIO</v>
      </c>
      <c r="P285" s="23" t="str">
        <f>VLOOKUP(N285,TableauCadre[],8,0)</f>
        <v>11013 – BILLARD CLUB METZ</v>
      </c>
      <c r="R285" s="11" t="str">
        <f t="shared" si="12"/>
        <v>010211 T</v>
      </c>
      <c r="T285" s="1" t="s">
        <v>631</v>
      </c>
      <c r="U285" s="1" t="str">
        <f t="shared" si="13"/>
        <v>DIETRICH HENRI</v>
      </c>
      <c r="V285" s="1" t="str">
        <f t="shared" si="14"/>
        <v>01020 – B.C. 1947 SELESTAT</v>
      </c>
    </row>
    <row r="286" spans="2:22" ht="15.75" thickBot="1" x14ac:dyDescent="0.3">
      <c r="B286" s="6" t="str">
        <f>'Libre 01-09-2025'!A287</f>
        <v>010327 F</v>
      </c>
      <c r="C286" s="1" t="str">
        <f>VLOOKUP(B286,TableauLibre[],2,0)</f>
        <v>DIETSCHE JEAN PAUL</v>
      </c>
      <c r="D286" s="23" t="str">
        <f>VLOOKUP(B286,TableauLibre[],8,0)</f>
        <v>01049 – B.C. BARR</v>
      </c>
      <c r="F286" s="12" t="str">
        <f>'Bande 01-09-2025'!A287</f>
        <v>175673 Z</v>
      </c>
      <c r="G286" s="1" t="str">
        <f>VLOOKUP(F286,TableauBande[],2,0)</f>
        <v>JACQUES ALAIN</v>
      </c>
      <c r="H286" s="23" t="str">
        <f>VLOOKUP(F286,TableauBande[],8,0)</f>
        <v>01010 – B.C. LINGOLSHEIM</v>
      </c>
      <c r="J286" s="13" t="str">
        <f>'3B 01-09-2025'!A287</f>
        <v>015020 S</v>
      </c>
      <c r="K286" s="1" t="str">
        <f>VLOOKUP(J286,Tableau3Bandes[],2,0)</f>
        <v>GUCKERT CHRISTIAN</v>
      </c>
      <c r="L286" s="23" t="str">
        <f>VLOOKUP(J286,Tableau3Bandes[],8,0)</f>
        <v>11005 – E.S. HAGONDANGE</v>
      </c>
      <c r="N286" s="14" t="str">
        <f>'Cadre 01-09-2025'!A287</f>
        <v>010136 W</v>
      </c>
      <c r="O286" s="1" t="str">
        <f>VLOOKUP(N286,TableauCadre[],2,0)</f>
        <v>SCHERRER PATRICK</v>
      </c>
      <c r="P286" s="23" t="str">
        <f>VLOOKUP(N286,TableauCadre[],8,0)</f>
        <v>01070 – FCM BILLARD</v>
      </c>
      <c r="R286" s="11" t="str">
        <f t="shared" si="12"/>
        <v>010327 F</v>
      </c>
      <c r="T286" s="1" t="s">
        <v>633</v>
      </c>
      <c r="U286" s="1" t="str">
        <f t="shared" si="13"/>
        <v>DIETSCHE JEAN PAUL</v>
      </c>
      <c r="V286" s="1" t="str">
        <f t="shared" si="14"/>
        <v>01049 – B.C. BARR</v>
      </c>
    </row>
    <row r="287" spans="2:22" ht="15.75" thickBot="1" x14ac:dyDescent="0.3">
      <c r="B287" s="6" t="str">
        <f>'Libre 01-09-2025'!A288</f>
        <v>163557 E</v>
      </c>
      <c r="C287" s="1" t="str">
        <f>VLOOKUP(B287,TableauLibre[],2,0)</f>
        <v>DIEZ CARDONA DENIS</v>
      </c>
      <c r="D287" s="23" t="str">
        <f>VLOOKUP(B287,TableauLibre[],8,0)</f>
        <v>11027 – ASS. SPORT. LAXOVIENNE DE BILLARD</v>
      </c>
      <c r="F287" s="12" t="str">
        <f>'Bande 01-09-2025'!A288</f>
        <v>159108 T</v>
      </c>
      <c r="G287" s="1" t="str">
        <f>VLOOKUP(F287,TableauBande[],2,0)</f>
        <v>JACQUET PATRICK</v>
      </c>
      <c r="H287" s="23" t="str">
        <f>VLOOKUP(F287,TableauBande[],8,0)</f>
        <v>11074 – COURCELLES SUR NIED</v>
      </c>
      <c r="J287" s="13" t="str">
        <f>'3B 01-09-2025'!A288</f>
        <v>015269 H</v>
      </c>
      <c r="K287" s="1" t="str">
        <f>VLOOKUP(J287,Tableau3Bandes[],2,0)</f>
        <v>GUERREIRO JEREMY</v>
      </c>
      <c r="L287" s="23" t="str">
        <f>VLOOKUP(J287,Tableau3Bandes[],8,0)</f>
        <v>11047 – C.A.B. COMMERCY</v>
      </c>
      <c r="N287" s="14" t="str">
        <f>'Cadre 01-09-2025'!A288</f>
        <v>015227 R</v>
      </c>
      <c r="O287" s="1" t="str">
        <f>VLOOKUP(N287,TableauCadre[],2,0)</f>
        <v>SCHERSCHEL NICOLAS</v>
      </c>
      <c r="P287" s="23" t="str">
        <f>VLOOKUP(N287,TableauCadre[],8,0)</f>
        <v>11005 – E.S. HAGONDANGE</v>
      </c>
      <c r="R287" s="11" t="str">
        <f t="shared" si="12"/>
        <v>163557 E</v>
      </c>
      <c r="T287" s="1" t="s">
        <v>635</v>
      </c>
      <c r="U287" s="1" t="str">
        <f t="shared" si="13"/>
        <v>DIEZ CARDONA DENIS</v>
      </c>
      <c r="V287" s="1" t="str">
        <f t="shared" si="14"/>
        <v>11027 – ASS. SPORT. LAXOVIENNE DE BILLARD</v>
      </c>
    </row>
    <row r="288" spans="2:22" ht="15.75" thickBot="1" x14ac:dyDescent="0.3">
      <c r="B288" s="6" t="str">
        <f>'Libre 01-09-2025'!A289</f>
        <v>011900 S</v>
      </c>
      <c r="C288" s="1" t="str">
        <f>VLOOKUP(B288,TableauLibre[],2,0)</f>
        <v>DIJON JOEL</v>
      </c>
      <c r="D288" s="23" t="str">
        <f>VLOOKUP(B288,TableauLibre[],8,0)</f>
        <v>05028 – BILLARD CLUB DE MARIGNY ST FLAVY</v>
      </c>
      <c r="F288" s="12" t="str">
        <f>'Bande 01-09-2025'!A289</f>
        <v>014809 P</v>
      </c>
      <c r="G288" s="1" t="str">
        <f>VLOOKUP(F288,TableauBande[],2,0)</f>
        <v>JACQUIN ALAIN</v>
      </c>
      <c r="H288" s="23" t="str">
        <f>VLOOKUP(F288,TableauBande[],8,0)</f>
        <v>11003 – BILLARD CLUB BAN SAINT MARTIN</v>
      </c>
      <c r="J288" s="13" t="str">
        <f>'3B 01-09-2025'!A289</f>
        <v>015049 V</v>
      </c>
      <c r="K288" s="1" t="str">
        <f>VLOOKUP(J288,Tableau3Bandes[],2,0)</f>
        <v>GUIDAT STEPHANE</v>
      </c>
      <c r="L288" s="23" t="str">
        <f>VLOOKUP(J288,Tableau3Bandes[],8,0)</f>
        <v>11048 – ACADEMIE DE BILLARD DE ST DIZIER</v>
      </c>
      <c r="N288" s="14" t="str">
        <f>'Cadre 01-09-2025'!A289</f>
        <v>101984 M</v>
      </c>
      <c r="O288" s="1" t="str">
        <f>VLOOKUP(N288,TableauCadre[],2,0)</f>
        <v>SCHMITT MARCEL</v>
      </c>
      <c r="P288" s="23" t="str">
        <f>VLOOKUP(N288,TableauCadre[],8,0)</f>
        <v>01016 – B.C. HAGUENAU</v>
      </c>
      <c r="R288" s="11" t="str">
        <f t="shared" si="12"/>
        <v>011900 S</v>
      </c>
      <c r="T288" s="1" t="s">
        <v>637</v>
      </c>
      <c r="U288" s="1" t="str">
        <f t="shared" si="13"/>
        <v>DIJON JOEL</v>
      </c>
      <c r="V288" s="1" t="str">
        <f t="shared" si="14"/>
        <v>05028 – BILLARD CLUB DE MARIGNY ST FLAVY</v>
      </c>
    </row>
    <row r="289" spans="2:22" ht="15.75" thickBot="1" x14ac:dyDescent="0.3">
      <c r="B289" s="6" t="str">
        <f>'Libre 01-09-2025'!A290</f>
        <v>143963 B</v>
      </c>
      <c r="C289" s="1" t="str">
        <f>VLOOKUP(B289,TableauLibre[],2,0)</f>
        <v>DINH LIONEL</v>
      </c>
      <c r="D289" s="23" t="str">
        <f>VLOOKUP(B289,TableauLibre[],8,0)</f>
        <v>05034 – BILLARD TROYES AGGLO</v>
      </c>
      <c r="F289" s="12" t="str">
        <f>'Bande 01-09-2025'!A290</f>
        <v>171760 W</v>
      </c>
      <c r="G289" s="1" t="str">
        <f>VLOOKUP(F289,TableauBande[],2,0)</f>
        <v>JADOT GUY</v>
      </c>
      <c r="H289" s="23" t="str">
        <f>VLOOKUP(F289,TableauBande[],8,0)</f>
        <v>11051 – BILLARD CLUB BARISIEN</v>
      </c>
      <c r="J289" s="13" t="str">
        <f>'3B 01-09-2025'!A290</f>
        <v>147976 T</v>
      </c>
      <c r="K289" s="1" t="str">
        <f>VLOOKUP(J289,Tableau3Bandes[],2,0)</f>
        <v>GUILLAUME DANIEL</v>
      </c>
      <c r="L289" s="23" t="str">
        <f>VLOOKUP(J289,Tableau3Bandes[],8,0)</f>
        <v>05043 – ACAD. TAPIS VERT DE REIMS</v>
      </c>
      <c r="N289" s="14" t="str">
        <f>'Cadre 01-09-2025'!A290</f>
        <v>010063 B</v>
      </c>
      <c r="O289" s="1" t="str">
        <f>VLOOKUP(N289,TableauCadre[],2,0)</f>
        <v>SCHOELZCHEN FRANCIS</v>
      </c>
      <c r="P289" s="23" t="str">
        <f>VLOOKUP(N289,TableauCadre[],8,0)</f>
        <v>01016 – B.C. HAGUENAU</v>
      </c>
      <c r="R289" s="11" t="str">
        <f t="shared" si="12"/>
        <v>143963 B</v>
      </c>
      <c r="T289" s="1" t="s">
        <v>639</v>
      </c>
      <c r="U289" s="1" t="str">
        <f t="shared" si="13"/>
        <v>DINH LIONEL</v>
      </c>
      <c r="V289" s="1" t="str">
        <f t="shared" si="14"/>
        <v>05034 – BILLARD TROYES AGGLO</v>
      </c>
    </row>
    <row r="290" spans="2:22" ht="15.75" thickBot="1" x14ac:dyDescent="0.3">
      <c r="B290" s="6" t="str">
        <f>'Libre 01-09-2025'!A291</f>
        <v>180703 R</v>
      </c>
      <c r="C290" s="1" t="str">
        <f>VLOOKUP(B290,TableauLibre[],2,0)</f>
        <v>DIORY DAMIEN</v>
      </c>
      <c r="D290" s="23" t="str">
        <f>VLOOKUP(B290,TableauLibre[],8,0)</f>
        <v>01010 – B.C. LINGOLSHEIM</v>
      </c>
      <c r="F290" s="12" t="str">
        <f>'Bande 01-09-2025'!A291</f>
        <v>015288 A</v>
      </c>
      <c r="G290" s="1" t="str">
        <f>VLOOKUP(F290,TableauBande[],2,0)</f>
        <v>JAFFRE CHRISTOPHE</v>
      </c>
      <c r="H290" s="23" t="str">
        <f>VLOOKUP(F290,TableauBande[],8,0)</f>
        <v>11051 – BILLARD CLUB BARISIEN</v>
      </c>
      <c r="J290" s="13" t="str">
        <f>'3B 01-09-2025'!A291</f>
        <v>101989 R</v>
      </c>
      <c r="K290" s="1" t="str">
        <f>VLOOKUP(J290,Tableau3Bandes[],2,0)</f>
        <v>GUIOT FABRICE</v>
      </c>
      <c r="L290" s="23" t="str">
        <f>VLOOKUP(J290,Tableau3Bandes[],8,0)</f>
        <v>01006 – AMICALE DE BILLARD ECKBOLSHEIM</v>
      </c>
      <c r="N290" s="14" t="str">
        <f>'Cadre 01-09-2025'!A291</f>
        <v>107471 N</v>
      </c>
      <c r="O290" s="1" t="str">
        <f>VLOOKUP(N290,TableauCadre[],2,0)</f>
        <v>SCHWARTZ JULIEN</v>
      </c>
      <c r="P290" s="23" t="str">
        <f>VLOOKUP(N290,TableauCadre[],8,0)</f>
        <v>11067 – BILLARD CLUB FLORANGE</v>
      </c>
      <c r="R290" s="11" t="str">
        <f t="shared" si="12"/>
        <v>180703 R</v>
      </c>
      <c r="T290" s="1" t="s">
        <v>641</v>
      </c>
      <c r="U290" s="1" t="str">
        <f t="shared" si="13"/>
        <v>DIORY DAMIEN</v>
      </c>
      <c r="V290" s="1" t="str">
        <f t="shared" si="14"/>
        <v>01010 – B.C. LINGOLSHEIM</v>
      </c>
    </row>
    <row r="291" spans="2:22" ht="15.75" thickBot="1" x14ac:dyDescent="0.3">
      <c r="B291" s="6" t="str">
        <f>'Libre 01-09-2025'!A292</f>
        <v>014978 C</v>
      </c>
      <c r="C291" s="1" t="str">
        <f>VLOOKUP(B291,TableauLibre[],2,0)</f>
        <v>DIOT MICHEL</v>
      </c>
      <c r="D291" s="23" t="str">
        <f>VLOOKUP(B291,TableauLibre[],8,0)</f>
        <v>11051 – BILLARD CLUB BARISIEN</v>
      </c>
      <c r="F291" s="12" t="str">
        <f>'Bande 01-09-2025'!A292</f>
        <v>132036 I</v>
      </c>
      <c r="G291" s="1" t="str">
        <f>VLOOKUP(F291,TableauBande[],2,0)</f>
        <v>JAHN WILFRIED</v>
      </c>
      <c r="H291" s="23" t="str">
        <f>VLOOKUP(F291,TableauBande[],8,0)</f>
        <v>01002 – B.C 1935 STRASBOURG-SCHILTIGHEIM</v>
      </c>
      <c r="J291" s="13" t="str">
        <f>'3B 01-09-2025'!A292</f>
        <v>010315 T</v>
      </c>
      <c r="K291" s="1" t="str">
        <f>VLOOKUP(J291,Tableau3Bandes[],2,0)</f>
        <v>GUIOT RICHARD</v>
      </c>
      <c r="L291" s="23" t="str">
        <f>VLOOKUP(J291,Tableau3Bandes[],8,0)</f>
        <v>01020 – B.C. 1947 SELESTAT</v>
      </c>
      <c r="N291" s="14" t="str">
        <f>'Cadre 01-09-2025'!A292</f>
        <v>123520 U</v>
      </c>
      <c r="O291" s="1" t="str">
        <f>VLOOKUP(N291,TableauCadre[],2,0)</f>
        <v>SEHER RAYNAL</v>
      </c>
      <c r="P291" s="23" t="str">
        <f>VLOOKUP(N291,TableauCadre[],8,0)</f>
        <v>01010 – B.C. LINGOLSHEIM</v>
      </c>
      <c r="R291" s="11" t="str">
        <f t="shared" si="12"/>
        <v>014978 C</v>
      </c>
      <c r="T291" s="1" t="s">
        <v>643</v>
      </c>
      <c r="U291" s="1" t="str">
        <f t="shared" si="13"/>
        <v>DIOT MICHEL</v>
      </c>
      <c r="V291" s="1" t="str">
        <f t="shared" si="14"/>
        <v>11051 – BILLARD CLUB BARISIEN</v>
      </c>
    </row>
    <row r="292" spans="2:22" ht="15.75" thickBot="1" x14ac:dyDescent="0.3">
      <c r="B292" s="6" t="str">
        <f>'Libre 01-09-2025'!A293</f>
        <v>011750 Y</v>
      </c>
      <c r="C292" s="1" t="str">
        <f>VLOOKUP(B292,TableauLibre[],2,0)</f>
        <v>DODET DANIEL</v>
      </c>
      <c r="D292" s="23" t="str">
        <f>VLOOKUP(B292,TableauLibre[],8,0)</f>
        <v>05028 – BILLARD CLUB DE MARIGNY ST FLAVY</v>
      </c>
      <c r="F292" s="12" t="str">
        <f>'Bande 01-09-2025'!A293</f>
        <v>010118 E</v>
      </c>
      <c r="G292" s="1" t="str">
        <f>VLOOKUP(F292,TableauBande[],2,0)</f>
        <v>JANES RAYMOND</v>
      </c>
      <c r="H292" s="23" t="str">
        <f>VLOOKUP(F292,TableauBande[],8,0)</f>
        <v>01041 – COLMAR BILLARD CLUB 71</v>
      </c>
      <c r="J292" s="13" t="str">
        <f>'3B 01-09-2025'!A293</f>
        <v>015126 U</v>
      </c>
      <c r="K292" s="1" t="str">
        <f>VLOOKUP(J292,Tableau3Bandes[],2,0)</f>
        <v>GUIOT SYLVAIN</v>
      </c>
      <c r="L292" s="23" t="str">
        <f>VLOOKUP(J292,Tableau3Bandes[],8,0)</f>
        <v>11063 – S.A.VERDUN SECTION BILLARD</v>
      </c>
      <c r="N292" s="14" t="str">
        <f>'Cadre 01-09-2025'!A293</f>
        <v>011810 G</v>
      </c>
      <c r="O292" s="1" t="str">
        <f>VLOOKUP(N292,TableauCadre[],2,0)</f>
        <v>SEK JEAN JACQUES</v>
      </c>
      <c r="P292" s="23" t="str">
        <f>VLOOKUP(N292,TableauCadre[],8,0)</f>
        <v>05043 – ACAD. TAPIS VERT DE REIMS</v>
      </c>
      <c r="R292" s="11" t="str">
        <f t="shared" si="12"/>
        <v>011750 Y</v>
      </c>
      <c r="T292" s="1" t="s">
        <v>645</v>
      </c>
      <c r="U292" s="1" t="str">
        <f t="shared" si="13"/>
        <v>DODET DANIEL</v>
      </c>
      <c r="V292" s="1" t="str">
        <f t="shared" si="14"/>
        <v>05028 – BILLARD CLUB DE MARIGNY ST FLAVY</v>
      </c>
    </row>
    <row r="293" spans="2:22" ht="15.75" thickBot="1" x14ac:dyDescent="0.3">
      <c r="B293" s="6" t="str">
        <f>'Libre 01-09-2025'!A294</f>
        <v>102795 R</v>
      </c>
      <c r="C293" s="1" t="str">
        <f>VLOOKUP(B293,TableauLibre[],2,0)</f>
        <v>DOMAGALA LAURENT</v>
      </c>
      <c r="D293" s="23" t="str">
        <f>VLOOKUP(B293,TableauLibre[],8,0)</f>
        <v>11063 – S.A.VERDUN SECTION BILLARD</v>
      </c>
      <c r="F293" s="12" t="str">
        <f>'Bande 01-09-2025'!A294</f>
        <v>010390 Q</v>
      </c>
      <c r="G293" s="1" t="str">
        <f>VLOOKUP(F293,TableauBande[],2,0)</f>
        <v>JANNIN BERNARD</v>
      </c>
      <c r="H293" s="23" t="str">
        <f>VLOOKUP(F293,TableauBande[],8,0)</f>
        <v>01049 – B.C. BARR</v>
      </c>
      <c r="J293" s="13" t="str">
        <f>'3B 01-09-2025'!A294</f>
        <v>010035 Z</v>
      </c>
      <c r="K293" s="1" t="str">
        <f>VLOOKUP(J293,Tableau3Bandes[],2,0)</f>
        <v>GULLY ANDRE</v>
      </c>
      <c r="L293" s="23" t="str">
        <f>VLOOKUP(J293,Tableau3Bandes[],8,0)</f>
        <v>01006 – AMICALE DE BILLARD ECKBOLSHEIM</v>
      </c>
      <c r="N293" s="14" t="str">
        <f>'Cadre 01-09-2025'!A294</f>
        <v>011857 B</v>
      </c>
      <c r="O293" s="1" t="str">
        <f>VLOOKUP(N293,TableauCadre[],2,0)</f>
        <v>SIEGEL JEAN FRANCOIS</v>
      </c>
      <c r="P293" s="23" t="str">
        <f>VLOOKUP(N293,TableauCadre[],8,0)</f>
        <v>05042 – ACAD.CHALONNAISE DE BILLARD</v>
      </c>
      <c r="R293" s="11" t="str">
        <f t="shared" si="12"/>
        <v>102795 R</v>
      </c>
      <c r="T293" s="1" t="s">
        <v>647</v>
      </c>
      <c r="U293" s="1" t="str">
        <f t="shared" si="13"/>
        <v>DOMAGALA LAURENT</v>
      </c>
      <c r="V293" s="1" t="str">
        <f t="shared" si="14"/>
        <v>11063 – S.A.VERDUN SECTION BILLARD</v>
      </c>
    </row>
    <row r="294" spans="2:22" ht="15.75" thickBot="1" x14ac:dyDescent="0.3">
      <c r="B294" s="6" t="str">
        <f>'Libre 01-09-2025'!A295</f>
        <v>010362 O</v>
      </c>
      <c r="C294" s="1" t="str">
        <f>VLOOKUP(B294,TableauLibre[],2,0)</f>
        <v>DONETTI CHRISTOPHE</v>
      </c>
      <c r="D294" s="23" t="str">
        <f>VLOOKUP(B294,TableauLibre[],8,0)</f>
        <v>01006 – AMICALE DE BILLARD ECKBOLSHEIM</v>
      </c>
      <c r="F294" s="12" t="str">
        <f>'Bande 01-09-2025'!A295</f>
        <v>167090 V</v>
      </c>
      <c r="G294" s="1" t="str">
        <f>VLOOKUP(F294,TableauBande[],2,0)</f>
        <v>JEANDEL JEAN LOUIS</v>
      </c>
      <c r="H294" s="23" t="str">
        <f>VLOOKUP(F294,TableauBande[],8,0)</f>
        <v>11073 – BILLARD CLUB GERARDMER</v>
      </c>
      <c r="J294" s="13" t="str">
        <f>'3B 01-09-2025'!A295</f>
        <v>010235 R</v>
      </c>
      <c r="K294" s="1" t="str">
        <f>VLOOKUP(J294,Tableau3Bandes[],2,0)</f>
        <v>GUTERL RICHARD</v>
      </c>
      <c r="L294" s="23" t="str">
        <f>VLOOKUP(J294,Tableau3Bandes[],8,0)</f>
        <v>01050 – AMIS DU BILLARD HOENHEIM</v>
      </c>
      <c r="N294" s="14" t="str">
        <f>'Cadre 01-09-2025'!A295</f>
        <v>015519 X</v>
      </c>
      <c r="O294" s="1" t="str">
        <f>VLOOKUP(N294,TableauCadre[],2,0)</f>
        <v>SINIGAGLIA ALPHONSE</v>
      </c>
      <c r="P294" s="23" t="str">
        <f>VLOOKUP(N294,TableauCadre[],8,0)</f>
        <v>11032 – BILLARD CLUB HOMECOURT</v>
      </c>
      <c r="R294" s="11" t="str">
        <f t="shared" si="12"/>
        <v>010362 O</v>
      </c>
      <c r="T294" s="1" t="s">
        <v>649</v>
      </c>
      <c r="U294" s="1" t="str">
        <f t="shared" si="13"/>
        <v>DONETTI CHRISTOPHE</v>
      </c>
      <c r="V294" s="1" t="str">
        <f t="shared" si="14"/>
        <v>01006 – AMICALE DE BILLARD ECKBOLSHEIM</v>
      </c>
    </row>
    <row r="295" spans="2:22" ht="15.75" thickBot="1" x14ac:dyDescent="0.3">
      <c r="B295" s="6" t="str">
        <f>'Libre 01-09-2025'!A296</f>
        <v>010366 S</v>
      </c>
      <c r="C295" s="1" t="str">
        <f>VLOOKUP(B295,TableauLibre[],2,0)</f>
        <v>DONZE JEAN EMMANUEL</v>
      </c>
      <c r="D295" s="23" t="str">
        <f>VLOOKUP(B295,TableauLibre[],8,0)</f>
        <v>01006 – AMICALE DE BILLARD ECKBOLSHEIM</v>
      </c>
      <c r="F295" s="12" t="str">
        <f>'Bande 01-09-2025'!A296</f>
        <v>149579 L</v>
      </c>
      <c r="G295" s="1" t="str">
        <f>VLOOKUP(F295,TableauBande[],2,0)</f>
        <v>JOLLY JACKY</v>
      </c>
      <c r="H295" s="23" t="str">
        <f>VLOOKUP(F295,TableauBande[],8,0)</f>
        <v>05040 – EPERNAY BILLARD CLUB</v>
      </c>
      <c r="J295" s="13" t="str">
        <f>'3B 01-09-2025'!A296</f>
        <v>011938 E</v>
      </c>
      <c r="K295" s="1" t="str">
        <f>VLOOKUP(J295,Tableau3Bandes[],2,0)</f>
        <v>GUY BERNARD</v>
      </c>
      <c r="L295" s="23" t="str">
        <f>VLOOKUP(J295,Tableau3Bandes[],8,0)</f>
        <v>05035 – ROMILLY SPORT 10 SECTION BILLARD</v>
      </c>
      <c r="N295" s="14" t="str">
        <f>'Cadre 01-09-2025'!A296</f>
        <v>014884 M</v>
      </c>
      <c r="O295" s="1" t="str">
        <f>VLOOKUP(N295,TableauCadre[],2,0)</f>
        <v>SIX JEAN PAUL</v>
      </c>
      <c r="P295" s="23" t="str">
        <f>VLOOKUP(N295,TableauCadre[],8,0)</f>
        <v>11027 – ASS. SPORT. LAXOVIENNE DE BILLARD</v>
      </c>
      <c r="R295" s="11" t="str">
        <f t="shared" si="12"/>
        <v>010366 S</v>
      </c>
      <c r="T295" s="1" t="s">
        <v>651</v>
      </c>
      <c r="U295" s="1" t="str">
        <f t="shared" si="13"/>
        <v>DONZE JEAN EMMANUEL</v>
      </c>
      <c r="V295" s="1" t="str">
        <f t="shared" si="14"/>
        <v>01006 – AMICALE DE BILLARD ECKBOLSHEIM</v>
      </c>
    </row>
    <row r="296" spans="2:22" ht="15.75" thickBot="1" x14ac:dyDescent="0.3">
      <c r="B296" s="6" t="str">
        <f>'Libre 01-09-2025'!A297</f>
        <v>106439 V</v>
      </c>
      <c r="C296" s="1" t="str">
        <f>VLOOKUP(B296,TableauLibre[],2,0)</f>
        <v>DORARD ANTHONY</v>
      </c>
      <c r="D296" s="23" t="str">
        <f>VLOOKUP(B296,TableauLibre[],8,0)</f>
        <v>11006 – BC SARREGUEMINES WELFERDING</v>
      </c>
      <c r="F296" s="12" t="str">
        <f>'Bande 01-09-2025'!A297</f>
        <v>181741 V</v>
      </c>
      <c r="G296" s="1" t="str">
        <f>VLOOKUP(F296,TableauBande[],2,0)</f>
        <v>JOLY PASCAL</v>
      </c>
      <c r="H296" s="23" t="str">
        <f>VLOOKUP(F296,TableauBande[],8,0)</f>
        <v>11034 – BILLARD CLUB EPINAL</v>
      </c>
      <c r="J296" s="13" t="str">
        <f>'3B 01-09-2025'!A297</f>
        <v>102769 R</v>
      </c>
      <c r="K296" s="1" t="str">
        <f>VLOOKUP(J296,Tableau3Bandes[],2,0)</f>
        <v>HABCHI RABAH</v>
      </c>
      <c r="L296" s="23" t="str">
        <f>VLOOKUP(J296,Tableau3Bandes[],8,0)</f>
        <v>11005 – E.S. HAGONDANGE</v>
      </c>
      <c r="N296" s="14" t="str">
        <f>'Cadre 01-09-2025'!A297</f>
        <v>137290 K</v>
      </c>
      <c r="O296" s="1" t="str">
        <f>VLOOKUP(N296,TableauCadre[],2,0)</f>
        <v>SPAGNOLO LUIGI</v>
      </c>
      <c r="P296" s="23" t="str">
        <f>VLOOKUP(N296,TableauCadre[],8,0)</f>
        <v>11029 – BILLARD CLUB MUSSIPONTAIN</v>
      </c>
      <c r="R296" s="11" t="str">
        <f t="shared" si="12"/>
        <v>106439 V</v>
      </c>
      <c r="T296" s="1" t="s">
        <v>653</v>
      </c>
      <c r="U296" s="1" t="str">
        <f t="shared" si="13"/>
        <v>DORARD ANTHONY</v>
      </c>
      <c r="V296" s="1" t="str">
        <f t="shared" si="14"/>
        <v>11006 – BC SARREGUEMINES WELFERDING</v>
      </c>
    </row>
    <row r="297" spans="2:22" ht="15.75" thickBot="1" x14ac:dyDescent="0.3">
      <c r="B297" s="6" t="str">
        <f>'Libre 01-09-2025'!A298</f>
        <v>145062 I</v>
      </c>
      <c r="C297" s="1" t="str">
        <f>VLOOKUP(B297,TableauLibre[],2,0)</f>
        <v>DORKEL DAMIEN</v>
      </c>
      <c r="D297" s="23" t="str">
        <f>VLOOKUP(B297,TableauLibre[],8,0)</f>
        <v>11051 – BILLARD CLUB BARISIEN</v>
      </c>
      <c r="F297" s="12" t="str">
        <f>'Bande 01-09-2025'!A298</f>
        <v>125815 B</v>
      </c>
      <c r="G297" s="1" t="str">
        <f>VLOOKUP(F297,TableauBande[],2,0)</f>
        <v>JONARD MATTHIEU</v>
      </c>
      <c r="H297" s="23" t="str">
        <f>VLOOKUP(F297,TableauBande[],8,0)</f>
        <v>05043 – ACAD. TAPIS VERT DE REIMS</v>
      </c>
      <c r="J297" s="13" t="str">
        <f>'3B 01-09-2025'!A298</f>
        <v>010324 C</v>
      </c>
      <c r="K297" s="1" t="str">
        <f>VLOOKUP(J297,Tableau3Bandes[],2,0)</f>
        <v>HABERER CLAUDE</v>
      </c>
      <c r="L297" s="23" t="str">
        <f>VLOOKUP(J297,Tableau3Bandes[],8,0)</f>
        <v>01035 – B.C. 60 COCOBEN</v>
      </c>
      <c r="N297" s="14" t="str">
        <f>'Cadre 01-09-2025'!A298</f>
        <v>010273 D</v>
      </c>
      <c r="O297" s="1" t="str">
        <f>VLOOKUP(N297,TableauCadre[],2,0)</f>
        <v>STEIN CHRISTOPHE</v>
      </c>
      <c r="P297" s="23" t="str">
        <f>VLOOKUP(N297,TableauCadre[],8,0)</f>
        <v>01049 – B.C. BARR</v>
      </c>
      <c r="R297" s="11" t="str">
        <f t="shared" si="12"/>
        <v>145062 I</v>
      </c>
      <c r="T297" s="1" t="s">
        <v>656</v>
      </c>
      <c r="U297" s="1" t="str">
        <f t="shared" si="13"/>
        <v>DORKEL DAMIEN</v>
      </c>
      <c r="V297" s="1" t="str">
        <f t="shared" si="14"/>
        <v>11051 – BILLARD CLUB BARISIEN</v>
      </c>
    </row>
    <row r="298" spans="2:22" ht="15.75" thickBot="1" x14ac:dyDescent="0.3">
      <c r="B298" s="6" t="str">
        <f>'Libre 01-09-2025'!A299</f>
        <v>131655 R</v>
      </c>
      <c r="C298" s="1" t="str">
        <f>VLOOKUP(B298,TableauLibre[],2,0)</f>
        <v>DORKEL JOEL</v>
      </c>
      <c r="D298" s="23" t="str">
        <f>VLOOKUP(B298,TableauLibre[],8,0)</f>
        <v>11051 – BILLARD CLUB BARISIEN</v>
      </c>
      <c r="F298" s="12" t="str">
        <f>'Bande 01-09-2025'!A299</f>
        <v>011886 E</v>
      </c>
      <c r="G298" s="1" t="str">
        <f>VLOOKUP(F298,TableauBande[],2,0)</f>
        <v>JOSSIER PATRICE</v>
      </c>
      <c r="H298" s="23" t="str">
        <f>VLOOKUP(F298,TableauBande[],8,0)</f>
        <v>05028 – BILLARD CLUB DE MARIGNY ST FLAVY</v>
      </c>
      <c r="J298" s="13" t="str">
        <f>'3B 01-09-2025'!A299</f>
        <v>102079 D</v>
      </c>
      <c r="K298" s="1" t="str">
        <f>VLOOKUP(J298,Tableau3Bandes[],2,0)</f>
        <v>HABY CLAUDE</v>
      </c>
      <c r="L298" s="23" t="str">
        <f>VLOOKUP(J298,Tableau3Bandes[],8,0)</f>
        <v>01044 – F.C. MULHOUSE</v>
      </c>
      <c r="N298" s="14" t="str">
        <f>'Cadre 01-09-2025'!A299</f>
        <v>010065 D</v>
      </c>
      <c r="O298" s="1" t="str">
        <f>VLOOKUP(N298,TableauCadre[],2,0)</f>
        <v>STEIN JEAN LOUIS</v>
      </c>
      <c r="P298" s="23" t="str">
        <f>VLOOKUP(N298,TableauCadre[],8,0)</f>
        <v>01016 – B.C. HAGUENAU</v>
      </c>
      <c r="R298" s="11" t="str">
        <f t="shared" si="12"/>
        <v>131655 R</v>
      </c>
      <c r="T298" s="1" t="s">
        <v>658</v>
      </c>
      <c r="U298" s="1" t="str">
        <f t="shared" si="13"/>
        <v>DORKEL JOEL</v>
      </c>
      <c r="V298" s="1" t="str">
        <f t="shared" si="14"/>
        <v>11051 – BILLARD CLUB BARISIEN</v>
      </c>
    </row>
    <row r="299" spans="2:22" ht="15.75" thickBot="1" x14ac:dyDescent="0.3">
      <c r="B299" s="6" t="str">
        <f>'Libre 01-09-2025'!A300</f>
        <v>156670 T</v>
      </c>
      <c r="C299" s="1" t="str">
        <f>VLOOKUP(B299,TableauLibre[],2,0)</f>
        <v>DORY MATTEO</v>
      </c>
      <c r="D299" s="23" t="str">
        <f>VLOOKUP(B299,TableauLibre[],8,0)</f>
        <v>11078 – BILLARD CLUB DE BRIEY</v>
      </c>
      <c r="F299" s="12" t="str">
        <f>'Bande 01-09-2025'!A300</f>
        <v>140967 V</v>
      </c>
      <c r="G299" s="1" t="str">
        <f>VLOOKUP(F299,TableauBande[],2,0)</f>
        <v>JOUEN CHRISTIAN</v>
      </c>
      <c r="H299" s="23" t="str">
        <f>VLOOKUP(F299,TableauBande[],8,0)</f>
        <v>11029 – BILLARD CLUB MUSSIPONTAIN</v>
      </c>
      <c r="J299" s="13" t="str">
        <f>'3B 01-09-2025'!A300</f>
        <v>137302 W</v>
      </c>
      <c r="K299" s="1" t="str">
        <f>VLOOKUP(J299,Tableau3Bandes[],2,0)</f>
        <v>HABY JEAN</v>
      </c>
      <c r="L299" s="23" t="str">
        <f>VLOOKUP(J299,Tableau3Bandes[],8,0)</f>
        <v>01041 – COLMAR BILLARD CLUB 71</v>
      </c>
      <c r="N299" s="14" t="str">
        <f>'Cadre 01-09-2025'!A300</f>
        <v>128511 T</v>
      </c>
      <c r="O299" s="1" t="str">
        <f>VLOOKUP(N299,TableauCadre[],2,0)</f>
        <v>STEIN MAX</v>
      </c>
      <c r="P299" s="23" t="str">
        <f>VLOOKUP(N299,TableauCadre[],8,0)</f>
        <v>01049 – B.C. BARR</v>
      </c>
      <c r="R299" s="11" t="str">
        <f t="shared" si="12"/>
        <v>156670 T</v>
      </c>
      <c r="T299" s="1" t="s">
        <v>660</v>
      </c>
      <c r="U299" s="1" t="str">
        <f t="shared" si="13"/>
        <v>DORY MATTEO</v>
      </c>
      <c r="V299" s="1" t="str">
        <f t="shared" si="14"/>
        <v>11078 – BILLARD CLUB DE BRIEY</v>
      </c>
    </row>
    <row r="300" spans="2:22" ht="15.75" thickBot="1" x14ac:dyDescent="0.3">
      <c r="B300" s="6" t="str">
        <f>'Libre 01-09-2025'!A301</f>
        <v>140748 K</v>
      </c>
      <c r="C300" s="1" t="str">
        <f>VLOOKUP(B300,TableauLibre[],2,0)</f>
        <v>DOS SANTOS DYLAN</v>
      </c>
      <c r="D300" s="23" t="str">
        <f>VLOOKUP(B300,TableauLibre[],8,0)</f>
        <v>11050 – BILLARD CLUB SAINT MIHIEL</v>
      </c>
      <c r="F300" s="12" t="str">
        <f>'Bande 01-09-2025'!A301</f>
        <v>150190 A</v>
      </c>
      <c r="G300" s="1" t="str">
        <f>VLOOKUP(F300,TableauBande[],2,0)</f>
        <v>JOURDAN RODDY</v>
      </c>
      <c r="H300" s="23" t="str">
        <f>VLOOKUP(F300,TableauBande[],8,0)</f>
        <v>05035 – ROMILLY SPORT 10 SECTION BILLARD</v>
      </c>
      <c r="J300" s="13" t="str">
        <f>'3B 01-09-2025'!A301</f>
        <v>101994 W</v>
      </c>
      <c r="K300" s="1" t="str">
        <f>VLOOKUP(J300,Tableau3Bandes[],2,0)</f>
        <v>HAFFEN SEBASTIEN</v>
      </c>
      <c r="L300" s="23" t="str">
        <f>VLOOKUP(J300,Tableau3Bandes[],8,0)</f>
        <v>01010 – B.C. LINGOLSHEIM</v>
      </c>
      <c r="N300" s="14" t="str">
        <f>'Cadre 01-09-2025'!A301</f>
        <v>010412 M</v>
      </c>
      <c r="O300" s="1" t="str">
        <f>VLOOKUP(N300,TableauCadre[],2,0)</f>
        <v>STEINMETZ MICHEL</v>
      </c>
      <c r="P300" s="23" t="str">
        <f>VLOOKUP(N300,TableauCadre[],8,0)</f>
        <v>01010 – B.C. LINGOLSHEIM</v>
      </c>
      <c r="R300" s="11" t="str">
        <f t="shared" si="12"/>
        <v>140748 K</v>
      </c>
      <c r="T300" s="1" t="s">
        <v>662</v>
      </c>
      <c r="U300" s="1" t="str">
        <f t="shared" si="13"/>
        <v>DOS SANTOS DYLAN</v>
      </c>
      <c r="V300" s="1" t="str">
        <f t="shared" si="14"/>
        <v>11050 – BILLARD CLUB SAINT MIHIEL</v>
      </c>
    </row>
    <row r="301" spans="2:22" ht="15.75" thickBot="1" x14ac:dyDescent="0.3">
      <c r="B301" s="6" t="str">
        <f>'Libre 01-09-2025'!A302</f>
        <v>182010 M</v>
      </c>
      <c r="C301" s="1" t="str">
        <f>VLOOKUP(B301,TableauLibre[],2,0)</f>
        <v>DOUCET NATHAN</v>
      </c>
      <c r="D301" s="23" t="str">
        <f>VLOOKUP(B301,TableauLibre[],8,0)</f>
        <v>11027 – ASS. SPORT. LAXOVIENNE DE BILLARD</v>
      </c>
      <c r="F301" s="12" t="str">
        <f>'Bande 01-09-2025'!A302</f>
        <v>118311 L</v>
      </c>
      <c r="G301" s="1" t="str">
        <f>VLOOKUP(F301,TableauBande[],2,0)</f>
        <v>JURISIC ANNICK</v>
      </c>
      <c r="H301" s="23" t="str">
        <f>VLOOKUP(F301,TableauBande[],8,0)</f>
        <v>05043 – ACAD. TAPIS VERT DE REIMS</v>
      </c>
      <c r="J301" s="13" t="str">
        <f>'3B 01-09-2025'!A302</f>
        <v>145498 C</v>
      </c>
      <c r="K301" s="1" t="str">
        <f>VLOOKUP(J301,Tableau3Bandes[],2,0)</f>
        <v>HAINGUE JACKIE</v>
      </c>
      <c r="L301" s="23" t="str">
        <f>VLOOKUP(J301,Tableau3Bandes[],8,0)</f>
        <v>05043 – ACAD. TAPIS VERT DE REIMS</v>
      </c>
      <c r="N301" s="14" t="str">
        <f>'Cadre 01-09-2025'!A302</f>
        <v>014781 N</v>
      </c>
      <c r="O301" s="1" t="str">
        <f>VLOOKUP(N301,TableauCadre[],2,0)</f>
        <v>STRASSEL EMILE</v>
      </c>
      <c r="P301" s="23" t="str">
        <f>VLOOKUP(N301,TableauCadre[],8,0)</f>
        <v>11005 – E.S. HAGONDANGE</v>
      </c>
      <c r="R301" s="11" t="str">
        <f t="shared" si="12"/>
        <v>182010 M</v>
      </c>
      <c r="T301" s="1" t="s">
        <v>2844</v>
      </c>
      <c r="U301" s="1" t="str">
        <f t="shared" si="13"/>
        <v>DOUCET NATHAN</v>
      </c>
      <c r="V301" s="1" t="str">
        <f t="shared" si="14"/>
        <v>11027 – ASS. SPORT. LAXOVIENNE DE BILLARD</v>
      </c>
    </row>
    <row r="302" spans="2:22" ht="15.75" thickBot="1" x14ac:dyDescent="0.3">
      <c r="B302" s="6" t="str">
        <f>'Libre 01-09-2025'!A303</f>
        <v>011729 D</v>
      </c>
      <c r="C302" s="1" t="str">
        <f>VLOOKUP(B302,TableauLibre[],2,0)</f>
        <v>DOUDOUX GEORGES</v>
      </c>
      <c r="D302" s="23" t="str">
        <f>VLOOKUP(B302,TableauLibre[],8,0)</f>
        <v>05001 – ACAD.CHARLEVILLE-MEZIERES</v>
      </c>
      <c r="F302" s="12" t="str">
        <f>'Bande 01-09-2025'!A303</f>
        <v>010086 Y</v>
      </c>
      <c r="G302" s="1" t="str">
        <f>VLOOKUP(F302,TableauBande[],2,0)</f>
        <v>JUSSEAUME JOEL</v>
      </c>
      <c r="H302" s="23" t="str">
        <f>VLOOKUP(F302,TableauBande[],8,0)</f>
        <v>01010 – B.C. LINGOLSHEIM</v>
      </c>
      <c r="J302" s="13" t="str">
        <f>'3B 01-09-2025'!A303</f>
        <v>014894 W</v>
      </c>
      <c r="K302" s="1" t="str">
        <f>VLOOKUP(J302,Tableau3Bandes[],2,0)</f>
        <v>HAININ ALAIN</v>
      </c>
      <c r="L302" s="23" t="str">
        <f>VLOOKUP(J302,Tableau3Bandes[],8,0)</f>
        <v>11032 – BILLARD CLUB HOMECOURT</v>
      </c>
      <c r="N302" s="14" t="str">
        <f>'Cadre 01-09-2025'!A303</f>
        <v>127116 C</v>
      </c>
      <c r="O302" s="1" t="str">
        <f>VLOOKUP(N302,TableauCadre[],2,0)</f>
        <v>STUTZ JACQUES</v>
      </c>
      <c r="P302" s="23" t="str">
        <f>VLOOKUP(N302,TableauCadre[],8,0)</f>
        <v>05047 – BILLARD CLUB SEZANNAIS</v>
      </c>
      <c r="R302" s="11" t="str">
        <f t="shared" si="12"/>
        <v>011729 D</v>
      </c>
      <c r="T302" s="1" t="s">
        <v>665</v>
      </c>
      <c r="U302" s="1" t="str">
        <f t="shared" si="13"/>
        <v>DOUDOUX GEORGES</v>
      </c>
      <c r="V302" s="1" t="str">
        <f t="shared" si="14"/>
        <v>05001 – ACAD.CHARLEVILLE-MEZIERES</v>
      </c>
    </row>
    <row r="303" spans="2:22" ht="15.75" thickBot="1" x14ac:dyDescent="0.3">
      <c r="B303" s="6" t="str">
        <f>'Libre 01-09-2025'!A304</f>
        <v>122982 C</v>
      </c>
      <c r="C303" s="1" t="str">
        <f>VLOOKUP(B303,TableauLibre[],2,0)</f>
        <v>DOUINE MICHEL</v>
      </c>
      <c r="D303" s="23" t="str">
        <f>VLOOKUP(B303,TableauLibre[],8,0)</f>
        <v>05028 – BILLARD CLUB DE MARIGNY ST FLAVY</v>
      </c>
      <c r="F303" s="12" t="str">
        <f>'Bande 01-09-2025'!A304</f>
        <v>104574 C</v>
      </c>
      <c r="G303" s="1" t="str">
        <f>VLOOKUP(F303,TableauBande[],2,0)</f>
        <v>KAISER GUILLAUME</v>
      </c>
      <c r="H303" s="23" t="str">
        <f>VLOOKUP(F303,TableauBande[],8,0)</f>
        <v>11007 – BILLARD CLUB KNUTANGE</v>
      </c>
      <c r="J303" s="13" t="str">
        <f>'3B 01-09-2025'!A304</f>
        <v>103799 H</v>
      </c>
      <c r="K303" s="1" t="str">
        <f>VLOOKUP(J303,Tableau3Bandes[],2,0)</f>
        <v>HAININ ERIC</v>
      </c>
      <c r="L303" s="23" t="str">
        <f>VLOOKUP(J303,Tableau3Bandes[],8,0)</f>
        <v>11032 – BILLARD CLUB HOMECOURT</v>
      </c>
      <c r="N303" s="14" t="str">
        <f>'Cadre 01-09-2025'!A304</f>
        <v>011722 W</v>
      </c>
      <c r="O303" s="1" t="str">
        <f>VLOOKUP(N303,TableauCadre[],2,0)</f>
        <v>TETART JEAN PIERRE</v>
      </c>
      <c r="P303" s="23" t="str">
        <f>VLOOKUP(N303,TableauCadre[],8,0)</f>
        <v>05043 – ACAD. TAPIS VERT DE REIMS</v>
      </c>
      <c r="R303" s="11" t="str">
        <f t="shared" si="12"/>
        <v>122982 C</v>
      </c>
      <c r="T303" s="1" t="s">
        <v>667</v>
      </c>
      <c r="U303" s="1" t="str">
        <f t="shared" si="13"/>
        <v>DOUINE MICHEL</v>
      </c>
      <c r="V303" s="1" t="str">
        <f t="shared" si="14"/>
        <v>05028 – BILLARD CLUB DE MARIGNY ST FLAVY</v>
      </c>
    </row>
    <row r="304" spans="2:22" ht="15.75" thickBot="1" x14ac:dyDescent="0.3">
      <c r="B304" s="6" t="str">
        <f>'Libre 01-09-2025'!A305</f>
        <v>166746 W</v>
      </c>
      <c r="C304" s="1" t="str">
        <f>VLOOKUP(B304,TableauLibre[],2,0)</f>
        <v>DOURIN FRANCIS</v>
      </c>
      <c r="D304" s="23" t="str">
        <f>VLOOKUP(B304,TableauLibre[],8,0)</f>
        <v>05034 – BILLARD TROYES AGGLO</v>
      </c>
      <c r="F304" s="12" t="str">
        <f>'Bande 01-09-2025'!A305</f>
        <v>113368 I</v>
      </c>
      <c r="G304" s="1" t="str">
        <f>VLOOKUP(F304,TableauBande[],2,0)</f>
        <v>KARCHER ANDRE</v>
      </c>
      <c r="H304" s="23" t="str">
        <f>VLOOKUP(F304,TableauBande[],8,0)</f>
        <v>11062 – CERCLE DE BILLARD FRANCAIS ST AVOLD</v>
      </c>
      <c r="J304" s="13" t="str">
        <f>'3B 01-09-2025'!A305</f>
        <v>112336 Q</v>
      </c>
      <c r="K304" s="1" t="str">
        <f>VLOOKUP(J304,Tableau3Bandes[],2,0)</f>
        <v>HAININ FREDERIC</v>
      </c>
      <c r="L304" s="23" t="str">
        <f>VLOOKUP(J304,Tableau3Bandes[],8,0)</f>
        <v>11032 – BILLARD CLUB HOMECOURT</v>
      </c>
      <c r="N304" s="14" t="str">
        <f>'Cadre 01-09-2025'!A305</f>
        <v>103788 W</v>
      </c>
      <c r="O304" s="1" t="str">
        <f>VLOOKUP(N304,TableauCadre[],2,0)</f>
        <v>TOTEL ERIC</v>
      </c>
      <c r="P304" s="23" t="str">
        <f>VLOOKUP(N304,TableauCadre[],8,0)</f>
        <v>05035 – ROMILLY SPORT 10 SECTION BILLARD</v>
      </c>
      <c r="R304" s="11" t="str">
        <f t="shared" si="12"/>
        <v>166746 W</v>
      </c>
      <c r="T304" s="1" t="s">
        <v>669</v>
      </c>
      <c r="U304" s="1" t="str">
        <f t="shared" si="13"/>
        <v>DOURIN FRANCIS</v>
      </c>
      <c r="V304" s="1" t="str">
        <f t="shared" si="14"/>
        <v>05034 – BILLARD TROYES AGGLO</v>
      </c>
    </row>
    <row r="305" spans="2:22" ht="15.75" thickBot="1" x14ac:dyDescent="0.3">
      <c r="B305" s="6" t="str">
        <f>'Libre 01-09-2025'!A306</f>
        <v>112375 D</v>
      </c>
      <c r="C305" s="1" t="str">
        <f>VLOOKUP(B305,TableauLibre[],2,0)</f>
        <v>DRAN ALAIN</v>
      </c>
      <c r="D305" s="23" t="str">
        <f>VLOOKUP(B305,TableauLibre[],8,0)</f>
        <v>11042 – BILLARD CLUB STEPHANOIS</v>
      </c>
      <c r="F305" s="12" t="str">
        <f>'Bande 01-09-2025'!A306</f>
        <v>010176 K</v>
      </c>
      <c r="G305" s="1" t="str">
        <f>VLOOKUP(F305,TableauBande[],2,0)</f>
        <v>KAUFFEISEN JEAN</v>
      </c>
      <c r="H305" s="23" t="str">
        <f>VLOOKUP(F305,TableauBande[],8,0)</f>
        <v>01031 – B.C. ERSTEIN</v>
      </c>
      <c r="J305" s="13" t="str">
        <f>'3B 01-09-2025'!A306</f>
        <v>122984 E</v>
      </c>
      <c r="K305" s="1" t="str">
        <f>VLOOKUP(J305,Tableau3Bandes[],2,0)</f>
        <v>HALET FABRICE</v>
      </c>
      <c r="L305" s="23" t="str">
        <f>VLOOKUP(J305,Tableau3Bandes[],8,0)</f>
        <v>05041 – BILLARD CLUB DE GRAUVES</v>
      </c>
      <c r="N305" s="14" t="str">
        <f>'Cadre 01-09-2025'!A306</f>
        <v>107105 L</v>
      </c>
      <c r="O305" s="1" t="str">
        <f>VLOOKUP(N305,TableauCadre[],2,0)</f>
        <v>TOUSSAINT MICHEL</v>
      </c>
      <c r="P305" s="23" t="str">
        <f>VLOOKUP(N305,TableauCadre[],8,0)</f>
        <v>11032 – BILLARD CLUB HOMECOURT</v>
      </c>
      <c r="R305" s="11" t="str">
        <f t="shared" si="12"/>
        <v>112375 D</v>
      </c>
      <c r="T305" s="1" t="s">
        <v>671</v>
      </c>
      <c r="U305" s="1" t="str">
        <f t="shared" si="13"/>
        <v>DRAN ALAIN</v>
      </c>
      <c r="V305" s="1" t="str">
        <f t="shared" si="14"/>
        <v>11042 – BILLARD CLUB STEPHANOIS</v>
      </c>
    </row>
    <row r="306" spans="2:22" ht="15.75" thickBot="1" x14ac:dyDescent="0.3">
      <c r="B306" s="6" t="str">
        <f>'Libre 01-09-2025'!A307</f>
        <v>015521 Z</v>
      </c>
      <c r="C306" s="1" t="str">
        <f>VLOOKUP(B306,TableauLibre[],2,0)</f>
        <v>DRAN JULIEN</v>
      </c>
      <c r="D306" s="23" t="str">
        <f>VLOOKUP(B306,TableauLibre[],8,0)</f>
        <v>11042 – BILLARD CLUB STEPHANOIS</v>
      </c>
      <c r="F306" s="12" t="str">
        <f>'Bande 01-09-2025'!A307</f>
        <v>010196 E</v>
      </c>
      <c r="G306" s="1" t="str">
        <f>VLOOKUP(F306,TableauBande[],2,0)</f>
        <v>KELLERER CHRISTOPHE</v>
      </c>
      <c r="H306" s="23" t="str">
        <f>VLOOKUP(F306,TableauBande[],8,0)</f>
        <v>01020 – B.C. 1947 SELESTAT</v>
      </c>
      <c r="J306" s="13" t="str">
        <f>'3B 01-09-2025'!A307</f>
        <v>015464 U</v>
      </c>
      <c r="K306" s="1" t="str">
        <f>VLOOKUP(J306,Tableau3Bandes[],2,0)</f>
        <v>HAMMEN MICHAEL</v>
      </c>
      <c r="L306" s="23" t="str">
        <f>VLOOKUP(J306,Tableau3Bandes[],8,0)</f>
        <v>11067 – BILLARD CLUB FLORANGE</v>
      </c>
      <c r="N306" s="14" t="str">
        <f>'Cadre 01-09-2025'!A307</f>
        <v>160831 R</v>
      </c>
      <c r="O306" s="1" t="str">
        <f>VLOOKUP(N306,TableauCadre[],2,0)</f>
        <v>TRAN VAN KIEN</v>
      </c>
      <c r="P306" s="23" t="str">
        <f>VLOOKUP(N306,TableauCadre[],8,0)</f>
        <v>05034 – BILLARD TROYES AGGLO</v>
      </c>
      <c r="R306" s="11" t="str">
        <f t="shared" si="12"/>
        <v>015521 Z</v>
      </c>
      <c r="T306" s="1" t="s">
        <v>673</v>
      </c>
      <c r="U306" s="1" t="str">
        <f t="shared" si="13"/>
        <v>DRAN JULIEN</v>
      </c>
      <c r="V306" s="1" t="str">
        <f t="shared" si="14"/>
        <v>11042 – BILLARD CLUB STEPHANOIS</v>
      </c>
    </row>
    <row r="307" spans="2:22" ht="15.75" thickBot="1" x14ac:dyDescent="0.3">
      <c r="B307" s="6" t="str">
        <f>'Libre 01-09-2025'!A308</f>
        <v>118949 Z</v>
      </c>
      <c r="C307" s="1" t="str">
        <f>VLOOKUP(B307,TableauLibre[],2,0)</f>
        <v>DRIANT ROGER</v>
      </c>
      <c r="D307" s="23" t="str">
        <f>VLOOKUP(B307,TableauLibre[],8,0)</f>
        <v>11022 – ACADEMIE DE BILLARD SAINT-MAX / NANCY</v>
      </c>
      <c r="F307" s="12" t="str">
        <f>'Bande 01-09-2025'!A308</f>
        <v>143964 C</v>
      </c>
      <c r="G307" s="1" t="str">
        <f>VLOOKUP(F307,TableauBande[],2,0)</f>
        <v>KERLAU CHRISTIAN</v>
      </c>
      <c r="H307" s="23" t="str">
        <f>VLOOKUP(F307,TableauBande[],8,0)</f>
        <v>05034 – BILLARD TROYES AGGLO</v>
      </c>
      <c r="J307" s="13" t="str">
        <f>'3B 01-09-2025'!A308</f>
        <v>015161 D</v>
      </c>
      <c r="K307" s="1" t="str">
        <f>VLOOKUP(J307,Tableau3Bandes[],2,0)</f>
        <v>HANSER JEAN MARIE</v>
      </c>
      <c r="L307" s="23" t="str">
        <f>VLOOKUP(J307,Tableau3Bandes[],8,0)</f>
        <v>11013 – BILLARD CLUB METZ</v>
      </c>
      <c r="N307" s="14" t="str">
        <f>'Cadre 01-09-2025'!A308</f>
        <v>152626 Y</v>
      </c>
      <c r="O307" s="1" t="str">
        <f>VLOOKUP(N307,TableauCadre[],2,0)</f>
        <v>TREIBER HUBERT</v>
      </c>
      <c r="P307" s="23" t="str">
        <f>VLOOKUP(N307,TableauCadre[],8,0)</f>
        <v>01041 – COLMAR BILLARD CLUB 71</v>
      </c>
      <c r="R307" s="11" t="str">
        <f t="shared" si="12"/>
        <v>118949 Z</v>
      </c>
      <c r="T307" s="1" t="s">
        <v>675</v>
      </c>
      <c r="U307" s="1" t="str">
        <f t="shared" si="13"/>
        <v>DRIANT ROGER</v>
      </c>
      <c r="V307" s="1" t="str">
        <f t="shared" si="14"/>
        <v>11022 – ACADEMIE DE BILLARD SAINT-MAX / NANCY</v>
      </c>
    </row>
    <row r="308" spans="2:22" ht="15.75" thickBot="1" x14ac:dyDescent="0.3">
      <c r="B308" s="6" t="str">
        <f>'Libre 01-09-2025'!A309</f>
        <v>011915 H</v>
      </c>
      <c r="C308" s="1" t="str">
        <f>VLOOKUP(B308,TableauLibre[],2,0)</f>
        <v>DRIDI SERGE</v>
      </c>
      <c r="D308" s="23" t="str">
        <f>VLOOKUP(B308,TableauLibre[],8,0)</f>
        <v>05023 – BILLARD CLUB NOGENTAIS</v>
      </c>
      <c r="F308" s="12" t="str">
        <f>'Bande 01-09-2025'!A309</f>
        <v>145395 D</v>
      </c>
      <c r="G308" s="1" t="str">
        <f>VLOOKUP(F308,TableauBande[],2,0)</f>
        <v>KESSLER HUGO</v>
      </c>
      <c r="H308" s="23" t="str">
        <f>VLOOKUP(F308,TableauBande[],8,0)</f>
        <v>11044 – SAINT-DIE DES VOSGES BILLARD</v>
      </c>
      <c r="J308" s="13" t="str">
        <f>'3B 01-09-2025'!A309</f>
        <v>012025 N</v>
      </c>
      <c r="K308" s="1" t="str">
        <f>VLOOKUP(J308,Tableau3Bandes[],2,0)</f>
        <v>HARNISCH PASCAL</v>
      </c>
      <c r="L308" s="23" t="str">
        <f>VLOOKUP(J308,Tableau3Bandes[],8,0)</f>
        <v>05043 – ACAD. TAPIS VERT DE REIMS</v>
      </c>
      <c r="N308" s="14" t="str">
        <f>'Cadre 01-09-2025'!A309</f>
        <v>149512 N</v>
      </c>
      <c r="O308" s="1" t="str">
        <f>VLOOKUP(N308,TableauCadre[],2,0)</f>
        <v>TUBIANA MARC</v>
      </c>
      <c r="P308" s="23" t="str">
        <f>VLOOKUP(N308,TableauCadre[],8,0)</f>
        <v>01004 – B.C. BISCHHEIM</v>
      </c>
      <c r="R308" s="11" t="str">
        <f t="shared" si="12"/>
        <v>011915 H</v>
      </c>
      <c r="T308" s="1" t="s">
        <v>677</v>
      </c>
      <c r="U308" s="1" t="str">
        <f t="shared" si="13"/>
        <v>DRIDI SERGE</v>
      </c>
      <c r="V308" s="1" t="str">
        <f t="shared" si="14"/>
        <v>05023 – BILLARD CLUB NOGENTAIS</v>
      </c>
    </row>
    <row r="309" spans="2:22" ht="15.75" thickBot="1" x14ac:dyDescent="0.3">
      <c r="B309" s="6" t="str">
        <f>'Libre 01-09-2025'!A310</f>
        <v>127321 Z</v>
      </c>
      <c r="C309" s="1" t="str">
        <f>VLOOKUP(B309,TableauLibre[],2,0)</f>
        <v>DROUOT RENE</v>
      </c>
      <c r="D309" s="23" t="str">
        <f>VLOOKUP(B309,TableauLibre[],8,0)</f>
        <v>05032 – ARCIS BILLARD CLUB</v>
      </c>
      <c r="F309" s="12" t="str">
        <f>'Bande 01-09-2025'!A310</f>
        <v>015291 D</v>
      </c>
      <c r="G309" s="1" t="str">
        <f>VLOOKUP(F309,TableauBande[],2,0)</f>
        <v>KLEINHENTZ HUBERT</v>
      </c>
      <c r="H309" s="23" t="str">
        <f>VLOOKUP(F309,TableauBande[],8,0)</f>
        <v>11007 – BILLARD CLUB KNUTANGE</v>
      </c>
      <c r="J309" s="13" t="str">
        <f>'3B 01-09-2025'!A310</f>
        <v>122442 I</v>
      </c>
      <c r="K309" s="1" t="str">
        <f>VLOOKUP(J309,Tableau3Bandes[],2,0)</f>
        <v>HARTHONG ALAIN</v>
      </c>
      <c r="L309" s="23" t="str">
        <f>VLOOKUP(J309,Tableau3Bandes[],8,0)</f>
        <v>01041 – COLMAR BILLARD CLUB 71</v>
      </c>
      <c r="N309" s="14" t="str">
        <f>'Cadre 01-09-2025'!A310</f>
        <v>017287 X</v>
      </c>
      <c r="O309" s="1" t="str">
        <f>VLOOKUP(N309,TableauCadre[],2,0)</f>
        <v>TURPIN JONATHAN</v>
      </c>
      <c r="P309" s="23" t="str">
        <f>VLOOKUP(N309,TableauCadre[],8,0)</f>
        <v>01049 – B.C. BARR</v>
      </c>
      <c r="R309" s="11" t="str">
        <f t="shared" si="12"/>
        <v>127321 Z</v>
      </c>
      <c r="T309" s="1" t="s">
        <v>679</v>
      </c>
      <c r="U309" s="1" t="str">
        <f t="shared" si="13"/>
        <v>DROUOT RENE</v>
      </c>
      <c r="V309" s="1" t="str">
        <f t="shared" si="14"/>
        <v>05032 – ARCIS BILLARD CLUB</v>
      </c>
    </row>
    <row r="310" spans="2:22" ht="15.75" thickBot="1" x14ac:dyDescent="0.3">
      <c r="B310" s="6" t="str">
        <f>'Libre 01-09-2025'!A311</f>
        <v>129744 E</v>
      </c>
      <c r="C310" s="1" t="str">
        <f>VLOOKUP(B310,TableauLibre[],2,0)</f>
        <v>DUBLANCHET CLAUDE</v>
      </c>
      <c r="D310" s="23" t="str">
        <f>VLOOKUP(B310,TableauLibre[],8,0)</f>
        <v>05034 – BILLARD TROYES AGGLO</v>
      </c>
      <c r="F310" s="12" t="str">
        <f>'Bande 01-09-2025'!A311</f>
        <v>010281 L</v>
      </c>
      <c r="G310" s="1" t="str">
        <f>VLOOKUP(F310,TableauBande[],2,0)</f>
        <v>KOEBERLE CHRISTOPHE</v>
      </c>
      <c r="H310" s="23" t="str">
        <f>VLOOKUP(F310,TableauBande[],8,0)</f>
        <v>01010 – B.C. LINGOLSHEIM</v>
      </c>
      <c r="J310" s="13" t="str">
        <f>'3B 01-09-2025'!A311</f>
        <v>015094 O</v>
      </c>
      <c r="K310" s="1" t="str">
        <f>VLOOKUP(J310,Tableau3Bandes[],2,0)</f>
        <v>HATIER OLIVIER</v>
      </c>
      <c r="L310" s="23" t="str">
        <f>VLOOKUP(J310,Tableau3Bandes[],8,0)</f>
        <v>11050 – BILLARD CLUB SAINT MIHIEL</v>
      </c>
      <c r="N310" s="14" t="str">
        <f>'Cadre 01-09-2025'!A311</f>
        <v>160109 G</v>
      </c>
      <c r="O310" s="1" t="str">
        <f>VLOOKUP(N310,TableauCadre[],2,0)</f>
        <v>UNG BUN TEK</v>
      </c>
      <c r="P310" s="23" t="str">
        <f>VLOOKUP(N310,TableauCadre[],8,0)</f>
        <v>05035 – ROMILLY SPORT 10 SECTION BILLARD</v>
      </c>
      <c r="R310" s="11" t="str">
        <f t="shared" si="12"/>
        <v>129744 E</v>
      </c>
      <c r="T310" s="1" t="s">
        <v>681</v>
      </c>
      <c r="U310" s="1" t="str">
        <f t="shared" si="13"/>
        <v>DUBLANCHET CLAUDE</v>
      </c>
      <c r="V310" s="1" t="str">
        <f t="shared" si="14"/>
        <v>05034 – BILLARD TROYES AGGLO</v>
      </c>
    </row>
    <row r="311" spans="2:22" ht="15.75" thickBot="1" x14ac:dyDescent="0.3">
      <c r="B311" s="6" t="str">
        <f>'Libre 01-09-2025'!A312</f>
        <v>156626 W</v>
      </c>
      <c r="C311" s="1" t="str">
        <f>VLOOKUP(B311,TableauLibre[],2,0)</f>
        <v>DUBOIS ALEXANDRE</v>
      </c>
      <c r="D311" s="23" t="str">
        <f>VLOOKUP(B311,TableauLibre[],8,0)</f>
        <v>11029 – BILLARD CLUB MUSSIPONTAIN</v>
      </c>
      <c r="F311" s="12" t="str">
        <f>'Bande 01-09-2025'!A312</f>
        <v>010076 O</v>
      </c>
      <c r="G311" s="1" t="str">
        <f>VLOOKUP(F311,TableauBande[],2,0)</f>
        <v>KOEBERLE FREDERIC</v>
      </c>
      <c r="H311" s="23" t="str">
        <f>VLOOKUP(F311,TableauBande[],8,0)</f>
        <v>01020 – B.C. 1947 SELESTAT</v>
      </c>
      <c r="J311" s="13" t="str">
        <f>'3B 01-09-2025'!A312</f>
        <v>132373 H</v>
      </c>
      <c r="K311" s="1" t="str">
        <f>VLOOKUP(J311,Tableau3Bandes[],2,0)</f>
        <v>HEMARD GILLES</v>
      </c>
      <c r="L311" s="23" t="str">
        <f>VLOOKUP(J311,Tableau3Bandes[],8,0)</f>
        <v>05028 – BILLARD CLUB DE MARIGNY ST FLAVY</v>
      </c>
      <c r="N311" s="14" t="str">
        <f>'Cadre 01-09-2025'!A312</f>
        <v>014970 U</v>
      </c>
      <c r="O311" s="1" t="str">
        <f>VLOOKUP(N311,TableauCadre[],2,0)</f>
        <v>URGESE ANTONIO</v>
      </c>
      <c r="P311" s="23" t="str">
        <f>VLOOKUP(N311,TableauCadre[],8,0)</f>
        <v>11048 – ACADEMIE DE BILLARD DE ST DIZIER</v>
      </c>
      <c r="R311" s="11" t="str">
        <f t="shared" si="12"/>
        <v>156626 W</v>
      </c>
      <c r="T311" s="1" t="s">
        <v>683</v>
      </c>
      <c r="U311" s="1" t="str">
        <f t="shared" si="13"/>
        <v>DUBOIS ALEXANDRE</v>
      </c>
      <c r="V311" s="1" t="str">
        <f t="shared" si="14"/>
        <v>11029 – BILLARD CLUB MUSSIPONTAIN</v>
      </c>
    </row>
    <row r="312" spans="2:22" ht="15.75" thickBot="1" x14ac:dyDescent="0.3">
      <c r="B312" s="6" t="str">
        <f>'Libre 01-09-2025'!A313</f>
        <v>015184 A</v>
      </c>
      <c r="C312" s="1" t="str">
        <f>VLOOKUP(B312,TableauLibre[],2,0)</f>
        <v>DUBOIS JEAN MARIE</v>
      </c>
      <c r="D312" s="23" t="str">
        <f>VLOOKUP(B312,TableauLibre[],8,0)</f>
        <v>11048 – ACADEMIE DE BILLARD DE ST DIZIER</v>
      </c>
      <c r="F312" s="12" t="str">
        <f>'Bande 01-09-2025'!A313</f>
        <v>125759 X</v>
      </c>
      <c r="G312" s="1" t="str">
        <f>VLOOKUP(F312,TableauBande[],2,0)</f>
        <v>KWOKA CLEMENT</v>
      </c>
      <c r="H312" s="23" t="str">
        <f>VLOOKUP(F312,TableauBande[],8,0)</f>
        <v>11078 – BILLARD CLUB DE BRIEY</v>
      </c>
      <c r="J312" s="13" t="str">
        <f>'3B 01-09-2025'!A313</f>
        <v>015287 Z</v>
      </c>
      <c r="K312" s="1" t="str">
        <f>VLOOKUP(J312,Tableau3Bandes[],2,0)</f>
        <v>HENNEQUIN NICOLAS</v>
      </c>
      <c r="L312" s="23" t="str">
        <f>VLOOKUP(J312,Tableau3Bandes[],8,0)</f>
        <v>11049 – BILLARD CLUB MONTIER EN DER</v>
      </c>
      <c r="N312" s="14" t="str">
        <f>'Cadre 01-09-2025'!A313</f>
        <v>014789 V</v>
      </c>
      <c r="O312" s="1" t="str">
        <f>VLOOKUP(N312,TableauCadre[],2,0)</f>
        <v>VADALA GINO</v>
      </c>
      <c r="P312" s="23" t="str">
        <f>VLOOKUP(N312,TableauCadre[],8,0)</f>
        <v>11007 – BILLARD CLUB KNUTANGE</v>
      </c>
      <c r="R312" s="11" t="str">
        <f t="shared" si="12"/>
        <v>015184 A</v>
      </c>
      <c r="T312" s="1" t="s">
        <v>685</v>
      </c>
      <c r="U312" s="1" t="str">
        <f t="shared" si="13"/>
        <v>DUBOIS JEAN MARIE</v>
      </c>
      <c r="V312" s="1" t="str">
        <f t="shared" si="14"/>
        <v>11048 – ACADEMIE DE BILLARD DE ST DIZIER</v>
      </c>
    </row>
    <row r="313" spans="2:22" ht="15.75" thickBot="1" x14ac:dyDescent="0.3">
      <c r="B313" s="6" t="str">
        <f>'Libre 01-09-2025'!A314</f>
        <v>011930 W</v>
      </c>
      <c r="C313" s="1" t="str">
        <f>VLOOKUP(B313,TableauLibre[],2,0)</f>
        <v>DUCROCQ MAURICE</v>
      </c>
      <c r="D313" s="23" t="str">
        <f>VLOOKUP(B313,TableauLibre[],8,0)</f>
        <v>05032 – ARCIS BILLARD CLUB</v>
      </c>
      <c r="F313" s="12" t="str">
        <f>'Bande 01-09-2025'!A314</f>
        <v>010087 Z</v>
      </c>
      <c r="G313" s="1" t="str">
        <f>VLOOKUP(F313,TableauBande[],2,0)</f>
        <v>LACOMB GUY</v>
      </c>
      <c r="H313" s="23" t="str">
        <f>VLOOKUP(F313,TableauBande[],8,0)</f>
        <v>01049 – B.C. BARR</v>
      </c>
      <c r="J313" s="13" t="str">
        <f>'3B 01-09-2025'!A314</f>
        <v>129992 S</v>
      </c>
      <c r="K313" s="1" t="str">
        <f>VLOOKUP(J313,Tableau3Bandes[],2,0)</f>
        <v>HENRICH SONIA</v>
      </c>
      <c r="L313" s="23" t="str">
        <f>VLOOKUP(J313,Tableau3Bandes[],8,0)</f>
        <v>01004 – B.C. BISCHHEIM</v>
      </c>
      <c r="N313" s="14" t="str">
        <f>'Cadre 01-09-2025'!A314</f>
        <v>129654 S</v>
      </c>
      <c r="O313" s="1" t="str">
        <f>VLOOKUP(N313,TableauCadre[],2,0)</f>
        <v>VAILLANT ERIC</v>
      </c>
      <c r="P313" s="23" t="str">
        <f>VLOOKUP(N313,TableauCadre[],8,0)</f>
        <v>11050 – BILLARD CLUB SAINT MIHIEL</v>
      </c>
      <c r="R313" s="11" t="str">
        <f t="shared" si="12"/>
        <v>011930 W</v>
      </c>
      <c r="T313" s="1" t="s">
        <v>687</v>
      </c>
      <c r="U313" s="1" t="str">
        <f t="shared" si="13"/>
        <v>DUCROCQ MAURICE</v>
      </c>
      <c r="V313" s="1" t="str">
        <f t="shared" si="14"/>
        <v>05032 – ARCIS BILLARD CLUB</v>
      </c>
    </row>
    <row r="314" spans="2:22" ht="15.75" thickBot="1" x14ac:dyDescent="0.3">
      <c r="B314" s="6" t="str">
        <f>'Libre 01-09-2025'!A315</f>
        <v>127945 Z</v>
      </c>
      <c r="C314" s="1" t="str">
        <f>VLOOKUP(B314,TableauLibre[],2,0)</f>
        <v>DUDKIEWICZ FRANCK</v>
      </c>
      <c r="D314" s="23" t="str">
        <f>VLOOKUP(B314,TableauLibre[],8,0)</f>
        <v>11035 – C.B. SARREGUEMINES</v>
      </c>
      <c r="F314" s="12" t="str">
        <f>'Bande 01-09-2025'!A315</f>
        <v>150338 L</v>
      </c>
      <c r="G314" s="1" t="str">
        <f>VLOOKUP(F314,TableauBande[],2,0)</f>
        <v>LACOUR ANDRE</v>
      </c>
      <c r="H314" s="23" t="str">
        <f>VLOOKUP(F314,TableauBande[],8,0)</f>
        <v>05035 – ROMILLY SPORT 10 SECTION BILLARD</v>
      </c>
      <c r="J314" s="13" t="str">
        <f>'3B 01-09-2025'!A315</f>
        <v>015499 D</v>
      </c>
      <c r="K314" s="1" t="str">
        <f>VLOOKUP(J314,Tableau3Bandes[],2,0)</f>
        <v>HENRION CHRISTIAN</v>
      </c>
      <c r="L314" s="23" t="str">
        <f>VLOOKUP(J314,Tableau3Bandes[],8,0)</f>
        <v>11029 – BILLARD CLUB MUSSIPONTAIN</v>
      </c>
      <c r="N314" s="14" t="str">
        <f>'Cadre 01-09-2025'!A315</f>
        <v>148007 C</v>
      </c>
      <c r="O314" s="1" t="str">
        <f>VLOOKUP(N314,TableauCadre[],2,0)</f>
        <v>VALENTIN JEAN JACQUES</v>
      </c>
      <c r="P314" s="23" t="str">
        <f>VLOOKUP(N314,TableauCadre[],8,0)</f>
        <v>05043 – ACAD. TAPIS VERT DE REIMS</v>
      </c>
      <c r="R314" s="11" t="str">
        <f t="shared" si="12"/>
        <v>127945 Z</v>
      </c>
      <c r="T314" s="1" t="s">
        <v>689</v>
      </c>
      <c r="U314" s="1" t="str">
        <f t="shared" si="13"/>
        <v>DUDKIEWICZ FRANCK</v>
      </c>
      <c r="V314" s="1" t="str">
        <f t="shared" si="14"/>
        <v>11035 – C.B. SARREGUEMINES</v>
      </c>
    </row>
    <row r="315" spans="2:22" ht="15.75" thickBot="1" x14ac:dyDescent="0.3">
      <c r="B315" s="6" t="str">
        <f>'Libre 01-09-2025'!A316</f>
        <v>138116 E</v>
      </c>
      <c r="C315" s="1" t="str">
        <f>VLOOKUP(B315,TableauLibre[],2,0)</f>
        <v>DUFLOT ALAIN</v>
      </c>
      <c r="D315" s="23" t="str">
        <f>VLOOKUP(B315,TableauLibre[],8,0)</f>
        <v>05043 – ACAD. TAPIS VERT DE REIMS</v>
      </c>
      <c r="F315" s="12" t="str">
        <f>'Bande 01-09-2025'!A316</f>
        <v>148574 T</v>
      </c>
      <c r="G315" s="1" t="str">
        <f>VLOOKUP(F315,TableauBande[],2,0)</f>
        <v>LAFFERRE PATRICK</v>
      </c>
      <c r="H315" s="23" t="str">
        <f>VLOOKUP(F315,TableauBande[],8,0)</f>
        <v>05043 – ACAD. TAPIS VERT DE REIMS</v>
      </c>
      <c r="J315" s="13" t="str">
        <f>'3B 01-09-2025'!A316</f>
        <v>161513 H</v>
      </c>
      <c r="K315" s="1" t="str">
        <f>VLOOKUP(J315,Tableau3Bandes[],2,0)</f>
        <v>HENRY DOMINIQUE</v>
      </c>
      <c r="L315" s="23" t="str">
        <f>VLOOKUP(J315,Tableau3Bandes[],8,0)</f>
        <v>05047 – BILLARD CLUB SEZANNAIS</v>
      </c>
      <c r="N315" s="14" t="str">
        <f>'Cadre 01-09-2025'!A316</f>
        <v>011802 Y</v>
      </c>
      <c r="O315" s="1" t="str">
        <f>VLOOKUP(N315,TableauCadre[],2,0)</f>
        <v>VALIERE REGIS</v>
      </c>
      <c r="P315" s="23" t="str">
        <f>VLOOKUP(N315,TableauCadre[],8,0)</f>
        <v>05043 – ACAD. TAPIS VERT DE REIMS</v>
      </c>
      <c r="R315" s="11" t="str">
        <f t="shared" si="12"/>
        <v>138116 E</v>
      </c>
      <c r="T315" s="1" t="s">
        <v>691</v>
      </c>
      <c r="U315" s="1" t="str">
        <f t="shared" si="13"/>
        <v>DUFLOT ALAIN</v>
      </c>
      <c r="V315" s="1" t="str">
        <f t="shared" si="14"/>
        <v>05043 – ACAD. TAPIS VERT DE REIMS</v>
      </c>
    </row>
    <row r="316" spans="2:22" ht="15.75" thickBot="1" x14ac:dyDescent="0.3">
      <c r="B316" s="6" t="str">
        <f>'Libre 01-09-2025'!A317</f>
        <v>131661 X</v>
      </c>
      <c r="C316" s="1" t="str">
        <f>VLOOKUP(B316,TableauLibre[],2,0)</f>
        <v>DUGOT GERARD</v>
      </c>
      <c r="D316" s="23" t="str">
        <f>VLOOKUP(B316,TableauLibre[],8,0)</f>
        <v>11052 – BILLARD CLUB FRIGNICOURT</v>
      </c>
      <c r="F316" s="12" t="str">
        <f>'Bande 01-09-2025'!A317</f>
        <v>145738 I</v>
      </c>
      <c r="G316" s="1" t="str">
        <f>VLOOKUP(F316,TableauBande[],2,0)</f>
        <v>LAGARDE JANY</v>
      </c>
      <c r="H316" s="23" t="str">
        <f>VLOOKUP(F316,TableauBande[],8,0)</f>
        <v>05035 – ROMILLY SPORT 10 SECTION BILLARD</v>
      </c>
      <c r="J316" s="13" t="str">
        <f>'3B 01-09-2025'!A317</f>
        <v>011753 B</v>
      </c>
      <c r="K316" s="1" t="str">
        <f>VLOOKUP(J316,Tableau3Bandes[],2,0)</f>
        <v>HENRY MICHEL</v>
      </c>
      <c r="L316" s="23" t="str">
        <f>VLOOKUP(J316,Tableau3Bandes[],8,0)</f>
        <v>05034 – BILLARD TROYES AGGLO</v>
      </c>
      <c r="N316" s="14" t="str">
        <f>'Cadre 01-09-2025'!A317</f>
        <v>111715 T</v>
      </c>
      <c r="O316" s="1" t="str">
        <f>VLOOKUP(N316,TableauCadre[],2,0)</f>
        <v>VAUGELADE JEAN</v>
      </c>
      <c r="P316" s="23" t="str">
        <f>VLOOKUP(N316,TableauCadre[],8,0)</f>
        <v>05028 – BILLARD CLUB DE MARIGNY ST FLAVY</v>
      </c>
      <c r="R316" s="11" t="str">
        <f t="shared" si="12"/>
        <v>131661 X</v>
      </c>
      <c r="T316" s="1" t="s">
        <v>693</v>
      </c>
      <c r="U316" s="1" t="str">
        <f t="shared" si="13"/>
        <v>DUGOT GERARD</v>
      </c>
      <c r="V316" s="1" t="str">
        <f t="shared" si="14"/>
        <v>11052 – BILLARD CLUB FRIGNICOURT</v>
      </c>
    </row>
    <row r="317" spans="2:22" ht="15.75" thickBot="1" x14ac:dyDescent="0.3">
      <c r="B317" s="6" t="str">
        <f>'Libre 01-09-2025'!A318</f>
        <v>132197 N</v>
      </c>
      <c r="C317" s="1" t="str">
        <f>VLOOKUP(B317,TableauLibre[],2,0)</f>
        <v>DUGRILLON FREDERIC</v>
      </c>
      <c r="D317" s="23" t="str">
        <f>VLOOKUP(B317,TableauLibre[],8,0)</f>
        <v>05034 – BILLARD TROYES AGGLO</v>
      </c>
      <c r="F317" s="12" t="str">
        <f>'Bande 01-09-2025'!A318</f>
        <v>014583 X</v>
      </c>
      <c r="G317" s="1" t="str">
        <f>VLOOKUP(F317,TableauBande[],2,0)</f>
        <v>LAGISSE MANFRED</v>
      </c>
      <c r="H317" s="23" t="str">
        <f>VLOOKUP(F317,TableauBande[],8,0)</f>
        <v>01006 – AMICALE DE BILLARD ECKBOLSHEIM</v>
      </c>
      <c r="J317" s="13" t="str">
        <f>'3B 01-09-2025'!A318</f>
        <v>149664 D</v>
      </c>
      <c r="K317" s="1" t="str">
        <f>VLOOKUP(J317,Tableau3Bandes[],2,0)</f>
        <v>HERITIER DANIEL</v>
      </c>
      <c r="L317" s="23" t="str">
        <f>VLOOKUP(J317,Tableau3Bandes[],8,0)</f>
        <v>01049 – B.C. BARR</v>
      </c>
      <c r="N317" s="14" t="str">
        <f>'Cadre 01-09-2025'!A318</f>
        <v>010139 Z</v>
      </c>
      <c r="O317" s="1" t="str">
        <f>VLOOKUP(N317,TableauCadre[],2,0)</f>
        <v>VEBERT OLIVIER</v>
      </c>
      <c r="P317" s="23" t="str">
        <f>VLOOKUP(N317,TableauCadre[],8,0)</f>
        <v>01044 – F.C. MULHOUSE</v>
      </c>
      <c r="R317" s="11" t="str">
        <f t="shared" si="12"/>
        <v>132197 N</v>
      </c>
      <c r="T317" s="1" t="s">
        <v>695</v>
      </c>
      <c r="U317" s="1" t="str">
        <f t="shared" si="13"/>
        <v>DUGRILLON FREDERIC</v>
      </c>
      <c r="V317" s="1" t="str">
        <f t="shared" si="14"/>
        <v>05034 – BILLARD TROYES AGGLO</v>
      </c>
    </row>
    <row r="318" spans="2:22" ht="15.75" thickBot="1" x14ac:dyDescent="0.3">
      <c r="B318" s="6" t="str">
        <f>'Libre 01-09-2025'!A319</f>
        <v>131582 W</v>
      </c>
      <c r="C318" s="1" t="str">
        <f>VLOOKUP(B318,TableauLibre[],2,0)</f>
        <v>DUHAUMONT DAVID</v>
      </c>
      <c r="D318" s="23" t="str">
        <f>VLOOKUP(B318,TableauLibre[],8,0)</f>
        <v>01006 – AMICALE DE BILLARD ECKBOLSHEIM</v>
      </c>
      <c r="F318" s="12" t="str">
        <f>'Bande 01-09-2025'!A319</f>
        <v>015053 Z</v>
      </c>
      <c r="G318" s="1" t="str">
        <f>VLOOKUP(F318,TableauBande[],2,0)</f>
        <v>LALLEMANT CHRISTIAN</v>
      </c>
      <c r="H318" s="23" t="str">
        <f>VLOOKUP(F318,TableauBande[],8,0)</f>
        <v>11051 – BILLARD CLUB BARISIEN</v>
      </c>
      <c r="J318" s="13" t="str">
        <f>'3B 01-09-2025'!A319</f>
        <v>128807 D</v>
      </c>
      <c r="K318" s="1" t="str">
        <f>VLOOKUP(J318,Tableau3Bandes[],2,0)</f>
        <v>HERMAL MATHIEU</v>
      </c>
      <c r="L318" s="23" t="str">
        <f>VLOOKUP(J318,Tableau3Bandes[],8,0)</f>
        <v>11035 – C.B. SARREGUEMINES</v>
      </c>
      <c r="N318" s="14" t="str">
        <f>'Cadre 01-09-2025'!A319</f>
        <v>011887 F</v>
      </c>
      <c r="O318" s="1" t="str">
        <f>VLOOKUP(N318,TableauCadre[],2,0)</f>
        <v>VELUT JULIEN</v>
      </c>
      <c r="P318" s="23" t="str">
        <f>VLOOKUP(N318,TableauCadre[],8,0)</f>
        <v>05028 – BILLARD CLUB DE MARIGNY ST FLAVY</v>
      </c>
      <c r="R318" s="11" t="str">
        <f t="shared" si="12"/>
        <v>131582 W</v>
      </c>
      <c r="T318" s="1" t="s">
        <v>697</v>
      </c>
      <c r="U318" s="1" t="str">
        <f t="shared" si="13"/>
        <v>DUHAUMONT DAVID</v>
      </c>
      <c r="V318" s="1" t="str">
        <f t="shared" si="14"/>
        <v>01006 – AMICALE DE BILLARD ECKBOLSHEIM</v>
      </c>
    </row>
    <row r="319" spans="2:22" ht="15.75" thickBot="1" x14ac:dyDescent="0.3">
      <c r="B319" s="6" t="str">
        <f>'Libre 01-09-2025'!A320</f>
        <v>165806 Z</v>
      </c>
      <c r="C319" s="1" t="str">
        <f>VLOOKUP(B319,TableauLibre[],2,0)</f>
        <v>DUL CYRIL</v>
      </c>
      <c r="D319" s="23" t="str">
        <f>VLOOKUP(B319,TableauLibre[],8,0)</f>
        <v>01006 – AMICALE DE BILLARD ECKBOLSHEIM</v>
      </c>
      <c r="F319" s="12" t="str">
        <f>'Bande 01-09-2025'!A320</f>
        <v>134159 Z</v>
      </c>
      <c r="G319" s="1" t="str">
        <f>VLOOKUP(F319,TableauBande[],2,0)</f>
        <v>LALLEMANT JEAN JACQUES</v>
      </c>
      <c r="H319" s="23" t="str">
        <f>VLOOKUP(F319,TableauBande[],8,0)</f>
        <v>05043 – ACAD. TAPIS VERT DE REIMS</v>
      </c>
      <c r="J319" s="13" t="str">
        <f>'3B 01-09-2025'!A320</f>
        <v>010155 P</v>
      </c>
      <c r="K319" s="1" t="str">
        <f>VLOOKUP(J319,Tableau3Bandes[],2,0)</f>
        <v>HERMANN CLAUDE</v>
      </c>
      <c r="L319" s="23" t="str">
        <f>VLOOKUP(J319,Tableau3Bandes[],8,0)</f>
        <v>01031 – B.C. ERSTEIN</v>
      </c>
      <c r="N319" s="14" t="str">
        <f>'Cadre 01-09-2025'!A320</f>
        <v>014826 G</v>
      </c>
      <c r="O319" s="1" t="str">
        <f>VLOOKUP(N319,TableauCadre[],2,0)</f>
        <v>VEN ROGER</v>
      </c>
      <c r="P319" s="23" t="str">
        <f>VLOOKUP(N319,TableauCadre[],8,0)</f>
        <v>11013 – BILLARD CLUB METZ</v>
      </c>
      <c r="R319" s="11" t="str">
        <f t="shared" si="12"/>
        <v>165806 Z</v>
      </c>
      <c r="T319" s="1" t="s">
        <v>699</v>
      </c>
      <c r="U319" s="1" t="str">
        <f t="shared" si="13"/>
        <v>DUL CYRIL</v>
      </c>
      <c r="V319" s="1" t="str">
        <f t="shared" si="14"/>
        <v>01006 – AMICALE DE BILLARD ECKBOLSHEIM</v>
      </c>
    </row>
    <row r="320" spans="2:22" ht="15.75" thickBot="1" x14ac:dyDescent="0.3">
      <c r="B320" s="6" t="str">
        <f>'Libre 01-09-2025'!A321</f>
        <v>143698 W</v>
      </c>
      <c r="C320" s="1" t="str">
        <f>VLOOKUP(B320,TableauLibre[],2,0)</f>
        <v>DULOWSKI JEAN CLAUDE</v>
      </c>
      <c r="D320" s="23" t="str">
        <f>VLOOKUP(B320,TableauLibre[],8,0)</f>
        <v>05034 – BILLARD TROYES AGGLO</v>
      </c>
      <c r="F320" s="12" t="str">
        <f>'Bande 01-09-2025'!A321</f>
        <v>011851 V</v>
      </c>
      <c r="G320" s="1" t="str">
        <f>VLOOKUP(F320,TableauBande[],2,0)</f>
        <v>LAMBERT MICHEL</v>
      </c>
      <c r="H320" s="23" t="str">
        <f>VLOOKUP(F320,TableauBande[],8,0)</f>
        <v>05047 – BILLARD CLUB SEZANNAIS</v>
      </c>
      <c r="J320" s="13" t="str">
        <f>'3B 01-09-2025'!A321</f>
        <v>101982 K</v>
      </c>
      <c r="K320" s="1" t="str">
        <f>VLOOKUP(J320,Tableau3Bandes[],2,0)</f>
        <v>HERNANDEZ HUGO</v>
      </c>
      <c r="L320" s="23" t="str">
        <f>VLOOKUP(J320,Tableau3Bandes[],8,0)</f>
        <v>01016 – B.C. HAGUENAU</v>
      </c>
      <c r="N320" s="14" t="str">
        <f>'Cadre 01-09-2025'!A321</f>
        <v>012012 A</v>
      </c>
      <c r="O320" s="1" t="str">
        <f>VLOOKUP(N320,TableauCadre[],2,0)</f>
        <v>VENCHIARUTTI JEAN CHRISTOPHE</v>
      </c>
      <c r="P320" s="23" t="str">
        <f>VLOOKUP(N320,TableauCadre[],8,0)</f>
        <v>05042 – ACAD.CHALONNAISE DE BILLARD</v>
      </c>
      <c r="R320" s="11" t="str">
        <f t="shared" si="12"/>
        <v>143698 W</v>
      </c>
      <c r="T320" s="1" t="s">
        <v>701</v>
      </c>
      <c r="U320" s="1" t="str">
        <f t="shared" si="13"/>
        <v>DULOWSKI JEAN CLAUDE</v>
      </c>
      <c r="V320" s="1" t="str">
        <f t="shared" si="14"/>
        <v>05034 – BILLARD TROYES AGGLO</v>
      </c>
    </row>
    <row r="321" spans="2:22" ht="15.75" thickBot="1" x14ac:dyDescent="0.3">
      <c r="B321" s="6" t="str">
        <f>'Libre 01-09-2025'!A322</f>
        <v>141817 N</v>
      </c>
      <c r="C321" s="1" t="str">
        <f>VLOOKUP(B321,TableauLibre[],2,0)</f>
        <v>DULUC VINCENT</v>
      </c>
      <c r="D321" s="23" t="str">
        <f>VLOOKUP(B321,TableauLibre[],8,0)</f>
        <v>01041 – COLMAR BILLARD CLUB 71</v>
      </c>
      <c r="F321" s="12" t="str">
        <f>'Bande 01-09-2025'!A322</f>
        <v>143965 D</v>
      </c>
      <c r="G321" s="1" t="str">
        <f>VLOOKUP(F321,TableauBande[],2,0)</f>
        <v>LAMBERT MICHEL</v>
      </c>
      <c r="H321" s="23" t="str">
        <f>VLOOKUP(F321,TableauBande[],8,0)</f>
        <v>05034 – BILLARD TROYES AGGLO</v>
      </c>
      <c r="J321" s="13" t="str">
        <f>'3B 01-09-2025'!A322</f>
        <v>131594 I</v>
      </c>
      <c r="K321" s="1" t="str">
        <f>VLOOKUP(J321,Tableau3Bandes[],2,0)</f>
        <v>HERTFELDER BERNARD</v>
      </c>
      <c r="L321" s="23" t="str">
        <f>VLOOKUP(J321,Tableau3Bandes[],8,0)</f>
        <v>01020 – B.C. 1947 SELESTAT</v>
      </c>
      <c r="N321" s="14" t="str">
        <f>'Cadre 01-09-2025'!A322</f>
        <v>150291 K</v>
      </c>
      <c r="O321" s="1" t="str">
        <f>VLOOKUP(N321,TableauCadre[],2,0)</f>
        <v>VERGEOT CLAUDE</v>
      </c>
      <c r="P321" s="23" t="str">
        <f>VLOOKUP(N321,TableauCadre[],8,0)</f>
        <v>05035 – ROMILLY SPORT 10 SECTION BILLARD</v>
      </c>
      <c r="R321" s="11" t="str">
        <f t="shared" si="12"/>
        <v>141817 N</v>
      </c>
      <c r="T321" s="1" t="s">
        <v>703</v>
      </c>
      <c r="U321" s="1" t="str">
        <f t="shared" si="13"/>
        <v>DULUC VINCENT</v>
      </c>
      <c r="V321" s="1" t="str">
        <f t="shared" si="14"/>
        <v>01041 – COLMAR BILLARD CLUB 71</v>
      </c>
    </row>
    <row r="322" spans="2:22" ht="15.75" thickBot="1" x14ac:dyDescent="0.3">
      <c r="B322" s="6" t="str">
        <f>'Libre 01-09-2025'!A323</f>
        <v>112345 Z</v>
      </c>
      <c r="C322" s="1" t="str">
        <f>VLOOKUP(B322,TableauLibre[],2,0)</f>
        <v>DUPONT LAURENT</v>
      </c>
      <c r="D322" s="23" t="str">
        <f>VLOOKUP(B322,TableauLibre[],8,0)</f>
        <v>11050 – BILLARD CLUB SAINT MIHIEL</v>
      </c>
      <c r="F322" s="12" t="str">
        <f>'Bande 01-09-2025'!A323</f>
        <v>012113 X</v>
      </c>
      <c r="G322" s="1" t="str">
        <f>VLOOKUP(F322,TableauBande[],2,0)</f>
        <v>LAMBERT SYLVIE</v>
      </c>
      <c r="H322" s="23" t="str">
        <f>VLOOKUP(F322,TableauBande[],8,0)</f>
        <v>05041 – BILLARD CLUB DE GRAUVES</v>
      </c>
      <c r="J322" s="13" t="str">
        <f>'3B 01-09-2025'!A323</f>
        <v>012329 F</v>
      </c>
      <c r="K322" s="1" t="str">
        <f>VLOOKUP(J322,Tableau3Bandes[],2,0)</f>
        <v>HERVELIN GABRIEL</v>
      </c>
      <c r="L322" s="23" t="str">
        <f>VLOOKUP(J322,Tableau3Bandes[],8,0)</f>
        <v>11048 – ACADEMIE DE BILLARD DE ST DIZIER</v>
      </c>
      <c r="N322" s="14" t="str">
        <f>'Cadre 01-09-2025'!A323</f>
        <v>176956 T</v>
      </c>
      <c r="O322" s="1" t="str">
        <f>VLOOKUP(N322,TableauCadre[],2,0)</f>
        <v>VEUGELEN ANDRE</v>
      </c>
      <c r="P322" s="23" t="str">
        <f>VLOOKUP(N322,TableauCadre[],8,0)</f>
        <v>11062 – CERCLE DE BILLARD FRANCAIS ST AVOLD</v>
      </c>
      <c r="R322" s="11" t="str">
        <f t="shared" ref="R322:R385" si="15">B322</f>
        <v>112345 Z</v>
      </c>
      <c r="T322" s="1" t="s">
        <v>705</v>
      </c>
      <c r="U322" s="1" t="str">
        <f t="shared" ref="U322:U385" si="16">VLOOKUP(T322,B:D,2,0)</f>
        <v>DUPONT LAURENT</v>
      </c>
      <c r="V322" s="1" t="str">
        <f t="shared" ref="V322:V385" si="17">VLOOKUP(T322,B:D,3,0)</f>
        <v>11050 – BILLARD CLUB SAINT MIHIEL</v>
      </c>
    </row>
    <row r="323" spans="2:22" ht="15.75" thickBot="1" x14ac:dyDescent="0.3">
      <c r="B323" s="6" t="str">
        <f>'Libre 01-09-2025'!A324</f>
        <v>015537 P</v>
      </c>
      <c r="C323" s="1" t="str">
        <f>VLOOKUP(B323,TableauLibre[],2,0)</f>
        <v>DUPONT OLIVIER</v>
      </c>
      <c r="D323" s="23" t="str">
        <f>VLOOKUP(B323,TableauLibre[],8,0)</f>
        <v>11051 – BILLARD CLUB BARISIEN</v>
      </c>
      <c r="F323" s="12" t="str">
        <f>'Bande 01-09-2025'!A324</f>
        <v>015374 I</v>
      </c>
      <c r="G323" s="1" t="str">
        <f>VLOOKUP(F323,TableauBande[],2,0)</f>
        <v>LAMOUREUX JEAN LOUP</v>
      </c>
      <c r="H323" s="23" t="str">
        <f>VLOOKUP(F323,TableauBande[],8,0)</f>
        <v>11048 – ACADEMIE DE BILLARD DE ST DIZIER</v>
      </c>
      <c r="J323" s="13" t="str">
        <f>'3B 01-09-2025'!A324</f>
        <v>125595 P</v>
      </c>
      <c r="K323" s="1" t="str">
        <f>VLOOKUP(J323,Tableau3Bandes[],2,0)</f>
        <v>HEYDMANN CLAUDE</v>
      </c>
      <c r="L323" s="23" t="str">
        <f>VLOOKUP(J323,Tableau3Bandes[],8,0)</f>
        <v>01004 – B.C. BISCHHEIM</v>
      </c>
      <c r="N323" s="14" t="str">
        <f>'Cadre 01-09-2025'!A324</f>
        <v>011757 F</v>
      </c>
      <c r="O323" s="1" t="str">
        <f>VLOOKUP(N323,TableauCadre[],2,0)</f>
        <v>VIGH BELA</v>
      </c>
      <c r="P323" s="23" t="str">
        <f>VLOOKUP(N323,TableauCadre[],8,0)</f>
        <v>05023 – BILLARD CLUB NOGENTAIS</v>
      </c>
      <c r="R323" s="11" t="str">
        <f t="shared" si="15"/>
        <v>015537 P</v>
      </c>
      <c r="T323" s="1" t="s">
        <v>707</v>
      </c>
      <c r="U323" s="1" t="str">
        <f t="shared" si="16"/>
        <v>DUPONT OLIVIER</v>
      </c>
      <c r="V323" s="1" t="str">
        <f t="shared" si="17"/>
        <v>11051 – BILLARD CLUB BARISIEN</v>
      </c>
    </row>
    <row r="324" spans="2:22" ht="15.75" thickBot="1" x14ac:dyDescent="0.3">
      <c r="B324" s="6" t="str">
        <f>'Libre 01-09-2025'!A325</f>
        <v>107095 B</v>
      </c>
      <c r="C324" s="1" t="str">
        <f>VLOOKUP(B324,TableauLibre[],2,0)</f>
        <v>DURAND STEPHANE</v>
      </c>
      <c r="D324" s="23" t="str">
        <f>VLOOKUP(B324,TableauLibre[],8,0)</f>
        <v>11042 – BILLARD CLUB STEPHANOIS</v>
      </c>
      <c r="F324" s="12" t="str">
        <f>'Bande 01-09-2025'!A325</f>
        <v>121195 J</v>
      </c>
      <c r="G324" s="1" t="str">
        <f>VLOOKUP(F324,TableauBande[],2,0)</f>
        <v>LAMPSON MICHEL</v>
      </c>
      <c r="H324" s="23" t="str">
        <f>VLOOKUP(F324,TableauBande[],8,0)</f>
        <v>05001 – ACAD.CHARLEVILLE-MEZIERES</v>
      </c>
      <c r="J324" s="13" t="str">
        <f>'3B 01-09-2025'!A325</f>
        <v>010430 E</v>
      </c>
      <c r="K324" s="1" t="str">
        <f>VLOOKUP(J324,Tableau3Bandes[],2,0)</f>
        <v>HEYDMANN JEAN PIERRE</v>
      </c>
      <c r="L324" s="23" t="str">
        <f>VLOOKUP(J324,Tableau3Bandes[],8,0)</f>
        <v>01004 – B.C. BISCHHEIM</v>
      </c>
      <c r="N324" s="14" t="str">
        <f>'Cadre 01-09-2025'!A325</f>
        <v>102735 J</v>
      </c>
      <c r="O324" s="1" t="str">
        <f>VLOOKUP(N324,TableauCadre[],2,0)</f>
        <v>VIOLA FLORENT</v>
      </c>
      <c r="P324" s="23" t="str">
        <f>VLOOKUP(N324,TableauCadre[],8,0)</f>
        <v>11029 – BILLARD CLUB MUSSIPONTAIN</v>
      </c>
      <c r="R324" s="11" t="str">
        <f t="shared" si="15"/>
        <v>107095 B</v>
      </c>
      <c r="T324" s="1" t="s">
        <v>709</v>
      </c>
      <c r="U324" s="1" t="str">
        <f t="shared" si="16"/>
        <v>DURAND STEPHANE</v>
      </c>
      <c r="V324" s="1" t="str">
        <f t="shared" si="17"/>
        <v>11042 – BILLARD CLUB STEPHANOIS</v>
      </c>
    </row>
    <row r="325" spans="2:22" ht="15.75" thickBot="1" x14ac:dyDescent="0.3">
      <c r="B325" s="6" t="str">
        <f>'Libre 01-09-2025'!A326</f>
        <v>010227 J</v>
      </c>
      <c r="C325" s="1" t="str">
        <f>VLOOKUP(B325,TableauLibre[],2,0)</f>
        <v>DURRSCHNABEL ROLAND</v>
      </c>
      <c r="D325" s="23" t="str">
        <f>VLOOKUP(B325,TableauLibre[],8,0)</f>
        <v>01016 – B.C. HAGUENAU</v>
      </c>
      <c r="F325" s="12" t="str">
        <f>'Bande 01-09-2025'!A326</f>
        <v>145736 G</v>
      </c>
      <c r="G325" s="1" t="str">
        <f>VLOOKUP(F325,TableauBande[],2,0)</f>
        <v>LANDO PATRICE</v>
      </c>
      <c r="H325" s="23" t="str">
        <f>VLOOKUP(F325,TableauBande[],8,0)</f>
        <v>05047 – BILLARD CLUB SEZANNAIS</v>
      </c>
      <c r="J325" s="13" t="str">
        <f>'3B 01-09-2025'!A326</f>
        <v>175831 W</v>
      </c>
      <c r="K325" s="1" t="str">
        <f>VLOOKUP(J325,Tableau3Bandes[],2,0)</f>
        <v>HIDOUIN PASCAL</v>
      </c>
      <c r="L325" s="23" t="str">
        <f>VLOOKUP(J325,Tableau3Bandes[],8,0)</f>
        <v>01016 – B.C. HAGUENAU</v>
      </c>
      <c r="N325" s="14" t="str">
        <f>'Cadre 01-09-2025'!A326</f>
        <v>014988 M</v>
      </c>
      <c r="O325" s="1" t="str">
        <f>VLOOKUP(N325,TableauCadre[],2,0)</f>
        <v>VOLTZ DANIEL</v>
      </c>
      <c r="P325" s="23" t="str">
        <f>VLOOKUP(N325,TableauCadre[],8,0)</f>
        <v>11053 – BILLARD CLUB LINEEN</v>
      </c>
      <c r="R325" s="11" t="str">
        <f t="shared" si="15"/>
        <v>010227 J</v>
      </c>
      <c r="T325" s="1" t="s">
        <v>711</v>
      </c>
      <c r="U325" s="1" t="str">
        <f t="shared" si="16"/>
        <v>DURRSCHNABEL ROLAND</v>
      </c>
      <c r="V325" s="1" t="str">
        <f t="shared" si="17"/>
        <v>01016 – B.C. HAGUENAU</v>
      </c>
    </row>
    <row r="326" spans="2:22" ht="15.75" thickBot="1" x14ac:dyDescent="0.3">
      <c r="B326" s="6" t="str">
        <f>'Libre 01-09-2025'!A327</f>
        <v>139789 N</v>
      </c>
      <c r="C326" s="1" t="str">
        <f>VLOOKUP(B326,TableauLibre[],2,0)</f>
        <v>DURST GILLES</v>
      </c>
      <c r="D326" s="23" t="str">
        <f>VLOOKUP(B326,TableauLibre[],8,0)</f>
        <v>11048 – ACADEMIE DE BILLARD DE ST DIZIER</v>
      </c>
      <c r="F326" s="12" t="str">
        <f>'Bande 01-09-2025'!A327</f>
        <v>111723 B</v>
      </c>
      <c r="G326" s="1" t="str">
        <f>VLOOKUP(F326,TableauBande[],2,0)</f>
        <v>LANGUIN GILBERT</v>
      </c>
      <c r="H326" s="23" t="str">
        <f>VLOOKUP(F326,TableauBande[],8,0)</f>
        <v>05045 – BILLARD CLUB AGEEN</v>
      </c>
      <c r="J326" s="13" t="str">
        <f>'3B 01-09-2025'!A327</f>
        <v>023214 W</v>
      </c>
      <c r="K326" s="1" t="str">
        <f>VLOOKUP(J326,Tableau3Bandes[],2,0)</f>
        <v>HLUSZKO DENIS</v>
      </c>
      <c r="L326" s="23" t="str">
        <f>VLOOKUP(J326,Tableau3Bandes[],8,0)</f>
        <v>01027 – B.C. GUEBWILLER</v>
      </c>
      <c r="N326" s="14" t="str">
        <f>'Cadre 01-09-2025'!A327</f>
        <v>123027 V</v>
      </c>
      <c r="O326" s="1" t="str">
        <f>VLOOKUP(N326,TableauCadre[],2,0)</f>
        <v>VOYAT PHILIPPE</v>
      </c>
      <c r="P326" s="23" t="str">
        <f>VLOOKUP(N326,TableauCadre[],8,0)</f>
        <v>11003 – BILLARD CLUB BAN SAINT MARTIN</v>
      </c>
      <c r="R326" s="11" t="str">
        <f t="shared" si="15"/>
        <v>139789 N</v>
      </c>
      <c r="T326" s="1" t="s">
        <v>713</v>
      </c>
      <c r="U326" s="1" t="str">
        <f t="shared" si="16"/>
        <v>DURST GILLES</v>
      </c>
      <c r="V326" s="1" t="str">
        <f t="shared" si="17"/>
        <v>11048 – ACADEMIE DE BILLARD DE ST DIZIER</v>
      </c>
    </row>
    <row r="327" spans="2:22" ht="15.75" thickBot="1" x14ac:dyDescent="0.3">
      <c r="B327" s="6" t="str">
        <f>'Libre 01-09-2025'!A328</f>
        <v>102838 I</v>
      </c>
      <c r="C327" s="1" t="str">
        <f>VLOOKUP(B327,TableauLibre[],2,0)</f>
        <v>DURUPT PATRICK</v>
      </c>
      <c r="D327" s="23" t="str">
        <f>VLOOKUP(B327,TableauLibre[],8,0)</f>
        <v>11034 – BILLARD CLUB EPINAL</v>
      </c>
      <c r="F327" s="12" t="str">
        <f>'Bande 01-09-2025'!A328</f>
        <v>164177 D</v>
      </c>
      <c r="G327" s="1" t="str">
        <f>VLOOKUP(F327,TableauBande[],2,0)</f>
        <v>LANGUIN JOEL</v>
      </c>
      <c r="H327" s="23" t="str">
        <f>VLOOKUP(F327,TableauBande[],8,0)</f>
        <v>05047 – BILLARD CLUB SEZANNAIS</v>
      </c>
      <c r="J327" s="13" t="str">
        <f>'3B 01-09-2025'!A328</f>
        <v>015299 L</v>
      </c>
      <c r="K327" s="1" t="str">
        <f>VLOOKUP(J327,Tableau3Bandes[],2,0)</f>
        <v>HOBIGAND GUY</v>
      </c>
      <c r="L327" s="23" t="str">
        <f>VLOOKUP(J327,Tableau3Bandes[],8,0)</f>
        <v>11042 – BILLARD CLUB STEPHANOIS</v>
      </c>
      <c r="N327" s="14" t="str">
        <f>'Cadre 01-09-2025'!A328</f>
        <v>014990 O</v>
      </c>
      <c r="O327" s="1" t="str">
        <f>VLOOKUP(N327,TableauCadre[],2,0)</f>
        <v>VUILLEMARD PIERRE</v>
      </c>
      <c r="P327" s="23" t="str">
        <f>VLOOKUP(N327,TableauCadre[],8,0)</f>
        <v>11055 – BILLARD CLUB TOULOIS</v>
      </c>
      <c r="R327" s="11" t="str">
        <f t="shared" si="15"/>
        <v>102838 I</v>
      </c>
      <c r="T327" s="1" t="s">
        <v>715</v>
      </c>
      <c r="U327" s="1" t="str">
        <f t="shared" si="16"/>
        <v>DURUPT PATRICK</v>
      </c>
      <c r="V327" s="1" t="str">
        <f t="shared" si="17"/>
        <v>11034 – BILLARD CLUB EPINAL</v>
      </c>
    </row>
    <row r="328" spans="2:22" ht="15.75" thickBot="1" x14ac:dyDescent="0.3">
      <c r="B328" s="6" t="str">
        <f>'Libre 01-09-2025'!A329</f>
        <v>132248 M</v>
      </c>
      <c r="C328" s="1" t="str">
        <f>VLOOKUP(B328,TableauLibre[],2,0)</f>
        <v>DUSSOTIER THIERRY</v>
      </c>
      <c r="D328" s="23" t="str">
        <f>VLOOKUP(B328,TableauLibre[],8,0)</f>
        <v>11034 – BILLARD CLUB EPINAL</v>
      </c>
      <c r="F328" s="12" t="str">
        <f>'Bande 01-09-2025'!A329</f>
        <v>125164 A</v>
      </c>
      <c r="G328" s="1" t="str">
        <f>VLOOKUP(F328,TableauBande[],2,0)</f>
        <v>LANUSSE CHRISTOPHE</v>
      </c>
      <c r="H328" s="23" t="str">
        <f>VLOOKUP(F328,TableauBande[],8,0)</f>
        <v>11027 – ASS. SPORT. LAXOVIENNE DE BILLARD</v>
      </c>
      <c r="J328" s="13" t="str">
        <f>'3B 01-09-2025'!A329</f>
        <v>140767 D</v>
      </c>
      <c r="K328" s="1" t="str">
        <f>VLOOKUP(J328,Tableau3Bandes[],2,0)</f>
        <v>HOEFFEL PIERRE</v>
      </c>
      <c r="L328" s="23" t="str">
        <f>VLOOKUP(J328,Tableau3Bandes[],8,0)</f>
        <v>11062 – CERCLE DE BILLARD FRANCAIS ST AVOLD</v>
      </c>
      <c r="N328" s="14" t="str">
        <f>'Cadre 01-09-2025'!A329</f>
        <v>176055 P</v>
      </c>
      <c r="O328" s="1" t="str">
        <f>VLOOKUP(N328,TableauCadre[],2,0)</f>
        <v>VUONG HUNG</v>
      </c>
      <c r="P328" s="23" t="str">
        <f>VLOOKUP(N328,TableauCadre[],8,0)</f>
        <v>05023 – BILLARD CLUB NOGENTAIS</v>
      </c>
      <c r="R328" s="11" t="str">
        <f t="shared" si="15"/>
        <v>132248 M</v>
      </c>
      <c r="T328" s="1" t="s">
        <v>717</v>
      </c>
      <c r="U328" s="1" t="str">
        <f t="shared" si="16"/>
        <v>DUSSOTIER THIERRY</v>
      </c>
      <c r="V328" s="1" t="str">
        <f t="shared" si="17"/>
        <v>11034 – BILLARD CLUB EPINAL</v>
      </c>
    </row>
    <row r="329" spans="2:22" ht="15.75" thickBot="1" x14ac:dyDescent="0.3">
      <c r="B329" s="6" t="str">
        <f>'Libre 01-09-2025'!A330</f>
        <v>162478 G</v>
      </c>
      <c r="C329" s="1" t="str">
        <f>VLOOKUP(B329,TableauLibre[],2,0)</f>
        <v>EBER PIERRE</v>
      </c>
      <c r="D329" s="23" t="str">
        <f>VLOOKUP(B329,TableauLibre[],8,0)</f>
        <v>01049 – B.C. BARR</v>
      </c>
      <c r="F329" s="12" t="str">
        <f>'Bande 01-09-2025'!A330</f>
        <v>103765 Z</v>
      </c>
      <c r="G329" s="1" t="str">
        <f>VLOOKUP(F329,TableauBande[],2,0)</f>
        <v>LAPLANCHE OLIVIER</v>
      </c>
      <c r="H329" s="23" t="str">
        <f>VLOOKUP(F329,TableauBande[],8,0)</f>
        <v>05043 – ACAD. TAPIS VERT DE REIMS</v>
      </c>
      <c r="J329" s="13" t="str">
        <f>'3B 01-09-2025'!A330</f>
        <v>010308 M</v>
      </c>
      <c r="K329" s="1" t="str">
        <f>VLOOKUP(J329,Tableau3Bandes[],2,0)</f>
        <v>HOERTH JEAN CLAUDE</v>
      </c>
      <c r="L329" s="23" t="str">
        <f>VLOOKUP(J329,Tableau3Bandes[],8,0)</f>
        <v>01049 – B.C. BARR</v>
      </c>
      <c r="N329" s="14" t="str">
        <f>'Cadre 01-09-2025'!A330</f>
        <v>010365 R</v>
      </c>
      <c r="O329" s="1" t="str">
        <f>VLOOKUP(N329,TableauCadre[],2,0)</f>
        <v>WAHL THIERRY</v>
      </c>
      <c r="P329" s="23" t="str">
        <f>VLOOKUP(N329,TableauCadre[],8,0)</f>
        <v>01049 – B.C. BARR</v>
      </c>
      <c r="R329" s="11" t="str">
        <f t="shared" si="15"/>
        <v>162478 G</v>
      </c>
      <c r="T329" s="1" t="s">
        <v>719</v>
      </c>
      <c r="U329" s="1" t="str">
        <f t="shared" si="16"/>
        <v>EBER PIERRE</v>
      </c>
      <c r="V329" s="1" t="str">
        <f t="shared" si="17"/>
        <v>01049 – B.C. BARR</v>
      </c>
    </row>
    <row r="330" spans="2:22" ht="15.75" thickBot="1" x14ac:dyDescent="0.3">
      <c r="B330" s="6" t="str">
        <f>'Libre 01-09-2025'!A331</f>
        <v>107141 V</v>
      </c>
      <c r="C330" s="1" t="str">
        <f>VLOOKUP(B330,TableauLibre[],2,0)</f>
        <v>ECKMANN CHARLES</v>
      </c>
      <c r="D330" s="23" t="str">
        <f>VLOOKUP(B330,TableauLibre[],8,0)</f>
        <v>11074 – COURCELLES SUR NIED</v>
      </c>
      <c r="F330" s="12" t="str">
        <f>'Bande 01-09-2025'!A331</f>
        <v>168353 S</v>
      </c>
      <c r="G330" s="1" t="str">
        <f>VLOOKUP(F330,TableauBande[],2,0)</f>
        <v>LARCHER PASCAL</v>
      </c>
      <c r="H330" s="23" t="str">
        <f>VLOOKUP(F330,TableauBande[],8,0)</f>
        <v>11055 – BILLARD CLUB TOULOIS</v>
      </c>
      <c r="J330" s="13" t="str">
        <f>'3B 01-09-2025'!A331</f>
        <v>015292 E</v>
      </c>
      <c r="K330" s="1" t="str">
        <f>VLOOKUP(J330,Tableau3Bandes[],2,0)</f>
        <v>HOFF GREGORY</v>
      </c>
      <c r="L330" s="23" t="str">
        <f>VLOOKUP(J330,Tableau3Bandes[],8,0)</f>
        <v>11021 – A.J.B. THIONVILLE</v>
      </c>
      <c r="N330" s="14" t="str">
        <f>'Cadre 01-09-2025'!A331</f>
        <v>015026 Y</v>
      </c>
      <c r="O330" s="1" t="str">
        <f>VLOOKUP(N330,TableauCadre[],2,0)</f>
        <v>WEBER LAURENT</v>
      </c>
      <c r="P330" s="23" t="str">
        <f>VLOOKUP(N330,TableauCadre[],8,0)</f>
        <v>11005 – E.S. HAGONDANGE</v>
      </c>
      <c r="R330" s="11" t="str">
        <f t="shared" si="15"/>
        <v>107141 V</v>
      </c>
      <c r="T330" s="1" t="s">
        <v>721</v>
      </c>
      <c r="U330" s="1" t="str">
        <f t="shared" si="16"/>
        <v>ECKMANN CHARLES</v>
      </c>
      <c r="V330" s="1" t="str">
        <f t="shared" si="17"/>
        <v>11074 – COURCELLES SUR NIED</v>
      </c>
    </row>
    <row r="331" spans="2:22" ht="15.75" thickBot="1" x14ac:dyDescent="0.3">
      <c r="B331" s="6" t="str">
        <f>'Libre 01-09-2025'!A332</f>
        <v>010126 M</v>
      </c>
      <c r="C331" s="1" t="str">
        <f>VLOOKUP(B331,TableauLibre[],2,0)</f>
        <v>EGLOFF YVAN</v>
      </c>
      <c r="D331" s="23" t="str">
        <f>VLOOKUP(B331,TableauLibre[],8,0)</f>
        <v>01027 – B.C. GUEBWILLER</v>
      </c>
      <c r="F331" s="12" t="str">
        <f>'Bande 01-09-2025'!A332</f>
        <v>140274 E</v>
      </c>
      <c r="G331" s="1" t="str">
        <f>VLOOKUP(F331,TableauBande[],2,0)</f>
        <v>LAROCHE MICHEL</v>
      </c>
      <c r="H331" s="23" t="str">
        <f>VLOOKUP(F331,TableauBande[],8,0)</f>
        <v>05040 – EPERNAY BILLARD CLUB</v>
      </c>
      <c r="J331" s="13" t="str">
        <f>'3B 01-09-2025'!A332</f>
        <v>010181 P</v>
      </c>
      <c r="K331" s="1" t="str">
        <f>VLOOKUP(J331,Tableau3Bandes[],2,0)</f>
        <v>HOFFER PASCAL</v>
      </c>
      <c r="L331" s="23" t="str">
        <f>VLOOKUP(J331,Tableau3Bandes[],8,0)</f>
        <v>01041 – COLMAR BILLARD CLUB 71</v>
      </c>
      <c r="N331" s="14" t="str">
        <f>'Cadre 01-09-2025'!A332</f>
        <v>010447 V</v>
      </c>
      <c r="O331" s="1" t="str">
        <f>VLOOKUP(N331,TableauCadre[],2,0)</f>
        <v>WEBER WOLFGANG</v>
      </c>
      <c r="P331" s="23" t="str">
        <f>VLOOKUP(N331,TableauCadre[],8,0)</f>
        <v>01023 – B.C. NEUF BRISACH</v>
      </c>
      <c r="R331" s="11" t="str">
        <f t="shared" si="15"/>
        <v>010126 M</v>
      </c>
      <c r="T331" s="1" t="s">
        <v>723</v>
      </c>
      <c r="U331" s="1" t="str">
        <f t="shared" si="16"/>
        <v>EGLOFF YVAN</v>
      </c>
      <c r="V331" s="1" t="str">
        <f t="shared" si="17"/>
        <v>01027 – B.C. GUEBWILLER</v>
      </c>
    </row>
    <row r="332" spans="2:22" ht="15.75" thickBot="1" x14ac:dyDescent="0.3">
      <c r="B332" s="6" t="str">
        <f>'Libre 01-09-2025'!A333</f>
        <v>134483 L</v>
      </c>
      <c r="C332" s="1" t="str">
        <f>VLOOKUP(B332,TableauLibre[],2,0)</f>
        <v>ELLENBACH HENRI</v>
      </c>
      <c r="D332" s="23" t="str">
        <f>VLOOKUP(B332,TableauLibre[],8,0)</f>
        <v>01070 – FCM BILLARD</v>
      </c>
      <c r="F332" s="12" t="str">
        <f>'Bande 01-09-2025'!A333</f>
        <v>011751 Z</v>
      </c>
      <c r="G332" s="1" t="str">
        <f>VLOOKUP(F332,TableauBande[],2,0)</f>
        <v>LAURENT ROGER</v>
      </c>
      <c r="H332" s="23" t="str">
        <f>VLOOKUP(F332,TableauBande[],8,0)</f>
        <v>05028 – BILLARD CLUB DE MARIGNY ST FLAVY</v>
      </c>
      <c r="J332" s="13" t="str">
        <f>'3B 01-09-2025'!A333</f>
        <v>132245 J</v>
      </c>
      <c r="K332" s="1" t="str">
        <f>VLOOKUP(J332,Tableau3Bandes[],2,0)</f>
        <v>HOLBEIN JEAN LOUIS</v>
      </c>
      <c r="L332" s="23" t="str">
        <f>VLOOKUP(J332,Tableau3Bandes[],8,0)</f>
        <v>01041 – COLMAR BILLARD CLUB 71</v>
      </c>
      <c r="N332" s="14" t="str">
        <f>'Cadre 01-09-2025'!A333</f>
        <v>128647 Z</v>
      </c>
      <c r="O332" s="1" t="str">
        <f>VLOOKUP(N332,TableauCadre[],2,0)</f>
        <v>WERSINGER LOUIS</v>
      </c>
      <c r="P332" s="23" t="str">
        <f>VLOOKUP(N332,TableauCadre[],8,0)</f>
        <v>11048 – ACADEMIE DE BILLARD DE ST DIZIER</v>
      </c>
      <c r="R332" s="11" t="str">
        <f t="shared" si="15"/>
        <v>134483 L</v>
      </c>
      <c r="T332" s="1" t="s">
        <v>725</v>
      </c>
      <c r="U332" s="1" t="str">
        <f t="shared" si="16"/>
        <v>ELLENBACH HENRI</v>
      </c>
      <c r="V332" s="1" t="str">
        <f t="shared" si="17"/>
        <v>01070 – FCM BILLARD</v>
      </c>
    </row>
    <row r="333" spans="2:22" ht="15.75" thickBot="1" x14ac:dyDescent="0.3">
      <c r="B333" s="6" t="str">
        <f>'Libre 01-09-2025'!A334</f>
        <v>010433 H</v>
      </c>
      <c r="C333" s="1" t="str">
        <f>VLOOKUP(B333,TableauLibre[],2,0)</f>
        <v>EMSALEM MARC</v>
      </c>
      <c r="D333" s="23" t="str">
        <f>VLOOKUP(B333,TableauLibre[],8,0)</f>
        <v>11035 – C.B. SARREGUEMINES</v>
      </c>
      <c r="F333" s="12" t="str">
        <f>'Bande 01-09-2025'!A334</f>
        <v>011803 Z</v>
      </c>
      <c r="G333" s="1" t="str">
        <f>VLOOKUP(F333,TableauBande[],2,0)</f>
        <v>LEBOEUF SYLVAIN</v>
      </c>
      <c r="H333" s="23" t="str">
        <f>VLOOKUP(F333,TableauBande[],8,0)</f>
        <v>05040 – EPERNAY BILLARD CLUB</v>
      </c>
      <c r="J333" s="13" t="str">
        <f>'3B 01-09-2025'!A334</f>
        <v>010482 E</v>
      </c>
      <c r="K333" s="1" t="str">
        <f>VLOOKUP(J333,Tableau3Bandes[],2,0)</f>
        <v>HUBACH ANDRE</v>
      </c>
      <c r="L333" s="23" t="str">
        <f>VLOOKUP(J333,Tableau3Bandes[],8,0)</f>
        <v>01020 – B.C. 1947 SELESTAT</v>
      </c>
      <c r="N333" s="14" t="str">
        <f>'Cadre 01-09-2025'!A334</f>
        <v>010096 I</v>
      </c>
      <c r="O333" s="1" t="str">
        <f>VLOOKUP(N333,TableauCadre[],2,0)</f>
        <v>WILL ROLAND</v>
      </c>
      <c r="P333" s="23" t="str">
        <f>VLOOKUP(N333,TableauCadre[],8,0)</f>
        <v>01004 – B.C. BISCHHEIM</v>
      </c>
      <c r="R333" s="11" t="str">
        <f t="shared" si="15"/>
        <v>010433 H</v>
      </c>
      <c r="T333" s="1" t="s">
        <v>727</v>
      </c>
      <c r="U333" s="1" t="str">
        <f t="shared" si="16"/>
        <v>EMSALEM MARC</v>
      </c>
      <c r="V333" s="1" t="str">
        <f t="shared" si="17"/>
        <v>11035 – C.B. SARREGUEMINES</v>
      </c>
    </row>
    <row r="334" spans="2:22" ht="15.75" thickBot="1" x14ac:dyDescent="0.3">
      <c r="B334" s="6" t="str">
        <f>'Libre 01-09-2025'!A335</f>
        <v>128668 U</v>
      </c>
      <c r="C334" s="1" t="str">
        <f>VLOOKUP(B334,TableauLibre[],2,0)</f>
        <v>ENDERLIN VINCENT</v>
      </c>
      <c r="D334" s="23" t="str">
        <f>VLOOKUP(B334,TableauLibre[],8,0)</f>
        <v>01018 – B.C. 55 SAINT LOUIS</v>
      </c>
      <c r="F334" s="12" t="str">
        <f>'Bande 01-09-2025'!A335</f>
        <v>119610 K</v>
      </c>
      <c r="G334" s="1" t="str">
        <f>VLOOKUP(F334,TableauBande[],2,0)</f>
        <v>LECLERC PHILIPPE</v>
      </c>
      <c r="H334" s="23" t="str">
        <f>VLOOKUP(F334,TableauBande[],8,0)</f>
        <v>11005 – E.S. HAGONDANGE</v>
      </c>
      <c r="J334" s="13" t="str">
        <f>'3B 01-09-2025'!A335</f>
        <v>011790 M</v>
      </c>
      <c r="K334" s="1" t="str">
        <f>VLOOKUP(J334,Tableau3Bandes[],2,0)</f>
        <v>HUGUES FRANCIS</v>
      </c>
      <c r="L334" s="23" t="str">
        <f>VLOOKUP(J334,Tableau3Bandes[],8,0)</f>
        <v>05042 – ACAD.CHALONNAISE DE BILLARD</v>
      </c>
      <c r="N334" s="14" t="str">
        <f>'Cadre 01-09-2025'!A335</f>
        <v>010144 E</v>
      </c>
      <c r="O334" s="1" t="str">
        <f>VLOOKUP(N334,TableauCadre[],2,0)</f>
        <v>WITTMANN MICHEL</v>
      </c>
      <c r="P334" s="23" t="str">
        <f>VLOOKUP(N334,TableauCadre[],8,0)</f>
        <v>01023 – B.C. NEUF BRISACH</v>
      </c>
      <c r="R334" s="11" t="str">
        <f t="shared" si="15"/>
        <v>128668 U</v>
      </c>
      <c r="T334" s="1" t="s">
        <v>729</v>
      </c>
      <c r="U334" s="1" t="str">
        <f t="shared" si="16"/>
        <v>ENDERLIN VINCENT</v>
      </c>
      <c r="V334" s="1" t="str">
        <f t="shared" si="17"/>
        <v>01018 – B.C. 55 SAINT LOUIS</v>
      </c>
    </row>
    <row r="335" spans="2:22" ht="15.75" thickBot="1" x14ac:dyDescent="0.3">
      <c r="B335" s="6" t="str">
        <f>'Libre 01-09-2025'!A336</f>
        <v>011804 A</v>
      </c>
      <c r="C335" s="1" t="str">
        <f>VLOOKUP(B335,TableauLibre[],2,0)</f>
        <v>ENGELS ALAIN</v>
      </c>
      <c r="D335" s="23" t="str">
        <f>VLOOKUP(B335,TableauLibre[],8,0)</f>
        <v>05001 – ACAD.CHARLEVILLE-MEZIERES</v>
      </c>
      <c r="F335" s="12" t="str">
        <f>'Bande 01-09-2025'!A336</f>
        <v>015130 Y</v>
      </c>
      <c r="G335" s="1" t="str">
        <f>VLOOKUP(F335,TableauBande[],2,0)</f>
        <v>LECLERC STEPHANE</v>
      </c>
      <c r="H335" s="23" t="str">
        <f>VLOOKUP(F335,TableauBande[],8,0)</f>
        <v>11050 – BILLARD CLUB SAINT MIHIEL</v>
      </c>
      <c r="J335" s="13" t="str">
        <f>'3B 01-09-2025'!A336</f>
        <v>010369 V</v>
      </c>
      <c r="K335" s="1" t="str">
        <f>VLOOKUP(J335,Tableau3Bandes[],2,0)</f>
        <v>HUMMEL GERARD</v>
      </c>
      <c r="L335" s="23" t="str">
        <f>VLOOKUP(J335,Tableau3Bandes[],8,0)</f>
        <v>01016 – B.C. HAGUENAU</v>
      </c>
      <c r="N335" s="14" t="str">
        <f>'Cadre 01-09-2025'!A336</f>
        <v>010207 P</v>
      </c>
      <c r="O335" s="1" t="str">
        <f>VLOOKUP(N335,TableauCadre[],2,0)</f>
        <v>WOLFF MICHEL</v>
      </c>
      <c r="P335" s="23" t="str">
        <f>VLOOKUP(N335,TableauCadre[],8,0)</f>
        <v>01006 – AMICALE DE BILLARD ECKBOLSHEIM</v>
      </c>
      <c r="R335" s="11" t="str">
        <f t="shared" si="15"/>
        <v>011804 A</v>
      </c>
      <c r="T335" s="1" t="s">
        <v>732</v>
      </c>
      <c r="U335" s="1" t="str">
        <f t="shared" si="16"/>
        <v>ENGELS ALAIN</v>
      </c>
      <c r="V335" s="1" t="str">
        <f t="shared" si="17"/>
        <v>05001 – ACAD.CHARLEVILLE-MEZIERES</v>
      </c>
    </row>
    <row r="336" spans="2:22" ht="15.75" thickBot="1" x14ac:dyDescent="0.3">
      <c r="B336" s="6" t="str">
        <f>'Libre 01-09-2025'!A337</f>
        <v>015011 J</v>
      </c>
      <c r="C336" s="1" t="str">
        <f>VLOOKUP(B336,TableauLibre[],2,0)</f>
        <v>ERASMI ANDRE</v>
      </c>
      <c r="D336" s="23" t="str">
        <f>VLOOKUP(B336,TableauLibre[],8,0)</f>
        <v>11066 – BILLARD CLUB GANDRANGE</v>
      </c>
      <c r="F336" s="12" t="str">
        <f>'Bande 01-09-2025'!A337</f>
        <v>010439 N</v>
      </c>
      <c r="G336" s="1" t="str">
        <f>VLOOKUP(F336,TableauBande[],2,0)</f>
        <v>LECLERCQ JACQUES</v>
      </c>
      <c r="H336" s="23" t="str">
        <f>VLOOKUP(F336,TableauBande[],8,0)</f>
        <v>01016 – B.C. HAGUENAU</v>
      </c>
      <c r="J336" s="13" t="str">
        <f>'3B 01-09-2025'!A337</f>
        <v>011733 H</v>
      </c>
      <c r="K336" s="1" t="str">
        <f>VLOOKUP(J336,Tableau3Bandes[],2,0)</f>
        <v>HUSSON PHILIPPE</v>
      </c>
      <c r="L336" s="23" t="str">
        <f>VLOOKUP(J336,Tableau3Bandes[],8,0)</f>
        <v>05001 – ACAD.CHARLEVILLE-MEZIERES</v>
      </c>
      <c r="N336" s="14" t="str">
        <f>'Cadre 01-09-2025'!A337</f>
        <v>011754 C</v>
      </c>
      <c r="O336" s="1" t="str">
        <f>VLOOKUP(N336,TableauCadre[],2,0)</f>
        <v>WUS MICHEL</v>
      </c>
      <c r="P336" s="23" t="str">
        <f>VLOOKUP(N336,TableauCadre[],8,0)</f>
        <v>05034 – BILLARD TROYES AGGLO</v>
      </c>
      <c r="R336" s="11" t="str">
        <f t="shared" si="15"/>
        <v>015011 J</v>
      </c>
      <c r="T336" s="1" t="s">
        <v>734</v>
      </c>
      <c r="U336" s="1" t="str">
        <f t="shared" si="16"/>
        <v>ERASMI ANDRE</v>
      </c>
      <c r="V336" s="1" t="str">
        <f t="shared" si="17"/>
        <v>11066 – BILLARD CLUB GANDRANGE</v>
      </c>
    </row>
    <row r="337" spans="2:22" ht="15.75" thickBot="1" x14ac:dyDescent="0.3">
      <c r="B337" s="6" t="str">
        <f>'Libre 01-09-2025'!A338</f>
        <v>134500 C</v>
      </c>
      <c r="C337" s="1" t="str">
        <f>VLOOKUP(B337,TableauLibre[],2,0)</f>
        <v>ERBS THIBAUT</v>
      </c>
      <c r="D337" s="23" t="str">
        <f>VLOOKUP(B337,TableauLibre[],8,0)</f>
        <v>01016 – B.C. HAGUENAU</v>
      </c>
      <c r="F337" s="12" t="str">
        <f>'Bande 01-09-2025'!A338</f>
        <v>121176 Q</v>
      </c>
      <c r="G337" s="1" t="str">
        <f>VLOOKUP(F337,TableauBande[],2,0)</f>
        <v>LEDOT CLAUDE</v>
      </c>
      <c r="H337" s="23" t="str">
        <f>VLOOKUP(F337,TableauBande[],8,0)</f>
        <v>05034 – BILLARD TROYES AGGLO</v>
      </c>
      <c r="J337" s="13" t="str">
        <f>'3B 01-09-2025'!A338</f>
        <v>132184 A</v>
      </c>
      <c r="K337" s="1" t="str">
        <f>VLOOKUP(J337,Tableau3Bandes[],2,0)</f>
        <v>HUSSON SERGE</v>
      </c>
      <c r="L337" s="23" t="str">
        <f>VLOOKUP(J337,Tableau3Bandes[],8,0)</f>
        <v>05043 – ACAD. TAPIS VERT DE REIMS</v>
      </c>
      <c r="N337" s="14" t="str">
        <f>'Cadre 01-09-2025'!A338</f>
        <v>136938 W</v>
      </c>
      <c r="O337" s="1" t="str">
        <f>VLOOKUP(N337,TableauCadre[],2,0)</f>
        <v>ZACCARIA GIOVANNI</v>
      </c>
      <c r="P337" s="23" t="str">
        <f>VLOOKUP(N337,TableauCadre[],8,0)</f>
        <v>11063 – S.A.VERDUN SECTION BILLARD</v>
      </c>
      <c r="R337" s="11" t="str">
        <f t="shared" si="15"/>
        <v>134500 C</v>
      </c>
      <c r="T337" s="1" t="s">
        <v>736</v>
      </c>
      <c r="U337" s="1" t="str">
        <f t="shared" si="16"/>
        <v>ERBS THIBAUT</v>
      </c>
      <c r="V337" s="1" t="str">
        <f t="shared" si="17"/>
        <v>01016 – B.C. HAGUENAU</v>
      </c>
    </row>
    <row r="338" spans="2:22" ht="15.75" thickBot="1" x14ac:dyDescent="0.3">
      <c r="B338" s="6" t="str">
        <f>'Libre 01-09-2025'!A339</f>
        <v>139868 O</v>
      </c>
      <c r="C338" s="1" t="str">
        <f>VLOOKUP(B338,TableauLibre[],2,0)</f>
        <v>ERNEWEIN MICHEL</v>
      </c>
      <c r="D338" s="23" t="str">
        <f>VLOOKUP(B338,TableauLibre[],8,0)</f>
        <v>01010 – B.C. LINGOLSHEIM</v>
      </c>
      <c r="F338" s="12" t="str">
        <f>'Bande 01-09-2025'!A339</f>
        <v>010008 Y</v>
      </c>
      <c r="G338" s="1" t="str">
        <f>VLOOKUP(F338,TableauBande[],2,0)</f>
        <v>LEFEVRE BERNARD</v>
      </c>
      <c r="H338" s="23" t="str">
        <f>VLOOKUP(F338,TableauBande[],8,0)</f>
        <v>01035 – B.C. 60 COCOBEN</v>
      </c>
      <c r="J338" s="13" t="str">
        <f>'3B 01-09-2025'!A339</f>
        <v>014776 I</v>
      </c>
      <c r="K338" s="1" t="str">
        <f>VLOOKUP(J338,Tableau3Bandes[],2,0)</f>
        <v>ILTIS FRANCOIS</v>
      </c>
      <c r="L338" s="23" t="str">
        <f>VLOOKUP(J338,Tableau3Bandes[],8,0)</f>
        <v>11005 – E.S. HAGONDANGE</v>
      </c>
      <c r="N338" s="14" t="str">
        <f>'Cadre 01-09-2025'!A339</f>
        <v>015323 J</v>
      </c>
      <c r="O338" s="1" t="str">
        <f>VLOOKUP(N338,TableauCadre[],2,0)</f>
        <v>ZAHNER FRANCK</v>
      </c>
      <c r="P338" s="23" t="str">
        <f>VLOOKUP(N338,TableauCadre[],8,0)</f>
        <v>11067 – BILLARD CLUB FLORANGE</v>
      </c>
      <c r="R338" s="11" t="str">
        <f t="shared" si="15"/>
        <v>139868 O</v>
      </c>
      <c r="T338" s="1" t="s">
        <v>738</v>
      </c>
      <c r="U338" s="1" t="str">
        <f t="shared" si="16"/>
        <v>ERNEWEIN MICHEL</v>
      </c>
      <c r="V338" s="1" t="str">
        <f t="shared" si="17"/>
        <v>01010 – B.C. LINGOLSHEIM</v>
      </c>
    </row>
    <row r="339" spans="2:22" ht="15.75" thickBot="1" x14ac:dyDescent="0.3">
      <c r="B339" s="6" t="str">
        <f>'Libre 01-09-2025'!A340</f>
        <v>134504 G</v>
      </c>
      <c r="C339" s="1" t="str">
        <f>VLOOKUP(B339,TableauLibre[],2,0)</f>
        <v>ESCHER EDGAR</v>
      </c>
      <c r="D339" s="23" t="str">
        <f>VLOOKUP(B339,TableauLibre[],8,0)</f>
        <v>01020 – B.C. 1947 SELESTAT</v>
      </c>
      <c r="F339" s="12" t="str">
        <f>'Bande 01-09-2025'!A340</f>
        <v>120968 Q</v>
      </c>
      <c r="G339" s="1" t="str">
        <f>VLOOKUP(F339,TableauBande[],2,0)</f>
        <v>LEFEVRE JEROME</v>
      </c>
      <c r="H339" s="23" t="str">
        <f>VLOOKUP(F339,TableauBande[],8,0)</f>
        <v>01035 – B.C. 60 COCOBEN</v>
      </c>
      <c r="J339" s="13" t="str">
        <f>'3B 01-09-2025'!A340</f>
        <v>137315 J</v>
      </c>
      <c r="K339" s="1" t="str">
        <f>VLOOKUP(J339,Tableau3Bandes[],2,0)</f>
        <v>INANC SAHIN</v>
      </c>
      <c r="L339" s="23" t="str">
        <f>VLOOKUP(J339,Tableau3Bandes[],8,0)</f>
        <v>01027 – B.C. GUEBWILLER</v>
      </c>
      <c r="N339" s="14" t="str">
        <f>'Cadre 01-09-2025'!A340</f>
        <v>010353 F</v>
      </c>
      <c r="O339" s="1" t="str">
        <f>VLOOKUP(N339,TableauCadre[],2,0)</f>
        <v>ZAJKOWSKI YANECK</v>
      </c>
      <c r="P339" s="23" t="str">
        <f>VLOOKUP(N339,TableauCadre[],8,0)</f>
        <v>01010 – B.C. LINGOLSHEIM</v>
      </c>
      <c r="R339" s="11" t="str">
        <f t="shared" si="15"/>
        <v>134504 G</v>
      </c>
      <c r="T339" s="1" t="s">
        <v>740</v>
      </c>
      <c r="U339" s="1" t="str">
        <f t="shared" si="16"/>
        <v>ESCHER EDGAR</v>
      </c>
      <c r="V339" s="1" t="str">
        <f t="shared" si="17"/>
        <v>01020 – B.C. 1947 SELESTAT</v>
      </c>
    </row>
    <row r="340" spans="2:22" ht="15.75" thickBot="1" x14ac:dyDescent="0.3">
      <c r="B340" s="6" t="str">
        <f>'Libre 01-09-2025'!A341</f>
        <v>152869 M</v>
      </c>
      <c r="C340" s="1" t="str">
        <f>VLOOKUP(B340,TableauLibre[],2,0)</f>
        <v>ESTRAMPES RAPHAEL</v>
      </c>
      <c r="D340" s="23" t="str">
        <f>VLOOKUP(B340,TableauLibre[],8,0)</f>
        <v>11044 – SAINT-DIE DES VOSGES BILLARD</v>
      </c>
      <c r="F340" s="12" t="str">
        <f>'Bande 01-09-2025'!A341</f>
        <v>153625 J</v>
      </c>
      <c r="G340" s="1" t="str">
        <f>VLOOKUP(F340,TableauBande[],2,0)</f>
        <v>LEGER CHRISTIAN</v>
      </c>
      <c r="H340" s="23" t="str">
        <f>VLOOKUP(F340,TableauBande[],8,0)</f>
        <v>05035 – ROMILLY SPORT 10 SECTION BILLARD</v>
      </c>
      <c r="J340" s="13" t="str">
        <f>'3B 01-09-2025'!A341</f>
        <v>015290 C</v>
      </c>
      <c r="K340" s="1" t="str">
        <f>VLOOKUP(J340,Tableau3Bandes[],2,0)</f>
        <v>INFANTINO BENEDETTO</v>
      </c>
      <c r="L340" s="23" t="str">
        <f>VLOOKUP(J340,Tableau3Bandes[],8,0)</f>
        <v>11037 – C.B. PETITE ROSSELLE</v>
      </c>
      <c r="N340" s="14" t="str">
        <f>'Cadre 01-09-2025'!A341</f>
        <v>010431 F</v>
      </c>
      <c r="O340" s="1" t="str">
        <f>VLOOKUP(N340,TableauCadre[],2,0)</f>
        <v>ZENNER JEAN ROBERT</v>
      </c>
      <c r="P340" s="23" t="str">
        <f>VLOOKUP(N340,TableauCadre[],8,0)</f>
        <v>01004 – B.C. BISCHHEIM</v>
      </c>
      <c r="R340" s="11" t="str">
        <f t="shared" si="15"/>
        <v>152869 M</v>
      </c>
      <c r="T340" s="1" t="s">
        <v>742</v>
      </c>
      <c r="U340" s="1" t="str">
        <f t="shared" si="16"/>
        <v>ESTRAMPES RAPHAEL</v>
      </c>
      <c r="V340" s="1" t="str">
        <f t="shared" si="17"/>
        <v>11044 – SAINT-DIE DES VOSGES BILLARD</v>
      </c>
    </row>
    <row r="341" spans="2:22" ht="15.75" thickBot="1" x14ac:dyDescent="0.3">
      <c r="B341" s="6" t="str">
        <f>'Libre 01-09-2025'!A342</f>
        <v>106401 J</v>
      </c>
      <c r="C341" s="1" t="str">
        <f>VLOOKUP(B341,TableauLibre[],2,0)</f>
        <v>EVELOY PATRICK</v>
      </c>
      <c r="D341" s="23" t="str">
        <f>VLOOKUP(B341,TableauLibre[],8,0)</f>
        <v>05043 – ACAD. TAPIS VERT DE REIMS</v>
      </c>
      <c r="F341" s="12" t="str">
        <f>'Bande 01-09-2025'!A342</f>
        <v>015019 R</v>
      </c>
      <c r="G341" s="1" t="str">
        <f>VLOOKUP(F341,TableauBande[],2,0)</f>
        <v>LEGRAND ROBERT</v>
      </c>
      <c r="H341" s="23" t="str">
        <f>VLOOKUP(F341,TableauBande[],8,0)</f>
        <v>11067 – BILLARD CLUB FLORANGE</v>
      </c>
      <c r="J341" s="13" t="str">
        <f>'3B 01-09-2025'!A342</f>
        <v>014860 O</v>
      </c>
      <c r="K341" s="1" t="str">
        <f>VLOOKUP(J341,Tableau3Bandes[],2,0)</f>
        <v>ISSELIN GUY</v>
      </c>
      <c r="L341" s="23" t="str">
        <f>VLOOKUP(J341,Tableau3Bandes[],8,0)</f>
        <v>11055 – BILLARD CLUB TOULOIS</v>
      </c>
      <c r="N341" s="14">
        <f>'Cadre 01-09-2025'!A342</f>
        <v>0</v>
      </c>
      <c r="O341" s="1" t="e">
        <f>VLOOKUP(N341,TableauCadre[],2,0)</f>
        <v>#N/A</v>
      </c>
      <c r="P341" s="23" t="e">
        <f>VLOOKUP(N341,TableauCadre[],8,0)</f>
        <v>#N/A</v>
      </c>
      <c r="R341" s="11" t="str">
        <f t="shared" si="15"/>
        <v>106401 J</v>
      </c>
      <c r="T341" s="1" t="s">
        <v>744</v>
      </c>
      <c r="U341" s="1" t="str">
        <f t="shared" si="16"/>
        <v>EVELOY PATRICK</v>
      </c>
      <c r="V341" s="1" t="str">
        <f t="shared" si="17"/>
        <v>05043 – ACAD. TAPIS VERT DE REIMS</v>
      </c>
    </row>
    <row r="342" spans="2:22" ht="15.75" thickBot="1" x14ac:dyDescent="0.3">
      <c r="B342" s="6" t="str">
        <f>'Libre 01-09-2025'!A343</f>
        <v>106400 I</v>
      </c>
      <c r="C342" s="1" t="str">
        <f>VLOOKUP(B342,TableauLibre[],2,0)</f>
        <v>EVRARD MARYLISE</v>
      </c>
      <c r="D342" s="23" t="str">
        <f>VLOOKUP(B342,TableauLibre[],8,0)</f>
        <v>05047 – BILLARD CLUB SEZANNAIS</v>
      </c>
      <c r="F342" s="12" t="str">
        <f>'Bande 01-09-2025'!A343</f>
        <v>156577 S</v>
      </c>
      <c r="G342" s="1" t="str">
        <f>VLOOKUP(F342,TableauBande[],2,0)</f>
        <v>LEGRIFFON DANIEL</v>
      </c>
      <c r="H342" s="23" t="str">
        <f>VLOOKUP(F342,TableauBande[],8,0)</f>
        <v>05035 – ROMILLY SPORT 10 SECTION BILLARD</v>
      </c>
      <c r="J342" s="13" t="str">
        <f>'3B 01-09-2025'!A343</f>
        <v>015077 X</v>
      </c>
      <c r="K342" s="1" t="str">
        <f>VLOOKUP(J342,Tableau3Bandes[],2,0)</f>
        <v>JACQUEL JEAN</v>
      </c>
      <c r="L342" s="23" t="str">
        <f>VLOOKUP(J342,Tableau3Bandes[],8,0)</f>
        <v>11052 – BILLARD CLUB FRIGNICOURT</v>
      </c>
      <c r="N342" s="14">
        <f>'Cadre 01-09-2025'!A343</f>
        <v>0</v>
      </c>
      <c r="O342" s="1" t="e">
        <f>VLOOKUP(N342,TableauCadre[],2,0)</f>
        <v>#N/A</v>
      </c>
      <c r="P342" s="23" t="e">
        <f>VLOOKUP(N342,TableauCadre[],8,0)</f>
        <v>#N/A</v>
      </c>
      <c r="R342" s="11" t="str">
        <f t="shared" si="15"/>
        <v>106400 I</v>
      </c>
      <c r="T342" s="1" t="s">
        <v>746</v>
      </c>
      <c r="U342" s="1" t="str">
        <f t="shared" si="16"/>
        <v>EVRARD MARYLISE</v>
      </c>
      <c r="V342" s="1" t="str">
        <f t="shared" si="17"/>
        <v>05047 – BILLARD CLUB SEZANNAIS</v>
      </c>
    </row>
    <row r="343" spans="2:22" ht="15.75" thickBot="1" x14ac:dyDescent="0.3">
      <c r="B343" s="6" t="str">
        <f>'Libre 01-09-2025'!A344</f>
        <v>153527 C</v>
      </c>
      <c r="C343" s="1" t="str">
        <f>VLOOKUP(B343,TableauLibre[],2,0)</f>
        <v>EYSSERIC PIERRE</v>
      </c>
      <c r="D343" s="23" t="str">
        <f>VLOOKUP(B343,TableauLibre[],8,0)</f>
        <v>05034 – BILLARD TROYES AGGLO</v>
      </c>
      <c r="F343" s="12" t="str">
        <f>'Bande 01-09-2025'!A344</f>
        <v>177006 Y</v>
      </c>
      <c r="G343" s="1" t="str">
        <f>VLOOKUP(F343,TableauBande[],2,0)</f>
        <v>LEICHTNAM HUGUES</v>
      </c>
      <c r="H343" s="23" t="str">
        <f>VLOOKUP(F343,TableauBande[],8,0)</f>
        <v>11035 – C.B. SARREGUEMINES</v>
      </c>
      <c r="J343" s="13" t="str">
        <f>'3B 01-09-2025'!A344</f>
        <v>140750 M</v>
      </c>
      <c r="K343" s="1" t="str">
        <f>VLOOKUP(J343,Tableau3Bandes[],2,0)</f>
        <v>JACQUEMIN CHRISTIAN</v>
      </c>
      <c r="L343" s="23" t="str">
        <f>VLOOKUP(J343,Tableau3Bandes[],8,0)</f>
        <v>11034 – BILLARD CLUB EPINAL</v>
      </c>
      <c r="N343" s="14">
        <f>'Cadre 01-09-2025'!A344</f>
        <v>0</v>
      </c>
      <c r="O343" s="1" t="e">
        <f>VLOOKUP(N343,TableauCadre[],2,0)</f>
        <v>#N/A</v>
      </c>
      <c r="P343" s="23" t="e">
        <f>VLOOKUP(N343,TableauCadre[],8,0)</f>
        <v>#N/A</v>
      </c>
      <c r="R343" s="11" t="str">
        <f t="shared" si="15"/>
        <v>153527 C</v>
      </c>
      <c r="T343" s="1" t="s">
        <v>748</v>
      </c>
      <c r="U343" s="1" t="str">
        <f t="shared" si="16"/>
        <v>EYSSERIC PIERRE</v>
      </c>
      <c r="V343" s="1" t="str">
        <f t="shared" si="17"/>
        <v>05034 – BILLARD TROYES AGGLO</v>
      </c>
    </row>
    <row r="344" spans="2:22" ht="15.75" thickBot="1" x14ac:dyDescent="0.3">
      <c r="B344" s="6" t="str">
        <f>'Libre 01-09-2025'!A345</f>
        <v>146535 Z</v>
      </c>
      <c r="C344" s="1" t="str">
        <f>VLOOKUP(B344,TableauLibre[],2,0)</f>
        <v>FABRY AXEL</v>
      </c>
      <c r="D344" s="23" t="str">
        <f>VLOOKUP(B344,TableauLibre[],8,0)</f>
        <v>11063 – S.A.VERDUN SECTION BILLARD</v>
      </c>
      <c r="F344" s="12" t="str">
        <f>'Bande 01-09-2025'!A345</f>
        <v>010039 D</v>
      </c>
      <c r="G344" s="1" t="str">
        <f>VLOOKUP(F344,TableauBande[],2,0)</f>
        <v>LEIPP DIDIER</v>
      </c>
      <c r="H344" s="23" t="str">
        <f>VLOOKUP(F344,TableauBande[],8,0)</f>
        <v>01006 – AMICALE DE BILLARD ECKBOLSHEIM</v>
      </c>
      <c r="J344" s="13" t="str">
        <f>'3B 01-09-2025'!A345</f>
        <v>014913 P</v>
      </c>
      <c r="K344" s="1" t="str">
        <f>VLOOKUP(J344,Tableau3Bandes[],2,0)</f>
        <v>JACQUEMIN JOEL</v>
      </c>
      <c r="L344" s="23" t="str">
        <f>VLOOKUP(J344,Tableau3Bandes[],8,0)</f>
        <v>11034 – BILLARD CLUB EPINAL</v>
      </c>
      <c r="N344" s="14">
        <f>'Cadre 01-09-2025'!A345</f>
        <v>0</v>
      </c>
      <c r="O344" s="1" t="e">
        <f>VLOOKUP(N344,TableauCadre[],2,0)</f>
        <v>#N/A</v>
      </c>
      <c r="P344" s="23" t="e">
        <f>VLOOKUP(N344,TableauCadre[],8,0)</f>
        <v>#N/A</v>
      </c>
      <c r="R344" s="11" t="str">
        <f t="shared" si="15"/>
        <v>146535 Z</v>
      </c>
      <c r="T344" s="1" t="s">
        <v>750</v>
      </c>
      <c r="U344" s="1" t="str">
        <f t="shared" si="16"/>
        <v>FABRY AXEL</v>
      </c>
      <c r="V344" s="1" t="str">
        <f t="shared" si="17"/>
        <v>11063 – S.A.VERDUN SECTION BILLARD</v>
      </c>
    </row>
    <row r="345" spans="2:22" ht="15.75" thickBot="1" x14ac:dyDescent="0.3">
      <c r="B345" s="6" t="str">
        <f>'Libre 01-09-2025'!A346</f>
        <v>163914 S</v>
      </c>
      <c r="C345" s="1" t="str">
        <f>VLOOKUP(B345,TableauLibre[],2,0)</f>
        <v>FAGLIN FRANCIS</v>
      </c>
      <c r="D345" s="23" t="str">
        <f>VLOOKUP(B345,TableauLibre[],8,0)</f>
        <v>05040 – EPERNAY BILLARD CLUB</v>
      </c>
      <c r="F345" s="12" t="str">
        <f>'Bande 01-09-2025'!A346</f>
        <v>117091 N</v>
      </c>
      <c r="G345" s="1" t="str">
        <f>VLOOKUP(F345,TableauBande[],2,0)</f>
        <v>LELIEVRE DANIEL</v>
      </c>
      <c r="H345" s="23" t="str">
        <f>VLOOKUP(F345,TableauBande[],8,0)</f>
        <v>05042 – ACAD.CHALONNAISE DE BILLARD</v>
      </c>
      <c r="J345" s="13" t="str">
        <f>'3B 01-09-2025'!A346</f>
        <v>156805 Q</v>
      </c>
      <c r="K345" s="1" t="str">
        <f>VLOOKUP(J345,Tableau3Bandes[],2,0)</f>
        <v>JACQUENET ALAIN</v>
      </c>
      <c r="L345" s="23" t="str">
        <f>VLOOKUP(J345,Tableau3Bandes[],8,0)</f>
        <v>05028 – BILLARD CLUB DE MARIGNY ST FLAVY</v>
      </c>
      <c r="N345" s="14">
        <f>'Cadre 01-09-2025'!A346</f>
        <v>0</v>
      </c>
      <c r="O345" s="1" t="e">
        <f>VLOOKUP(N345,TableauCadre[],2,0)</f>
        <v>#N/A</v>
      </c>
      <c r="P345" s="23" t="e">
        <f>VLOOKUP(N345,TableauCadre[],8,0)</f>
        <v>#N/A</v>
      </c>
      <c r="R345" s="11" t="str">
        <f t="shared" si="15"/>
        <v>163914 S</v>
      </c>
      <c r="T345" s="1" t="s">
        <v>752</v>
      </c>
      <c r="U345" s="1" t="str">
        <f t="shared" si="16"/>
        <v>FAGLIN FRANCIS</v>
      </c>
      <c r="V345" s="1" t="str">
        <f t="shared" si="17"/>
        <v>05040 – EPERNAY BILLARD CLUB</v>
      </c>
    </row>
    <row r="346" spans="2:22" ht="15.75" thickBot="1" x14ac:dyDescent="0.3">
      <c r="B346" s="6" t="str">
        <f>'Libre 01-09-2025'!A347</f>
        <v>145720 Q</v>
      </c>
      <c r="C346" s="1" t="str">
        <f>VLOOKUP(B346,TableauLibre[],2,0)</f>
        <v>FAGNONI ENZO</v>
      </c>
      <c r="D346" s="23" t="str">
        <f>VLOOKUP(B346,TableauLibre[],8,0)</f>
        <v>11029 – BILLARD CLUB MUSSIPONTAIN</v>
      </c>
      <c r="F346" s="12" t="str">
        <f>'Bande 01-09-2025'!A347</f>
        <v>015086 G</v>
      </c>
      <c r="G346" s="1" t="str">
        <f>VLOOKUP(F346,TableauBande[],2,0)</f>
        <v>LENA DANIEL</v>
      </c>
      <c r="H346" s="23" t="str">
        <f>VLOOKUP(F346,TableauBande[],8,0)</f>
        <v>11067 – BILLARD CLUB FLORANGE</v>
      </c>
      <c r="J346" s="13" t="str">
        <f>'3B 01-09-2025'!A347</f>
        <v>014809 P</v>
      </c>
      <c r="K346" s="1" t="str">
        <f>VLOOKUP(J346,Tableau3Bandes[],2,0)</f>
        <v>JACQUIN ALAIN</v>
      </c>
      <c r="L346" s="23" t="str">
        <f>VLOOKUP(J346,Tableau3Bandes[],8,0)</f>
        <v>11003 – BILLARD CLUB BAN SAINT MARTIN</v>
      </c>
      <c r="N346" s="14">
        <f>'Cadre 01-09-2025'!A347</f>
        <v>0</v>
      </c>
      <c r="O346" s="1" t="e">
        <f>VLOOKUP(N346,TableauCadre[],2,0)</f>
        <v>#N/A</v>
      </c>
      <c r="P346" s="23" t="e">
        <f>VLOOKUP(N346,TableauCadre[],8,0)</f>
        <v>#N/A</v>
      </c>
      <c r="R346" s="11" t="str">
        <f t="shared" si="15"/>
        <v>145720 Q</v>
      </c>
      <c r="T346" s="1" t="s">
        <v>754</v>
      </c>
      <c r="U346" s="1" t="str">
        <f t="shared" si="16"/>
        <v>FAGNONI ENZO</v>
      </c>
      <c r="V346" s="1" t="str">
        <f t="shared" si="17"/>
        <v>11029 – BILLARD CLUB MUSSIPONTAIN</v>
      </c>
    </row>
    <row r="347" spans="2:22" ht="15.75" thickBot="1" x14ac:dyDescent="0.3">
      <c r="B347" s="6" t="str">
        <f>'Libre 01-09-2025'!A348</f>
        <v>010057 V</v>
      </c>
      <c r="C347" s="1" t="str">
        <f>VLOOKUP(B347,TableauLibre[],2,0)</f>
        <v>FALCK JEANNOT</v>
      </c>
      <c r="D347" s="23" t="str">
        <f>VLOOKUP(B347,TableauLibre[],8,0)</f>
        <v>01016 – B.C. HAGUENAU</v>
      </c>
      <c r="F347" s="12" t="str">
        <f>'Bande 01-09-2025'!A348</f>
        <v>011964 E</v>
      </c>
      <c r="G347" s="1" t="str">
        <f>VLOOKUP(F347,TableauBande[],2,0)</f>
        <v>LENGRAND BRYAN</v>
      </c>
      <c r="H347" s="23" t="str">
        <f>VLOOKUP(F347,TableauBande[],8,0)</f>
        <v>05041 – BILLARD CLUB DE GRAUVES</v>
      </c>
      <c r="J347" s="13" t="str">
        <f>'3B 01-09-2025'!A348</f>
        <v>171760 W</v>
      </c>
      <c r="K347" s="1" t="str">
        <f>VLOOKUP(J347,Tableau3Bandes[],2,0)</f>
        <v>JADOT GUY</v>
      </c>
      <c r="L347" s="23" t="str">
        <f>VLOOKUP(J347,Tableau3Bandes[],8,0)</f>
        <v>11051 – BILLARD CLUB BARISIEN</v>
      </c>
      <c r="N347" s="14">
        <f>'Cadre 01-09-2025'!A348</f>
        <v>0</v>
      </c>
      <c r="O347" s="1" t="e">
        <f>VLOOKUP(N347,TableauCadre[],2,0)</f>
        <v>#N/A</v>
      </c>
      <c r="P347" s="23" t="e">
        <f>VLOOKUP(N347,TableauCadre[],8,0)</f>
        <v>#N/A</v>
      </c>
      <c r="R347" s="11" t="str">
        <f t="shared" si="15"/>
        <v>010057 V</v>
      </c>
      <c r="T347" s="1" t="s">
        <v>756</v>
      </c>
      <c r="U347" s="1" t="str">
        <f t="shared" si="16"/>
        <v>FALCK JEANNOT</v>
      </c>
      <c r="V347" s="1" t="str">
        <f t="shared" si="17"/>
        <v>01016 – B.C. HAGUENAU</v>
      </c>
    </row>
    <row r="348" spans="2:22" ht="15.75" thickBot="1" x14ac:dyDescent="0.3">
      <c r="B348" s="6" t="str">
        <f>'Libre 01-09-2025'!A349</f>
        <v>010100 M</v>
      </c>
      <c r="C348" s="1" t="str">
        <f>VLOOKUP(B348,TableauLibre[],2,0)</f>
        <v>FALCONE BENOIT</v>
      </c>
      <c r="D348" s="23" t="str">
        <f>VLOOKUP(B348,TableauLibre[],8,0)</f>
        <v>01041 – COLMAR BILLARD CLUB 71</v>
      </c>
      <c r="F348" s="12" t="str">
        <f>'Bande 01-09-2025'!A349</f>
        <v>111714 S</v>
      </c>
      <c r="G348" s="1" t="str">
        <f>VLOOKUP(F348,TableauBande[],2,0)</f>
        <v>LENOIR JEAN PAUL</v>
      </c>
      <c r="H348" s="23" t="str">
        <f>VLOOKUP(F348,TableauBande[],8,0)</f>
        <v>05023 – BILLARD CLUB NOGENTAIS</v>
      </c>
      <c r="J348" s="13" t="str">
        <f>'3B 01-09-2025'!A349</f>
        <v>015288 A</v>
      </c>
      <c r="K348" s="1" t="str">
        <f>VLOOKUP(J348,Tableau3Bandes[],2,0)</f>
        <v>JAFFRE CHRISTOPHE</v>
      </c>
      <c r="L348" s="23" t="str">
        <f>VLOOKUP(J348,Tableau3Bandes[],8,0)</f>
        <v>11051 – BILLARD CLUB BARISIEN</v>
      </c>
      <c r="N348" s="14">
        <f>'Cadre 01-09-2025'!A349</f>
        <v>0</v>
      </c>
      <c r="O348" s="1" t="e">
        <f>VLOOKUP(N348,TableauCadre[],2,0)</f>
        <v>#N/A</v>
      </c>
      <c r="P348" s="23" t="e">
        <f>VLOOKUP(N348,TableauCadre[],8,0)</f>
        <v>#N/A</v>
      </c>
      <c r="R348" s="11" t="str">
        <f t="shared" si="15"/>
        <v>010100 M</v>
      </c>
      <c r="T348" s="1" t="s">
        <v>758</v>
      </c>
      <c r="U348" s="1" t="str">
        <f t="shared" si="16"/>
        <v>FALCONE BENOIT</v>
      </c>
      <c r="V348" s="1" t="str">
        <f t="shared" si="17"/>
        <v>01041 – COLMAR BILLARD CLUB 71</v>
      </c>
    </row>
    <row r="349" spans="2:22" ht="15.75" thickBot="1" x14ac:dyDescent="0.3">
      <c r="B349" s="6" t="str">
        <f>'Libre 01-09-2025'!A350</f>
        <v>015159 B</v>
      </c>
      <c r="C349" s="1" t="str">
        <f>VLOOKUP(B349,TableauLibre[],2,0)</f>
        <v>FANK FRANCOIS</v>
      </c>
      <c r="D349" s="23" t="str">
        <f>VLOOKUP(B349,TableauLibre[],8,0)</f>
        <v>11033 – BILLARD CLUB AUDUN VILLERUPT</v>
      </c>
      <c r="F349" s="12" t="str">
        <f>'Bande 01-09-2025'!A350</f>
        <v>128641 T</v>
      </c>
      <c r="G349" s="1" t="str">
        <f>VLOOKUP(F349,TableauBande[],2,0)</f>
        <v>LERGENMULLER JEAN DANIEL</v>
      </c>
      <c r="H349" s="23" t="str">
        <f>VLOOKUP(F349,TableauBande[],8,0)</f>
        <v>01031 – B.C. ERSTEIN</v>
      </c>
      <c r="J349" s="13" t="str">
        <f>'3B 01-09-2025'!A350</f>
        <v>132036 I</v>
      </c>
      <c r="K349" s="1" t="str">
        <f>VLOOKUP(J349,Tableau3Bandes[],2,0)</f>
        <v>JAHN WILFRIED</v>
      </c>
      <c r="L349" s="23" t="str">
        <f>VLOOKUP(J349,Tableau3Bandes[],8,0)</f>
        <v>01002 – B.C 1935 STRASBOURG-SCHILTIGHEIM</v>
      </c>
      <c r="N349" s="14">
        <f>'Cadre 01-09-2025'!A350</f>
        <v>0</v>
      </c>
      <c r="O349" s="1" t="e">
        <f>VLOOKUP(N349,TableauCadre[],2,0)</f>
        <v>#N/A</v>
      </c>
      <c r="P349" s="23" t="e">
        <f>VLOOKUP(N349,TableauCadre[],8,0)</f>
        <v>#N/A</v>
      </c>
      <c r="R349" s="11" t="str">
        <f t="shared" si="15"/>
        <v>015159 B</v>
      </c>
      <c r="T349" s="1" t="s">
        <v>760</v>
      </c>
      <c r="U349" s="1" t="str">
        <f t="shared" si="16"/>
        <v>FANK FRANCOIS</v>
      </c>
      <c r="V349" s="1" t="str">
        <f t="shared" si="17"/>
        <v>11033 – BILLARD CLUB AUDUN VILLERUPT</v>
      </c>
    </row>
    <row r="350" spans="2:22" ht="15.75" thickBot="1" x14ac:dyDescent="0.3">
      <c r="B350" s="6" t="str">
        <f>'Libre 01-09-2025'!A351</f>
        <v>010318 W</v>
      </c>
      <c r="C350" s="1" t="str">
        <f>VLOOKUP(B350,TableauLibre[],2,0)</f>
        <v>FASSEL DIDIER</v>
      </c>
      <c r="D350" s="23" t="str">
        <f>VLOOKUP(B350,TableauLibre[],8,0)</f>
        <v>01031 – B.C. ERSTEIN</v>
      </c>
      <c r="F350" s="12" t="str">
        <f>'Bande 01-09-2025'!A351</f>
        <v>124214 M</v>
      </c>
      <c r="G350" s="1" t="str">
        <f>VLOOKUP(F350,TableauBande[],2,0)</f>
        <v>LESCROART ROMUALD</v>
      </c>
      <c r="H350" s="23" t="str">
        <f>VLOOKUP(F350,TableauBande[],8,0)</f>
        <v>11050 – BILLARD CLUB SAINT MIHIEL</v>
      </c>
      <c r="J350" s="13" t="str">
        <f>'3B 01-09-2025'!A351</f>
        <v>106114 I</v>
      </c>
      <c r="K350" s="1" t="str">
        <f>VLOOKUP(J350,Tableau3Bandes[],2,0)</f>
        <v>JAMPIERRE FABRICE</v>
      </c>
      <c r="L350" s="23" t="str">
        <f>VLOOKUP(J350,Tableau3Bandes[],8,0)</f>
        <v>11052 – BILLARD CLUB FRIGNICOURT</v>
      </c>
      <c r="N350" s="14">
        <f>'Cadre 01-09-2025'!A351</f>
        <v>0</v>
      </c>
      <c r="O350" s="1" t="e">
        <f>VLOOKUP(N350,TableauCadre[],2,0)</f>
        <v>#N/A</v>
      </c>
      <c r="P350" s="23" t="e">
        <f>VLOOKUP(N350,TableauCadre[],8,0)</f>
        <v>#N/A</v>
      </c>
      <c r="R350" s="11" t="str">
        <f t="shared" si="15"/>
        <v>010318 W</v>
      </c>
      <c r="T350" s="1" t="s">
        <v>762</v>
      </c>
      <c r="U350" s="1" t="str">
        <f t="shared" si="16"/>
        <v>FASSEL DIDIER</v>
      </c>
      <c r="V350" s="1" t="str">
        <f t="shared" si="17"/>
        <v>01031 – B.C. ERSTEIN</v>
      </c>
    </row>
    <row r="351" spans="2:22" ht="15.75" thickBot="1" x14ac:dyDescent="0.3">
      <c r="B351" s="6" t="str">
        <f>'Libre 01-09-2025'!A352</f>
        <v>014807 N</v>
      </c>
      <c r="C351" s="1" t="str">
        <f>VLOOKUP(B351,TableauLibre[],2,0)</f>
        <v>FEDERICI JEAN</v>
      </c>
      <c r="D351" s="23" t="str">
        <f>VLOOKUP(B351,TableauLibre[],8,0)</f>
        <v>11003 – BILLARD CLUB BAN SAINT MARTIN</v>
      </c>
      <c r="F351" s="12" t="str">
        <f>'Bande 01-09-2025'!A352</f>
        <v>011945 L</v>
      </c>
      <c r="G351" s="1" t="str">
        <f>VLOOKUP(F351,TableauBande[],2,0)</f>
        <v>LESSIRE JEAN</v>
      </c>
      <c r="H351" s="23" t="str">
        <f>VLOOKUP(F351,TableauBande[],8,0)</f>
        <v>05001 – ACAD.CHARLEVILLE-MEZIERES</v>
      </c>
      <c r="J351" s="13" t="str">
        <f>'3B 01-09-2025'!A352</f>
        <v>010118 E</v>
      </c>
      <c r="K351" s="1" t="str">
        <f>VLOOKUP(J351,Tableau3Bandes[],2,0)</f>
        <v>JANES RAYMOND</v>
      </c>
      <c r="L351" s="23" t="str">
        <f>VLOOKUP(J351,Tableau3Bandes[],8,0)</f>
        <v>01041 – COLMAR BILLARD CLUB 71</v>
      </c>
      <c r="N351" s="14">
        <f>'Cadre 01-09-2025'!A352</f>
        <v>0</v>
      </c>
      <c r="O351" s="1" t="e">
        <f>VLOOKUP(N351,TableauCadre[],2,0)</f>
        <v>#N/A</v>
      </c>
      <c r="P351" s="23" t="e">
        <f>VLOOKUP(N351,TableauCadre[],8,0)</f>
        <v>#N/A</v>
      </c>
      <c r="R351" s="11" t="str">
        <f t="shared" si="15"/>
        <v>014807 N</v>
      </c>
      <c r="T351" s="1" t="s">
        <v>764</v>
      </c>
      <c r="U351" s="1" t="str">
        <f t="shared" si="16"/>
        <v>FEDERICI JEAN</v>
      </c>
      <c r="V351" s="1" t="str">
        <f t="shared" si="17"/>
        <v>11003 – BILLARD CLUB BAN SAINT MARTIN</v>
      </c>
    </row>
    <row r="352" spans="2:22" ht="15.75" thickBot="1" x14ac:dyDescent="0.3">
      <c r="B352" s="6" t="str">
        <f>'Libre 01-09-2025'!A353</f>
        <v>010049 N</v>
      </c>
      <c r="C352" s="1" t="str">
        <f>VLOOKUP(B352,TableauLibre[],2,0)</f>
        <v>FELDEN JEAN MARIE</v>
      </c>
      <c r="D352" s="23" t="str">
        <f>VLOOKUP(B352,TableauLibre[],8,0)</f>
        <v>01031 – B.C. ERSTEIN</v>
      </c>
      <c r="F352" s="12" t="str">
        <f>'Bande 01-09-2025'!A353</f>
        <v>103770 E</v>
      </c>
      <c r="G352" s="1" t="str">
        <f>VLOOKUP(F352,TableauBande[],2,0)</f>
        <v>LEVEQUE GUY</v>
      </c>
      <c r="H352" s="23" t="str">
        <f>VLOOKUP(F352,TableauBande[],8,0)</f>
        <v>05043 – ACAD. TAPIS VERT DE REIMS</v>
      </c>
      <c r="J352" s="13" t="str">
        <f>'3B 01-09-2025'!A353</f>
        <v>010390 Q</v>
      </c>
      <c r="K352" s="1" t="str">
        <f>VLOOKUP(J352,Tableau3Bandes[],2,0)</f>
        <v>JANNIN BERNARD</v>
      </c>
      <c r="L352" s="23" t="str">
        <f>VLOOKUP(J352,Tableau3Bandes[],8,0)</f>
        <v>01049 – B.C. BARR</v>
      </c>
      <c r="N352" s="14">
        <f>'Cadre 01-09-2025'!A353</f>
        <v>0</v>
      </c>
      <c r="O352" s="1" t="e">
        <f>VLOOKUP(N352,TableauCadre[],2,0)</f>
        <v>#N/A</v>
      </c>
      <c r="P352" s="23" t="e">
        <f>VLOOKUP(N352,TableauCadre[],8,0)</f>
        <v>#N/A</v>
      </c>
      <c r="R352" s="11" t="str">
        <f t="shared" si="15"/>
        <v>010049 N</v>
      </c>
      <c r="T352" s="1" t="s">
        <v>766</v>
      </c>
      <c r="U352" s="1" t="str">
        <f t="shared" si="16"/>
        <v>FELDEN JEAN MARIE</v>
      </c>
      <c r="V352" s="1" t="str">
        <f t="shared" si="17"/>
        <v>01031 – B.C. ERSTEIN</v>
      </c>
    </row>
    <row r="353" spans="2:22" ht="15.75" thickBot="1" x14ac:dyDescent="0.3">
      <c r="B353" s="6" t="str">
        <f>'Libre 01-09-2025'!A354</f>
        <v>160689 M</v>
      </c>
      <c r="C353" s="1" t="str">
        <f>VLOOKUP(B353,TableauLibre[],2,0)</f>
        <v>FELGEROLLE JEAN MARC</v>
      </c>
      <c r="D353" s="23" t="str">
        <f>VLOOKUP(B353,TableauLibre[],8,0)</f>
        <v>11022 – ACADEMIE DE BILLARD SAINT-MAX / NANCY</v>
      </c>
      <c r="F353" s="12" t="str">
        <f>'Bande 01-09-2025'!A354</f>
        <v>111713 R</v>
      </c>
      <c r="G353" s="1" t="str">
        <f>VLOOKUP(F353,TableauBande[],2,0)</f>
        <v>LHEUREUX FRANCOIS</v>
      </c>
      <c r="H353" s="23" t="str">
        <f>VLOOKUP(F353,TableauBande[],8,0)</f>
        <v>05045 – BILLARD CLUB AGEEN</v>
      </c>
      <c r="J353" s="13" t="str">
        <f>'3B 01-09-2025'!A354</f>
        <v>167090 V</v>
      </c>
      <c r="K353" s="1" t="str">
        <f>VLOOKUP(J353,Tableau3Bandes[],2,0)</f>
        <v>JEANDEL JEAN LOUIS</v>
      </c>
      <c r="L353" s="23" t="str">
        <f>VLOOKUP(J353,Tableau3Bandes[],8,0)</f>
        <v>11073 – BILLARD CLUB GERARDMER</v>
      </c>
      <c r="N353" s="14">
        <f>'Cadre 01-09-2025'!A354</f>
        <v>0</v>
      </c>
      <c r="O353" s="1" t="e">
        <f>VLOOKUP(N353,TableauCadre[],2,0)</f>
        <v>#N/A</v>
      </c>
      <c r="P353" s="23" t="e">
        <f>VLOOKUP(N353,TableauCadre[],8,0)</f>
        <v>#N/A</v>
      </c>
      <c r="R353" s="11" t="str">
        <f t="shared" si="15"/>
        <v>160689 M</v>
      </c>
      <c r="T353" s="1" t="s">
        <v>768</v>
      </c>
      <c r="U353" s="1" t="str">
        <f t="shared" si="16"/>
        <v>FELGEROLLE JEAN MARC</v>
      </c>
      <c r="V353" s="1" t="str">
        <f t="shared" si="17"/>
        <v>11022 – ACADEMIE DE BILLARD SAINT-MAX / NANCY</v>
      </c>
    </row>
    <row r="354" spans="2:22" ht="15.75" thickBot="1" x14ac:dyDescent="0.3">
      <c r="B354" s="6" t="str">
        <f>'Libre 01-09-2025'!A355</f>
        <v>015175 R</v>
      </c>
      <c r="C354" s="1" t="str">
        <f>VLOOKUP(B354,TableauLibre[],2,0)</f>
        <v>FELLINI ANDRE</v>
      </c>
      <c r="D354" s="23" t="str">
        <f>VLOOKUP(B354,TableauLibre[],8,0)</f>
        <v>11034 – BILLARD CLUB EPINAL</v>
      </c>
      <c r="F354" s="12" t="str">
        <f>'Bande 01-09-2025'!A355</f>
        <v>010104 Q</v>
      </c>
      <c r="G354" s="1" t="str">
        <f>VLOOKUP(F354,TableauBande[],2,0)</f>
        <v>LIENHARD ANDRE</v>
      </c>
      <c r="H354" s="23" t="str">
        <f>VLOOKUP(F354,TableauBande[],8,0)</f>
        <v>01041 – COLMAR BILLARD CLUB 71</v>
      </c>
      <c r="J354" s="13" t="str">
        <f>'3B 01-09-2025'!A355</f>
        <v>143982 U</v>
      </c>
      <c r="K354" s="1" t="str">
        <f>VLOOKUP(J354,Tableau3Bandes[],2,0)</f>
        <v>JEANNY NICOLE</v>
      </c>
      <c r="L354" s="23" t="str">
        <f>VLOOKUP(J354,Tableau3Bandes[],8,0)</f>
        <v>05034 – BILLARD TROYES AGGLO</v>
      </c>
      <c r="N354" s="14">
        <f>'Cadre 01-09-2025'!A355</f>
        <v>0</v>
      </c>
      <c r="O354" s="1" t="e">
        <f>VLOOKUP(N354,TableauCadre[],2,0)</f>
        <v>#N/A</v>
      </c>
      <c r="P354" s="23" t="e">
        <f>VLOOKUP(N354,TableauCadre[],8,0)</f>
        <v>#N/A</v>
      </c>
      <c r="R354" s="11" t="str">
        <f t="shared" si="15"/>
        <v>015175 R</v>
      </c>
      <c r="T354" s="1" t="s">
        <v>770</v>
      </c>
      <c r="U354" s="1" t="str">
        <f t="shared" si="16"/>
        <v>FELLINI ANDRE</v>
      </c>
      <c r="V354" s="1" t="str">
        <f t="shared" si="17"/>
        <v>11034 – BILLARD CLUB EPINAL</v>
      </c>
    </row>
    <row r="355" spans="2:22" ht="15.75" thickBot="1" x14ac:dyDescent="0.3">
      <c r="B355" s="6" t="str">
        <f>'Libre 01-09-2025'!A356</f>
        <v>128642 U</v>
      </c>
      <c r="C355" s="1" t="str">
        <f>VLOOKUP(B355,TableauLibre[],2,0)</f>
        <v>FENDER YANNICK</v>
      </c>
      <c r="D355" s="23" t="str">
        <f>VLOOKUP(B355,TableauLibre[],8,0)</f>
        <v>01020 – B.C. 1947 SELESTAT</v>
      </c>
      <c r="F355" s="12" t="str">
        <f>'Bande 01-09-2025'!A356</f>
        <v>019318 A</v>
      </c>
      <c r="G355" s="1" t="str">
        <f>VLOOKUP(F355,TableauBande[],2,0)</f>
        <v>LINDER CHRISTOPHE</v>
      </c>
      <c r="H355" s="23" t="str">
        <f>VLOOKUP(F355,TableauBande[],8,0)</f>
        <v>11023 – BILLARD CLUB NEUVES MAISONS</v>
      </c>
      <c r="J355" s="13" t="str">
        <f>'3B 01-09-2025'!A356</f>
        <v>014749 H</v>
      </c>
      <c r="K355" s="1" t="str">
        <f>VLOOKUP(J355,Tableau3Bandes[],2,0)</f>
        <v>JEZIORNY FELIX</v>
      </c>
      <c r="L355" s="23" t="str">
        <f>VLOOKUP(J355,Tableau3Bandes[],8,0)</f>
        <v>11005 – E.S. HAGONDANGE</v>
      </c>
      <c r="N355" s="14">
        <f>'Cadre 01-09-2025'!A356</f>
        <v>0</v>
      </c>
      <c r="O355" s="1" t="e">
        <f>VLOOKUP(N355,TableauCadre[],2,0)</f>
        <v>#N/A</v>
      </c>
      <c r="P355" s="23" t="e">
        <f>VLOOKUP(N355,TableauCadre[],8,0)</f>
        <v>#N/A</v>
      </c>
      <c r="R355" s="11" t="str">
        <f t="shared" si="15"/>
        <v>128642 U</v>
      </c>
      <c r="T355" s="1" t="s">
        <v>772</v>
      </c>
      <c r="U355" s="1" t="str">
        <f t="shared" si="16"/>
        <v>FENDER YANNICK</v>
      </c>
      <c r="V355" s="1" t="str">
        <f t="shared" si="17"/>
        <v>01020 – B.C. 1947 SELESTAT</v>
      </c>
    </row>
    <row r="356" spans="2:22" ht="15.75" thickBot="1" x14ac:dyDescent="0.3">
      <c r="B356" s="6" t="str">
        <f>'Libre 01-09-2025'!A357</f>
        <v>015542 U</v>
      </c>
      <c r="C356" s="1" t="str">
        <f>VLOOKUP(B356,TableauLibre[],2,0)</f>
        <v>FERBACH JEAN JACQUES</v>
      </c>
      <c r="D356" s="23" t="str">
        <f>VLOOKUP(B356,TableauLibre[],8,0)</f>
        <v>11062 – CERCLE DE BILLARD FRANCAIS ST AVOLD</v>
      </c>
      <c r="F356" s="12" t="str">
        <f>'Bande 01-09-2025'!A357</f>
        <v>011876 U</v>
      </c>
      <c r="G356" s="1" t="str">
        <f>VLOOKUP(F356,TableauBande[],2,0)</f>
        <v>LORIN JIMMY</v>
      </c>
      <c r="H356" s="23" t="str">
        <f>VLOOKUP(F356,TableauBande[],8,0)</f>
        <v>05041 – BILLARD CLUB DE GRAUVES</v>
      </c>
      <c r="J356" s="13" t="str">
        <f>'3B 01-09-2025'!A357</f>
        <v>120530 U</v>
      </c>
      <c r="K356" s="1" t="str">
        <f>VLOOKUP(J356,Tableau3Bandes[],2,0)</f>
        <v>JOANNES THOMAS</v>
      </c>
      <c r="L356" s="23" t="str">
        <f>VLOOKUP(J356,Tableau3Bandes[],8,0)</f>
        <v>11027 – ASS. SPORT. LAXOVIENNE DE BILLARD</v>
      </c>
      <c r="N356" s="14">
        <f>'Cadre 01-09-2025'!A357</f>
        <v>0</v>
      </c>
      <c r="O356" s="1" t="e">
        <f>VLOOKUP(N356,TableauCadre[],2,0)</f>
        <v>#N/A</v>
      </c>
      <c r="P356" s="23" t="e">
        <f>VLOOKUP(N356,TableauCadre[],8,0)</f>
        <v>#N/A</v>
      </c>
      <c r="R356" s="11" t="str">
        <f t="shared" si="15"/>
        <v>015542 U</v>
      </c>
      <c r="T356" s="1" t="s">
        <v>774</v>
      </c>
      <c r="U356" s="1" t="str">
        <f t="shared" si="16"/>
        <v>FERBACH JEAN JACQUES</v>
      </c>
      <c r="V356" s="1" t="str">
        <f t="shared" si="17"/>
        <v>11062 – CERCLE DE BILLARD FRANCAIS ST AVOLD</v>
      </c>
    </row>
    <row r="357" spans="2:22" ht="15.75" thickBot="1" x14ac:dyDescent="0.3">
      <c r="B357" s="6" t="str">
        <f>'Libre 01-09-2025'!A358</f>
        <v>157337 T</v>
      </c>
      <c r="C357" s="1" t="str">
        <f>VLOOKUP(B357,TableauLibre[],2,0)</f>
        <v>FERRANTE FRANCOIS</v>
      </c>
      <c r="D357" s="23" t="str">
        <f>VLOOKUP(B357,TableauLibre[],8,0)</f>
        <v>11027 – ASS. SPORT. LAXOVIENNE DE BILLARD</v>
      </c>
      <c r="F357" s="12" t="str">
        <f>'Bande 01-09-2025'!A358</f>
        <v>183745 Y</v>
      </c>
      <c r="G357" s="1" t="str">
        <f>VLOOKUP(F357,TableauBande[],2,0)</f>
        <v>LOUIS PHILIPPE</v>
      </c>
      <c r="H357" s="23" t="str">
        <f>VLOOKUP(F357,TableauBande[],8,0)</f>
        <v>11055 – BILLARD CLUB TOULOIS</v>
      </c>
      <c r="J357" s="13" t="str">
        <f>'3B 01-09-2025'!A358</f>
        <v>154280 W</v>
      </c>
      <c r="K357" s="1" t="str">
        <f>VLOOKUP(J357,Tableau3Bandes[],2,0)</f>
        <v>JOASEM DANIEL</v>
      </c>
      <c r="L357" s="23" t="str">
        <f>VLOOKUP(J357,Tableau3Bandes[],8,0)</f>
        <v>11027 – ASS. SPORT. LAXOVIENNE DE BILLARD</v>
      </c>
      <c r="N357" s="14">
        <f>'Cadre 01-09-2025'!A358</f>
        <v>0</v>
      </c>
      <c r="O357" s="1" t="e">
        <f>VLOOKUP(N357,TableauCadre[],2,0)</f>
        <v>#N/A</v>
      </c>
      <c r="P357" s="23" t="e">
        <f>VLOOKUP(N357,TableauCadre[],8,0)</f>
        <v>#N/A</v>
      </c>
      <c r="R357" s="11" t="str">
        <f t="shared" si="15"/>
        <v>157337 T</v>
      </c>
      <c r="T357" s="1" t="s">
        <v>776</v>
      </c>
      <c r="U357" s="1" t="str">
        <f t="shared" si="16"/>
        <v>FERRANTE FRANCOIS</v>
      </c>
      <c r="V357" s="1" t="str">
        <f t="shared" si="17"/>
        <v>11027 – ASS. SPORT. LAXOVIENNE DE BILLARD</v>
      </c>
    </row>
    <row r="358" spans="2:22" ht="15.75" thickBot="1" x14ac:dyDescent="0.3">
      <c r="B358" s="6" t="str">
        <f>'Libre 01-09-2025'!A359</f>
        <v>141073 X</v>
      </c>
      <c r="C358" s="1" t="str">
        <f>VLOOKUP(B358,TableauLibre[],2,0)</f>
        <v>FERT JEAN</v>
      </c>
      <c r="D358" s="23" t="str">
        <f>VLOOKUP(B358,TableauLibre[],8,0)</f>
        <v>11053 – BILLARD CLUB LINEEN</v>
      </c>
      <c r="F358" s="12" t="str">
        <f>'Bande 01-09-2025'!A359</f>
        <v>015260 Y</v>
      </c>
      <c r="G358" s="1" t="str">
        <f>VLOOKUP(F358,TableauBande[],2,0)</f>
        <v>LOUPMON ANDRE</v>
      </c>
      <c r="H358" s="23" t="str">
        <f>VLOOKUP(F358,TableauBande[],8,0)</f>
        <v>11050 – BILLARD CLUB SAINT MIHIEL</v>
      </c>
      <c r="J358" s="13" t="str">
        <f>'3B 01-09-2025'!A359</f>
        <v>129673 L</v>
      </c>
      <c r="K358" s="1" t="str">
        <f>VLOOKUP(J358,Tableau3Bandes[],2,0)</f>
        <v>JOLIVET ANTHONY</v>
      </c>
      <c r="L358" s="23" t="str">
        <f>VLOOKUP(J358,Tableau3Bandes[],8,0)</f>
        <v>11048 – ACADEMIE DE BILLARD DE ST DIZIER</v>
      </c>
      <c r="N358" s="14">
        <f>'Cadre 01-09-2025'!A359</f>
        <v>0</v>
      </c>
      <c r="O358" s="1" t="e">
        <f>VLOOKUP(N358,TableauCadre[],2,0)</f>
        <v>#N/A</v>
      </c>
      <c r="P358" s="23" t="e">
        <f>VLOOKUP(N358,TableauCadre[],8,0)</f>
        <v>#N/A</v>
      </c>
      <c r="R358" s="11" t="str">
        <f t="shared" si="15"/>
        <v>141073 X</v>
      </c>
      <c r="T358" s="1" t="s">
        <v>778</v>
      </c>
      <c r="U358" s="1" t="str">
        <f t="shared" si="16"/>
        <v>FERT JEAN</v>
      </c>
      <c r="V358" s="1" t="str">
        <f t="shared" si="17"/>
        <v>11053 – BILLARD CLUB LINEEN</v>
      </c>
    </row>
    <row r="359" spans="2:22" ht="15.75" thickBot="1" x14ac:dyDescent="0.3">
      <c r="B359" s="6" t="str">
        <f>'Libre 01-09-2025'!A360</f>
        <v>115412 Y</v>
      </c>
      <c r="C359" s="1" t="str">
        <f>VLOOKUP(B359,TableauLibre[],2,0)</f>
        <v>FEVE JACQUES</v>
      </c>
      <c r="D359" s="23" t="str">
        <f>VLOOKUP(B359,TableauLibre[],8,0)</f>
        <v>11027 – ASS. SPORT. LAXOVIENNE DE BILLARD</v>
      </c>
      <c r="F359" s="12" t="str">
        <f>'Bande 01-09-2025'!A360</f>
        <v>010022 M</v>
      </c>
      <c r="G359" s="1" t="str">
        <f>VLOOKUP(F359,TableauBande[],2,0)</f>
        <v>LUCK GUY</v>
      </c>
      <c r="H359" s="23" t="str">
        <f>VLOOKUP(F359,TableauBande[],8,0)</f>
        <v>01004 – B.C. BISCHHEIM</v>
      </c>
      <c r="J359" s="13" t="str">
        <f>'3B 01-09-2025'!A360</f>
        <v>125815 B</v>
      </c>
      <c r="K359" s="1" t="str">
        <f>VLOOKUP(J359,Tableau3Bandes[],2,0)</f>
        <v>JONARD MATTHIEU</v>
      </c>
      <c r="L359" s="23" t="str">
        <f>VLOOKUP(J359,Tableau3Bandes[],8,0)</f>
        <v>05043 – ACAD. TAPIS VERT DE REIMS</v>
      </c>
      <c r="N359" s="14">
        <f>'Cadre 01-09-2025'!A360</f>
        <v>0</v>
      </c>
      <c r="O359" s="1" t="e">
        <f>VLOOKUP(N359,TableauCadre[],2,0)</f>
        <v>#N/A</v>
      </c>
      <c r="P359" s="23" t="e">
        <f>VLOOKUP(N359,TableauCadre[],8,0)</f>
        <v>#N/A</v>
      </c>
      <c r="R359" s="11" t="str">
        <f t="shared" si="15"/>
        <v>115412 Y</v>
      </c>
      <c r="T359" s="1" t="s">
        <v>780</v>
      </c>
      <c r="U359" s="1" t="str">
        <f t="shared" si="16"/>
        <v>FEVE JACQUES</v>
      </c>
      <c r="V359" s="1" t="str">
        <f t="shared" si="17"/>
        <v>11027 – ASS. SPORT. LAXOVIENNE DE BILLARD</v>
      </c>
    </row>
    <row r="360" spans="2:22" ht="15.75" thickBot="1" x14ac:dyDescent="0.3">
      <c r="B360" s="6" t="str">
        <f>'Libre 01-09-2025'!A361</f>
        <v>138097 L</v>
      </c>
      <c r="C360" s="1" t="str">
        <f>VLOOKUP(B360,TableauLibre[],2,0)</f>
        <v>FEVRE DANIEL</v>
      </c>
      <c r="D360" s="23" t="str">
        <f>VLOOKUP(B360,TableauLibre[],8,0)</f>
        <v>05023 – BILLARD CLUB NOGENTAIS</v>
      </c>
      <c r="F360" s="12" t="str">
        <f>'Bande 01-09-2025'!A361</f>
        <v>011873 R</v>
      </c>
      <c r="G360" s="1" t="str">
        <f>VLOOKUP(F360,TableauBande[],2,0)</f>
        <v>LUCQUIN JEAN MICHEL</v>
      </c>
      <c r="H360" s="23" t="str">
        <f>VLOOKUP(F360,TableauBande[],8,0)</f>
        <v>05032 – ARCIS BILLARD CLUB</v>
      </c>
      <c r="J360" s="13" t="str">
        <f>'3B 01-09-2025'!A361</f>
        <v>010161 V</v>
      </c>
      <c r="K360" s="1" t="str">
        <f>VLOOKUP(J360,Tableau3Bandes[],2,0)</f>
        <v>JOSEPH PASCAL</v>
      </c>
      <c r="L360" s="23" t="str">
        <f>VLOOKUP(J360,Tableau3Bandes[],8,0)</f>
        <v>01031 – B.C. ERSTEIN</v>
      </c>
      <c r="N360" s="14">
        <f>'Cadre 01-09-2025'!A361</f>
        <v>0</v>
      </c>
      <c r="O360" s="1" t="e">
        <f>VLOOKUP(N360,TableauCadre[],2,0)</f>
        <v>#N/A</v>
      </c>
      <c r="P360" s="23" t="e">
        <f>VLOOKUP(N360,TableauCadre[],8,0)</f>
        <v>#N/A</v>
      </c>
      <c r="R360" s="11" t="str">
        <f t="shared" si="15"/>
        <v>138097 L</v>
      </c>
      <c r="T360" s="1" t="s">
        <v>782</v>
      </c>
      <c r="U360" s="1" t="str">
        <f t="shared" si="16"/>
        <v>FEVRE DANIEL</v>
      </c>
      <c r="V360" s="1" t="str">
        <f t="shared" si="17"/>
        <v>05023 – BILLARD CLUB NOGENTAIS</v>
      </c>
    </row>
    <row r="361" spans="2:22" ht="15.75" thickBot="1" x14ac:dyDescent="0.3">
      <c r="B361" s="6" t="str">
        <f>'Libre 01-09-2025'!A362</f>
        <v>010378 E</v>
      </c>
      <c r="C361" s="1" t="str">
        <f>VLOOKUP(B361,TableauLibre[],2,0)</f>
        <v>FINK HENRI</v>
      </c>
      <c r="D361" s="23" t="str">
        <f>VLOOKUP(B361,TableauLibre[],8,0)</f>
        <v>01049 – B.C. BARR</v>
      </c>
      <c r="F361" s="12" t="str">
        <f>'Bande 01-09-2025'!A362</f>
        <v>106581 H</v>
      </c>
      <c r="G361" s="1" t="str">
        <f>VLOOKUP(F361,TableauBande[],2,0)</f>
        <v>LUDWIG RENE</v>
      </c>
      <c r="H361" s="23" t="str">
        <f>VLOOKUP(F361,TableauBande[],8,0)</f>
        <v>01006 – AMICALE DE BILLARD ECKBOLSHEIM</v>
      </c>
      <c r="J361" s="13" t="str">
        <f>'3B 01-09-2025'!A362</f>
        <v>011886 E</v>
      </c>
      <c r="K361" s="1" t="str">
        <f>VLOOKUP(J361,Tableau3Bandes[],2,0)</f>
        <v>JOSSIER PATRICE</v>
      </c>
      <c r="L361" s="23" t="str">
        <f>VLOOKUP(J361,Tableau3Bandes[],8,0)</f>
        <v>05028 – BILLARD CLUB DE MARIGNY ST FLAVY</v>
      </c>
      <c r="N361" s="14">
        <f>'Cadre 01-09-2025'!A362</f>
        <v>0</v>
      </c>
      <c r="O361" s="1" t="e">
        <f>VLOOKUP(N361,TableauCadre[],2,0)</f>
        <v>#N/A</v>
      </c>
      <c r="P361" s="23" t="e">
        <f>VLOOKUP(N361,TableauCadre[],8,0)</f>
        <v>#N/A</v>
      </c>
      <c r="R361" s="11" t="str">
        <f t="shared" si="15"/>
        <v>010378 E</v>
      </c>
      <c r="T361" s="1" t="s">
        <v>784</v>
      </c>
      <c r="U361" s="1" t="str">
        <f t="shared" si="16"/>
        <v>FINK HENRI</v>
      </c>
      <c r="V361" s="1" t="str">
        <f t="shared" si="17"/>
        <v>01049 – B.C. BARR</v>
      </c>
    </row>
    <row r="362" spans="2:22" ht="15.75" thickBot="1" x14ac:dyDescent="0.3">
      <c r="B362" s="6" t="str">
        <f>'Libre 01-09-2025'!A363</f>
        <v>010058 W</v>
      </c>
      <c r="C362" s="1" t="str">
        <f>VLOOKUP(B362,TableauLibre[],2,0)</f>
        <v>FISCHER DENIS</v>
      </c>
      <c r="D362" s="23" t="str">
        <f>VLOOKUP(B362,TableauLibre[],8,0)</f>
        <v>01004 – B.C. BISCHHEIM</v>
      </c>
      <c r="F362" s="12" t="str">
        <f>'Bande 01-09-2025'!A363</f>
        <v>010232 O</v>
      </c>
      <c r="G362" s="1" t="str">
        <f>VLOOKUP(F362,TableauBande[],2,0)</f>
        <v>MADONNA MARC</v>
      </c>
      <c r="H362" s="23" t="str">
        <f>VLOOKUP(F362,TableauBande[],8,0)</f>
        <v>01049 – B.C. BARR</v>
      </c>
      <c r="J362" s="13" t="str">
        <f>'3B 01-09-2025'!A363</f>
        <v>140967 V</v>
      </c>
      <c r="K362" s="1" t="str">
        <f>VLOOKUP(J362,Tableau3Bandes[],2,0)</f>
        <v>JOUEN CHRISTIAN</v>
      </c>
      <c r="L362" s="23" t="str">
        <f>VLOOKUP(J362,Tableau3Bandes[],8,0)</f>
        <v>11029 – BILLARD CLUB MUSSIPONTAIN</v>
      </c>
      <c r="N362" s="14">
        <f>'Cadre 01-09-2025'!A363</f>
        <v>0</v>
      </c>
      <c r="O362" s="1" t="e">
        <f>VLOOKUP(N362,TableauCadre[],2,0)</f>
        <v>#N/A</v>
      </c>
      <c r="P362" s="23" t="e">
        <f>VLOOKUP(N362,TableauCadre[],8,0)</f>
        <v>#N/A</v>
      </c>
      <c r="R362" s="11" t="str">
        <f t="shared" si="15"/>
        <v>010058 W</v>
      </c>
      <c r="T362" s="1" t="s">
        <v>786</v>
      </c>
      <c r="U362" s="1" t="str">
        <f t="shared" si="16"/>
        <v>FISCHER DENIS</v>
      </c>
      <c r="V362" s="1" t="str">
        <f t="shared" si="17"/>
        <v>01004 – B.C. BISCHHEIM</v>
      </c>
    </row>
    <row r="363" spans="2:22" ht="15.75" thickBot="1" x14ac:dyDescent="0.3">
      <c r="B363" s="6" t="str">
        <f>'Libre 01-09-2025'!A364</f>
        <v>143972 K</v>
      </c>
      <c r="C363" s="1" t="str">
        <f>VLOOKUP(B363,TableauLibre[],2,0)</f>
        <v>FLAMAND BASTIEN</v>
      </c>
      <c r="D363" s="23" t="str">
        <f>VLOOKUP(B363,TableauLibre[],8,0)</f>
        <v>05023 – BILLARD CLUB NOGENTAIS</v>
      </c>
      <c r="F363" s="12" t="str">
        <f>'Bande 01-09-2025'!A364</f>
        <v>156410 L</v>
      </c>
      <c r="G363" s="1" t="str">
        <f>VLOOKUP(F363,TableauBande[],2,0)</f>
        <v>MAGRON DIDIER</v>
      </c>
      <c r="H363" s="23" t="str">
        <f>VLOOKUP(F363,TableauBande[],8,0)</f>
        <v>11034 – BILLARD CLUB EPINAL</v>
      </c>
      <c r="J363" s="13" t="str">
        <f>'3B 01-09-2025'!A364</f>
        <v>150190 A</v>
      </c>
      <c r="K363" s="1" t="str">
        <f>VLOOKUP(J363,Tableau3Bandes[],2,0)</f>
        <v>JOURDAN RODDY</v>
      </c>
      <c r="L363" s="23" t="str">
        <f>VLOOKUP(J363,Tableau3Bandes[],8,0)</f>
        <v>05035 – ROMILLY SPORT 10 SECTION BILLARD</v>
      </c>
      <c r="N363" s="14">
        <f>'Cadre 01-09-2025'!A364</f>
        <v>0</v>
      </c>
      <c r="O363" s="1" t="e">
        <f>VLOOKUP(N363,TableauCadre[],2,0)</f>
        <v>#N/A</v>
      </c>
      <c r="P363" s="23" t="e">
        <f>VLOOKUP(N363,TableauCadre[],8,0)</f>
        <v>#N/A</v>
      </c>
      <c r="R363" s="11" t="str">
        <f t="shared" si="15"/>
        <v>143972 K</v>
      </c>
      <c r="T363" s="1" t="s">
        <v>788</v>
      </c>
      <c r="U363" s="1" t="str">
        <f t="shared" si="16"/>
        <v>FLAMAND BASTIEN</v>
      </c>
      <c r="V363" s="1" t="str">
        <f t="shared" si="17"/>
        <v>05023 – BILLARD CLUB NOGENTAIS</v>
      </c>
    </row>
    <row r="364" spans="2:22" ht="15.75" thickBot="1" x14ac:dyDescent="0.3">
      <c r="B364" s="6" t="str">
        <f>'Libre 01-09-2025'!A365</f>
        <v>108824 O</v>
      </c>
      <c r="C364" s="1" t="str">
        <f>VLOOKUP(B364,TableauLibre[],2,0)</f>
        <v>FLON ERIC</v>
      </c>
      <c r="D364" s="23" t="str">
        <f>VLOOKUP(B364,TableauLibre[],8,0)</f>
        <v>05047 – BILLARD CLUB SEZANNAIS</v>
      </c>
      <c r="F364" s="12" t="str">
        <f>'Bande 01-09-2025'!A365</f>
        <v>140751 N</v>
      </c>
      <c r="G364" s="1" t="str">
        <f>VLOOKUP(F364,TableauBande[],2,0)</f>
        <v>MAGRON JEAN PAUL</v>
      </c>
      <c r="H364" s="23" t="str">
        <f>VLOOKUP(F364,TableauBande[],8,0)</f>
        <v>11034 – BILLARD CLUB EPINAL</v>
      </c>
      <c r="J364" s="13" t="str">
        <f>'3B 01-09-2025'!A365</f>
        <v>115819 P</v>
      </c>
      <c r="K364" s="1" t="str">
        <f>VLOOKUP(J364,Tableau3Bandes[],2,0)</f>
        <v>JUNGER RAYMOND</v>
      </c>
      <c r="L364" s="23" t="str">
        <f>VLOOKUP(J364,Tableau3Bandes[],8,0)</f>
        <v>01016 – B.C. HAGUENAU</v>
      </c>
      <c r="N364" s="14">
        <f>'Cadre 01-09-2025'!A365</f>
        <v>0</v>
      </c>
      <c r="O364" s="1" t="e">
        <f>VLOOKUP(N364,TableauCadre[],2,0)</f>
        <v>#N/A</v>
      </c>
      <c r="P364" s="23" t="e">
        <f>VLOOKUP(N364,TableauCadre[],8,0)</f>
        <v>#N/A</v>
      </c>
      <c r="R364" s="11" t="str">
        <f t="shared" si="15"/>
        <v>108824 O</v>
      </c>
      <c r="T364" s="1" t="s">
        <v>790</v>
      </c>
      <c r="U364" s="1" t="str">
        <f t="shared" si="16"/>
        <v>FLON ERIC</v>
      </c>
      <c r="V364" s="1" t="str">
        <f t="shared" si="17"/>
        <v>05047 – BILLARD CLUB SEZANNAIS</v>
      </c>
    </row>
    <row r="365" spans="2:22" ht="15.75" thickBot="1" x14ac:dyDescent="0.3">
      <c r="B365" s="6" t="str">
        <f>'Libre 01-09-2025'!A366</f>
        <v>010101 N</v>
      </c>
      <c r="C365" s="1" t="str">
        <f>VLOOKUP(B365,TableauLibre[],2,0)</f>
        <v>FOERG REMY</v>
      </c>
      <c r="D365" s="23" t="str">
        <f>VLOOKUP(B365,TableauLibre[],8,0)</f>
        <v>01041 – COLMAR BILLARD CLUB 71</v>
      </c>
      <c r="F365" s="12" t="str">
        <f>'Bande 01-09-2025'!A366</f>
        <v>112063 D</v>
      </c>
      <c r="G365" s="1" t="str">
        <f>VLOOKUP(F365,TableauBande[],2,0)</f>
        <v>MAHU KATY</v>
      </c>
      <c r="H365" s="23" t="str">
        <f>VLOOKUP(F365,TableauBande[],8,0)</f>
        <v>05028 – BILLARD CLUB DE MARIGNY ST FLAVY</v>
      </c>
      <c r="J365" s="13" t="str">
        <f>'3B 01-09-2025'!A366</f>
        <v>118311 L</v>
      </c>
      <c r="K365" s="1" t="str">
        <f>VLOOKUP(J365,Tableau3Bandes[],2,0)</f>
        <v>JURISIC ANNICK</v>
      </c>
      <c r="L365" s="23" t="str">
        <f>VLOOKUP(J365,Tableau3Bandes[],8,0)</f>
        <v>05043 – ACAD. TAPIS VERT DE REIMS</v>
      </c>
      <c r="N365" s="14">
        <f>'Cadre 01-09-2025'!A366</f>
        <v>0</v>
      </c>
      <c r="O365" s="1" t="e">
        <f>VLOOKUP(N365,TableauCadre[],2,0)</f>
        <v>#N/A</v>
      </c>
      <c r="P365" s="23" t="e">
        <f>VLOOKUP(N365,TableauCadre[],8,0)</f>
        <v>#N/A</v>
      </c>
      <c r="R365" s="11" t="str">
        <f t="shared" si="15"/>
        <v>010101 N</v>
      </c>
      <c r="T365" s="1" t="s">
        <v>792</v>
      </c>
      <c r="U365" s="1" t="str">
        <f t="shared" si="16"/>
        <v>FOERG REMY</v>
      </c>
      <c r="V365" s="1" t="str">
        <f t="shared" si="17"/>
        <v>01041 – COLMAR BILLARD CLUB 71</v>
      </c>
    </row>
    <row r="366" spans="2:22" ht="15.75" thickBot="1" x14ac:dyDescent="0.3">
      <c r="B366" s="6" t="str">
        <f>'Libre 01-09-2025'!A367</f>
        <v>140271 B</v>
      </c>
      <c r="C366" s="1" t="str">
        <f>VLOOKUP(B366,TableauLibre[],2,0)</f>
        <v>FOISSY JOEL</v>
      </c>
      <c r="D366" s="23" t="str">
        <f>VLOOKUP(B366,TableauLibre[],8,0)</f>
        <v>05040 – EPERNAY BILLARD CLUB</v>
      </c>
      <c r="F366" s="12" t="str">
        <f>'Bande 01-09-2025'!A367</f>
        <v>014830 K</v>
      </c>
      <c r="G366" s="1" t="str">
        <f>VLOOKUP(F366,TableauBande[],2,0)</f>
        <v>MAINE DANIEL</v>
      </c>
      <c r="H366" s="23" t="str">
        <f>VLOOKUP(F366,TableauBande[],8,0)</f>
        <v>11005 – E.S. HAGONDANGE</v>
      </c>
      <c r="J366" s="13" t="str">
        <f>'3B 01-09-2025'!A367</f>
        <v>010086 Y</v>
      </c>
      <c r="K366" s="1" t="str">
        <f>VLOOKUP(J366,Tableau3Bandes[],2,0)</f>
        <v>JUSSEAUME JOEL</v>
      </c>
      <c r="L366" s="23" t="str">
        <f>VLOOKUP(J366,Tableau3Bandes[],8,0)</f>
        <v>01010 – B.C. LINGOLSHEIM</v>
      </c>
      <c r="N366" s="14">
        <f>'Cadre 01-09-2025'!A367</f>
        <v>0</v>
      </c>
      <c r="O366" s="1" t="e">
        <f>VLOOKUP(N366,TableauCadre[],2,0)</f>
        <v>#N/A</v>
      </c>
      <c r="P366" s="23" t="e">
        <f>VLOOKUP(N366,TableauCadre[],8,0)</f>
        <v>#N/A</v>
      </c>
      <c r="R366" s="11" t="str">
        <f t="shared" si="15"/>
        <v>140271 B</v>
      </c>
      <c r="T366" s="1" t="s">
        <v>794</v>
      </c>
      <c r="U366" s="1" t="str">
        <f t="shared" si="16"/>
        <v>FOISSY JOEL</v>
      </c>
      <c r="V366" s="1" t="str">
        <f t="shared" si="17"/>
        <v>05040 – EPERNAY BILLARD CLUB</v>
      </c>
    </row>
    <row r="367" spans="2:22" ht="15.75" thickBot="1" x14ac:dyDescent="0.3">
      <c r="B367" s="6" t="str">
        <f>'Libre 01-09-2025'!A368</f>
        <v>011457 R</v>
      </c>
      <c r="C367" s="1" t="str">
        <f>VLOOKUP(B367,TableauLibre[],2,0)</f>
        <v>FORLEN BERTRAND</v>
      </c>
      <c r="D367" s="23" t="str">
        <f>VLOOKUP(B367,TableauLibre[],8,0)</f>
        <v>01070 – FCM BILLARD</v>
      </c>
      <c r="F367" s="12" t="str">
        <f>'Bande 01-09-2025'!A368</f>
        <v>117073 V</v>
      </c>
      <c r="G367" s="1" t="str">
        <f>VLOOKUP(F367,TableauBande[],2,0)</f>
        <v>MAITRAT MICHEL</v>
      </c>
      <c r="H367" s="23" t="str">
        <f>VLOOKUP(F367,TableauBande[],8,0)</f>
        <v>05047 – BILLARD CLUB SEZANNAIS</v>
      </c>
      <c r="J367" s="13" t="str">
        <f>'3B 01-09-2025'!A368</f>
        <v>162690 M</v>
      </c>
      <c r="K367" s="1" t="str">
        <f>VLOOKUP(J367,Tableau3Bandes[],2,0)</f>
        <v>JUST CLAUDE</v>
      </c>
      <c r="L367" s="23" t="str">
        <f>VLOOKUP(J367,Tableau3Bandes[],8,0)</f>
        <v>01070 – FCM BILLARD</v>
      </c>
      <c r="N367" s="14">
        <f>'Cadre 01-09-2025'!A368</f>
        <v>0</v>
      </c>
      <c r="O367" s="1" t="e">
        <f>VLOOKUP(N367,TableauCadre[],2,0)</f>
        <v>#N/A</v>
      </c>
      <c r="P367" s="23" t="e">
        <f>VLOOKUP(N367,TableauCadre[],8,0)</f>
        <v>#N/A</v>
      </c>
      <c r="R367" s="11" t="str">
        <f t="shared" si="15"/>
        <v>011457 R</v>
      </c>
      <c r="T367" s="1" t="s">
        <v>796</v>
      </c>
      <c r="U367" s="1" t="str">
        <f t="shared" si="16"/>
        <v>FORLEN BERTRAND</v>
      </c>
      <c r="V367" s="1" t="str">
        <f t="shared" si="17"/>
        <v>01070 – FCM BILLARD</v>
      </c>
    </row>
    <row r="368" spans="2:22" ht="15.75" thickBot="1" x14ac:dyDescent="0.3">
      <c r="B368" s="6" t="str">
        <f>'Libre 01-09-2025'!A369</f>
        <v>163533 D</v>
      </c>
      <c r="C368" s="1" t="str">
        <f>VLOOKUP(B368,TableauLibre[],2,0)</f>
        <v>FORTIN ANTOINE</v>
      </c>
      <c r="D368" s="23" t="str">
        <f>VLOOKUP(B368,TableauLibre[],8,0)</f>
        <v>11055 – BILLARD CLUB TOULOIS</v>
      </c>
      <c r="F368" s="12" t="str">
        <f>'Bande 01-09-2025'!A369</f>
        <v>152641 P</v>
      </c>
      <c r="G368" s="1" t="str">
        <f>VLOOKUP(F368,TableauBande[],2,0)</f>
        <v>MALAVAUD FRANCOIS</v>
      </c>
      <c r="H368" s="23" t="str">
        <f>VLOOKUP(F368,TableauBande[],8,0)</f>
        <v>05045 – BILLARD CLUB AGEEN</v>
      </c>
      <c r="J368" s="13" t="str">
        <f>'3B 01-09-2025'!A369</f>
        <v>102878 W</v>
      </c>
      <c r="K368" s="1" t="str">
        <f>VLOOKUP(J368,Tableau3Bandes[],2,0)</f>
        <v>KACAR NECATI</v>
      </c>
      <c r="L368" s="23" t="str">
        <f>VLOOKUP(J368,Tableau3Bandes[],8,0)</f>
        <v>11044 – SAINT-DIE DES VOSGES BILLARD</v>
      </c>
      <c r="N368" s="14">
        <f>'Cadre 01-09-2025'!A369</f>
        <v>0</v>
      </c>
      <c r="O368" s="1" t="e">
        <f>VLOOKUP(N368,TableauCadre[],2,0)</f>
        <v>#N/A</v>
      </c>
      <c r="P368" s="23" t="e">
        <f>VLOOKUP(N368,TableauCadre[],8,0)</f>
        <v>#N/A</v>
      </c>
      <c r="R368" s="11" t="str">
        <f t="shared" si="15"/>
        <v>163533 D</v>
      </c>
      <c r="T368" s="1" t="s">
        <v>798</v>
      </c>
      <c r="U368" s="1" t="str">
        <f t="shared" si="16"/>
        <v>FORTIN ANTOINE</v>
      </c>
      <c r="V368" s="1" t="str">
        <f t="shared" si="17"/>
        <v>11055 – BILLARD CLUB TOULOIS</v>
      </c>
    </row>
    <row r="369" spans="2:22" ht="15.75" thickBot="1" x14ac:dyDescent="0.3">
      <c r="B369" s="6" t="str">
        <f>'Libre 01-09-2025'!A370</f>
        <v>011771 T</v>
      </c>
      <c r="C369" s="1" t="str">
        <f>VLOOKUP(B369,TableauLibre[],2,0)</f>
        <v>FOURMET SEBASTIEN</v>
      </c>
      <c r="D369" s="23" t="str">
        <f>VLOOKUP(B369,TableauLibre[],8,0)</f>
        <v>05041 – BILLARD CLUB DE GRAUVES</v>
      </c>
      <c r="F369" s="12" t="str">
        <f>'Bande 01-09-2025'!A370</f>
        <v>147581 P</v>
      </c>
      <c r="G369" s="1" t="str">
        <f>VLOOKUP(F369,TableauBande[],2,0)</f>
        <v>MALHERBE MICHEL</v>
      </c>
      <c r="H369" s="23" t="str">
        <f>VLOOKUP(F369,TableauBande[],8,0)</f>
        <v>05032 – ARCIS BILLARD CLUB</v>
      </c>
      <c r="J369" s="13" t="str">
        <f>'3B 01-09-2025'!A370</f>
        <v>104574 C</v>
      </c>
      <c r="K369" s="1" t="str">
        <f>VLOOKUP(J369,Tableau3Bandes[],2,0)</f>
        <v>KAISER GUILLAUME</v>
      </c>
      <c r="L369" s="23" t="str">
        <f>VLOOKUP(J369,Tableau3Bandes[],8,0)</f>
        <v>11007 – BILLARD CLUB KNUTANGE</v>
      </c>
      <c r="N369" s="14">
        <f>'Cadre 01-09-2025'!A370</f>
        <v>0</v>
      </c>
      <c r="O369" s="1" t="e">
        <f>VLOOKUP(N369,TableauCadre[],2,0)</f>
        <v>#N/A</v>
      </c>
      <c r="P369" s="23" t="e">
        <f>VLOOKUP(N369,TableauCadre[],8,0)</f>
        <v>#N/A</v>
      </c>
      <c r="R369" s="11" t="str">
        <f t="shared" si="15"/>
        <v>011771 T</v>
      </c>
      <c r="T369" s="1" t="s">
        <v>800</v>
      </c>
      <c r="U369" s="1" t="str">
        <f t="shared" si="16"/>
        <v>FOURMET SEBASTIEN</v>
      </c>
      <c r="V369" s="1" t="str">
        <f t="shared" si="17"/>
        <v>05041 – BILLARD CLUB DE GRAUVES</v>
      </c>
    </row>
    <row r="370" spans="2:22" ht="15.75" thickBot="1" x14ac:dyDescent="0.3">
      <c r="B370" s="6" t="str">
        <f>'Libre 01-09-2025'!A371</f>
        <v>011772 U</v>
      </c>
      <c r="C370" s="1" t="str">
        <f>VLOOKUP(B370,TableauLibre[],2,0)</f>
        <v>FOURMET THIERRY</v>
      </c>
      <c r="D370" s="23" t="str">
        <f>VLOOKUP(B370,TableauLibre[],8,0)</f>
        <v>05043 – ACAD. TAPIS VERT DE REIMS</v>
      </c>
      <c r="F370" s="12" t="str">
        <f>'Bande 01-09-2025'!A371</f>
        <v>162619 K</v>
      </c>
      <c r="G370" s="1" t="str">
        <f>VLOOKUP(F370,TableauBande[],2,0)</f>
        <v>MALINOWSKI DAVID</v>
      </c>
      <c r="H370" s="23" t="str">
        <f>VLOOKUP(F370,TableauBande[],8,0)</f>
        <v>05043 – ACAD. TAPIS VERT DE REIMS</v>
      </c>
      <c r="J370" s="13" t="str">
        <f>'3B 01-09-2025'!A371</f>
        <v>122017 Z</v>
      </c>
      <c r="K370" s="1" t="str">
        <f>VLOOKUP(J370,Tableau3Bandes[],2,0)</f>
        <v>KALB NICOLAS</v>
      </c>
      <c r="L370" s="23" t="str">
        <f>VLOOKUP(J370,Tableau3Bandes[],8,0)</f>
        <v>01002 – B.C 1935 STRASBOURG-SCHILTIGHEIM</v>
      </c>
      <c r="N370" s="14">
        <f>'Cadre 01-09-2025'!A371</f>
        <v>0</v>
      </c>
      <c r="O370" s="1" t="e">
        <f>VLOOKUP(N370,TableauCadre[],2,0)</f>
        <v>#N/A</v>
      </c>
      <c r="P370" s="23" t="e">
        <f>VLOOKUP(N370,TableauCadre[],8,0)</f>
        <v>#N/A</v>
      </c>
      <c r="R370" s="11" t="str">
        <f t="shared" si="15"/>
        <v>011772 U</v>
      </c>
      <c r="T370" s="1" t="s">
        <v>802</v>
      </c>
      <c r="U370" s="1" t="str">
        <f t="shared" si="16"/>
        <v>FOURMET THIERRY</v>
      </c>
      <c r="V370" s="1" t="str">
        <f t="shared" si="17"/>
        <v>05043 – ACAD. TAPIS VERT DE REIMS</v>
      </c>
    </row>
    <row r="371" spans="2:22" ht="15.75" thickBot="1" x14ac:dyDescent="0.3">
      <c r="B371" s="6" t="str">
        <f>'Libre 01-09-2025'!A372</f>
        <v>168967 K</v>
      </c>
      <c r="C371" s="1" t="str">
        <f>VLOOKUP(B371,TableauLibre[],2,0)</f>
        <v>FOURNIER DAVID</v>
      </c>
      <c r="D371" s="23" t="str">
        <f>VLOOKUP(B371,TableauLibre[],8,0)</f>
        <v>11022 – ACADEMIE DE BILLARD SAINT-MAX / NANCY</v>
      </c>
      <c r="F371" s="12" t="str">
        <f>'Bande 01-09-2025'!A372</f>
        <v>102806 C</v>
      </c>
      <c r="G371" s="1" t="str">
        <f>VLOOKUP(F371,TableauBande[],2,0)</f>
        <v>MALVAREZ JEAN</v>
      </c>
      <c r="H371" s="23" t="str">
        <f>VLOOKUP(F371,TableauBande[],8,0)</f>
        <v>11005 – E.S. HAGONDANGE</v>
      </c>
      <c r="J371" s="13" t="str">
        <f>'3B 01-09-2025'!A372</f>
        <v>122018 A</v>
      </c>
      <c r="K371" s="1" t="str">
        <f>VLOOKUP(J371,Tableau3Bandes[],2,0)</f>
        <v>KALB THIERRY</v>
      </c>
      <c r="L371" s="23" t="str">
        <f>VLOOKUP(J371,Tableau3Bandes[],8,0)</f>
        <v>01002 – B.C 1935 STRASBOURG-SCHILTIGHEIM</v>
      </c>
      <c r="N371" s="14">
        <f>'Cadre 01-09-2025'!A372</f>
        <v>0</v>
      </c>
      <c r="O371" s="1" t="e">
        <f>VLOOKUP(N371,TableauCadre[],2,0)</f>
        <v>#N/A</v>
      </c>
      <c r="P371" s="23" t="e">
        <f>VLOOKUP(N371,TableauCadre[],8,0)</f>
        <v>#N/A</v>
      </c>
      <c r="R371" s="11" t="str">
        <f t="shared" si="15"/>
        <v>168967 K</v>
      </c>
      <c r="T371" s="1" t="s">
        <v>804</v>
      </c>
      <c r="U371" s="1" t="str">
        <f t="shared" si="16"/>
        <v>FOURNIER DAVID</v>
      </c>
      <c r="V371" s="1" t="str">
        <f t="shared" si="17"/>
        <v>11022 – ACADEMIE DE BILLARD SAINT-MAX / NANCY</v>
      </c>
    </row>
    <row r="372" spans="2:22" ht="15.75" thickBot="1" x14ac:dyDescent="0.3">
      <c r="B372" s="6" t="str">
        <f>'Libre 01-09-2025'!A373</f>
        <v>133013 X</v>
      </c>
      <c r="C372" s="1" t="str">
        <f>VLOOKUP(B372,TableauLibre[],2,0)</f>
        <v>FOURNIER JACQUES</v>
      </c>
      <c r="D372" s="23" t="str">
        <f>VLOOKUP(B372,TableauLibre[],8,0)</f>
        <v>05043 – ACAD. TAPIS VERT DE REIMS</v>
      </c>
      <c r="F372" s="12" t="str">
        <f>'Bande 01-09-2025'!A373</f>
        <v>015413 V</v>
      </c>
      <c r="G372" s="1" t="str">
        <f>VLOOKUP(F372,TableauBande[],2,0)</f>
        <v>MANGIN ANTOINE</v>
      </c>
      <c r="H372" s="23" t="str">
        <f>VLOOKUP(F372,TableauBande[],8,0)</f>
        <v>11022 – ACADEMIE DE BILLARD SAINT-MAX / NANCY</v>
      </c>
      <c r="J372" s="13" t="str">
        <f>'3B 01-09-2025'!A373</f>
        <v>113368 I</v>
      </c>
      <c r="K372" s="1" t="str">
        <f>VLOOKUP(J372,Tableau3Bandes[],2,0)</f>
        <v>KARCHER ANDRE</v>
      </c>
      <c r="L372" s="23" t="str">
        <f>VLOOKUP(J372,Tableau3Bandes[],8,0)</f>
        <v>11062 – CERCLE DE BILLARD FRANCAIS ST AVOLD</v>
      </c>
      <c r="N372" s="14">
        <f>'Cadre 01-09-2025'!A373</f>
        <v>0</v>
      </c>
      <c r="O372" s="1" t="e">
        <f>VLOOKUP(N372,TableauCadre[],2,0)</f>
        <v>#N/A</v>
      </c>
      <c r="P372" s="23" t="e">
        <f>VLOOKUP(N372,TableauCadre[],8,0)</f>
        <v>#N/A</v>
      </c>
      <c r="R372" s="11" t="str">
        <f t="shared" si="15"/>
        <v>133013 X</v>
      </c>
      <c r="T372" s="1" t="s">
        <v>806</v>
      </c>
      <c r="U372" s="1" t="str">
        <f t="shared" si="16"/>
        <v>FOURNIER JACQUES</v>
      </c>
      <c r="V372" s="1" t="str">
        <f t="shared" si="17"/>
        <v>05043 – ACAD. TAPIS VERT DE REIMS</v>
      </c>
    </row>
    <row r="373" spans="2:22" ht="15.75" thickBot="1" x14ac:dyDescent="0.3">
      <c r="B373" s="6" t="str">
        <f>'Libre 01-09-2025'!A374</f>
        <v>159501 W</v>
      </c>
      <c r="C373" s="1" t="str">
        <f>VLOOKUP(B373,TableauLibre[],2,0)</f>
        <v>FOY HUBERT</v>
      </c>
      <c r="D373" s="23" t="str">
        <f>VLOOKUP(B373,TableauLibre[],8,0)</f>
        <v>11034 – BILLARD CLUB EPINAL</v>
      </c>
      <c r="F373" s="12" t="str">
        <f>'Bande 01-09-2025'!A374</f>
        <v>015297 J</v>
      </c>
      <c r="G373" s="1" t="str">
        <f>VLOOKUP(F373,TableauBande[],2,0)</f>
        <v>MARCHAL FRANCIS</v>
      </c>
      <c r="H373" s="23" t="str">
        <f>VLOOKUP(F373,TableauBande[],8,0)</f>
        <v>11042 – BILLARD CLUB STEPHANOIS</v>
      </c>
      <c r="J373" s="13" t="str">
        <f>'3B 01-09-2025'!A374</f>
        <v>010176 K</v>
      </c>
      <c r="K373" s="1" t="str">
        <f>VLOOKUP(J373,Tableau3Bandes[],2,0)</f>
        <v>KAUFFEISEN JEAN</v>
      </c>
      <c r="L373" s="23" t="str">
        <f>VLOOKUP(J373,Tableau3Bandes[],8,0)</f>
        <v>01031 – B.C. ERSTEIN</v>
      </c>
      <c r="N373" s="14">
        <f>'Cadre 01-09-2025'!A374</f>
        <v>0</v>
      </c>
      <c r="O373" s="1" t="e">
        <f>VLOOKUP(N373,TableauCadre[],2,0)</f>
        <v>#N/A</v>
      </c>
      <c r="P373" s="23" t="e">
        <f>VLOOKUP(N373,TableauCadre[],8,0)</f>
        <v>#N/A</v>
      </c>
      <c r="R373" s="11" t="str">
        <f t="shared" si="15"/>
        <v>159501 W</v>
      </c>
      <c r="T373" s="1" t="s">
        <v>808</v>
      </c>
      <c r="U373" s="1" t="str">
        <f t="shared" si="16"/>
        <v>FOY HUBERT</v>
      </c>
      <c r="V373" s="1" t="str">
        <f t="shared" si="17"/>
        <v>11034 – BILLARD CLUB EPINAL</v>
      </c>
    </row>
    <row r="374" spans="2:22" ht="15.75" thickBot="1" x14ac:dyDescent="0.3">
      <c r="B374" s="6" t="str">
        <f>'Libre 01-09-2025'!A375</f>
        <v>102056 G</v>
      </c>
      <c r="C374" s="1" t="str">
        <f>VLOOKUP(B374,TableauLibre[],2,0)</f>
        <v>FRAGNIER ANDRE</v>
      </c>
      <c r="D374" s="23" t="str">
        <f>VLOOKUP(B374,TableauLibre[],8,0)</f>
        <v>01031 – B.C. ERSTEIN</v>
      </c>
      <c r="F374" s="12" t="str">
        <f>'Bande 01-09-2025'!A375</f>
        <v>015231 V</v>
      </c>
      <c r="G374" s="1" t="str">
        <f>VLOOKUP(F374,TableauBande[],2,0)</f>
        <v>MARCHAL JULIAN</v>
      </c>
      <c r="H374" s="23" t="str">
        <f>VLOOKUP(F374,TableauBande[],8,0)</f>
        <v>11034 – BILLARD CLUB EPINAL</v>
      </c>
      <c r="J374" s="13" t="str">
        <f>'3B 01-09-2025'!A375</f>
        <v>010457 F</v>
      </c>
      <c r="K374" s="1" t="str">
        <f>VLOOKUP(J374,Tableau3Bandes[],2,0)</f>
        <v>KAUFFER MICHEL</v>
      </c>
      <c r="L374" s="23" t="str">
        <f>VLOOKUP(J374,Tableau3Bandes[],8,0)</f>
        <v>01020 – B.C. 1947 SELESTAT</v>
      </c>
      <c r="N374" s="14">
        <f>'Cadre 01-09-2025'!A375</f>
        <v>0</v>
      </c>
      <c r="O374" s="1" t="e">
        <f>VLOOKUP(N374,TableauCadre[],2,0)</f>
        <v>#N/A</v>
      </c>
      <c r="P374" s="23" t="e">
        <f>VLOOKUP(N374,TableauCadre[],8,0)</f>
        <v>#N/A</v>
      </c>
      <c r="R374" s="11" t="str">
        <f t="shared" si="15"/>
        <v>102056 G</v>
      </c>
      <c r="T374" s="1" t="s">
        <v>810</v>
      </c>
      <c r="U374" s="1" t="str">
        <f t="shared" si="16"/>
        <v>FRAGNIER ANDRE</v>
      </c>
      <c r="V374" s="1" t="str">
        <f t="shared" si="17"/>
        <v>01031 – B.C. ERSTEIN</v>
      </c>
    </row>
    <row r="375" spans="2:22" ht="15.75" thickBot="1" x14ac:dyDescent="0.3">
      <c r="B375" s="6" t="str">
        <f>'Libre 01-09-2025'!A376</f>
        <v>146549 N</v>
      </c>
      <c r="C375" s="1" t="str">
        <f>VLOOKUP(B375,TableauLibre[],2,0)</f>
        <v>FRANC HUGO</v>
      </c>
      <c r="D375" s="23" t="str">
        <f>VLOOKUP(B375,TableauLibre[],8,0)</f>
        <v>11022 – ACADEMIE DE BILLARD SAINT-MAX / NANCY</v>
      </c>
      <c r="F375" s="12" t="str">
        <f>'Bande 01-09-2025'!A376</f>
        <v>012123 H</v>
      </c>
      <c r="G375" s="1" t="str">
        <f>VLOOKUP(F375,TableauBande[],2,0)</f>
        <v>MARCHOIS FREDERIC</v>
      </c>
      <c r="H375" s="23" t="str">
        <f>VLOOKUP(F375,TableauBande[],8,0)</f>
        <v>05043 – ACAD. TAPIS VERT DE REIMS</v>
      </c>
      <c r="J375" s="13" t="str">
        <f>'3B 01-09-2025'!A376</f>
        <v>181928 Y</v>
      </c>
      <c r="K375" s="1" t="str">
        <f>VLOOKUP(J375,Tableau3Bandes[],2,0)</f>
        <v>KAUFFMANN MAEL</v>
      </c>
      <c r="L375" s="23" t="str">
        <f>VLOOKUP(J375,Tableau3Bandes[],8,0)</f>
        <v>11022 – ACADEMIE DE BILLARD SAINT-MAX / NANCY</v>
      </c>
      <c r="N375" s="14">
        <f>'Cadre 01-09-2025'!A376</f>
        <v>0</v>
      </c>
      <c r="O375" s="1" t="e">
        <f>VLOOKUP(N375,TableauCadre[],2,0)</f>
        <v>#N/A</v>
      </c>
      <c r="P375" s="23" t="e">
        <f>VLOOKUP(N375,TableauCadre[],8,0)</f>
        <v>#N/A</v>
      </c>
      <c r="R375" s="11" t="str">
        <f t="shared" si="15"/>
        <v>146549 N</v>
      </c>
      <c r="T375" s="1" t="s">
        <v>812</v>
      </c>
      <c r="U375" s="1" t="str">
        <f t="shared" si="16"/>
        <v>FRANC HUGO</v>
      </c>
      <c r="V375" s="1" t="str">
        <f t="shared" si="17"/>
        <v>11022 – ACADEMIE DE BILLARD SAINT-MAX / NANCY</v>
      </c>
    </row>
    <row r="376" spans="2:22" ht="15.75" thickBot="1" x14ac:dyDescent="0.3">
      <c r="B376" s="6" t="str">
        <f>'Libre 01-09-2025'!A377</f>
        <v>011935 B</v>
      </c>
      <c r="C376" s="1" t="str">
        <f>VLOOKUP(B376,TableauLibre[],2,0)</f>
        <v>FRANCILLON PATRICK</v>
      </c>
      <c r="D376" s="23" t="str">
        <f>VLOOKUP(B376,TableauLibre[],8,0)</f>
        <v>05034 – BILLARD TROYES AGGLO</v>
      </c>
      <c r="F376" s="12" t="str">
        <f>'Bande 01-09-2025'!A377</f>
        <v>123009 D</v>
      </c>
      <c r="G376" s="1" t="str">
        <f>VLOOKUP(F376,TableauBande[],2,0)</f>
        <v>MARCONI DOMINIQUE</v>
      </c>
      <c r="H376" s="23" t="str">
        <f>VLOOKUP(F376,TableauBande[],8,0)</f>
        <v>11013 – BILLARD CLUB METZ</v>
      </c>
      <c r="J376" s="13" t="str">
        <f>'3B 01-09-2025'!A377</f>
        <v>010066 E</v>
      </c>
      <c r="K376" s="1" t="str">
        <f>VLOOKUP(J376,Tableau3Bandes[],2,0)</f>
        <v>KAUPT ROBERT</v>
      </c>
      <c r="L376" s="23" t="str">
        <f>VLOOKUP(J376,Tableau3Bandes[],8,0)</f>
        <v>01010 – B.C. LINGOLSHEIM</v>
      </c>
      <c r="N376" s="14">
        <f>'Cadre 01-09-2025'!A377</f>
        <v>0</v>
      </c>
      <c r="O376" s="1" t="e">
        <f>VLOOKUP(N376,TableauCadre[],2,0)</f>
        <v>#N/A</v>
      </c>
      <c r="P376" s="23" t="e">
        <f>VLOOKUP(N376,TableauCadre[],8,0)</f>
        <v>#N/A</v>
      </c>
      <c r="R376" s="11" t="str">
        <f t="shared" si="15"/>
        <v>011935 B</v>
      </c>
      <c r="T376" s="1" t="s">
        <v>814</v>
      </c>
      <c r="U376" s="1" t="str">
        <f t="shared" si="16"/>
        <v>FRANCILLON PATRICK</v>
      </c>
      <c r="V376" s="1" t="str">
        <f t="shared" si="17"/>
        <v>05034 – BILLARD TROYES AGGLO</v>
      </c>
    </row>
    <row r="377" spans="2:22" ht="15.75" thickBot="1" x14ac:dyDescent="0.3">
      <c r="B377" s="6" t="str">
        <f>'Libre 01-09-2025'!A378</f>
        <v>125724 O</v>
      </c>
      <c r="C377" s="1" t="str">
        <f>VLOOKUP(B377,TableauLibre[],2,0)</f>
        <v>FRANCK MATTHIEU</v>
      </c>
      <c r="D377" s="23" t="str">
        <f>VLOOKUP(B377,TableauLibre[],8,0)</f>
        <v>11005 – E.S. HAGONDANGE</v>
      </c>
      <c r="F377" s="12" t="str">
        <f>'Bande 01-09-2025'!A378</f>
        <v>106108 C</v>
      </c>
      <c r="G377" s="1" t="str">
        <f>VLOOKUP(F377,TableauBande[],2,0)</f>
        <v>MARQUANT JEROME</v>
      </c>
      <c r="H377" s="23" t="str">
        <f>VLOOKUP(F377,TableauBande[],8,0)</f>
        <v>05043 – ACAD. TAPIS VERT DE REIMS</v>
      </c>
      <c r="J377" s="13" t="str">
        <f>'3B 01-09-2025'!A378</f>
        <v>010196 E</v>
      </c>
      <c r="K377" s="1" t="str">
        <f>VLOOKUP(J377,Tableau3Bandes[],2,0)</f>
        <v>KELLERER CHRISTOPHE</v>
      </c>
      <c r="L377" s="23" t="str">
        <f>VLOOKUP(J377,Tableau3Bandes[],8,0)</f>
        <v>01020 – B.C. 1947 SELESTAT</v>
      </c>
      <c r="N377" s="14">
        <f>'Cadre 01-09-2025'!A378</f>
        <v>0</v>
      </c>
      <c r="O377" s="1" t="e">
        <f>VLOOKUP(N377,TableauCadre[],2,0)</f>
        <v>#N/A</v>
      </c>
      <c r="P377" s="23" t="e">
        <f>VLOOKUP(N377,TableauCadre[],8,0)</f>
        <v>#N/A</v>
      </c>
      <c r="R377" s="11" t="str">
        <f t="shared" si="15"/>
        <v>125724 O</v>
      </c>
      <c r="T377" s="1" t="s">
        <v>816</v>
      </c>
      <c r="U377" s="1" t="str">
        <f t="shared" si="16"/>
        <v>FRANCK MATTHIEU</v>
      </c>
      <c r="V377" s="1" t="str">
        <f t="shared" si="17"/>
        <v>11005 – E.S. HAGONDANGE</v>
      </c>
    </row>
    <row r="378" spans="2:22" ht="15.75" thickBot="1" x14ac:dyDescent="0.3">
      <c r="B378" s="6" t="str">
        <f>'Libre 01-09-2025'!A379</f>
        <v>014742 A</v>
      </c>
      <c r="C378" s="1" t="str">
        <f>VLOOKUP(B378,TableauLibre[],2,0)</f>
        <v>FRANCK PASCAL</v>
      </c>
      <c r="D378" s="23" t="str">
        <f>VLOOKUP(B378,TableauLibre[],8,0)</f>
        <v>11005 – E.S. HAGONDANGE</v>
      </c>
      <c r="F378" s="12" t="str">
        <f>'Bande 01-09-2025'!A379</f>
        <v>122450 Q</v>
      </c>
      <c r="G378" s="1" t="str">
        <f>VLOOKUP(F378,TableauBande[],2,0)</f>
        <v>MARSCHAL FRANCK</v>
      </c>
      <c r="H378" s="23" t="str">
        <f>VLOOKUP(F378,TableauBande[],8,0)</f>
        <v>01031 – B.C. ERSTEIN</v>
      </c>
      <c r="J378" s="13" t="str">
        <f>'3B 01-09-2025'!A379</f>
        <v>122439 F</v>
      </c>
      <c r="K378" s="1" t="str">
        <f>VLOOKUP(J378,Tableau3Bandes[],2,0)</f>
        <v>KELNER CLAUDE</v>
      </c>
      <c r="L378" s="23" t="str">
        <f>VLOOKUP(J378,Tableau3Bandes[],8,0)</f>
        <v>01016 – B.C. HAGUENAU</v>
      </c>
      <c r="N378" s="14">
        <f>'Cadre 01-09-2025'!A379</f>
        <v>0</v>
      </c>
      <c r="O378" s="1" t="e">
        <f>VLOOKUP(N378,TableauCadre[],2,0)</f>
        <v>#N/A</v>
      </c>
      <c r="P378" s="23" t="e">
        <f>VLOOKUP(N378,TableauCadre[],8,0)</f>
        <v>#N/A</v>
      </c>
      <c r="R378" s="11" t="str">
        <f t="shared" si="15"/>
        <v>014742 A</v>
      </c>
      <c r="T378" s="1" t="s">
        <v>818</v>
      </c>
      <c r="U378" s="1" t="str">
        <f t="shared" si="16"/>
        <v>FRANCK PASCAL</v>
      </c>
      <c r="V378" s="1" t="str">
        <f t="shared" si="17"/>
        <v>11005 – E.S. HAGONDANGE</v>
      </c>
    </row>
    <row r="379" spans="2:22" ht="15.75" thickBot="1" x14ac:dyDescent="0.3">
      <c r="B379" s="6" t="str">
        <f>'Libre 01-09-2025'!A380</f>
        <v>023179 N</v>
      </c>
      <c r="C379" s="1" t="str">
        <f>VLOOKUP(B379,TableauLibre[],2,0)</f>
        <v>FRANCOIS EMMANUEL</v>
      </c>
      <c r="D379" s="23" t="str">
        <f>VLOOKUP(B379,TableauLibre[],8,0)</f>
        <v>01010 – B.C. LINGOLSHEIM</v>
      </c>
      <c r="F379" s="12" t="str">
        <f>'Bande 01-09-2025'!A380</f>
        <v>015128 W</v>
      </c>
      <c r="G379" s="1" t="str">
        <f>VLOOKUP(F379,TableauBande[],2,0)</f>
        <v>MARTINEZ JESUS RAYMOND</v>
      </c>
      <c r="H379" s="23" t="str">
        <f>VLOOKUP(F379,TableauBande[],8,0)</f>
        <v>11049 – BILLARD CLUB MONTIER EN DER</v>
      </c>
      <c r="J379" s="13" t="str">
        <f>'3B 01-09-2025'!A380</f>
        <v>010301 F</v>
      </c>
      <c r="K379" s="1" t="str">
        <f>VLOOKUP(J379,Tableau3Bandes[],2,0)</f>
        <v>KIEFFER RAYMOND</v>
      </c>
      <c r="L379" s="23" t="str">
        <f>VLOOKUP(J379,Tableau3Bandes[],8,0)</f>
        <v>01020 – B.C. 1947 SELESTAT</v>
      </c>
      <c r="N379" s="14">
        <f>'Cadre 01-09-2025'!A380</f>
        <v>0</v>
      </c>
      <c r="O379" s="1" t="e">
        <f>VLOOKUP(N379,TableauCadre[],2,0)</f>
        <v>#N/A</v>
      </c>
      <c r="P379" s="23" t="e">
        <f>VLOOKUP(N379,TableauCadre[],8,0)</f>
        <v>#N/A</v>
      </c>
      <c r="R379" s="11" t="str">
        <f t="shared" si="15"/>
        <v>023179 N</v>
      </c>
      <c r="T379" s="1" t="s">
        <v>820</v>
      </c>
      <c r="U379" s="1" t="str">
        <f t="shared" si="16"/>
        <v>FRANCOIS EMMANUEL</v>
      </c>
      <c r="V379" s="1" t="str">
        <f t="shared" si="17"/>
        <v>01010 – B.C. LINGOLSHEIM</v>
      </c>
    </row>
    <row r="380" spans="2:22" ht="15.75" thickBot="1" x14ac:dyDescent="0.3">
      <c r="B380" s="6" t="str">
        <f>'Libre 01-09-2025'!A381</f>
        <v>178199 V</v>
      </c>
      <c r="C380" s="1" t="str">
        <f>VLOOKUP(B380,TableauLibre[],2,0)</f>
        <v>FRANCOIS FLORENCE</v>
      </c>
      <c r="D380" s="23" t="str">
        <f>VLOOKUP(B380,TableauLibre[],8,0)</f>
        <v>11029 – BILLARD CLUB MUSSIPONTAIN</v>
      </c>
      <c r="F380" s="12" t="str">
        <f>'Bande 01-09-2025'!A381</f>
        <v>179985 L</v>
      </c>
      <c r="G380" s="1" t="str">
        <f>VLOOKUP(F380,TableauBande[],2,0)</f>
        <v>MARTINS RAUL</v>
      </c>
      <c r="H380" s="23" t="str">
        <f>VLOOKUP(F380,TableauBande[],8,0)</f>
        <v>05028 – BILLARD CLUB DE MARIGNY ST FLAVY</v>
      </c>
      <c r="J380" s="13" t="str">
        <f>'3B 01-09-2025'!A381</f>
        <v>015096 Q</v>
      </c>
      <c r="K380" s="1" t="str">
        <f>VLOOKUP(J380,Tableau3Bandes[],2,0)</f>
        <v>KLEIN CHRISTOPHE</v>
      </c>
      <c r="L380" s="23" t="str">
        <f>VLOOKUP(J380,Tableau3Bandes[],8,0)</f>
        <v>11062 – CERCLE DE BILLARD FRANCAIS ST AVOLD</v>
      </c>
      <c r="N380" s="14">
        <f>'Cadre 01-09-2025'!A381</f>
        <v>0</v>
      </c>
      <c r="O380" s="1" t="e">
        <f>VLOOKUP(N380,TableauCadre[],2,0)</f>
        <v>#N/A</v>
      </c>
      <c r="P380" s="23" t="e">
        <f>VLOOKUP(N380,TableauCadre[],8,0)</f>
        <v>#N/A</v>
      </c>
      <c r="R380" s="11" t="str">
        <f t="shared" si="15"/>
        <v>178199 V</v>
      </c>
      <c r="T380" s="1" t="s">
        <v>822</v>
      </c>
      <c r="U380" s="1" t="str">
        <f t="shared" si="16"/>
        <v>FRANCOIS FLORENCE</v>
      </c>
      <c r="V380" s="1" t="str">
        <f t="shared" si="17"/>
        <v>11029 – BILLARD CLUB MUSSIPONTAIN</v>
      </c>
    </row>
    <row r="381" spans="2:22" ht="15.75" thickBot="1" x14ac:dyDescent="0.3">
      <c r="B381" s="6" t="str">
        <f>'Libre 01-09-2025'!A382</f>
        <v>176036 T</v>
      </c>
      <c r="C381" s="1" t="str">
        <f>VLOOKUP(B381,TableauLibre[],2,0)</f>
        <v>FRANCOIS PHILIPPE</v>
      </c>
      <c r="D381" s="23" t="str">
        <f>VLOOKUP(B381,TableauLibre[],8,0)</f>
        <v>11029 – BILLARD CLUB MUSSIPONTAIN</v>
      </c>
      <c r="F381" s="12" t="str">
        <f>'Bande 01-09-2025'!A382</f>
        <v>015131 Z</v>
      </c>
      <c r="G381" s="1" t="str">
        <f>VLOOKUP(F381,TableauBande[],2,0)</f>
        <v>MASSE DIDIER</v>
      </c>
      <c r="H381" s="23" t="str">
        <f>VLOOKUP(F381,TableauBande[],8,0)</f>
        <v>11051 – BILLARD CLUB BARISIEN</v>
      </c>
      <c r="J381" s="13" t="str">
        <f>'3B 01-09-2025'!A382</f>
        <v>164850 K</v>
      </c>
      <c r="K381" s="1" t="str">
        <f>VLOOKUP(J381,Tableau3Bandes[],2,0)</f>
        <v>KNIBBE ALBERT</v>
      </c>
      <c r="L381" s="23" t="str">
        <f>VLOOKUP(J381,Tableau3Bandes[],8,0)</f>
        <v>05043 – ACAD. TAPIS VERT DE REIMS</v>
      </c>
      <c r="N381" s="14">
        <f>'Cadre 01-09-2025'!A382</f>
        <v>0</v>
      </c>
      <c r="O381" s="1" t="e">
        <f>VLOOKUP(N381,TableauCadre[],2,0)</f>
        <v>#N/A</v>
      </c>
      <c r="P381" s="23" t="e">
        <f>VLOOKUP(N381,TableauCadre[],8,0)</f>
        <v>#N/A</v>
      </c>
      <c r="R381" s="11" t="str">
        <f t="shared" si="15"/>
        <v>176036 T</v>
      </c>
      <c r="T381" s="1" t="s">
        <v>824</v>
      </c>
      <c r="U381" s="1" t="str">
        <f t="shared" si="16"/>
        <v>FRANCOIS PHILIPPE</v>
      </c>
      <c r="V381" s="1" t="str">
        <f t="shared" si="17"/>
        <v>11029 – BILLARD CLUB MUSSIPONTAIN</v>
      </c>
    </row>
    <row r="382" spans="2:22" ht="15.75" thickBot="1" x14ac:dyDescent="0.3">
      <c r="B382" s="6" t="str">
        <f>'Libre 01-09-2025'!A383</f>
        <v>120949 X</v>
      </c>
      <c r="C382" s="1" t="str">
        <f>VLOOKUP(B382,TableauLibre[],2,0)</f>
        <v>FREESS ERIC</v>
      </c>
      <c r="D382" s="23" t="str">
        <f>VLOOKUP(B382,TableauLibre[],8,0)</f>
        <v>01006 – AMICALE DE BILLARD ECKBOLSHEIM</v>
      </c>
      <c r="F382" s="12" t="str">
        <f>'Bande 01-09-2025'!A383</f>
        <v>139890 K</v>
      </c>
      <c r="G382" s="1" t="str">
        <f>VLOOKUP(F382,TableauBande[],2,0)</f>
        <v>MATHERN MICHEL</v>
      </c>
      <c r="H382" s="23" t="str">
        <f>VLOOKUP(F382,TableauBande[],8,0)</f>
        <v>01027 – B.C. GUEBWILLER</v>
      </c>
      <c r="J382" s="13" t="str">
        <f>'3B 01-09-2025'!A383</f>
        <v>124911 H</v>
      </c>
      <c r="K382" s="1" t="str">
        <f>VLOOKUP(J382,Tableau3Bandes[],2,0)</f>
        <v>KOCH MAXIMILIEN</v>
      </c>
      <c r="L382" s="23" t="str">
        <f>VLOOKUP(J382,Tableau3Bandes[],8,0)</f>
        <v>01002 – B.C 1935 STRASBOURG-SCHILTIGHEIM</v>
      </c>
      <c r="N382" s="14">
        <f>'Cadre 01-09-2025'!A383</f>
        <v>0</v>
      </c>
      <c r="O382" s="1" t="e">
        <f>VLOOKUP(N382,TableauCadre[],2,0)</f>
        <v>#N/A</v>
      </c>
      <c r="P382" s="23" t="e">
        <f>VLOOKUP(N382,TableauCadre[],8,0)</f>
        <v>#N/A</v>
      </c>
      <c r="R382" s="11" t="str">
        <f t="shared" si="15"/>
        <v>120949 X</v>
      </c>
      <c r="T382" s="1" t="s">
        <v>826</v>
      </c>
      <c r="U382" s="1" t="str">
        <f t="shared" si="16"/>
        <v>FREESS ERIC</v>
      </c>
      <c r="V382" s="1" t="str">
        <f t="shared" si="17"/>
        <v>01006 – AMICALE DE BILLARD ECKBOLSHEIM</v>
      </c>
    </row>
    <row r="383" spans="2:22" ht="15.75" thickBot="1" x14ac:dyDescent="0.3">
      <c r="B383" s="6" t="str">
        <f>'Libre 01-09-2025'!A384</f>
        <v>148203 Q</v>
      </c>
      <c r="C383" s="1" t="str">
        <f>VLOOKUP(B383,TableauLibre[],2,0)</f>
        <v>FRENOT ANGELIQUE</v>
      </c>
      <c r="D383" s="23" t="str">
        <f>VLOOKUP(B383,TableauLibre[],8,0)</f>
        <v>11029 – BILLARD CLUB MUSSIPONTAIN</v>
      </c>
      <c r="F383" s="12" t="str">
        <f>'Bande 01-09-2025'!A384</f>
        <v>111940 K</v>
      </c>
      <c r="G383" s="1" t="str">
        <f>VLOOKUP(F383,TableauBande[],2,0)</f>
        <v>MATHIEU CHRISTIAN</v>
      </c>
      <c r="H383" s="23" t="str">
        <f>VLOOKUP(F383,TableauBande[],8,0)</f>
        <v>01041 – COLMAR BILLARD CLUB 71</v>
      </c>
      <c r="J383" s="13" t="str">
        <f>'3B 01-09-2025'!A384</f>
        <v>010281 L</v>
      </c>
      <c r="K383" s="1" t="str">
        <f>VLOOKUP(J383,Tableau3Bandes[],2,0)</f>
        <v>KOEBERLE CHRISTOPHE</v>
      </c>
      <c r="L383" s="23" t="str">
        <f>VLOOKUP(J383,Tableau3Bandes[],8,0)</f>
        <v>01010 – B.C. LINGOLSHEIM</v>
      </c>
      <c r="N383" s="14">
        <f>'Cadre 01-09-2025'!A384</f>
        <v>0</v>
      </c>
      <c r="O383" s="1" t="e">
        <f>VLOOKUP(N383,TableauCadre[],2,0)</f>
        <v>#N/A</v>
      </c>
      <c r="P383" s="23" t="e">
        <f>VLOOKUP(N383,TableauCadre[],8,0)</f>
        <v>#N/A</v>
      </c>
      <c r="R383" s="11" t="str">
        <f t="shared" si="15"/>
        <v>148203 Q</v>
      </c>
      <c r="T383" s="1" t="s">
        <v>828</v>
      </c>
      <c r="U383" s="1" t="str">
        <f t="shared" si="16"/>
        <v>FRENOT ANGELIQUE</v>
      </c>
      <c r="V383" s="1" t="str">
        <f t="shared" si="17"/>
        <v>11029 – BILLARD CLUB MUSSIPONTAIN</v>
      </c>
    </row>
    <row r="384" spans="2:22" ht="15.75" thickBot="1" x14ac:dyDescent="0.3">
      <c r="B384" s="6" t="str">
        <f>'Libre 01-09-2025'!A385</f>
        <v>148117 X</v>
      </c>
      <c r="C384" s="1" t="str">
        <f>VLOOKUP(B384,TableauLibre[],2,0)</f>
        <v>FRENOT LUCAS</v>
      </c>
      <c r="D384" s="23" t="str">
        <f>VLOOKUP(B384,TableauLibre[],8,0)</f>
        <v>11029 – BILLARD CLUB MUSSIPONTAIN</v>
      </c>
      <c r="F384" s="12" t="str">
        <f>'Bande 01-09-2025'!A385</f>
        <v>010142 C</v>
      </c>
      <c r="G384" s="1" t="str">
        <f>VLOOKUP(F384,TableauBande[],2,0)</f>
        <v>MAUBERT PATRICK</v>
      </c>
      <c r="H384" s="23" t="str">
        <f>VLOOKUP(F384,TableauBande[],8,0)</f>
        <v>01020 – B.C. 1947 SELESTAT</v>
      </c>
      <c r="J384" s="13" t="str">
        <f>'3B 01-09-2025'!A385</f>
        <v>010076 O</v>
      </c>
      <c r="K384" s="1" t="str">
        <f>VLOOKUP(J384,Tableau3Bandes[],2,0)</f>
        <v>KOEBERLE FREDERIC</v>
      </c>
      <c r="L384" s="23" t="str">
        <f>VLOOKUP(J384,Tableau3Bandes[],8,0)</f>
        <v>01020 – B.C. 1947 SELESTAT</v>
      </c>
      <c r="N384" s="14">
        <f>'Cadre 01-09-2025'!A385</f>
        <v>0</v>
      </c>
      <c r="O384" s="1" t="e">
        <f>VLOOKUP(N384,TableauCadre[],2,0)</f>
        <v>#N/A</v>
      </c>
      <c r="P384" s="23" t="e">
        <f>VLOOKUP(N384,TableauCadre[],8,0)</f>
        <v>#N/A</v>
      </c>
      <c r="R384" s="11" t="str">
        <f t="shared" si="15"/>
        <v>148117 X</v>
      </c>
      <c r="T384" s="1" t="s">
        <v>830</v>
      </c>
      <c r="U384" s="1" t="str">
        <f t="shared" si="16"/>
        <v>FRENOT LUCAS</v>
      </c>
      <c r="V384" s="1" t="str">
        <f t="shared" si="17"/>
        <v>11029 – BILLARD CLUB MUSSIPONTAIN</v>
      </c>
    </row>
    <row r="385" spans="2:22" ht="15.75" thickBot="1" x14ac:dyDescent="0.3">
      <c r="B385" s="6" t="str">
        <f>'Libre 01-09-2025'!A386</f>
        <v>131598 M</v>
      </c>
      <c r="C385" s="1" t="str">
        <f>VLOOKUP(B385,TableauLibre[],2,0)</f>
        <v>FREREJOUAN PATRICK</v>
      </c>
      <c r="D385" s="23" t="str">
        <f>VLOOKUP(B385,TableauLibre[],8,0)</f>
        <v>01004 – B.C. BISCHHEIM</v>
      </c>
      <c r="F385" s="12" t="str">
        <f>'Bande 01-09-2025'!A386</f>
        <v>139495 F</v>
      </c>
      <c r="G385" s="1" t="str">
        <f>VLOOKUP(F385,TableauBande[],2,0)</f>
        <v>MAUCOTEL GILBERT</v>
      </c>
      <c r="H385" s="23" t="str">
        <f>VLOOKUP(F385,TableauBande[],8,0)</f>
        <v>11063 – S.A.VERDUN SECTION BILLARD</v>
      </c>
      <c r="J385" s="13" t="str">
        <f>'3B 01-09-2025'!A386</f>
        <v>141880 Y</v>
      </c>
      <c r="K385" s="1" t="str">
        <f>VLOOKUP(J385,Tableau3Bandes[],2,0)</f>
        <v>KOHLER FLORIAN</v>
      </c>
      <c r="L385" s="23" t="str">
        <f>VLOOKUP(J385,Tableau3Bandes[],8,0)</f>
        <v>01018 – B.C. 55 SAINT LOUIS</v>
      </c>
      <c r="N385" s="14">
        <f>'Cadre 01-09-2025'!A386</f>
        <v>0</v>
      </c>
      <c r="O385" s="1" t="e">
        <f>VLOOKUP(N385,TableauCadre[],2,0)</f>
        <v>#N/A</v>
      </c>
      <c r="P385" s="23" t="e">
        <f>VLOOKUP(N385,TableauCadre[],8,0)</f>
        <v>#N/A</v>
      </c>
      <c r="R385" s="11" t="str">
        <f t="shared" si="15"/>
        <v>131598 M</v>
      </c>
      <c r="T385" s="1" t="s">
        <v>832</v>
      </c>
      <c r="U385" s="1" t="str">
        <f t="shared" si="16"/>
        <v>FREREJOUAN PATRICK</v>
      </c>
      <c r="V385" s="1" t="str">
        <f t="shared" si="17"/>
        <v>01004 – B.C. BISCHHEIM</v>
      </c>
    </row>
    <row r="386" spans="2:22" ht="15.75" thickBot="1" x14ac:dyDescent="0.3">
      <c r="B386" s="6" t="str">
        <f>'Libre 01-09-2025'!A387</f>
        <v>175672 Y</v>
      </c>
      <c r="C386" s="1" t="str">
        <f>VLOOKUP(B386,TableauLibre[],2,0)</f>
        <v>FREYTAG BERNARD</v>
      </c>
      <c r="D386" s="23" t="str">
        <f>VLOOKUP(B386,TableauLibre[],8,0)</f>
        <v>01010 – B.C. LINGOLSHEIM</v>
      </c>
      <c r="F386" s="12" t="str">
        <f>'Bande 01-09-2025'!A387</f>
        <v>132189 F</v>
      </c>
      <c r="G386" s="1" t="str">
        <f>VLOOKUP(F386,TableauBande[],2,0)</f>
        <v>MAUDUIT CHRISTOPHE</v>
      </c>
      <c r="H386" s="23" t="str">
        <f>VLOOKUP(F386,TableauBande[],8,0)</f>
        <v>05028 – BILLARD CLUB DE MARIGNY ST FLAVY</v>
      </c>
      <c r="J386" s="13" t="str">
        <f>'3B 01-09-2025'!A387</f>
        <v>139873 T</v>
      </c>
      <c r="K386" s="1" t="str">
        <f>VLOOKUP(J386,Tableau3Bandes[],2,0)</f>
        <v>KREMER ERIC</v>
      </c>
      <c r="L386" s="23" t="str">
        <f>VLOOKUP(J386,Tableau3Bandes[],8,0)</f>
        <v>01016 – B.C. HAGUENAU</v>
      </c>
      <c r="N386" s="14">
        <f>'Cadre 01-09-2025'!A387</f>
        <v>0</v>
      </c>
      <c r="O386" s="1" t="e">
        <f>VLOOKUP(N386,TableauCadre[],2,0)</f>
        <v>#N/A</v>
      </c>
      <c r="P386" s="23" t="e">
        <f>VLOOKUP(N386,TableauCadre[],8,0)</f>
        <v>#N/A</v>
      </c>
      <c r="R386" s="11" t="str">
        <f t="shared" ref="R386:R449" si="18">B386</f>
        <v>175672 Y</v>
      </c>
      <c r="T386" s="1" t="s">
        <v>834</v>
      </c>
      <c r="U386" s="1" t="str">
        <f t="shared" ref="U386:U449" si="19">VLOOKUP(T386,B:D,2,0)</f>
        <v>FREYTAG BERNARD</v>
      </c>
      <c r="V386" s="1" t="str">
        <f t="shared" ref="V386:V449" si="20">VLOOKUP(T386,B:D,3,0)</f>
        <v>01010 – B.C. LINGOLSHEIM</v>
      </c>
    </row>
    <row r="387" spans="2:22" ht="15.75" thickBot="1" x14ac:dyDescent="0.3">
      <c r="B387" s="6" t="str">
        <f>'Libre 01-09-2025'!A388</f>
        <v>178209 F</v>
      </c>
      <c r="C387" s="1" t="str">
        <f>VLOOKUP(B387,TableauLibre[],2,0)</f>
        <v>FRICKER WALLPOTT ANNE</v>
      </c>
      <c r="D387" s="23" t="str">
        <f>VLOOKUP(B387,TableauLibre[],8,0)</f>
        <v>11029 – BILLARD CLUB MUSSIPONTAIN</v>
      </c>
      <c r="F387" s="12" t="str">
        <f>'Bande 01-09-2025'!A388</f>
        <v>014983 H</v>
      </c>
      <c r="G387" s="1" t="str">
        <f>VLOOKUP(F387,TableauBande[],2,0)</f>
        <v>MAYEUR MARCEL</v>
      </c>
      <c r="H387" s="23" t="str">
        <f>VLOOKUP(F387,TableauBande[],8,0)</f>
        <v>11051 – BILLARD CLUB BARISIEN</v>
      </c>
      <c r="J387" s="13" t="str">
        <f>'3B 01-09-2025'!A388</f>
        <v>015658 G</v>
      </c>
      <c r="K387" s="1" t="str">
        <f>VLOOKUP(J387,Tableau3Bandes[],2,0)</f>
        <v>KRONER JANNY</v>
      </c>
      <c r="L387" s="23" t="str">
        <f>VLOOKUP(J387,Tableau3Bandes[],8,0)</f>
        <v>11110 – ANGUS BILLARD CLUB</v>
      </c>
      <c r="N387" s="14">
        <f>'Cadre 01-09-2025'!A388</f>
        <v>0</v>
      </c>
      <c r="O387" s="1" t="e">
        <f>VLOOKUP(N387,TableauCadre[],2,0)</f>
        <v>#N/A</v>
      </c>
      <c r="P387" s="23" t="e">
        <f>VLOOKUP(N387,TableauCadre[],8,0)</f>
        <v>#N/A</v>
      </c>
      <c r="R387" s="11" t="str">
        <f t="shared" si="18"/>
        <v>178209 F</v>
      </c>
      <c r="T387" s="1" t="s">
        <v>836</v>
      </c>
      <c r="U387" s="1" t="str">
        <f t="shared" si="19"/>
        <v>FRICKER WALLPOTT ANNE</v>
      </c>
      <c r="V387" s="1" t="str">
        <f t="shared" si="20"/>
        <v>11029 – BILLARD CLUB MUSSIPONTAIN</v>
      </c>
    </row>
    <row r="388" spans="2:22" ht="15.75" thickBot="1" x14ac:dyDescent="0.3">
      <c r="B388" s="6" t="str">
        <f>'Libre 01-09-2025'!A389</f>
        <v>147570 C</v>
      </c>
      <c r="C388" s="1" t="str">
        <f>VLOOKUP(B388,TableauLibre[],2,0)</f>
        <v>FRIEDEL STEPHANE</v>
      </c>
      <c r="D388" s="23" t="str">
        <f>VLOOKUP(B388,TableauLibre[],8,0)</f>
        <v>11022 – ACADEMIE DE BILLARD SAINT-MAX / NANCY</v>
      </c>
      <c r="F388" s="12" t="str">
        <f>'Bande 01-09-2025'!A389</f>
        <v>012021 J</v>
      </c>
      <c r="G388" s="1" t="str">
        <f>VLOOKUP(F388,TableauBande[],2,0)</f>
        <v>MAZET PATRICK</v>
      </c>
      <c r="H388" s="23" t="str">
        <f>VLOOKUP(F388,TableauBande[],8,0)</f>
        <v>05043 – ACAD. TAPIS VERT DE REIMS</v>
      </c>
      <c r="J388" s="13" t="str">
        <f>'3B 01-09-2025'!A389</f>
        <v>010194 C</v>
      </c>
      <c r="K388" s="1" t="str">
        <f>VLOOKUP(J388,Tableau3Bandes[],2,0)</f>
        <v>KUEHN NICOLAS</v>
      </c>
      <c r="L388" s="23" t="str">
        <f>VLOOKUP(J388,Tableau3Bandes[],8,0)</f>
        <v>11034 – BILLARD CLUB EPINAL</v>
      </c>
      <c r="N388" s="14">
        <f>'Cadre 01-09-2025'!A389</f>
        <v>0</v>
      </c>
      <c r="O388" s="1" t="e">
        <f>VLOOKUP(N388,TableauCadre[],2,0)</f>
        <v>#N/A</v>
      </c>
      <c r="P388" s="23" t="e">
        <f>VLOOKUP(N388,TableauCadre[],8,0)</f>
        <v>#N/A</v>
      </c>
      <c r="R388" s="11" t="str">
        <f t="shared" si="18"/>
        <v>147570 C</v>
      </c>
      <c r="T388" s="1" t="s">
        <v>838</v>
      </c>
      <c r="U388" s="1" t="str">
        <f t="shared" si="19"/>
        <v>FRIEDEL STEPHANE</v>
      </c>
      <c r="V388" s="1" t="str">
        <f t="shared" si="20"/>
        <v>11022 – ACADEMIE DE BILLARD SAINT-MAX / NANCY</v>
      </c>
    </row>
    <row r="389" spans="2:22" ht="15.75" thickBot="1" x14ac:dyDescent="0.3">
      <c r="B389" s="6" t="str">
        <f>'Libre 01-09-2025'!A390</f>
        <v>159145 J</v>
      </c>
      <c r="C389" s="1" t="str">
        <f>VLOOKUP(B389,TableauLibre[],2,0)</f>
        <v>FRITSCH JEAN PIERRE</v>
      </c>
      <c r="D389" s="23" t="str">
        <f>VLOOKUP(B389,TableauLibre[],8,0)</f>
        <v>01049 – B.C. BARR</v>
      </c>
      <c r="F389" s="12" t="str">
        <f>'Bande 01-09-2025'!A390</f>
        <v>140763 Z</v>
      </c>
      <c r="G389" s="1" t="str">
        <f>VLOOKUP(F389,TableauBande[],2,0)</f>
        <v>MEDDAHI MOHAMED</v>
      </c>
      <c r="H389" s="23" t="str">
        <f>VLOOKUP(F389,TableauBande[],8,0)</f>
        <v>11013 – BILLARD CLUB METZ</v>
      </c>
      <c r="J389" s="13" t="str">
        <f>'3B 01-09-2025'!A390</f>
        <v>112378 G</v>
      </c>
      <c r="K389" s="1" t="str">
        <f>VLOOKUP(J389,Tableau3Bandes[],2,0)</f>
        <v>KUM GURSAD</v>
      </c>
      <c r="L389" s="23" t="str">
        <f>VLOOKUP(J389,Tableau3Bandes[],8,0)</f>
        <v>01042 – RETRO CLUB COLMAR</v>
      </c>
      <c r="N389" s="14">
        <f>'Cadre 01-09-2025'!A390</f>
        <v>0</v>
      </c>
      <c r="O389" s="1" t="e">
        <f>VLOOKUP(N389,TableauCadre[],2,0)</f>
        <v>#N/A</v>
      </c>
      <c r="P389" s="23" t="e">
        <f>VLOOKUP(N389,TableauCadre[],8,0)</f>
        <v>#N/A</v>
      </c>
      <c r="R389" s="11" t="str">
        <f t="shared" si="18"/>
        <v>159145 J</v>
      </c>
      <c r="T389" s="1" t="s">
        <v>840</v>
      </c>
      <c r="U389" s="1" t="str">
        <f t="shared" si="19"/>
        <v>FRITSCH JEAN PIERRE</v>
      </c>
      <c r="V389" s="1" t="str">
        <f t="shared" si="20"/>
        <v>01049 – B.C. BARR</v>
      </c>
    </row>
    <row r="390" spans="2:22" ht="15.75" thickBot="1" x14ac:dyDescent="0.3">
      <c r="B390" s="6" t="str">
        <f>'Libre 01-09-2025'!A391</f>
        <v>101993 V</v>
      </c>
      <c r="C390" s="1" t="str">
        <f>VLOOKUP(B390,TableauLibre[],2,0)</f>
        <v>FRITSCH LUCIEN</v>
      </c>
      <c r="D390" s="23" t="str">
        <f>VLOOKUP(B390,TableauLibre[],8,0)</f>
        <v>01010 – B.C. LINGOLSHEIM</v>
      </c>
      <c r="F390" s="12" t="str">
        <f>'Bande 01-09-2025'!A391</f>
        <v>166305 R</v>
      </c>
      <c r="G390" s="1" t="str">
        <f>VLOOKUP(F390,TableauBande[],2,0)</f>
        <v>MEIRHAEGHE PHILIPPE</v>
      </c>
      <c r="H390" s="23" t="str">
        <f>VLOOKUP(F390,TableauBande[],8,0)</f>
        <v>05035 – ROMILLY SPORT 10 SECTION BILLARD</v>
      </c>
      <c r="J390" s="13" t="str">
        <f>'3B 01-09-2025'!A391</f>
        <v>125759 X</v>
      </c>
      <c r="K390" s="1" t="str">
        <f>VLOOKUP(J390,Tableau3Bandes[],2,0)</f>
        <v>KWOKA CLEMENT</v>
      </c>
      <c r="L390" s="23" t="str">
        <f>VLOOKUP(J390,Tableau3Bandes[],8,0)</f>
        <v>11078 – BILLARD CLUB DE BRIEY</v>
      </c>
      <c r="N390" s="14">
        <f>'Cadre 01-09-2025'!A391</f>
        <v>0</v>
      </c>
      <c r="O390" s="1" t="e">
        <f>VLOOKUP(N390,TableauCadre[],2,0)</f>
        <v>#N/A</v>
      </c>
      <c r="P390" s="23" t="e">
        <f>VLOOKUP(N390,TableauCadre[],8,0)</f>
        <v>#N/A</v>
      </c>
      <c r="R390" s="11" t="str">
        <f t="shared" si="18"/>
        <v>101993 V</v>
      </c>
      <c r="T390" s="1" t="s">
        <v>842</v>
      </c>
      <c r="U390" s="1" t="str">
        <f t="shared" si="19"/>
        <v>FRITSCH LUCIEN</v>
      </c>
      <c r="V390" s="1" t="str">
        <f t="shared" si="20"/>
        <v>01010 – B.C. LINGOLSHEIM</v>
      </c>
    </row>
    <row r="391" spans="2:22" ht="15.75" thickBot="1" x14ac:dyDescent="0.3">
      <c r="B391" s="6" t="str">
        <f>'Libre 01-09-2025'!A392</f>
        <v>106403 L</v>
      </c>
      <c r="C391" s="1" t="str">
        <f>VLOOKUP(B391,TableauLibre[],2,0)</f>
        <v>FRITSCH MARCEL</v>
      </c>
      <c r="D391" s="23" t="str">
        <f>VLOOKUP(B391,TableauLibre[],8,0)</f>
        <v>05047 – BILLARD CLUB SEZANNAIS</v>
      </c>
      <c r="F391" s="12" t="str">
        <f>'Bande 01-09-2025'!A392</f>
        <v>010193 B</v>
      </c>
      <c r="G391" s="1" t="str">
        <f>VLOOKUP(F391,TableauBande[],2,0)</f>
        <v>MEISTER ALFRED</v>
      </c>
      <c r="H391" s="23" t="str">
        <f>VLOOKUP(F391,TableauBande[],8,0)</f>
        <v>01006 – AMICALE DE BILLARD ECKBOLSHEIM</v>
      </c>
      <c r="J391" s="13" t="str">
        <f>'3B 01-09-2025'!A392</f>
        <v>010087 Z</v>
      </c>
      <c r="K391" s="1" t="str">
        <f>VLOOKUP(J391,Tableau3Bandes[],2,0)</f>
        <v>LACOMB GUY</v>
      </c>
      <c r="L391" s="23" t="str">
        <f>VLOOKUP(J391,Tableau3Bandes[],8,0)</f>
        <v>01049 – B.C. BARR</v>
      </c>
      <c r="N391" s="14">
        <f>'Cadre 01-09-2025'!A392</f>
        <v>0</v>
      </c>
      <c r="O391" s="1" t="e">
        <f>VLOOKUP(N391,TableauCadre[],2,0)</f>
        <v>#N/A</v>
      </c>
      <c r="P391" s="23" t="e">
        <f>VLOOKUP(N391,TableauCadre[],8,0)</f>
        <v>#N/A</v>
      </c>
      <c r="R391" s="11" t="str">
        <f t="shared" si="18"/>
        <v>106403 L</v>
      </c>
      <c r="T391" s="1" t="s">
        <v>844</v>
      </c>
      <c r="U391" s="1" t="str">
        <f t="shared" si="19"/>
        <v>FRITSCH MARCEL</v>
      </c>
      <c r="V391" s="1" t="str">
        <f t="shared" si="20"/>
        <v>05047 – BILLARD CLUB SEZANNAIS</v>
      </c>
    </row>
    <row r="392" spans="2:22" ht="15.75" thickBot="1" x14ac:dyDescent="0.3">
      <c r="B392" s="6" t="str">
        <f>'Libre 01-09-2025'!A393</f>
        <v>010117 D</v>
      </c>
      <c r="C392" s="1" t="str">
        <f>VLOOKUP(B392,TableauLibre[],2,0)</f>
        <v>FROHNHOFER GEORGES</v>
      </c>
      <c r="D392" s="23" t="str">
        <f>VLOOKUP(B392,TableauLibre[],8,0)</f>
        <v>01041 – COLMAR BILLARD CLUB 71</v>
      </c>
      <c r="F392" s="12" t="str">
        <f>'Bande 01-09-2025'!A393</f>
        <v>010090 C</v>
      </c>
      <c r="G392" s="1" t="str">
        <f>VLOOKUP(F392,TableauBande[],2,0)</f>
        <v>MENGUS DANIEL</v>
      </c>
      <c r="H392" s="23" t="str">
        <f>VLOOKUP(F392,TableauBande[],8,0)</f>
        <v>01002 – B.C 1935 STRASBOURG-SCHILTIGHEIM</v>
      </c>
      <c r="J392" s="13" t="str">
        <f>'3B 01-09-2025'!A393</f>
        <v>148574 T</v>
      </c>
      <c r="K392" s="1" t="str">
        <f>VLOOKUP(J392,Tableau3Bandes[],2,0)</f>
        <v>LAFFERRE PATRICK</v>
      </c>
      <c r="L392" s="23" t="str">
        <f>VLOOKUP(J392,Tableau3Bandes[],8,0)</f>
        <v>05043 – ACAD. TAPIS VERT DE REIMS</v>
      </c>
      <c r="N392" s="14">
        <f>'Cadre 01-09-2025'!A393</f>
        <v>0</v>
      </c>
      <c r="O392" s="1" t="e">
        <f>VLOOKUP(N392,TableauCadre[],2,0)</f>
        <v>#N/A</v>
      </c>
      <c r="P392" s="23" t="e">
        <f>VLOOKUP(N392,TableauCadre[],8,0)</f>
        <v>#N/A</v>
      </c>
      <c r="R392" s="11" t="str">
        <f t="shared" si="18"/>
        <v>010117 D</v>
      </c>
      <c r="T392" s="1" t="s">
        <v>846</v>
      </c>
      <c r="U392" s="1" t="str">
        <f t="shared" si="19"/>
        <v>FROHNHOFER GEORGES</v>
      </c>
      <c r="V392" s="1" t="str">
        <f t="shared" si="20"/>
        <v>01041 – COLMAR BILLARD CLUB 71</v>
      </c>
    </row>
    <row r="393" spans="2:22" ht="15.75" thickBot="1" x14ac:dyDescent="0.3">
      <c r="B393" s="6" t="str">
        <f>'Libre 01-09-2025'!A394</f>
        <v>101998 A</v>
      </c>
      <c r="C393" s="1" t="str">
        <f>VLOOKUP(B393,TableauLibre[],2,0)</f>
        <v>FROHNHOFER OLIVIER</v>
      </c>
      <c r="D393" s="23" t="str">
        <f>VLOOKUP(B393,TableauLibre[],8,0)</f>
        <v>01023 – B.C. NEUF BRISACH</v>
      </c>
      <c r="F393" s="12" t="str">
        <f>'Bande 01-09-2025'!A394</f>
        <v>150120 Z</v>
      </c>
      <c r="G393" s="1" t="str">
        <f>VLOOKUP(F393,TableauBande[],2,0)</f>
        <v>MENNINGER ERIC</v>
      </c>
      <c r="H393" s="23" t="str">
        <f>VLOOKUP(F393,TableauBande[],8,0)</f>
        <v>01020 – B.C. 1947 SELESTAT</v>
      </c>
      <c r="J393" s="13" t="str">
        <f>'3B 01-09-2025'!A394</f>
        <v>166348 N</v>
      </c>
      <c r="K393" s="1" t="str">
        <f>VLOOKUP(J393,Tableau3Bandes[],2,0)</f>
        <v>LAGACHE PHILIPPE</v>
      </c>
      <c r="L393" s="23" t="str">
        <f>VLOOKUP(J393,Tableau3Bandes[],8,0)</f>
        <v>05040 – EPERNAY BILLARD CLUB</v>
      </c>
      <c r="N393" s="14">
        <f>'Cadre 01-09-2025'!A394</f>
        <v>0</v>
      </c>
      <c r="O393" s="1" t="e">
        <f>VLOOKUP(N393,TableauCadre[],2,0)</f>
        <v>#N/A</v>
      </c>
      <c r="P393" s="23" t="e">
        <f>VLOOKUP(N393,TableauCadre[],8,0)</f>
        <v>#N/A</v>
      </c>
      <c r="R393" s="11" t="str">
        <f t="shared" si="18"/>
        <v>101998 A</v>
      </c>
      <c r="T393" s="1" t="s">
        <v>848</v>
      </c>
      <c r="U393" s="1" t="str">
        <f t="shared" si="19"/>
        <v>FROHNHOFER OLIVIER</v>
      </c>
      <c r="V393" s="1" t="str">
        <f t="shared" si="20"/>
        <v>01023 – B.C. NEUF BRISACH</v>
      </c>
    </row>
    <row r="394" spans="2:22" ht="15.75" thickBot="1" x14ac:dyDescent="0.3">
      <c r="B394" s="6" t="str">
        <f>'Libre 01-09-2025'!A395</f>
        <v>015331 R</v>
      </c>
      <c r="C394" s="1" t="str">
        <f>VLOOKUP(B394,TableauLibre[],2,0)</f>
        <v>FRONTON JEAN PIERRE</v>
      </c>
      <c r="D394" s="23" t="str">
        <f>VLOOKUP(B394,TableauLibre[],8,0)</f>
        <v>11032 – BILLARD CLUB HOMECOURT</v>
      </c>
      <c r="F394" s="12" t="str">
        <f>'Bande 01-09-2025'!A395</f>
        <v>129741 B</v>
      </c>
      <c r="G394" s="1" t="str">
        <f>VLOOKUP(F394,TableauBande[],2,0)</f>
        <v>MERCHEZ AMAURY</v>
      </c>
      <c r="H394" s="23" t="str">
        <f>VLOOKUP(F394,TableauBande[],8,0)</f>
        <v>05040 – EPERNAY BILLARD CLUB</v>
      </c>
      <c r="J394" s="13" t="str">
        <f>'3B 01-09-2025'!A395</f>
        <v>014583 X</v>
      </c>
      <c r="K394" s="1" t="str">
        <f>VLOOKUP(J394,Tableau3Bandes[],2,0)</f>
        <v>LAGISSE MANFRED</v>
      </c>
      <c r="L394" s="23" t="str">
        <f>VLOOKUP(J394,Tableau3Bandes[],8,0)</f>
        <v>01006 – AMICALE DE BILLARD ECKBOLSHEIM</v>
      </c>
      <c r="N394" s="14">
        <f>'Cadre 01-09-2025'!A395</f>
        <v>0</v>
      </c>
      <c r="O394" s="1" t="e">
        <f>VLOOKUP(N394,TableauCadre[],2,0)</f>
        <v>#N/A</v>
      </c>
      <c r="P394" s="23" t="e">
        <f>VLOOKUP(N394,TableauCadre[],8,0)</f>
        <v>#N/A</v>
      </c>
      <c r="R394" s="11" t="str">
        <f t="shared" si="18"/>
        <v>015331 R</v>
      </c>
      <c r="T394" s="1" t="s">
        <v>850</v>
      </c>
      <c r="U394" s="1" t="str">
        <f t="shared" si="19"/>
        <v>FRONTON JEAN PIERRE</v>
      </c>
      <c r="V394" s="1" t="str">
        <f t="shared" si="20"/>
        <v>11032 – BILLARD CLUB HOMECOURT</v>
      </c>
    </row>
    <row r="395" spans="2:22" ht="15.75" thickBot="1" x14ac:dyDescent="0.3">
      <c r="B395" s="6" t="str">
        <f>'Libre 01-09-2025'!A396</f>
        <v>103749 J</v>
      </c>
      <c r="C395" s="1" t="str">
        <f>VLOOKUP(B395,TableauLibre[],2,0)</f>
        <v>FRYSZ JACQUES</v>
      </c>
      <c r="D395" s="23" t="str">
        <f>VLOOKUP(B395,TableauLibre[],8,0)</f>
        <v>05043 – ACAD. TAPIS VERT DE REIMS</v>
      </c>
      <c r="F395" s="12" t="str">
        <f>'Bande 01-09-2025'!A396</f>
        <v>148288 H</v>
      </c>
      <c r="G395" s="1" t="str">
        <f>VLOOKUP(F395,TableauBande[],2,0)</f>
        <v>MERTZ REMY</v>
      </c>
      <c r="H395" s="23" t="str">
        <f>VLOOKUP(F395,TableauBande[],8,0)</f>
        <v>01010 – B.C. LINGOLSHEIM</v>
      </c>
      <c r="J395" s="13" t="str">
        <f>'3B 01-09-2025'!A396</f>
        <v>010088 A</v>
      </c>
      <c r="K395" s="1" t="str">
        <f>VLOOKUP(J395,Tableau3Bandes[],2,0)</f>
        <v>LAGRENE ROBERT</v>
      </c>
      <c r="L395" s="23" t="str">
        <f>VLOOKUP(J395,Tableau3Bandes[],8,0)</f>
        <v>01002 – B.C 1935 STRASBOURG-SCHILTIGHEIM</v>
      </c>
      <c r="N395" s="14">
        <f>'Cadre 01-09-2025'!A396</f>
        <v>0</v>
      </c>
      <c r="O395" s="1" t="e">
        <f>VLOOKUP(N395,TableauCadre[],2,0)</f>
        <v>#N/A</v>
      </c>
      <c r="P395" s="23" t="e">
        <f>VLOOKUP(N395,TableauCadre[],8,0)</f>
        <v>#N/A</v>
      </c>
      <c r="R395" s="11" t="str">
        <f t="shared" si="18"/>
        <v>103749 J</v>
      </c>
      <c r="T395" s="1" t="s">
        <v>852</v>
      </c>
      <c r="U395" s="1" t="str">
        <f t="shared" si="19"/>
        <v>FRYSZ JACQUES</v>
      </c>
      <c r="V395" s="1" t="str">
        <f t="shared" si="20"/>
        <v>05043 – ACAD. TAPIS VERT DE REIMS</v>
      </c>
    </row>
    <row r="396" spans="2:22" ht="15.75" thickBot="1" x14ac:dyDescent="0.3">
      <c r="B396" s="6" t="str">
        <f>'Libre 01-09-2025'!A397</f>
        <v>010169 D</v>
      </c>
      <c r="C396" s="1" t="str">
        <f>VLOOKUP(B396,TableauLibre[],2,0)</f>
        <v>FUCHS PATRICK</v>
      </c>
      <c r="D396" s="23" t="str">
        <f>VLOOKUP(B396,TableauLibre[],8,0)</f>
        <v>01016 – B.C. HAGUENAU</v>
      </c>
      <c r="F396" s="12" t="str">
        <f>'Bande 01-09-2025'!A397</f>
        <v>014811 R</v>
      </c>
      <c r="G396" s="1" t="str">
        <f>VLOOKUP(F396,TableauBande[],2,0)</f>
        <v>MESA JOSE</v>
      </c>
      <c r="H396" s="23" t="str">
        <f>VLOOKUP(F396,TableauBande[],8,0)</f>
        <v>11013 – BILLARD CLUB METZ</v>
      </c>
      <c r="J396" s="13" t="str">
        <f>'3B 01-09-2025'!A397</f>
        <v>127315 T</v>
      </c>
      <c r="K396" s="1" t="str">
        <f>VLOOKUP(J396,Tableau3Bandes[],2,0)</f>
        <v>LAJOINIE JEAN PIERRE</v>
      </c>
      <c r="L396" s="23" t="str">
        <f>VLOOKUP(J396,Tableau3Bandes[],8,0)</f>
        <v>05047 – BILLARD CLUB SEZANNAIS</v>
      </c>
      <c r="N396" s="14">
        <f>'Cadre 01-09-2025'!A397</f>
        <v>0</v>
      </c>
      <c r="O396" s="1" t="e">
        <f>VLOOKUP(N396,TableauCadre[],2,0)</f>
        <v>#N/A</v>
      </c>
      <c r="P396" s="23" t="e">
        <f>VLOOKUP(N396,TableauCadre[],8,0)</f>
        <v>#N/A</v>
      </c>
      <c r="R396" s="11" t="str">
        <f t="shared" si="18"/>
        <v>010169 D</v>
      </c>
      <c r="T396" s="1" t="s">
        <v>854</v>
      </c>
      <c r="U396" s="1" t="str">
        <f t="shared" si="19"/>
        <v>FUCHS PATRICK</v>
      </c>
      <c r="V396" s="1" t="str">
        <f t="shared" si="20"/>
        <v>01016 – B.C. HAGUENAU</v>
      </c>
    </row>
    <row r="397" spans="2:22" ht="15.75" thickBot="1" x14ac:dyDescent="0.3">
      <c r="B397" s="6" t="str">
        <f>'Libre 01-09-2025'!A398</f>
        <v>010050 O</v>
      </c>
      <c r="C397" s="1" t="str">
        <f>VLOOKUP(B397,TableauLibre[],2,0)</f>
        <v>FUCHS PIERRE</v>
      </c>
      <c r="D397" s="23" t="str">
        <f>VLOOKUP(B397,TableauLibre[],8,0)</f>
        <v>01031 – B.C. ERSTEIN</v>
      </c>
      <c r="F397" s="12" t="str">
        <f>'Bande 01-09-2025'!A398</f>
        <v>010148 I</v>
      </c>
      <c r="G397" s="1" t="str">
        <f>VLOOKUP(F397,TableauBande[],2,0)</f>
        <v>MESSMER YVES</v>
      </c>
      <c r="H397" s="23" t="str">
        <f>VLOOKUP(F397,TableauBande[],8,0)</f>
        <v>01004 – B.C. BISCHHEIM</v>
      </c>
      <c r="J397" s="13" t="str">
        <f>'3B 01-09-2025'!A398</f>
        <v>011851 V</v>
      </c>
      <c r="K397" s="1" t="str">
        <f>VLOOKUP(J397,Tableau3Bandes[],2,0)</f>
        <v>LAMBERT MICHEL</v>
      </c>
      <c r="L397" s="23" t="str">
        <f>VLOOKUP(J397,Tableau3Bandes[],8,0)</f>
        <v>05047 – BILLARD CLUB SEZANNAIS</v>
      </c>
      <c r="N397" s="14">
        <f>'Cadre 01-09-2025'!A398</f>
        <v>0</v>
      </c>
      <c r="O397" s="1" t="e">
        <f>VLOOKUP(N397,TableauCadre[],2,0)</f>
        <v>#N/A</v>
      </c>
      <c r="P397" s="23" t="e">
        <f>VLOOKUP(N397,TableauCadre[],8,0)</f>
        <v>#N/A</v>
      </c>
      <c r="R397" s="11" t="str">
        <f t="shared" si="18"/>
        <v>010050 O</v>
      </c>
      <c r="T397" s="1" t="s">
        <v>856</v>
      </c>
      <c r="U397" s="1" t="str">
        <f t="shared" si="19"/>
        <v>FUCHS PIERRE</v>
      </c>
      <c r="V397" s="1" t="str">
        <f t="shared" si="20"/>
        <v>01031 – B.C. ERSTEIN</v>
      </c>
    </row>
    <row r="398" spans="2:22" ht="15.75" thickBot="1" x14ac:dyDescent="0.3">
      <c r="B398" s="6" t="str">
        <f>'Libre 01-09-2025'!A399</f>
        <v>159716 E</v>
      </c>
      <c r="C398" s="1" t="str">
        <f>VLOOKUP(B398,TableauLibre[],2,0)</f>
        <v>FUHRMANN JEAN JACQUES</v>
      </c>
      <c r="D398" s="23" t="str">
        <f>VLOOKUP(B398,TableauLibre[],8,0)</f>
        <v>11051 – BILLARD CLUB BARISIEN</v>
      </c>
      <c r="F398" s="12" t="str">
        <f>'Bande 01-09-2025'!A399</f>
        <v>176149 R</v>
      </c>
      <c r="G398" s="1" t="str">
        <f>VLOOKUP(F398,TableauBande[],2,0)</f>
        <v>MESTDAGH SERGE</v>
      </c>
      <c r="H398" s="23" t="str">
        <f>VLOOKUP(F398,TableauBande[],8,0)</f>
        <v>05028 – BILLARD CLUB DE MARIGNY ST FLAVY</v>
      </c>
      <c r="J398" s="13" t="str">
        <f>'3B 01-09-2025'!A399</f>
        <v>143965 D</v>
      </c>
      <c r="K398" s="1" t="str">
        <f>VLOOKUP(J398,Tableau3Bandes[],2,0)</f>
        <v>LAMBERT MICHEL</v>
      </c>
      <c r="L398" s="23" t="str">
        <f>VLOOKUP(J398,Tableau3Bandes[],8,0)</f>
        <v>05034 – BILLARD TROYES AGGLO</v>
      </c>
      <c r="N398" s="14">
        <f>'Cadre 01-09-2025'!A399</f>
        <v>0</v>
      </c>
      <c r="O398" s="1" t="e">
        <f>VLOOKUP(N398,TableauCadre[],2,0)</f>
        <v>#N/A</v>
      </c>
      <c r="P398" s="23" t="e">
        <f>VLOOKUP(N398,TableauCadre[],8,0)</f>
        <v>#N/A</v>
      </c>
      <c r="R398" s="11" t="str">
        <f t="shared" si="18"/>
        <v>159716 E</v>
      </c>
      <c r="T398" s="1" t="s">
        <v>858</v>
      </c>
      <c r="U398" s="1" t="str">
        <f t="shared" si="19"/>
        <v>FUHRMANN JEAN JACQUES</v>
      </c>
      <c r="V398" s="1" t="str">
        <f t="shared" si="20"/>
        <v>11051 – BILLARD CLUB BARISIEN</v>
      </c>
    </row>
    <row r="399" spans="2:22" ht="15.75" thickBot="1" x14ac:dyDescent="0.3">
      <c r="B399" s="6" t="str">
        <f>'Libre 01-09-2025'!A400</f>
        <v>011805 B</v>
      </c>
      <c r="C399" s="1" t="str">
        <f>VLOOKUP(B399,TableauLibre[],2,0)</f>
        <v>GALLET YANN</v>
      </c>
      <c r="D399" s="23" t="str">
        <f>VLOOKUP(B399,TableauLibre[],8,0)</f>
        <v>05001 – ACAD.CHARLEVILLE-MEZIERES</v>
      </c>
      <c r="F399" s="12" t="str">
        <f>'Bande 01-09-2025'!A400</f>
        <v>144501 T</v>
      </c>
      <c r="G399" s="1" t="str">
        <f>VLOOKUP(F399,TableauBande[],2,0)</f>
        <v>METOYER RENE</v>
      </c>
      <c r="H399" s="23" t="str">
        <f>VLOOKUP(F399,TableauBande[],8,0)</f>
        <v>11048 – ACADEMIE DE BILLARD DE ST DIZIER</v>
      </c>
      <c r="J399" s="13" t="str">
        <f>'3B 01-09-2025'!A400</f>
        <v>015374 I</v>
      </c>
      <c r="K399" s="1" t="str">
        <f>VLOOKUP(J399,Tableau3Bandes[],2,0)</f>
        <v>LAMOUREUX JEAN LOUP</v>
      </c>
      <c r="L399" s="23" t="str">
        <f>VLOOKUP(J399,Tableau3Bandes[],8,0)</f>
        <v>11048 – ACADEMIE DE BILLARD DE ST DIZIER</v>
      </c>
      <c r="N399" s="14">
        <f>'Cadre 01-09-2025'!A400</f>
        <v>0</v>
      </c>
      <c r="O399" s="1" t="e">
        <f>VLOOKUP(N399,TableauCadre[],2,0)</f>
        <v>#N/A</v>
      </c>
      <c r="P399" s="23" t="e">
        <f>VLOOKUP(N399,TableauCadre[],8,0)</f>
        <v>#N/A</v>
      </c>
      <c r="R399" s="11" t="str">
        <f t="shared" si="18"/>
        <v>011805 B</v>
      </c>
      <c r="T399" s="1" t="s">
        <v>860</v>
      </c>
      <c r="U399" s="1" t="str">
        <f t="shared" si="19"/>
        <v>GALLET YANN</v>
      </c>
      <c r="V399" s="1" t="str">
        <f t="shared" si="20"/>
        <v>05001 – ACAD.CHARLEVILLE-MEZIERES</v>
      </c>
    </row>
    <row r="400" spans="2:22" ht="15.75" thickBot="1" x14ac:dyDescent="0.3">
      <c r="B400" s="6" t="str">
        <f>'Libre 01-09-2025'!A401</f>
        <v>010201 J</v>
      </c>
      <c r="C400" s="1" t="str">
        <f>VLOOKUP(B400,TableauLibre[],2,0)</f>
        <v>GALLIPPI NICOLAS</v>
      </c>
      <c r="D400" s="23" t="str">
        <f>VLOOKUP(B400,TableauLibre[],8,0)</f>
        <v>01041 – COLMAR BILLARD CLUB 71</v>
      </c>
      <c r="F400" s="12" t="str">
        <f>'Bande 01-09-2025'!A401</f>
        <v>010023 N</v>
      </c>
      <c r="G400" s="1" t="str">
        <f>VLOOKUP(F400,TableauBande[],2,0)</f>
        <v>METZ MARCEL</v>
      </c>
      <c r="H400" s="23" t="str">
        <f>VLOOKUP(F400,TableauBande[],8,0)</f>
        <v>01031 – B.C. ERSTEIN</v>
      </c>
      <c r="J400" s="13" t="str">
        <f>'3B 01-09-2025'!A401</f>
        <v>121195 J</v>
      </c>
      <c r="K400" s="1" t="str">
        <f>VLOOKUP(J400,Tableau3Bandes[],2,0)</f>
        <v>LAMPSON MICHEL</v>
      </c>
      <c r="L400" s="23" t="str">
        <f>VLOOKUP(J400,Tableau3Bandes[],8,0)</f>
        <v>05001 – ACAD.CHARLEVILLE-MEZIERES</v>
      </c>
      <c r="N400" s="15">
        <f>'Cadre 01-09-2025'!A401</f>
        <v>0</v>
      </c>
      <c r="O400" s="1" t="e">
        <f>VLOOKUP(N400,TableauCadre[],2,0)</f>
        <v>#N/A</v>
      </c>
      <c r="P400" s="23" t="e">
        <f>VLOOKUP(N400,TableauCadre[],8,0)</f>
        <v>#N/A</v>
      </c>
      <c r="R400" s="11" t="str">
        <f t="shared" si="18"/>
        <v>010201 J</v>
      </c>
      <c r="T400" s="1" t="s">
        <v>862</v>
      </c>
      <c r="U400" s="1" t="str">
        <f t="shared" si="19"/>
        <v>GALLIPPI NICOLAS</v>
      </c>
      <c r="V400" s="1" t="str">
        <f t="shared" si="20"/>
        <v>01041 – COLMAR BILLARD CLUB 71</v>
      </c>
    </row>
    <row r="401" spans="2:22" ht="15.75" thickBot="1" x14ac:dyDescent="0.3">
      <c r="B401" s="6" t="str">
        <f>'Libre 01-09-2025'!A402</f>
        <v>181934 E</v>
      </c>
      <c r="C401" s="1" t="str">
        <f>VLOOKUP(B401,TableauLibre[],2,0)</f>
        <v>GALTIER GILLES</v>
      </c>
      <c r="D401" s="23" t="str">
        <f>VLOOKUP(B401,TableauLibre[],8,0)</f>
        <v>05040 – EPERNAY BILLARD CLUB</v>
      </c>
      <c r="F401" s="12" t="str">
        <f>'Bande 01-09-2025'!A402</f>
        <v>014986 K</v>
      </c>
      <c r="G401" s="1" t="str">
        <f>VLOOKUP(F401,TableauBande[],2,0)</f>
        <v>MEUNIER GILLES</v>
      </c>
      <c r="H401" s="23" t="str">
        <f>VLOOKUP(F401,TableauBande[],8,0)</f>
        <v>11053 – BILLARD CLUB LINEEN</v>
      </c>
      <c r="J401" s="13" t="str">
        <f>'3B 01-09-2025'!A402</f>
        <v>145736 G</v>
      </c>
      <c r="K401" s="1" t="str">
        <f>VLOOKUP(J401,Tableau3Bandes[],2,0)</f>
        <v>LANDO PATRICE</v>
      </c>
      <c r="L401" s="23" t="str">
        <f>VLOOKUP(J401,Tableau3Bandes[],8,0)</f>
        <v>05047 – BILLARD CLUB SEZANNAIS</v>
      </c>
      <c r="N401" s="1">
        <f>'Cadre 01-09-2025'!A402</f>
        <v>0</v>
      </c>
      <c r="R401" s="11" t="str">
        <f t="shared" si="18"/>
        <v>181934 E</v>
      </c>
      <c r="T401" s="1" t="s">
        <v>2846</v>
      </c>
      <c r="U401" s="1" t="str">
        <f t="shared" si="19"/>
        <v>GALTIER GILLES</v>
      </c>
      <c r="V401" s="1" t="str">
        <f t="shared" si="20"/>
        <v>05040 – EPERNAY BILLARD CLUB</v>
      </c>
    </row>
    <row r="402" spans="2:22" ht="15.75" thickBot="1" x14ac:dyDescent="0.3">
      <c r="B402" s="6" t="str">
        <f>'Libre 01-09-2025'!A403</f>
        <v>137317 L</v>
      </c>
      <c r="C402" s="1" t="str">
        <f>VLOOKUP(B402,TableauLibre[],2,0)</f>
        <v>GANGLOFF JEAN JACQUES</v>
      </c>
      <c r="D402" s="23" t="str">
        <f>VLOOKUP(B402,TableauLibre[],8,0)</f>
        <v>01049 – B.C. BARR</v>
      </c>
      <c r="F402" s="12" t="str">
        <f>'Bande 01-09-2025'!A403</f>
        <v>010163 X</v>
      </c>
      <c r="G402" s="1" t="str">
        <f>VLOOKUP(F402,TableauBande[],2,0)</f>
        <v>MEYER ALAIN</v>
      </c>
      <c r="H402" s="23" t="str">
        <f>VLOOKUP(F402,TableauBande[],8,0)</f>
        <v>01004 – B.C. BISCHHEIM</v>
      </c>
      <c r="J402" s="13" t="str">
        <f>'3B 01-09-2025'!A403</f>
        <v>124194 S</v>
      </c>
      <c r="K402" s="1" t="str">
        <f>VLOOKUP(J402,Tableau3Bandes[],2,0)</f>
        <v>LANTZ JEAN LOUIS</v>
      </c>
      <c r="L402" s="23" t="str">
        <f>VLOOKUP(J402,Tableau3Bandes[],8,0)</f>
        <v>11064 – BILLARD CLUB ELOYES</v>
      </c>
      <c r="N402" s="1">
        <f>'Cadre 01-09-2025'!A403</f>
        <v>0</v>
      </c>
      <c r="R402" s="11" t="str">
        <f t="shared" si="18"/>
        <v>137317 L</v>
      </c>
      <c r="T402" s="1" t="s">
        <v>864</v>
      </c>
      <c r="U402" s="1" t="str">
        <f t="shared" si="19"/>
        <v>GANGLOFF JEAN JACQUES</v>
      </c>
      <c r="V402" s="1" t="str">
        <f t="shared" si="20"/>
        <v>01049 – B.C. BARR</v>
      </c>
    </row>
    <row r="403" spans="2:22" ht="15.75" thickBot="1" x14ac:dyDescent="0.3">
      <c r="B403" s="6" t="str">
        <f>'Libre 01-09-2025'!A404</f>
        <v>167571 S</v>
      </c>
      <c r="C403" s="1" t="str">
        <f>VLOOKUP(B403,TableauLibre[],2,0)</f>
        <v>GANTOIS JEAN CLAUDE</v>
      </c>
      <c r="D403" s="23" t="str">
        <f>VLOOKUP(B403,TableauLibre[],8,0)</f>
        <v>05040 – EPERNAY BILLARD CLUB</v>
      </c>
      <c r="F403" s="12" t="str">
        <f>'Bande 01-09-2025'!A404</f>
        <v>106920 I</v>
      </c>
      <c r="G403" s="1" t="str">
        <f>VLOOKUP(F403,TableauBande[],2,0)</f>
        <v>MEYER FRANCIS</v>
      </c>
      <c r="H403" s="23" t="str">
        <f>VLOOKUP(F403,TableauBande[],8,0)</f>
        <v>01027 – B.C. GUEBWILLER</v>
      </c>
      <c r="J403" s="13" t="str">
        <f>'3B 01-09-2025'!A404</f>
        <v>125164 A</v>
      </c>
      <c r="K403" s="1" t="str">
        <f>VLOOKUP(J403,Tableau3Bandes[],2,0)</f>
        <v>LANUSSE CHRISTOPHE</v>
      </c>
      <c r="L403" s="23" t="str">
        <f>VLOOKUP(J403,Tableau3Bandes[],8,0)</f>
        <v>11027 – ASS. SPORT. LAXOVIENNE DE BILLARD</v>
      </c>
      <c r="N403" s="1">
        <f>'Cadre 01-09-2025'!A404</f>
        <v>0</v>
      </c>
      <c r="R403" s="11" t="str">
        <f t="shared" si="18"/>
        <v>167571 S</v>
      </c>
      <c r="T403" s="1" t="s">
        <v>866</v>
      </c>
      <c r="U403" s="1" t="str">
        <f t="shared" si="19"/>
        <v>GANTOIS JEAN CLAUDE</v>
      </c>
      <c r="V403" s="1" t="str">
        <f t="shared" si="20"/>
        <v>05040 – EPERNAY BILLARD CLUB</v>
      </c>
    </row>
    <row r="404" spans="2:22" ht="15.75" thickBot="1" x14ac:dyDescent="0.3">
      <c r="B404" s="6" t="str">
        <f>'Libre 01-09-2025'!A405</f>
        <v>015302 O</v>
      </c>
      <c r="C404" s="1" t="str">
        <f>VLOOKUP(B404,TableauLibre[],2,0)</f>
        <v>GARDEUX GILBERT</v>
      </c>
      <c r="D404" s="23" t="str">
        <f>VLOOKUP(B404,TableauLibre[],8,0)</f>
        <v>11044 – SAINT-DIE DES VOSGES BILLARD</v>
      </c>
      <c r="F404" s="12" t="str">
        <f>'Bande 01-09-2025'!A405</f>
        <v>107101 H</v>
      </c>
      <c r="G404" s="1" t="str">
        <f>VLOOKUP(F404,TableauBande[],2,0)</f>
        <v>MIASIK JEAN FRANCOIS</v>
      </c>
      <c r="H404" s="23" t="str">
        <f>VLOOKUP(F404,TableauBande[],8,0)</f>
        <v>11029 – BILLARD CLUB MUSSIPONTAIN</v>
      </c>
      <c r="J404" s="13" t="str">
        <f>'3B 01-09-2025'!A405</f>
        <v>147047 J</v>
      </c>
      <c r="K404" s="1" t="str">
        <f>VLOOKUP(J404,Tableau3Bandes[],2,0)</f>
        <v>LANUSSE JULIAN</v>
      </c>
      <c r="L404" s="23" t="str">
        <f>VLOOKUP(J404,Tableau3Bandes[],8,0)</f>
        <v>11027 – ASS. SPORT. LAXOVIENNE DE BILLARD</v>
      </c>
      <c r="N404" s="1">
        <f>'Cadre 01-09-2025'!A405</f>
        <v>0</v>
      </c>
      <c r="R404" s="11" t="str">
        <f t="shared" si="18"/>
        <v>015302 O</v>
      </c>
      <c r="T404" s="1" t="s">
        <v>868</v>
      </c>
      <c r="U404" s="1" t="str">
        <f t="shared" si="19"/>
        <v>GARDEUX GILBERT</v>
      </c>
      <c r="V404" s="1" t="str">
        <f t="shared" si="20"/>
        <v>11044 – SAINT-DIE DES VOSGES BILLARD</v>
      </c>
    </row>
    <row r="405" spans="2:22" ht="15.75" thickBot="1" x14ac:dyDescent="0.3">
      <c r="B405" s="6" t="str">
        <f>'Libre 01-09-2025'!A406</f>
        <v>150623 W</v>
      </c>
      <c r="C405" s="1" t="str">
        <f>VLOOKUP(B405,TableauLibre[],2,0)</f>
        <v>GARVES LIAM</v>
      </c>
      <c r="D405" s="23" t="str">
        <f>VLOOKUP(B405,TableauLibre[],8,0)</f>
        <v>05034 – BILLARD TROYES AGGLO</v>
      </c>
      <c r="F405" s="12" t="str">
        <f>'Bande 01-09-2025'!A406</f>
        <v>010040 E</v>
      </c>
      <c r="G405" s="1" t="str">
        <f>VLOOKUP(F405,TableauBande[],2,0)</f>
        <v>MICHEL GUY</v>
      </c>
      <c r="H405" s="23" t="str">
        <f>VLOOKUP(F405,TableauBande[],8,0)</f>
        <v>01004 – B.C. BISCHHEIM</v>
      </c>
      <c r="J405" s="13" t="str">
        <f>'3B 01-09-2025'!A406</f>
        <v>132706 C</v>
      </c>
      <c r="K405" s="1" t="str">
        <f>VLOOKUP(J405,Tableau3Bandes[],2,0)</f>
        <v>LAPOIRIE JEAN YVES</v>
      </c>
      <c r="L405" s="23" t="str">
        <f>VLOOKUP(J405,Tableau3Bandes[],8,0)</f>
        <v>11042 – BILLARD CLUB STEPHANOIS</v>
      </c>
      <c r="N405" s="1">
        <f>'Cadre 01-09-2025'!A406</f>
        <v>0</v>
      </c>
      <c r="R405" s="11" t="str">
        <f t="shared" si="18"/>
        <v>150623 W</v>
      </c>
      <c r="T405" s="1" t="s">
        <v>870</v>
      </c>
      <c r="U405" s="1" t="str">
        <f t="shared" si="19"/>
        <v>GARVES LIAM</v>
      </c>
      <c r="V405" s="1" t="str">
        <f t="shared" si="20"/>
        <v>05034 – BILLARD TROYES AGGLO</v>
      </c>
    </row>
    <row r="406" spans="2:22" ht="15.75" thickBot="1" x14ac:dyDescent="0.3">
      <c r="B406" s="6" t="str">
        <f>'Libre 01-09-2025'!A407</f>
        <v>167172 J</v>
      </c>
      <c r="C406" s="1" t="str">
        <f>VLOOKUP(B406,TableauLibre[],2,0)</f>
        <v>GASKA JEAN RAYMOND</v>
      </c>
      <c r="D406" s="23" t="str">
        <f>VLOOKUP(B406,TableauLibre[],8,0)</f>
        <v>05040 – EPERNAY BILLARD CLUB</v>
      </c>
      <c r="F406" s="12" t="str">
        <f>'Bande 01-09-2025'!A407</f>
        <v>015145 N</v>
      </c>
      <c r="G406" s="1" t="str">
        <f>VLOOKUP(F406,TableauBande[],2,0)</f>
        <v>MICHEL MARCEL</v>
      </c>
      <c r="H406" s="23" t="str">
        <f>VLOOKUP(F406,TableauBande[],8,0)</f>
        <v>11032 – BILLARD CLUB HOMECOURT</v>
      </c>
      <c r="J406" s="13" t="str">
        <f>'3B 01-09-2025'!A407</f>
        <v>145080 A</v>
      </c>
      <c r="K406" s="1" t="str">
        <f>VLOOKUP(J406,Tableau3Bandes[],2,0)</f>
        <v>LAROSE PATRICK</v>
      </c>
      <c r="L406" s="23" t="str">
        <f>VLOOKUP(J406,Tableau3Bandes[],8,0)</f>
        <v>11032 – BILLARD CLUB HOMECOURT</v>
      </c>
      <c r="N406" s="1">
        <f>'Cadre 01-09-2025'!A407</f>
        <v>0</v>
      </c>
      <c r="R406" s="11" t="str">
        <f t="shared" si="18"/>
        <v>167172 J</v>
      </c>
      <c r="T406" s="1" t="s">
        <v>872</v>
      </c>
      <c r="U406" s="1" t="str">
        <f t="shared" si="19"/>
        <v>GASKA JEAN RAYMOND</v>
      </c>
      <c r="V406" s="1" t="str">
        <f t="shared" si="20"/>
        <v>05040 – EPERNAY BILLARD CLUB</v>
      </c>
    </row>
    <row r="407" spans="2:22" ht="15.75" thickBot="1" x14ac:dyDescent="0.3">
      <c r="B407" s="6" t="str">
        <f>'Libre 01-09-2025'!A408</f>
        <v>152799 L</v>
      </c>
      <c r="C407" s="1" t="str">
        <f>VLOOKUP(B407,TableauLibre[],2,0)</f>
        <v>GAUDEFROY ALAIN</v>
      </c>
      <c r="D407" s="23" t="str">
        <f>VLOOKUP(B407,TableauLibre[],8,0)</f>
        <v>05047 – BILLARD CLUB SEZANNAIS</v>
      </c>
      <c r="F407" s="12" t="str">
        <f>'Bande 01-09-2025'!A408</f>
        <v>010105 R</v>
      </c>
      <c r="G407" s="1" t="str">
        <f>VLOOKUP(F407,TableauBande[],2,0)</f>
        <v>MIESCH GERARD</v>
      </c>
      <c r="H407" s="23" t="str">
        <f>VLOOKUP(F407,TableauBande[],8,0)</f>
        <v>01041 – COLMAR BILLARD CLUB 71</v>
      </c>
      <c r="J407" s="13" t="str">
        <f>'3B 01-09-2025'!A408</f>
        <v>011751 Z</v>
      </c>
      <c r="K407" s="1" t="str">
        <f>VLOOKUP(J407,Tableau3Bandes[],2,0)</f>
        <v>LAURENT ROGER</v>
      </c>
      <c r="L407" s="23" t="str">
        <f>VLOOKUP(J407,Tableau3Bandes[],8,0)</f>
        <v>05028 – BILLARD CLUB DE MARIGNY ST FLAVY</v>
      </c>
      <c r="N407" s="1">
        <f>'Cadre 01-09-2025'!A408</f>
        <v>0</v>
      </c>
      <c r="R407" s="11" t="str">
        <f t="shared" si="18"/>
        <v>152799 L</v>
      </c>
      <c r="T407" s="1" t="s">
        <v>874</v>
      </c>
      <c r="U407" s="1" t="str">
        <f t="shared" si="19"/>
        <v>GAUDEFROY ALAIN</v>
      </c>
      <c r="V407" s="1" t="str">
        <f t="shared" si="20"/>
        <v>05047 – BILLARD CLUB SEZANNAIS</v>
      </c>
    </row>
    <row r="408" spans="2:22" ht="15.75" thickBot="1" x14ac:dyDescent="0.3">
      <c r="B408" s="6" t="str">
        <f>'Libre 01-09-2025'!A409</f>
        <v>148251 S</v>
      </c>
      <c r="C408" s="1" t="str">
        <f>VLOOKUP(B408,TableauLibre[],2,0)</f>
        <v>GAUTHIER HERVE</v>
      </c>
      <c r="D408" s="23" t="str">
        <f>VLOOKUP(B408,TableauLibre[],8,0)</f>
        <v>05040 – EPERNAY BILLARD CLUB</v>
      </c>
      <c r="F408" s="12" t="str">
        <f>'Bande 01-09-2025'!A409</f>
        <v>014961 L</v>
      </c>
      <c r="G408" s="1" t="str">
        <f>VLOOKUP(F408,TableauBande[],2,0)</f>
        <v>MILLOT PASCAL</v>
      </c>
      <c r="H408" s="23" t="str">
        <f>VLOOKUP(F408,TableauBande[],8,0)</f>
        <v>11048 – ACADEMIE DE BILLARD DE ST DIZIER</v>
      </c>
      <c r="J408" s="13" t="str">
        <f>'3B 01-09-2025'!A409</f>
        <v>154587 E</v>
      </c>
      <c r="K408" s="1" t="str">
        <f>VLOOKUP(J408,Tableau3Bandes[],2,0)</f>
        <v>LAVAINE FABIEN</v>
      </c>
      <c r="L408" s="23" t="str">
        <f>VLOOKUP(J408,Tableau3Bandes[],8,0)</f>
        <v>11005 – E.S. HAGONDANGE</v>
      </c>
      <c r="N408" s="1">
        <f>'Cadre 01-09-2025'!A409</f>
        <v>0</v>
      </c>
      <c r="R408" s="11" t="str">
        <f t="shared" si="18"/>
        <v>148251 S</v>
      </c>
      <c r="T408" s="1" t="s">
        <v>876</v>
      </c>
      <c r="U408" s="1" t="str">
        <f t="shared" si="19"/>
        <v>GAUTHIER HERVE</v>
      </c>
      <c r="V408" s="1" t="str">
        <f t="shared" si="20"/>
        <v>05040 – EPERNAY BILLARD CLUB</v>
      </c>
    </row>
    <row r="409" spans="2:22" ht="15.75" thickBot="1" x14ac:dyDescent="0.3">
      <c r="B409" s="6" t="str">
        <f>'Libre 01-09-2025'!A410</f>
        <v>111932 C</v>
      </c>
      <c r="C409" s="1" t="str">
        <f>VLOOKUP(B409,TableauLibre[],2,0)</f>
        <v>GAUTHIER PHILIPPE</v>
      </c>
      <c r="D409" s="23" t="str">
        <f>VLOOKUP(B409,TableauLibre[],8,0)</f>
        <v>01070 – FCM BILLARD</v>
      </c>
      <c r="F409" s="12" t="str">
        <f>'Bande 01-09-2025'!A410</f>
        <v>015242 G</v>
      </c>
      <c r="G409" s="1" t="str">
        <f>VLOOKUP(F409,TableauBande[],2,0)</f>
        <v>MINDE BENOIT</v>
      </c>
      <c r="H409" s="23" t="str">
        <f>VLOOKUP(F409,TableauBande[],8,0)</f>
        <v>11005 – E.S. HAGONDANGE</v>
      </c>
      <c r="J409" s="13" t="str">
        <f>'3B 01-09-2025'!A410</f>
        <v>163915 T</v>
      </c>
      <c r="K409" s="1" t="str">
        <f>VLOOKUP(J409,Tableau3Bandes[],2,0)</f>
        <v>LAVAL DANIEL</v>
      </c>
      <c r="L409" s="23" t="str">
        <f>VLOOKUP(J409,Tableau3Bandes[],8,0)</f>
        <v>05040 – EPERNAY BILLARD CLUB</v>
      </c>
      <c r="N409" s="1">
        <f>'Cadre 01-09-2025'!A410</f>
        <v>0</v>
      </c>
      <c r="R409" s="11" t="str">
        <f t="shared" si="18"/>
        <v>111932 C</v>
      </c>
      <c r="T409" s="1" t="s">
        <v>2848</v>
      </c>
      <c r="U409" s="1" t="str">
        <f t="shared" si="19"/>
        <v>GAUTHIER PHILIPPE</v>
      </c>
      <c r="V409" s="1" t="str">
        <f t="shared" si="20"/>
        <v>01070 – FCM BILLARD</v>
      </c>
    </row>
    <row r="410" spans="2:22" ht="15.75" thickBot="1" x14ac:dyDescent="0.3">
      <c r="B410" s="6" t="str">
        <f>'Libre 01-09-2025'!A411</f>
        <v>139704 G</v>
      </c>
      <c r="C410" s="1" t="str">
        <f>VLOOKUP(B410,TableauLibre[],2,0)</f>
        <v>GAVART FABRICE</v>
      </c>
      <c r="D410" s="23" t="str">
        <f>VLOOKUP(B410,TableauLibre[],8,0)</f>
        <v>05043 – ACAD. TAPIS VERT DE REIMS</v>
      </c>
      <c r="F410" s="12" t="str">
        <f>'Bande 01-09-2025'!A411</f>
        <v>014962 M</v>
      </c>
      <c r="G410" s="1" t="str">
        <f>VLOOKUP(F410,TableauBande[],2,0)</f>
        <v>MION JEAN PIERRE</v>
      </c>
      <c r="H410" s="23" t="str">
        <f>VLOOKUP(F410,TableauBande[],8,0)</f>
        <v>11048 – ACADEMIE DE BILLARD DE ST DIZIER</v>
      </c>
      <c r="J410" s="13" t="str">
        <f>'3B 01-09-2025'!A411</f>
        <v>169358 K</v>
      </c>
      <c r="K410" s="1" t="str">
        <f>VLOOKUP(J410,Tableau3Bandes[],2,0)</f>
        <v>LAVERGNE BRUNO</v>
      </c>
      <c r="L410" s="23" t="str">
        <f>VLOOKUP(J410,Tableau3Bandes[],8,0)</f>
        <v>11034 – BILLARD CLUB EPINAL</v>
      </c>
      <c r="N410" s="1">
        <f>'Cadre 01-09-2025'!A411</f>
        <v>0</v>
      </c>
      <c r="R410" s="11" t="str">
        <f t="shared" si="18"/>
        <v>139704 G</v>
      </c>
      <c r="T410" s="1" t="s">
        <v>878</v>
      </c>
      <c r="U410" s="1" t="str">
        <f t="shared" si="19"/>
        <v>GAVART FABRICE</v>
      </c>
      <c r="V410" s="1" t="str">
        <f t="shared" si="20"/>
        <v>05043 – ACAD. TAPIS VERT DE REIMS</v>
      </c>
    </row>
    <row r="411" spans="2:22" ht="15.75" thickBot="1" x14ac:dyDescent="0.3">
      <c r="B411" s="6" t="str">
        <f>'Libre 01-09-2025'!A412</f>
        <v>010466 O</v>
      </c>
      <c r="C411" s="1" t="str">
        <f>VLOOKUP(B411,TableauLibre[],2,0)</f>
        <v>GEFFA ROGER</v>
      </c>
      <c r="D411" s="23" t="str">
        <f>VLOOKUP(B411,TableauLibre[],8,0)</f>
        <v>01041 – COLMAR BILLARD CLUB 71</v>
      </c>
      <c r="F411" s="12" t="str">
        <f>'Bande 01-09-2025'!A412</f>
        <v>121175 P</v>
      </c>
      <c r="G411" s="1" t="str">
        <f>VLOOKUP(F411,TableauBande[],2,0)</f>
        <v>MOCQUERY MICHEL</v>
      </c>
      <c r="H411" s="23" t="str">
        <f>VLOOKUP(F411,TableauBande[],8,0)</f>
        <v>05034 – BILLARD TROYES AGGLO</v>
      </c>
      <c r="J411" s="13" t="str">
        <f>'3B 01-09-2025'!A412</f>
        <v>011803 Z</v>
      </c>
      <c r="K411" s="1" t="str">
        <f>VLOOKUP(J411,Tableau3Bandes[],2,0)</f>
        <v>LEBOEUF SYLVAIN</v>
      </c>
      <c r="L411" s="23" t="str">
        <f>VLOOKUP(J411,Tableau3Bandes[],8,0)</f>
        <v>05040 – EPERNAY BILLARD CLUB</v>
      </c>
      <c r="N411" s="1">
        <f>'Cadre 01-09-2025'!A412</f>
        <v>0</v>
      </c>
      <c r="R411" s="11" t="str">
        <f t="shared" si="18"/>
        <v>010466 O</v>
      </c>
      <c r="T411" s="1" t="s">
        <v>880</v>
      </c>
      <c r="U411" s="1" t="str">
        <f t="shared" si="19"/>
        <v>GEFFA ROGER</v>
      </c>
      <c r="V411" s="1" t="str">
        <f t="shared" si="20"/>
        <v>01041 – COLMAR BILLARD CLUB 71</v>
      </c>
    </row>
    <row r="412" spans="2:22" ht="15.75" thickBot="1" x14ac:dyDescent="0.3">
      <c r="B412" s="6" t="str">
        <f>'Libre 01-09-2025'!A413</f>
        <v>012366 Q</v>
      </c>
      <c r="C412" s="1" t="str">
        <f>VLOOKUP(B412,TableauLibre[],2,0)</f>
        <v>GEISS AURELIEN</v>
      </c>
      <c r="D412" s="23" t="str">
        <f>VLOOKUP(B412,TableauLibre[],8,0)</f>
        <v>01006 – AMICALE DE BILLARD ECKBOLSHEIM</v>
      </c>
      <c r="F412" s="12" t="str">
        <f>'Bande 01-09-2025'!A413</f>
        <v>014950 A</v>
      </c>
      <c r="G412" s="1" t="str">
        <f>VLOOKUP(F412,TableauBande[],2,0)</f>
        <v>MOHAMED ANDRE</v>
      </c>
      <c r="H412" s="23" t="str">
        <f>VLOOKUP(F412,TableauBande[],8,0)</f>
        <v>11050 – BILLARD CLUB SAINT MIHIEL</v>
      </c>
      <c r="J412" s="13" t="str">
        <f>'3B 01-09-2025'!A413</f>
        <v>120532 W</v>
      </c>
      <c r="K412" s="1" t="str">
        <f>VLOOKUP(J412,Tableau3Bandes[],2,0)</f>
        <v>LECERF GUY</v>
      </c>
      <c r="L412" s="23" t="str">
        <f>VLOOKUP(J412,Tableau3Bandes[],8,0)</f>
        <v>11023 – BILLARD CLUB NEUVES MAISONS</v>
      </c>
      <c r="N412" s="1">
        <f>'Cadre 01-09-2025'!A413</f>
        <v>0</v>
      </c>
      <c r="R412" s="11" t="str">
        <f t="shared" si="18"/>
        <v>012366 Q</v>
      </c>
      <c r="T412" s="1" t="s">
        <v>882</v>
      </c>
      <c r="U412" s="1" t="str">
        <f t="shared" si="19"/>
        <v>GEISS AURELIEN</v>
      </c>
      <c r="V412" s="1" t="str">
        <f t="shared" si="20"/>
        <v>01006 – AMICALE DE BILLARD ECKBOLSHEIM</v>
      </c>
    </row>
    <row r="413" spans="2:22" ht="15.75" thickBot="1" x14ac:dyDescent="0.3">
      <c r="B413" s="6" t="str">
        <f>'Libre 01-09-2025'!A414</f>
        <v>010059 X</v>
      </c>
      <c r="C413" s="1" t="str">
        <f>VLOOKUP(B413,TableauLibre[],2,0)</f>
        <v>GEISSERT DANIEL</v>
      </c>
      <c r="D413" s="23" t="str">
        <f>VLOOKUP(B413,TableauLibre[],8,0)</f>
        <v>01016 – B.C. HAGUENAU</v>
      </c>
      <c r="F413" s="12" t="str">
        <f>'Bande 01-09-2025'!A414</f>
        <v>010311 P</v>
      </c>
      <c r="G413" s="1" t="str">
        <f>VLOOKUP(F413,TableauBande[],2,0)</f>
        <v>MONNIER GILLES</v>
      </c>
      <c r="H413" s="23" t="str">
        <f>VLOOKUP(F413,TableauBande[],8,0)</f>
        <v>01016 – B.C. HAGUENAU</v>
      </c>
      <c r="J413" s="13" t="str">
        <f>'3B 01-09-2025'!A414</f>
        <v>119610 K</v>
      </c>
      <c r="K413" s="1" t="str">
        <f>VLOOKUP(J413,Tableau3Bandes[],2,0)</f>
        <v>LECLERC PHILIPPE</v>
      </c>
      <c r="L413" s="23" t="str">
        <f>VLOOKUP(J413,Tableau3Bandes[],8,0)</f>
        <v>11005 – E.S. HAGONDANGE</v>
      </c>
      <c r="N413" s="1">
        <f>'Cadre 01-09-2025'!A414</f>
        <v>0</v>
      </c>
      <c r="R413" s="11" t="str">
        <f t="shared" si="18"/>
        <v>010059 X</v>
      </c>
      <c r="T413" s="1" t="s">
        <v>884</v>
      </c>
      <c r="U413" s="1" t="str">
        <f t="shared" si="19"/>
        <v>GEISSERT DANIEL</v>
      </c>
      <c r="V413" s="1" t="str">
        <f t="shared" si="20"/>
        <v>01016 – B.C. HAGUENAU</v>
      </c>
    </row>
    <row r="414" spans="2:22" ht="15.75" thickBot="1" x14ac:dyDescent="0.3">
      <c r="B414" s="6" t="str">
        <f>'Libre 01-09-2025'!A415</f>
        <v>172747 T</v>
      </c>
      <c r="C414" s="1" t="str">
        <f>VLOOKUP(B414,TableauLibre[],2,0)</f>
        <v>GELINET JEROME</v>
      </c>
      <c r="D414" s="23" t="str">
        <f>VLOOKUP(B414,TableauLibre[],8,0)</f>
        <v>11029 – BILLARD CLUB MUSSIPONTAIN</v>
      </c>
      <c r="F414" s="12" t="str">
        <f>'Bande 01-09-2025'!A415</f>
        <v>129684 W</v>
      </c>
      <c r="G414" s="1" t="str">
        <f>VLOOKUP(F414,TableauBande[],2,0)</f>
        <v>MONPONTET PASCAL</v>
      </c>
      <c r="H414" s="23" t="str">
        <f>VLOOKUP(F414,TableauBande[],8,0)</f>
        <v>11029 – BILLARD CLUB MUSSIPONTAIN</v>
      </c>
      <c r="J414" s="13" t="str">
        <f>'3B 01-09-2025'!A415</f>
        <v>015130 Y</v>
      </c>
      <c r="K414" s="1" t="str">
        <f>VLOOKUP(J414,Tableau3Bandes[],2,0)</f>
        <v>LECLERC STEPHANE</v>
      </c>
      <c r="L414" s="23" t="str">
        <f>VLOOKUP(J414,Tableau3Bandes[],8,0)</f>
        <v>11050 – BILLARD CLUB SAINT MIHIEL</v>
      </c>
      <c r="N414" s="1">
        <f>'Cadre 01-09-2025'!A415</f>
        <v>0</v>
      </c>
      <c r="R414" s="11" t="str">
        <f t="shared" si="18"/>
        <v>172747 T</v>
      </c>
      <c r="T414" s="1" t="s">
        <v>886</v>
      </c>
      <c r="U414" s="1" t="str">
        <f t="shared" si="19"/>
        <v>GELINET JEROME</v>
      </c>
      <c r="V414" s="1" t="str">
        <f t="shared" si="20"/>
        <v>11029 – BILLARD CLUB MUSSIPONTAIN</v>
      </c>
    </row>
    <row r="415" spans="2:22" ht="15.75" thickBot="1" x14ac:dyDescent="0.3">
      <c r="B415" s="6" t="str">
        <f>'Libre 01-09-2025'!A416</f>
        <v>015167 J</v>
      </c>
      <c r="C415" s="1" t="str">
        <f>VLOOKUP(B415,TableauLibre[],2,0)</f>
        <v>GENY ALAIN</v>
      </c>
      <c r="D415" s="23" t="str">
        <f>VLOOKUP(B415,TableauLibre[],8,0)</f>
        <v>11042 – BILLARD CLUB STEPHANOIS</v>
      </c>
      <c r="F415" s="12" t="str">
        <f>'Bande 01-09-2025'!A416</f>
        <v>015365 Z</v>
      </c>
      <c r="G415" s="1" t="str">
        <f>VLOOKUP(F415,TableauBande[],2,0)</f>
        <v>MONTEL JONATHAN</v>
      </c>
      <c r="H415" s="23" t="str">
        <f>VLOOKUP(F415,TableauBande[],8,0)</f>
        <v>11051 – BILLARD CLUB BARISIEN</v>
      </c>
      <c r="J415" s="13" t="str">
        <f>'3B 01-09-2025'!A416</f>
        <v>010439 N</v>
      </c>
      <c r="K415" s="1" t="str">
        <f>VLOOKUP(J415,Tableau3Bandes[],2,0)</f>
        <v>LECLERCQ JACQUES</v>
      </c>
      <c r="L415" s="23" t="str">
        <f>VLOOKUP(J415,Tableau3Bandes[],8,0)</f>
        <v>01016 – B.C. HAGUENAU</v>
      </c>
      <c r="N415" s="1">
        <f>'Cadre 01-09-2025'!A416</f>
        <v>0</v>
      </c>
      <c r="R415" s="11" t="str">
        <f t="shared" si="18"/>
        <v>015167 J</v>
      </c>
      <c r="T415" s="1" t="s">
        <v>888</v>
      </c>
      <c r="U415" s="1" t="str">
        <f t="shared" si="19"/>
        <v>GENY ALAIN</v>
      </c>
      <c r="V415" s="1" t="str">
        <f t="shared" si="20"/>
        <v>11042 – BILLARD CLUB STEPHANOIS</v>
      </c>
    </row>
    <row r="416" spans="2:22" ht="15.75" thickBot="1" x14ac:dyDescent="0.3">
      <c r="B416" s="6" t="str">
        <f>'Libre 01-09-2025'!A417</f>
        <v>155672 J</v>
      </c>
      <c r="C416" s="1" t="str">
        <f>VLOOKUP(B416,TableauLibre[],2,0)</f>
        <v>GEOFFROY LAURA</v>
      </c>
      <c r="D416" s="23" t="str">
        <f>VLOOKUP(B416,TableauLibre[],8,0)</f>
        <v>11029 – BILLARD CLUB MUSSIPONTAIN</v>
      </c>
      <c r="F416" s="12" t="str">
        <f>'Bande 01-09-2025'!A417</f>
        <v>136171 J</v>
      </c>
      <c r="G416" s="1" t="str">
        <f>VLOOKUP(F416,TableauBande[],2,0)</f>
        <v>MOREAU BERNARD</v>
      </c>
      <c r="H416" s="23" t="str">
        <f>VLOOKUP(F416,TableauBande[],8,0)</f>
        <v>05042 – ACAD.CHALONNAISE DE BILLARD</v>
      </c>
      <c r="J416" s="13" t="str">
        <f>'3B 01-09-2025'!A417</f>
        <v>010008 Y</v>
      </c>
      <c r="K416" s="1" t="str">
        <f>VLOOKUP(J416,Tableau3Bandes[],2,0)</f>
        <v>LEFEVRE BERNARD</v>
      </c>
      <c r="L416" s="23" t="str">
        <f>VLOOKUP(J416,Tableau3Bandes[],8,0)</f>
        <v>01035 – B.C. 60 COCOBEN</v>
      </c>
      <c r="N416" s="1">
        <f>'Cadre 01-09-2025'!A417</f>
        <v>0</v>
      </c>
      <c r="R416" s="11" t="str">
        <f t="shared" si="18"/>
        <v>155672 J</v>
      </c>
      <c r="T416" s="1" t="s">
        <v>890</v>
      </c>
      <c r="U416" s="1" t="str">
        <f t="shared" si="19"/>
        <v>GEOFFROY LAURA</v>
      </c>
      <c r="V416" s="1" t="str">
        <f t="shared" si="20"/>
        <v>11029 – BILLARD CLUB MUSSIPONTAIN</v>
      </c>
    </row>
    <row r="417" spans="2:22" ht="15.75" thickBot="1" x14ac:dyDescent="0.3">
      <c r="B417" s="6" t="str">
        <f>'Libre 01-09-2025'!A418</f>
        <v>015400 I</v>
      </c>
      <c r="C417" s="1" t="str">
        <f>VLOOKUP(B417,TableauLibre[],2,0)</f>
        <v>GEORGES BERTRAND</v>
      </c>
      <c r="D417" s="23" t="str">
        <f>VLOOKUP(B417,TableauLibre[],8,0)</f>
        <v>11005 – E.S. HAGONDANGE</v>
      </c>
      <c r="F417" s="12" t="str">
        <f>'Bande 01-09-2025'!A418</f>
        <v>014769 B</v>
      </c>
      <c r="G417" s="1" t="str">
        <f>VLOOKUP(F417,TableauBande[],2,0)</f>
        <v>MOSHIRPUR MASSOUD</v>
      </c>
      <c r="H417" s="23" t="str">
        <f>VLOOKUP(F417,TableauBande[],8,0)</f>
        <v>11003 – BILLARD CLUB BAN SAINT MARTIN</v>
      </c>
      <c r="J417" s="13" t="str">
        <f>'3B 01-09-2025'!A418</f>
        <v>120966 O</v>
      </c>
      <c r="K417" s="1" t="str">
        <f>VLOOKUP(J417,Tableau3Bandes[],2,0)</f>
        <v>LEFEVRE JEREMY</v>
      </c>
      <c r="L417" s="23" t="str">
        <f>VLOOKUP(J417,Tableau3Bandes[],8,0)</f>
        <v>01035 – B.C. 60 COCOBEN</v>
      </c>
      <c r="N417" s="1">
        <f>'Cadre 01-09-2025'!A418</f>
        <v>0</v>
      </c>
      <c r="R417" s="11" t="str">
        <f t="shared" si="18"/>
        <v>015400 I</v>
      </c>
      <c r="T417" s="1" t="s">
        <v>892</v>
      </c>
      <c r="U417" s="1" t="str">
        <f t="shared" si="19"/>
        <v>GEORGES BERTRAND</v>
      </c>
      <c r="V417" s="1" t="str">
        <f t="shared" si="20"/>
        <v>11005 – E.S. HAGONDANGE</v>
      </c>
    </row>
    <row r="418" spans="2:22" ht="15.75" thickBot="1" x14ac:dyDescent="0.3">
      <c r="B418" s="6" t="str">
        <f>'Libre 01-09-2025'!A419</f>
        <v>014808 O</v>
      </c>
      <c r="C418" s="1" t="str">
        <f>VLOOKUP(B418,TableauLibre[],2,0)</f>
        <v>GEORGES MARCEL</v>
      </c>
      <c r="D418" s="23" t="str">
        <f>VLOOKUP(B418,TableauLibre[],8,0)</f>
        <v>11003 – BILLARD CLUB BAN SAINT MARTIN</v>
      </c>
      <c r="F418" s="12" t="str">
        <f>'Bande 01-09-2025'!A419</f>
        <v>010256 M</v>
      </c>
      <c r="G418" s="1" t="str">
        <f>VLOOKUP(F418,TableauBande[],2,0)</f>
        <v>MOTHIRON ALAIN</v>
      </c>
      <c r="H418" s="23" t="str">
        <f>VLOOKUP(F418,TableauBande[],8,0)</f>
        <v>01020 – B.C. 1947 SELESTAT</v>
      </c>
      <c r="J418" s="13" t="str">
        <f>'3B 01-09-2025'!A419</f>
        <v>120968 Q</v>
      </c>
      <c r="K418" s="1" t="str">
        <f>VLOOKUP(J418,Tableau3Bandes[],2,0)</f>
        <v>LEFEVRE JEROME</v>
      </c>
      <c r="L418" s="23" t="str">
        <f>VLOOKUP(J418,Tableau3Bandes[],8,0)</f>
        <v>01035 – B.C. 60 COCOBEN</v>
      </c>
      <c r="N418" s="1">
        <f>'Cadre 01-09-2025'!A419</f>
        <v>0</v>
      </c>
      <c r="R418" s="11" t="str">
        <f t="shared" si="18"/>
        <v>014808 O</v>
      </c>
      <c r="T418" s="1" t="s">
        <v>894</v>
      </c>
      <c r="U418" s="1" t="str">
        <f t="shared" si="19"/>
        <v>GEORGES MARCEL</v>
      </c>
      <c r="V418" s="1" t="str">
        <f t="shared" si="20"/>
        <v>11003 – BILLARD CLUB BAN SAINT MARTIN</v>
      </c>
    </row>
    <row r="419" spans="2:22" ht="15.75" thickBot="1" x14ac:dyDescent="0.3">
      <c r="B419" s="6" t="str">
        <f>'Libre 01-09-2025'!A420</f>
        <v>147745 S</v>
      </c>
      <c r="C419" s="1" t="str">
        <f>VLOOKUP(B419,TableauLibre[],2,0)</f>
        <v>GERARD BRUNO</v>
      </c>
      <c r="D419" s="23" t="str">
        <f>VLOOKUP(B419,TableauLibre[],8,0)</f>
        <v>11034 – BILLARD CLUB EPINAL</v>
      </c>
      <c r="F419" s="12" t="str">
        <f>'Bande 01-09-2025'!A420</f>
        <v>011937 D</v>
      </c>
      <c r="G419" s="1" t="str">
        <f>VLOOKUP(F419,TableauBande[],2,0)</f>
        <v>MOUGEOLLE JACQUES</v>
      </c>
      <c r="H419" s="23" t="str">
        <f>VLOOKUP(F419,TableauBande[],8,0)</f>
        <v>05034 – BILLARD TROYES AGGLO</v>
      </c>
      <c r="J419" s="13" t="str">
        <f>'3B 01-09-2025'!A420</f>
        <v>115070 U</v>
      </c>
      <c r="K419" s="1" t="str">
        <f>VLOOKUP(J419,Tableau3Bandes[],2,0)</f>
        <v>LEFEVRE PATRICK</v>
      </c>
      <c r="L419" s="23" t="str">
        <f>VLOOKUP(J419,Tableau3Bandes[],8,0)</f>
        <v>05043 – ACAD. TAPIS VERT DE REIMS</v>
      </c>
      <c r="N419" s="1">
        <f>'Cadre 01-09-2025'!A420</f>
        <v>0</v>
      </c>
      <c r="R419" s="11" t="str">
        <f t="shared" si="18"/>
        <v>147745 S</v>
      </c>
      <c r="T419" s="1" t="s">
        <v>896</v>
      </c>
      <c r="U419" s="1" t="str">
        <f t="shared" si="19"/>
        <v>GERARD BRUNO</v>
      </c>
      <c r="V419" s="1" t="str">
        <f t="shared" si="20"/>
        <v>11034 – BILLARD CLUB EPINAL</v>
      </c>
    </row>
    <row r="420" spans="2:22" ht="15.75" thickBot="1" x14ac:dyDescent="0.3">
      <c r="B420" s="6" t="str">
        <f>'Libre 01-09-2025'!A421</f>
        <v>148969 Y</v>
      </c>
      <c r="C420" s="1" t="str">
        <f>VLOOKUP(B420,TableauLibre[],2,0)</f>
        <v>GERARD JULES</v>
      </c>
      <c r="D420" s="23" t="str">
        <f>VLOOKUP(B420,TableauLibre[],8,0)</f>
        <v>11034 – BILLARD CLUB EPINAL</v>
      </c>
      <c r="F420" s="12" t="str">
        <f>'Bande 01-09-2025'!A421</f>
        <v>107122 C</v>
      </c>
      <c r="G420" s="1" t="str">
        <f>VLOOKUP(F420,TableauBande[],2,0)</f>
        <v>MOULARD ANDRE</v>
      </c>
      <c r="H420" s="23" t="str">
        <f>VLOOKUP(F420,TableauBande[],8,0)</f>
        <v>11002 – ASSOCIATION SAULXURONNE DE BILLARD</v>
      </c>
      <c r="J420" s="13" t="str">
        <f>'3B 01-09-2025'!A421</f>
        <v>181482 N</v>
      </c>
      <c r="K420" s="1" t="str">
        <f>VLOOKUP(J420,Tableau3Bandes[],2,0)</f>
        <v>LEGAZPI RUBEN</v>
      </c>
      <c r="L420" s="23" t="str">
        <f>VLOOKUP(J420,Tableau3Bandes[],8,0)</f>
        <v>01041 – COLMAR BILLARD CLUB 71</v>
      </c>
      <c r="N420" s="1">
        <f>'Cadre 01-09-2025'!A421</f>
        <v>0</v>
      </c>
      <c r="R420" s="11" t="str">
        <f t="shared" si="18"/>
        <v>148969 Y</v>
      </c>
      <c r="T420" s="1" t="s">
        <v>898</v>
      </c>
      <c r="U420" s="1" t="str">
        <f t="shared" si="19"/>
        <v>GERARD JULES</v>
      </c>
      <c r="V420" s="1" t="str">
        <f t="shared" si="20"/>
        <v>11034 – BILLARD CLUB EPINAL</v>
      </c>
    </row>
    <row r="421" spans="2:22" ht="15.75" thickBot="1" x14ac:dyDescent="0.3">
      <c r="B421" s="6" t="str">
        <f>'Libre 01-09-2025'!A422</f>
        <v>156800 K</v>
      </c>
      <c r="C421" s="1" t="str">
        <f>VLOOKUP(B421,TableauLibre[],2,0)</f>
        <v>GERARD RENE</v>
      </c>
      <c r="D421" s="23" t="str">
        <f>VLOOKUP(B421,TableauLibre[],8,0)</f>
        <v>05040 – EPERNAY BILLARD CLUB</v>
      </c>
      <c r="F421" s="12" t="str">
        <f>'Bande 01-09-2025'!A422</f>
        <v>147065 D</v>
      </c>
      <c r="G421" s="1" t="str">
        <f>VLOOKUP(F421,TableauBande[],2,0)</f>
        <v>MOURER THIBAUD</v>
      </c>
      <c r="H421" s="23" t="str">
        <f>VLOOKUP(F421,TableauBande[],8,0)</f>
        <v>01006 – AMICALE DE BILLARD ECKBOLSHEIM</v>
      </c>
      <c r="J421" s="13" t="str">
        <f>'3B 01-09-2025'!A422</f>
        <v>153625 J</v>
      </c>
      <c r="K421" s="1" t="str">
        <f>VLOOKUP(J421,Tableau3Bandes[],2,0)</f>
        <v>LEGER CHRISTIAN</v>
      </c>
      <c r="L421" s="23" t="str">
        <f>VLOOKUP(J421,Tableau3Bandes[],8,0)</f>
        <v>05035 – ROMILLY SPORT 10 SECTION BILLARD</v>
      </c>
      <c r="N421" s="1">
        <f>'Cadre 01-09-2025'!A422</f>
        <v>0</v>
      </c>
      <c r="R421" s="11" t="str">
        <f t="shared" si="18"/>
        <v>156800 K</v>
      </c>
      <c r="T421" s="1" t="s">
        <v>900</v>
      </c>
      <c r="U421" s="1" t="str">
        <f t="shared" si="19"/>
        <v>GERARD RENE</v>
      </c>
      <c r="V421" s="1" t="str">
        <f t="shared" si="20"/>
        <v>05040 – EPERNAY BILLARD CLUB</v>
      </c>
    </row>
    <row r="422" spans="2:22" ht="15.75" thickBot="1" x14ac:dyDescent="0.3">
      <c r="B422" s="6" t="str">
        <f>'Libre 01-09-2025'!A423</f>
        <v>135200 A</v>
      </c>
      <c r="C422" s="1" t="str">
        <f>VLOOKUP(B422,TableauLibre[],2,0)</f>
        <v>GERARDIN PIERRE</v>
      </c>
      <c r="D422" s="23" t="str">
        <f>VLOOKUP(B422,TableauLibre[],8,0)</f>
        <v>11022 – ACADEMIE DE BILLARD SAINT-MAX / NANCY</v>
      </c>
      <c r="F422" s="12" t="str">
        <f>'Bande 01-09-2025'!A423</f>
        <v>011758 G</v>
      </c>
      <c r="G422" s="1" t="str">
        <f>VLOOKUP(F422,TableauBande[],2,0)</f>
        <v>MOUSSY JEAN CLAUDE</v>
      </c>
      <c r="H422" s="23" t="str">
        <f>VLOOKUP(F422,TableauBande[],8,0)</f>
        <v>05040 – EPERNAY BILLARD CLUB</v>
      </c>
      <c r="J422" s="13" t="str">
        <f>'3B 01-09-2025'!A423</f>
        <v>010089 B</v>
      </c>
      <c r="K422" s="1" t="str">
        <f>VLOOKUP(J422,Tableau3Bandes[],2,0)</f>
        <v>LEGOLL MAURICE</v>
      </c>
      <c r="L422" s="23" t="str">
        <f>VLOOKUP(J422,Tableau3Bandes[],8,0)</f>
        <v>01004 – B.C. BISCHHEIM</v>
      </c>
      <c r="N422" s="1">
        <f>'Cadre 01-09-2025'!A423</f>
        <v>0</v>
      </c>
      <c r="R422" s="11" t="str">
        <f t="shared" si="18"/>
        <v>135200 A</v>
      </c>
      <c r="T422" s="1" t="s">
        <v>902</v>
      </c>
      <c r="U422" s="1" t="str">
        <f t="shared" si="19"/>
        <v>GERARDIN PIERRE</v>
      </c>
      <c r="V422" s="1" t="str">
        <f t="shared" si="20"/>
        <v>11022 – ACADEMIE DE BILLARD SAINT-MAX / NANCY</v>
      </c>
    </row>
    <row r="423" spans="2:22" ht="15.75" thickBot="1" x14ac:dyDescent="0.3">
      <c r="B423" s="6" t="str">
        <f>'Libre 01-09-2025'!A424</f>
        <v>010269 Z</v>
      </c>
      <c r="C423" s="1" t="str">
        <f>VLOOKUP(B423,TableauLibre[],2,0)</f>
        <v>GERBER DIDIER</v>
      </c>
      <c r="D423" s="23" t="str">
        <f>VLOOKUP(B423,TableauLibre[],8,0)</f>
        <v>01049 – B.C. BARR</v>
      </c>
      <c r="F423" s="12" t="str">
        <f>'Bande 01-09-2025'!A424</f>
        <v>015446 C</v>
      </c>
      <c r="G423" s="1" t="str">
        <f>VLOOKUP(F423,TableauBande[],2,0)</f>
        <v>MUHLACH CLAUDE</v>
      </c>
      <c r="H423" s="23" t="str">
        <f>VLOOKUP(F423,TableauBande[],8,0)</f>
        <v>11027 – ASS. SPORT. LAXOVIENNE DE BILLARD</v>
      </c>
      <c r="J423" s="13" t="str">
        <f>'3B 01-09-2025'!A424</f>
        <v>015019 R</v>
      </c>
      <c r="K423" s="1" t="str">
        <f>VLOOKUP(J423,Tableau3Bandes[],2,0)</f>
        <v>LEGRAND ROBERT</v>
      </c>
      <c r="L423" s="23" t="str">
        <f>VLOOKUP(J423,Tableau3Bandes[],8,0)</f>
        <v>11067 – BILLARD CLUB FLORANGE</v>
      </c>
      <c r="N423" s="1">
        <f>'Cadre 01-09-2025'!A424</f>
        <v>0</v>
      </c>
      <c r="R423" s="11" t="str">
        <f t="shared" si="18"/>
        <v>010269 Z</v>
      </c>
      <c r="T423" s="1" t="s">
        <v>904</v>
      </c>
      <c r="U423" s="1" t="str">
        <f t="shared" si="19"/>
        <v>GERBER DIDIER</v>
      </c>
      <c r="V423" s="1" t="str">
        <f t="shared" si="20"/>
        <v>01049 – B.C. BARR</v>
      </c>
    </row>
    <row r="424" spans="2:22" ht="15.75" thickBot="1" x14ac:dyDescent="0.3">
      <c r="B424" s="6" t="str">
        <f>'Libre 01-09-2025'!A425</f>
        <v>128509 R</v>
      </c>
      <c r="C424" s="1" t="str">
        <f>VLOOKUP(B424,TableauLibre[],2,0)</f>
        <v>GERBER JEAN NICOLAS</v>
      </c>
      <c r="D424" s="23" t="str">
        <f>VLOOKUP(B424,TableauLibre[],8,0)</f>
        <v>01049 – B.C. BARR</v>
      </c>
      <c r="F424" s="12" t="str">
        <f>'Bande 01-09-2025'!A425</f>
        <v>010289 T</v>
      </c>
      <c r="G424" s="1" t="str">
        <f>VLOOKUP(F424,TableauBande[],2,0)</f>
        <v>MULLER CLAUDE</v>
      </c>
      <c r="H424" s="23" t="str">
        <f>VLOOKUP(F424,TableauBande[],8,0)</f>
        <v>01031 – B.C. ERSTEIN</v>
      </c>
      <c r="J424" s="13" t="str">
        <f>'3B 01-09-2025'!A425</f>
        <v>119602 C</v>
      </c>
      <c r="K424" s="1" t="str">
        <f>VLOOKUP(J424,Tableau3Bandes[],2,0)</f>
        <v>LEHNERT JEAN PHILIPPE</v>
      </c>
      <c r="L424" s="23" t="str">
        <f>VLOOKUP(J424,Tableau3Bandes[],8,0)</f>
        <v>11013 – BILLARD CLUB METZ</v>
      </c>
      <c r="N424" s="1">
        <f>'Cadre 01-09-2025'!A425</f>
        <v>0</v>
      </c>
      <c r="R424" s="11" t="str">
        <f t="shared" si="18"/>
        <v>128509 R</v>
      </c>
      <c r="T424" s="1" t="s">
        <v>906</v>
      </c>
      <c r="U424" s="1" t="str">
        <f t="shared" si="19"/>
        <v>GERBER JEAN NICOLAS</v>
      </c>
      <c r="V424" s="1" t="str">
        <f t="shared" si="20"/>
        <v>01049 – B.C. BARR</v>
      </c>
    </row>
    <row r="425" spans="2:22" ht="15.75" thickBot="1" x14ac:dyDescent="0.3">
      <c r="B425" s="6" t="str">
        <f>'Libre 01-09-2025'!A426</f>
        <v>010166 A</v>
      </c>
      <c r="C425" s="1" t="str">
        <f>VLOOKUP(B425,TableauLibre[],2,0)</f>
        <v>GERBER YVAN</v>
      </c>
      <c r="D425" s="23" t="str">
        <f>VLOOKUP(B425,TableauLibre[],8,0)</f>
        <v>01006 – AMICALE DE BILLARD ECKBOLSHEIM</v>
      </c>
      <c r="F425" s="12" t="str">
        <f>'Bande 01-09-2025'!A426</f>
        <v>010077 P</v>
      </c>
      <c r="G425" s="1" t="str">
        <f>VLOOKUP(F425,TableauBande[],2,0)</f>
        <v>MULLER CLAUDE</v>
      </c>
      <c r="H425" s="23" t="str">
        <f>VLOOKUP(F425,TableauBande[],8,0)</f>
        <v>01020 – B.C. 1947 SELESTAT</v>
      </c>
      <c r="J425" s="13" t="str">
        <f>'3B 01-09-2025'!A426</f>
        <v>010039 D</v>
      </c>
      <c r="K425" s="1" t="str">
        <f>VLOOKUP(J425,Tableau3Bandes[],2,0)</f>
        <v>LEIPP DIDIER</v>
      </c>
      <c r="L425" s="23" t="str">
        <f>VLOOKUP(J425,Tableau3Bandes[],8,0)</f>
        <v>01006 – AMICALE DE BILLARD ECKBOLSHEIM</v>
      </c>
      <c r="N425" s="1">
        <f>'Cadre 01-09-2025'!A426</f>
        <v>0</v>
      </c>
      <c r="R425" s="11" t="str">
        <f t="shared" si="18"/>
        <v>010166 A</v>
      </c>
      <c r="T425" s="1" t="s">
        <v>908</v>
      </c>
      <c r="U425" s="1" t="str">
        <f t="shared" si="19"/>
        <v>GERBER YVAN</v>
      </c>
      <c r="V425" s="1" t="str">
        <f t="shared" si="20"/>
        <v>01006 – AMICALE DE BILLARD ECKBOLSHEIM</v>
      </c>
    </row>
    <row r="426" spans="2:22" ht="15.75" thickBot="1" x14ac:dyDescent="0.3">
      <c r="B426" s="6" t="str">
        <f>'Libre 01-09-2025'!A427</f>
        <v>143984 W</v>
      </c>
      <c r="C426" s="1" t="str">
        <f>VLOOKUP(B426,TableauLibre[],2,0)</f>
        <v>GERMAIN JEAN PIERRE</v>
      </c>
      <c r="D426" s="23" t="str">
        <f>VLOOKUP(B426,TableauLibre[],8,0)</f>
        <v>05043 – ACAD. TAPIS VERT DE REIMS</v>
      </c>
      <c r="F426" s="12" t="str">
        <f>'Bande 01-09-2025'!A427</f>
        <v>154553 S</v>
      </c>
      <c r="G426" s="1" t="str">
        <f>VLOOKUP(F426,TableauBande[],2,0)</f>
        <v>MURIOT JEAN FRANCOIS</v>
      </c>
      <c r="H426" s="23" t="str">
        <f>VLOOKUP(F426,TableauBande[],8,0)</f>
        <v>11027 – ASS. SPORT. LAXOVIENNE DE BILLARD</v>
      </c>
      <c r="J426" s="13" t="str">
        <f>'3B 01-09-2025'!A427</f>
        <v>014869 X</v>
      </c>
      <c r="K426" s="1" t="str">
        <f>VLOOKUP(J426,Tableau3Bandes[],2,0)</f>
        <v>LEMONT SYLVAIN</v>
      </c>
      <c r="L426" s="23" t="str">
        <f>VLOOKUP(J426,Tableau3Bandes[],8,0)</f>
        <v>11017 – BILLARD CLUB MOYEUVRE</v>
      </c>
      <c r="N426" s="1">
        <f>'Cadre 01-09-2025'!A427</f>
        <v>0</v>
      </c>
      <c r="R426" s="11" t="str">
        <f t="shared" si="18"/>
        <v>143984 W</v>
      </c>
      <c r="T426" s="1" t="s">
        <v>910</v>
      </c>
      <c r="U426" s="1" t="str">
        <f t="shared" si="19"/>
        <v>GERMAIN JEAN PIERRE</v>
      </c>
      <c r="V426" s="1" t="str">
        <f t="shared" si="20"/>
        <v>05043 – ACAD. TAPIS VERT DE REIMS</v>
      </c>
    </row>
    <row r="427" spans="2:22" ht="15.75" thickBot="1" x14ac:dyDescent="0.3">
      <c r="B427" s="6" t="str">
        <f>'Libre 01-09-2025'!A428</f>
        <v>156409 K</v>
      </c>
      <c r="C427" s="1" t="str">
        <f>VLOOKUP(B427,TableauLibre[],2,0)</f>
        <v>GERMAIN YANNICK</v>
      </c>
      <c r="D427" s="23" t="str">
        <f>VLOOKUP(B427,TableauLibre[],8,0)</f>
        <v>11034 – BILLARD CLUB EPINAL</v>
      </c>
      <c r="F427" s="12" t="str">
        <f>'Bande 01-09-2025'!A428</f>
        <v>109390 I</v>
      </c>
      <c r="G427" s="1" t="str">
        <f>VLOOKUP(F427,TableauBande[],2,0)</f>
        <v>MUSIEDLAK PASCAL</v>
      </c>
      <c r="H427" s="23" t="str">
        <f>VLOOKUP(F427,TableauBande[],8,0)</f>
        <v>11073 – BILLARD CLUB GERARDMER</v>
      </c>
      <c r="J427" s="13" t="str">
        <f>'3B 01-09-2025'!A428</f>
        <v>015086 G</v>
      </c>
      <c r="K427" s="1" t="str">
        <f>VLOOKUP(J427,Tableau3Bandes[],2,0)</f>
        <v>LENA DANIEL</v>
      </c>
      <c r="L427" s="23" t="str">
        <f>VLOOKUP(J427,Tableau3Bandes[],8,0)</f>
        <v>11067 – BILLARD CLUB FLORANGE</v>
      </c>
      <c r="N427" s="1">
        <f>'Cadre 01-09-2025'!A428</f>
        <v>0</v>
      </c>
      <c r="R427" s="11" t="str">
        <f t="shared" si="18"/>
        <v>156409 K</v>
      </c>
      <c r="T427" s="1" t="s">
        <v>912</v>
      </c>
      <c r="U427" s="1" t="str">
        <f t="shared" si="19"/>
        <v>GERMAIN YANNICK</v>
      </c>
      <c r="V427" s="1" t="str">
        <f t="shared" si="20"/>
        <v>11034 – BILLARD CLUB EPINAL</v>
      </c>
    </row>
    <row r="428" spans="2:22" ht="15.75" thickBot="1" x14ac:dyDescent="0.3">
      <c r="B428" s="6" t="str">
        <f>'Libre 01-09-2025'!A429</f>
        <v>129766 A</v>
      </c>
      <c r="C428" s="1" t="str">
        <f>VLOOKUP(B428,TableauLibre[],2,0)</f>
        <v>GIBART CLAUDE</v>
      </c>
      <c r="D428" s="23" t="str">
        <f>VLOOKUP(B428,TableauLibre[],8,0)</f>
        <v>05047 – BILLARD CLUB SEZANNAIS</v>
      </c>
      <c r="F428" s="12" t="str">
        <f>'Bande 01-09-2025'!A429</f>
        <v>011820 Q</v>
      </c>
      <c r="G428" s="1" t="str">
        <f>VLOOKUP(F428,TableauBande[],2,0)</f>
        <v>N GUYEN PHU QUY</v>
      </c>
      <c r="H428" s="23" t="str">
        <f>VLOOKUP(F428,TableauBande[],8,0)</f>
        <v>05034 – BILLARD TROYES AGGLO</v>
      </c>
      <c r="J428" s="13" t="str">
        <f>'3B 01-09-2025'!A429</f>
        <v>011964 E</v>
      </c>
      <c r="K428" s="1" t="str">
        <f>VLOOKUP(J428,Tableau3Bandes[],2,0)</f>
        <v>LENGRAND BRYAN</v>
      </c>
      <c r="L428" s="23" t="str">
        <f>VLOOKUP(J428,Tableau3Bandes[],8,0)</f>
        <v>05041 – BILLARD CLUB DE GRAUVES</v>
      </c>
      <c r="N428" s="1">
        <f>'Cadre 01-09-2025'!A429</f>
        <v>0</v>
      </c>
      <c r="R428" s="11" t="str">
        <f t="shared" si="18"/>
        <v>129766 A</v>
      </c>
      <c r="T428" s="1" t="s">
        <v>914</v>
      </c>
      <c r="U428" s="1" t="str">
        <f t="shared" si="19"/>
        <v>GIBART CLAUDE</v>
      </c>
      <c r="V428" s="1" t="str">
        <f t="shared" si="20"/>
        <v>05047 – BILLARD CLUB SEZANNAIS</v>
      </c>
    </row>
    <row r="429" spans="2:22" ht="15.75" thickBot="1" x14ac:dyDescent="0.3">
      <c r="B429" s="6" t="str">
        <f>'Libre 01-09-2025'!A430</f>
        <v>015141 J</v>
      </c>
      <c r="C429" s="1" t="str">
        <f>VLOOKUP(B429,TableauLibre[],2,0)</f>
        <v>GIRROUARD PATRICK</v>
      </c>
      <c r="D429" s="23" t="str">
        <f>VLOOKUP(B429,TableauLibre[],8,0)</f>
        <v>11053 – BILLARD CLUB LINEEN</v>
      </c>
      <c r="F429" s="12" t="str">
        <f>'Bande 01-09-2025'!A430</f>
        <v>103731 R</v>
      </c>
      <c r="G429" s="1" t="str">
        <f>VLOOKUP(F429,TableauBande[],2,0)</f>
        <v>N GUYEN PIERRE</v>
      </c>
      <c r="H429" s="23" t="str">
        <f>VLOOKUP(F429,TableauBande[],8,0)</f>
        <v>05043 – ACAD. TAPIS VERT DE REIMS</v>
      </c>
      <c r="J429" s="13" t="str">
        <f>'3B 01-09-2025'!A430</f>
        <v>135805 H</v>
      </c>
      <c r="K429" s="1" t="str">
        <f>VLOOKUP(J429,Tableau3Bandes[],2,0)</f>
        <v>LEON JORDAN</v>
      </c>
      <c r="L429" s="23" t="str">
        <f>VLOOKUP(J429,Tableau3Bandes[],8,0)</f>
        <v>11003 – BILLARD CLUB BAN SAINT MARTIN</v>
      </c>
      <c r="N429" s="1">
        <f>'Cadre 01-09-2025'!A430</f>
        <v>0</v>
      </c>
      <c r="R429" s="11" t="str">
        <f t="shared" si="18"/>
        <v>015141 J</v>
      </c>
      <c r="T429" s="1" t="s">
        <v>916</v>
      </c>
      <c r="U429" s="1" t="str">
        <f t="shared" si="19"/>
        <v>GIRROUARD PATRICK</v>
      </c>
      <c r="V429" s="1" t="str">
        <f t="shared" si="20"/>
        <v>11053 – BILLARD CLUB LINEEN</v>
      </c>
    </row>
    <row r="430" spans="2:22" ht="15.75" thickBot="1" x14ac:dyDescent="0.3">
      <c r="B430" s="6" t="str">
        <f>'Libre 01-09-2025'!A431</f>
        <v>010195 D</v>
      </c>
      <c r="C430" s="1" t="str">
        <f>VLOOKUP(B430,TableauLibre[],2,0)</f>
        <v>GLASSER JULIEN</v>
      </c>
      <c r="D430" s="23" t="str">
        <f>VLOOKUP(B430,TableauLibre[],8,0)</f>
        <v>01031 – B.C. ERSTEIN</v>
      </c>
      <c r="F430" s="12" t="str">
        <f>'Bande 01-09-2025'!A431</f>
        <v>161116 B</v>
      </c>
      <c r="G430" s="1" t="str">
        <f>VLOOKUP(F430,TableauBande[],2,0)</f>
        <v>N GUYEN XUAN VINH</v>
      </c>
      <c r="H430" s="23" t="str">
        <f>VLOOKUP(F430,TableauBande[],8,0)</f>
        <v>05034 – BILLARD TROYES AGGLO</v>
      </c>
      <c r="J430" s="13" t="str">
        <f>'3B 01-09-2025'!A431</f>
        <v>102801 X</v>
      </c>
      <c r="K430" s="1" t="str">
        <f>VLOOKUP(J430,Tableau3Bandes[],2,0)</f>
        <v>LEONARD MARC</v>
      </c>
      <c r="L430" s="23" t="str">
        <f>VLOOKUP(J430,Tableau3Bandes[],8,0)</f>
        <v>11052 – BILLARD CLUB FRIGNICOURT</v>
      </c>
      <c r="N430" s="1">
        <f>'Cadre 01-09-2025'!A431</f>
        <v>0</v>
      </c>
      <c r="R430" s="11" t="str">
        <f t="shared" si="18"/>
        <v>010195 D</v>
      </c>
      <c r="T430" s="1" t="s">
        <v>918</v>
      </c>
      <c r="U430" s="1" t="str">
        <f t="shared" si="19"/>
        <v>GLASSER JULIEN</v>
      </c>
      <c r="V430" s="1" t="str">
        <f t="shared" si="20"/>
        <v>01031 – B.C. ERSTEIN</v>
      </c>
    </row>
    <row r="431" spans="2:22" ht="15.75" thickBot="1" x14ac:dyDescent="0.3">
      <c r="B431" s="6" t="str">
        <f>'Libre 01-09-2025'!A432</f>
        <v>112383 L</v>
      </c>
      <c r="C431" s="1" t="str">
        <f>VLOOKUP(B431,TableauLibre[],2,0)</f>
        <v>GOBILLOT ANTHONY</v>
      </c>
      <c r="D431" s="23" t="str">
        <f>VLOOKUP(B431,TableauLibre[],8,0)</f>
        <v>11035 – C.B. SARREGUEMINES</v>
      </c>
      <c r="F431" s="12" t="str">
        <f>'Bande 01-09-2025'!A432</f>
        <v>122993 N</v>
      </c>
      <c r="G431" s="1" t="str">
        <f>VLOOKUP(F431,TableauBande[],2,0)</f>
        <v>NGUYEN XUAN VINH</v>
      </c>
      <c r="H431" s="23" t="str">
        <f>VLOOKUP(F431,TableauBande[],8,0)</f>
        <v>05043 – ACAD. TAPIS VERT DE REIMS</v>
      </c>
      <c r="J431" s="13" t="str">
        <f>'3B 01-09-2025'!A432</f>
        <v>128641 T</v>
      </c>
      <c r="K431" s="1" t="str">
        <f>VLOOKUP(J431,Tableau3Bandes[],2,0)</f>
        <v>LERGENMULLER JEAN DANIEL</v>
      </c>
      <c r="L431" s="23" t="str">
        <f>VLOOKUP(J431,Tableau3Bandes[],8,0)</f>
        <v>01031 – B.C. ERSTEIN</v>
      </c>
      <c r="N431" s="1">
        <f>'Cadre 01-09-2025'!A432</f>
        <v>0</v>
      </c>
      <c r="R431" s="11" t="str">
        <f t="shared" si="18"/>
        <v>112383 L</v>
      </c>
      <c r="T431" s="1" t="s">
        <v>920</v>
      </c>
      <c r="U431" s="1" t="str">
        <f t="shared" si="19"/>
        <v>GOBILLOT ANTHONY</v>
      </c>
      <c r="V431" s="1" t="str">
        <f t="shared" si="20"/>
        <v>11035 – C.B. SARREGUEMINES</v>
      </c>
    </row>
    <row r="432" spans="2:22" ht="15.75" thickBot="1" x14ac:dyDescent="0.3">
      <c r="B432" s="6" t="str">
        <f>'Libre 01-09-2025'!A433</f>
        <v>141286 C</v>
      </c>
      <c r="C432" s="1" t="str">
        <f>VLOOKUP(B432,TableauLibre[],2,0)</f>
        <v>GODARD JEAN PIERRE</v>
      </c>
      <c r="D432" s="23" t="str">
        <f>VLOOKUP(B432,TableauLibre[],8,0)</f>
        <v>05034 – BILLARD TROYES AGGLO</v>
      </c>
      <c r="F432" s="12" t="str">
        <f>'Bande 01-09-2025'!A433</f>
        <v>014981 F</v>
      </c>
      <c r="G432" s="1" t="str">
        <f>VLOOKUP(F432,TableauBande[],2,0)</f>
        <v>NICOLE JEAN PIERRE</v>
      </c>
      <c r="H432" s="23" t="str">
        <f>VLOOKUP(F432,TableauBande[],8,0)</f>
        <v>11051 – BILLARD CLUB BARISIEN</v>
      </c>
      <c r="J432" s="13" t="str">
        <f>'3B 01-09-2025'!A433</f>
        <v>124214 M</v>
      </c>
      <c r="K432" s="1" t="str">
        <f>VLOOKUP(J432,Tableau3Bandes[],2,0)</f>
        <v>LESCROART ROMUALD</v>
      </c>
      <c r="L432" s="23" t="str">
        <f>VLOOKUP(J432,Tableau3Bandes[],8,0)</f>
        <v>11050 – BILLARD CLUB SAINT MIHIEL</v>
      </c>
      <c r="N432" s="1">
        <f>'Cadre 01-09-2025'!A433</f>
        <v>0</v>
      </c>
      <c r="R432" s="11" t="str">
        <f t="shared" si="18"/>
        <v>141286 C</v>
      </c>
      <c r="T432" s="1" t="s">
        <v>922</v>
      </c>
      <c r="U432" s="1" t="str">
        <f t="shared" si="19"/>
        <v>GODARD JEAN PIERRE</v>
      </c>
      <c r="V432" s="1" t="str">
        <f t="shared" si="20"/>
        <v>05034 – BILLARD TROYES AGGLO</v>
      </c>
    </row>
    <row r="433" spans="2:22" ht="15.75" thickBot="1" x14ac:dyDescent="0.3">
      <c r="B433" s="6" t="str">
        <f>'Libre 01-09-2025'!A434</f>
        <v>142914 S</v>
      </c>
      <c r="C433" s="1" t="str">
        <f>VLOOKUP(B433,TableauLibre[],2,0)</f>
        <v>GODEFROID GERARD</v>
      </c>
      <c r="D433" s="23" t="str">
        <f>VLOOKUP(B433,TableauLibre[],8,0)</f>
        <v>11022 – ACADEMIE DE BILLARD SAINT-MAX / NANCY</v>
      </c>
      <c r="F433" s="12" t="str">
        <f>'Bande 01-09-2025'!A434</f>
        <v>012060 W</v>
      </c>
      <c r="G433" s="1" t="str">
        <f>VLOOKUP(F433,TableauBande[],2,0)</f>
        <v>NOBLE JEAN BAPTISTE</v>
      </c>
      <c r="H433" s="23" t="str">
        <f>VLOOKUP(F433,TableauBande[],8,0)</f>
        <v>05034 – BILLARD TROYES AGGLO</v>
      </c>
      <c r="J433" s="13" t="str">
        <f>'3B 01-09-2025'!A434</f>
        <v>011945 L</v>
      </c>
      <c r="K433" s="1" t="str">
        <f>VLOOKUP(J433,Tableau3Bandes[],2,0)</f>
        <v>LESSIRE JEAN</v>
      </c>
      <c r="L433" s="23" t="str">
        <f>VLOOKUP(J433,Tableau3Bandes[],8,0)</f>
        <v>05001 – ACAD.CHARLEVILLE-MEZIERES</v>
      </c>
      <c r="N433" s="1">
        <f>'Cadre 01-09-2025'!A434</f>
        <v>0</v>
      </c>
      <c r="R433" s="11" t="str">
        <f t="shared" si="18"/>
        <v>142914 S</v>
      </c>
      <c r="T433" s="1" t="s">
        <v>924</v>
      </c>
      <c r="U433" s="1" t="str">
        <f t="shared" si="19"/>
        <v>GODEFROID GERARD</v>
      </c>
      <c r="V433" s="1" t="str">
        <f t="shared" si="20"/>
        <v>11022 – ACADEMIE DE BILLARD SAINT-MAX / NANCY</v>
      </c>
    </row>
    <row r="434" spans="2:22" ht="15.75" thickBot="1" x14ac:dyDescent="0.3">
      <c r="B434" s="6" t="str">
        <f>'Libre 01-09-2025'!A435</f>
        <v>128681 H</v>
      </c>
      <c r="C434" s="1" t="str">
        <f>VLOOKUP(B434,TableauLibre[],2,0)</f>
        <v>GODEFROY JEAN</v>
      </c>
      <c r="D434" s="23" t="str">
        <f>VLOOKUP(B434,TableauLibre[],8,0)</f>
        <v>11048 – ACADEMIE DE BILLARD DE ST DIZIER</v>
      </c>
      <c r="F434" s="12" t="str">
        <f>'Bande 01-09-2025'!A435</f>
        <v>111692 W</v>
      </c>
      <c r="G434" s="1" t="str">
        <f>VLOOKUP(F434,TableauBande[],2,0)</f>
        <v>NOBLOT MICHEL</v>
      </c>
      <c r="H434" s="23" t="str">
        <f>VLOOKUP(F434,TableauBande[],8,0)</f>
        <v>11049 – BILLARD CLUB MONTIER EN DER</v>
      </c>
      <c r="J434" s="13" t="str">
        <f>'3B 01-09-2025'!A435</f>
        <v>176832 J</v>
      </c>
      <c r="K434" s="1" t="str">
        <f>VLOOKUP(J434,Tableau3Bandes[],2,0)</f>
        <v>LEVEQUE CHRISTIAN</v>
      </c>
      <c r="L434" s="23" t="str">
        <f>VLOOKUP(J434,Tableau3Bandes[],8,0)</f>
        <v>01041 – COLMAR BILLARD CLUB 71</v>
      </c>
      <c r="N434" s="1">
        <f>'Cadre 01-09-2025'!A435</f>
        <v>0</v>
      </c>
      <c r="R434" s="11" t="str">
        <f t="shared" si="18"/>
        <v>128681 H</v>
      </c>
      <c r="T434" s="1" t="s">
        <v>926</v>
      </c>
      <c r="U434" s="1" t="str">
        <f t="shared" si="19"/>
        <v>GODEFROY JEAN</v>
      </c>
      <c r="V434" s="1" t="str">
        <f t="shared" si="20"/>
        <v>11048 – ACADEMIE DE BILLARD DE ST DIZIER</v>
      </c>
    </row>
    <row r="435" spans="2:22" ht="15.75" thickBot="1" x14ac:dyDescent="0.3">
      <c r="B435" s="6" t="str">
        <f>'Libre 01-09-2025'!A436</f>
        <v>142301 D</v>
      </c>
      <c r="C435" s="1" t="str">
        <f>VLOOKUP(B435,TableauLibre[],2,0)</f>
        <v>GODEL JOHAN</v>
      </c>
      <c r="D435" s="23" t="str">
        <f>VLOOKUP(B435,TableauLibre[],8,0)</f>
        <v>01031 – B.C. ERSTEIN</v>
      </c>
      <c r="F435" s="12" t="str">
        <f>'Bande 01-09-2025'!A436</f>
        <v>104571 Z</v>
      </c>
      <c r="G435" s="1" t="str">
        <f>VLOOKUP(F435,TableauBande[],2,0)</f>
        <v>NOEHSER CHRISTIAN</v>
      </c>
      <c r="H435" s="23" t="str">
        <f>VLOOKUP(F435,TableauBande[],8,0)</f>
        <v>11078 – BILLARD CLUB DE BRIEY</v>
      </c>
      <c r="J435" s="13" t="str">
        <f>'3B 01-09-2025'!A436</f>
        <v>164952 W</v>
      </c>
      <c r="K435" s="1" t="str">
        <f>VLOOKUP(J435,Tableau3Bandes[],2,0)</f>
        <v>LIEGE JAMES</v>
      </c>
      <c r="L435" s="23" t="str">
        <f>VLOOKUP(J435,Tableau3Bandes[],8,0)</f>
        <v>11027 – ASS. SPORT. LAXOVIENNE DE BILLARD</v>
      </c>
      <c r="N435" s="1">
        <f>'Cadre 01-09-2025'!A436</f>
        <v>0</v>
      </c>
      <c r="R435" s="11" t="str">
        <f t="shared" si="18"/>
        <v>142301 D</v>
      </c>
      <c r="T435" s="1" t="s">
        <v>928</v>
      </c>
      <c r="U435" s="1" t="str">
        <f t="shared" si="19"/>
        <v>GODEL JOHAN</v>
      </c>
      <c r="V435" s="1" t="str">
        <f t="shared" si="20"/>
        <v>01031 – B.C. ERSTEIN</v>
      </c>
    </row>
    <row r="436" spans="2:22" ht="15.75" thickBot="1" x14ac:dyDescent="0.3">
      <c r="B436" s="6" t="str">
        <f>'Libre 01-09-2025'!A437</f>
        <v>136508 I</v>
      </c>
      <c r="C436" s="1" t="str">
        <f>VLOOKUP(B436,TableauLibre[],2,0)</f>
        <v>GODET GERARD</v>
      </c>
      <c r="D436" s="23" t="str">
        <f>VLOOKUP(B436,TableauLibre[],8,0)</f>
        <v>11055 – BILLARD CLUB TOULOIS</v>
      </c>
      <c r="F436" s="12" t="str">
        <f>'Bande 01-09-2025'!A437</f>
        <v>167605 E</v>
      </c>
      <c r="G436" s="1" t="str">
        <f>VLOOKUP(F436,TableauBande[],2,0)</f>
        <v>NOGALES PEDRO</v>
      </c>
      <c r="H436" s="23" t="str">
        <f>VLOOKUP(F436,TableauBande[],8,0)</f>
        <v>05028 – BILLARD CLUB DE MARIGNY ST FLAVY</v>
      </c>
      <c r="J436" s="13" t="str">
        <f>'3B 01-09-2025'!A437</f>
        <v>010104 Q</v>
      </c>
      <c r="K436" s="1" t="str">
        <f>VLOOKUP(J436,Tableau3Bandes[],2,0)</f>
        <v>LIENHARD ANDRE</v>
      </c>
      <c r="L436" s="23" t="str">
        <f>VLOOKUP(J436,Tableau3Bandes[],8,0)</f>
        <v>01041 – COLMAR BILLARD CLUB 71</v>
      </c>
      <c r="N436" s="1">
        <f>'Cadre 01-09-2025'!A437</f>
        <v>0</v>
      </c>
      <c r="R436" s="11" t="str">
        <f t="shared" si="18"/>
        <v>136508 I</v>
      </c>
      <c r="T436" s="1" t="s">
        <v>930</v>
      </c>
      <c r="U436" s="1" t="str">
        <f t="shared" si="19"/>
        <v>GODET GERARD</v>
      </c>
      <c r="V436" s="1" t="str">
        <f t="shared" si="20"/>
        <v>11055 – BILLARD CLUB TOULOIS</v>
      </c>
    </row>
    <row r="437" spans="2:22" ht="15.75" thickBot="1" x14ac:dyDescent="0.3">
      <c r="B437" s="6" t="str">
        <f>'Libre 01-09-2025'!A438</f>
        <v>101999 B</v>
      </c>
      <c r="C437" s="1" t="str">
        <f>VLOOKUP(B437,TableauLibre[],2,0)</f>
        <v>GOEPFERT JEAN JACQUES</v>
      </c>
      <c r="D437" s="23" t="str">
        <f>VLOOKUP(B437,TableauLibre[],8,0)</f>
        <v>01041 – COLMAR BILLARD CLUB 71</v>
      </c>
      <c r="F437" s="12" t="str">
        <f>'Bande 01-09-2025'!A438</f>
        <v>154661 K</v>
      </c>
      <c r="G437" s="1" t="str">
        <f>VLOOKUP(F437,TableauBande[],2,0)</f>
        <v>NOIRE ANDRE</v>
      </c>
      <c r="H437" s="23" t="str">
        <f>VLOOKUP(F437,TableauBande[],8,0)</f>
        <v>11108 – MATTAINCOURT BILLARD CLUB</v>
      </c>
      <c r="J437" s="13" t="str">
        <f>'3B 01-09-2025'!A438</f>
        <v>019318 A</v>
      </c>
      <c r="K437" s="1" t="str">
        <f>VLOOKUP(J437,Tableau3Bandes[],2,0)</f>
        <v>LINDER CHRISTOPHE</v>
      </c>
      <c r="L437" s="23" t="str">
        <f>VLOOKUP(J437,Tableau3Bandes[],8,0)</f>
        <v>11023 – BILLARD CLUB NEUVES MAISONS</v>
      </c>
      <c r="N437" s="1">
        <f>'Cadre 01-09-2025'!A438</f>
        <v>0</v>
      </c>
      <c r="R437" s="11" t="str">
        <f t="shared" si="18"/>
        <v>101999 B</v>
      </c>
      <c r="T437" s="1" t="s">
        <v>932</v>
      </c>
      <c r="U437" s="1" t="str">
        <f t="shared" si="19"/>
        <v>GOEPFERT JEAN JACQUES</v>
      </c>
      <c r="V437" s="1" t="str">
        <f t="shared" si="20"/>
        <v>01041 – COLMAR BILLARD CLUB 71</v>
      </c>
    </row>
    <row r="438" spans="2:22" ht="15.75" thickBot="1" x14ac:dyDescent="0.3">
      <c r="B438" s="6" t="str">
        <f>'Libre 01-09-2025'!A439</f>
        <v>163829 A</v>
      </c>
      <c r="C438" s="1" t="str">
        <f>VLOOKUP(B438,TableauLibre[],2,0)</f>
        <v>GOLE JEAN LOUIS</v>
      </c>
      <c r="D438" s="23" t="str">
        <f>VLOOKUP(B438,TableauLibre[],8,0)</f>
        <v>11052 – BILLARD CLUB FRIGNICOURT</v>
      </c>
      <c r="F438" s="12" t="str">
        <f>'Bande 01-09-2025'!A439</f>
        <v>012032 U</v>
      </c>
      <c r="G438" s="1" t="str">
        <f>VLOOKUP(F438,TableauBande[],2,0)</f>
        <v>NOIRET SERGE</v>
      </c>
      <c r="H438" s="23" t="str">
        <f>VLOOKUP(F438,TableauBande[],8,0)</f>
        <v>05028 – BILLARD CLUB DE MARIGNY ST FLAVY</v>
      </c>
      <c r="J438" s="13" t="str">
        <f>'3B 01-09-2025'!A439</f>
        <v>109104 I</v>
      </c>
      <c r="K438" s="1" t="str">
        <f>VLOOKUP(J438,Tableau3Bandes[],2,0)</f>
        <v>LONGE THIERRY</v>
      </c>
      <c r="L438" s="23" t="str">
        <f>VLOOKUP(J438,Tableau3Bandes[],8,0)</f>
        <v>05043 – ACAD. TAPIS VERT DE REIMS</v>
      </c>
      <c r="N438" s="1">
        <f>'Cadre 01-09-2025'!A439</f>
        <v>0</v>
      </c>
      <c r="R438" s="11" t="str">
        <f t="shared" si="18"/>
        <v>163829 A</v>
      </c>
      <c r="T438" s="1" t="s">
        <v>934</v>
      </c>
      <c r="U438" s="1" t="str">
        <f t="shared" si="19"/>
        <v>GOLE JEAN LOUIS</v>
      </c>
      <c r="V438" s="1" t="str">
        <f t="shared" si="20"/>
        <v>11052 – BILLARD CLUB FRIGNICOURT</v>
      </c>
    </row>
    <row r="439" spans="2:22" ht="15.75" thickBot="1" x14ac:dyDescent="0.3">
      <c r="B439" s="6" t="str">
        <f>'Libre 01-09-2025'!A440</f>
        <v>131687 X</v>
      </c>
      <c r="C439" s="1" t="str">
        <f>VLOOKUP(B439,TableauLibre[],2,0)</f>
        <v>GOMEZ JOSE</v>
      </c>
      <c r="D439" s="23" t="str">
        <f>VLOOKUP(B439,TableauLibre[],8,0)</f>
        <v>11005 – E.S. HAGONDANGE</v>
      </c>
      <c r="F439" s="12" t="str">
        <f>'Bande 01-09-2025'!A440</f>
        <v>166616 E</v>
      </c>
      <c r="G439" s="1" t="str">
        <f>VLOOKUP(F439,TableauBande[],2,0)</f>
        <v>NOYAU JEAN YVES</v>
      </c>
      <c r="H439" s="23" t="str">
        <f>VLOOKUP(F439,TableauBande[],8,0)</f>
        <v>05043 – ACAD. TAPIS VERT DE REIMS</v>
      </c>
      <c r="J439" s="13" t="str">
        <f>'3B 01-09-2025'!A440</f>
        <v>014928 E</v>
      </c>
      <c r="K439" s="1" t="str">
        <f>VLOOKUP(J439,Tableau3Bandes[],2,0)</f>
        <v>LOPEZ PEDRO</v>
      </c>
      <c r="L439" s="23" t="str">
        <f>VLOOKUP(J439,Tableau3Bandes[],8,0)</f>
        <v>11042 – BILLARD CLUB STEPHANOIS</v>
      </c>
      <c r="N439" s="1">
        <f>'Cadre 01-09-2025'!A440</f>
        <v>0</v>
      </c>
      <c r="R439" s="11" t="str">
        <f t="shared" si="18"/>
        <v>131687 X</v>
      </c>
      <c r="T439" s="1" t="s">
        <v>936</v>
      </c>
      <c r="U439" s="1" t="str">
        <f t="shared" si="19"/>
        <v>GOMEZ JOSE</v>
      </c>
      <c r="V439" s="1" t="str">
        <f t="shared" si="20"/>
        <v>11005 – E.S. HAGONDANGE</v>
      </c>
    </row>
    <row r="440" spans="2:22" ht="15.75" thickBot="1" x14ac:dyDescent="0.3">
      <c r="B440" s="6" t="str">
        <f>'Libre 01-09-2025'!A441</f>
        <v>156067 N</v>
      </c>
      <c r="C440" s="1" t="str">
        <f>VLOOKUP(B440,TableauLibre[],2,0)</f>
        <v>GONORD ISABELLE</v>
      </c>
      <c r="D440" s="23" t="str">
        <f>VLOOKUP(B440,TableauLibre[],8,0)</f>
        <v>11022 – ACADEMIE DE BILLARD SAINT-MAX / NANCY</v>
      </c>
      <c r="F440" s="12" t="str">
        <f>'Bande 01-09-2025'!A441</f>
        <v>014842 W</v>
      </c>
      <c r="G440" s="1" t="str">
        <f>VLOOKUP(F440,TableauBande[],2,0)</f>
        <v>OBERTI ALAIN</v>
      </c>
      <c r="H440" s="23" t="str">
        <f>VLOOKUP(F440,TableauBande[],8,0)</f>
        <v>11027 – ASS. SPORT. LAXOVIENNE DE BILLARD</v>
      </c>
      <c r="J440" s="13" t="str">
        <f>'3B 01-09-2025'!A441</f>
        <v>011876 U</v>
      </c>
      <c r="K440" s="1" t="str">
        <f>VLOOKUP(J440,Tableau3Bandes[],2,0)</f>
        <v>LORIN JIMMY</v>
      </c>
      <c r="L440" s="23" t="str">
        <f>VLOOKUP(J440,Tableau3Bandes[],8,0)</f>
        <v>05041 – BILLARD CLUB DE GRAUVES</v>
      </c>
      <c r="N440" s="1">
        <f>'Cadre 01-09-2025'!A441</f>
        <v>0</v>
      </c>
      <c r="R440" s="11" t="str">
        <f t="shared" si="18"/>
        <v>156067 N</v>
      </c>
      <c r="T440" s="1" t="s">
        <v>938</v>
      </c>
      <c r="U440" s="1" t="str">
        <f t="shared" si="19"/>
        <v>GONORD ISABELLE</v>
      </c>
      <c r="V440" s="1" t="str">
        <f t="shared" si="20"/>
        <v>11022 – ACADEMIE DE BILLARD SAINT-MAX / NANCY</v>
      </c>
    </row>
    <row r="441" spans="2:22" ht="15.75" thickBot="1" x14ac:dyDescent="0.3">
      <c r="B441" s="6" t="str">
        <f>'Libre 01-09-2025'!A442</f>
        <v>147614 A</v>
      </c>
      <c r="C441" s="1" t="str">
        <f>VLOOKUP(B441,TableauLibre[],2,0)</f>
        <v>GONTHIER STEWEN</v>
      </c>
      <c r="D441" s="23" t="str">
        <f>VLOOKUP(B441,TableauLibre[],8,0)</f>
        <v>05028 – BILLARD CLUB DE MARIGNY ST FLAVY</v>
      </c>
      <c r="F441" s="12" t="str">
        <f>'Bande 01-09-2025'!A442</f>
        <v>015063 J</v>
      </c>
      <c r="G441" s="1" t="str">
        <f>VLOOKUP(F441,TableauBande[],2,0)</f>
        <v>ODVA CHRISTIAN</v>
      </c>
      <c r="H441" s="23" t="str">
        <f>VLOOKUP(F441,TableauBande[],8,0)</f>
        <v>11013 – BILLARD CLUB METZ</v>
      </c>
      <c r="J441" s="13" t="str">
        <f>'3B 01-09-2025'!A442</f>
        <v>015260 Y</v>
      </c>
      <c r="K441" s="1" t="str">
        <f>VLOOKUP(J441,Tableau3Bandes[],2,0)</f>
        <v>LOUPMON ANDRE</v>
      </c>
      <c r="L441" s="23" t="str">
        <f>VLOOKUP(J441,Tableau3Bandes[],8,0)</f>
        <v>11050 – BILLARD CLUB SAINT MIHIEL</v>
      </c>
      <c r="N441" s="1">
        <f>'Cadre 01-09-2025'!A442</f>
        <v>0</v>
      </c>
      <c r="R441" s="11" t="str">
        <f t="shared" si="18"/>
        <v>147614 A</v>
      </c>
      <c r="T441" s="1" t="s">
        <v>940</v>
      </c>
      <c r="U441" s="1" t="str">
        <f t="shared" si="19"/>
        <v>GONTHIER STEWEN</v>
      </c>
      <c r="V441" s="1" t="str">
        <f t="shared" si="20"/>
        <v>05028 – BILLARD CLUB DE MARIGNY ST FLAVY</v>
      </c>
    </row>
    <row r="442" spans="2:22" ht="15.75" thickBot="1" x14ac:dyDescent="0.3">
      <c r="B442" s="6" t="str">
        <f>'Libre 01-09-2025'!A443</f>
        <v>106404 M</v>
      </c>
      <c r="C442" s="1" t="str">
        <f>VLOOKUP(B442,TableauLibre[],2,0)</f>
        <v>GONZALEZ MAX</v>
      </c>
      <c r="D442" s="23" t="str">
        <f>VLOOKUP(B442,TableauLibre[],8,0)</f>
        <v>11051 – BILLARD CLUB BARISIEN</v>
      </c>
      <c r="F442" s="12" t="str">
        <f>'Bande 01-09-2025'!A443</f>
        <v>153598 E</v>
      </c>
      <c r="G442" s="1" t="str">
        <f>VLOOKUP(F442,TableauBande[],2,0)</f>
        <v>OLIVARES EPHREM</v>
      </c>
      <c r="H442" s="23" t="str">
        <f>VLOOKUP(F442,TableauBande[],8,0)</f>
        <v>11044 – SAINT-DIE DES VOSGES BILLARD</v>
      </c>
      <c r="J442" s="13" t="str">
        <f>'3B 01-09-2025'!A443</f>
        <v>010022 M</v>
      </c>
      <c r="K442" s="1" t="str">
        <f>VLOOKUP(J442,Tableau3Bandes[],2,0)</f>
        <v>LUCK GUY</v>
      </c>
      <c r="L442" s="23" t="str">
        <f>VLOOKUP(J442,Tableau3Bandes[],8,0)</f>
        <v>01004 – B.C. BISCHHEIM</v>
      </c>
      <c r="N442" s="1">
        <f>'Cadre 01-09-2025'!A443</f>
        <v>0</v>
      </c>
      <c r="R442" s="11" t="str">
        <f t="shared" si="18"/>
        <v>106404 M</v>
      </c>
      <c r="T442" s="1" t="s">
        <v>942</v>
      </c>
      <c r="U442" s="1" t="str">
        <f t="shared" si="19"/>
        <v>GONZALEZ MAX</v>
      </c>
      <c r="V442" s="1" t="str">
        <f t="shared" si="20"/>
        <v>11051 – BILLARD CLUB BARISIEN</v>
      </c>
    </row>
    <row r="443" spans="2:22" ht="15.75" thickBot="1" x14ac:dyDescent="0.3">
      <c r="B443" s="6" t="str">
        <f>'Libre 01-09-2025'!A444</f>
        <v>143770 Q</v>
      </c>
      <c r="C443" s="1" t="str">
        <f>VLOOKUP(B443,TableauLibre[],2,0)</f>
        <v>GOSSET NORBERT</v>
      </c>
      <c r="D443" s="23" t="str">
        <f>VLOOKUP(B443,TableauLibre[],8,0)</f>
        <v>05043 – ACAD. TAPIS VERT DE REIMS</v>
      </c>
      <c r="F443" s="12" t="str">
        <f>'Bande 01-09-2025'!A444</f>
        <v>106600 A</v>
      </c>
      <c r="G443" s="1" t="str">
        <f>VLOOKUP(F443,TableauBande[],2,0)</f>
        <v>OLIVEIRA THIERRY</v>
      </c>
      <c r="H443" s="23" t="str">
        <f>VLOOKUP(F443,TableauBande[],8,0)</f>
        <v>01020 – B.C. 1947 SELESTAT</v>
      </c>
      <c r="J443" s="13" t="str">
        <f>'3B 01-09-2025'!A444</f>
        <v>011873 R</v>
      </c>
      <c r="K443" s="1" t="str">
        <f>VLOOKUP(J443,Tableau3Bandes[],2,0)</f>
        <v>LUCQUIN JEAN MICHEL</v>
      </c>
      <c r="L443" s="23" t="str">
        <f>VLOOKUP(J443,Tableau3Bandes[],8,0)</f>
        <v>05032 – ARCIS BILLARD CLUB</v>
      </c>
      <c r="N443" s="1">
        <f>'Cadre 01-09-2025'!A444</f>
        <v>0</v>
      </c>
      <c r="R443" s="11" t="str">
        <f t="shared" si="18"/>
        <v>143770 Q</v>
      </c>
      <c r="T443" s="1" t="s">
        <v>944</v>
      </c>
      <c r="U443" s="1" t="str">
        <f t="shared" si="19"/>
        <v>GOSSET NORBERT</v>
      </c>
      <c r="V443" s="1" t="str">
        <f t="shared" si="20"/>
        <v>05043 – ACAD. TAPIS VERT DE REIMS</v>
      </c>
    </row>
    <row r="444" spans="2:22" ht="15.75" thickBot="1" x14ac:dyDescent="0.3">
      <c r="B444" s="6" t="str">
        <f>'Libre 01-09-2025'!A445</f>
        <v>172652 Q</v>
      </c>
      <c r="C444" s="1" t="str">
        <f>VLOOKUP(B444,TableauLibre[],2,0)</f>
        <v>GOUDOT PIERRE</v>
      </c>
      <c r="D444" s="23" t="str">
        <f>VLOOKUP(B444,TableauLibre[],8,0)</f>
        <v>11055 – BILLARD CLUB TOULOIS</v>
      </c>
      <c r="F444" s="12" t="str">
        <f>'Bande 01-09-2025'!A445</f>
        <v>010204 M</v>
      </c>
      <c r="G444" s="1" t="str">
        <f>VLOOKUP(F444,TableauBande[],2,0)</f>
        <v>ORTIZ JOSE</v>
      </c>
      <c r="H444" s="23" t="str">
        <f>VLOOKUP(F444,TableauBande[],8,0)</f>
        <v>01004 – B.C. BISCHHEIM</v>
      </c>
      <c r="J444" s="13" t="str">
        <f>'3B 01-09-2025'!A445</f>
        <v>106581 H</v>
      </c>
      <c r="K444" s="1" t="str">
        <f>VLOOKUP(J444,Tableau3Bandes[],2,0)</f>
        <v>LUDWIG RENE</v>
      </c>
      <c r="L444" s="23" t="str">
        <f>VLOOKUP(J444,Tableau3Bandes[],8,0)</f>
        <v>01006 – AMICALE DE BILLARD ECKBOLSHEIM</v>
      </c>
      <c r="N444" s="1">
        <f>'Cadre 01-09-2025'!A445</f>
        <v>0</v>
      </c>
      <c r="R444" s="11" t="str">
        <f t="shared" si="18"/>
        <v>172652 Q</v>
      </c>
      <c r="T444" s="1" t="s">
        <v>946</v>
      </c>
      <c r="U444" s="1" t="str">
        <f t="shared" si="19"/>
        <v>GOUDOT PIERRE</v>
      </c>
      <c r="V444" s="1" t="str">
        <f t="shared" si="20"/>
        <v>11055 – BILLARD CLUB TOULOIS</v>
      </c>
    </row>
    <row r="445" spans="2:22" ht="15.75" thickBot="1" x14ac:dyDescent="0.3">
      <c r="B445" s="6" t="str">
        <f>'Libre 01-09-2025'!A446</f>
        <v>015181 X</v>
      </c>
      <c r="C445" s="1" t="str">
        <f>VLOOKUP(B445,TableauLibre[],2,0)</f>
        <v>GOULLET DANIEL</v>
      </c>
      <c r="D445" s="23" t="str">
        <f>VLOOKUP(B445,TableauLibre[],8,0)</f>
        <v>11051 – BILLARD CLUB BARISIEN</v>
      </c>
      <c r="F445" s="12" t="str">
        <f>'Bande 01-09-2025'!A446</f>
        <v>111938 I</v>
      </c>
      <c r="G445" s="1" t="str">
        <f>VLOOKUP(F445,TableauBande[],2,0)</f>
        <v>OSSYWA LUCIEN</v>
      </c>
      <c r="H445" s="23" t="str">
        <f>VLOOKUP(F445,TableauBande[],8,0)</f>
        <v>01027 – B.C. GUEBWILLER</v>
      </c>
      <c r="J445" s="13" t="str">
        <f>'3B 01-09-2025'!A446</f>
        <v>175053 A</v>
      </c>
      <c r="K445" s="1" t="str">
        <f>VLOOKUP(J445,Tableau3Bandes[],2,0)</f>
        <v>MACLIN GILLES</v>
      </c>
      <c r="L445" s="23" t="str">
        <f>VLOOKUP(J445,Tableau3Bandes[],8,0)</f>
        <v>05047 – BILLARD CLUB SEZANNAIS</v>
      </c>
      <c r="N445" s="1">
        <f>'Cadre 01-09-2025'!A446</f>
        <v>0</v>
      </c>
      <c r="R445" s="11" t="str">
        <f t="shared" si="18"/>
        <v>015181 X</v>
      </c>
      <c r="T445" s="1" t="s">
        <v>948</v>
      </c>
      <c r="U445" s="1" t="str">
        <f t="shared" si="19"/>
        <v>GOULLET DANIEL</v>
      </c>
      <c r="V445" s="1" t="str">
        <f t="shared" si="20"/>
        <v>11051 – BILLARD CLUB BARISIEN</v>
      </c>
    </row>
    <row r="446" spans="2:22" ht="15.75" thickBot="1" x14ac:dyDescent="0.3">
      <c r="B446" s="6" t="str">
        <f>'Libre 01-09-2025'!A447</f>
        <v>160410 J</v>
      </c>
      <c r="C446" s="1" t="str">
        <f>VLOOKUP(B446,TableauLibre[],2,0)</f>
        <v>GOUSSOT MICHEL</v>
      </c>
      <c r="D446" s="23" t="str">
        <f>VLOOKUP(B446,TableauLibre[],8,0)</f>
        <v>11029 – BILLARD CLUB MUSSIPONTAIN</v>
      </c>
      <c r="F446" s="12" t="str">
        <f>'Bande 01-09-2025'!A447</f>
        <v>120956 E</v>
      </c>
      <c r="G446" s="1" t="str">
        <f>VLOOKUP(F446,TableauBande[],2,0)</f>
        <v>OSWALD CHRISTIAN</v>
      </c>
      <c r="H446" s="23" t="str">
        <f>VLOOKUP(F446,TableauBande[],8,0)</f>
        <v>11035 – C.B. SARREGUEMINES</v>
      </c>
      <c r="J446" s="13" t="str">
        <f>'3B 01-09-2025'!A447</f>
        <v>010232 O</v>
      </c>
      <c r="K446" s="1" t="str">
        <f>VLOOKUP(J446,Tableau3Bandes[],2,0)</f>
        <v>MADONNA MARC</v>
      </c>
      <c r="L446" s="23" t="str">
        <f>VLOOKUP(J446,Tableau3Bandes[],8,0)</f>
        <v>01049 – B.C. BARR</v>
      </c>
      <c r="N446" s="1">
        <f>'Cadre 01-09-2025'!A447</f>
        <v>0</v>
      </c>
      <c r="R446" s="11" t="str">
        <f t="shared" si="18"/>
        <v>160410 J</v>
      </c>
      <c r="T446" s="1" t="s">
        <v>950</v>
      </c>
      <c r="U446" s="1" t="str">
        <f t="shared" si="19"/>
        <v>GOUSSOT MICHEL</v>
      </c>
      <c r="V446" s="1" t="str">
        <f t="shared" si="20"/>
        <v>11029 – BILLARD CLUB MUSSIPONTAIN</v>
      </c>
    </row>
    <row r="447" spans="2:22" ht="15.75" thickBot="1" x14ac:dyDescent="0.3">
      <c r="B447" s="6" t="str">
        <f>'Libre 01-09-2025'!A448</f>
        <v>107147 B</v>
      </c>
      <c r="C447" s="1" t="str">
        <f>VLOOKUP(B447,TableauLibre[],2,0)</f>
        <v>GOUVERNEL PIERRE</v>
      </c>
      <c r="D447" s="23" t="str">
        <f>VLOOKUP(B447,TableauLibre[],8,0)</f>
        <v>11067 – BILLARD CLUB FLORANGE</v>
      </c>
      <c r="F447" s="12" t="str">
        <f>'Bande 01-09-2025'!A448</f>
        <v>014787 T</v>
      </c>
      <c r="G447" s="1" t="str">
        <f>VLOOKUP(F447,TableauBande[],2,0)</f>
        <v>OTT SERGE</v>
      </c>
      <c r="H447" s="23" t="str">
        <f>VLOOKUP(F447,TableauBande[],8,0)</f>
        <v>11005 – E.S. HAGONDANGE</v>
      </c>
      <c r="J447" s="13" t="str">
        <f>'3B 01-09-2025'!A448</f>
        <v>140751 N</v>
      </c>
      <c r="K447" s="1" t="str">
        <f>VLOOKUP(J447,Tableau3Bandes[],2,0)</f>
        <v>MAGRON JEAN PAUL</v>
      </c>
      <c r="L447" s="23" t="str">
        <f>VLOOKUP(J447,Tableau3Bandes[],8,0)</f>
        <v>11034 – BILLARD CLUB EPINAL</v>
      </c>
      <c r="N447" s="1">
        <f>'Cadre 01-09-2025'!A448</f>
        <v>0</v>
      </c>
      <c r="R447" s="11" t="str">
        <f t="shared" si="18"/>
        <v>107147 B</v>
      </c>
      <c r="T447" s="1" t="s">
        <v>952</v>
      </c>
      <c r="U447" s="1" t="str">
        <f t="shared" si="19"/>
        <v>GOUVERNEL PIERRE</v>
      </c>
      <c r="V447" s="1" t="str">
        <f t="shared" si="20"/>
        <v>11067 – BILLARD CLUB FLORANGE</v>
      </c>
    </row>
    <row r="448" spans="2:22" ht="15.75" thickBot="1" x14ac:dyDescent="0.3">
      <c r="B448" s="6" t="str">
        <f>'Libre 01-09-2025'!A449</f>
        <v>120954 C</v>
      </c>
      <c r="C448" s="1" t="str">
        <f>VLOOKUP(B448,TableauLibre[],2,0)</f>
        <v>GRAMAIN DOMINIQUE</v>
      </c>
      <c r="D448" s="23" t="str">
        <f>VLOOKUP(B448,TableauLibre[],8,0)</f>
        <v>01004 – B.C. BISCHHEIM</v>
      </c>
      <c r="F448" s="12" t="str">
        <f>'Bande 01-09-2025'!A449</f>
        <v>125161 X</v>
      </c>
      <c r="G448" s="1" t="str">
        <f>VLOOKUP(F448,TableauBande[],2,0)</f>
        <v>OUNNOUGHENE MARC</v>
      </c>
      <c r="H448" s="23" t="str">
        <f>VLOOKUP(F448,TableauBande[],8,0)</f>
        <v>11022 – ACADEMIE DE BILLARD SAINT-MAX / NANCY</v>
      </c>
      <c r="J448" s="13" t="str">
        <f>'3B 01-09-2025'!A449</f>
        <v>112063 D</v>
      </c>
      <c r="K448" s="1" t="str">
        <f>VLOOKUP(J448,Tableau3Bandes[],2,0)</f>
        <v>MAHU KATY</v>
      </c>
      <c r="L448" s="23" t="str">
        <f>VLOOKUP(J448,Tableau3Bandes[],8,0)</f>
        <v>05028 – BILLARD CLUB DE MARIGNY ST FLAVY</v>
      </c>
      <c r="N448" s="1">
        <f>'Cadre 01-09-2025'!A449</f>
        <v>0</v>
      </c>
      <c r="R448" s="11" t="str">
        <f t="shared" si="18"/>
        <v>120954 C</v>
      </c>
      <c r="T448" s="1" t="s">
        <v>954</v>
      </c>
      <c r="U448" s="1" t="str">
        <f t="shared" si="19"/>
        <v>GRAMAIN DOMINIQUE</v>
      </c>
      <c r="V448" s="1" t="str">
        <f t="shared" si="20"/>
        <v>01004 – B.C. BISCHHEIM</v>
      </c>
    </row>
    <row r="449" spans="2:22" ht="15.75" thickBot="1" x14ac:dyDescent="0.3">
      <c r="B449" s="6" t="str">
        <f>'Libre 01-09-2025'!A450</f>
        <v>172622 H</v>
      </c>
      <c r="C449" s="1" t="str">
        <f>VLOOKUP(B449,TableauLibre[],2,0)</f>
        <v>GRARE PHILIPPE</v>
      </c>
      <c r="D449" s="23" t="str">
        <f>VLOOKUP(B449,TableauLibre[],8,0)</f>
        <v>05034 – BILLARD TROYES AGGLO</v>
      </c>
      <c r="F449" s="12" t="str">
        <f>'Bande 01-09-2025'!A450</f>
        <v>149642 E</v>
      </c>
      <c r="G449" s="1" t="str">
        <f>VLOOKUP(F449,TableauBande[],2,0)</f>
        <v>PAIN JACQUES</v>
      </c>
      <c r="H449" s="23" t="str">
        <f>VLOOKUP(F449,TableauBande[],8,0)</f>
        <v>05045 – BILLARD CLUB AGEEN</v>
      </c>
      <c r="J449" s="13" t="str">
        <f>'3B 01-09-2025'!A450</f>
        <v>112067 H</v>
      </c>
      <c r="K449" s="1" t="str">
        <f>VLOOKUP(J449,Tableau3Bandes[],2,0)</f>
        <v>MAHU STANIS</v>
      </c>
      <c r="L449" s="23" t="str">
        <f>VLOOKUP(J449,Tableau3Bandes[],8,0)</f>
        <v>05028 – BILLARD CLUB DE MARIGNY ST FLAVY</v>
      </c>
      <c r="N449" s="1">
        <f>'Cadre 01-09-2025'!A450</f>
        <v>0</v>
      </c>
      <c r="R449" s="11" t="str">
        <f t="shared" si="18"/>
        <v>172622 H</v>
      </c>
      <c r="T449" s="1" t="s">
        <v>956</v>
      </c>
      <c r="U449" s="1" t="str">
        <f t="shared" si="19"/>
        <v>GRARE PHILIPPE</v>
      </c>
      <c r="V449" s="1" t="str">
        <f t="shared" si="20"/>
        <v>05034 – BILLARD TROYES AGGLO</v>
      </c>
    </row>
    <row r="450" spans="2:22" ht="15.75" thickBot="1" x14ac:dyDescent="0.3">
      <c r="B450" s="6" t="str">
        <f>'Libre 01-09-2025'!A451</f>
        <v>106394 C</v>
      </c>
      <c r="C450" s="1" t="str">
        <f>VLOOKUP(B450,TableauLibre[],2,0)</f>
        <v>GRIESMAR PASCAL</v>
      </c>
      <c r="D450" s="23" t="str">
        <f>VLOOKUP(B450,TableauLibre[],8,0)</f>
        <v>05043 – ACAD. TAPIS VERT DE REIMS</v>
      </c>
      <c r="F450" s="12" t="str">
        <f>'Bande 01-09-2025'!A451</f>
        <v>109102 G</v>
      </c>
      <c r="G450" s="1" t="str">
        <f>VLOOKUP(F450,TableauBande[],2,0)</f>
        <v>PAIN JEAN PIERRE</v>
      </c>
      <c r="H450" s="23" t="str">
        <f>VLOOKUP(F450,TableauBande[],8,0)</f>
        <v>05040 – EPERNAY BILLARD CLUB</v>
      </c>
      <c r="J450" s="13" t="str">
        <f>'3B 01-09-2025'!A451</f>
        <v>121287 X</v>
      </c>
      <c r="K450" s="1" t="str">
        <f>VLOOKUP(J450,Tableau3Bandes[],2,0)</f>
        <v>MAIER ANDRE</v>
      </c>
      <c r="L450" s="23" t="str">
        <f>VLOOKUP(J450,Tableau3Bandes[],8,0)</f>
        <v>11066 – BILLARD CLUB GANDRANGE</v>
      </c>
      <c r="N450" s="1">
        <f>'Cadre 01-09-2025'!A451</f>
        <v>0</v>
      </c>
      <c r="R450" s="11" t="str">
        <f t="shared" ref="R450:R513" si="21">B450</f>
        <v>106394 C</v>
      </c>
      <c r="T450" s="1" t="s">
        <v>958</v>
      </c>
      <c r="U450" s="1" t="str">
        <f t="shared" ref="U450:U513" si="22">VLOOKUP(T450,B:D,2,0)</f>
        <v>GRIESMAR PASCAL</v>
      </c>
      <c r="V450" s="1" t="str">
        <f t="shared" ref="V450:V513" si="23">VLOOKUP(T450,B:D,3,0)</f>
        <v>05043 – ACAD. TAPIS VERT DE REIMS</v>
      </c>
    </row>
    <row r="451" spans="2:22" ht="15.75" thickBot="1" x14ac:dyDescent="0.3">
      <c r="B451" s="6" t="str">
        <f>'Libre 01-09-2025'!A452</f>
        <v>015575 B</v>
      </c>
      <c r="C451" s="1" t="str">
        <f>VLOOKUP(B451,TableauLibre[],2,0)</f>
        <v>GRIMLER WILFRIED</v>
      </c>
      <c r="D451" s="23" t="str">
        <f>VLOOKUP(B451,TableauLibre[],8,0)</f>
        <v>11032 – BILLARD CLUB HOMECOURT</v>
      </c>
      <c r="F451" s="12" t="str">
        <f>'Bande 01-09-2025'!A452</f>
        <v>010106 S</v>
      </c>
      <c r="G451" s="1" t="str">
        <f>VLOOKUP(F451,TableauBande[],2,0)</f>
        <v>PANAIA ANTOINE</v>
      </c>
      <c r="H451" s="23" t="str">
        <f>VLOOKUP(F451,TableauBande[],8,0)</f>
        <v>01020 – B.C. 1947 SELESTAT</v>
      </c>
      <c r="J451" s="13" t="str">
        <f>'3B 01-09-2025'!A452</f>
        <v>015452 I</v>
      </c>
      <c r="K451" s="1" t="str">
        <f>VLOOKUP(J451,Tableau3Bandes[],2,0)</f>
        <v>MAILLARD FRANCOIS</v>
      </c>
      <c r="L451" s="23" t="str">
        <f>VLOOKUP(J451,Tableau3Bandes[],8,0)</f>
        <v>11013 – BILLARD CLUB METZ</v>
      </c>
      <c r="N451" s="1">
        <f>'Cadre 01-09-2025'!A452</f>
        <v>0</v>
      </c>
      <c r="R451" s="11" t="str">
        <f t="shared" si="21"/>
        <v>015575 B</v>
      </c>
      <c r="T451" s="1" t="s">
        <v>960</v>
      </c>
      <c r="U451" s="1" t="str">
        <f t="shared" si="22"/>
        <v>GRIMLER WILFRIED</v>
      </c>
      <c r="V451" s="1" t="str">
        <f t="shared" si="23"/>
        <v>11032 – BILLARD CLUB HOMECOURT</v>
      </c>
    </row>
    <row r="452" spans="2:22" ht="15.75" thickBot="1" x14ac:dyDescent="0.3">
      <c r="B452" s="6" t="str">
        <f>'Libre 01-09-2025'!A453</f>
        <v>160544 E</v>
      </c>
      <c r="C452" s="1" t="str">
        <f>VLOOKUP(B452,TableauLibre[],2,0)</f>
        <v>GRIMOT JEAN LUC</v>
      </c>
      <c r="D452" s="23" t="str">
        <f>VLOOKUP(B452,TableauLibre[],8,0)</f>
        <v>11044 – SAINT-DIE DES VOSGES BILLARD</v>
      </c>
      <c r="F452" s="12" t="str">
        <f>'Bande 01-09-2025'!A453</f>
        <v>136060 C</v>
      </c>
      <c r="G452" s="1" t="str">
        <f>VLOOKUP(F452,TableauBande[],2,0)</f>
        <v>PANCALDI WALTER</v>
      </c>
      <c r="H452" s="23" t="str">
        <f>VLOOKUP(F452,TableauBande[],8,0)</f>
        <v>11005 – E.S. HAGONDANGE</v>
      </c>
      <c r="J452" s="13" t="str">
        <f>'3B 01-09-2025'!A453</f>
        <v>116281 J</v>
      </c>
      <c r="K452" s="1" t="str">
        <f>VLOOKUP(J452,Tableau3Bandes[],2,0)</f>
        <v>MAILLAT EMMANUEL</v>
      </c>
      <c r="L452" s="23" t="str">
        <f>VLOOKUP(J452,Tableau3Bandes[],8,0)</f>
        <v>11067 – BILLARD CLUB FLORANGE</v>
      </c>
      <c r="N452" s="1">
        <f>'Cadre 01-09-2025'!A453</f>
        <v>0</v>
      </c>
      <c r="R452" s="11" t="str">
        <f t="shared" si="21"/>
        <v>160544 E</v>
      </c>
      <c r="T452" s="1" t="s">
        <v>962</v>
      </c>
      <c r="U452" s="1" t="str">
        <f t="shared" si="22"/>
        <v>GRIMOT JEAN LUC</v>
      </c>
      <c r="V452" s="1" t="str">
        <f t="shared" si="23"/>
        <v>11044 – SAINT-DIE DES VOSGES BILLARD</v>
      </c>
    </row>
    <row r="453" spans="2:22" ht="15.75" thickBot="1" x14ac:dyDescent="0.3">
      <c r="B453" s="6" t="str">
        <f>'Libre 01-09-2025'!A454</f>
        <v>135192 S</v>
      </c>
      <c r="C453" s="1" t="str">
        <f>VLOOKUP(B453,TableauLibre[],2,0)</f>
        <v>GROSDEMANGE BERNARD</v>
      </c>
      <c r="D453" s="23" t="str">
        <f>VLOOKUP(B453,TableauLibre[],8,0)</f>
        <v>11034 – BILLARD CLUB EPINAL</v>
      </c>
      <c r="F453" s="12" t="str">
        <f>'Bande 01-09-2025'!A454</f>
        <v>015461 R</v>
      </c>
      <c r="G453" s="1" t="str">
        <f>VLOOKUP(F453,TableauBande[],2,0)</f>
        <v>PAPI PASCAL</v>
      </c>
      <c r="H453" s="23" t="str">
        <f>VLOOKUP(F453,TableauBande[],8,0)</f>
        <v>11034 – BILLARD CLUB EPINAL</v>
      </c>
      <c r="J453" s="13" t="str">
        <f>'3B 01-09-2025'!A454</f>
        <v>014830 K</v>
      </c>
      <c r="K453" s="1" t="str">
        <f>VLOOKUP(J453,Tableau3Bandes[],2,0)</f>
        <v>MAINE DANIEL</v>
      </c>
      <c r="L453" s="23" t="str">
        <f>VLOOKUP(J453,Tableau3Bandes[],8,0)</f>
        <v>11005 – E.S. HAGONDANGE</v>
      </c>
      <c r="N453" s="1">
        <f>'Cadre 01-09-2025'!A454</f>
        <v>0</v>
      </c>
      <c r="R453" s="11" t="str">
        <f t="shared" si="21"/>
        <v>135192 S</v>
      </c>
      <c r="T453" s="1" t="s">
        <v>964</v>
      </c>
      <c r="U453" s="1" t="str">
        <f t="shared" si="22"/>
        <v>GROSDEMANGE BERNARD</v>
      </c>
      <c r="V453" s="1" t="str">
        <f t="shared" si="23"/>
        <v>11034 – BILLARD CLUB EPINAL</v>
      </c>
    </row>
    <row r="454" spans="2:22" ht="15.75" thickBot="1" x14ac:dyDescent="0.3">
      <c r="B454" s="6" t="str">
        <f>'Libre 01-09-2025'!A455</f>
        <v>010274 E</v>
      </c>
      <c r="C454" s="1" t="str">
        <f>VLOOKUP(B454,TableauLibre[],2,0)</f>
        <v>GROSS FRANCIS</v>
      </c>
      <c r="D454" s="23" t="str">
        <f>VLOOKUP(B454,TableauLibre[],8,0)</f>
        <v>01004 – B.C. BISCHHEIM</v>
      </c>
      <c r="F454" s="12" t="str">
        <f>'Bande 01-09-2025'!A455</f>
        <v>162922 P</v>
      </c>
      <c r="G454" s="1" t="str">
        <f>VLOOKUP(F454,TableauBande[],2,0)</f>
        <v>PARISOT DOMINIQUE</v>
      </c>
      <c r="H454" s="23" t="str">
        <f>VLOOKUP(F454,TableauBande[],8,0)</f>
        <v>11062 – CERCLE DE BILLARD FRANCAIS ST AVOLD</v>
      </c>
      <c r="J454" s="13" t="str">
        <f>'3B 01-09-2025'!A455</f>
        <v>117073 V</v>
      </c>
      <c r="K454" s="1" t="str">
        <f>VLOOKUP(J454,Tableau3Bandes[],2,0)</f>
        <v>MAITRAT MICHEL</v>
      </c>
      <c r="L454" s="23" t="str">
        <f>VLOOKUP(J454,Tableau3Bandes[],8,0)</f>
        <v>05047 – BILLARD CLUB SEZANNAIS</v>
      </c>
      <c r="N454" s="1">
        <f>'Cadre 01-09-2025'!A455</f>
        <v>0</v>
      </c>
      <c r="R454" s="11" t="str">
        <f t="shared" si="21"/>
        <v>010274 E</v>
      </c>
      <c r="T454" s="1" t="s">
        <v>966</v>
      </c>
      <c r="U454" s="1" t="str">
        <f t="shared" si="22"/>
        <v>GROSS FRANCIS</v>
      </c>
      <c r="V454" s="1" t="str">
        <f t="shared" si="23"/>
        <v>01004 – B.C. BISCHHEIM</v>
      </c>
    </row>
    <row r="455" spans="2:22" ht="15.75" thickBot="1" x14ac:dyDescent="0.3">
      <c r="B455" s="6" t="str">
        <f>'Libre 01-09-2025'!A456</f>
        <v>115826 W</v>
      </c>
      <c r="C455" s="1" t="str">
        <f>VLOOKUP(B455,TableauLibre[],2,0)</f>
        <v>GROSS JEROME</v>
      </c>
      <c r="D455" s="23" t="str">
        <f>VLOOKUP(B455,TableauLibre[],8,0)</f>
        <v>01002 – B.C 1935 STRASBOURG-SCHILTIGHEIM</v>
      </c>
      <c r="F455" s="12" t="str">
        <f>'Bande 01-09-2025'!A456</f>
        <v>171472 H</v>
      </c>
      <c r="G455" s="1" t="str">
        <f>VLOOKUP(F455,TableauBande[],2,0)</f>
        <v>PATE FLORENT</v>
      </c>
      <c r="H455" s="23" t="str">
        <f>VLOOKUP(F455,TableauBande[],8,0)</f>
        <v>11029 – BILLARD CLUB MUSSIPONTAIN</v>
      </c>
      <c r="J455" s="13" t="str">
        <f>'3B 01-09-2025'!A456</f>
        <v>104525 F</v>
      </c>
      <c r="K455" s="1" t="str">
        <f>VLOOKUP(J455,Tableau3Bandes[],2,0)</f>
        <v>MALHERBE GEORGES</v>
      </c>
      <c r="L455" s="23" t="str">
        <f>VLOOKUP(J455,Tableau3Bandes[],8,0)</f>
        <v>11066 – BILLARD CLUB GANDRANGE</v>
      </c>
      <c r="N455" s="1">
        <f>'Cadre 01-09-2025'!A456</f>
        <v>0</v>
      </c>
      <c r="R455" s="11" t="str">
        <f t="shared" si="21"/>
        <v>115826 W</v>
      </c>
      <c r="T455" s="1" t="s">
        <v>968</v>
      </c>
      <c r="U455" s="1" t="str">
        <f t="shared" si="22"/>
        <v>GROSS JEROME</v>
      </c>
      <c r="V455" s="1" t="str">
        <f t="shared" si="23"/>
        <v>01002 – B.C 1935 STRASBOURG-SCHILTIGHEIM</v>
      </c>
    </row>
    <row r="456" spans="2:22" ht="15.75" thickBot="1" x14ac:dyDescent="0.3">
      <c r="B456" s="6" t="str">
        <f>'Libre 01-09-2025'!A457</f>
        <v>143970 I</v>
      </c>
      <c r="C456" s="1" t="str">
        <f>VLOOKUP(B456,TableauLibre[],2,0)</f>
        <v>GRUYER PASCAL</v>
      </c>
      <c r="D456" s="23" t="str">
        <f>VLOOKUP(B456,TableauLibre[],8,0)</f>
        <v>05035 – ROMILLY SPORT 10 SECTION BILLARD</v>
      </c>
      <c r="F456" s="12" t="str">
        <f>'Bande 01-09-2025'!A457</f>
        <v>015549 B</v>
      </c>
      <c r="G456" s="1" t="str">
        <f>VLOOKUP(F456,TableauBande[],2,0)</f>
        <v>PATE SEBASTIEN</v>
      </c>
      <c r="H456" s="23" t="str">
        <f>VLOOKUP(F456,TableauBande[],8,0)</f>
        <v>11063 – S.A.VERDUN SECTION BILLARD</v>
      </c>
      <c r="J456" s="13" t="str">
        <f>'3B 01-09-2025'!A457</f>
        <v>147581 P</v>
      </c>
      <c r="K456" s="1" t="str">
        <f>VLOOKUP(J456,Tableau3Bandes[],2,0)</f>
        <v>MALHERBE MICHEL</v>
      </c>
      <c r="L456" s="23" t="str">
        <f>VLOOKUP(J456,Tableau3Bandes[],8,0)</f>
        <v>05032 – ARCIS BILLARD CLUB</v>
      </c>
      <c r="N456" s="1">
        <f>'Cadre 01-09-2025'!A457</f>
        <v>0</v>
      </c>
      <c r="R456" s="11" t="str">
        <f t="shared" si="21"/>
        <v>143970 I</v>
      </c>
      <c r="T456" s="1" t="s">
        <v>971</v>
      </c>
      <c r="U456" s="1" t="str">
        <f t="shared" si="22"/>
        <v>GRUYER PASCAL</v>
      </c>
      <c r="V456" s="1" t="str">
        <f t="shared" si="23"/>
        <v>05035 – ROMILLY SPORT 10 SECTION BILLARD</v>
      </c>
    </row>
    <row r="457" spans="2:22" ht="15.75" thickBot="1" x14ac:dyDescent="0.3">
      <c r="B457" s="6" t="str">
        <f>'Libre 01-09-2025'!A458</f>
        <v>147969 L</v>
      </c>
      <c r="C457" s="1" t="str">
        <f>VLOOKUP(B457,TableauLibre[],2,0)</f>
        <v>GUALTIEROTTI VICTOR</v>
      </c>
      <c r="D457" s="23" t="str">
        <f>VLOOKUP(B457,TableauLibre[],8,0)</f>
        <v>11003 – BILLARD CLUB BAN SAINT MARTIN</v>
      </c>
      <c r="F457" s="12" t="str">
        <f>'Bande 01-09-2025'!A458</f>
        <v>150132 M</v>
      </c>
      <c r="G457" s="1" t="str">
        <f>VLOOKUP(F457,TableauBande[],2,0)</f>
        <v>PATIS JACQUES</v>
      </c>
      <c r="H457" s="23" t="str">
        <f>VLOOKUP(F457,TableauBande[],8,0)</f>
        <v>05043 – ACAD. TAPIS VERT DE REIMS</v>
      </c>
      <c r="J457" s="13" t="str">
        <f>'3B 01-09-2025'!A458</f>
        <v>162619 K</v>
      </c>
      <c r="K457" s="1" t="str">
        <f>VLOOKUP(J457,Tableau3Bandes[],2,0)</f>
        <v>MALINOWSKI DAVID</v>
      </c>
      <c r="L457" s="23" t="str">
        <f>VLOOKUP(J457,Tableau3Bandes[],8,0)</f>
        <v>05043 – ACAD. TAPIS VERT DE REIMS</v>
      </c>
      <c r="N457" s="1">
        <f>'Cadre 01-09-2025'!A458</f>
        <v>0</v>
      </c>
      <c r="R457" s="11" t="str">
        <f t="shared" si="21"/>
        <v>147969 L</v>
      </c>
      <c r="T457" s="1" t="s">
        <v>973</v>
      </c>
      <c r="U457" s="1" t="str">
        <f t="shared" si="22"/>
        <v>GUALTIEROTTI VICTOR</v>
      </c>
      <c r="V457" s="1" t="str">
        <f t="shared" si="23"/>
        <v>11003 – BILLARD CLUB BAN SAINT MARTIN</v>
      </c>
    </row>
    <row r="458" spans="2:22" ht="15.75" thickBot="1" x14ac:dyDescent="0.3">
      <c r="B458" s="6" t="str">
        <f>'Libre 01-09-2025'!A459</f>
        <v>015020 S</v>
      </c>
      <c r="C458" s="1" t="str">
        <f>VLOOKUP(B458,TableauLibre[],2,0)</f>
        <v>GUCKERT CHRISTIAN</v>
      </c>
      <c r="D458" s="23" t="str">
        <f>VLOOKUP(B458,TableauLibre[],8,0)</f>
        <v>11005 – E.S. HAGONDANGE</v>
      </c>
      <c r="F458" s="12" t="str">
        <f>'Bande 01-09-2025'!A459</f>
        <v>166866 B</v>
      </c>
      <c r="G458" s="1" t="str">
        <f>VLOOKUP(F458,TableauBande[],2,0)</f>
        <v>PAUL MICHEL</v>
      </c>
      <c r="H458" s="23" t="str">
        <f>VLOOKUP(F458,TableauBande[],8,0)</f>
        <v>11022 – ACADEMIE DE BILLARD SAINT-MAX / NANCY</v>
      </c>
      <c r="J458" s="13" t="str">
        <f>'3B 01-09-2025'!A459</f>
        <v>102806 C</v>
      </c>
      <c r="K458" s="1" t="str">
        <f>VLOOKUP(J458,Tableau3Bandes[],2,0)</f>
        <v>MALVAREZ JEAN</v>
      </c>
      <c r="L458" s="23" t="str">
        <f>VLOOKUP(J458,Tableau3Bandes[],8,0)</f>
        <v>11005 – E.S. HAGONDANGE</v>
      </c>
      <c r="N458" s="1">
        <f>'Cadre 01-09-2025'!A459</f>
        <v>0</v>
      </c>
      <c r="R458" s="11" t="str">
        <f t="shared" si="21"/>
        <v>015020 S</v>
      </c>
      <c r="T458" s="1" t="s">
        <v>975</v>
      </c>
      <c r="U458" s="1" t="str">
        <f t="shared" si="22"/>
        <v>GUCKERT CHRISTIAN</v>
      </c>
      <c r="V458" s="1" t="str">
        <f t="shared" si="23"/>
        <v>11005 – E.S. HAGONDANGE</v>
      </c>
    </row>
    <row r="459" spans="2:22" ht="15.75" thickBot="1" x14ac:dyDescent="0.3">
      <c r="B459" s="6" t="str">
        <f>'Libre 01-09-2025'!A460</f>
        <v>132169 L</v>
      </c>
      <c r="C459" s="1" t="str">
        <f>VLOOKUP(B459,TableauLibre[],2,0)</f>
        <v>GUEGUEN AMANDINE</v>
      </c>
      <c r="D459" s="23" t="str">
        <f>VLOOKUP(B459,TableauLibre[],8,0)</f>
        <v>05023 – BILLARD CLUB NOGENTAIS</v>
      </c>
      <c r="F459" s="12" t="str">
        <f>'Bande 01-09-2025'!A460</f>
        <v>151042 B</v>
      </c>
      <c r="G459" s="1" t="str">
        <f>VLOOKUP(F459,TableauBande[],2,0)</f>
        <v>PAVY ANTONIN</v>
      </c>
      <c r="H459" s="23" t="str">
        <f>VLOOKUP(F459,TableauBande[],8,0)</f>
        <v>05041 – BILLARD CLUB DE GRAUVES</v>
      </c>
      <c r="J459" s="13" t="str">
        <f>'3B 01-09-2025'!A460</f>
        <v>015413 V</v>
      </c>
      <c r="K459" s="1" t="str">
        <f>VLOOKUP(J459,Tableau3Bandes[],2,0)</f>
        <v>MANGIN ANTOINE</v>
      </c>
      <c r="L459" s="23" t="str">
        <f>VLOOKUP(J459,Tableau3Bandes[],8,0)</f>
        <v>11022 – ACADEMIE DE BILLARD SAINT-MAX / NANCY</v>
      </c>
      <c r="N459" s="1">
        <f>'Cadre 01-09-2025'!A460</f>
        <v>0</v>
      </c>
      <c r="R459" s="11" t="str">
        <f t="shared" si="21"/>
        <v>132169 L</v>
      </c>
      <c r="T459" s="1" t="s">
        <v>977</v>
      </c>
      <c r="U459" s="1" t="str">
        <f t="shared" si="22"/>
        <v>GUEGUEN AMANDINE</v>
      </c>
      <c r="V459" s="1" t="str">
        <f t="shared" si="23"/>
        <v>05023 – BILLARD CLUB NOGENTAIS</v>
      </c>
    </row>
    <row r="460" spans="2:22" ht="15.75" thickBot="1" x14ac:dyDescent="0.3">
      <c r="B460" s="6" t="str">
        <f>'Libre 01-09-2025'!A461</f>
        <v>015355 P</v>
      </c>
      <c r="C460" s="1" t="str">
        <f>VLOOKUP(B460,TableauLibre[],2,0)</f>
        <v>GUERY PATRICK</v>
      </c>
      <c r="D460" s="23" t="str">
        <f>VLOOKUP(B460,TableauLibre[],8,0)</f>
        <v>11073 – BILLARD CLUB GERARDMER</v>
      </c>
      <c r="F460" s="12" t="str">
        <f>'Bande 01-09-2025'!A461</f>
        <v>103684 W</v>
      </c>
      <c r="G460" s="1" t="str">
        <f>VLOOKUP(F460,TableauBande[],2,0)</f>
        <v>PERRIN CYRILLE</v>
      </c>
      <c r="H460" s="23" t="str">
        <f>VLOOKUP(F460,TableauBande[],8,0)</f>
        <v>05045 – BILLARD CLUB AGEEN</v>
      </c>
      <c r="J460" s="13" t="str">
        <f>'3B 01-09-2025'!A461</f>
        <v>115825 V</v>
      </c>
      <c r="K460" s="1" t="str">
        <f>VLOOKUP(J460,Tableau3Bandes[],2,0)</f>
        <v>MANOLOV MANOL</v>
      </c>
      <c r="L460" s="23" t="str">
        <f>VLOOKUP(J460,Tableau3Bandes[],8,0)</f>
        <v>01041 – COLMAR BILLARD CLUB 71</v>
      </c>
      <c r="N460" s="1">
        <f>'Cadre 01-09-2025'!A461</f>
        <v>0</v>
      </c>
      <c r="R460" s="11" t="str">
        <f t="shared" si="21"/>
        <v>015355 P</v>
      </c>
      <c r="T460" s="1" t="s">
        <v>979</v>
      </c>
      <c r="U460" s="1" t="str">
        <f t="shared" si="22"/>
        <v>GUERY PATRICK</v>
      </c>
      <c r="V460" s="1" t="str">
        <f t="shared" si="23"/>
        <v>11073 – BILLARD CLUB GERARDMER</v>
      </c>
    </row>
    <row r="461" spans="2:22" ht="15.75" thickBot="1" x14ac:dyDescent="0.3">
      <c r="B461" s="6" t="str">
        <f>'Libre 01-09-2025'!A462</f>
        <v>144119 B</v>
      </c>
      <c r="C461" s="1" t="str">
        <f>VLOOKUP(B461,TableauLibre[],2,0)</f>
        <v>GUIDI JULES</v>
      </c>
      <c r="D461" s="23" t="str">
        <f>VLOOKUP(B461,TableauLibre[],8,0)</f>
        <v>11022 – ACADEMIE DE BILLARD SAINT-MAX / NANCY</v>
      </c>
      <c r="F461" s="12" t="str">
        <f>'Bande 01-09-2025'!A462</f>
        <v>011913 F</v>
      </c>
      <c r="G461" s="1" t="str">
        <f>VLOOKUP(F461,TableauBande[],2,0)</f>
        <v>PERTUISOT SERGE</v>
      </c>
      <c r="H461" s="23" t="str">
        <f>VLOOKUP(F461,TableauBande[],8,0)</f>
        <v>05034 – BILLARD TROYES AGGLO</v>
      </c>
      <c r="J461" s="13" t="str">
        <f>'3B 01-09-2025'!A462</f>
        <v>014929 F</v>
      </c>
      <c r="K461" s="1" t="str">
        <f>VLOOKUP(J461,Tableau3Bandes[],2,0)</f>
        <v>MANSUY ANDRE</v>
      </c>
      <c r="L461" s="23" t="str">
        <f>VLOOKUP(J461,Tableau3Bandes[],8,0)</f>
        <v>11042 – BILLARD CLUB STEPHANOIS</v>
      </c>
      <c r="N461" s="1">
        <f>'Cadre 01-09-2025'!A462</f>
        <v>0</v>
      </c>
      <c r="R461" s="11" t="str">
        <f t="shared" si="21"/>
        <v>144119 B</v>
      </c>
      <c r="T461" s="1" t="s">
        <v>981</v>
      </c>
      <c r="U461" s="1" t="str">
        <f t="shared" si="22"/>
        <v>GUIDI JULES</v>
      </c>
      <c r="V461" s="1" t="str">
        <f t="shared" si="23"/>
        <v>11022 – ACADEMIE DE BILLARD SAINT-MAX / NANCY</v>
      </c>
    </row>
    <row r="462" spans="2:22" ht="15.75" thickBot="1" x14ac:dyDescent="0.3">
      <c r="B462" s="6" t="str">
        <f>'Libre 01-09-2025'!A463</f>
        <v>153545 X</v>
      </c>
      <c r="C462" s="1" t="str">
        <f>VLOOKUP(B462,TableauLibre[],2,0)</f>
        <v>GUILLEMIN CLAUDE</v>
      </c>
      <c r="D462" s="23" t="str">
        <f>VLOOKUP(B462,TableauLibre[],8,0)</f>
        <v>01070 – FCM BILLARD</v>
      </c>
      <c r="F462" s="12" t="str">
        <f>'Bande 01-09-2025'!A463</f>
        <v>139875 V</v>
      </c>
      <c r="G462" s="1" t="str">
        <f>VLOOKUP(F462,TableauBande[],2,0)</f>
        <v>PETIT JEAN CLAUDE</v>
      </c>
      <c r="H462" s="23" t="str">
        <f>VLOOKUP(F462,TableauBande[],8,0)</f>
        <v>01016 – B.C. HAGUENAU</v>
      </c>
      <c r="J462" s="13" t="str">
        <f>'3B 01-09-2025'!A463</f>
        <v>015297 J</v>
      </c>
      <c r="K462" s="1" t="str">
        <f>VLOOKUP(J462,Tableau3Bandes[],2,0)</f>
        <v>MARCHAL FRANCIS</v>
      </c>
      <c r="L462" s="23" t="str">
        <f>VLOOKUP(J462,Tableau3Bandes[],8,0)</f>
        <v>11042 – BILLARD CLUB STEPHANOIS</v>
      </c>
      <c r="N462" s="1">
        <f>'Cadre 01-09-2025'!A463</f>
        <v>0</v>
      </c>
      <c r="R462" s="11" t="str">
        <f t="shared" si="21"/>
        <v>153545 X</v>
      </c>
      <c r="T462" s="1" t="s">
        <v>983</v>
      </c>
      <c r="U462" s="1" t="str">
        <f t="shared" si="22"/>
        <v>GUILLEMIN CLAUDE</v>
      </c>
      <c r="V462" s="1" t="str">
        <f t="shared" si="23"/>
        <v>01070 – FCM BILLARD</v>
      </c>
    </row>
    <row r="463" spans="2:22" ht="15.75" thickBot="1" x14ac:dyDescent="0.3">
      <c r="B463" s="6" t="str">
        <f>'Libre 01-09-2025'!A464</f>
        <v>156412 N</v>
      </c>
      <c r="C463" s="1" t="str">
        <f>VLOOKUP(B463,TableauLibre[],2,0)</f>
        <v>GUILLOUET YANN</v>
      </c>
      <c r="D463" s="23" t="str">
        <f>VLOOKUP(B463,TableauLibre[],8,0)</f>
        <v>11034 – BILLARD CLUB EPINAL</v>
      </c>
      <c r="F463" s="12" t="str">
        <f>'Bande 01-09-2025'!A464</f>
        <v>011739 N</v>
      </c>
      <c r="G463" s="1" t="str">
        <f>VLOOKUP(F463,TableauBande[],2,0)</f>
        <v>PETRISOT CLAUDE</v>
      </c>
      <c r="H463" s="23" t="str">
        <f>VLOOKUP(F463,TableauBande[],8,0)</f>
        <v>05001 – ACAD.CHARLEVILLE-MEZIERES</v>
      </c>
      <c r="J463" s="13" t="str">
        <f>'3B 01-09-2025'!A464</f>
        <v>015231 V</v>
      </c>
      <c r="K463" s="1" t="str">
        <f>VLOOKUP(J463,Tableau3Bandes[],2,0)</f>
        <v>MARCHAL JULIAN</v>
      </c>
      <c r="L463" s="23" t="str">
        <f>VLOOKUP(J463,Tableau3Bandes[],8,0)</f>
        <v>11034 – BILLARD CLUB EPINAL</v>
      </c>
      <c r="N463" s="1">
        <f>'Cadre 01-09-2025'!A464</f>
        <v>0</v>
      </c>
      <c r="R463" s="11" t="str">
        <f t="shared" si="21"/>
        <v>156412 N</v>
      </c>
      <c r="T463" s="1" t="s">
        <v>985</v>
      </c>
      <c r="U463" s="1" t="str">
        <f t="shared" si="22"/>
        <v>GUILLOUET YANN</v>
      </c>
      <c r="V463" s="1" t="str">
        <f t="shared" si="23"/>
        <v>11034 – BILLARD CLUB EPINAL</v>
      </c>
    </row>
    <row r="464" spans="2:22" ht="15.75" thickBot="1" x14ac:dyDescent="0.3">
      <c r="B464" s="6" t="str">
        <f>'Libre 01-09-2025'!A465</f>
        <v>101989 R</v>
      </c>
      <c r="C464" s="1" t="str">
        <f>VLOOKUP(B464,TableauLibre[],2,0)</f>
        <v>GUIOT FABRICE</v>
      </c>
      <c r="D464" s="23" t="str">
        <f>VLOOKUP(B464,TableauLibre[],8,0)</f>
        <v>01006 – AMICALE DE BILLARD ECKBOLSHEIM</v>
      </c>
      <c r="F464" s="12" t="str">
        <f>'Bande 01-09-2025'!A465</f>
        <v>015006 E</v>
      </c>
      <c r="G464" s="1" t="str">
        <f>VLOOKUP(F464,TableauBande[],2,0)</f>
        <v>PICARD CHRISTIAN</v>
      </c>
      <c r="H464" s="23" t="str">
        <f>VLOOKUP(F464,TableauBande[],8,0)</f>
        <v>11032 – BILLARD CLUB HOMECOURT</v>
      </c>
      <c r="J464" s="13" t="str">
        <f>'3B 01-09-2025'!A465</f>
        <v>012123 H</v>
      </c>
      <c r="K464" s="1" t="str">
        <f>VLOOKUP(J464,Tableau3Bandes[],2,0)</f>
        <v>MARCHOIS FREDERIC</v>
      </c>
      <c r="L464" s="23" t="str">
        <f>VLOOKUP(J464,Tableau3Bandes[],8,0)</f>
        <v>05043 – ACAD. TAPIS VERT DE REIMS</v>
      </c>
      <c r="N464" s="1">
        <f>'Cadre 01-09-2025'!A465</f>
        <v>0</v>
      </c>
      <c r="R464" s="11" t="str">
        <f t="shared" si="21"/>
        <v>101989 R</v>
      </c>
      <c r="T464" s="1" t="s">
        <v>987</v>
      </c>
      <c r="U464" s="1" t="str">
        <f t="shared" si="22"/>
        <v>GUIOT FABRICE</v>
      </c>
      <c r="V464" s="1" t="str">
        <f t="shared" si="23"/>
        <v>01006 – AMICALE DE BILLARD ECKBOLSHEIM</v>
      </c>
    </row>
    <row r="465" spans="2:22" ht="15.75" thickBot="1" x14ac:dyDescent="0.3">
      <c r="B465" s="6" t="str">
        <f>'Libre 01-09-2025'!A466</f>
        <v>010315 T</v>
      </c>
      <c r="C465" s="1" t="str">
        <f>VLOOKUP(B465,TableauLibre[],2,0)</f>
        <v>GUIOT RICHARD</v>
      </c>
      <c r="D465" s="23" t="str">
        <f>VLOOKUP(B465,TableauLibre[],8,0)</f>
        <v>01020 – B.C. 1947 SELESTAT</v>
      </c>
      <c r="F465" s="12" t="str">
        <f>'Bande 01-09-2025'!A466</f>
        <v>160824 J</v>
      </c>
      <c r="G465" s="1" t="str">
        <f>VLOOKUP(F465,TableauBande[],2,0)</f>
        <v>PICARD LOIC</v>
      </c>
      <c r="H465" s="23" t="str">
        <f>VLOOKUP(F465,TableauBande[],8,0)</f>
        <v>05040 – EPERNAY BILLARD CLUB</v>
      </c>
      <c r="J465" s="13" t="str">
        <f>'3B 01-09-2025'!A466</f>
        <v>123009 D</v>
      </c>
      <c r="K465" s="1" t="str">
        <f>VLOOKUP(J465,Tableau3Bandes[],2,0)</f>
        <v>MARCONI DOMINIQUE</v>
      </c>
      <c r="L465" s="23" t="str">
        <f>VLOOKUP(J465,Tableau3Bandes[],8,0)</f>
        <v>11013 – BILLARD CLUB METZ</v>
      </c>
      <c r="N465" s="1">
        <f>'Cadre 01-09-2025'!A466</f>
        <v>0</v>
      </c>
      <c r="R465" s="11" t="str">
        <f t="shared" si="21"/>
        <v>010315 T</v>
      </c>
      <c r="T465" s="1" t="s">
        <v>989</v>
      </c>
      <c r="U465" s="1" t="str">
        <f t="shared" si="22"/>
        <v>GUIOT RICHARD</v>
      </c>
      <c r="V465" s="1" t="str">
        <f t="shared" si="23"/>
        <v>01020 – B.C. 1947 SELESTAT</v>
      </c>
    </row>
    <row r="466" spans="2:22" ht="15.75" thickBot="1" x14ac:dyDescent="0.3">
      <c r="B466" s="6" t="str">
        <f>'Libre 01-09-2025'!A467</f>
        <v>015126 U</v>
      </c>
      <c r="C466" s="1" t="str">
        <f>VLOOKUP(B466,TableauLibre[],2,0)</f>
        <v>GUIOT SYLVAIN</v>
      </c>
      <c r="D466" s="23" t="str">
        <f>VLOOKUP(B466,TableauLibre[],8,0)</f>
        <v>11063 – S.A.VERDUN SECTION BILLARD</v>
      </c>
      <c r="F466" s="12" t="str">
        <f>'Bande 01-09-2025'!A467</f>
        <v>010062 A</v>
      </c>
      <c r="G466" s="1" t="str">
        <f>VLOOKUP(F466,TableauBande[],2,0)</f>
        <v>PIERRAT BERNARD</v>
      </c>
      <c r="H466" s="23" t="str">
        <f>VLOOKUP(F466,TableauBande[],8,0)</f>
        <v>01016 – B.C. HAGUENAU</v>
      </c>
      <c r="J466" s="13" t="str">
        <f>'3B 01-09-2025'!A467</f>
        <v>106108 C</v>
      </c>
      <c r="K466" s="1" t="str">
        <f>VLOOKUP(J466,Tableau3Bandes[],2,0)</f>
        <v>MARQUANT JEROME</v>
      </c>
      <c r="L466" s="23" t="str">
        <f>VLOOKUP(J466,Tableau3Bandes[],8,0)</f>
        <v>05043 – ACAD. TAPIS VERT DE REIMS</v>
      </c>
      <c r="N466" s="1">
        <f>'Cadre 01-09-2025'!A467</f>
        <v>0</v>
      </c>
      <c r="R466" s="11" t="str">
        <f t="shared" si="21"/>
        <v>015126 U</v>
      </c>
      <c r="T466" s="1" t="s">
        <v>991</v>
      </c>
      <c r="U466" s="1" t="str">
        <f t="shared" si="22"/>
        <v>GUIOT SYLVAIN</v>
      </c>
      <c r="V466" s="1" t="str">
        <f t="shared" si="23"/>
        <v>11063 – S.A.VERDUN SECTION BILLARD</v>
      </c>
    </row>
    <row r="467" spans="2:22" ht="15.75" thickBot="1" x14ac:dyDescent="0.3">
      <c r="B467" s="6" t="str">
        <f>'Libre 01-09-2025'!A468</f>
        <v>012135 T</v>
      </c>
      <c r="C467" s="1" t="str">
        <f>VLOOKUP(B467,TableauLibre[],2,0)</f>
        <v>GUITTONNEAU FREDERIC</v>
      </c>
      <c r="D467" s="23" t="str">
        <f>VLOOKUP(B467,TableauLibre[],8,0)</f>
        <v>05043 – ACAD. TAPIS VERT DE REIMS</v>
      </c>
      <c r="F467" s="12" t="str">
        <f>'Bande 01-09-2025'!A468</f>
        <v>013937 B</v>
      </c>
      <c r="G467" s="1" t="str">
        <f>VLOOKUP(F467,TableauBande[],2,0)</f>
        <v>PIGAL BERNARD</v>
      </c>
      <c r="H467" s="23" t="str">
        <f>VLOOKUP(F467,TableauBande[],8,0)</f>
        <v>05034 – BILLARD TROYES AGGLO</v>
      </c>
      <c r="J467" s="13" t="str">
        <f>'3B 01-09-2025'!A468</f>
        <v>122450 Q</v>
      </c>
      <c r="K467" s="1" t="str">
        <f>VLOOKUP(J467,Tableau3Bandes[],2,0)</f>
        <v>MARSCHAL FRANCK</v>
      </c>
      <c r="L467" s="23" t="str">
        <f>VLOOKUP(J467,Tableau3Bandes[],8,0)</f>
        <v>01031 – B.C. ERSTEIN</v>
      </c>
      <c r="N467" s="1">
        <f>'Cadre 01-09-2025'!A468</f>
        <v>0</v>
      </c>
      <c r="R467" s="11" t="str">
        <f t="shared" si="21"/>
        <v>012135 T</v>
      </c>
      <c r="T467" s="1" t="s">
        <v>993</v>
      </c>
      <c r="U467" s="1" t="str">
        <f t="shared" si="22"/>
        <v>GUITTONNEAU FREDERIC</v>
      </c>
      <c r="V467" s="1" t="str">
        <f t="shared" si="23"/>
        <v>05043 – ACAD. TAPIS VERT DE REIMS</v>
      </c>
    </row>
    <row r="468" spans="2:22" ht="15.75" thickBot="1" x14ac:dyDescent="0.3">
      <c r="B468" s="6" t="str">
        <f>'Libre 01-09-2025'!A469</f>
        <v>178132 X</v>
      </c>
      <c r="C468" s="1" t="str">
        <f>VLOOKUP(B468,TableauLibre[],2,0)</f>
        <v>GURRRERA THOMAS</v>
      </c>
      <c r="D468" s="23" t="str">
        <f>VLOOKUP(B468,TableauLibre[],8,0)</f>
        <v>05043 – ACAD. TAPIS VERT DE REIMS</v>
      </c>
      <c r="F468" s="12" t="str">
        <f>'Bande 01-09-2025'!A469</f>
        <v>015004 C</v>
      </c>
      <c r="G468" s="1" t="str">
        <f>VLOOKUP(F468,TableauBande[],2,0)</f>
        <v>PILOTTO LEO</v>
      </c>
      <c r="H468" s="23" t="str">
        <f>VLOOKUP(F468,TableauBande[],8,0)</f>
        <v>11021 – A.J.B. THIONVILLE</v>
      </c>
      <c r="J468" s="13" t="str">
        <f>'3B 01-09-2025'!A469</f>
        <v>123023 R</v>
      </c>
      <c r="K468" s="1" t="str">
        <f>VLOOKUP(J468,Tableau3Bandes[],2,0)</f>
        <v>MARTIN BENOIT</v>
      </c>
      <c r="L468" s="23" t="str">
        <f>VLOOKUP(J468,Tableau3Bandes[],8,0)</f>
        <v>11067 – BILLARD CLUB FLORANGE</v>
      </c>
      <c r="N468" s="1">
        <f>'Cadre 01-09-2025'!A469</f>
        <v>0</v>
      </c>
      <c r="R468" s="11" t="str">
        <f t="shared" si="21"/>
        <v>178132 X</v>
      </c>
      <c r="T468" s="1" t="s">
        <v>995</v>
      </c>
      <c r="U468" s="1" t="str">
        <f t="shared" si="22"/>
        <v>GURRRERA THOMAS</v>
      </c>
      <c r="V468" s="1" t="str">
        <f t="shared" si="23"/>
        <v>05043 – ACAD. TAPIS VERT DE REIMS</v>
      </c>
    </row>
    <row r="469" spans="2:22" ht="15.75" thickBot="1" x14ac:dyDescent="0.3">
      <c r="B469" s="6" t="str">
        <f>'Libre 01-09-2025'!A470</f>
        <v>178135 A</v>
      </c>
      <c r="C469" s="1" t="str">
        <f>VLOOKUP(B469,TableauLibre[],2,0)</f>
        <v>GUSMINI SERRE BAPTISTE</v>
      </c>
      <c r="D469" s="23" t="str">
        <f>VLOOKUP(B469,TableauLibre[],8,0)</f>
        <v>05043 – ACAD. TAPIS VERT DE REIMS</v>
      </c>
      <c r="F469" s="12" t="str">
        <f>'Bande 01-09-2025'!A470</f>
        <v>145737 H</v>
      </c>
      <c r="G469" s="1" t="str">
        <f>VLOOKUP(F469,TableauBande[],2,0)</f>
        <v>PINIGRY JEAN CHRISTOPHE</v>
      </c>
      <c r="H469" s="23" t="str">
        <f>VLOOKUP(F469,TableauBande[],8,0)</f>
        <v>05032 – ARCIS BILLARD CLUB</v>
      </c>
      <c r="J469" s="13" t="str">
        <f>'3B 01-09-2025'!A470</f>
        <v>120951 Z</v>
      </c>
      <c r="K469" s="1" t="str">
        <f>VLOOKUP(J469,Tableau3Bandes[],2,0)</f>
        <v>MARTIN MAXIME</v>
      </c>
      <c r="L469" s="23" t="str">
        <f>VLOOKUP(J469,Tableau3Bandes[],8,0)</f>
        <v>01018 – B.C. 55 SAINT LOUIS</v>
      </c>
      <c r="N469" s="1">
        <f>'Cadre 01-09-2025'!A470</f>
        <v>0</v>
      </c>
      <c r="R469" s="11" t="str">
        <f t="shared" si="21"/>
        <v>178135 A</v>
      </c>
      <c r="T469" s="1" t="s">
        <v>997</v>
      </c>
      <c r="U469" s="1" t="str">
        <f t="shared" si="22"/>
        <v>GUSMINI SERRE BAPTISTE</v>
      </c>
      <c r="V469" s="1" t="str">
        <f t="shared" si="23"/>
        <v>05043 – ACAD. TAPIS VERT DE REIMS</v>
      </c>
    </row>
    <row r="470" spans="2:22" ht="15.75" thickBot="1" x14ac:dyDescent="0.3">
      <c r="B470" s="6" t="str">
        <f>'Libre 01-09-2025'!A471</f>
        <v>010235 R</v>
      </c>
      <c r="C470" s="1" t="str">
        <f>VLOOKUP(B470,TableauLibre[],2,0)</f>
        <v>GUTERL RICHARD</v>
      </c>
      <c r="D470" s="23" t="str">
        <f>VLOOKUP(B470,TableauLibre[],8,0)</f>
        <v>01050 – AMIS DU BILLARD HOENHEIM</v>
      </c>
      <c r="F470" s="12" t="str">
        <f>'Bande 01-09-2025'!A471</f>
        <v>146537 B</v>
      </c>
      <c r="G470" s="1" t="str">
        <f>VLOOKUP(F470,TableauBande[],2,0)</f>
        <v>PLIEZ MARCEL</v>
      </c>
      <c r="H470" s="23" t="str">
        <f>VLOOKUP(F470,TableauBande[],8,0)</f>
        <v>11044 – SAINT-DIE DES VOSGES BILLARD</v>
      </c>
      <c r="J470" s="13" t="str">
        <f>'3B 01-09-2025'!A471</f>
        <v>122454 U</v>
      </c>
      <c r="K470" s="1" t="str">
        <f>VLOOKUP(J470,Tableau3Bandes[],2,0)</f>
        <v>MARTIN PIERRE</v>
      </c>
      <c r="L470" s="23" t="str">
        <f>VLOOKUP(J470,Tableau3Bandes[],8,0)</f>
        <v>01041 – COLMAR BILLARD CLUB 71</v>
      </c>
      <c r="N470" s="1">
        <f>'Cadre 01-09-2025'!A471</f>
        <v>0</v>
      </c>
      <c r="R470" s="11" t="str">
        <f t="shared" si="21"/>
        <v>010235 R</v>
      </c>
      <c r="T470" s="1" t="s">
        <v>999</v>
      </c>
      <c r="U470" s="1" t="str">
        <f t="shared" si="22"/>
        <v>GUTERL RICHARD</v>
      </c>
      <c r="V470" s="1" t="str">
        <f t="shared" si="23"/>
        <v>01050 – AMIS DU BILLARD HOENHEIM</v>
      </c>
    </row>
    <row r="471" spans="2:22" ht="15.75" thickBot="1" x14ac:dyDescent="0.3">
      <c r="B471" s="6" t="str">
        <f>'Libre 01-09-2025'!A472</f>
        <v>102032 I</v>
      </c>
      <c r="C471" s="1" t="str">
        <f>VLOOKUP(B471,TableauLibre[],2,0)</f>
        <v>GUTH CHRISTOPHE</v>
      </c>
      <c r="D471" s="23" t="str">
        <f>VLOOKUP(B471,TableauLibre[],8,0)</f>
        <v>01018 – B.C. 55 SAINT LOUIS</v>
      </c>
      <c r="F471" s="12" t="str">
        <f>'Bande 01-09-2025'!A472</f>
        <v>150339 M</v>
      </c>
      <c r="G471" s="1" t="str">
        <f>VLOOKUP(F471,TableauBande[],2,0)</f>
        <v>PLUOT PASCAL</v>
      </c>
      <c r="H471" s="23" t="str">
        <f>VLOOKUP(F471,TableauBande[],8,0)</f>
        <v>05035 – ROMILLY SPORT 10 SECTION BILLARD</v>
      </c>
      <c r="J471" s="13" t="str">
        <f>'3B 01-09-2025'!A472</f>
        <v>011931 X</v>
      </c>
      <c r="K471" s="1" t="str">
        <f>VLOOKUP(J471,Tableau3Bandes[],2,0)</f>
        <v>MARTINEZ JACKY</v>
      </c>
      <c r="L471" s="23" t="str">
        <f>VLOOKUP(J471,Tableau3Bandes[],8,0)</f>
        <v>05034 – BILLARD TROYES AGGLO</v>
      </c>
      <c r="N471" s="1">
        <f>'Cadre 01-09-2025'!A472</f>
        <v>0</v>
      </c>
      <c r="R471" s="11" t="str">
        <f t="shared" si="21"/>
        <v>102032 I</v>
      </c>
      <c r="T471" s="1" t="s">
        <v>1002</v>
      </c>
      <c r="U471" s="1" t="str">
        <f t="shared" si="22"/>
        <v>GUTH CHRISTOPHE</v>
      </c>
      <c r="V471" s="1" t="str">
        <f t="shared" si="23"/>
        <v>01018 – B.C. 55 SAINT LOUIS</v>
      </c>
    </row>
    <row r="472" spans="2:22" ht="15.75" thickBot="1" x14ac:dyDescent="0.3">
      <c r="B472" s="6" t="str">
        <f>'Libre 01-09-2025'!A473</f>
        <v>125108 W</v>
      </c>
      <c r="C472" s="1" t="str">
        <f>VLOOKUP(B472,TableauLibre[],2,0)</f>
        <v>GUTIERREZ MATHIEU</v>
      </c>
      <c r="D472" s="23" t="str">
        <f>VLOOKUP(B472,TableauLibre[],8,0)</f>
        <v>11051 – BILLARD CLUB BARISIEN</v>
      </c>
      <c r="F472" s="12" t="str">
        <f>'Bande 01-09-2025'!A473</f>
        <v>119612 M</v>
      </c>
      <c r="G472" s="1" t="str">
        <f>VLOOKUP(F472,TableauBande[],2,0)</f>
        <v>POIROT DOMINIQUE</v>
      </c>
      <c r="H472" s="23" t="str">
        <f>VLOOKUP(F472,TableauBande[],8,0)</f>
        <v>11005 – E.S. HAGONDANGE</v>
      </c>
      <c r="J472" s="13" t="str">
        <f>'3B 01-09-2025'!A473</f>
        <v>015128 W</v>
      </c>
      <c r="K472" s="1" t="str">
        <f>VLOOKUP(J472,Tableau3Bandes[],2,0)</f>
        <v>MARTINEZ JESUS RAYMOND</v>
      </c>
      <c r="L472" s="23" t="str">
        <f>VLOOKUP(J472,Tableau3Bandes[],8,0)</f>
        <v>11049 – BILLARD CLUB MONTIER EN DER</v>
      </c>
      <c r="N472" s="1">
        <f>'Cadre 01-09-2025'!A473</f>
        <v>0</v>
      </c>
      <c r="R472" s="11" t="str">
        <f t="shared" si="21"/>
        <v>125108 W</v>
      </c>
      <c r="T472" s="1" t="s">
        <v>2850</v>
      </c>
      <c r="U472" s="1" t="str">
        <f t="shared" si="22"/>
        <v>GUTIERREZ MATHIEU</v>
      </c>
      <c r="V472" s="1" t="str">
        <f t="shared" si="23"/>
        <v>11051 – BILLARD CLUB BARISIEN</v>
      </c>
    </row>
    <row r="473" spans="2:22" ht="15.75" thickBot="1" x14ac:dyDescent="0.3">
      <c r="B473" s="6" t="str">
        <f>'Libre 01-09-2025'!A474</f>
        <v>011938 E</v>
      </c>
      <c r="C473" s="1" t="str">
        <f>VLOOKUP(B473,TableauLibre[],2,0)</f>
        <v>GUY BERNARD</v>
      </c>
      <c r="D473" s="23" t="str">
        <f>VLOOKUP(B473,TableauLibre[],8,0)</f>
        <v>05035 – ROMILLY SPORT 10 SECTION BILLARD</v>
      </c>
      <c r="F473" s="12" t="str">
        <f>'Bande 01-09-2025'!A474</f>
        <v>014831 L</v>
      </c>
      <c r="G473" s="1" t="str">
        <f>VLOOKUP(F473,TableauBande[],2,0)</f>
        <v>POLEWCZYK MICHEL</v>
      </c>
      <c r="H473" s="23" t="str">
        <f>VLOOKUP(F473,TableauBande[],8,0)</f>
        <v>11005 – E.S. HAGONDANGE</v>
      </c>
      <c r="J473" s="13" t="str">
        <f>'3B 01-09-2025'!A474</f>
        <v>179985 L</v>
      </c>
      <c r="K473" s="1" t="str">
        <f>VLOOKUP(J473,Tableau3Bandes[],2,0)</f>
        <v>MARTINS RAUL</v>
      </c>
      <c r="L473" s="23" t="str">
        <f>VLOOKUP(J473,Tableau3Bandes[],8,0)</f>
        <v>05028 – BILLARD CLUB DE MARIGNY ST FLAVY</v>
      </c>
      <c r="N473" s="1">
        <f>'Cadre 01-09-2025'!A474</f>
        <v>0</v>
      </c>
      <c r="R473" s="11" t="str">
        <f t="shared" si="21"/>
        <v>011938 E</v>
      </c>
      <c r="T473" s="1" t="s">
        <v>1004</v>
      </c>
      <c r="U473" s="1" t="str">
        <f t="shared" si="22"/>
        <v>GUY BERNARD</v>
      </c>
      <c r="V473" s="1" t="str">
        <f t="shared" si="23"/>
        <v>05035 – ROMILLY SPORT 10 SECTION BILLARD</v>
      </c>
    </row>
    <row r="474" spans="2:22" ht="15.75" thickBot="1" x14ac:dyDescent="0.3">
      <c r="B474" s="6" t="str">
        <f>'Libre 01-09-2025'!A475</f>
        <v>103676 O</v>
      </c>
      <c r="C474" s="1" t="str">
        <f>VLOOKUP(B474,TableauLibre[],2,0)</f>
        <v>HAAB DANIEL</v>
      </c>
      <c r="D474" s="23" t="str">
        <f>VLOOKUP(B474,TableauLibre[],8,0)</f>
        <v>11064 – BILLARD CLUB ELOYES</v>
      </c>
      <c r="F474" s="12" t="str">
        <f>'Bande 01-09-2025'!A475</f>
        <v>109667 Z</v>
      </c>
      <c r="G474" s="1" t="str">
        <f>VLOOKUP(F474,TableauBande[],2,0)</f>
        <v>POLIN JEAN LUC</v>
      </c>
      <c r="H474" s="23" t="str">
        <f>VLOOKUP(F474,TableauBande[],8,0)</f>
        <v>11055 – BILLARD CLUB TOULOIS</v>
      </c>
      <c r="J474" s="13" t="str">
        <f>'3B 01-09-2025'!A475</f>
        <v>010142 C</v>
      </c>
      <c r="K474" s="1" t="str">
        <f>VLOOKUP(J474,Tableau3Bandes[],2,0)</f>
        <v>MAUBERT PATRICK</v>
      </c>
      <c r="L474" s="23" t="str">
        <f>VLOOKUP(J474,Tableau3Bandes[],8,0)</f>
        <v>01020 – B.C. 1947 SELESTAT</v>
      </c>
      <c r="N474" s="1">
        <f>'Cadre 01-09-2025'!A475</f>
        <v>0</v>
      </c>
      <c r="R474" s="11" t="str">
        <f t="shared" si="21"/>
        <v>103676 O</v>
      </c>
      <c r="T474" s="1" t="s">
        <v>1006</v>
      </c>
      <c r="U474" s="1" t="str">
        <f t="shared" si="22"/>
        <v>HAAB DANIEL</v>
      </c>
      <c r="V474" s="1" t="str">
        <f t="shared" si="23"/>
        <v>11064 – BILLARD CLUB ELOYES</v>
      </c>
    </row>
    <row r="475" spans="2:22" ht="15.75" thickBot="1" x14ac:dyDescent="0.3">
      <c r="B475" s="6" t="str">
        <f>'Libre 01-09-2025'!A476</f>
        <v>010324 C</v>
      </c>
      <c r="C475" s="1" t="str">
        <f>VLOOKUP(B475,TableauLibre[],2,0)</f>
        <v>HABERER CLAUDE</v>
      </c>
      <c r="D475" s="23" t="str">
        <f>VLOOKUP(B475,TableauLibre[],8,0)</f>
        <v>01035 – B.C. 60 COCOBEN</v>
      </c>
      <c r="F475" s="12" t="str">
        <f>'Bande 01-09-2025'!A476</f>
        <v>015119 N</v>
      </c>
      <c r="G475" s="1" t="str">
        <f>VLOOKUP(F475,TableauBande[],2,0)</f>
        <v>PONCET FRANCIS</v>
      </c>
      <c r="H475" s="23" t="str">
        <f>VLOOKUP(F475,TableauBande[],8,0)</f>
        <v>11003 – BILLARD CLUB BAN SAINT MARTIN</v>
      </c>
      <c r="J475" s="13" t="str">
        <f>'3B 01-09-2025'!A476</f>
        <v>139495 F</v>
      </c>
      <c r="K475" s="1" t="str">
        <f>VLOOKUP(J475,Tableau3Bandes[],2,0)</f>
        <v>MAUCOTEL GILBERT</v>
      </c>
      <c r="L475" s="23" t="str">
        <f>VLOOKUP(J475,Tableau3Bandes[],8,0)</f>
        <v>11063 – S.A.VERDUN SECTION BILLARD</v>
      </c>
      <c r="N475" s="1">
        <f>'Cadre 01-09-2025'!A476</f>
        <v>0</v>
      </c>
      <c r="R475" s="11" t="str">
        <f t="shared" si="21"/>
        <v>010324 C</v>
      </c>
      <c r="T475" s="1" t="s">
        <v>1008</v>
      </c>
      <c r="U475" s="1" t="str">
        <f t="shared" si="22"/>
        <v>HABERER CLAUDE</v>
      </c>
      <c r="V475" s="1" t="str">
        <f t="shared" si="23"/>
        <v>01035 – B.C. 60 COCOBEN</v>
      </c>
    </row>
    <row r="476" spans="2:22" ht="15.75" thickBot="1" x14ac:dyDescent="0.3">
      <c r="B476" s="6" t="str">
        <f>'Libre 01-09-2025'!A477</f>
        <v>137302 W</v>
      </c>
      <c r="C476" s="1" t="str">
        <f>VLOOKUP(B476,TableauLibre[],2,0)</f>
        <v>HABY JEAN</v>
      </c>
      <c r="D476" s="23" t="str">
        <f>VLOOKUP(B476,TableauLibre[],8,0)</f>
        <v>01041 – COLMAR BILLARD CLUB 71</v>
      </c>
      <c r="F476" s="12" t="str">
        <f>'Bande 01-09-2025'!A477</f>
        <v>011867 L</v>
      </c>
      <c r="G476" s="1" t="str">
        <f>VLOOKUP(F476,TableauBande[],2,0)</f>
        <v>PONSINET DOMINIQUE</v>
      </c>
      <c r="H476" s="23" t="str">
        <f>VLOOKUP(F476,TableauBande[],8,0)</f>
        <v>05001 – ACAD.CHARLEVILLE-MEZIERES</v>
      </c>
      <c r="J476" s="13" t="str">
        <f>'3B 01-09-2025'!A477</f>
        <v>132189 F</v>
      </c>
      <c r="K476" s="1" t="str">
        <f>VLOOKUP(J476,Tableau3Bandes[],2,0)</f>
        <v>MAUDUIT CHRISTOPHE</v>
      </c>
      <c r="L476" s="23" t="str">
        <f>VLOOKUP(J476,Tableau3Bandes[],8,0)</f>
        <v>05028 – BILLARD CLUB DE MARIGNY ST FLAVY</v>
      </c>
      <c r="N476" s="1">
        <f>'Cadre 01-09-2025'!A477</f>
        <v>0</v>
      </c>
      <c r="R476" s="11" t="str">
        <f t="shared" si="21"/>
        <v>137302 W</v>
      </c>
      <c r="T476" s="1" t="s">
        <v>1010</v>
      </c>
      <c r="U476" s="1" t="str">
        <f t="shared" si="22"/>
        <v>HABY JEAN</v>
      </c>
      <c r="V476" s="1" t="str">
        <f t="shared" si="23"/>
        <v>01041 – COLMAR BILLARD CLUB 71</v>
      </c>
    </row>
    <row r="477" spans="2:22" ht="15.75" thickBot="1" x14ac:dyDescent="0.3">
      <c r="B477" s="6" t="str">
        <f>'Libre 01-09-2025'!A478</f>
        <v>133519 J</v>
      </c>
      <c r="C477" s="1" t="str">
        <f>VLOOKUP(B477,TableauLibre[],2,0)</f>
        <v>HAECKER BERNARD</v>
      </c>
      <c r="D477" s="23" t="str">
        <f>VLOOKUP(B477,TableauLibre[],8,0)</f>
        <v>01010 – B.C. LINGOLSHEIM</v>
      </c>
      <c r="F477" s="12" t="str">
        <f>'Bande 01-09-2025'!A478</f>
        <v>143960 Y</v>
      </c>
      <c r="G477" s="1" t="str">
        <f>VLOOKUP(F477,TableauBande[],2,0)</f>
        <v>PONTHIEU DJASON</v>
      </c>
      <c r="H477" s="23" t="str">
        <f>VLOOKUP(F477,TableauBande[],8,0)</f>
        <v>05043 – ACAD. TAPIS VERT DE REIMS</v>
      </c>
      <c r="J477" s="13" t="str">
        <f>'3B 01-09-2025'!A478</f>
        <v>012021 J</v>
      </c>
      <c r="K477" s="1" t="str">
        <f>VLOOKUP(J477,Tableau3Bandes[],2,0)</f>
        <v>MAZET PATRICK</v>
      </c>
      <c r="L477" s="23" t="str">
        <f>VLOOKUP(J477,Tableau3Bandes[],8,0)</f>
        <v>05043 – ACAD. TAPIS VERT DE REIMS</v>
      </c>
      <c r="N477" s="1">
        <f>'Cadre 01-09-2025'!A478</f>
        <v>0</v>
      </c>
      <c r="R477" s="11" t="str">
        <f t="shared" si="21"/>
        <v>133519 J</v>
      </c>
      <c r="T477" s="1" t="s">
        <v>1012</v>
      </c>
      <c r="U477" s="1" t="str">
        <f t="shared" si="22"/>
        <v>HAECKER BERNARD</v>
      </c>
      <c r="V477" s="1" t="str">
        <f t="shared" si="23"/>
        <v>01010 – B.C. LINGOLSHEIM</v>
      </c>
    </row>
    <row r="478" spans="2:22" ht="15.75" thickBot="1" x14ac:dyDescent="0.3">
      <c r="B478" s="6" t="str">
        <f>'Libre 01-09-2025'!A479</f>
        <v>107233 J</v>
      </c>
      <c r="C478" s="1" t="str">
        <f>VLOOKUP(B478,TableauLibre[],2,0)</f>
        <v>HAFFEN PIERRE</v>
      </c>
      <c r="D478" s="23" t="str">
        <f>VLOOKUP(B478,TableauLibre[],8,0)</f>
        <v>01010 – B.C. LINGOLSHEIM</v>
      </c>
      <c r="F478" s="12" t="str">
        <f>'Bande 01-09-2025'!A479</f>
        <v>149791 R</v>
      </c>
      <c r="G478" s="1" t="str">
        <f>VLOOKUP(F478,TableauBande[],2,0)</f>
        <v>PORNAIN FRANCOIS</v>
      </c>
      <c r="H478" s="23" t="str">
        <f>VLOOKUP(F478,TableauBande[],8,0)</f>
        <v>01070 – FCM BILLARD</v>
      </c>
      <c r="J478" s="13" t="str">
        <f>'3B 01-09-2025'!A479</f>
        <v>140763 Z</v>
      </c>
      <c r="K478" s="1" t="str">
        <f>VLOOKUP(J478,Tableau3Bandes[],2,0)</f>
        <v>MEDDAHI MOHAMED</v>
      </c>
      <c r="L478" s="23" t="str">
        <f>VLOOKUP(J478,Tableau3Bandes[],8,0)</f>
        <v>11013 – BILLARD CLUB METZ</v>
      </c>
      <c r="N478" s="1">
        <f>'Cadre 01-09-2025'!A479</f>
        <v>0</v>
      </c>
      <c r="R478" s="11" t="str">
        <f t="shared" si="21"/>
        <v>107233 J</v>
      </c>
      <c r="T478" s="1" t="s">
        <v>1014</v>
      </c>
      <c r="U478" s="1" t="str">
        <f t="shared" si="22"/>
        <v>HAFFEN PIERRE</v>
      </c>
      <c r="V478" s="1" t="str">
        <f t="shared" si="23"/>
        <v>01010 – B.C. LINGOLSHEIM</v>
      </c>
    </row>
    <row r="479" spans="2:22" ht="15.75" thickBot="1" x14ac:dyDescent="0.3">
      <c r="B479" s="6" t="str">
        <f>'Libre 01-09-2025'!A480</f>
        <v>101994 W</v>
      </c>
      <c r="C479" s="1" t="str">
        <f>VLOOKUP(B479,TableauLibre[],2,0)</f>
        <v>HAFFEN SEBASTIEN</v>
      </c>
      <c r="D479" s="23" t="str">
        <f>VLOOKUP(B479,TableauLibre[],8,0)</f>
        <v>01010 – B.C. LINGOLSHEIM</v>
      </c>
      <c r="F479" s="12" t="str">
        <f>'Bande 01-09-2025'!A480</f>
        <v>015051 X</v>
      </c>
      <c r="G479" s="1" t="str">
        <f>VLOOKUP(F479,TableauBande[],2,0)</f>
        <v>POTHIER CHRISTOPHE</v>
      </c>
      <c r="H479" s="23" t="str">
        <f>VLOOKUP(F479,TableauBande[],8,0)</f>
        <v>11048 – ACADEMIE DE BILLARD DE ST DIZIER</v>
      </c>
      <c r="J479" s="13" t="str">
        <f>'3B 01-09-2025'!A480</f>
        <v>010460 I</v>
      </c>
      <c r="K479" s="1" t="str">
        <f>VLOOKUP(J479,Tableau3Bandes[],2,0)</f>
        <v>MEIER ROBERT</v>
      </c>
      <c r="L479" s="23" t="str">
        <f>VLOOKUP(J479,Tableau3Bandes[],8,0)</f>
        <v>01031 – B.C. ERSTEIN</v>
      </c>
      <c r="N479" s="1">
        <f>'Cadre 01-09-2025'!A480</f>
        <v>0</v>
      </c>
      <c r="R479" s="11" t="str">
        <f t="shared" si="21"/>
        <v>101994 W</v>
      </c>
      <c r="T479" s="1" t="s">
        <v>1016</v>
      </c>
      <c r="U479" s="1" t="str">
        <f t="shared" si="22"/>
        <v>HAFFEN SEBASTIEN</v>
      </c>
      <c r="V479" s="1" t="str">
        <f t="shared" si="23"/>
        <v>01010 – B.C. LINGOLSHEIM</v>
      </c>
    </row>
    <row r="480" spans="2:22" ht="15.75" thickBot="1" x14ac:dyDescent="0.3">
      <c r="B480" s="6" t="str">
        <f>'Libre 01-09-2025'!A481</f>
        <v>145498 C</v>
      </c>
      <c r="C480" s="1" t="str">
        <f>VLOOKUP(B480,TableauLibre[],2,0)</f>
        <v>HAINGUE JACKIE</v>
      </c>
      <c r="D480" s="23" t="str">
        <f>VLOOKUP(B480,TableauLibre[],8,0)</f>
        <v>05043 – ACAD. TAPIS VERT DE REIMS</v>
      </c>
      <c r="F480" s="12" t="str">
        <f>'Bande 01-09-2025'!A481</f>
        <v>130986 Y</v>
      </c>
      <c r="G480" s="1" t="str">
        <f>VLOOKUP(F480,TableauBande[],2,0)</f>
        <v>POULET BERNARD</v>
      </c>
      <c r="H480" s="23" t="str">
        <f>VLOOKUP(F480,TableauBande[],8,0)</f>
        <v>05032 – ARCIS BILLARD CLUB</v>
      </c>
      <c r="J480" s="13" t="str">
        <f>'3B 01-09-2025'!A481</f>
        <v>010193 B</v>
      </c>
      <c r="K480" s="1" t="str">
        <f>VLOOKUP(J480,Tableau3Bandes[],2,0)</f>
        <v>MEISTER ALFRED</v>
      </c>
      <c r="L480" s="23" t="str">
        <f>VLOOKUP(J480,Tableau3Bandes[],8,0)</f>
        <v>01006 – AMICALE DE BILLARD ECKBOLSHEIM</v>
      </c>
      <c r="N480" s="1">
        <f>'Cadre 01-09-2025'!A481</f>
        <v>0</v>
      </c>
      <c r="R480" s="11" t="str">
        <f t="shared" si="21"/>
        <v>145498 C</v>
      </c>
      <c r="T480" s="1" t="s">
        <v>1018</v>
      </c>
      <c r="U480" s="1" t="str">
        <f t="shared" si="22"/>
        <v>HAINGUE JACKIE</v>
      </c>
      <c r="V480" s="1" t="str">
        <f t="shared" si="23"/>
        <v>05043 – ACAD. TAPIS VERT DE REIMS</v>
      </c>
    </row>
    <row r="481" spans="2:22" ht="15.75" thickBot="1" x14ac:dyDescent="0.3">
      <c r="B481" s="6" t="str">
        <f>'Libre 01-09-2025'!A482</f>
        <v>014894 W</v>
      </c>
      <c r="C481" s="1" t="str">
        <f>VLOOKUP(B481,TableauLibre[],2,0)</f>
        <v>HAININ ALAIN</v>
      </c>
      <c r="D481" s="23" t="str">
        <f>VLOOKUP(B481,TableauLibre[],8,0)</f>
        <v>11032 – BILLARD CLUB HOMECOURT</v>
      </c>
      <c r="F481" s="12" t="str">
        <f>'Bande 01-09-2025'!A482</f>
        <v>015005 D</v>
      </c>
      <c r="G481" s="1" t="str">
        <f>VLOOKUP(F481,TableauBande[],2,0)</f>
        <v>POZZOLO JEAN PIERRE</v>
      </c>
      <c r="H481" s="23" t="str">
        <f>VLOOKUP(F481,TableauBande[],8,0)</f>
        <v>11078 – BILLARD CLUB DE BRIEY</v>
      </c>
      <c r="J481" s="13" t="str">
        <f>'3B 01-09-2025'!A482</f>
        <v>131128 K</v>
      </c>
      <c r="K481" s="1" t="str">
        <f>VLOOKUP(J481,Tableau3Bandes[],2,0)</f>
        <v>MELIS REMI</v>
      </c>
      <c r="L481" s="23" t="str">
        <f>VLOOKUP(J481,Tableau3Bandes[],8,0)</f>
        <v>11105 – BILLARD CLUB DE SAINT NICOLAS DE PORT</v>
      </c>
      <c r="N481" s="1">
        <f>'Cadre 01-09-2025'!A482</f>
        <v>0</v>
      </c>
      <c r="R481" s="11" t="str">
        <f t="shared" si="21"/>
        <v>014894 W</v>
      </c>
      <c r="T481" s="1" t="s">
        <v>1020</v>
      </c>
      <c r="U481" s="1" t="str">
        <f t="shared" si="22"/>
        <v>HAININ ALAIN</v>
      </c>
      <c r="V481" s="1" t="str">
        <f t="shared" si="23"/>
        <v>11032 – BILLARD CLUB HOMECOURT</v>
      </c>
    </row>
    <row r="482" spans="2:22" ht="15.75" thickBot="1" x14ac:dyDescent="0.3">
      <c r="B482" s="6" t="str">
        <f>'Libre 01-09-2025'!A483</f>
        <v>103799 H</v>
      </c>
      <c r="C482" s="1" t="str">
        <f>VLOOKUP(B482,TableauLibre[],2,0)</f>
        <v>HAININ ERIC</v>
      </c>
      <c r="D482" s="23" t="str">
        <f>VLOOKUP(B482,TableauLibre[],8,0)</f>
        <v>11032 – BILLARD CLUB HOMECOURT</v>
      </c>
      <c r="F482" s="12" t="str">
        <f>'Bande 01-09-2025'!A483</f>
        <v>148012 H</v>
      </c>
      <c r="G482" s="1" t="str">
        <f>VLOOKUP(F482,TableauBande[],2,0)</f>
        <v>PROBST JACQUES</v>
      </c>
      <c r="H482" s="23" t="str">
        <f>VLOOKUP(F482,TableauBande[],8,0)</f>
        <v>05043 – ACAD. TAPIS VERT DE REIMS</v>
      </c>
      <c r="J482" s="13" t="str">
        <f>'3B 01-09-2025'!A483</f>
        <v>014755 N</v>
      </c>
      <c r="K482" s="1" t="str">
        <f>VLOOKUP(J482,Tableau3Bandes[],2,0)</f>
        <v>MENEGUZZI RAYMOND</v>
      </c>
      <c r="L482" s="23" t="str">
        <f>VLOOKUP(J482,Tableau3Bandes[],8,0)</f>
        <v>11021 – A.J.B. THIONVILLE</v>
      </c>
      <c r="N482" s="1">
        <f>'Cadre 01-09-2025'!A483</f>
        <v>0</v>
      </c>
      <c r="R482" s="11" t="str">
        <f t="shared" si="21"/>
        <v>103799 H</v>
      </c>
      <c r="T482" s="1" t="s">
        <v>1022</v>
      </c>
      <c r="U482" s="1" t="str">
        <f t="shared" si="22"/>
        <v>HAININ ERIC</v>
      </c>
      <c r="V482" s="1" t="str">
        <f t="shared" si="23"/>
        <v>11032 – BILLARD CLUB HOMECOURT</v>
      </c>
    </row>
    <row r="483" spans="2:22" ht="15.75" thickBot="1" x14ac:dyDescent="0.3">
      <c r="B483" s="6" t="str">
        <f>'Libre 01-09-2025'!A484</f>
        <v>112336 Q</v>
      </c>
      <c r="C483" s="1" t="str">
        <f>VLOOKUP(B483,TableauLibre[],2,0)</f>
        <v>HAININ FREDERIC</v>
      </c>
      <c r="D483" s="23" t="str">
        <f>VLOOKUP(B483,TableauLibre[],8,0)</f>
        <v>11032 – BILLARD CLUB HOMECOURT</v>
      </c>
      <c r="F483" s="12" t="str">
        <f>'Bande 01-09-2025'!A484</f>
        <v>102767 P</v>
      </c>
      <c r="G483" s="1" t="str">
        <f>VLOOKUP(F483,TableauBande[],2,0)</f>
        <v>PRZYBYLKO MICHEL</v>
      </c>
      <c r="H483" s="23" t="str">
        <f>VLOOKUP(F483,TableauBande[],8,0)</f>
        <v>11048 – ACADEMIE DE BILLARD DE ST DIZIER</v>
      </c>
      <c r="J483" s="13" t="str">
        <f>'3B 01-09-2025'!A484</f>
        <v>015253 R</v>
      </c>
      <c r="K483" s="1" t="str">
        <f>VLOOKUP(J483,Tableau3Bandes[],2,0)</f>
        <v>MENET JEAN LUC</v>
      </c>
      <c r="L483" s="23" t="str">
        <f>VLOOKUP(J483,Tableau3Bandes[],8,0)</f>
        <v>11023 – BILLARD CLUB NEUVES MAISONS</v>
      </c>
      <c r="N483" s="1">
        <f>'Cadre 01-09-2025'!A484</f>
        <v>0</v>
      </c>
      <c r="R483" s="11" t="str">
        <f t="shared" si="21"/>
        <v>112336 Q</v>
      </c>
      <c r="T483" s="1" t="s">
        <v>1024</v>
      </c>
      <c r="U483" s="1" t="str">
        <f t="shared" si="22"/>
        <v>HAININ FREDERIC</v>
      </c>
      <c r="V483" s="1" t="str">
        <f t="shared" si="23"/>
        <v>11032 – BILLARD CLUB HOMECOURT</v>
      </c>
    </row>
    <row r="484" spans="2:22" ht="15.75" thickBot="1" x14ac:dyDescent="0.3">
      <c r="B484" s="6" t="str">
        <f>'Libre 01-09-2025'!A485</f>
        <v>122984 E</v>
      </c>
      <c r="C484" s="1" t="str">
        <f>VLOOKUP(B484,TableauLibre[],2,0)</f>
        <v>HALET FABRICE</v>
      </c>
      <c r="D484" s="23" t="str">
        <f>VLOOKUP(B484,TableauLibre[],8,0)</f>
        <v>05041 – BILLARD CLUB DE GRAUVES</v>
      </c>
      <c r="F484" s="12" t="str">
        <f>'Bande 01-09-2025'!A485</f>
        <v>147987 F</v>
      </c>
      <c r="G484" s="1" t="str">
        <f>VLOOKUP(F484,TableauBande[],2,0)</f>
        <v>QUIQUAND MICHEL</v>
      </c>
      <c r="H484" s="23" t="str">
        <f>VLOOKUP(F484,TableauBande[],8,0)</f>
        <v>01044 – F.C. MULHOUSE</v>
      </c>
      <c r="J484" s="13" t="str">
        <f>'3B 01-09-2025'!A485</f>
        <v>010090 C</v>
      </c>
      <c r="K484" s="1" t="str">
        <f>VLOOKUP(J484,Tableau3Bandes[],2,0)</f>
        <v>MENGUS DANIEL</v>
      </c>
      <c r="L484" s="23" t="str">
        <f>VLOOKUP(J484,Tableau3Bandes[],8,0)</f>
        <v>01002 – B.C 1935 STRASBOURG-SCHILTIGHEIM</v>
      </c>
      <c r="N484" s="1">
        <f>'Cadre 01-09-2025'!A485</f>
        <v>0</v>
      </c>
      <c r="R484" s="11" t="str">
        <f t="shared" si="21"/>
        <v>122984 E</v>
      </c>
      <c r="T484" s="1" t="s">
        <v>1026</v>
      </c>
      <c r="U484" s="1" t="str">
        <f t="shared" si="22"/>
        <v>HALET FABRICE</v>
      </c>
      <c r="V484" s="1" t="str">
        <f t="shared" si="23"/>
        <v>05041 – BILLARD CLUB DE GRAUVES</v>
      </c>
    </row>
    <row r="485" spans="2:22" ht="15.75" thickBot="1" x14ac:dyDescent="0.3">
      <c r="B485" s="6" t="str">
        <f>'Libre 01-09-2025'!A486</f>
        <v>015464 U</v>
      </c>
      <c r="C485" s="1" t="str">
        <f>VLOOKUP(B485,TableauLibre[],2,0)</f>
        <v>HAMMEN MICHAEL</v>
      </c>
      <c r="D485" s="23" t="str">
        <f>VLOOKUP(B485,TableauLibre[],8,0)</f>
        <v>11067 – BILLARD CLUB FLORANGE</v>
      </c>
      <c r="F485" s="12" t="str">
        <f>'Bande 01-09-2025'!A486</f>
        <v>122463 D</v>
      </c>
      <c r="G485" s="1" t="str">
        <f>VLOOKUP(F485,TableauBande[],2,0)</f>
        <v>QUIRI DANIEL</v>
      </c>
      <c r="H485" s="23" t="str">
        <f>VLOOKUP(F485,TableauBande[],8,0)</f>
        <v>01035 – B.C. 60 COCOBEN</v>
      </c>
      <c r="J485" s="13" t="str">
        <f>'3B 01-09-2025'!A486</f>
        <v>150120 Z</v>
      </c>
      <c r="K485" s="1" t="str">
        <f>VLOOKUP(J485,Tableau3Bandes[],2,0)</f>
        <v>MENNINGER ERIC</v>
      </c>
      <c r="L485" s="23" t="str">
        <f>VLOOKUP(J485,Tableau3Bandes[],8,0)</f>
        <v>01020 – B.C. 1947 SELESTAT</v>
      </c>
      <c r="N485" s="1">
        <f>'Cadre 01-09-2025'!A486</f>
        <v>0</v>
      </c>
      <c r="R485" s="11" t="str">
        <f t="shared" si="21"/>
        <v>015464 U</v>
      </c>
      <c r="T485" s="1" t="s">
        <v>1028</v>
      </c>
      <c r="U485" s="1" t="str">
        <f t="shared" si="22"/>
        <v>HAMMEN MICHAEL</v>
      </c>
      <c r="V485" s="1" t="str">
        <f t="shared" si="23"/>
        <v>11067 – BILLARD CLUB FLORANGE</v>
      </c>
    </row>
    <row r="486" spans="2:22" ht="15.75" thickBot="1" x14ac:dyDescent="0.3">
      <c r="B486" s="6" t="str">
        <f>'Libre 01-09-2025'!A487</f>
        <v>175217 D</v>
      </c>
      <c r="C486" s="1" t="str">
        <f>VLOOKUP(B486,TableauLibre[],2,0)</f>
        <v>HANRIOT LUDOVIC</v>
      </c>
      <c r="D486" s="23" t="str">
        <f>VLOOKUP(B486,TableauLibre[],8,0)</f>
        <v>11029 – BILLARD CLUB MUSSIPONTAIN</v>
      </c>
      <c r="F486" s="12" t="str">
        <f>'Bande 01-09-2025'!A487</f>
        <v>014934 K</v>
      </c>
      <c r="G486" s="1" t="str">
        <f>VLOOKUP(F486,TableauBande[],2,0)</f>
        <v>RABANES DOMINIQUE</v>
      </c>
      <c r="H486" s="23" t="str">
        <f>VLOOKUP(F486,TableauBande[],8,0)</f>
        <v>11034 – BILLARD CLUB EPINAL</v>
      </c>
      <c r="J486" s="13" t="str">
        <f>'3B 01-09-2025'!A487</f>
        <v>129741 B</v>
      </c>
      <c r="K486" s="1" t="str">
        <f>VLOOKUP(J486,Tableau3Bandes[],2,0)</f>
        <v>MERCHEZ AMAURY</v>
      </c>
      <c r="L486" s="23" t="str">
        <f>VLOOKUP(J486,Tableau3Bandes[],8,0)</f>
        <v>05040 – EPERNAY BILLARD CLUB</v>
      </c>
      <c r="N486" s="1">
        <f>'Cadre 01-09-2025'!A487</f>
        <v>0</v>
      </c>
      <c r="R486" s="11" t="str">
        <f t="shared" si="21"/>
        <v>175217 D</v>
      </c>
      <c r="T486" s="1" t="s">
        <v>1030</v>
      </c>
      <c r="U486" s="1" t="str">
        <f t="shared" si="22"/>
        <v>HANRIOT LUDOVIC</v>
      </c>
      <c r="V486" s="1" t="str">
        <f t="shared" si="23"/>
        <v>11029 – BILLARD CLUB MUSSIPONTAIN</v>
      </c>
    </row>
    <row r="487" spans="2:22" ht="15.75" thickBot="1" x14ac:dyDescent="0.3">
      <c r="B487" s="6" t="str">
        <f>'Libre 01-09-2025'!A488</f>
        <v>154554 T</v>
      </c>
      <c r="C487" s="1" t="str">
        <f>VLOOKUP(B487,TableauLibre[],2,0)</f>
        <v>HANSMANN JEAN CLAUDE</v>
      </c>
      <c r="D487" s="23" t="str">
        <f>VLOOKUP(B487,TableauLibre[],8,0)</f>
        <v>01010 – B.C. LINGOLSHEIM</v>
      </c>
      <c r="F487" s="12" t="str">
        <f>'Bande 01-09-2025'!A488</f>
        <v>010371 X</v>
      </c>
      <c r="G487" s="1" t="str">
        <f>VLOOKUP(F487,TableauBande[],2,0)</f>
        <v>RAUBER BERNARD</v>
      </c>
      <c r="H487" s="23" t="str">
        <f>VLOOKUP(F487,TableauBande[],8,0)</f>
        <v>01017 – B.C. MULHOUSE</v>
      </c>
      <c r="J487" s="13" t="str">
        <f>'3B 01-09-2025'!A488</f>
        <v>148288 H</v>
      </c>
      <c r="K487" s="1" t="str">
        <f>VLOOKUP(J487,Tableau3Bandes[],2,0)</f>
        <v>MERTZ REMY</v>
      </c>
      <c r="L487" s="23" t="str">
        <f>VLOOKUP(J487,Tableau3Bandes[],8,0)</f>
        <v>01010 – B.C. LINGOLSHEIM</v>
      </c>
      <c r="N487" s="1">
        <f>'Cadre 01-09-2025'!A488</f>
        <v>0</v>
      </c>
      <c r="R487" s="11" t="str">
        <f t="shared" si="21"/>
        <v>154554 T</v>
      </c>
      <c r="T487" s="1" t="s">
        <v>1032</v>
      </c>
      <c r="U487" s="1" t="str">
        <f t="shared" si="22"/>
        <v>HANSMANN JEAN CLAUDE</v>
      </c>
      <c r="V487" s="1" t="str">
        <f t="shared" si="23"/>
        <v>01010 – B.C. LINGOLSHEIM</v>
      </c>
    </row>
    <row r="488" spans="2:22" ht="15.75" thickBot="1" x14ac:dyDescent="0.3">
      <c r="B488" s="6" t="str">
        <f>'Libre 01-09-2025'!A489</f>
        <v>172063 A</v>
      </c>
      <c r="C488" s="1" t="str">
        <f>VLOOKUP(B488,TableauLibre[],2,0)</f>
        <v>HANTZ LAURENT</v>
      </c>
      <c r="D488" s="23" t="str">
        <f>VLOOKUP(B488,TableauLibre[],8,0)</f>
        <v>01004 – B.C. BISCHHEIM</v>
      </c>
      <c r="F488" s="12" t="str">
        <f>'Bande 01-09-2025'!A489</f>
        <v>144517 J</v>
      </c>
      <c r="G488" s="1" t="str">
        <f>VLOOKUP(F488,TableauBande[],2,0)</f>
        <v>RAUCROY JEAN PIERRE</v>
      </c>
      <c r="H488" s="23" t="str">
        <f>VLOOKUP(F488,TableauBande[],8,0)</f>
        <v>05001 – ACAD.CHARLEVILLE-MEZIERES</v>
      </c>
      <c r="J488" s="13" t="str">
        <f>'3B 01-09-2025'!A489</f>
        <v>014811 R</v>
      </c>
      <c r="K488" s="1" t="str">
        <f>VLOOKUP(J488,Tableau3Bandes[],2,0)</f>
        <v>MESA JOSE</v>
      </c>
      <c r="L488" s="23" t="str">
        <f>VLOOKUP(J488,Tableau3Bandes[],8,0)</f>
        <v>11013 – BILLARD CLUB METZ</v>
      </c>
      <c r="N488" s="1">
        <f>'Cadre 01-09-2025'!A489</f>
        <v>0</v>
      </c>
      <c r="R488" s="11" t="str">
        <f t="shared" si="21"/>
        <v>172063 A</v>
      </c>
      <c r="T488" s="1" t="s">
        <v>1034</v>
      </c>
      <c r="U488" s="1" t="str">
        <f t="shared" si="22"/>
        <v>HANTZ LAURENT</v>
      </c>
      <c r="V488" s="1" t="str">
        <f t="shared" si="23"/>
        <v>01004 – B.C. BISCHHEIM</v>
      </c>
    </row>
    <row r="489" spans="2:22" ht="15.75" thickBot="1" x14ac:dyDescent="0.3">
      <c r="B489" s="6" t="str">
        <f>'Libre 01-09-2025'!A490</f>
        <v>012025 N</v>
      </c>
      <c r="C489" s="1" t="str">
        <f>VLOOKUP(B489,TableauLibre[],2,0)</f>
        <v>HARNISCH PASCAL</v>
      </c>
      <c r="D489" s="23" t="str">
        <f>VLOOKUP(B489,TableauLibre[],8,0)</f>
        <v>05043 – ACAD. TAPIS VERT DE REIMS</v>
      </c>
      <c r="F489" s="12" t="str">
        <f>'Bande 01-09-2025'!A490</f>
        <v>112364 S</v>
      </c>
      <c r="G489" s="1" t="str">
        <f>VLOOKUP(F489,TableauBande[],2,0)</f>
        <v>RAVAGLI FRANCOIS</v>
      </c>
      <c r="H489" s="23" t="str">
        <f>VLOOKUP(F489,TableauBande[],8,0)</f>
        <v>11067 – BILLARD CLUB FLORANGE</v>
      </c>
      <c r="J489" s="13" t="str">
        <f>'3B 01-09-2025'!A490</f>
        <v>144501 T</v>
      </c>
      <c r="K489" s="1" t="str">
        <f>VLOOKUP(J489,Tableau3Bandes[],2,0)</f>
        <v>METOYER RENE</v>
      </c>
      <c r="L489" s="23" t="str">
        <f>VLOOKUP(J489,Tableau3Bandes[],8,0)</f>
        <v>11048 – ACADEMIE DE BILLARD DE ST DIZIER</v>
      </c>
      <c r="N489" s="1">
        <f>'Cadre 01-09-2025'!A490</f>
        <v>0</v>
      </c>
      <c r="R489" s="11" t="str">
        <f t="shared" si="21"/>
        <v>012025 N</v>
      </c>
      <c r="T489" s="1" t="s">
        <v>1036</v>
      </c>
      <c r="U489" s="1" t="str">
        <f t="shared" si="22"/>
        <v>HARNISCH PASCAL</v>
      </c>
      <c r="V489" s="1" t="str">
        <f t="shared" si="23"/>
        <v>05043 – ACAD. TAPIS VERT DE REIMS</v>
      </c>
    </row>
    <row r="490" spans="2:22" ht="15.75" thickBot="1" x14ac:dyDescent="0.3">
      <c r="B490" s="6" t="str">
        <f>'Libre 01-09-2025'!A491</f>
        <v>142299 B</v>
      </c>
      <c r="C490" s="1" t="str">
        <f>VLOOKUP(B490,TableauLibre[],2,0)</f>
        <v>HASENFRATZ THIERRY</v>
      </c>
      <c r="D490" s="23" t="str">
        <f>VLOOKUP(B490,TableauLibre[],8,0)</f>
        <v>01031 – B.C. ERSTEIN</v>
      </c>
      <c r="F490" s="12" t="str">
        <f>'Bande 01-09-2025'!A491</f>
        <v>011775 X</v>
      </c>
      <c r="G490" s="1" t="str">
        <f>VLOOKUP(F490,TableauBande[],2,0)</f>
        <v>RAVILLION DANIEL</v>
      </c>
      <c r="H490" s="23" t="str">
        <f>VLOOKUP(F490,TableauBande[],8,0)</f>
        <v>05041 – BILLARD CLUB DE GRAUVES</v>
      </c>
      <c r="J490" s="13" t="str">
        <f>'3B 01-09-2025'!A491</f>
        <v>010023 N</v>
      </c>
      <c r="K490" s="1" t="str">
        <f>VLOOKUP(J490,Tableau3Bandes[],2,0)</f>
        <v>METZ MARCEL</v>
      </c>
      <c r="L490" s="23" t="str">
        <f>VLOOKUP(J490,Tableau3Bandes[],8,0)</f>
        <v>01031 – B.C. ERSTEIN</v>
      </c>
      <c r="N490" s="1">
        <f>'Cadre 01-09-2025'!A491</f>
        <v>0</v>
      </c>
      <c r="R490" s="11" t="str">
        <f t="shared" si="21"/>
        <v>142299 B</v>
      </c>
      <c r="T490" s="1" t="s">
        <v>1038</v>
      </c>
      <c r="U490" s="1" t="str">
        <f t="shared" si="22"/>
        <v>HASENFRATZ THIERRY</v>
      </c>
      <c r="V490" s="1" t="str">
        <f t="shared" si="23"/>
        <v>01031 – B.C. ERSTEIN</v>
      </c>
    </row>
    <row r="491" spans="2:22" ht="15.75" thickBot="1" x14ac:dyDescent="0.3">
      <c r="B491" s="6" t="str">
        <f>'Libre 01-09-2025'!A492</f>
        <v>015094 O</v>
      </c>
      <c r="C491" s="1" t="str">
        <f>VLOOKUP(B491,TableauLibre[],2,0)</f>
        <v>HATIER OLIVIER</v>
      </c>
      <c r="D491" s="23" t="str">
        <f>VLOOKUP(B491,TableauLibre[],8,0)</f>
        <v>11050 – BILLARD CLUB SAINT MIHIEL</v>
      </c>
      <c r="F491" s="12" t="str">
        <f>'Bande 01-09-2025'!A492</f>
        <v>011885 D</v>
      </c>
      <c r="G491" s="1" t="str">
        <f>VLOOKUP(F491,TableauBande[],2,0)</f>
        <v>REBOUL FRANCIS</v>
      </c>
      <c r="H491" s="23" t="str">
        <f>VLOOKUP(F491,TableauBande[],8,0)</f>
        <v>05023 – BILLARD CLUB NOGENTAIS</v>
      </c>
      <c r="J491" s="13" t="str">
        <f>'3B 01-09-2025'!A492</f>
        <v>138213 X</v>
      </c>
      <c r="K491" s="1" t="str">
        <f>VLOOKUP(J491,Tableau3Bandes[],2,0)</f>
        <v>METZGER OLIVIER</v>
      </c>
      <c r="L491" s="23" t="str">
        <f>VLOOKUP(J491,Tableau3Bandes[],8,0)</f>
        <v>01004 – B.C. BISCHHEIM</v>
      </c>
      <c r="N491" s="1">
        <f>'Cadre 01-09-2025'!A492</f>
        <v>0</v>
      </c>
      <c r="R491" s="11" t="str">
        <f t="shared" si="21"/>
        <v>015094 O</v>
      </c>
      <c r="T491" s="1" t="s">
        <v>1040</v>
      </c>
      <c r="U491" s="1" t="str">
        <f t="shared" si="22"/>
        <v>HATIER OLIVIER</v>
      </c>
      <c r="V491" s="1" t="str">
        <f t="shared" si="23"/>
        <v>11050 – BILLARD CLUB SAINT MIHIEL</v>
      </c>
    </row>
    <row r="492" spans="2:22" ht="15.75" thickBot="1" x14ac:dyDescent="0.3">
      <c r="B492" s="6" t="str">
        <f>'Libre 01-09-2025'!A493</f>
        <v>149536 P</v>
      </c>
      <c r="C492" s="1" t="str">
        <f>VLOOKUP(B492,TableauLibre[],2,0)</f>
        <v>HEGE PIERRE ANDRE</v>
      </c>
      <c r="D492" s="23" t="str">
        <f>VLOOKUP(B492,TableauLibre[],8,0)</f>
        <v>01020 – B.C. 1947 SELESTAT</v>
      </c>
      <c r="F492" s="12" t="str">
        <f>'Bande 01-09-2025'!A493</f>
        <v>015010 I</v>
      </c>
      <c r="G492" s="1" t="str">
        <f>VLOOKUP(F492,TableauBande[],2,0)</f>
        <v>REININGER ROBERT</v>
      </c>
      <c r="H492" s="23" t="str">
        <f>VLOOKUP(F492,TableauBande[],8,0)</f>
        <v>11021 – A.J.B. THIONVILLE</v>
      </c>
      <c r="J492" s="13" t="str">
        <f>'3B 01-09-2025'!A493</f>
        <v>014986 K</v>
      </c>
      <c r="K492" s="1" t="str">
        <f>VLOOKUP(J492,Tableau3Bandes[],2,0)</f>
        <v>MEUNIER GILLES</v>
      </c>
      <c r="L492" s="23" t="str">
        <f>VLOOKUP(J492,Tableau3Bandes[],8,0)</f>
        <v>11053 – BILLARD CLUB LINEEN</v>
      </c>
      <c r="N492" s="1">
        <f>'Cadre 01-09-2025'!A493</f>
        <v>0</v>
      </c>
      <c r="R492" s="11" t="str">
        <f t="shared" si="21"/>
        <v>149536 P</v>
      </c>
      <c r="T492" s="1" t="s">
        <v>1042</v>
      </c>
      <c r="U492" s="1" t="str">
        <f t="shared" si="22"/>
        <v>HEGE PIERRE ANDRE</v>
      </c>
      <c r="V492" s="1" t="str">
        <f t="shared" si="23"/>
        <v>01020 – B.C. 1947 SELESTAT</v>
      </c>
    </row>
    <row r="493" spans="2:22" ht="15.75" thickBot="1" x14ac:dyDescent="0.3">
      <c r="B493" s="6" t="str">
        <f>'Libre 01-09-2025'!A494</f>
        <v>010208 Q</v>
      </c>
      <c r="C493" s="1" t="str">
        <f>VLOOKUP(B493,TableauLibre[],2,0)</f>
        <v>HEILMANN NOEL</v>
      </c>
      <c r="D493" s="23" t="str">
        <f>VLOOKUP(B493,TableauLibre[],8,0)</f>
        <v>01006 – AMICALE DE BILLARD ECKBOLSHEIM</v>
      </c>
      <c r="F493" s="12" t="str">
        <f>'Bande 01-09-2025'!A494</f>
        <v>166312 Z</v>
      </c>
      <c r="G493" s="1" t="str">
        <f>VLOOKUP(F493,TableauBande[],2,0)</f>
        <v>REIS ANTOINE</v>
      </c>
      <c r="H493" s="23" t="str">
        <f>VLOOKUP(F493,TableauBande[],8,0)</f>
        <v>11013 – BILLARD CLUB METZ</v>
      </c>
      <c r="J493" s="13" t="str">
        <f>'3B 01-09-2025'!A494</f>
        <v>010163 X</v>
      </c>
      <c r="K493" s="1" t="str">
        <f>VLOOKUP(J493,Tableau3Bandes[],2,0)</f>
        <v>MEYER ALAIN</v>
      </c>
      <c r="L493" s="23" t="str">
        <f>VLOOKUP(J493,Tableau3Bandes[],8,0)</f>
        <v>01004 – B.C. BISCHHEIM</v>
      </c>
      <c r="N493" s="1">
        <f>'Cadre 01-09-2025'!A494</f>
        <v>0</v>
      </c>
      <c r="R493" s="11" t="str">
        <f t="shared" si="21"/>
        <v>010208 Q</v>
      </c>
      <c r="T493" s="1" t="s">
        <v>2852</v>
      </c>
      <c r="U493" s="1" t="str">
        <f t="shared" si="22"/>
        <v>HEILMANN NOEL</v>
      </c>
      <c r="V493" s="1" t="str">
        <f t="shared" si="23"/>
        <v>01006 – AMICALE DE BILLARD ECKBOLSHEIM</v>
      </c>
    </row>
    <row r="494" spans="2:22" ht="15.75" thickBot="1" x14ac:dyDescent="0.3">
      <c r="B494" s="6" t="str">
        <f>'Libre 01-09-2025'!A495</f>
        <v>010177 L</v>
      </c>
      <c r="C494" s="1" t="str">
        <f>VLOOKUP(B494,TableauLibre[],2,0)</f>
        <v>HEINRICH RENE</v>
      </c>
      <c r="D494" s="23" t="str">
        <f>VLOOKUP(B494,TableauLibre[],8,0)</f>
        <v>01016 – B.C. HAGUENAU</v>
      </c>
      <c r="F494" s="12" t="str">
        <f>'Bande 01-09-2025'!A495</f>
        <v>152951 B</v>
      </c>
      <c r="G494" s="1" t="str">
        <f>VLOOKUP(F494,TableauBande[],2,0)</f>
        <v>REIS FERNAND</v>
      </c>
      <c r="H494" s="23" t="str">
        <f>VLOOKUP(F494,TableauBande[],8,0)</f>
        <v>11013 – BILLARD CLUB METZ</v>
      </c>
      <c r="J494" s="13" t="str">
        <f>'3B 01-09-2025'!A495</f>
        <v>133874 A</v>
      </c>
      <c r="K494" s="1" t="str">
        <f>VLOOKUP(J494,Tableau3Bandes[],2,0)</f>
        <v>MEYER ANDRE</v>
      </c>
      <c r="L494" s="23" t="str">
        <f>VLOOKUP(J494,Tableau3Bandes[],8,0)</f>
        <v>01010 – B.C. LINGOLSHEIM</v>
      </c>
      <c r="N494" s="1">
        <f>'Cadre 01-09-2025'!A495</f>
        <v>0</v>
      </c>
      <c r="R494" s="11" t="str">
        <f t="shared" si="21"/>
        <v>010177 L</v>
      </c>
      <c r="T494" s="1" t="s">
        <v>1044</v>
      </c>
      <c r="U494" s="1" t="str">
        <f t="shared" si="22"/>
        <v>HEINRICH RENE</v>
      </c>
      <c r="V494" s="1" t="str">
        <f t="shared" si="23"/>
        <v>01016 – B.C. HAGUENAU</v>
      </c>
    </row>
    <row r="495" spans="2:22" ht="15.75" thickBot="1" x14ac:dyDescent="0.3">
      <c r="B495" s="6" t="str">
        <f>'Libre 01-09-2025'!A496</f>
        <v>156630 A</v>
      </c>
      <c r="C495" s="1" t="str">
        <f>VLOOKUP(B495,TableauLibre[],2,0)</f>
        <v>HELLIOT PASCAL</v>
      </c>
      <c r="D495" s="23" t="str">
        <f>VLOOKUP(B495,TableauLibre[],8,0)</f>
        <v>11052 – BILLARD CLUB FRIGNICOURT</v>
      </c>
      <c r="F495" s="12" t="str">
        <f>'Bande 01-09-2025'!A496</f>
        <v>014034 U</v>
      </c>
      <c r="G495" s="1" t="str">
        <f>VLOOKUP(F495,TableauBande[],2,0)</f>
        <v>REMANDE FABRICE</v>
      </c>
      <c r="H495" s="23" t="str">
        <f>VLOOKUP(F495,TableauBande[],8,0)</f>
        <v>01004 – B.C. BISCHHEIM</v>
      </c>
      <c r="J495" s="13" t="str">
        <f>'3B 01-09-2025'!A496</f>
        <v>106920 I</v>
      </c>
      <c r="K495" s="1" t="str">
        <f>VLOOKUP(J495,Tableau3Bandes[],2,0)</f>
        <v>MEYER FRANCIS</v>
      </c>
      <c r="L495" s="23" t="str">
        <f>VLOOKUP(J495,Tableau3Bandes[],8,0)</f>
        <v>01027 – B.C. GUEBWILLER</v>
      </c>
      <c r="N495" s="1">
        <f>'Cadre 01-09-2025'!A496</f>
        <v>0</v>
      </c>
      <c r="R495" s="11" t="str">
        <f t="shared" si="21"/>
        <v>156630 A</v>
      </c>
      <c r="T495" s="1" t="s">
        <v>1046</v>
      </c>
      <c r="U495" s="1" t="str">
        <f t="shared" si="22"/>
        <v>HELLIOT PASCAL</v>
      </c>
      <c r="V495" s="1" t="str">
        <f t="shared" si="23"/>
        <v>11052 – BILLARD CLUB FRIGNICOURT</v>
      </c>
    </row>
    <row r="496" spans="2:22" ht="15.75" thickBot="1" x14ac:dyDescent="0.3">
      <c r="B496" s="6" t="str">
        <f>'Libre 01-09-2025'!A497</f>
        <v>131580 U</v>
      </c>
      <c r="C496" s="1" t="str">
        <f>VLOOKUP(B496,TableauLibre[],2,0)</f>
        <v>HELMRICH OLIVIER</v>
      </c>
      <c r="D496" s="23" t="str">
        <f>VLOOKUP(B496,TableauLibre[],8,0)</f>
        <v>01004 – B.C. BISCHHEIM</v>
      </c>
      <c r="F496" s="12" t="str">
        <f>'Bande 01-09-2025'!A497</f>
        <v>140909 P</v>
      </c>
      <c r="G496" s="1" t="str">
        <f>VLOOKUP(F496,TableauBande[],2,0)</f>
        <v>REMY FRANCOIS</v>
      </c>
      <c r="H496" s="23" t="str">
        <f>VLOOKUP(F496,TableauBande[],8,0)</f>
        <v>05023 – BILLARD CLUB NOGENTAIS</v>
      </c>
      <c r="J496" s="13" t="str">
        <f>'3B 01-09-2025'!A497</f>
        <v>015536 O</v>
      </c>
      <c r="K496" s="1" t="str">
        <f>VLOOKUP(J496,Tableau3Bandes[],2,0)</f>
        <v>MEYER NICOLAS</v>
      </c>
      <c r="L496" s="23" t="str">
        <f>VLOOKUP(J496,Tableau3Bandes[],8,0)</f>
        <v>11110 – ANGUS BILLARD CLUB</v>
      </c>
      <c r="N496" s="1">
        <f>'Cadre 01-09-2025'!A497</f>
        <v>0</v>
      </c>
      <c r="R496" s="11" t="str">
        <f t="shared" si="21"/>
        <v>131580 U</v>
      </c>
      <c r="T496" s="1" t="s">
        <v>1048</v>
      </c>
      <c r="U496" s="1" t="str">
        <f t="shared" si="22"/>
        <v>HELMRICH OLIVIER</v>
      </c>
      <c r="V496" s="1" t="str">
        <f t="shared" si="23"/>
        <v>01004 – B.C. BISCHHEIM</v>
      </c>
    </row>
    <row r="497" spans="2:22" ht="15.75" thickBot="1" x14ac:dyDescent="0.3">
      <c r="B497" s="6" t="str">
        <f>'Libre 01-09-2025'!A498</f>
        <v>132373 H</v>
      </c>
      <c r="C497" s="1" t="str">
        <f>VLOOKUP(B497,TableauLibre[],2,0)</f>
        <v>HEMARD GILLES</v>
      </c>
      <c r="D497" s="23" t="str">
        <f>VLOOKUP(B497,TableauLibre[],8,0)</f>
        <v>05028 – BILLARD CLUB DE MARIGNY ST FLAVY</v>
      </c>
      <c r="F497" s="12" t="str">
        <f>'Bande 01-09-2025'!A498</f>
        <v>141075 Z</v>
      </c>
      <c r="G497" s="1" t="str">
        <f>VLOOKUP(F497,TableauBande[],2,0)</f>
        <v>REMY FRANCOIS</v>
      </c>
      <c r="H497" s="23" t="str">
        <f>VLOOKUP(F497,TableauBande[],8,0)</f>
        <v>11053 – BILLARD CLUB LINEEN</v>
      </c>
      <c r="J497" s="13" t="str">
        <f>'3B 01-09-2025'!A498</f>
        <v>146093 Z</v>
      </c>
      <c r="K497" s="1" t="str">
        <f>VLOOKUP(J497,Tableau3Bandes[],2,0)</f>
        <v>MIASIK GAUTHIER</v>
      </c>
      <c r="L497" s="23" t="str">
        <f>VLOOKUP(J497,Tableau3Bandes[],8,0)</f>
        <v>11029 – BILLARD CLUB MUSSIPONTAIN</v>
      </c>
      <c r="N497" s="1">
        <f>'Cadre 01-09-2025'!A498</f>
        <v>0</v>
      </c>
      <c r="R497" s="11" t="str">
        <f t="shared" si="21"/>
        <v>132373 H</v>
      </c>
      <c r="T497" s="1" t="s">
        <v>1050</v>
      </c>
      <c r="U497" s="1" t="str">
        <f t="shared" si="22"/>
        <v>HEMARD GILLES</v>
      </c>
      <c r="V497" s="1" t="str">
        <f t="shared" si="23"/>
        <v>05028 – BILLARD CLUB DE MARIGNY ST FLAVY</v>
      </c>
    </row>
    <row r="498" spans="2:22" ht="15.75" thickBot="1" x14ac:dyDescent="0.3">
      <c r="B498" s="6" t="str">
        <f>'Libre 01-09-2025'!A499</f>
        <v>161376 J</v>
      </c>
      <c r="C498" s="1" t="str">
        <f>VLOOKUP(B498,TableauLibre[],2,0)</f>
        <v>HENIN CORENTIN</v>
      </c>
      <c r="D498" s="23" t="str">
        <f>VLOOKUP(B498,TableauLibre[],8,0)</f>
        <v>11003 – BILLARD CLUB BAN SAINT MARTIN</v>
      </c>
      <c r="F498" s="12" t="str">
        <f>'Bande 01-09-2025'!A499</f>
        <v>137307 B</v>
      </c>
      <c r="G498" s="1" t="str">
        <f>VLOOKUP(F498,TableauBande[],2,0)</f>
        <v>REMY PATRICK</v>
      </c>
      <c r="H498" s="23" t="str">
        <f>VLOOKUP(F498,TableauBande[],8,0)</f>
        <v>01006 – AMICALE DE BILLARD ECKBOLSHEIM</v>
      </c>
      <c r="J498" s="13" t="str">
        <f>'3B 01-09-2025'!A499</f>
        <v>107101 H</v>
      </c>
      <c r="K498" s="1" t="str">
        <f>VLOOKUP(J498,Tableau3Bandes[],2,0)</f>
        <v>MIASIK JEAN FRANCOIS</v>
      </c>
      <c r="L498" s="23" t="str">
        <f>VLOOKUP(J498,Tableau3Bandes[],8,0)</f>
        <v>11029 – BILLARD CLUB MUSSIPONTAIN</v>
      </c>
      <c r="N498" s="1">
        <f>'Cadre 01-09-2025'!A499</f>
        <v>0</v>
      </c>
      <c r="R498" s="11" t="str">
        <f t="shared" si="21"/>
        <v>161376 J</v>
      </c>
      <c r="T498" s="1" t="s">
        <v>1052</v>
      </c>
      <c r="U498" s="1" t="str">
        <f t="shared" si="22"/>
        <v>HENIN CORENTIN</v>
      </c>
      <c r="V498" s="1" t="str">
        <f t="shared" si="23"/>
        <v>11003 – BILLARD CLUB BAN SAINT MARTIN</v>
      </c>
    </row>
    <row r="499" spans="2:22" ht="15.75" thickBot="1" x14ac:dyDescent="0.3">
      <c r="B499" s="6" t="str">
        <f>'Libre 01-09-2025'!A500</f>
        <v>129992 S</v>
      </c>
      <c r="C499" s="1" t="str">
        <f>VLOOKUP(B499,TableauLibre[],2,0)</f>
        <v>HENRICH SONIA</v>
      </c>
      <c r="D499" s="23" t="str">
        <f>VLOOKUP(B499,TableauLibre[],8,0)</f>
        <v>01004 – B.C. BISCHHEIM</v>
      </c>
      <c r="F499" s="12" t="str">
        <f>'Bande 01-09-2025'!A500</f>
        <v>113155 D</v>
      </c>
      <c r="G499" s="1" t="str">
        <f>VLOOKUP(F499,TableauBande[],2,0)</f>
        <v>RENARD GABRIEL</v>
      </c>
      <c r="H499" s="23" t="str">
        <f>VLOOKUP(F499,TableauBande[],8,0)</f>
        <v>05045 – BILLARD CLUB AGEEN</v>
      </c>
      <c r="J499" s="13" t="str">
        <f>'3B 01-09-2025'!A500</f>
        <v>010040 E</v>
      </c>
      <c r="K499" s="1" t="str">
        <f>VLOOKUP(J499,Tableau3Bandes[],2,0)</f>
        <v>MICHEL GUY</v>
      </c>
      <c r="L499" s="23" t="str">
        <f>VLOOKUP(J499,Tableau3Bandes[],8,0)</f>
        <v>01004 – B.C. BISCHHEIM</v>
      </c>
      <c r="N499" s="1">
        <f>'Cadre 01-09-2025'!A500</f>
        <v>0</v>
      </c>
      <c r="R499" s="11" t="str">
        <f t="shared" si="21"/>
        <v>129992 S</v>
      </c>
      <c r="T499" s="1" t="s">
        <v>1054</v>
      </c>
      <c r="U499" s="1" t="str">
        <f t="shared" si="22"/>
        <v>HENRICH SONIA</v>
      </c>
      <c r="V499" s="1" t="str">
        <f t="shared" si="23"/>
        <v>01004 – B.C. BISCHHEIM</v>
      </c>
    </row>
    <row r="500" spans="2:22" ht="15.75" thickBot="1" x14ac:dyDescent="0.3">
      <c r="B500" s="6" t="str">
        <f>'Libre 01-09-2025'!A501</f>
        <v>161513 H</v>
      </c>
      <c r="C500" s="1" t="str">
        <f>VLOOKUP(B500,TableauLibre[],2,0)</f>
        <v>HENRY DOMINIQUE</v>
      </c>
      <c r="D500" s="23" t="str">
        <f>VLOOKUP(B500,TableauLibre[],8,0)</f>
        <v>05047 – BILLARD CLUB SEZANNAIS</v>
      </c>
      <c r="F500" s="12" t="str">
        <f>'Bande 01-09-2025'!A501</f>
        <v>181930 A</v>
      </c>
      <c r="G500" s="1" t="str">
        <f>VLOOKUP(F500,TableauBande[],2,0)</f>
        <v>RENAUX ANDRE</v>
      </c>
      <c r="H500" s="23" t="str">
        <f>VLOOKUP(F500,TableauBande[],8,0)</f>
        <v>11022 – ACADEMIE DE BILLARD SAINT-MAX / NANCY</v>
      </c>
      <c r="J500" s="13" t="str">
        <f>'3B 01-09-2025'!A501</f>
        <v>015145 N</v>
      </c>
      <c r="K500" s="1" t="str">
        <f>VLOOKUP(J500,Tableau3Bandes[],2,0)</f>
        <v>MICHEL MARCEL</v>
      </c>
      <c r="L500" s="23" t="str">
        <f>VLOOKUP(J500,Tableau3Bandes[],8,0)</f>
        <v>11032 – BILLARD CLUB HOMECOURT</v>
      </c>
      <c r="N500" s="1">
        <f>'Cadre 01-09-2025'!A501</f>
        <v>0</v>
      </c>
      <c r="R500" s="11" t="str">
        <f t="shared" si="21"/>
        <v>161513 H</v>
      </c>
      <c r="T500" s="1" t="s">
        <v>1056</v>
      </c>
      <c r="U500" s="1" t="str">
        <f t="shared" si="22"/>
        <v>HENRY DOMINIQUE</v>
      </c>
      <c r="V500" s="1" t="str">
        <f t="shared" si="23"/>
        <v>05047 – BILLARD CLUB SEZANNAIS</v>
      </c>
    </row>
    <row r="501" spans="2:22" ht="15.75" thickBot="1" x14ac:dyDescent="0.3">
      <c r="B501" s="6" t="str">
        <f>'Libre 01-09-2025'!A502</f>
        <v>011986 A</v>
      </c>
      <c r="C501" s="1" t="str">
        <f>VLOOKUP(B501,TableauLibre[],2,0)</f>
        <v>HENRY JEAN MARC</v>
      </c>
      <c r="D501" s="23" t="str">
        <f>VLOOKUP(B501,TableauLibre[],8,0)</f>
        <v>05047 – BILLARD CLUB SEZANNAIS</v>
      </c>
      <c r="F501" s="12" t="str">
        <f>'Bande 01-09-2025'!A502</f>
        <v>132214 E</v>
      </c>
      <c r="G501" s="1" t="str">
        <f>VLOOKUP(F501,TableauBande[],2,0)</f>
        <v>RENE DENIS</v>
      </c>
      <c r="H501" s="23" t="str">
        <f>VLOOKUP(F501,TableauBande[],8,0)</f>
        <v>11050 – BILLARD CLUB SAINT MIHIEL</v>
      </c>
      <c r="J501" s="13" t="str">
        <f>'3B 01-09-2025'!A502</f>
        <v>107230 G</v>
      </c>
      <c r="K501" s="1" t="str">
        <f>VLOOKUP(J501,Tableau3Bandes[],2,0)</f>
        <v>MIGNOT CEDRIC</v>
      </c>
      <c r="L501" s="23" t="str">
        <f>VLOOKUP(J501,Tableau3Bandes[],8,0)</f>
        <v>11047 – C.A.B. COMMERCY</v>
      </c>
      <c r="N501" s="1">
        <f>'Cadre 01-09-2025'!A502</f>
        <v>0</v>
      </c>
      <c r="R501" s="11" t="str">
        <f t="shared" si="21"/>
        <v>011986 A</v>
      </c>
      <c r="T501" s="1" t="s">
        <v>1058</v>
      </c>
      <c r="U501" s="1" t="str">
        <f t="shared" si="22"/>
        <v>HENRY JEAN MARC</v>
      </c>
      <c r="V501" s="1" t="str">
        <f t="shared" si="23"/>
        <v>05047 – BILLARD CLUB SEZANNAIS</v>
      </c>
    </row>
    <row r="502" spans="2:22" ht="15.75" thickBot="1" x14ac:dyDescent="0.3">
      <c r="B502" s="6" t="str">
        <f>'Libre 01-09-2025'!A503</f>
        <v>142918 W</v>
      </c>
      <c r="C502" s="1" t="str">
        <f>VLOOKUP(B502,TableauLibre[],2,0)</f>
        <v>HENRY KILLIAN</v>
      </c>
      <c r="D502" s="23" t="str">
        <f>VLOOKUP(B502,TableauLibre[],8,0)</f>
        <v>11055 – BILLARD CLUB TOULOIS</v>
      </c>
      <c r="F502" s="12" t="str">
        <f>'Bande 01-09-2025'!A503</f>
        <v>102906 Y</v>
      </c>
      <c r="G502" s="1" t="str">
        <f>VLOOKUP(F502,TableauBande[],2,0)</f>
        <v>RICHARD FRANCIS</v>
      </c>
      <c r="H502" s="23" t="str">
        <f>VLOOKUP(F502,TableauBande[],8,0)</f>
        <v>11022 – ACADEMIE DE BILLARD SAINT-MAX / NANCY</v>
      </c>
      <c r="J502" s="13" t="str">
        <f>'3B 01-09-2025'!A503</f>
        <v>014961 L</v>
      </c>
      <c r="K502" s="1" t="str">
        <f>VLOOKUP(J502,Tableau3Bandes[],2,0)</f>
        <v>MILLOT PASCAL</v>
      </c>
      <c r="L502" s="23" t="str">
        <f>VLOOKUP(J502,Tableau3Bandes[],8,0)</f>
        <v>11048 – ACADEMIE DE BILLARD DE ST DIZIER</v>
      </c>
      <c r="N502" s="1">
        <f>'Cadre 01-09-2025'!A503</f>
        <v>0</v>
      </c>
      <c r="R502" s="11" t="str">
        <f t="shared" si="21"/>
        <v>142918 W</v>
      </c>
      <c r="T502" s="1" t="s">
        <v>1060</v>
      </c>
      <c r="U502" s="1" t="str">
        <f t="shared" si="22"/>
        <v>HENRY KILLIAN</v>
      </c>
      <c r="V502" s="1" t="str">
        <f t="shared" si="23"/>
        <v>11055 – BILLARD CLUB TOULOIS</v>
      </c>
    </row>
    <row r="503" spans="2:22" ht="15.75" thickBot="1" x14ac:dyDescent="0.3">
      <c r="B503" s="6" t="str">
        <f>'Libre 01-09-2025'!A504</f>
        <v>011753 B</v>
      </c>
      <c r="C503" s="1" t="str">
        <f>VLOOKUP(B503,TableauLibre[],2,0)</f>
        <v>HENRY MICHEL</v>
      </c>
      <c r="D503" s="23" t="str">
        <f>VLOOKUP(B503,TableauLibre[],8,0)</f>
        <v>05034 – BILLARD TROYES AGGLO</v>
      </c>
      <c r="F503" s="12" t="str">
        <f>'Bande 01-09-2025'!A504</f>
        <v>010094 G</v>
      </c>
      <c r="G503" s="1" t="str">
        <f>VLOOKUP(F503,TableauBande[],2,0)</f>
        <v>RIGAULT JEAN LOU</v>
      </c>
      <c r="H503" s="23" t="str">
        <f>VLOOKUP(F503,TableauBande[],8,0)</f>
        <v>01002 – B.C 1935 STRASBOURG-SCHILTIGHEIM</v>
      </c>
      <c r="J503" s="13" t="str">
        <f>'3B 01-09-2025'!A504</f>
        <v>015242 G</v>
      </c>
      <c r="K503" s="1" t="str">
        <f>VLOOKUP(J503,Tableau3Bandes[],2,0)</f>
        <v>MINDE BENOIT</v>
      </c>
      <c r="L503" s="23" t="str">
        <f>VLOOKUP(J503,Tableau3Bandes[],8,0)</f>
        <v>11005 – E.S. HAGONDANGE</v>
      </c>
      <c r="N503" s="1">
        <f>'Cadre 01-09-2025'!A504</f>
        <v>0</v>
      </c>
      <c r="R503" s="11" t="str">
        <f t="shared" si="21"/>
        <v>011753 B</v>
      </c>
      <c r="T503" s="1" t="s">
        <v>1062</v>
      </c>
      <c r="U503" s="1" t="str">
        <f t="shared" si="22"/>
        <v>HENRY MICHEL</v>
      </c>
      <c r="V503" s="1" t="str">
        <f t="shared" si="23"/>
        <v>05034 – BILLARD TROYES AGGLO</v>
      </c>
    </row>
    <row r="504" spans="2:22" ht="15.75" thickBot="1" x14ac:dyDescent="0.3">
      <c r="B504" s="6" t="str">
        <f>'Libre 01-09-2025'!A505</f>
        <v>154660 J</v>
      </c>
      <c r="C504" s="1" t="str">
        <f>VLOOKUP(B504,TableauLibre[],2,0)</f>
        <v>HENRY THIEBAUT LUDERIK</v>
      </c>
      <c r="D504" s="23" t="str">
        <f>VLOOKUP(B504,TableauLibre[],8,0)</f>
        <v>11034 – BILLARD CLUB EPINAL</v>
      </c>
      <c r="F504" s="12" t="str">
        <f>'Bande 01-09-2025'!A505</f>
        <v>101987 P</v>
      </c>
      <c r="G504" s="1" t="str">
        <f>VLOOKUP(F504,TableauBande[],2,0)</f>
        <v>RIOTTO JEROME</v>
      </c>
      <c r="H504" s="23" t="str">
        <f>VLOOKUP(F504,TableauBande[],8,0)</f>
        <v>01041 – COLMAR BILLARD CLUB 71</v>
      </c>
      <c r="J504" s="13" t="str">
        <f>'3B 01-09-2025'!A505</f>
        <v>014962 M</v>
      </c>
      <c r="K504" s="1" t="str">
        <f>VLOOKUP(J504,Tableau3Bandes[],2,0)</f>
        <v>MION JEAN PIERRE</v>
      </c>
      <c r="L504" s="23" t="str">
        <f>VLOOKUP(J504,Tableau3Bandes[],8,0)</f>
        <v>11048 – ACADEMIE DE BILLARD DE ST DIZIER</v>
      </c>
      <c r="N504" s="1">
        <f>'Cadre 01-09-2025'!A505</f>
        <v>0</v>
      </c>
      <c r="R504" s="11" t="str">
        <f t="shared" si="21"/>
        <v>154660 J</v>
      </c>
      <c r="T504" s="1" t="s">
        <v>1064</v>
      </c>
      <c r="U504" s="1" t="str">
        <f t="shared" si="22"/>
        <v>HENRY THIEBAUT LUDERIK</v>
      </c>
      <c r="V504" s="1" t="str">
        <f t="shared" si="23"/>
        <v>11034 – BILLARD CLUB EPINAL</v>
      </c>
    </row>
    <row r="505" spans="2:22" ht="15.75" thickBot="1" x14ac:dyDescent="0.3">
      <c r="B505" s="6" t="str">
        <f>'Libre 01-09-2025'!A506</f>
        <v>149664 D</v>
      </c>
      <c r="C505" s="1" t="str">
        <f>VLOOKUP(B505,TableauLibre[],2,0)</f>
        <v>HERITIER DANIEL</v>
      </c>
      <c r="D505" s="23" t="str">
        <f>VLOOKUP(B505,TableauLibre[],8,0)</f>
        <v>01049 – B.C. BARR</v>
      </c>
      <c r="F505" s="12" t="str">
        <f>'Bande 01-09-2025'!A506</f>
        <v>132168 K</v>
      </c>
      <c r="G505" s="1" t="str">
        <f>VLOOKUP(F505,TableauBande[],2,0)</f>
        <v>RIQUEL JEAN JACQUES</v>
      </c>
      <c r="H505" s="23" t="str">
        <f>VLOOKUP(F505,TableauBande[],8,0)</f>
        <v>05001 – ACAD.CHARLEVILLE-MEZIERES</v>
      </c>
      <c r="J505" s="13" t="str">
        <f>'3B 01-09-2025'!A506</f>
        <v>121175 P</v>
      </c>
      <c r="K505" s="1" t="str">
        <f>VLOOKUP(J505,Tableau3Bandes[],2,0)</f>
        <v>MOCQUERY MICHEL</v>
      </c>
      <c r="L505" s="23" t="str">
        <f>VLOOKUP(J505,Tableau3Bandes[],8,0)</f>
        <v>05034 – BILLARD TROYES AGGLO</v>
      </c>
      <c r="N505" s="1">
        <f>'Cadre 01-09-2025'!A506</f>
        <v>0</v>
      </c>
      <c r="R505" s="11" t="str">
        <f t="shared" si="21"/>
        <v>149664 D</v>
      </c>
      <c r="T505" s="1" t="s">
        <v>1066</v>
      </c>
      <c r="U505" s="1" t="str">
        <f t="shared" si="22"/>
        <v>HERITIER DANIEL</v>
      </c>
      <c r="V505" s="1" t="str">
        <f t="shared" si="23"/>
        <v>01049 – B.C. BARR</v>
      </c>
    </row>
    <row r="506" spans="2:22" ht="15.75" thickBot="1" x14ac:dyDescent="0.3">
      <c r="B506" s="6" t="str">
        <f>'Libre 01-09-2025'!A507</f>
        <v>010155 P</v>
      </c>
      <c r="C506" s="1" t="str">
        <f>VLOOKUP(B506,TableauLibre[],2,0)</f>
        <v>HERMANN CLAUDE</v>
      </c>
      <c r="D506" s="23" t="str">
        <f>VLOOKUP(B506,TableauLibre[],8,0)</f>
        <v>01031 – B.C. ERSTEIN</v>
      </c>
      <c r="F506" s="12" t="str">
        <f>'Bande 01-09-2025'!A507</f>
        <v>115813 J</v>
      </c>
      <c r="G506" s="1" t="str">
        <f>VLOOKUP(F506,TableauBande[],2,0)</f>
        <v>RISS FRANCIS</v>
      </c>
      <c r="H506" s="23" t="str">
        <f>VLOOKUP(F506,TableauBande[],8,0)</f>
        <v>01070 – FCM BILLARD</v>
      </c>
      <c r="J506" s="13" t="str">
        <f>'3B 01-09-2025'!A507</f>
        <v>014950 A</v>
      </c>
      <c r="K506" s="1" t="str">
        <f>VLOOKUP(J506,Tableau3Bandes[],2,0)</f>
        <v>MOHAMED ANDRE</v>
      </c>
      <c r="L506" s="23" t="str">
        <f>VLOOKUP(J506,Tableau3Bandes[],8,0)</f>
        <v>11050 – BILLARD CLUB SAINT MIHIEL</v>
      </c>
      <c r="N506" s="1">
        <f>'Cadre 01-09-2025'!A507</f>
        <v>0</v>
      </c>
      <c r="R506" s="11" t="str">
        <f t="shared" si="21"/>
        <v>010155 P</v>
      </c>
      <c r="T506" s="1" t="s">
        <v>1068</v>
      </c>
      <c r="U506" s="1" t="str">
        <f t="shared" si="22"/>
        <v>HERMANN CLAUDE</v>
      </c>
      <c r="V506" s="1" t="str">
        <f t="shared" si="23"/>
        <v>01031 – B.C. ERSTEIN</v>
      </c>
    </row>
    <row r="507" spans="2:22" ht="15.75" thickBot="1" x14ac:dyDescent="0.3">
      <c r="B507" s="6" t="str">
        <f>'Libre 01-09-2025'!A508</f>
        <v>111314 I</v>
      </c>
      <c r="C507" s="1" t="str">
        <f>VLOOKUP(B507,TableauLibre[],2,0)</f>
        <v>HEROLT DANIEL</v>
      </c>
      <c r="D507" s="23" t="str">
        <f>VLOOKUP(B507,TableauLibre[],8,0)</f>
        <v>11021 – A.J.B. THIONVILLE</v>
      </c>
      <c r="F507" s="12" t="str">
        <f>'Bande 01-09-2025'!A508</f>
        <v>010043 H</v>
      </c>
      <c r="G507" s="1" t="str">
        <f>VLOOKUP(F507,TableauBande[],2,0)</f>
        <v>RITTER CHARLES</v>
      </c>
      <c r="H507" s="23" t="str">
        <f>VLOOKUP(F507,TableauBande[],8,0)</f>
        <v>01006 – AMICALE DE BILLARD ECKBOLSHEIM</v>
      </c>
      <c r="J507" s="13" t="str">
        <f>'3B 01-09-2025'!A508</f>
        <v>010311 P</v>
      </c>
      <c r="K507" s="1" t="str">
        <f>VLOOKUP(J507,Tableau3Bandes[],2,0)</f>
        <v>MONNIER GILLES</v>
      </c>
      <c r="L507" s="23" t="str">
        <f>VLOOKUP(J507,Tableau3Bandes[],8,0)</f>
        <v>01016 – B.C. HAGUENAU</v>
      </c>
      <c r="N507" s="1">
        <f>'Cadre 01-09-2025'!A508</f>
        <v>0</v>
      </c>
      <c r="R507" s="11" t="str">
        <f t="shared" si="21"/>
        <v>111314 I</v>
      </c>
      <c r="T507" s="1" t="s">
        <v>1070</v>
      </c>
      <c r="U507" s="1" t="str">
        <f t="shared" si="22"/>
        <v>HEROLT DANIEL</v>
      </c>
      <c r="V507" s="1" t="str">
        <f t="shared" si="23"/>
        <v>11021 – A.J.B. THIONVILLE</v>
      </c>
    </row>
    <row r="508" spans="2:22" ht="15.75" thickBot="1" x14ac:dyDescent="0.3">
      <c r="B508" s="6" t="str">
        <f>'Libre 01-09-2025'!A509</f>
        <v>172626 M</v>
      </c>
      <c r="C508" s="1" t="str">
        <f>VLOOKUP(B508,TableauLibre[],2,0)</f>
        <v>HERRIG JEAN LOUIS</v>
      </c>
      <c r="D508" s="23" t="str">
        <f>VLOOKUP(B508,TableauLibre[],8,0)</f>
        <v>05034 – BILLARD TROYES AGGLO</v>
      </c>
      <c r="F508" s="12" t="str">
        <f>'Bande 01-09-2025'!A509</f>
        <v>129754 O</v>
      </c>
      <c r="G508" s="1" t="str">
        <f>VLOOKUP(F508,TableauBande[],2,0)</f>
        <v>RIVIERE BERNARD</v>
      </c>
      <c r="H508" s="23" t="str">
        <f>VLOOKUP(F508,TableauBande[],8,0)</f>
        <v>05032 – ARCIS BILLARD CLUB</v>
      </c>
      <c r="J508" s="13" t="str">
        <f>'3B 01-09-2025'!A509</f>
        <v>129684 W</v>
      </c>
      <c r="K508" s="1" t="str">
        <f>VLOOKUP(J508,Tableau3Bandes[],2,0)</f>
        <v>MONPONTET PASCAL</v>
      </c>
      <c r="L508" s="23" t="str">
        <f>VLOOKUP(J508,Tableau3Bandes[],8,0)</f>
        <v>11029 – BILLARD CLUB MUSSIPONTAIN</v>
      </c>
      <c r="N508" s="1">
        <f>'Cadre 01-09-2025'!A509</f>
        <v>0</v>
      </c>
      <c r="R508" s="11" t="str">
        <f t="shared" si="21"/>
        <v>172626 M</v>
      </c>
      <c r="T508" s="1" t="s">
        <v>1072</v>
      </c>
      <c r="U508" s="1" t="str">
        <f t="shared" si="22"/>
        <v>HERRIG JEAN LOUIS</v>
      </c>
      <c r="V508" s="1" t="str">
        <f t="shared" si="23"/>
        <v>05034 – BILLARD TROYES AGGLO</v>
      </c>
    </row>
    <row r="509" spans="2:22" ht="15.75" thickBot="1" x14ac:dyDescent="0.3">
      <c r="B509" s="6" t="str">
        <f>'Libre 01-09-2025'!A510</f>
        <v>131594 I</v>
      </c>
      <c r="C509" s="1" t="str">
        <f>VLOOKUP(B509,TableauLibre[],2,0)</f>
        <v>HERTFELDER BERNARD</v>
      </c>
      <c r="D509" s="23" t="str">
        <f>VLOOKUP(B509,TableauLibre[],8,0)</f>
        <v>01020 – B.C. 1947 SELESTAT</v>
      </c>
      <c r="F509" s="12" t="str">
        <f>'Bande 01-09-2025'!A510</f>
        <v>011824 U</v>
      </c>
      <c r="G509" s="1" t="str">
        <f>VLOOKUP(F509,TableauBande[],2,0)</f>
        <v>RIVIERE BERNARD</v>
      </c>
      <c r="H509" s="23" t="str">
        <f>VLOOKUP(F509,TableauBande[],8,0)</f>
        <v>05043 – ACAD. TAPIS VERT DE REIMS</v>
      </c>
      <c r="J509" s="13" t="str">
        <f>'3B 01-09-2025'!A510</f>
        <v>015365 Z</v>
      </c>
      <c r="K509" s="1" t="str">
        <f>VLOOKUP(J509,Tableau3Bandes[],2,0)</f>
        <v>MONTEL JONATHAN</v>
      </c>
      <c r="L509" s="23" t="str">
        <f>VLOOKUP(J509,Tableau3Bandes[],8,0)</f>
        <v>11051 – BILLARD CLUB BARISIEN</v>
      </c>
      <c r="N509" s="1">
        <f>'Cadre 01-09-2025'!A510</f>
        <v>0</v>
      </c>
      <c r="R509" s="11" t="str">
        <f t="shared" si="21"/>
        <v>131594 I</v>
      </c>
      <c r="T509" s="1" t="s">
        <v>1074</v>
      </c>
      <c r="U509" s="1" t="str">
        <f t="shared" si="22"/>
        <v>HERTFELDER BERNARD</v>
      </c>
      <c r="V509" s="1" t="str">
        <f t="shared" si="23"/>
        <v>01020 – B.C. 1947 SELESTAT</v>
      </c>
    </row>
    <row r="510" spans="2:22" ht="15.75" thickBot="1" x14ac:dyDescent="0.3">
      <c r="B510" s="6" t="str">
        <f>'Libre 01-09-2025'!A511</f>
        <v>010074 M</v>
      </c>
      <c r="C510" s="1" t="str">
        <f>VLOOKUP(B510,TableauLibre[],2,0)</f>
        <v>HERZOG CHRISTIAN</v>
      </c>
      <c r="D510" s="23" t="str">
        <f>VLOOKUP(B510,TableauLibre[],8,0)</f>
        <v>01020 – B.C. 1947 SELESTAT</v>
      </c>
      <c r="F510" s="12" t="str">
        <f>'Bande 01-09-2025'!A511</f>
        <v>015129 X</v>
      </c>
      <c r="G510" s="1" t="str">
        <f>VLOOKUP(F510,TableauBande[],2,0)</f>
        <v>RIVOAL MARCEL</v>
      </c>
      <c r="H510" s="23" t="str">
        <f>VLOOKUP(F510,TableauBande[],8,0)</f>
        <v>11051 – BILLARD CLUB BARISIEN</v>
      </c>
      <c r="J510" s="13" t="str">
        <f>'3B 01-09-2025'!A511</f>
        <v>124199 X</v>
      </c>
      <c r="K510" s="1" t="str">
        <f>VLOOKUP(J510,Tableau3Bandes[],2,0)</f>
        <v>MOREL MICHEL</v>
      </c>
      <c r="L510" s="23" t="str">
        <f>VLOOKUP(J510,Tableau3Bandes[],8,0)</f>
        <v>11027 – ASS. SPORT. LAXOVIENNE DE BILLARD</v>
      </c>
      <c r="N510" s="1">
        <f>'Cadre 01-09-2025'!A511</f>
        <v>0</v>
      </c>
      <c r="R510" s="11" t="str">
        <f t="shared" si="21"/>
        <v>010074 M</v>
      </c>
      <c r="T510" s="1" t="s">
        <v>1076</v>
      </c>
      <c r="U510" s="1" t="str">
        <f t="shared" si="22"/>
        <v>HERZOG CHRISTIAN</v>
      </c>
      <c r="V510" s="1" t="str">
        <f t="shared" si="23"/>
        <v>01020 – B.C. 1947 SELESTAT</v>
      </c>
    </row>
    <row r="511" spans="2:22" ht="15.75" thickBot="1" x14ac:dyDescent="0.3">
      <c r="B511" s="6" t="str">
        <f>'Libre 01-09-2025'!A512</f>
        <v>116431 D</v>
      </c>
      <c r="C511" s="1" t="str">
        <f>VLOOKUP(B511,TableauLibre[],2,0)</f>
        <v>HERZOG JEAN CLAUDE</v>
      </c>
      <c r="D511" s="23" t="str">
        <f>VLOOKUP(B511,TableauLibre[],8,0)</f>
        <v>01020 – B.C. 1947 SELESTAT</v>
      </c>
      <c r="F511" s="12" t="str">
        <f>'Bande 01-09-2025'!A512</f>
        <v>010278 I</v>
      </c>
      <c r="G511" s="1" t="str">
        <f>VLOOKUP(F511,TableauBande[],2,0)</f>
        <v>RIZZO LEONARD</v>
      </c>
      <c r="H511" s="23" t="str">
        <f>VLOOKUP(F511,TableauBande[],8,0)</f>
        <v>01010 – B.C. LINGOLSHEIM</v>
      </c>
      <c r="J511" s="13" t="str">
        <f>'3B 01-09-2025'!A512</f>
        <v>132224 O</v>
      </c>
      <c r="K511" s="1" t="str">
        <f>VLOOKUP(J511,Tableau3Bandes[],2,0)</f>
        <v>MOREL THIERRY</v>
      </c>
      <c r="L511" s="23" t="str">
        <f>VLOOKUP(J511,Tableau3Bandes[],8,0)</f>
        <v>11023 – BILLARD CLUB NEUVES MAISONS</v>
      </c>
      <c r="N511" s="1">
        <f>'Cadre 01-09-2025'!A512</f>
        <v>0</v>
      </c>
      <c r="R511" s="11" t="str">
        <f t="shared" si="21"/>
        <v>116431 D</v>
      </c>
      <c r="T511" s="1" t="s">
        <v>1078</v>
      </c>
      <c r="U511" s="1" t="str">
        <f t="shared" si="22"/>
        <v>HERZOG JEAN CLAUDE</v>
      </c>
      <c r="V511" s="1" t="str">
        <f t="shared" si="23"/>
        <v>01020 – B.C. 1947 SELESTAT</v>
      </c>
    </row>
    <row r="512" spans="2:22" ht="15.75" thickBot="1" x14ac:dyDescent="0.3">
      <c r="B512" s="6" t="str">
        <f>'Libre 01-09-2025'!A513</f>
        <v>010075 N</v>
      </c>
      <c r="C512" s="1" t="str">
        <f>VLOOKUP(B512,TableauLibre[],2,0)</f>
        <v>HERZOG RENE</v>
      </c>
      <c r="D512" s="23" t="str">
        <f>VLOOKUP(B512,TableauLibre[],8,0)</f>
        <v>01020 – B.C. 1947 SELESTAT</v>
      </c>
      <c r="F512" s="12" t="str">
        <f>'Bande 01-09-2025'!A513</f>
        <v>102807 D</v>
      </c>
      <c r="G512" s="1" t="str">
        <f>VLOOKUP(F512,TableauBande[],2,0)</f>
        <v>RODRIGUEZ JOSE</v>
      </c>
      <c r="H512" s="23" t="str">
        <f>VLOOKUP(F512,TableauBande[],8,0)</f>
        <v>11005 – E.S. HAGONDANGE</v>
      </c>
      <c r="J512" s="13" t="str">
        <f>'3B 01-09-2025'!A513</f>
        <v>014769 B</v>
      </c>
      <c r="K512" s="1" t="str">
        <f>VLOOKUP(J512,Tableau3Bandes[],2,0)</f>
        <v>MOSHIRPUR MASSOUD</v>
      </c>
      <c r="L512" s="23" t="str">
        <f>VLOOKUP(J512,Tableau3Bandes[],8,0)</f>
        <v>11003 – BILLARD CLUB BAN SAINT MARTIN</v>
      </c>
      <c r="N512" s="1">
        <f>'Cadre 01-09-2025'!A513</f>
        <v>0</v>
      </c>
      <c r="R512" s="11" t="str">
        <f t="shared" si="21"/>
        <v>010075 N</v>
      </c>
      <c r="T512" s="1" t="s">
        <v>1080</v>
      </c>
      <c r="U512" s="1" t="str">
        <f t="shared" si="22"/>
        <v>HERZOG RENE</v>
      </c>
      <c r="V512" s="1" t="str">
        <f t="shared" si="23"/>
        <v>01020 – B.C. 1947 SELESTAT</v>
      </c>
    </row>
    <row r="513" spans="2:22" ht="15.75" thickBot="1" x14ac:dyDescent="0.3">
      <c r="B513" s="6" t="str">
        <f>'Libre 01-09-2025'!A514</f>
        <v>125595 P</v>
      </c>
      <c r="C513" s="1" t="str">
        <f>VLOOKUP(B513,TableauLibre[],2,0)</f>
        <v>HEYDMANN CLAUDE</v>
      </c>
      <c r="D513" s="23" t="str">
        <f>VLOOKUP(B513,TableauLibre[],8,0)</f>
        <v>01004 – B.C. BISCHHEIM</v>
      </c>
      <c r="F513" s="12" t="str">
        <f>'Bande 01-09-2025'!A514</f>
        <v>134485 N</v>
      </c>
      <c r="G513" s="1" t="str">
        <f>VLOOKUP(F513,TableauBande[],2,0)</f>
        <v>ROEDIGER ANDRE</v>
      </c>
      <c r="H513" s="23" t="str">
        <f>VLOOKUP(F513,TableauBande[],8,0)</f>
        <v>01027 – B.C. GUEBWILLER</v>
      </c>
      <c r="J513" s="13" t="str">
        <f>'3B 01-09-2025'!A514</f>
        <v>010256 M</v>
      </c>
      <c r="K513" s="1" t="str">
        <f>VLOOKUP(J513,Tableau3Bandes[],2,0)</f>
        <v>MOTHIRON ALAIN</v>
      </c>
      <c r="L513" s="23" t="str">
        <f>VLOOKUP(J513,Tableau3Bandes[],8,0)</f>
        <v>01020 – B.C. 1947 SELESTAT</v>
      </c>
      <c r="N513" s="1">
        <f>'Cadre 01-09-2025'!A514</f>
        <v>0</v>
      </c>
      <c r="R513" s="11" t="str">
        <f t="shared" si="21"/>
        <v>125595 P</v>
      </c>
      <c r="T513" s="1" t="s">
        <v>1082</v>
      </c>
      <c r="U513" s="1" t="str">
        <f t="shared" si="22"/>
        <v>HEYDMANN CLAUDE</v>
      </c>
      <c r="V513" s="1" t="str">
        <f t="shared" si="23"/>
        <v>01004 – B.C. BISCHHEIM</v>
      </c>
    </row>
    <row r="514" spans="2:22" ht="15.75" thickBot="1" x14ac:dyDescent="0.3">
      <c r="B514" s="6" t="str">
        <f>'Libre 01-09-2025'!A515</f>
        <v>010430 E</v>
      </c>
      <c r="C514" s="1" t="str">
        <f>VLOOKUP(B514,TableauLibre[],2,0)</f>
        <v>HEYDMANN JEAN PIERRE</v>
      </c>
      <c r="D514" s="23" t="str">
        <f>VLOOKUP(B514,TableauLibre[],8,0)</f>
        <v>01004 – B.C. BISCHHEIM</v>
      </c>
      <c r="F514" s="12" t="str">
        <f>'Bande 01-09-2025'!A515</f>
        <v>155692 F</v>
      </c>
      <c r="G514" s="1" t="str">
        <f>VLOOKUP(F514,TableauBande[],2,0)</f>
        <v>ROLLET PHILIPPE</v>
      </c>
      <c r="H514" s="23" t="str">
        <f>VLOOKUP(F514,TableauBande[],8,0)</f>
        <v>05043 – ACAD. TAPIS VERT DE REIMS</v>
      </c>
      <c r="J514" s="13" t="str">
        <f>'3B 01-09-2025'!A515</f>
        <v>011937 D</v>
      </c>
      <c r="K514" s="1" t="str">
        <f>VLOOKUP(J514,Tableau3Bandes[],2,0)</f>
        <v>MOUGEOLLE JACQUES</v>
      </c>
      <c r="L514" s="23" t="str">
        <f>VLOOKUP(J514,Tableau3Bandes[],8,0)</f>
        <v>05034 – BILLARD TROYES AGGLO</v>
      </c>
      <c r="N514" s="1">
        <f>'Cadre 01-09-2025'!A515</f>
        <v>0</v>
      </c>
      <c r="R514" s="11" t="str">
        <f t="shared" ref="R514:R577" si="24">B514</f>
        <v>010430 E</v>
      </c>
      <c r="T514" s="1" t="s">
        <v>1084</v>
      </c>
      <c r="U514" s="1" t="str">
        <f t="shared" ref="U514:U577" si="25">VLOOKUP(T514,B:D,2,0)</f>
        <v>HEYDMANN JEAN PIERRE</v>
      </c>
      <c r="V514" s="1" t="str">
        <f t="shared" ref="V514:V577" si="26">VLOOKUP(T514,B:D,3,0)</f>
        <v>01004 – B.C. BISCHHEIM</v>
      </c>
    </row>
    <row r="515" spans="2:22" ht="15.75" thickBot="1" x14ac:dyDescent="0.3">
      <c r="B515" s="6" t="str">
        <f>'Libre 01-09-2025'!A516</f>
        <v>175831 W</v>
      </c>
      <c r="C515" s="1" t="str">
        <f>VLOOKUP(B515,TableauLibre[],2,0)</f>
        <v>HIDOUIN PASCAL</v>
      </c>
      <c r="D515" s="23" t="str">
        <f>VLOOKUP(B515,TableauLibre[],8,0)</f>
        <v>01016 – B.C. HAGUENAU</v>
      </c>
      <c r="F515" s="12" t="str">
        <f>'Bande 01-09-2025'!A516</f>
        <v>011848 S</v>
      </c>
      <c r="G515" s="1" t="str">
        <f>VLOOKUP(F515,TableauBande[],2,0)</f>
        <v>RONDEAU ANDRE</v>
      </c>
      <c r="H515" s="23" t="str">
        <f>VLOOKUP(F515,TableauBande[],8,0)</f>
        <v>05028 – BILLARD CLUB DE MARIGNY ST FLAVY</v>
      </c>
      <c r="J515" s="13" t="str">
        <f>'3B 01-09-2025'!A516</f>
        <v>147065 D</v>
      </c>
      <c r="K515" s="1" t="str">
        <f>VLOOKUP(J515,Tableau3Bandes[],2,0)</f>
        <v>MOURER THIBAUD</v>
      </c>
      <c r="L515" s="23" t="str">
        <f>VLOOKUP(J515,Tableau3Bandes[],8,0)</f>
        <v>01006 – AMICALE DE BILLARD ECKBOLSHEIM</v>
      </c>
      <c r="N515" s="1">
        <f>'Cadre 01-09-2025'!A516</f>
        <v>0</v>
      </c>
      <c r="R515" s="11" t="str">
        <f t="shared" si="24"/>
        <v>175831 W</v>
      </c>
      <c r="T515" s="1" t="s">
        <v>1086</v>
      </c>
      <c r="U515" s="1" t="str">
        <f t="shared" si="25"/>
        <v>HIDOUIN PASCAL</v>
      </c>
      <c r="V515" s="1" t="str">
        <f t="shared" si="26"/>
        <v>01016 – B.C. HAGUENAU</v>
      </c>
    </row>
    <row r="516" spans="2:22" ht="15.75" thickBot="1" x14ac:dyDescent="0.3">
      <c r="B516" s="6" t="str">
        <f>'Libre 01-09-2025'!A517</f>
        <v>102723 X</v>
      </c>
      <c r="C516" s="1" t="str">
        <f>VLOOKUP(B516,TableauLibre[],2,0)</f>
        <v>HILAIRE MICHEL</v>
      </c>
      <c r="D516" s="23" t="str">
        <f>VLOOKUP(B516,TableauLibre[],8,0)</f>
        <v>11011 – BILLARD CLUB LONGWY</v>
      </c>
      <c r="F516" s="12" t="str">
        <f>'Bande 01-09-2025'!A517</f>
        <v>102762 K</v>
      </c>
      <c r="G516" s="1" t="str">
        <f>VLOOKUP(F516,TableauBande[],2,0)</f>
        <v>ROSE STEPHANE</v>
      </c>
      <c r="H516" s="23" t="str">
        <f>VLOOKUP(F516,TableauBande[],8,0)</f>
        <v>11051 – BILLARD CLUB BARISIEN</v>
      </c>
      <c r="J516" s="13" t="str">
        <f>'3B 01-09-2025'!A517</f>
        <v>107478 U</v>
      </c>
      <c r="K516" s="1" t="str">
        <f>VLOOKUP(J516,Tableau3Bandes[],2,0)</f>
        <v>MOURISON STEVE</v>
      </c>
      <c r="L516" s="23" t="str">
        <f>VLOOKUP(J516,Tableau3Bandes[],8,0)</f>
        <v>11078 – BILLARD CLUB DE BRIEY</v>
      </c>
      <c r="N516" s="1">
        <f>'Cadre 01-09-2025'!A517</f>
        <v>0</v>
      </c>
      <c r="R516" s="11" t="str">
        <f t="shared" si="24"/>
        <v>102723 X</v>
      </c>
      <c r="T516" s="1" t="s">
        <v>1088</v>
      </c>
      <c r="U516" s="1" t="str">
        <f t="shared" si="25"/>
        <v>HILAIRE MICHEL</v>
      </c>
      <c r="V516" s="1" t="str">
        <f t="shared" si="26"/>
        <v>11011 – BILLARD CLUB LONGWY</v>
      </c>
    </row>
    <row r="517" spans="2:22" ht="15.75" thickBot="1" x14ac:dyDescent="0.3">
      <c r="B517" s="6" t="str">
        <f>'Libre 01-09-2025'!A518</f>
        <v>145701 X</v>
      </c>
      <c r="C517" s="1" t="str">
        <f>VLOOKUP(B517,TableauLibre[],2,0)</f>
        <v>HILARIO ANTOINE</v>
      </c>
      <c r="D517" s="23" t="str">
        <f>VLOOKUP(B517,TableauLibre[],8,0)</f>
        <v>01010 – B.C. LINGOLSHEIM</v>
      </c>
      <c r="F517" s="12" t="str">
        <f>'Bande 01-09-2025'!A518</f>
        <v>151760 G</v>
      </c>
      <c r="G517" s="1" t="str">
        <f>VLOOKUP(F517,TableauBande[],2,0)</f>
        <v>ROSENBERGER BERNARD</v>
      </c>
      <c r="H517" s="23" t="str">
        <f>VLOOKUP(F517,TableauBande[],8,0)</f>
        <v>11078 – BILLARD CLUB DE BRIEY</v>
      </c>
      <c r="J517" s="13" t="str">
        <f>'3B 01-09-2025'!A518</f>
        <v>011758 G</v>
      </c>
      <c r="K517" s="1" t="str">
        <f>VLOOKUP(J517,Tableau3Bandes[],2,0)</f>
        <v>MOUSSY JEAN CLAUDE</v>
      </c>
      <c r="L517" s="23" t="str">
        <f>VLOOKUP(J517,Tableau3Bandes[],8,0)</f>
        <v>05040 – EPERNAY BILLARD CLUB</v>
      </c>
      <c r="N517" s="1">
        <f>'Cadre 01-09-2025'!A518</f>
        <v>0</v>
      </c>
      <c r="R517" s="11" t="str">
        <f t="shared" si="24"/>
        <v>145701 X</v>
      </c>
      <c r="T517" s="1" t="s">
        <v>1090</v>
      </c>
      <c r="U517" s="1" t="str">
        <f t="shared" si="25"/>
        <v>HILARIO ANTOINE</v>
      </c>
      <c r="V517" s="1" t="str">
        <f t="shared" si="26"/>
        <v>01010 – B.C. LINGOLSHEIM</v>
      </c>
    </row>
    <row r="518" spans="2:22" ht="15.75" thickBot="1" x14ac:dyDescent="0.3">
      <c r="B518" s="6" t="str">
        <f>'Libre 01-09-2025'!A519</f>
        <v>160097 T</v>
      </c>
      <c r="C518" s="1" t="str">
        <f>VLOOKUP(B518,TableauLibre[],2,0)</f>
        <v>HISEL GEORGES</v>
      </c>
      <c r="D518" s="23" t="str">
        <f>VLOOKUP(B518,TableauLibre[],8,0)</f>
        <v>05035 – ROMILLY SPORT 10 SECTION BILLARD</v>
      </c>
      <c r="F518" s="12" t="str">
        <f>'Bande 01-09-2025'!A519</f>
        <v>160750 D</v>
      </c>
      <c r="G518" s="1" t="str">
        <f>VLOOKUP(F518,TableauBande[],2,0)</f>
        <v>ROUSSEAU JEAN PIERRE</v>
      </c>
      <c r="H518" s="23" t="str">
        <f>VLOOKUP(F518,TableauBande[],8,0)</f>
        <v>05028 – BILLARD CLUB DE MARIGNY ST FLAVY</v>
      </c>
      <c r="J518" s="13" t="str">
        <f>'3B 01-09-2025'!A519</f>
        <v>015446 C</v>
      </c>
      <c r="K518" s="1" t="str">
        <f>VLOOKUP(J518,Tableau3Bandes[],2,0)</f>
        <v>MUHLACH CLAUDE</v>
      </c>
      <c r="L518" s="23" t="str">
        <f>VLOOKUP(J518,Tableau3Bandes[],8,0)</f>
        <v>11027 – ASS. SPORT. LAXOVIENNE DE BILLARD</v>
      </c>
      <c r="N518" s="1">
        <f>'Cadre 01-09-2025'!A519</f>
        <v>0</v>
      </c>
      <c r="R518" s="11" t="str">
        <f t="shared" si="24"/>
        <v>160097 T</v>
      </c>
      <c r="T518" s="1" t="s">
        <v>1092</v>
      </c>
      <c r="U518" s="1" t="str">
        <f t="shared" si="25"/>
        <v>HISEL GEORGES</v>
      </c>
      <c r="V518" s="1" t="str">
        <f t="shared" si="26"/>
        <v>05035 – ROMILLY SPORT 10 SECTION BILLARD</v>
      </c>
    </row>
    <row r="519" spans="2:22" ht="15.75" thickBot="1" x14ac:dyDescent="0.3">
      <c r="B519" s="6" t="str">
        <f>'Libre 01-09-2025'!A520</f>
        <v>023214 W</v>
      </c>
      <c r="C519" s="1" t="str">
        <f>VLOOKUP(B519,TableauLibre[],2,0)</f>
        <v>HLUSZKO DENIS</v>
      </c>
      <c r="D519" s="23" t="str">
        <f>VLOOKUP(B519,TableauLibre[],8,0)</f>
        <v>01027 – B.C. GUEBWILLER</v>
      </c>
      <c r="F519" s="12" t="str">
        <f>'Bande 01-09-2025'!A520</f>
        <v>011861 F</v>
      </c>
      <c r="G519" s="1" t="str">
        <f>VLOOKUP(F519,TableauBande[],2,0)</f>
        <v>ROUSSEAUX OLIVIER</v>
      </c>
      <c r="H519" s="23" t="str">
        <f>VLOOKUP(F519,TableauBande[],8,0)</f>
        <v>05043 – ACAD. TAPIS VERT DE REIMS</v>
      </c>
      <c r="J519" s="13" t="str">
        <f>'3B 01-09-2025'!A520</f>
        <v>010077 P</v>
      </c>
      <c r="K519" s="1" t="str">
        <f>VLOOKUP(J519,Tableau3Bandes[],2,0)</f>
        <v>MULLER CLAUDE</v>
      </c>
      <c r="L519" s="23" t="str">
        <f>VLOOKUP(J519,Tableau3Bandes[],8,0)</f>
        <v>01020 – B.C. 1947 SELESTAT</v>
      </c>
      <c r="N519" s="1">
        <f>'Cadre 01-09-2025'!A520</f>
        <v>0</v>
      </c>
      <c r="R519" s="11" t="str">
        <f t="shared" si="24"/>
        <v>023214 W</v>
      </c>
      <c r="T519" s="1" t="s">
        <v>1094</v>
      </c>
      <c r="U519" s="1" t="str">
        <f t="shared" si="25"/>
        <v>HLUSZKO DENIS</v>
      </c>
      <c r="V519" s="1" t="str">
        <f t="shared" si="26"/>
        <v>01027 – B.C. GUEBWILLER</v>
      </c>
    </row>
    <row r="520" spans="2:22" ht="15.75" thickBot="1" x14ac:dyDescent="0.3">
      <c r="B520" s="6" t="str">
        <f>'Libre 01-09-2025'!A521</f>
        <v>015299 L</v>
      </c>
      <c r="C520" s="1" t="str">
        <f>VLOOKUP(B520,TableauLibre[],2,0)</f>
        <v>HOBIGAND GUY</v>
      </c>
      <c r="D520" s="23" t="str">
        <f>VLOOKUP(B520,TableauLibre[],8,0)</f>
        <v>11042 – BILLARD CLUB STEPHANOIS</v>
      </c>
      <c r="F520" s="12" t="str">
        <f>'Bande 01-09-2025'!A521</f>
        <v>012020 I</v>
      </c>
      <c r="G520" s="1" t="str">
        <f>VLOOKUP(F520,TableauBande[],2,0)</f>
        <v>RUELLET DANIEL</v>
      </c>
      <c r="H520" s="23" t="str">
        <f>VLOOKUP(F520,TableauBande[],8,0)</f>
        <v>05049 – BILLARD CLUB NEUVILLETTE</v>
      </c>
      <c r="J520" s="13" t="str">
        <f>'3B 01-09-2025'!A521</f>
        <v>010289 T</v>
      </c>
      <c r="K520" s="1" t="str">
        <f>VLOOKUP(J520,Tableau3Bandes[],2,0)</f>
        <v>MULLER CLAUDE</v>
      </c>
      <c r="L520" s="23" t="str">
        <f>VLOOKUP(J520,Tableau3Bandes[],8,0)</f>
        <v>01031 – B.C. ERSTEIN</v>
      </c>
      <c r="N520" s="1">
        <f>'Cadre 01-09-2025'!A521</f>
        <v>0</v>
      </c>
      <c r="R520" s="11" t="str">
        <f t="shared" si="24"/>
        <v>015299 L</v>
      </c>
      <c r="T520" s="1" t="s">
        <v>1096</v>
      </c>
      <c r="U520" s="1" t="str">
        <f t="shared" si="25"/>
        <v>HOBIGAND GUY</v>
      </c>
      <c r="V520" s="1" t="str">
        <f t="shared" si="26"/>
        <v>11042 – BILLARD CLUB STEPHANOIS</v>
      </c>
    </row>
    <row r="521" spans="2:22" ht="15.75" thickBot="1" x14ac:dyDescent="0.3">
      <c r="B521" s="6" t="str">
        <f>'Libre 01-09-2025'!A522</f>
        <v>140767 D</v>
      </c>
      <c r="C521" s="1" t="str">
        <f>VLOOKUP(B521,TableauLibre[],2,0)</f>
        <v>HOEFFEL PIERRE</v>
      </c>
      <c r="D521" s="23" t="str">
        <f>VLOOKUP(B521,TableauLibre[],8,0)</f>
        <v>11062 – CERCLE DE BILLARD FRANCAIS ST AVOLD</v>
      </c>
      <c r="F521" s="12" t="str">
        <f>'Bande 01-09-2025'!A522</f>
        <v>124195 T</v>
      </c>
      <c r="G521" s="1" t="str">
        <f>VLOOKUP(F521,TableauBande[],2,0)</f>
        <v>RUER ROBERT</v>
      </c>
      <c r="H521" s="23" t="str">
        <f>VLOOKUP(F521,TableauBande[],8,0)</f>
        <v>11034 – BILLARD CLUB EPINAL</v>
      </c>
      <c r="J521" s="13" t="str">
        <f>'3B 01-09-2025'!A522</f>
        <v>014812 S</v>
      </c>
      <c r="K521" s="1" t="str">
        <f>VLOOKUP(J521,Tableau3Bandes[],2,0)</f>
        <v>MUNZINGER GEORGES</v>
      </c>
      <c r="L521" s="23" t="str">
        <f>VLOOKUP(J521,Tableau3Bandes[],8,0)</f>
        <v>11013 – BILLARD CLUB METZ</v>
      </c>
      <c r="N521" s="1">
        <f>'Cadre 01-09-2025'!A522</f>
        <v>0</v>
      </c>
      <c r="R521" s="11" t="str">
        <f t="shared" si="24"/>
        <v>140767 D</v>
      </c>
      <c r="T521" s="1" t="s">
        <v>1098</v>
      </c>
      <c r="U521" s="1" t="str">
        <f t="shared" si="25"/>
        <v>HOEFFEL PIERRE</v>
      </c>
      <c r="V521" s="1" t="str">
        <f t="shared" si="26"/>
        <v>11062 – CERCLE DE BILLARD FRANCAIS ST AVOLD</v>
      </c>
    </row>
    <row r="522" spans="2:22" ht="15.75" thickBot="1" x14ac:dyDescent="0.3">
      <c r="B522" s="6" t="str">
        <f>'Libre 01-09-2025'!A523</f>
        <v>117086 I</v>
      </c>
      <c r="C522" s="1" t="str">
        <f>VLOOKUP(B522,TableauLibre[],2,0)</f>
        <v>HOEUILLARD CLAUDE</v>
      </c>
      <c r="D522" s="23" t="str">
        <f>VLOOKUP(B522,TableauLibre[],8,0)</f>
        <v>05042 – ACAD.CHALONNAISE DE BILLARD</v>
      </c>
      <c r="F522" s="12" t="str">
        <f>'Bande 01-09-2025'!A523</f>
        <v>137306 A</v>
      </c>
      <c r="G522" s="1" t="str">
        <f>VLOOKUP(F522,TableauBande[],2,0)</f>
        <v>RUHLIN PASCAL</v>
      </c>
      <c r="H522" s="23" t="str">
        <f>VLOOKUP(F522,TableauBande[],8,0)</f>
        <v>01006 – AMICALE DE BILLARD ECKBOLSHEIM</v>
      </c>
      <c r="J522" s="13" t="str">
        <f>'3B 01-09-2025'!A523</f>
        <v>154553 S</v>
      </c>
      <c r="K522" s="1" t="str">
        <f>VLOOKUP(J522,Tableau3Bandes[],2,0)</f>
        <v>MURIOT JEAN FRANCOIS</v>
      </c>
      <c r="L522" s="23" t="str">
        <f>VLOOKUP(J522,Tableau3Bandes[],8,0)</f>
        <v>11027 – ASS. SPORT. LAXOVIENNE DE BILLARD</v>
      </c>
      <c r="N522" s="1">
        <f>'Cadre 01-09-2025'!A523</f>
        <v>0</v>
      </c>
      <c r="R522" s="11" t="str">
        <f t="shared" si="24"/>
        <v>117086 I</v>
      </c>
      <c r="T522" s="1" t="s">
        <v>1100</v>
      </c>
      <c r="U522" s="1" t="str">
        <f t="shared" si="25"/>
        <v>HOEUILLARD CLAUDE</v>
      </c>
      <c r="V522" s="1" t="str">
        <f t="shared" si="26"/>
        <v>05042 – ACAD.CHALONNAISE DE BILLARD</v>
      </c>
    </row>
    <row r="523" spans="2:22" ht="15.75" thickBot="1" x14ac:dyDescent="0.3">
      <c r="B523" s="6" t="str">
        <f>'Libre 01-09-2025'!A524</f>
        <v>010102 O</v>
      </c>
      <c r="C523" s="1" t="str">
        <f>VLOOKUP(B523,TableauLibre[],2,0)</f>
        <v>HOFERER JEAN BERNARD</v>
      </c>
      <c r="D523" s="23" t="str">
        <f>VLOOKUP(B523,TableauLibre[],8,0)</f>
        <v>01041 – COLMAR BILLARD CLUB 71</v>
      </c>
      <c r="F523" s="12" t="str">
        <f>'Bande 01-09-2025'!A524</f>
        <v>120525 P</v>
      </c>
      <c r="G523" s="1" t="str">
        <f>VLOOKUP(F523,TableauBande[],2,0)</f>
        <v>RUZZON BRUNO</v>
      </c>
      <c r="H523" s="23" t="str">
        <f>VLOOKUP(F523,TableauBande[],8,0)</f>
        <v>11007 – BILLARD CLUB KNUTANGE</v>
      </c>
      <c r="J523" s="13" t="str">
        <f>'3B 01-09-2025'!A524</f>
        <v>109390 I</v>
      </c>
      <c r="K523" s="1" t="str">
        <f>VLOOKUP(J523,Tableau3Bandes[],2,0)</f>
        <v>MUSIEDLAK PASCAL</v>
      </c>
      <c r="L523" s="23" t="str">
        <f>VLOOKUP(J523,Tableau3Bandes[],8,0)</f>
        <v>11073 – BILLARD CLUB GERARDMER</v>
      </c>
      <c r="N523" s="1">
        <f>'Cadre 01-09-2025'!A524</f>
        <v>0</v>
      </c>
      <c r="R523" s="11" t="str">
        <f t="shared" si="24"/>
        <v>010102 O</v>
      </c>
      <c r="T523" s="1" t="s">
        <v>1102</v>
      </c>
      <c r="U523" s="1" t="str">
        <f t="shared" si="25"/>
        <v>HOFERER JEAN BERNARD</v>
      </c>
      <c r="V523" s="1" t="str">
        <f t="shared" si="26"/>
        <v>01041 – COLMAR BILLARD CLUB 71</v>
      </c>
    </row>
    <row r="524" spans="2:22" ht="15.75" thickBot="1" x14ac:dyDescent="0.3">
      <c r="B524" s="6" t="str">
        <f>'Libre 01-09-2025'!A525</f>
        <v>015292 E</v>
      </c>
      <c r="C524" s="1" t="str">
        <f>VLOOKUP(B524,TableauLibre[],2,0)</f>
        <v>HOFF GREGORY</v>
      </c>
      <c r="D524" s="23" t="str">
        <f>VLOOKUP(B524,TableauLibre[],8,0)</f>
        <v>11021 – A.J.B. THIONVILLE</v>
      </c>
      <c r="F524" s="12" t="str">
        <f>'Bande 01-09-2025'!A525</f>
        <v>014759 R</v>
      </c>
      <c r="G524" s="1" t="str">
        <f>VLOOKUP(F524,TableauBande[],2,0)</f>
        <v>RUZZON NOEL</v>
      </c>
      <c r="H524" s="23" t="str">
        <f>VLOOKUP(F524,TableauBande[],8,0)</f>
        <v>11001 – BILLARD CLUB ALGRANGE</v>
      </c>
      <c r="J524" s="13" t="str">
        <f>'3B 01-09-2025'!A525</f>
        <v>011820 Q</v>
      </c>
      <c r="K524" s="1" t="str">
        <f>VLOOKUP(J524,Tableau3Bandes[],2,0)</f>
        <v>N GUYEN PHU QUY</v>
      </c>
      <c r="L524" s="23" t="str">
        <f>VLOOKUP(J524,Tableau3Bandes[],8,0)</f>
        <v>05034 – BILLARD TROYES AGGLO</v>
      </c>
      <c r="N524" s="1">
        <f>'Cadre 01-09-2025'!A525</f>
        <v>0</v>
      </c>
      <c r="R524" s="11" t="str">
        <f t="shared" si="24"/>
        <v>015292 E</v>
      </c>
      <c r="T524" s="1" t="s">
        <v>1104</v>
      </c>
      <c r="U524" s="1" t="str">
        <f t="shared" si="25"/>
        <v>HOFF GREGORY</v>
      </c>
      <c r="V524" s="1" t="str">
        <f t="shared" si="26"/>
        <v>11021 – A.J.B. THIONVILLE</v>
      </c>
    </row>
    <row r="525" spans="2:22" ht="15.75" thickBot="1" x14ac:dyDescent="0.3">
      <c r="B525" s="6" t="str">
        <f>'Libre 01-09-2025'!A526</f>
        <v>181358 D</v>
      </c>
      <c r="C525" s="1" t="str">
        <f>VLOOKUP(B525,TableauLibre[],2,0)</f>
        <v>HOFFART ANDRE</v>
      </c>
      <c r="D525" s="23" t="str">
        <f>VLOOKUP(B525,TableauLibre[],8,0)</f>
        <v>11062 – CERCLE DE BILLARD FRANCAIS ST AVOLD</v>
      </c>
      <c r="F525" s="12" t="str">
        <f>'Bande 01-09-2025'!A526</f>
        <v>015108 C</v>
      </c>
      <c r="G525" s="1" t="str">
        <f>VLOOKUP(F525,TableauBande[],2,0)</f>
        <v>SACHELI JACQUES</v>
      </c>
      <c r="H525" s="23" t="str">
        <f>VLOOKUP(F525,TableauBande[],8,0)</f>
        <v>11078 – BILLARD CLUB DE BRIEY</v>
      </c>
      <c r="J525" s="13" t="str">
        <f>'3B 01-09-2025'!A526</f>
        <v>103731 R</v>
      </c>
      <c r="K525" s="1" t="str">
        <f>VLOOKUP(J525,Tableau3Bandes[],2,0)</f>
        <v>N GUYEN PIERRE</v>
      </c>
      <c r="L525" s="23" t="str">
        <f>VLOOKUP(J525,Tableau3Bandes[],8,0)</f>
        <v>05043 – ACAD. TAPIS VERT DE REIMS</v>
      </c>
      <c r="N525" s="1">
        <f>'Cadre 01-09-2025'!A526</f>
        <v>0</v>
      </c>
      <c r="R525" s="11" t="str">
        <f t="shared" si="24"/>
        <v>181358 D</v>
      </c>
      <c r="T525" s="1" t="s">
        <v>2854</v>
      </c>
      <c r="U525" s="1" t="str">
        <f t="shared" si="25"/>
        <v>HOFFART ANDRE</v>
      </c>
      <c r="V525" s="1" t="str">
        <f t="shared" si="26"/>
        <v>11062 – CERCLE DE BILLARD FRANCAIS ST AVOLD</v>
      </c>
    </row>
    <row r="526" spans="2:22" ht="15.75" thickBot="1" x14ac:dyDescent="0.3">
      <c r="B526" s="6" t="str">
        <f>'Libre 01-09-2025'!A527</f>
        <v>134545 V</v>
      </c>
      <c r="C526" s="1" t="str">
        <f>VLOOKUP(B526,TableauLibre[],2,0)</f>
        <v>HOFFARTH ROGER</v>
      </c>
      <c r="D526" s="23" t="str">
        <f>VLOOKUP(B526,TableauLibre[],8,0)</f>
        <v>01027 – B.C. GUEBWILLER</v>
      </c>
      <c r="F526" s="12" t="str">
        <f>'Bande 01-09-2025'!A527</f>
        <v>015089 J</v>
      </c>
      <c r="G526" s="1" t="str">
        <f>VLOOKUP(F526,TableauBande[],2,0)</f>
        <v>SACRISTANI ALBERT</v>
      </c>
      <c r="H526" s="23" t="str">
        <f>VLOOKUP(F526,TableauBande[],8,0)</f>
        <v>11072 – AMICALE BILLARD DE MAGNY</v>
      </c>
      <c r="J526" s="13" t="str">
        <f>'3B 01-09-2025'!A527</f>
        <v>140546 Q</v>
      </c>
      <c r="K526" s="1" t="str">
        <f>VLOOKUP(J526,Tableau3Bandes[],2,0)</f>
        <v>NACACHIAN ANTOINE</v>
      </c>
      <c r="L526" s="23" t="str">
        <f>VLOOKUP(J526,Tableau3Bandes[],8,0)</f>
        <v>05001 – ACAD.CHARLEVILLE-MEZIERES</v>
      </c>
      <c r="N526" s="1">
        <f>'Cadre 01-09-2025'!A527</f>
        <v>0</v>
      </c>
      <c r="R526" s="11" t="str">
        <f t="shared" si="24"/>
        <v>134545 V</v>
      </c>
      <c r="T526" s="1" t="s">
        <v>1106</v>
      </c>
      <c r="U526" s="1" t="str">
        <f t="shared" si="25"/>
        <v>HOFFARTH ROGER</v>
      </c>
      <c r="V526" s="1" t="str">
        <f t="shared" si="26"/>
        <v>01027 – B.C. GUEBWILLER</v>
      </c>
    </row>
    <row r="527" spans="2:22" ht="15.75" thickBot="1" x14ac:dyDescent="0.3">
      <c r="B527" s="6" t="str">
        <f>'Libre 01-09-2025'!A528</f>
        <v>132245 J</v>
      </c>
      <c r="C527" s="1" t="str">
        <f>VLOOKUP(B527,TableauLibre[],2,0)</f>
        <v>HOLBEIN JEAN LOUIS</v>
      </c>
      <c r="D527" s="23" t="str">
        <f>VLOOKUP(B527,TableauLibre[],8,0)</f>
        <v>01041 – COLMAR BILLARD CLUB 71</v>
      </c>
      <c r="F527" s="12" t="str">
        <f>'Bande 01-09-2025'!A528</f>
        <v>128802 Y</v>
      </c>
      <c r="G527" s="1" t="str">
        <f>VLOOKUP(F527,TableauBande[],2,0)</f>
        <v>SALET WILLIAM</v>
      </c>
      <c r="H527" s="23" t="str">
        <f>VLOOKUP(F527,TableauBande[],8,0)</f>
        <v>11072 – AMICALE BILLARD DE MAGNY</v>
      </c>
      <c r="J527" s="13" t="str">
        <f>'3B 01-09-2025'!A528</f>
        <v>177574 Q</v>
      </c>
      <c r="K527" s="1" t="str">
        <f>VLOOKUP(J527,Tableau3Bandes[],2,0)</f>
        <v>NENIN OLIVIER</v>
      </c>
      <c r="L527" s="23" t="str">
        <f>VLOOKUP(J527,Tableau3Bandes[],8,0)</f>
        <v>05043 – ACAD. TAPIS VERT DE REIMS</v>
      </c>
      <c r="N527" s="1">
        <f>'Cadre 01-09-2025'!A528</f>
        <v>0</v>
      </c>
      <c r="R527" s="11" t="str">
        <f t="shared" si="24"/>
        <v>132245 J</v>
      </c>
      <c r="T527" s="1" t="s">
        <v>1108</v>
      </c>
      <c r="U527" s="1" t="str">
        <f t="shared" si="25"/>
        <v>HOLBEIN JEAN LOUIS</v>
      </c>
      <c r="V527" s="1" t="str">
        <f t="shared" si="26"/>
        <v>01041 – COLMAR BILLARD CLUB 71</v>
      </c>
    </row>
    <row r="528" spans="2:22" ht="15.75" thickBot="1" x14ac:dyDescent="0.3">
      <c r="B528" s="6" t="str">
        <f>'Libre 01-09-2025'!A529</f>
        <v>164692 N</v>
      </c>
      <c r="C528" s="1" t="str">
        <f>VLOOKUP(B528,TableauLibre[],2,0)</f>
        <v>HORNET NICOLAS</v>
      </c>
      <c r="D528" s="23" t="str">
        <f>VLOOKUP(B528,TableauLibre[],8,0)</f>
        <v>11022 – ACADEMIE DE BILLARD SAINT-MAX / NANCY</v>
      </c>
      <c r="F528" s="12" t="str">
        <f>'Bande 01-09-2025'!A529</f>
        <v>015071 R</v>
      </c>
      <c r="G528" s="1" t="str">
        <f>VLOOKUP(F528,TableauBande[],2,0)</f>
        <v>SALGADO ANTONIO</v>
      </c>
      <c r="H528" s="23" t="str">
        <f>VLOOKUP(F528,TableauBande[],8,0)</f>
        <v>11034 – BILLARD CLUB EPINAL</v>
      </c>
      <c r="J528" s="13" t="str">
        <f>'3B 01-09-2025'!A529</f>
        <v>184751 R</v>
      </c>
      <c r="K528" s="1" t="str">
        <f>VLOOKUP(J528,Tableau3Bandes[],2,0)</f>
        <v>NENIN ROBERT</v>
      </c>
      <c r="L528" s="23" t="str">
        <f>VLOOKUP(J528,Tableau3Bandes[],8,0)</f>
        <v>11063 – S.A.VERDUN SECTION BILLARD</v>
      </c>
      <c r="N528" s="1">
        <f>'Cadre 01-09-2025'!A529</f>
        <v>0</v>
      </c>
      <c r="R528" s="11" t="str">
        <f t="shared" si="24"/>
        <v>164692 N</v>
      </c>
      <c r="T528" s="1" t="s">
        <v>1110</v>
      </c>
      <c r="U528" s="1" t="str">
        <f t="shared" si="25"/>
        <v>HORNET NICOLAS</v>
      </c>
      <c r="V528" s="1" t="str">
        <f t="shared" si="26"/>
        <v>11022 – ACADEMIE DE BILLARD SAINT-MAX / NANCY</v>
      </c>
    </row>
    <row r="529" spans="2:22" ht="15.75" thickBot="1" x14ac:dyDescent="0.3">
      <c r="B529" s="6" t="str">
        <f>'Libre 01-09-2025'!A530</f>
        <v>014996 U</v>
      </c>
      <c r="C529" s="1" t="str">
        <f>VLOOKUP(B529,TableauLibre[],2,0)</f>
        <v>HOUCHOT JEAN MICHEL</v>
      </c>
      <c r="D529" s="23" t="str">
        <f>VLOOKUP(B529,TableauLibre[],8,0)</f>
        <v>11063 – S.A.VERDUN SECTION BILLARD</v>
      </c>
      <c r="F529" s="12" t="str">
        <f>'Bande 01-09-2025'!A530</f>
        <v>102768 Q</v>
      </c>
      <c r="G529" s="1" t="str">
        <f>VLOOKUP(F529,TableauBande[],2,0)</f>
        <v>SANCHEZ ROLAND</v>
      </c>
      <c r="H529" s="23" t="str">
        <f>VLOOKUP(F529,TableauBande[],8,0)</f>
        <v>11048 – ACADEMIE DE BILLARD DE ST DIZIER</v>
      </c>
      <c r="J529" s="13" t="str">
        <f>'3B 01-09-2025'!A530</f>
        <v>152535 Z</v>
      </c>
      <c r="K529" s="1" t="str">
        <f>VLOOKUP(J529,Tableau3Bandes[],2,0)</f>
        <v>NEU RAYMOND</v>
      </c>
      <c r="L529" s="23" t="str">
        <f>VLOOKUP(J529,Tableau3Bandes[],8,0)</f>
        <v>11035 – C.B. SARREGUEMINES</v>
      </c>
      <c r="N529" s="1">
        <f>'Cadre 01-09-2025'!A530</f>
        <v>0</v>
      </c>
      <c r="R529" s="11" t="str">
        <f t="shared" si="24"/>
        <v>014996 U</v>
      </c>
      <c r="T529" s="1" t="s">
        <v>1112</v>
      </c>
      <c r="U529" s="1" t="str">
        <f t="shared" si="25"/>
        <v>HOUCHOT JEAN MICHEL</v>
      </c>
      <c r="V529" s="1" t="str">
        <f t="shared" si="26"/>
        <v>11063 – S.A.VERDUN SECTION BILLARD</v>
      </c>
    </row>
    <row r="530" spans="2:22" ht="15.75" thickBot="1" x14ac:dyDescent="0.3">
      <c r="B530" s="6" t="str">
        <f>'Libre 01-09-2025'!A531</f>
        <v>142903 H</v>
      </c>
      <c r="C530" s="1" t="str">
        <f>VLOOKUP(B530,TableauLibre[],2,0)</f>
        <v>HOUIN LUCAS</v>
      </c>
      <c r="D530" s="23" t="str">
        <f>VLOOKUP(B530,TableauLibre[],8,0)</f>
        <v>11029 – BILLARD CLUB MUSSIPONTAIN</v>
      </c>
      <c r="F530" s="12" t="str">
        <f>'Bande 01-09-2025'!A531</f>
        <v>010013 D</v>
      </c>
      <c r="G530" s="1" t="str">
        <f>VLOOKUP(F530,TableauBande[],2,0)</f>
        <v>SANDRIN PATRICK</v>
      </c>
      <c r="H530" s="23" t="str">
        <f>VLOOKUP(F530,TableauBande[],8,0)</f>
        <v>01035 – B.C. 60 COCOBEN</v>
      </c>
      <c r="J530" s="13" t="str">
        <f>'3B 01-09-2025'!A531</f>
        <v>176009 P</v>
      </c>
      <c r="K530" s="1" t="str">
        <f>VLOOKUP(J530,Tableau3Bandes[],2,0)</f>
        <v>NGUYEN THAI</v>
      </c>
      <c r="L530" s="23" t="str">
        <f>VLOOKUP(J530,Tableau3Bandes[],8,0)</f>
        <v>11027 – ASS. SPORT. LAXOVIENNE DE BILLARD</v>
      </c>
      <c r="N530" s="1">
        <f>'Cadre 01-09-2025'!A531</f>
        <v>0</v>
      </c>
      <c r="R530" s="11" t="str">
        <f t="shared" si="24"/>
        <v>142903 H</v>
      </c>
      <c r="T530" s="1" t="s">
        <v>1114</v>
      </c>
      <c r="U530" s="1" t="str">
        <f t="shared" si="25"/>
        <v>HOUIN LUCAS</v>
      </c>
      <c r="V530" s="1" t="str">
        <f t="shared" si="26"/>
        <v>11029 – BILLARD CLUB MUSSIPONTAIN</v>
      </c>
    </row>
    <row r="531" spans="2:22" ht="15.75" thickBot="1" x14ac:dyDescent="0.3">
      <c r="B531" s="6" t="str">
        <f>'Libre 01-09-2025'!A532</f>
        <v>178464 H</v>
      </c>
      <c r="C531" s="1" t="str">
        <f>VLOOKUP(B531,TableauLibre[],2,0)</f>
        <v>HOULMONT PATRICE</v>
      </c>
      <c r="D531" s="23" t="str">
        <f>VLOOKUP(B531,TableauLibre[],8,0)</f>
        <v>05040 – EPERNAY BILLARD CLUB</v>
      </c>
      <c r="F531" s="12" t="str">
        <f>'Bande 01-09-2025'!A532</f>
        <v>143537 R</v>
      </c>
      <c r="G531" s="1" t="str">
        <f>VLOOKUP(F531,TableauBande[],2,0)</f>
        <v>SARTORI ALAIN</v>
      </c>
      <c r="H531" s="23" t="str">
        <f>VLOOKUP(F531,TableauBande[],8,0)</f>
        <v>01070 – FCM BILLARD</v>
      </c>
      <c r="J531" s="13" t="str">
        <f>'3B 01-09-2025'!A532</f>
        <v>126964 G</v>
      </c>
      <c r="K531" s="1" t="str">
        <f>VLOOKUP(J531,Tableau3Bandes[],2,0)</f>
        <v>NGUYEN THANH LAM</v>
      </c>
      <c r="L531" s="23" t="str">
        <f>VLOOKUP(J531,Tableau3Bandes[],8,0)</f>
        <v>01004 – B.C. BISCHHEIM</v>
      </c>
      <c r="N531" s="1">
        <f>'Cadre 01-09-2025'!A532</f>
        <v>0</v>
      </c>
      <c r="R531" s="11" t="str">
        <f t="shared" si="24"/>
        <v>178464 H</v>
      </c>
      <c r="T531" s="1" t="s">
        <v>1116</v>
      </c>
      <c r="U531" s="1" t="str">
        <f t="shared" si="25"/>
        <v>HOULMONT PATRICE</v>
      </c>
      <c r="V531" s="1" t="str">
        <f t="shared" si="26"/>
        <v>05040 – EPERNAY BILLARD CLUB</v>
      </c>
    </row>
    <row r="532" spans="2:22" ht="15.75" thickBot="1" x14ac:dyDescent="0.3">
      <c r="B532" s="6" t="str">
        <f>'Libre 01-09-2025'!A533</f>
        <v>145733 D</v>
      </c>
      <c r="C532" s="1" t="str">
        <f>VLOOKUP(B532,TableauLibre[],2,0)</f>
        <v>HU SYLVAIN</v>
      </c>
      <c r="D532" s="23" t="str">
        <f>VLOOKUP(B532,TableauLibre[],8,0)</f>
        <v>05043 – ACAD. TAPIS VERT DE REIMS</v>
      </c>
      <c r="F532" s="12" t="str">
        <f>'Bande 01-09-2025'!A533</f>
        <v>141128 A</v>
      </c>
      <c r="G532" s="1" t="str">
        <f>VLOOKUP(F532,TableauBande[],2,0)</f>
        <v>SAUNERON YVES</v>
      </c>
      <c r="H532" s="23" t="str">
        <f>VLOOKUP(F532,TableauBande[],8,0)</f>
        <v>05001 – ACAD.CHARLEVILLE-MEZIERES</v>
      </c>
      <c r="J532" s="13" t="str">
        <f>'3B 01-09-2025'!A533</f>
        <v>122993 N</v>
      </c>
      <c r="K532" s="1" t="str">
        <f>VLOOKUP(J532,Tableau3Bandes[],2,0)</f>
        <v>NGUYEN XUAN VINH</v>
      </c>
      <c r="L532" s="23" t="str">
        <f>VLOOKUP(J532,Tableau3Bandes[],8,0)</f>
        <v>05043 – ACAD. TAPIS VERT DE REIMS</v>
      </c>
      <c r="N532" s="1">
        <f>'Cadre 01-09-2025'!A533</f>
        <v>0</v>
      </c>
      <c r="R532" s="11" t="str">
        <f t="shared" si="24"/>
        <v>145733 D</v>
      </c>
      <c r="T532" s="1" t="s">
        <v>1118</v>
      </c>
      <c r="U532" s="1" t="str">
        <f t="shared" si="25"/>
        <v>HU SYLVAIN</v>
      </c>
      <c r="V532" s="1" t="str">
        <f t="shared" si="26"/>
        <v>05043 – ACAD. TAPIS VERT DE REIMS</v>
      </c>
    </row>
    <row r="533" spans="2:22" ht="15.75" thickBot="1" x14ac:dyDescent="0.3">
      <c r="B533" s="6" t="str">
        <f>'Libre 01-09-2025'!A534</f>
        <v>010482 E</v>
      </c>
      <c r="C533" s="1" t="str">
        <f>VLOOKUP(B533,TableauLibre[],2,0)</f>
        <v>HUBACH ANDRE</v>
      </c>
      <c r="D533" s="23" t="str">
        <f>VLOOKUP(B533,TableauLibre[],8,0)</f>
        <v>01020 – B.C. 1947 SELESTAT</v>
      </c>
      <c r="F533" s="12" t="str">
        <f>'Bande 01-09-2025'!A534</f>
        <v>015023 V</v>
      </c>
      <c r="G533" s="1" t="str">
        <f>VLOOKUP(F533,TableauBande[],2,0)</f>
        <v>SCALISI ALFIO</v>
      </c>
      <c r="H533" s="23" t="str">
        <f>VLOOKUP(F533,TableauBande[],8,0)</f>
        <v>11013 – BILLARD CLUB METZ</v>
      </c>
      <c r="J533" s="13" t="str">
        <f>'3B 01-09-2025'!A534</f>
        <v>014981 F</v>
      </c>
      <c r="K533" s="1" t="str">
        <f>VLOOKUP(J533,Tableau3Bandes[],2,0)</f>
        <v>NICOLE JEAN PIERRE</v>
      </c>
      <c r="L533" s="23" t="str">
        <f>VLOOKUP(J533,Tableau3Bandes[],8,0)</f>
        <v>11051 – BILLARD CLUB BARISIEN</v>
      </c>
      <c r="N533" s="1">
        <f>'Cadre 01-09-2025'!A534</f>
        <v>0</v>
      </c>
      <c r="R533" s="11" t="str">
        <f t="shared" si="24"/>
        <v>010482 E</v>
      </c>
      <c r="T533" s="1" t="s">
        <v>1120</v>
      </c>
      <c r="U533" s="1" t="str">
        <f t="shared" si="25"/>
        <v>HUBACH ANDRE</v>
      </c>
      <c r="V533" s="1" t="str">
        <f t="shared" si="26"/>
        <v>01020 – B.C. 1947 SELESTAT</v>
      </c>
    </row>
    <row r="534" spans="2:22" ht="15.75" thickBot="1" x14ac:dyDescent="0.3">
      <c r="B534" s="6" t="str">
        <f>'Libre 01-09-2025'!A535</f>
        <v>142280 I</v>
      </c>
      <c r="C534" s="1" t="str">
        <f>VLOOKUP(B534,TableauLibre[],2,0)</f>
        <v>HUGEL FERNAND</v>
      </c>
      <c r="D534" s="23" t="str">
        <f>VLOOKUP(B534,TableauLibre[],8,0)</f>
        <v>01010 – B.C. LINGOLSHEIM</v>
      </c>
      <c r="F534" s="12" t="str">
        <f>'Bande 01-09-2025'!A535</f>
        <v>010136 W</v>
      </c>
      <c r="G534" s="1" t="str">
        <f>VLOOKUP(F534,TableauBande[],2,0)</f>
        <v>SCHERRER PATRICK</v>
      </c>
      <c r="H534" s="23" t="str">
        <f>VLOOKUP(F534,TableauBande[],8,0)</f>
        <v>01070 – FCM BILLARD</v>
      </c>
      <c r="J534" s="13" t="str">
        <f>'3B 01-09-2025'!A535</f>
        <v>012060 W</v>
      </c>
      <c r="K534" s="1" t="str">
        <f>VLOOKUP(J534,Tableau3Bandes[],2,0)</f>
        <v>NOBLE JEAN BAPTISTE</v>
      </c>
      <c r="L534" s="23" t="str">
        <f>VLOOKUP(J534,Tableau3Bandes[],8,0)</f>
        <v>05034 – BILLARD TROYES AGGLO</v>
      </c>
      <c r="N534" s="1">
        <f>'Cadre 01-09-2025'!A535</f>
        <v>0</v>
      </c>
      <c r="R534" s="11" t="str">
        <f t="shared" si="24"/>
        <v>142280 I</v>
      </c>
      <c r="T534" s="1" t="s">
        <v>1122</v>
      </c>
      <c r="U534" s="1" t="str">
        <f t="shared" si="25"/>
        <v>HUGEL FERNAND</v>
      </c>
      <c r="V534" s="1" t="str">
        <f t="shared" si="26"/>
        <v>01010 – B.C. LINGOLSHEIM</v>
      </c>
    </row>
    <row r="535" spans="2:22" ht="15.75" thickBot="1" x14ac:dyDescent="0.3">
      <c r="B535" s="6" t="str">
        <f>'Libre 01-09-2025'!A536</f>
        <v>011790 M</v>
      </c>
      <c r="C535" s="1" t="str">
        <f>VLOOKUP(B535,TableauLibre[],2,0)</f>
        <v>HUGUES FRANCIS</v>
      </c>
      <c r="D535" s="23" t="str">
        <f>VLOOKUP(B535,TableauLibre[],8,0)</f>
        <v>05042 – ACAD.CHALONNAISE DE BILLARD</v>
      </c>
      <c r="F535" s="12" t="str">
        <f>'Bande 01-09-2025'!A536</f>
        <v>015227 R</v>
      </c>
      <c r="G535" s="1" t="str">
        <f>VLOOKUP(F535,TableauBande[],2,0)</f>
        <v>SCHERSCHEL NICOLAS</v>
      </c>
      <c r="H535" s="23" t="str">
        <f>VLOOKUP(F535,TableauBande[],8,0)</f>
        <v>11005 – E.S. HAGONDANGE</v>
      </c>
      <c r="J535" s="13" t="str">
        <f>'3B 01-09-2025'!A536</f>
        <v>111692 W</v>
      </c>
      <c r="K535" s="1" t="str">
        <f>VLOOKUP(J535,Tableau3Bandes[],2,0)</f>
        <v>NOBLOT MICHEL</v>
      </c>
      <c r="L535" s="23" t="str">
        <f>VLOOKUP(J535,Tableau3Bandes[],8,0)</f>
        <v>11049 – BILLARD CLUB MONTIER EN DER</v>
      </c>
      <c r="N535" s="1">
        <f>'Cadre 01-09-2025'!A536</f>
        <v>0</v>
      </c>
      <c r="R535" s="11" t="str">
        <f t="shared" si="24"/>
        <v>011790 M</v>
      </c>
      <c r="T535" s="1" t="s">
        <v>1124</v>
      </c>
      <c r="U535" s="1" t="str">
        <f t="shared" si="25"/>
        <v>HUGUES FRANCIS</v>
      </c>
      <c r="V535" s="1" t="str">
        <f t="shared" si="26"/>
        <v>05042 – ACAD.CHALONNAISE DE BILLARD</v>
      </c>
    </row>
    <row r="536" spans="2:22" ht="15.75" thickBot="1" x14ac:dyDescent="0.3">
      <c r="B536" s="6" t="str">
        <f>'Libre 01-09-2025'!A537</f>
        <v>167784 Z</v>
      </c>
      <c r="C536" s="1" t="str">
        <f>VLOOKUP(B536,TableauLibre[],2,0)</f>
        <v>HUMBERT MURIEL</v>
      </c>
      <c r="D536" s="23" t="str">
        <f>VLOOKUP(B536,TableauLibre[],8,0)</f>
        <v>11027 – ASS. SPORT. LAXOVIENNE DE BILLARD</v>
      </c>
      <c r="F536" s="12" t="str">
        <f>'Bande 01-09-2025'!A537</f>
        <v>010234 Q</v>
      </c>
      <c r="G536" s="1" t="str">
        <f>VLOOKUP(F536,TableauBande[],2,0)</f>
        <v>SCHILLINGER JACKY</v>
      </c>
      <c r="H536" s="23" t="str">
        <f>VLOOKUP(F536,TableauBande[],8,0)</f>
        <v>01042 – RETRO CLUB COLMAR</v>
      </c>
      <c r="J536" s="13" t="str">
        <f>'3B 01-09-2025'!A537</f>
        <v>104571 Z</v>
      </c>
      <c r="K536" s="1" t="str">
        <f>VLOOKUP(J536,Tableau3Bandes[],2,0)</f>
        <v>NOEHSER CHRISTIAN</v>
      </c>
      <c r="L536" s="23" t="str">
        <f>VLOOKUP(J536,Tableau3Bandes[],8,0)</f>
        <v>11078 – BILLARD CLUB DE BRIEY</v>
      </c>
      <c r="N536" s="1">
        <f>'Cadre 01-09-2025'!A537</f>
        <v>0</v>
      </c>
      <c r="R536" s="11" t="str">
        <f t="shared" si="24"/>
        <v>167784 Z</v>
      </c>
      <c r="T536" s="1" t="s">
        <v>1126</v>
      </c>
      <c r="U536" s="1" t="str">
        <f t="shared" si="25"/>
        <v>HUMBERT MURIEL</v>
      </c>
      <c r="V536" s="1" t="str">
        <f t="shared" si="26"/>
        <v>11027 – ASS. SPORT. LAXOVIENNE DE BILLARD</v>
      </c>
    </row>
    <row r="537" spans="2:22" ht="15.75" thickBot="1" x14ac:dyDescent="0.3">
      <c r="B537" s="6" t="str">
        <f>'Libre 01-09-2025'!A538</f>
        <v>186128 N</v>
      </c>
      <c r="C537" s="1" t="str">
        <f>VLOOKUP(B537,TableauLibre[],2,0)</f>
        <v>HUMBERT PIERRE MARIE</v>
      </c>
      <c r="D537" s="23" t="str">
        <f>VLOOKUP(B537,TableauLibre[],8,0)</f>
        <v>11034 – BILLARD CLUB EPINAL</v>
      </c>
      <c r="F537" s="12" t="str">
        <f>'Bande 01-09-2025'!A538</f>
        <v>010305 J</v>
      </c>
      <c r="G537" s="1" t="str">
        <f>VLOOKUP(F537,TableauBande[],2,0)</f>
        <v>SCHLAGDENHAUFFEN ALFRED</v>
      </c>
      <c r="H537" s="23" t="str">
        <f>VLOOKUP(F537,TableauBande[],8,0)</f>
        <v>01002 – B.C 1935 STRASBOURG-SCHILTIGHEIM</v>
      </c>
      <c r="J537" s="13" t="str">
        <f>'3B 01-09-2025'!A538</f>
        <v>169801 R</v>
      </c>
      <c r="K537" s="1" t="str">
        <f>VLOOKUP(J537,Tableau3Bandes[],2,0)</f>
        <v>NOEL JEAN BAPTISTE</v>
      </c>
      <c r="L537" s="23" t="str">
        <f>VLOOKUP(J537,Tableau3Bandes[],8,0)</f>
        <v>11050 – BILLARD CLUB SAINT MIHIEL</v>
      </c>
      <c r="N537" s="1">
        <f>'Cadre 01-09-2025'!A538</f>
        <v>0</v>
      </c>
      <c r="R537" s="11" t="str">
        <f t="shared" si="24"/>
        <v>186128 N</v>
      </c>
      <c r="T537" s="1" t="s">
        <v>2856</v>
      </c>
      <c r="U537" s="1" t="str">
        <f t="shared" si="25"/>
        <v>HUMBERT PIERRE MARIE</v>
      </c>
      <c r="V537" s="1" t="str">
        <f t="shared" si="26"/>
        <v>11034 – BILLARD CLUB EPINAL</v>
      </c>
    </row>
    <row r="538" spans="2:22" ht="15.75" thickBot="1" x14ac:dyDescent="0.3">
      <c r="B538" s="6" t="str">
        <f>'Libre 01-09-2025'!A539</f>
        <v>174249 B</v>
      </c>
      <c r="C538" s="1" t="str">
        <f>VLOOKUP(B538,TableauLibre[],2,0)</f>
        <v>HUPPERT PHILIPPE</v>
      </c>
      <c r="D538" s="23" t="str">
        <f>VLOOKUP(B538,TableauLibre[],8,0)</f>
        <v>11013 – BILLARD CLUB METZ</v>
      </c>
      <c r="F538" s="12" t="str">
        <f>'Bande 01-09-2025'!A539</f>
        <v>010063 B</v>
      </c>
      <c r="G538" s="1" t="str">
        <f>VLOOKUP(F538,TableauBande[],2,0)</f>
        <v>SCHOELZCHEN FRANCIS</v>
      </c>
      <c r="H538" s="23" t="str">
        <f>VLOOKUP(F538,TableauBande[],8,0)</f>
        <v>01016 – B.C. HAGUENAU</v>
      </c>
      <c r="J538" s="13" t="str">
        <f>'3B 01-09-2025'!A539</f>
        <v>167605 E</v>
      </c>
      <c r="K538" s="1" t="str">
        <f>VLOOKUP(J538,Tableau3Bandes[],2,0)</f>
        <v>NOGALES PEDRO</v>
      </c>
      <c r="L538" s="23" t="str">
        <f>VLOOKUP(J538,Tableau3Bandes[],8,0)</f>
        <v>05028 – BILLARD CLUB DE MARIGNY ST FLAVY</v>
      </c>
      <c r="N538" s="1">
        <f>'Cadre 01-09-2025'!A539</f>
        <v>0</v>
      </c>
      <c r="R538" s="11" t="str">
        <f t="shared" si="24"/>
        <v>174249 B</v>
      </c>
      <c r="T538" s="1" t="s">
        <v>1128</v>
      </c>
      <c r="U538" s="1" t="str">
        <f t="shared" si="25"/>
        <v>HUPPERT PHILIPPE</v>
      </c>
      <c r="V538" s="1" t="str">
        <f t="shared" si="26"/>
        <v>11013 – BILLARD CLUB METZ</v>
      </c>
    </row>
    <row r="539" spans="2:22" ht="15.75" thickBot="1" x14ac:dyDescent="0.3">
      <c r="B539" s="6" t="str">
        <f>'Libre 01-09-2025'!A540</f>
        <v>169356 H</v>
      </c>
      <c r="C539" s="1" t="str">
        <f>VLOOKUP(B539,TableauLibre[],2,0)</f>
        <v>HURAUX JACQUES</v>
      </c>
      <c r="D539" s="23" t="str">
        <f>VLOOKUP(B539,TableauLibre[],8,0)</f>
        <v>11034 – BILLARD CLUB EPINAL</v>
      </c>
      <c r="F539" s="12" t="str">
        <f>'Bande 01-09-2025'!A540</f>
        <v>101948 C</v>
      </c>
      <c r="G539" s="1" t="str">
        <f>VLOOKUP(F539,TableauBande[],2,0)</f>
        <v>SCHUB PHILIPPE</v>
      </c>
      <c r="H539" s="23" t="str">
        <f>VLOOKUP(F539,TableauBande[],8,0)</f>
        <v>01002 – B.C 1935 STRASBOURG-SCHILTIGHEIM</v>
      </c>
      <c r="J539" s="13" t="str">
        <f>'3B 01-09-2025'!A540</f>
        <v>154661 K</v>
      </c>
      <c r="K539" s="1" t="str">
        <f>VLOOKUP(J539,Tableau3Bandes[],2,0)</f>
        <v>NOIRE ANDRE</v>
      </c>
      <c r="L539" s="23" t="str">
        <f>VLOOKUP(J539,Tableau3Bandes[],8,0)</f>
        <v>11108 – MATTAINCOURT BILLARD CLUB</v>
      </c>
      <c r="N539" s="1">
        <f>'Cadre 01-09-2025'!A540</f>
        <v>0</v>
      </c>
      <c r="R539" s="11" t="str">
        <f t="shared" si="24"/>
        <v>169356 H</v>
      </c>
      <c r="T539" s="1" t="s">
        <v>1130</v>
      </c>
      <c r="U539" s="1" t="str">
        <f t="shared" si="25"/>
        <v>HURAUX JACQUES</v>
      </c>
      <c r="V539" s="1" t="str">
        <f t="shared" si="26"/>
        <v>11034 – BILLARD CLUB EPINAL</v>
      </c>
    </row>
    <row r="540" spans="2:22" ht="15.75" thickBot="1" x14ac:dyDescent="0.3">
      <c r="B540" s="6" t="str">
        <f>'Libre 01-09-2025'!A541</f>
        <v>139872 S</v>
      </c>
      <c r="C540" s="1" t="str">
        <f>VLOOKUP(B540,TableauLibre[],2,0)</f>
        <v>HUSSELSTEIN JEAN PAUL</v>
      </c>
      <c r="D540" s="23" t="str">
        <f>VLOOKUP(B540,TableauLibre[],8,0)</f>
        <v>01016 – B.C. HAGUENAU</v>
      </c>
      <c r="F540" s="12" t="str">
        <f>'Bande 01-09-2025'!A541</f>
        <v>123520 U</v>
      </c>
      <c r="G540" s="1" t="str">
        <f>VLOOKUP(F540,TableauBande[],2,0)</f>
        <v>SEHER RAYNAL</v>
      </c>
      <c r="H540" s="23" t="str">
        <f>VLOOKUP(F540,TableauBande[],8,0)</f>
        <v>01010 – B.C. LINGOLSHEIM</v>
      </c>
      <c r="J540" s="13" t="str">
        <f>'3B 01-09-2025'!A541</f>
        <v>012032 U</v>
      </c>
      <c r="K540" s="1" t="str">
        <f>VLOOKUP(J540,Tableau3Bandes[],2,0)</f>
        <v>NOIRET SERGE</v>
      </c>
      <c r="L540" s="23" t="str">
        <f>VLOOKUP(J540,Tableau3Bandes[],8,0)</f>
        <v>05028 – BILLARD CLUB DE MARIGNY ST FLAVY</v>
      </c>
      <c r="N540" s="1">
        <f>'Cadre 01-09-2025'!A541</f>
        <v>0</v>
      </c>
      <c r="R540" s="11" t="str">
        <f t="shared" si="24"/>
        <v>139872 S</v>
      </c>
      <c r="T540" s="1" t="s">
        <v>1132</v>
      </c>
      <c r="U540" s="1" t="str">
        <f t="shared" si="25"/>
        <v>HUSSELSTEIN JEAN PAUL</v>
      </c>
      <c r="V540" s="1" t="str">
        <f t="shared" si="26"/>
        <v>01016 – B.C. HAGUENAU</v>
      </c>
    </row>
    <row r="541" spans="2:22" ht="15.75" thickBot="1" x14ac:dyDescent="0.3">
      <c r="B541" s="6" t="str">
        <f>'Libre 01-09-2025'!A542</f>
        <v>011733 H</v>
      </c>
      <c r="C541" s="1" t="str">
        <f>VLOOKUP(B541,TableauLibre[],2,0)</f>
        <v>HUSSON PHILIPPE</v>
      </c>
      <c r="D541" s="23" t="str">
        <f>VLOOKUP(B541,TableauLibre[],8,0)</f>
        <v>05001 – ACAD.CHARLEVILLE-MEZIERES</v>
      </c>
      <c r="F541" s="12" t="str">
        <f>'Bande 01-09-2025'!A542</f>
        <v>011810 G</v>
      </c>
      <c r="G541" s="1" t="str">
        <f>VLOOKUP(F541,TableauBande[],2,0)</f>
        <v>SEK JEAN JACQUES</v>
      </c>
      <c r="H541" s="23" t="str">
        <f>VLOOKUP(F541,TableauBande[],8,0)</f>
        <v>05043 – ACAD. TAPIS VERT DE REIMS</v>
      </c>
      <c r="J541" s="13" t="str">
        <f>'3B 01-09-2025'!A542</f>
        <v>012120 E</v>
      </c>
      <c r="K541" s="1" t="str">
        <f>VLOOKUP(J541,Tableau3Bandes[],2,0)</f>
        <v>NUNES JOAQUIM</v>
      </c>
      <c r="L541" s="23" t="str">
        <f>VLOOKUP(J541,Tableau3Bandes[],8,0)</f>
        <v>05043 – ACAD. TAPIS VERT DE REIMS</v>
      </c>
      <c r="N541" s="1">
        <f>'Cadre 01-09-2025'!A542</f>
        <v>0</v>
      </c>
      <c r="R541" s="11" t="str">
        <f t="shared" si="24"/>
        <v>011733 H</v>
      </c>
      <c r="T541" s="1" t="s">
        <v>1134</v>
      </c>
      <c r="U541" s="1" t="str">
        <f t="shared" si="25"/>
        <v>HUSSON PHILIPPE</v>
      </c>
      <c r="V541" s="1" t="str">
        <f t="shared" si="26"/>
        <v>05001 – ACAD.CHARLEVILLE-MEZIERES</v>
      </c>
    </row>
    <row r="542" spans="2:22" ht="15.75" thickBot="1" x14ac:dyDescent="0.3">
      <c r="B542" s="6" t="str">
        <f>'Libre 01-09-2025'!A543</f>
        <v>132184 A</v>
      </c>
      <c r="C542" s="1" t="str">
        <f>VLOOKUP(B542,TableauLibre[],2,0)</f>
        <v>HUSSON SERGE</v>
      </c>
      <c r="D542" s="23" t="str">
        <f>VLOOKUP(B542,TableauLibre[],8,0)</f>
        <v>05043 – ACAD. TAPIS VERT DE REIMS</v>
      </c>
      <c r="F542" s="12" t="str">
        <f>'Bande 01-09-2025'!A543</f>
        <v>115453 N</v>
      </c>
      <c r="G542" s="1" t="str">
        <f>VLOOKUP(F542,TableauBande[],2,0)</f>
        <v>SERON DANIEL</v>
      </c>
      <c r="H542" s="23" t="str">
        <f>VLOOKUP(F542,TableauBande[],8,0)</f>
        <v>11022 – ACADEMIE DE BILLARD SAINT-MAX / NANCY</v>
      </c>
      <c r="J542" s="13" t="str">
        <f>'3B 01-09-2025'!A543</f>
        <v>014842 W</v>
      </c>
      <c r="K542" s="1" t="str">
        <f>VLOOKUP(J542,Tableau3Bandes[],2,0)</f>
        <v>OBERTI ALAIN</v>
      </c>
      <c r="L542" s="23" t="str">
        <f>VLOOKUP(J542,Tableau3Bandes[],8,0)</f>
        <v>11027 – ASS. SPORT. LAXOVIENNE DE BILLARD</v>
      </c>
      <c r="N542" s="1">
        <f>'Cadre 01-09-2025'!A543</f>
        <v>0</v>
      </c>
      <c r="R542" s="11" t="str">
        <f t="shared" si="24"/>
        <v>132184 A</v>
      </c>
      <c r="T542" s="1" t="s">
        <v>1136</v>
      </c>
      <c r="U542" s="1" t="str">
        <f t="shared" si="25"/>
        <v>HUSSON SERGE</v>
      </c>
      <c r="V542" s="1" t="str">
        <f t="shared" si="26"/>
        <v>05043 – ACAD. TAPIS VERT DE REIMS</v>
      </c>
    </row>
    <row r="543" spans="2:22" ht="15.75" thickBot="1" x14ac:dyDescent="0.3">
      <c r="B543" s="6" t="str">
        <f>'Libre 01-09-2025'!A544</f>
        <v>115448 I</v>
      </c>
      <c r="C543" s="1" t="str">
        <f>VLOOKUP(B543,TableauLibre[],2,0)</f>
        <v>IANOTTO JOELLE</v>
      </c>
      <c r="D543" s="23" t="str">
        <f>VLOOKUP(B543,TableauLibre[],8,0)</f>
        <v>11017 – BILLARD CLUB MOYEUVRE</v>
      </c>
      <c r="F543" s="12" t="str">
        <f>'Bande 01-09-2025'!A544</f>
        <v>011857 B</v>
      </c>
      <c r="G543" s="1" t="str">
        <f>VLOOKUP(F543,TableauBande[],2,0)</f>
        <v>SIEGEL JEAN FRANCOIS</v>
      </c>
      <c r="H543" s="23" t="str">
        <f>VLOOKUP(F543,TableauBande[],8,0)</f>
        <v>05042 – ACAD.CHALONNAISE DE BILLARD</v>
      </c>
      <c r="J543" s="13" t="str">
        <f>'3B 01-09-2025'!A544</f>
        <v>015063 J</v>
      </c>
      <c r="K543" s="1" t="str">
        <f>VLOOKUP(J543,Tableau3Bandes[],2,0)</f>
        <v>ODVA CHRISTIAN</v>
      </c>
      <c r="L543" s="23" t="str">
        <f>VLOOKUP(J543,Tableau3Bandes[],8,0)</f>
        <v>11013 – BILLARD CLUB METZ</v>
      </c>
      <c r="N543" s="1">
        <f>'Cadre 01-09-2025'!A544</f>
        <v>0</v>
      </c>
      <c r="R543" s="11" t="str">
        <f t="shared" si="24"/>
        <v>115448 I</v>
      </c>
      <c r="T543" s="1" t="s">
        <v>1138</v>
      </c>
      <c r="U543" s="1" t="str">
        <f t="shared" si="25"/>
        <v>IANOTTO JOELLE</v>
      </c>
      <c r="V543" s="1" t="str">
        <f t="shared" si="26"/>
        <v>11017 – BILLARD CLUB MOYEUVRE</v>
      </c>
    </row>
    <row r="544" spans="2:22" ht="15.75" thickBot="1" x14ac:dyDescent="0.3">
      <c r="B544" s="6" t="str">
        <f>'Libre 01-09-2025'!A545</f>
        <v>151664 C</v>
      </c>
      <c r="C544" s="1" t="str">
        <f>VLOOKUP(B544,TableauLibre[],2,0)</f>
        <v>IDOUX ARTHUR</v>
      </c>
      <c r="D544" s="23" t="str">
        <f>VLOOKUP(B544,TableauLibre[],8,0)</f>
        <v>11027 – ASS. SPORT. LAXOVIENNE DE BILLARD</v>
      </c>
      <c r="F544" s="12" t="str">
        <f>'Bande 01-09-2025'!A545</f>
        <v>140749 L</v>
      </c>
      <c r="G544" s="1" t="str">
        <f>VLOOKUP(F544,TableauBande[],2,0)</f>
        <v>SIMONIN FRANCIS</v>
      </c>
      <c r="H544" s="23" t="str">
        <f>VLOOKUP(F544,TableauBande[],8,0)</f>
        <v>11034 – BILLARD CLUB EPINAL</v>
      </c>
      <c r="J544" s="13" t="str">
        <f>'3B 01-09-2025'!A545</f>
        <v>153598 E</v>
      </c>
      <c r="K544" s="1" t="str">
        <f>VLOOKUP(J544,Tableau3Bandes[],2,0)</f>
        <v>OLIVARES EPHREM</v>
      </c>
      <c r="L544" s="23" t="str">
        <f>VLOOKUP(J544,Tableau3Bandes[],8,0)</f>
        <v>11044 – SAINT-DIE DES VOSGES BILLARD</v>
      </c>
      <c r="N544" s="1">
        <f>'Cadre 01-09-2025'!A545</f>
        <v>0</v>
      </c>
      <c r="R544" s="11" t="str">
        <f t="shared" si="24"/>
        <v>151664 C</v>
      </c>
      <c r="T544" s="1" t="s">
        <v>1141</v>
      </c>
      <c r="U544" s="1" t="str">
        <f t="shared" si="25"/>
        <v>IDOUX ARTHUR</v>
      </c>
      <c r="V544" s="1" t="str">
        <f t="shared" si="26"/>
        <v>11027 – ASS. SPORT. LAXOVIENNE DE BILLARD</v>
      </c>
    </row>
    <row r="545" spans="2:22" ht="15.75" thickBot="1" x14ac:dyDescent="0.3">
      <c r="B545" s="6" t="str">
        <f>'Libre 01-09-2025'!A546</f>
        <v>015414 W</v>
      </c>
      <c r="C545" s="1" t="str">
        <f>VLOOKUP(B545,TableauLibre[],2,0)</f>
        <v>IGLE RAYMOND</v>
      </c>
      <c r="D545" s="23" t="str">
        <f>VLOOKUP(B545,TableauLibre[],8,0)</f>
        <v>11029 – BILLARD CLUB MUSSIPONTAIN</v>
      </c>
      <c r="F545" s="12" t="str">
        <f>'Bande 01-09-2025'!A546</f>
        <v>015519 X</v>
      </c>
      <c r="G545" s="1" t="str">
        <f>VLOOKUP(F545,TableauBande[],2,0)</f>
        <v>SINIGAGLIA ALPHONSE</v>
      </c>
      <c r="H545" s="23" t="str">
        <f>VLOOKUP(F545,TableauBande[],8,0)</f>
        <v>11032 – BILLARD CLUB HOMECOURT</v>
      </c>
      <c r="J545" s="13" t="str">
        <f>'3B 01-09-2025'!A546</f>
        <v>181237 X</v>
      </c>
      <c r="K545" s="1" t="str">
        <f>VLOOKUP(J545,Tableau3Bandes[],2,0)</f>
        <v>OLIVEIRA PASCAL</v>
      </c>
      <c r="L545" s="23" t="str">
        <f>VLOOKUP(J545,Tableau3Bandes[],8,0)</f>
        <v>01020 – B.C. 1947 SELESTAT</v>
      </c>
      <c r="N545" s="1">
        <f>'Cadre 01-09-2025'!A546</f>
        <v>0</v>
      </c>
      <c r="R545" s="11" t="str">
        <f t="shared" si="24"/>
        <v>015414 W</v>
      </c>
      <c r="T545" s="1" t="s">
        <v>1143</v>
      </c>
      <c r="U545" s="1" t="str">
        <f t="shared" si="25"/>
        <v>IGLE RAYMOND</v>
      </c>
      <c r="V545" s="1" t="str">
        <f t="shared" si="26"/>
        <v>11029 – BILLARD CLUB MUSSIPONTAIN</v>
      </c>
    </row>
    <row r="546" spans="2:22" ht="15.75" thickBot="1" x14ac:dyDescent="0.3">
      <c r="B546" s="6" t="str">
        <f>'Libre 01-09-2025'!A547</f>
        <v>170170 S</v>
      </c>
      <c r="C546" s="1" t="str">
        <f>VLOOKUP(B546,TableauLibre[],2,0)</f>
        <v>IGOULEN REGIS</v>
      </c>
      <c r="D546" s="23" t="str">
        <f>VLOOKUP(B546,TableauLibre[],8,0)</f>
        <v>11027 – ASS. SPORT. LAXOVIENNE DE BILLARD</v>
      </c>
      <c r="F546" s="12" t="str">
        <f>'Bande 01-09-2025'!A547</f>
        <v>010320 Y</v>
      </c>
      <c r="G546" s="1" t="str">
        <f>VLOOKUP(F546,TableauBande[],2,0)</f>
        <v>SITTLER FREDDY</v>
      </c>
      <c r="H546" s="23" t="str">
        <f>VLOOKUP(F546,TableauBande[],8,0)</f>
        <v>01031 – B.C. ERSTEIN</v>
      </c>
      <c r="J546" s="13" t="str">
        <f>'3B 01-09-2025'!A547</f>
        <v>106600 A</v>
      </c>
      <c r="K546" s="1" t="str">
        <f>VLOOKUP(J546,Tableau3Bandes[],2,0)</f>
        <v>OLIVEIRA THIERRY</v>
      </c>
      <c r="L546" s="23" t="str">
        <f>VLOOKUP(J546,Tableau3Bandes[],8,0)</f>
        <v>01020 – B.C. 1947 SELESTAT</v>
      </c>
      <c r="N546" s="1">
        <f>'Cadre 01-09-2025'!A547</f>
        <v>0</v>
      </c>
      <c r="R546" s="11" t="str">
        <f t="shared" si="24"/>
        <v>170170 S</v>
      </c>
      <c r="T546" s="1" t="s">
        <v>1145</v>
      </c>
      <c r="U546" s="1" t="str">
        <f t="shared" si="25"/>
        <v>IGOULEN REGIS</v>
      </c>
      <c r="V546" s="1" t="str">
        <f t="shared" si="26"/>
        <v>11027 – ASS. SPORT. LAXOVIENNE DE BILLARD</v>
      </c>
    </row>
    <row r="547" spans="2:22" ht="15.75" thickBot="1" x14ac:dyDescent="0.3">
      <c r="B547" s="6" t="str">
        <f>'Libre 01-09-2025'!A548</f>
        <v>014776 I</v>
      </c>
      <c r="C547" s="1" t="str">
        <f>VLOOKUP(B547,TableauLibre[],2,0)</f>
        <v>ILTIS FRANCOIS</v>
      </c>
      <c r="D547" s="23" t="str">
        <f>VLOOKUP(B547,TableauLibre[],8,0)</f>
        <v>11005 – E.S. HAGONDANGE</v>
      </c>
      <c r="F547" s="12" t="str">
        <f>'Bande 01-09-2025'!A548</f>
        <v>014884 M</v>
      </c>
      <c r="G547" s="1" t="str">
        <f>VLOOKUP(F547,TableauBande[],2,0)</f>
        <v>SIX JEAN PAUL</v>
      </c>
      <c r="H547" s="23" t="str">
        <f>VLOOKUP(F547,TableauBande[],8,0)</f>
        <v>11027 – ASS. SPORT. LAXOVIENNE DE BILLARD</v>
      </c>
      <c r="J547" s="13" t="str">
        <f>'3B 01-09-2025'!A548</f>
        <v>111938 I</v>
      </c>
      <c r="K547" s="1" t="str">
        <f>VLOOKUP(J547,Tableau3Bandes[],2,0)</f>
        <v>OSSYWA LUCIEN</v>
      </c>
      <c r="L547" s="23" t="str">
        <f>VLOOKUP(J547,Tableau3Bandes[],8,0)</f>
        <v>01027 – B.C. GUEBWILLER</v>
      </c>
      <c r="N547" s="1">
        <f>'Cadre 01-09-2025'!A548</f>
        <v>0</v>
      </c>
      <c r="R547" s="11" t="str">
        <f t="shared" si="24"/>
        <v>014776 I</v>
      </c>
      <c r="T547" s="1" t="s">
        <v>1147</v>
      </c>
      <c r="U547" s="1" t="str">
        <f t="shared" si="25"/>
        <v>ILTIS FRANCOIS</v>
      </c>
      <c r="V547" s="1" t="str">
        <f t="shared" si="26"/>
        <v>11005 – E.S. HAGONDANGE</v>
      </c>
    </row>
    <row r="548" spans="2:22" ht="15.75" thickBot="1" x14ac:dyDescent="0.3">
      <c r="B548" s="6" t="str">
        <f>'Libre 01-09-2025'!A549</f>
        <v>015290 C</v>
      </c>
      <c r="C548" s="1" t="str">
        <f>VLOOKUP(B548,TableauLibre[],2,0)</f>
        <v>INFANTINO BENEDETTO</v>
      </c>
      <c r="D548" s="23" t="str">
        <f>VLOOKUP(B548,TableauLibre[],8,0)</f>
        <v>11037 – C.B. PETITE ROSSELLE</v>
      </c>
      <c r="F548" s="12" t="str">
        <f>'Bande 01-09-2025'!A549</f>
        <v>137290 K</v>
      </c>
      <c r="G548" s="1" t="str">
        <f>VLOOKUP(F548,TableauBande[],2,0)</f>
        <v>SPAGNOLO LUIGI</v>
      </c>
      <c r="H548" s="23" t="str">
        <f>VLOOKUP(F548,TableauBande[],8,0)</f>
        <v>11029 – BILLARD CLUB MUSSIPONTAIN</v>
      </c>
      <c r="J548" s="13" t="str">
        <f>'3B 01-09-2025'!A549</f>
        <v>120956 E</v>
      </c>
      <c r="K548" s="1" t="str">
        <f>VLOOKUP(J548,Tableau3Bandes[],2,0)</f>
        <v>OSWALD CHRISTIAN</v>
      </c>
      <c r="L548" s="23" t="str">
        <f>VLOOKUP(J548,Tableau3Bandes[],8,0)</f>
        <v>11035 – C.B. SARREGUEMINES</v>
      </c>
      <c r="N548" s="1">
        <f>'Cadre 01-09-2025'!A549</f>
        <v>0</v>
      </c>
      <c r="R548" s="11" t="str">
        <f t="shared" si="24"/>
        <v>015290 C</v>
      </c>
      <c r="T548" s="1" t="s">
        <v>1149</v>
      </c>
      <c r="U548" s="1" t="str">
        <f t="shared" si="25"/>
        <v>INFANTINO BENEDETTO</v>
      </c>
      <c r="V548" s="1" t="str">
        <f t="shared" si="26"/>
        <v>11037 – C.B. PETITE ROSSELLE</v>
      </c>
    </row>
    <row r="549" spans="2:22" ht="15.75" thickBot="1" x14ac:dyDescent="0.3">
      <c r="B549" s="6" t="str">
        <f>'Libre 01-09-2025'!A550</f>
        <v>014917 T</v>
      </c>
      <c r="C549" s="1" t="str">
        <f>VLOOKUP(B549,TableauLibre[],2,0)</f>
        <v>IPPOLITO SERGE</v>
      </c>
      <c r="D549" s="23" t="str">
        <f>VLOOKUP(B549,TableauLibre[],8,0)</f>
        <v>11037 – C.B. PETITE ROSSELLE</v>
      </c>
      <c r="F549" s="12" t="str">
        <f>'Bande 01-09-2025'!A550</f>
        <v>102080 E</v>
      </c>
      <c r="G549" s="1" t="str">
        <f>VLOOKUP(F549,TableauBande[],2,0)</f>
        <v>SPIELMANN MARCEL</v>
      </c>
      <c r="H549" s="23" t="str">
        <f>VLOOKUP(F549,TableauBande[],8,0)</f>
        <v>01049 – B.C. BARR</v>
      </c>
      <c r="J549" s="13" t="str">
        <f>'3B 01-09-2025'!A550</f>
        <v>015354 O</v>
      </c>
      <c r="K549" s="1" t="str">
        <f>VLOOKUP(J549,Tableau3Bandes[],2,0)</f>
        <v>OSWALD RAYMOND</v>
      </c>
      <c r="L549" s="23" t="str">
        <f>VLOOKUP(J549,Tableau3Bandes[],8,0)</f>
        <v>11035 – C.B. SARREGUEMINES</v>
      </c>
      <c r="N549" s="1">
        <f>'Cadre 01-09-2025'!A550</f>
        <v>0</v>
      </c>
      <c r="R549" s="11" t="str">
        <f t="shared" si="24"/>
        <v>014917 T</v>
      </c>
      <c r="T549" s="1" t="s">
        <v>1152</v>
      </c>
      <c r="U549" s="1" t="str">
        <f t="shared" si="25"/>
        <v>IPPOLITO SERGE</v>
      </c>
      <c r="V549" s="1" t="str">
        <f t="shared" si="26"/>
        <v>11037 – C.B. PETITE ROSSELLE</v>
      </c>
    </row>
    <row r="550" spans="2:22" ht="15.75" thickBot="1" x14ac:dyDescent="0.3">
      <c r="B550" s="6" t="str">
        <f>'Libre 01-09-2025'!A551</f>
        <v>014860 O</v>
      </c>
      <c r="C550" s="1" t="str">
        <f>VLOOKUP(B550,TableauLibre[],2,0)</f>
        <v>ISSELIN GUY</v>
      </c>
      <c r="D550" s="23" t="str">
        <f>VLOOKUP(B550,TableauLibre[],8,0)</f>
        <v>11055 – BILLARD CLUB TOULOIS</v>
      </c>
      <c r="F550" s="12" t="str">
        <f>'Bande 01-09-2025'!A551</f>
        <v>010273 D</v>
      </c>
      <c r="G550" s="1" t="str">
        <f>VLOOKUP(F550,TableauBande[],2,0)</f>
        <v>STEIN CHRISTOPHE</v>
      </c>
      <c r="H550" s="23" t="str">
        <f>VLOOKUP(F550,TableauBande[],8,0)</f>
        <v>01049 – B.C. BARR</v>
      </c>
      <c r="J550" s="13" t="str">
        <f>'3B 01-09-2025'!A551</f>
        <v>015043 P</v>
      </c>
      <c r="K550" s="1" t="str">
        <f>VLOOKUP(J550,Tableau3Bandes[],2,0)</f>
        <v>OSWALD XAVIER</v>
      </c>
      <c r="L550" s="23" t="str">
        <f>VLOOKUP(J550,Tableau3Bandes[],8,0)</f>
        <v>01006 – AMICALE DE BILLARD ECKBOLSHEIM</v>
      </c>
      <c r="N550" s="1">
        <f>'Cadre 01-09-2025'!A551</f>
        <v>0</v>
      </c>
      <c r="R550" s="11" t="str">
        <f t="shared" si="24"/>
        <v>014860 O</v>
      </c>
      <c r="T550" s="1" t="s">
        <v>1154</v>
      </c>
      <c r="U550" s="1" t="str">
        <f t="shared" si="25"/>
        <v>ISSELIN GUY</v>
      </c>
      <c r="V550" s="1" t="str">
        <f t="shared" si="26"/>
        <v>11055 – BILLARD CLUB TOULOIS</v>
      </c>
    </row>
    <row r="551" spans="2:22" ht="15.75" thickBot="1" x14ac:dyDescent="0.3">
      <c r="B551" s="6" t="str">
        <f>'Libre 01-09-2025'!A552</f>
        <v>144122 E</v>
      </c>
      <c r="C551" s="1" t="str">
        <f>VLOOKUP(B551,TableauLibre[],2,0)</f>
        <v>JACQUARD ADRYEN</v>
      </c>
      <c r="D551" s="23" t="str">
        <f>VLOOKUP(B551,TableauLibre[],8,0)</f>
        <v>11055 – BILLARD CLUB TOULOIS</v>
      </c>
      <c r="F551" s="12" t="str">
        <f>'Bande 01-09-2025'!A552</f>
        <v>010065 D</v>
      </c>
      <c r="G551" s="1" t="str">
        <f>VLOOKUP(F551,TableauBande[],2,0)</f>
        <v>STEIN JEAN LOUIS</v>
      </c>
      <c r="H551" s="23" t="str">
        <f>VLOOKUP(F551,TableauBande[],8,0)</f>
        <v>01016 – B.C. HAGUENAU</v>
      </c>
      <c r="J551" s="13" t="str">
        <f>'3B 01-09-2025'!A552</f>
        <v>014787 T</v>
      </c>
      <c r="K551" s="1" t="str">
        <f>VLOOKUP(J551,Tableau3Bandes[],2,0)</f>
        <v>OTT SERGE</v>
      </c>
      <c r="L551" s="23" t="str">
        <f>VLOOKUP(J551,Tableau3Bandes[],8,0)</f>
        <v>11005 – E.S. HAGONDANGE</v>
      </c>
      <c r="N551" s="1">
        <f>'Cadre 01-09-2025'!A552</f>
        <v>0</v>
      </c>
      <c r="R551" s="11" t="str">
        <f t="shared" si="24"/>
        <v>144122 E</v>
      </c>
      <c r="T551" s="1" t="s">
        <v>1156</v>
      </c>
      <c r="U551" s="1" t="str">
        <f t="shared" si="25"/>
        <v>JACQUARD ADRYEN</v>
      </c>
      <c r="V551" s="1" t="str">
        <f t="shared" si="26"/>
        <v>11055 – BILLARD CLUB TOULOIS</v>
      </c>
    </row>
    <row r="552" spans="2:22" ht="15.75" thickBot="1" x14ac:dyDescent="0.3">
      <c r="B552" s="6" t="str">
        <f>'Libre 01-09-2025'!A553</f>
        <v>015077 X</v>
      </c>
      <c r="C552" s="1" t="str">
        <f>VLOOKUP(B552,TableauLibre[],2,0)</f>
        <v>JACQUEL JEAN</v>
      </c>
      <c r="D552" s="23" t="str">
        <f>VLOOKUP(B552,TableauLibre[],8,0)</f>
        <v>11052 – BILLARD CLUB FRIGNICOURT</v>
      </c>
      <c r="F552" s="12" t="str">
        <f>'Bande 01-09-2025'!A553</f>
        <v>128511 T</v>
      </c>
      <c r="G552" s="1" t="str">
        <f>VLOOKUP(F552,TableauBande[],2,0)</f>
        <v>STEIN MAX</v>
      </c>
      <c r="H552" s="23" t="str">
        <f>VLOOKUP(F552,TableauBande[],8,0)</f>
        <v>01049 – B.C. BARR</v>
      </c>
      <c r="J552" s="13" t="str">
        <f>'3B 01-09-2025'!A553</f>
        <v>015455 L</v>
      </c>
      <c r="K552" s="1" t="str">
        <f>VLOOKUP(J552,Tableau3Bandes[],2,0)</f>
        <v>PACARY JEAN</v>
      </c>
      <c r="L552" s="23" t="str">
        <f>VLOOKUP(J552,Tableau3Bandes[],8,0)</f>
        <v>05001 – ACAD.CHARLEVILLE-MEZIERES</v>
      </c>
      <c r="N552" s="1">
        <f>'Cadre 01-09-2025'!A553</f>
        <v>0</v>
      </c>
      <c r="R552" s="11" t="str">
        <f t="shared" si="24"/>
        <v>015077 X</v>
      </c>
      <c r="T552" s="1" t="s">
        <v>1158</v>
      </c>
      <c r="U552" s="1" t="str">
        <f t="shared" si="25"/>
        <v>JACQUEL JEAN</v>
      </c>
      <c r="V552" s="1" t="str">
        <f t="shared" si="26"/>
        <v>11052 – BILLARD CLUB FRIGNICOURT</v>
      </c>
    </row>
    <row r="553" spans="2:22" ht="15.75" thickBot="1" x14ac:dyDescent="0.3">
      <c r="B553" s="6" t="str">
        <f>'Libre 01-09-2025'!A554</f>
        <v>140750 M</v>
      </c>
      <c r="C553" s="1" t="str">
        <f>VLOOKUP(B553,TableauLibre[],2,0)</f>
        <v>JACQUEMIN CHRISTIAN</v>
      </c>
      <c r="D553" s="23" t="str">
        <f>VLOOKUP(B553,TableauLibre[],8,0)</f>
        <v>11034 – BILLARD CLUB EPINAL</v>
      </c>
      <c r="F553" s="12" t="str">
        <f>'Bande 01-09-2025'!A554</f>
        <v>010412 M</v>
      </c>
      <c r="G553" s="1" t="str">
        <f>VLOOKUP(F553,TableauBande[],2,0)</f>
        <v>STEINMETZ MICHEL</v>
      </c>
      <c r="H553" s="23" t="str">
        <f>VLOOKUP(F553,TableauBande[],8,0)</f>
        <v>01010 – B.C. LINGOLSHEIM</v>
      </c>
      <c r="J553" s="13" t="str">
        <f>'3B 01-09-2025'!A554</f>
        <v>136227 N</v>
      </c>
      <c r="K553" s="1" t="str">
        <f>VLOOKUP(J553,Tableau3Bandes[],2,0)</f>
        <v>PADOU JEROME</v>
      </c>
      <c r="L553" s="23" t="str">
        <f>VLOOKUP(J553,Tableau3Bandes[],8,0)</f>
        <v>11003 – BILLARD CLUB BAN SAINT MARTIN</v>
      </c>
      <c r="N553" s="1">
        <f>'Cadre 01-09-2025'!A554</f>
        <v>0</v>
      </c>
      <c r="R553" s="11" t="str">
        <f t="shared" si="24"/>
        <v>140750 M</v>
      </c>
      <c r="T553" s="1" t="s">
        <v>1160</v>
      </c>
      <c r="U553" s="1" t="str">
        <f t="shared" si="25"/>
        <v>JACQUEMIN CHRISTIAN</v>
      </c>
      <c r="V553" s="1" t="str">
        <f t="shared" si="26"/>
        <v>11034 – BILLARD CLUB EPINAL</v>
      </c>
    </row>
    <row r="554" spans="2:22" ht="15.75" thickBot="1" x14ac:dyDescent="0.3">
      <c r="B554" s="6" t="str">
        <f>'Libre 01-09-2025'!A555</f>
        <v>015001 Z</v>
      </c>
      <c r="C554" s="1" t="str">
        <f>VLOOKUP(B554,TableauLibre[],2,0)</f>
        <v>JACQUEMIN GUY</v>
      </c>
      <c r="D554" s="23" t="str">
        <f>VLOOKUP(B554,TableauLibre[],8,0)</f>
        <v>11064 – BILLARD CLUB ELOYES</v>
      </c>
      <c r="F554" s="12" t="str">
        <f>'Bande 01-09-2025'!A555</f>
        <v>014781 N</v>
      </c>
      <c r="G554" s="1" t="str">
        <f>VLOOKUP(F554,TableauBande[],2,0)</f>
        <v>STRASSEL EMILE</v>
      </c>
      <c r="H554" s="23" t="str">
        <f>VLOOKUP(F554,TableauBande[],8,0)</f>
        <v>11005 – E.S. HAGONDANGE</v>
      </c>
      <c r="J554" s="13" t="str">
        <f>'3B 01-09-2025'!A555</f>
        <v>149642 E</v>
      </c>
      <c r="K554" s="1" t="str">
        <f>VLOOKUP(J554,Tableau3Bandes[],2,0)</f>
        <v>PAIN JACQUES</v>
      </c>
      <c r="L554" s="23" t="str">
        <f>VLOOKUP(J554,Tableau3Bandes[],8,0)</f>
        <v>05045 – BILLARD CLUB AGEEN</v>
      </c>
      <c r="N554" s="1">
        <f>'Cadre 01-09-2025'!A555</f>
        <v>0</v>
      </c>
      <c r="R554" s="11" t="str">
        <f t="shared" si="24"/>
        <v>015001 Z</v>
      </c>
      <c r="T554" s="1" t="s">
        <v>1162</v>
      </c>
      <c r="U554" s="1" t="str">
        <f t="shared" si="25"/>
        <v>JACQUEMIN GUY</v>
      </c>
      <c r="V554" s="1" t="str">
        <f t="shared" si="26"/>
        <v>11064 – BILLARD CLUB ELOYES</v>
      </c>
    </row>
    <row r="555" spans="2:22" ht="15.75" thickBot="1" x14ac:dyDescent="0.3">
      <c r="B555" s="6" t="str">
        <f>'Libre 01-09-2025'!A556</f>
        <v>014913 P</v>
      </c>
      <c r="C555" s="1" t="str">
        <f>VLOOKUP(B555,TableauLibre[],2,0)</f>
        <v>JACQUEMIN JOEL</v>
      </c>
      <c r="D555" s="23" t="str">
        <f>VLOOKUP(B555,TableauLibre[],8,0)</f>
        <v>11034 – BILLARD CLUB EPINAL</v>
      </c>
      <c r="F555" s="12" t="str">
        <f>'Bande 01-09-2025'!A556</f>
        <v>127116 C</v>
      </c>
      <c r="G555" s="1" t="str">
        <f>VLOOKUP(F555,TableauBande[],2,0)</f>
        <v>STUTZ JACQUES</v>
      </c>
      <c r="H555" s="23" t="str">
        <f>VLOOKUP(F555,TableauBande[],8,0)</f>
        <v>05047 – BILLARD CLUB SEZANNAIS</v>
      </c>
      <c r="J555" s="13" t="str">
        <f>'3B 01-09-2025'!A556</f>
        <v>010106 S</v>
      </c>
      <c r="K555" s="1" t="str">
        <f>VLOOKUP(J555,Tableau3Bandes[],2,0)</f>
        <v>PANAIA ANTOINE</v>
      </c>
      <c r="L555" s="23" t="str">
        <f>VLOOKUP(J555,Tableau3Bandes[],8,0)</f>
        <v>01020 – B.C. 1947 SELESTAT</v>
      </c>
      <c r="N555" s="1">
        <f>'Cadre 01-09-2025'!A556</f>
        <v>0</v>
      </c>
      <c r="R555" s="11" t="str">
        <f t="shared" si="24"/>
        <v>014913 P</v>
      </c>
      <c r="T555" s="1" t="s">
        <v>1164</v>
      </c>
      <c r="U555" s="1" t="str">
        <f t="shared" si="25"/>
        <v>JACQUEMIN JOEL</v>
      </c>
      <c r="V555" s="1" t="str">
        <f t="shared" si="26"/>
        <v>11034 – BILLARD CLUB EPINAL</v>
      </c>
    </row>
    <row r="556" spans="2:22" ht="15.75" thickBot="1" x14ac:dyDescent="0.3">
      <c r="B556" s="6" t="str">
        <f>'Libre 01-09-2025'!A557</f>
        <v>156805 Q</v>
      </c>
      <c r="C556" s="1" t="str">
        <f>VLOOKUP(B556,TableauLibre[],2,0)</f>
        <v>JACQUENET ALAIN</v>
      </c>
      <c r="D556" s="23" t="str">
        <f>VLOOKUP(B556,TableauLibre[],8,0)</f>
        <v>05028 – BILLARD CLUB DE MARIGNY ST FLAVY</v>
      </c>
      <c r="F556" s="12" t="str">
        <f>'Bande 01-09-2025'!A557</f>
        <v>169843 M</v>
      </c>
      <c r="G556" s="1" t="str">
        <f>VLOOKUP(F556,TableauBande[],2,0)</f>
        <v>TACONET JEAN MICHEL</v>
      </c>
      <c r="H556" s="23" t="str">
        <f>VLOOKUP(F556,TableauBande[],8,0)</f>
        <v>01006 – AMICALE DE BILLARD ECKBOLSHEIM</v>
      </c>
      <c r="J556" s="13" t="str">
        <f>'3B 01-09-2025'!A557</f>
        <v>136060 C</v>
      </c>
      <c r="K556" s="1" t="str">
        <f>VLOOKUP(J556,Tableau3Bandes[],2,0)</f>
        <v>PANCALDI WALTER</v>
      </c>
      <c r="L556" s="23" t="str">
        <f>VLOOKUP(J556,Tableau3Bandes[],8,0)</f>
        <v>11005 – E.S. HAGONDANGE</v>
      </c>
      <c r="N556" s="1">
        <f>'Cadre 01-09-2025'!A557</f>
        <v>0</v>
      </c>
      <c r="R556" s="11" t="str">
        <f t="shared" si="24"/>
        <v>156805 Q</v>
      </c>
      <c r="T556" s="1" t="s">
        <v>1166</v>
      </c>
      <c r="U556" s="1" t="str">
        <f t="shared" si="25"/>
        <v>JACQUENET ALAIN</v>
      </c>
      <c r="V556" s="1" t="str">
        <f t="shared" si="26"/>
        <v>05028 – BILLARD CLUB DE MARIGNY ST FLAVY</v>
      </c>
    </row>
    <row r="557" spans="2:22" ht="15.75" thickBot="1" x14ac:dyDescent="0.3">
      <c r="B557" s="6" t="str">
        <f>'Libre 01-09-2025'!A558</f>
        <v>175673 Z</v>
      </c>
      <c r="C557" s="1" t="str">
        <f>VLOOKUP(B557,TableauLibre[],2,0)</f>
        <v>JACQUES ALAIN</v>
      </c>
      <c r="D557" s="23" t="str">
        <f>VLOOKUP(B557,TableauLibre[],8,0)</f>
        <v>01010 – B.C. LINGOLSHEIM</v>
      </c>
      <c r="F557" s="12" t="str">
        <f>'Bande 01-09-2025'!A558</f>
        <v>014219 X</v>
      </c>
      <c r="G557" s="1" t="str">
        <f>VLOOKUP(F557,TableauBande[],2,0)</f>
        <v>TAVOSANIS ANDRE</v>
      </c>
      <c r="H557" s="23" t="str">
        <f>VLOOKUP(F557,TableauBande[],8,0)</f>
        <v>05035 – ROMILLY SPORT 10 SECTION BILLARD</v>
      </c>
      <c r="J557" s="13" t="str">
        <f>'3B 01-09-2025'!A558</f>
        <v>015461 R</v>
      </c>
      <c r="K557" s="1" t="str">
        <f>VLOOKUP(J557,Tableau3Bandes[],2,0)</f>
        <v>PAPI PASCAL</v>
      </c>
      <c r="L557" s="23" t="str">
        <f>VLOOKUP(J557,Tableau3Bandes[],8,0)</f>
        <v>11034 – BILLARD CLUB EPINAL</v>
      </c>
      <c r="N557" s="1">
        <f>'Cadre 01-09-2025'!A558</f>
        <v>0</v>
      </c>
      <c r="R557" s="11" t="str">
        <f t="shared" si="24"/>
        <v>175673 Z</v>
      </c>
      <c r="T557" s="1" t="s">
        <v>1168</v>
      </c>
      <c r="U557" s="1" t="str">
        <f t="shared" si="25"/>
        <v>JACQUES ALAIN</v>
      </c>
      <c r="V557" s="1" t="str">
        <f t="shared" si="26"/>
        <v>01010 – B.C. LINGOLSHEIM</v>
      </c>
    </row>
    <row r="558" spans="2:22" ht="15.75" thickBot="1" x14ac:dyDescent="0.3">
      <c r="B558" s="6" t="str">
        <f>'Libre 01-09-2025'!A559</f>
        <v>159108 T</v>
      </c>
      <c r="C558" s="1" t="str">
        <f>VLOOKUP(B558,TableauLibre[],2,0)</f>
        <v>JACQUET PATRICK</v>
      </c>
      <c r="D558" s="23" t="str">
        <f>VLOOKUP(B558,TableauLibre[],8,0)</f>
        <v>11074 – COURCELLES SUR NIED</v>
      </c>
      <c r="F558" s="12" t="str">
        <f>'Bande 01-09-2025'!A559</f>
        <v>117071 T</v>
      </c>
      <c r="G558" s="1" t="str">
        <f>VLOOKUP(F558,TableauBande[],2,0)</f>
        <v>TERRAT JEROME</v>
      </c>
      <c r="H558" s="23" t="str">
        <f>VLOOKUP(F558,TableauBande[],8,0)</f>
        <v>05023 – BILLARD CLUB NOGENTAIS</v>
      </c>
      <c r="J558" s="13" t="str">
        <f>'3B 01-09-2025'!A559</f>
        <v>011902 U</v>
      </c>
      <c r="K558" s="1" t="str">
        <f>VLOOKUP(J558,Tableau3Bandes[],2,0)</f>
        <v>PAPOIN JEAN RENE</v>
      </c>
      <c r="L558" s="23" t="str">
        <f>VLOOKUP(J558,Tableau3Bandes[],8,0)</f>
        <v>05043 – ACAD. TAPIS VERT DE REIMS</v>
      </c>
      <c r="N558" s="1">
        <f>'Cadre 01-09-2025'!A559</f>
        <v>0</v>
      </c>
      <c r="R558" s="11" t="str">
        <f t="shared" si="24"/>
        <v>159108 T</v>
      </c>
      <c r="T558" s="1" t="s">
        <v>1170</v>
      </c>
      <c r="U558" s="1" t="str">
        <f t="shared" si="25"/>
        <v>JACQUET PATRICK</v>
      </c>
      <c r="V558" s="1" t="str">
        <f t="shared" si="26"/>
        <v>11074 – COURCELLES SUR NIED</v>
      </c>
    </row>
    <row r="559" spans="2:22" ht="15.75" thickBot="1" x14ac:dyDescent="0.3">
      <c r="B559" s="6" t="str">
        <f>'Libre 01-09-2025'!A560</f>
        <v>014809 P</v>
      </c>
      <c r="C559" s="1" t="str">
        <f>VLOOKUP(B559,TableauLibre[],2,0)</f>
        <v>JACQUIN ALAIN</v>
      </c>
      <c r="D559" s="23" t="str">
        <f>VLOOKUP(B559,TableauLibre[],8,0)</f>
        <v>11003 – BILLARD CLUB BAN SAINT MARTIN</v>
      </c>
      <c r="F559" s="12" t="str">
        <f>'Bande 01-09-2025'!A560</f>
        <v>011722 W</v>
      </c>
      <c r="G559" s="1" t="str">
        <f>VLOOKUP(F559,TableauBande[],2,0)</f>
        <v>TETART JEAN PIERRE</v>
      </c>
      <c r="H559" s="23" t="str">
        <f>VLOOKUP(F559,TableauBande[],8,0)</f>
        <v>05043 – ACAD. TAPIS VERT DE REIMS</v>
      </c>
      <c r="J559" s="13" t="str">
        <f>'3B 01-09-2025'!A560</f>
        <v>189379 X</v>
      </c>
      <c r="K559" s="1" t="str">
        <f>VLOOKUP(J559,Tableau3Bandes[],2,0)</f>
        <v>PARDO CARDENAS JOSE DAVID</v>
      </c>
      <c r="L559" s="23" t="str">
        <f>VLOOKUP(J559,Tableau3Bandes[],8,0)</f>
        <v>11022 – ACADEMIE DE BILLARD SAINT-MAX / NANCY</v>
      </c>
      <c r="N559" s="1">
        <f>'Cadre 01-09-2025'!A560</f>
        <v>0</v>
      </c>
      <c r="R559" s="11" t="str">
        <f t="shared" si="24"/>
        <v>014809 P</v>
      </c>
      <c r="T559" s="1" t="s">
        <v>1172</v>
      </c>
      <c r="U559" s="1" t="str">
        <f t="shared" si="25"/>
        <v>JACQUIN ALAIN</v>
      </c>
      <c r="V559" s="1" t="str">
        <f t="shared" si="26"/>
        <v>11003 – BILLARD CLUB BAN SAINT MARTIN</v>
      </c>
    </row>
    <row r="560" spans="2:22" ht="15.75" thickBot="1" x14ac:dyDescent="0.3">
      <c r="B560" s="6" t="str">
        <f>'Libre 01-09-2025'!A561</f>
        <v>171760 W</v>
      </c>
      <c r="C560" s="1" t="str">
        <f>VLOOKUP(B560,TableauLibre[],2,0)</f>
        <v>JADOT GUY</v>
      </c>
      <c r="D560" s="23" t="str">
        <f>VLOOKUP(B560,TableauLibre[],8,0)</f>
        <v>11051 – BILLARD CLUB BARISIEN</v>
      </c>
      <c r="F560" s="12" t="str">
        <f>'Bande 01-09-2025'!A561</f>
        <v>160976 Z</v>
      </c>
      <c r="G560" s="1" t="str">
        <f>VLOOKUP(F560,TableauBande[],2,0)</f>
        <v>THIEBAULT FRANCOIS</v>
      </c>
      <c r="H560" s="23" t="str">
        <f>VLOOKUP(F560,TableauBande[],8,0)</f>
        <v>05034 – BILLARD TROYES AGGLO</v>
      </c>
      <c r="J560" s="13" t="str">
        <f>'3B 01-09-2025'!A561</f>
        <v>162922 P</v>
      </c>
      <c r="K560" s="1" t="str">
        <f>VLOOKUP(J560,Tableau3Bandes[],2,0)</f>
        <v>PARISOT DOMINIQUE</v>
      </c>
      <c r="L560" s="23" t="str">
        <f>VLOOKUP(J560,Tableau3Bandes[],8,0)</f>
        <v>11062 – CERCLE DE BILLARD FRANCAIS ST AVOLD</v>
      </c>
      <c r="N560" s="1">
        <f>'Cadre 01-09-2025'!A561</f>
        <v>0</v>
      </c>
      <c r="R560" s="11" t="str">
        <f t="shared" si="24"/>
        <v>171760 W</v>
      </c>
      <c r="T560" s="1" t="s">
        <v>1174</v>
      </c>
      <c r="U560" s="1" t="str">
        <f t="shared" si="25"/>
        <v>JADOT GUY</v>
      </c>
      <c r="V560" s="1" t="str">
        <f t="shared" si="26"/>
        <v>11051 – BILLARD CLUB BARISIEN</v>
      </c>
    </row>
    <row r="561" spans="2:22" ht="15.75" thickBot="1" x14ac:dyDescent="0.3">
      <c r="B561" s="6" t="str">
        <f>'Libre 01-09-2025'!A562</f>
        <v>015288 A</v>
      </c>
      <c r="C561" s="1" t="str">
        <f>VLOOKUP(B561,TableauLibre[],2,0)</f>
        <v>JAFFRE CHRISTOPHE</v>
      </c>
      <c r="D561" s="23" t="str">
        <f>VLOOKUP(B561,TableauLibre[],8,0)</f>
        <v>11051 – BILLARD CLUB BARISIEN</v>
      </c>
      <c r="F561" s="12" t="str">
        <f>'Bande 01-09-2025'!A562</f>
        <v>121279 P</v>
      </c>
      <c r="G561" s="1" t="str">
        <f>VLOOKUP(F561,TableauBande[],2,0)</f>
        <v>THIEBAUT VINCENT</v>
      </c>
      <c r="H561" s="23" t="str">
        <f>VLOOKUP(F561,TableauBande[],8,0)</f>
        <v>11051 – BILLARD CLUB BARISIEN</v>
      </c>
      <c r="J561" s="13" t="str">
        <f>'3B 01-09-2025'!A562</f>
        <v>015549 B</v>
      </c>
      <c r="K561" s="1" t="str">
        <f>VLOOKUP(J561,Tableau3Bandes[],2,0)</f>
        <v>PATE SEBASTIEN</v>
      </c>
      <c r="L561" s="23" t="str">
        <f>VLOOKUP(J561,Tableau3Bandes[],8,0)</f>
        <v>11063 – S.A.VERDUN SECTION BILLARD</v>
      </c>
      <c r="N561" s="1">
        <f>'Cadre 01-09-2025'!A562</f>
        <v>0</v>
      </c>
      <c r="R561" s="11" t="str">
        <f t="shared" si="24"/>
        <v>015288 A</v>
      </c>
      <c r="T561" s="1" t="s">
        <v>1176</v>
      </c>
      <c r="U561" s="1" t="str">
        <f t="shared" si="25"/>
        <v>JAFFRE CHRISTOPHE</v>
      </c>
      <c r="V561" s="1" t="str">
        <f t="shared" si="26"/>
        <v>11051 – BILLARD CLUB BARISIEN</v>
      </c>
    </row>
    <row r="562" spans="2:22" ht="15.75" thickBot="1" x14ac:dyDescent="0.3">
      <c r="B562" s="6" t="str">
        <f>'Libre 01-09-2025'!A563</f>
        <v>132036 I</v>
      </c>
      <c r="C562" s="1" t="str">
        <f>VLOOKUP(B562,TableauLibre[],2,0)</f>
        <v>JAHN WILFRIED</v>
      </c>
      <c r="D562" s="23" t="str">
        <f>VLOOKUP(B562,TableauLibre[],8,0)</f>
        <v>01002 – B.C 1935 STRASBOURG-SCHILTIGHEIM</v>
      </c>
      <c r="F562" s="12" t="str">
        <f>'Bande 01-09-2025'!A563</f>
        <v>015327 N</v>
      </c>
      <c r="G562" s="1" t="str">
        <f>VLOOKUP(F562,TableauBande[],2,0)</f>
        <v>THOMAS JEAN MARIE</v>
      </c>
      <c r="H562" s="23" t="str">
        <f>VLOOKUP(F562,TableauBande[],8,0)</f>
        <v>11073 – BILLARD CLUB GERARDMER</v>
      </c>
      <c r="J562" s="13" t="str">
        <f>'3B 01-09-2025'!A563</f>
        <v>166866 B</v>
      </c>
      <c r="K562" s="1" t="str">
        <f>VLOOKUP(J562,Tableau3Bandes[],2,0)</f>
        <v>PAUL MICHEL</v>
      </c>
      <c r="L562" s="23" t="str">
        <f>VLOOKUP(J562,Tableau3Bandes[],8,0)</f>
        <v>11022 – ACADEMIE DE BILLARD SAINT-MAX / NANCY</v>
      </c>
      <c r="N562" s="1">
        <f>'Cadre 01-09-2025'!A563</f>
        <v>0</v>
      </c>
      <c r="R562" s="11" t="str">
        <f t="shared" si="24"/>
        <v>132036 I</v>
      </c>
      <c r="T562" s="1" t="s">
        <v>1178</v>
      </c>
      <c r="U562" s="1" t="str">
        <f t="shared" si="25"/>
        <v>JAHN WILFRIED</v>
      </c>
      <c r="V562" s="1" t="str">
        <f t="shared" si="26"/>
        <v>01002 – B.C 1935 STRASBOURG-SCHILTIGHEIM</v>
      </c>
    </row>
    <row r="563" spans="2:22" ht="15.75" thickBot="1" x14ac:dyDescent="0.3">
      <c r="B563" s="6" t="str">
        <f>'Libre 01-09-2025'!A564</f>
        <v>125757 V</v>
      </c>
      <c r="C563" s="1" t="str">
        <f>VLOOKUP(B563,TableauLibre[],2,0)</f>
        <v>JAMAN FLORIAN</v>
      </c>
      <c r="D563" s="23" t="str">
        <f>VLOOKUP(B563,TableauLibre[],8,0)</f>
        <v>11078 – BILLARD CLUB DE BRIEY</v>
      </c>
      <c r="F563" s="12" t="str">
        <f>'Bande 01-09-2025'!A564</f>
        <v>137305 Z</v>
      </c>
      <c r="G563" s="1" t="str">
        <f>VLOOKUP(F563,TableauBande[],2,0)</f>
        <v>THOMASSIN JEAN PIERRE</v>
      </c>
      <c r="H563" s="23" t="str">
        <f>VLOOKUP(F563,TableauBande[],8,0)</f>
        <v>01006 – AMICALE DE BILLARD ECKBOLSHEIM</v>
      </c>
      <c r="J563" s="13" t="str">
        <f>'3B 01-09-2025'!A564</f>
        <v>125751 P</v>
      </c>
      <c r="K563" s="1" t="str">
        <f>VLOOKUP(J563,Tableau3Bandes[],2,0)</f>
        <v>PENART YANN</v>
      </c>
      <c r="L563" s="23" t="str">
        <f>VLOOKUP(J563,Tableau3Bandes[],8,0)</f>
        <v>11052 – BILLARD CLUB FRIGNICOURT</v>
      </c>
      <c r="N563" s="1">
        <f>'Cadre 01-09-2025'!A564</f>
        <v>0</v>
      </c>
      <c r="R563" s="11" t="str">
        <f t="shared" si="24"/>
        <v>125757 V</v>
      </c>
      <c r="T563" s="1" t="s">
        <v>1180</v>
      </c>
      <c r="U563" s="1" t="str">
        <f t="shared" si="25"/>
        <v>JAMAN FLORIAN</v>
      </c>
      <c r="V563" s="1" t="str">
        <f t="shared" si="26"/>
        <v>11078 – BILLARD CLUB DE BRIEY</v>
      </c>
    </row>
    <row r="564" spans="2:22" ht="15.75" thickBot="1" x14ac:dyDescent="0.3">
      <c r="B564" s="6" t="str">
        <f>'Libre 01-09-2025'!A565</f>
        <v>106114 I</v>
      </c>
      <c r="C564" s="1" t="str">
        <f>VLOOKUP(B564,TableauLibre[],2,0)</f>
        <v>JAMPIERRE FABRICE</v>
      </c>
      <c r="D564" s="23" t="str">
        <f>VLOOKUP(B564,TableauLibre[],8,0)</f>
        <v>11052 – BILLARD CLUB FRIGNICOURT</v>
      </c>
      <c r="F564" s="12" t="str">
        <f>'Bande 01-09-2025'!A565</f>
        <v>103788 W</v>
      </c>
      <c r="G564" s="1" t="str">
        <f>VLOOKUP(F564,TableauBande[],2,0)</f>
        <v>TOTEL ERIC</v>
      </c>
      <c r="H564" s="23" t="str">
        <f>VLOOKUP(F564,TableauBande[],8,0)</f>
        <v>05035 – ROMILLY SPORT 10 SECTION BILLARD</v>
      </c>
      <c r="J564" s="13" t="str">
        <f>'3B 01-09-2025'!A565</f>
        <v>010213 V</v>
      </c>
      <c r="K564" s="1" t="str">
        <f>VLOOKUP(J564,Tableau3Bandes[],2,0)</f>
        <v>PERCHET REMY</v>
      </c>
      <c r="L564" s="23" t="str">
        <f>VLOOKUP(J564,Tableau3Bandes[],8,0)</f>
        <v>01027 – B.C. GUEBWILLER</v>
      </c>
      <c r="N564" s="1">
        <f>'Cadre 01-09-2025'!A565</f>
        <v>0</v>
      </c>
      <c r="R564" s="11" t="str">
        <f t="shared" si="24"/>
        <v>106114 I</v>
      </c>
      <c r="T564" s="1" t="s">
        <v>1182</v>
      </c>
      <c r="U564" s="1" t="str">
        <f t="shared" si="25"/>
        <v>JAMPIERRE FABRICE</v>
      </c>
      <c r="V564" s="1" t="str">
        <f t="shared" si="26"/>
        <v>11052 – BILLARD CLUB FRIGNICOURT</v>
      </c>
    </row>
    <row r="565" spans="2:22" ht="15.75" thickBot="1" x14ac:dyDescent="0.3">
      <c r="B565" s="6" t="str">
        <f>'Libre 01-09-2025'!A566</f>
        <v>131657 T</v>
      </c>
      <c r="C565" s="1" t="str">
        <f>VLOOKUP(B565,TableauLibre[],2,0)</f>
        <v>JANCENELLE SYLVAIN</v>
      </c>
      <c r="D565" s="23" t="str">
        <f>VLOOKUP(B565,TableauLibre[],8,0)</f>
        <v>11096 – BILLARD CLUB VAUCOULEURS</v>
      </c>
      <c r="F565" s="12" t="str">
        <f>'Bande 01-09-2025'!A566</f>
        <v>011734 I</v>
      </c>
      <c r="G565" s="1" t="str">
        <f>VLOOKUP(F565,TableauBande[],2,0)</f>
        <v>TOURY DENIS</v>
      </c>
      <c r="H565" s="23" t="str">
        <f>VLOOKUP(F565,TableauBande[],8,0)</f>
        <v>05001 – ACAD.CHARLEVILLE-MEZIERES</v>
      </c>
      <c r="J565" s="13" t="str">
        <f>'3B 01-09-2025'!A566</f>
        <v>011731 F</v>
      </c>
      <c r="K565" s="1" t="str">
        <f>VLOOKUP(J565,Tableau3Bandes[],2,0)</f>
        <v>PERLO GERARD</v>
      </c>
      <c r="L565" s="23" t="str">
        <f>VLOOKUP(J565,Tableau3Bandes[],8,0)</f>
        <v>05001 – ACAD.CHARLEVILLE-MEZIERES</v>
      </c>
      <c r="N565" s="1">
        <f>'Cadre 01-09-2025'!A566</f>
        <v>0</v>
      </c>
      <c r="R565" s="11" t="str">
        <f t="shared" si="24"/>
        <v>131657 T</v>
      </c>
      <c r="T565" s="1" t="s">
        <v>1184</v>
      </c>
      <c r="U565" s="1" t="str">
        <f t="shared" si="25"/>
        <v>JANCENELLE SYLVAIN</v>
      </c>
      <c r="V565" s="1" t="str">
        <f t="shared" si="26"/>
        <v>11096 – BILLARD CLUB VAUCOULEURS</v>
      </c>
    </row>
    <row r="566" spans="2:22" ht="15.75" thickBot="1" x14ac:dyDescent="0.3">
      <c r="B566" s="6" t="str">
        <f>'Libre 01-09-2025'!A567</f>
        <v>010118 E</v>
      </c>
      <c r="C566" s="1" t="str">
        <f>VLOOKUP(B566,TableauLibre[],2,0)</f>
        <v>JANES RAYMOND</v>
      </c>
      <c r="D566" s="23" t="str">
        <f>VLOOKUP(B566,TableauLibre[],8,0)</f>
        <v>01041 – COLMAR BILLARD CLUB 71</v>
      </c>
      <c r="F566" s="12" t="str">
        <f>'Bande 01-09-2025'!A567</f>
        <v>011746 U</v>
      </c>
      <c r="G566" s="1" t="str">
        <f>VLOOKUP(F566,TableauBande[],2,0)</f>
        <v>TOURY JACKY</v>
      </c>
      <c r="H566" s="23" t="str">
        <f>VLOOKUP(F566,TableauBande[],8,0)</f>
        <v>05001 – ACAD.CHARLEVILLE-MEZIERES</v>
      </c>
      <c r="J566" s="13" t="str">
        <f>'3B 01-09-2025'!A567</f>
        <v>175743 A</v>
      </c>
      <c r="K566" s="1" t="str">
        <f>VLOOKUP(J566,Tableau3Bandes[],2,0)</f>
        <v>PERRIN BENOIT</v>
      </c>
      <c r="L566" s="23" t="str">
        <f>VLOOKUP(J566,Tableau3Bandes[],8,0)</f>
        <v>11022 – ACADEMIE DE BILLARD SAINT-MAX / NANCY</v>
      </c>
      <c r="N566" s="1">
        <f>'Cadre 01-09-2025'!A567</f>
        <v>0</v>
      </c>
      <c r="R566" s="11" t="str">
        <f t="shared" si="24"/>
        <v>010118 E</v>
      </c>
      <c r="T566" s="1" t="s">
        <v>1186</v>
      </c>
      <c r="U566" s="1" t="str">
        <f t="shared" si="25"/>
        <v>JANES RAYMOND</v>
      </c>
      <c r="V566" s="1" t="str">
        <f t="shared" si="26"/>
        <v>01041 – COLMAR BILLARD CLUB 71</v>
      </c>
    </row>
    <row r="567" spans="2:22" ht="15.75" thickBot="1" x14ac:dyDescent="0.3">
      <c r="B567" s="6" t="str">
        <f>'Libre 01-09-2025'!A568</f>
        <v>010390 Q</v>
      </c>
      <c r="C567" s="1" t="str">
        <f>VLOOKUP(B567,TableauLibre[],2,0)</f>
        <v>JANNIN BERNARD</v>
      </c>
      <c r="D567" s="23" t="str">
        <f>VLOOKUP(B567,TableauLibre[],8,0)</f>
        <v>01049 – B.C. BARR</v>
      </c>
      <c r="F567" s="12" t="str">
        <f>'Bande 01-09-2025'!A568</f>
        <v>107105 L</v>
      </c>
      <c r="G567" s="1" t="str">
        <f>VLOOKUP(F567,TableauBande[],2,0)</f>
        <v>TOUSSAINT MICHEL</v>
      </c>
      <c r="H567" s="23" t="str">
        <f>VLOOKUP(F567,TableauBande[],8,0)</f>
        <v>11032 – BILLARD CLUB HOMECOURT</v>
      </c>
      <c r="J567" s="13" t="str">
        <f>'3B 01-09-2025'!A568</f>
        <v>103684 W</v>
      </c>
      <c r="K567" s="1" t="str">
        <f>VLOOKUP(J567,Tableau3Bandes[],2,0)</f>
        <v>PERRIN CYRILLE</v>
      </c>
      <c r="L567" s="23" t="str">
        <f>VLOOKUP(J567,Tableau3Bandes[],8,0)</f>
        <v>05045 – BILLARD CLUB AGEEN</v>
      </c>
      <c r="N567" s="1">
        <f>'Cadre 01-09-2025'!A568</f>
        <v>0</v>
      </c>
      <c r="R567" s="11" t="str">
        <f t="shared" si="24"/>
        <v>010390 Q</v>
      </c>
      <c r="T567" s="1" t="s">
        <v>1188</v>
      </c>
      <c r="U567" s="1" t="str">
        <f t="shared" si="25"/>
        <v>JANNIN BERNARD</v>
      </c>
      <c r="V567" s="1" t="str">
        <f t="shared" si="26"/>
        <v>01049 – B.C. BARR</v>
      </c>
    </row>
    <row r="568" spans="2:22" ht="15.75" thickBot="1" x14ac:dyDescent="0.3">
      <c r="B568" s="6" t="str">
        <f>'Libre 01-09-2025'!A569</f>
        <v>130821 P</v>
      </c>
      <c r="C568" s="1" t="str">
        <f>VLOOKUP(B568,TableauLibre[],2,0)</f>
        <v>JAU SILVERE</v>
      </c>
      <c r="D568" s="23" t="str">
        <f>VLOOKUP(B568,TableauLibre[],8,0)</f>
        <v>01010 – B.C. LINGOLSHEIM</v>
      </c>
      <c r="F568" s="12" t="str">
        <f>'Bande 01-09-2025'!A569</f>
        <v>160831 R</v>
      </c>
      <c r="G568" s="1" t="str">
        <f>VLOOKUP(F568,TableauBande[],2,0)</f>
        <v>TRAN VAN KIEN</v>
      </c>
      <c r="H568" s="23" t="str">
        <f>VLOOKUP(F568,TableauBande[],8,0)</f>
        <v>05034 – BILLARD TROYES AGGLO</v>
      </c>
      <c r="J568" s="13" t="str">
        <f>'3B 01-09-2025'!A569</f>
        <v>011913 F</v>
      </c>
      <c r="K568" s="1" t="str">
        <f>VLOOKUP(J568,Tableau3Bandes[],2,0)</f>
        <v>PERTUISOT SERGE</v>
      </c>
      <c r="L568" s="23" t="str">
        <f>VLOOKUP(J568,Tableau3Bandes[],8,0)</f>
        <v>05034 – BILLARD TROYES AGGLO</v>
      </c>
      <c r="N568" s="1">
        <f>'Cadre 01-09-2025'!A569</f>
        <v>0</v>
      </c>
      <c r="R568" s="11" t="str">
        <f t="shared" si="24"/>
        <v>130821 P</v>
      </c>
      <c r="T568" s="1" t="s">
        <v>1190</v>
      </c>
      <c r="U568" s="1" t="str">
        <f t="shared" si="25"/>
        <v>JAU SILVERE</v>
      </c>
      <c r="V568" s="1" t="str">
        <f t="shared" si="26"/>
        <v>01010 – B.C. LINGOLSHEIM</v>
      </c>
    </row>
    <row r="569" spans="2:22" ht="15.75" thickBot="1" x14ac:dyDescent="0.3">
      <c r="B569" s="6" t="str">
        <f>'Libre 01-09-2025'!A570</f>
        <v>167090 V</v>
      </c>
      <c r="C569" s="1" t="str">
        <f>VLOOKUP(B569,TableauLibre[],2,0)</f>
        <v>JEANDEL JEAN LOUIS</v>
      </c>
      <c r="D569" s="23" t="str">
        <f>VLOOKUP(B569,TableauLibre[],8,0)</f>
        <v>11073 – BILLARD CLUB GERARDMER</v>
      </c>
      <c r="F569" s="12" t="str">
        <f>'Bande 01-09-2025'!A570</f>
        <v>152626 Y</v>
      </c>
      <c r="G569" s="1" t="str">
        <f>VLOOKUP(F569,TableauBande[],2,0)</f>
        <v>TREIBER HUBERT</v>
      </c>
      <c r="H569" s="23" t="str">
        <f>VLOOKUP(F569,TableauBande[],8,0)</f>
        <v>01041 – COLMAR BILLARD CLUB 71</v>
      </c>
      <c r="J569" s="13" t="str">
        <f>'3B 01-09-2025'!A570</f>
        <v>139875 V</v>
      </c>
      <c r="K569" s="1" t="str">
        <f>VLOOKUP(J569,Tableau3Bandes[],2,0)</f>
        <v>PETIT JEAN CLAUDE</v>
      </c>
      <c r="L569" s="23" t="str">
        <f>VLOOKUP(J569,Tableau3Bandes[],8,0)</f>
        <v>01016 – B.C. HAGUENAU</v>
      </c>
      <c r="N569" s="1">
        <f>'Cadre 01-09-2025'!A570</f>
        <v>0</v>
      </c>
      <c r="R569" s="11" t="str">
        <f t="shared" si="24"/>
        <v>167090 V</v>
      </c>
      <c r="T569" s="1" t="s">
        <v>1192</v>
      </c>
      <c r="U569" s="1" t="str">
        <f t="shared" si="25"/>
        <v>JEANDEL JEAN LOUIS</v>
      </c>
      <c r="V569" s="1" t="str">
        <f t="shared" si="26"/>
        <v>11073 – BILLARD CLUB GERARDMER</v>
      </c>
    </row>
    <row r="570" spans="2:22" ht="15.75" thickBot="1" x14ac:dyDescent="0.3">
      <c r="B570" s="6" t="str">
        <f>'Libre 01-09-2025'!A571</f>
        <v>159957 R</v>
      </c>
      <c r="C570" s="1" t="str">
        <f>VLOOKUP(B570,TableauLibre[],2,0)</f>
        <v>JEANGEORGES LUC</v>
      </c>
      <c r="D570" s="23" t="str">
        <f>VLOOKUP(B570,TableauLibre[],8,0)</f>
        <v>11042 – BILLARD CLUB STEPHANOIS</v>
      </c>
      <c r="F570" s="12" t="str">
        <f>'Bande 01-09-2025'!A571</f>
        <v>132187 D</v>
      </c>
      <c r="G570" s="1" t="str">
        <f>VLOOKUP(F570,TableauBande[],2,0)</f>
        <v>TROUSSET JACKY</v>
      </c>
      <c r="H570" s="23" t="str">
        <f>VLOOKUP(F570,TableauBande[],8,0)</f>
        <v>05043 – ACAD. TAPIS VERT DE REIMS</v>
      </c>
      <c r="J570" s="13" t="str">
        <f>'3B 01-09-2025'!A571</f>
        <v>011739 N</v>
      </c>
      <c r="K570" s="1" t="str">
        <f>VLOOKUP(J570,Tableau3Bandes[],2,0)</f>
        <v>PETRISOT CLAUDE</v>
      </c>
      <c r="L570" s="23" t="str">
        <f>VLOOKUP(J570,Tableau3Bandes[],8,0)</f>
        <v>05001 – ACAD.CHARLEVILLE-MEZIERES</v>
      </c>
      <c r="N570" s="1">
        <f>'Cadre 01-09-2025'!A571</f>
        <v>0</v>
      </c>
      <c r="R570" s="11" t="str">
        <f t="shared" si="24"/>
        <v>159957 R</v>
      </c>
      <c r="T570" s="1" t="s">
        <v>1194</v>
      </c>
      <c r="U570" s="1" t="str">
        <f t="shared" si="25"/>
        <v>JEANGEORGES LUC</v>
      </c>
      <c r="V570" s="1" t="str">
        <f t="shared" si="26"/>
        <v>11042 – BILLARD CLUB STEPHANOIS</v>
      </c>
    </row>
    <row r="571" spans="2:22" ht="15.75" thickBot="1" x14ac:dyDescent="0.3">
      <c r="B571" s="6" t="str">
        <f>'Libre 01-09-2025'!A572</f>
        <v>143982 U</v>
      </c>
      <c r="C571" s="1" t="str">
        <f>VLOOKUP(B571,TableauLibre[],2,0)</f>
        <v>JEANNY NICOLE</v>
      </c>
      <c r="D571" s="23" t="str">
        <f>VLOOKUP(B571,TableauLibre[],8,0)</f>
        <v>05034 – BILLARD TROYES AGGLO</v>
      </c>
      <c r="F571" s="12" t="str">
        <f>'Bande 01-09-2025'!A572</f>
        <v>134155 V</v>
      </c>
      <c r="G571" s="1" t="str">
        <f>VLOOKUP(F571,TableauBande[],2,0)</f>
        <v>TROUSSET SEBASTIEN</v>
      </c>
      <c r="H571" s="23" t="str">
        <f>VLOOKUP(F571,TableauBande[],8,0)</f>
        <v>05043 – ACAD. TAPIS VERT DE REIMS</v>
      </c>
      <c r="J571" s="13" t="str">
        <f>'3B 01-09-2025'!A572</f>
        <v>010107 T</v>
      </c>
      <c r="K571" s="1" t="str">
        <f>VLOOKUP(J571,Tableau3Bandes[],2,0)</f>
        <v>PETTON DANIEL</v>
      </c>
      <c r="L571" s="23" t="str">
        <f>VLOOKUP(J571,Tableau3Bandes[],8,0)</f>
        <v>01042 – RETRO CLUB COLMAR</v>
      </c>
      <c r="N571" s="1">
        <f>'Cadre 01-09-2025'!A572</f>
        <v>0</v>
      </c>
      <c r="R571" s="11" t="str">
        <f t="shared" si="24"/>
        <v>143982 U</v>
      </c>
      <c r="T571" s="1" t="s">
        <v>1196</v>
      </c>
      <c r="U571" s="1" t="str">
        <f t="shared" si="25"/>
        <v>JEANNY NICOLE</v>
      </c>
      <c r="V571" s="1" t="str">
        <f t="shared" si="26"/>
        <v>05034 – BILLARD TROYES AGGLO</v>
      </c>
    </row>
    <row r="572" spans="2:22" ht="15.75" thickBot="1" x14ac:dyDescent="0.3">
      <c r="B572" s="6" t="str">
        <f>'Libre 01-09-2025'!A573</f>
        <v>120530 U</v>
      </c>
      <c r="C572" s="1" t="str">
        <f>VLOOKUP(B572,TableauLibre[],2,0)</f>
        <v>JOANNES THOMAS</v>
      </c>
      <c r="D572" s="23" t="str">
        <f>VLOOKUP(B572,TableauLibre[],8,0)</f>
        <v>11027 – ASS. SPORT. LAXOVIENNE DE BILLARD</v>
      </c>
      <c r="F572" s="12" t="str">
        <f>'Bande 01-09-2025'!A573</f>
        <v>150716 X</v>
      </c>
      <c r="G572" s="1" t="str">
        <f>VLOOKUP(F572,TableauBande[],2,0)</f>
        <v>TROYA DOUBLON ANDRES</v>
      </c>
      <c r="H572" s="23" t="str">
        <f>VLOOKUP(F572,TableauBande[],8,0)</f>
        <v>01002 – B.C 1935 STRASBOURG-SCHILTIGHEIM</v>
      </c>
      <c r="J572" s="13" t="str">
        <f>'3B 01-09-2025'!A573</f>
        <v>146497 N</v>
      </c>
      <c r="K572" s="1" t="str">
        <f>VLOOKUP(J572,Tableau3Bandes[],2,0)</f>
        <v>PFEIFFER GERARD</v>
      </c>
      <c r="L572" s="23" t="str">
        <f>VLOOKUP(J572,Tableau3Bandes[],8,0)</f>
        <v>01035 – B.C. 60 COCOBEN</v>
      </c>
      <c r="N572" s="1">
        <f>'Cadre 01-09-2025'!A573</f>
        <v>0</v>
      </c>
      <c r="R572" s="11" t="str">
        <f t="shared" si="24"/>
        <v>120530 U</v>
      </c>
      <c r="T572" s="1" t="s">
        <v>1198</v>
      </c>
      <c r="U572" s="1" t="str">
        <f t="shared" si="25"/>
        <v>JOANNES THOMAS</v>
      </c>
      <c r="V572" s="1" t="str">
        <f t="shared" si="26"/>
        <v>11027 – ASS. SPORT. LAXOVIENNE DE BILLARD</v>
      </c>
    </row>
    <row r="573" spans="2:22" ht="15.75" thickBot="1" x14ac:dyDescent="0.3">
      <c r="B573" s="6" t="str">
        <f>'Libre 01-09-2025'!A574</f>
        <v>154280 W</v>
      </c>
      <c r="C573" s="1" t="str">
        <f>VLOOKUP(B573,TableauLibre[],2,0)</f>
        <v>JOASEM DANIEL</v>
      </c>
      <c r="D573" s="23" t="str">
        <f>VLOOKUP(B573,TableauLibre[],8,0)</f>
        <v>11027 – ASS. SPORT. LAXOVIENNE DE BILLARD</v>
      </c>
      <c r="F573" s="12" t="str">
        <f>'Bande 01-09-2025'!A574</f>
        <v>149512 N</v>
      </c>
      <c r="G573" s="1" t="str">
        <f>VLOOKUP(F573,TableauBande[],2,0)</f>
        <v>TUBIANA MARC</v>
      </c>
      <c r="H573" s="23" t="str">
        <f>VLOOKUP(F573,TableauBande[],8,0)</f>
        <v>01004 – B.C. BISCHHEIM</v>
      </c>
      <c r="J573" s="13" t="str">
        <f>'3B 01-09-2025'!A574</f>
        <v>010068 G</v>
      </c>
      <c r="K573" s="1" t="str">
        <f>VLOOKUP(J573,Tableau3Bandes[],2,0)</f>
        <v>PFLEGER ROGER</v>
      </c>
      <c r="L573" s="23" t="str">
        <f>VLOOKUP(J573,Tableau3Bandes[],8,0)</f>
        <v>01010 – B.C. LINGOLSHEIM</v>
      </c>
      <c r="N573" s="1">
        <f>'Cadre 01-09-2025'!A574</f>
        <v>0</v>
      </c>
      <c r="R573" s="11" t="str">
        <f t="shared" si="24"/>
        <v>154280 W</v>
      </c>
      <c r="T573" s="1" t="s">
        <v>1200</v>
      </c>
      <c r="U573" s="1" t="str">
        <f t="shared" si="25"/>
        <v>JOASEM DANIEL</v>
      </c>
      <c r="V573" s="1" t="str">
        <f t="shared" si="26"/>
        <v>11027 – ASS. SPORT. LAXOVIENNE DE BILLARD</v>
      </c>
    </row>
    <row r="574" spans="2:22" ht="15.75" thickBot="1" x14ac:dyDescent="0.3">
      <c r="B574" s="6" t="str">
        <f>'Libre 01-09-2025'!A575</f>
        <v>102811 H</v>
      </c>
      <c r="C574" s="1" t="str">
        <f>VLOOKUP(B574,TableauLibre[],2,0)</f>
        <v>JOLIAT SEBASTIEN</v>
      </c>
      <c r="D574" s="23" t="str">
        <f>VLOOKUP(B574,TableauLibre[],8,0)</f>
        <v>11033 – BILLARD CLUB AUDUN VILLERUPT</v>
      </c>
      <c r="F574" s="12" t="str">
        <f>'Bande 01-09-2025'!A575</f>
        <v>017287 X</v>
      </c>
      <c r="G574" s="1" t="str">
        <f>VLOOKUP(F574,TableauBande[],2,0)</f>
        <v>TURPIN JONATHAN</v>
      </c>
      <c r="H574" s="23" t="str">
        <f>VLOOKUP(F574,TableauBande[],8,0)</f>
        <v>01049 – B.C. BARR</v>
      </c>
      <c r="J574" s="13" t="str">
        <f>'3B 01-09-2025'!A575</f>
        <v>015064 K</v>
      </c>
      <c r="K574" s="1" t="str">
        <f>VLOOKUP(J574,Tableau3Bandes[],2,0)</f>
        <v>PHAM NGOC LAM</v>
      </c>
      <c r="L574" s="23" t="str">
        <f>VLOOKUP(J574,Tableau3Bandes[],8,0)</f>
        <v>11021 – A.J.B. THIONVILLE</v>
      </c>
      <c r="N574" s="1">
        <f>'Cadre 01-09-2025'!A575</f>
        <v>0</v>
      </c>
      <c r="R574" s="11" t="str">
        <f t="shared" si="24"/>
        <v>102811 H</v>
      </c>
      <c r="T574" s="1" t="s">
        <v>1202</v>
      </c>
      <c r="U574" s="1" t="str">
        <f t="shared" si="25"/>
        <v>JOLIAT SEBASTIEN</v>
      </c>
      <c r="V574" s="1" t="str">
        <f t="shared" si="26"/>
        <v>11033 – BILLARD CLUB AUDUN VILLERUPT</v>
      </c>
    </row>
    <row r="575" spans="2:22" ht="15.75" thickBot="1" x14ac:dyDescent="0.3">
      <c r="B575" s="6" t="str">
        <f>'Libre 01-09-2025'!A576</f>
        <v>129673 L</v>
      </c>
      <c r="C575" s="1" t="str">
        <f>VLOOKUP(B575,TableauLibre[],2,0)</f>
        <v>JOLIVET ANTHONY</v>
      </c>
      <c r="D575" s="23" t="str">
        <f>VLOOKUP(B575,TableauLibre[],8,0)</f>
        <v>11048 – ACADEMIE DE BILLARD DE ST DIZIER</v>
      </c>
      <c r="F575" s="12" t="str">
        <f>'Bande 01-09-2025'!A576</f>
        <v>160109 G</v>
      </c>
      <c r="G575" s="1" t="str">
        <f>VLOOKUP(F575,TableauBande[],2,0)</f>
        <v>UNG BUN TEK</v>
      </c>
      <c r="H575" s="23" t="str">
        <f>VLOOKUP(F575,TableauBande[],8,0)</f>
        <v>05035 – ROMILLY SPORT 10 SECTION BILLARD</v>
      </c>
      <c r="J575" s="13" t="str">
        <f>'3B 01-09-2025'!A576</f>
        <v>122441 H</v>
      </c>
      <c r="K575" s="1" t="str">
        <f>VLOOKUP(J575,Tableau3Bandes[],2,0)</f>
        <v>PICCINA FRANCOIS</v>
      </c>
      <c r="L575" s="23" t="str">
        <f>VLOOKUP(J575,Tableau3Bandes[],8,0)</f>
        <v>01044 – F.C. MULHOUSE</v>
      </c>
      <c r="N575" s="1">
        <f>'Cadre 01-09-2025'!A576</f>
        <v>0</v>
      </c>
      <c r="R575" s="11" t="str">
        <f t="shared" si="24"/>
        <v>129673 L</v>
      </c>
      <c r="T575" s="1" t="s">
        <v>1204</v>
      </c>
      <c r="U575" s="1" t="str">
        <f t="shared" si="25"/>
        <v>JOLIVET ANTHONY</v>
      </c>
      <c r="V575" s="1" t="str">
        <f t="shared" si="26"/>
        <v>11048 – ACADEMIE DE BILLARD DE ST DIZIER</v>
      </c>
    </row>
    <row r="576" spans="2:22" ht="15.75" thickBot="1" x14ac:dyDescent="0.3">
      <c r="B576" s="6" t="str">
        <f>'Libre 01-09-2025'!A577</f>
        <v>149579 L</v>
      </c>
      <c r="C576" s="1" t="str">
        <f>VLOOKUP(B576,TableauLibre[],2,0)</f>
        <v>JOLLY JACKY</v>
      </c>
      <c r="D576" s="23" t="str">
        <f>VLOOKUP(B576,TableauLibre[],8,0)</f>
        <v>05040 – EPERNAY BILLARD CLUB</v>
      </c>
      <c r="F576" s="12" t="str">
        <f>'Bande 01-09-2025'!A577</f>
        <v>014970 U</v>
      </c>
      <c r="G576" s="1" t="str">
        <f>VLOOKUP(F576,TableauBande[],2,0)</f>
        <v>URGESE ANTONIO</v>
      </c>
      <c r="H576" s="23" t="str">
        <f>VLOOKUP(F576,TableauBande[],8,0)</f>
        <v>11048 – ACADEMIE DE BILLARD DE ST DIZIER</v>
      </c>
      <c r="J576" s="13" t="str">
        <f>'3B 01-09-2025'!A577</f>
        <v>010062 A</v>
      </c>
      <c r="K576" s="1" t="str">
        <f>VLOOKUP(J576,Tableau3Bandes[],2,0)</f>
        <v>PIERRAT BERNARD</v>
      </c>
      <c r="L576" s="23" t="str">
        <f>VLOOKUP(J576,Tableau3Bandes[],8,0)</f>
        <v>01016 – B.C. HAGUENAU</v>
      </c>
      <c r="N576" s="1">
        <f>'Cadre 01-09-2025'!A577</f>
        <v>0</v>
      </c>
      <c r="R576" s="11" t="str">
        <f t="shared" si="24"/>
        <v>149579 L</v>
      </c>
      <c r="T576" s="1" t="s">
        <v>1206</v>
      </c>
      <c r="U576" s="1" t="str">
        <f t="shared" si="25"/>
        <v>JOLLY JACKY</v>
      </c>
      <c r="V576" s="1" t="str">
        <f t="shared" si="26"/>
        <v>05040 – EPERNAY BILLARD CLUB</v>
      </c>
    </row>
    <row r="577" spans="2:22" ht="15.75" thickBot="1" x14ac:dyDescent="0.3">
      <c r="B577" s="6" t="str">
        <f>'Libre 01-09-2025'!A578</f>
        <v>014984 I</v>
      </c>
      <c r="C577" s="1" t="str">
        <f>VLOOKUP(B577,TableauLibre[],2,0)</f>
        <v>JOLY DOMINIQUE</v>
      </c>
      <c r="D577" s="23" t="str">
        <f>VLOOKUP(B577,TableauLibre[],8,0)</f>
        <v>11052 – BILLARD CLUB FRIGNICOURT</v>
      </c>
      <c r="F577" s="12" t="str">
        <f>'Bande 01-09-2025'!A578</f>
        <v>138212 W</v>
      </c>
      <c r="G577" s="1" t="str">
        <f>VLOOKUP(F577,TableauBande[],2,0)</f>
        <v>UYTTER BRUNO</v>
      </c>
      <c r="H577" s="23" t="str">
        <f>VLOOKUP(F577,TableauBande[],8,0)</f>
        <v>01004 – B.C. BISCHHEIM</v>
      </c>
      <c r="J577" s="13" t="str">
        <f>'3B 01-09-2025'!A578</f>
        <v>149673 N</v>
      </c>
      <c r="K577" s="1" t="str">
        <f>VLOOKUP(J577,Tableau3Bandes[],2,0)</f>
        <v>PIERRON ALAIN</v>
      </c>
      <c r="L577" s="23" t="str">
        <f>VLOOKUP(J577,Tableau3Bandes[],8,0)</f>
        <v>11053 – BILLARD CLUB LINEEN</v>
      </c>
      <c r="N577" s="1">
        <f>'Cadre 01-09-2025'!A578</f>
        <v>0</v>
      </c>
      <c r="R577" s="11" t="str">
        <f t="shared" si="24"/>
        <v>014984 I</v>
      </c>
      <c r="T577" s="1" t="s">
        <v>1208</v>
      </c>
      <c r="U577" s="1" t="str">
        <f t="shared" si="25"/>
        <v>JOLY DOMINIQUE</v>
      </c>
      <c r="V577" s="1" t="str">
        <f t="shared" si="26"/>
        <v>11052 – BILLARD CLUB FRIGNICOURT</v>
      </c>
    </row>
    <row r="578" spans="2:22" ht="15.75" thickBot="1" x14ac:dyDescent="0.3">
      <c r="B578" s="6" t="str">
        <f>'Libre 01-09-2025'!A579</f>
        <v>181741 V</v>
      </c>
      <c r="C578" s="1" t="str">
        <f>VLOOKUP(B578,TableauLibre[],2,0)</f>
        <v>JOLY PASCAL</v>
      </c>
      <c r="D578" s="23" t="str">
        <f>VLOOKUP(B578,TableauLibre[],8,0)</f>
        <v>11034 – BILLARD CLUB EPINAL</v>
      </c>
      <c r="F578" s="12" t="str">
        <f>'Bande 01-09-2025'!A579</f>
        <v>147277 J</v>
      </c>
      <c r="G578" s="1" t="str">
        <f>VLOOKUP(F578,TableauBande[],2,0)</f>
        <v>VACHEZ ALAIN</v>
      </c>
      <c r="H578" s="23" t="str">
        <f>VLOOKUP(F578,TableauBande[],8,0)</f>
        <v>11048 – ACADEMIE DE BILLARD DE ST DIZIER</v>
      </c>
      <c r="J578" s="13" t="str">
        <f>'3B 01-09-2025'!A579</f>
        <v>013937 B</v>
      </c>
      <c r="K578" s="1" t="str">
        <f>VLOOKUP(J578,Tableau3Bandes[],2,0)</f>
        <v>PIGAL BERNARD</v>
      </c>
      <c r="L578" s="23" t="str">
        <f>VLOOKUP(J578,Tableau3Bandes[],8,0)</f>
        <v>05034 – BILLARD TROYES AGGLO</v>
      </c>
      <c r="N578" s="1">
        <f>'Cadre 01-09-2025'!A579</f>
        <v>0</v>
      </c>
      <c r="R578" s="11" t="str">
        <f t="shared" ref="R578:R641" si="27">B578</f>
        <v>181741 V</v>
      </c>
      <c r="T578" s="1" t="s">
        <v>1210</v>
      </c>
      <c r="U578" s="1" t="str">
        <f t="shared" ref="U578:U641" si="28">VLOOKUP(T578,B:D,2,0)</f>
        <v>JOLY PASCAL</v>
      </c>
      <c r="V578" s="1" t="str">
        <f t="shared" ref="V578:V641" si="29">VLOOKUP(T578,B:D,3,0)</f>
        <v>11034 – BILLARD CLUB EPINAL</v>
      </c>
    </row>
    <row r="579" spans="2:22" ht="15.75" thickBot="1" x14ac:dyDescent="0.3">
      <c r="B579" s="6" t="str">
        <f>'Libre 01-09-2025'!A580</f>
        <v>125815 B</v>
      </c>
      <c r="C579" s="1" t="str">
        <f>VLOOKUP(B579,TableauLibre[],2,0)</f>
        <v>JONARD MATTHIEU</v>
      </c>
      <c r="D579" s="23" t="str">
        <f>VLOOKUP(B579,TableauLibre[],8,0)</f>
        <v>05043 – ACAD. TAPIS VERT DE REIMS</v>
      </c>
      <c r="F579" s="12" t="str">
        <f>'Bande 01-09-2025'!A580</f>
        <v>014789 V</v>
      </c>
      <c r="G579" s="1" t="str">
        <f>VLOOKUP(F579,TableauBande[],2,0)</f>
        <v>VADALA GINO</v>
      </c>
      <c r="H579" s="23" t="str">
        <f>VLOOKUP(F579,TableauBande[],8,0)</f>
        <v>11007 – BILLARD CLUB KNUTANGE</v>
      </c>
      <c r="J579" s="13" t="str">
        <f>'3B 01-09-2025'!A580</f>
        <v>015059 F</v>
      </c>
      <c r="K579" s="1" t="str">
        <f>VLOOKUP(J579,Tableau3Bandes[],2,0)</f>
        <v>PILARD LUCIEN</v>
      </c>
      <c r="L579" s="23" t="str">
        <f>VLOOKUP(J579,Tableau3Bandes[],8,0)</f>
        <v>11067 – BILLARD CLUB FLORANGE</v>
      </c>
      <c r="N579" s="1">
        <f>'Cadre 01-09-2025'!A580</f>
        <v>0</v>
      </c>
      <c r="R579" s="11" t="str">
        <f t="shared" si="27"/>
        <v>125815 B</v>
      </c>
      <c r="T579" s="1" t="s">
        <v>1212</v>
      </c>
      <c r="U579" s="1" t="str">
        <f t="shared" si="28"/>
        <v>JONARD MATTHIEU</v>
      </c>
      <c r="V579" s="1" t="str">
        <f t="shared" si="29"/>
        <v>05043 – ACAD. TAPIS VERT DE REIMS</v>
      </c>
    </row>
    <row r="580" spans="2:22" ht="15.75" thickBot="1" x14ac:dyDescent="0.3">
      <c r="B580" s="6" t="str">
        <f>'Libre 01-09-2025'!A581</f>
        <v>010161 V</v>
      </c>
      <c r="C580" s="1" t="str">
        <f>VLOOKUP(B580,TableauLibre[],2,0)</f>
        <v>JOSEPH PASCAL</v>
      </c>
      <c r="D580" s="23" t="str">
        <f>VLOOKUP(B580,TableauLibre[],8,0)</f>
        <v>01031 – B.C. ERSTEIN</v>
      </c>
      <c r="F580" s="12" t="str">
        <f>'Bande 01-09-2025'!A581</f>
        <v>129654 S</v>
      </c>
      <c r="G580" s="1" t="str">
        <f>VLOOKUP(F580,TableauBande[],2,0)</f>
        <v>VAILLANT ERIC</v>
      </c>
      <c r="H580" s="23" t="str">
        <f>VLOOKUP(F580,TableauBande[],8,0)</f>
        <v>11050 – BILLARD CLUB SAINT MIHIEL</v>
      </c>
      <c r="J580" s="13" t="str">
        <f>'3B 01-09-2025'!A581</f>
        <v>015004 C</v>
      </c>
      <c r="K580" s="1" t="str">
        <f>VLOOKUP(J580,Tableau3Bandes[],2,0)</f>
        <v>PILOTTO LEO</v>
      </c>
      <c r="L580" s="23" t="str">
        <f>VLOOKUP(J580,Tableau3Bandes[],8,0)</f>
        <v>11021 – A.J.B. THIONVILLE</v>
      </c>
      <c r="N580" s="1">
        <f>'Cadre 01-09-2025'!A581</f>
        <v>0</v>
      </c>
      <c r="R580" s="11" t="str">
        <f t="shared" si="27"/>
        <v>010161 V</v>
      </c>
      <c r="T580" s="1" t="s">
        <v>1214</v>
      </c>
      <c r="U580" s="1" t="str">
        <f t="shared" si="28"/>
        <v>JOSEPH PASCAL</v>
      </c>
      <c r="V580" s="1" t="str">
        <f t="shared" si="29"/>
        <v>01031 – B.C. ERSTEIN</v>
      </c>
    </row>
    <row r="581" spans="2:22" ht="15.75" thickBot="1" x14ac:dyDescent="0.3">
      <c r="B581" s="6" t="str">
        <f>'Libre 01-09-2025'!A582</f>
        <v>011886 E</v>
      </c>
      <c r="C581" s="1" t="str">
        <f>VLOOKUP(B581,TableauLibre[],2,0)</f>
        <v>JOSSIER PATRICE</v>
      </c>
      <c r="D581" s="23" t="str">
        <f>VLOOKUP(B581,TableauLibre[],8,0)</f>
        <v>05028 – BILLARD CLUB DE MARIGNY ST FLAVY</v>
      </c>
      <c r="F581" s="12" t="str">
        <f>'Bande 01-09-2025'!A582</f>
        <v>148007 C</v>
      </c>
      <c r="G581" s="1" t="str">
        <f>VLOOKUP(F581,TableauBande[],2,0)</f>
        <v>VALENTIN JEAN JACQUES</v>
      </c>
      <c r="H581" s="23" t="str">
        <f>VLOOKUP(F581,TableauBande[],8,0)</f>
        <v>05043 – ACAD. TAPIS VERT DE REIMS</v>
      </c>
      <c r="J581" s="13" t="str">
        <f>'3B 01-09-2025'!A582</f>
        <v>135209 J</v>
      </c>
      <c r="K581" s="1" t="str">
        <f>VLOOKUP(J581,Tableau3Bandes[],2,0)</f>
        <v>PIOTRKOWSKI MICHEL</v>
      </c>
      <c r="L581" s="23" t="str">
        <f>VLOOKUP(J581,Tableau3Bandes[],8,0)</f>
        <v>11027 – ASS. SPORT. LAXOVIENNE DE BILLARD</v>
      </c>
      <c r="N581" s="1">
        <f>'Cadre 01-09-2025'!A582</f>
        <v>0</v>
      </c>
      <c r="R581" s="11" t="str">
        <f t="shared" si="27"/>
        <v>011886 E</v>
      </c>
      <c r="T581" s="1" t="s">
        <v>1216</v>
      </c>
      <c r="U581" s="1" t="str">
        <f t="shared" si="28"/>
        <v>JOSSIER PATRICE</v>
      </c>
      <c r="V581" s="1" t="str">
        <f t="shared" si="29"/>
        <v>05028 – BILLARD CLUB DE MARIGNY ST FLAVY</v>
      </c>
    </row>
    <row r="582" spans="2:22" ht="15.75" thickBot="1" x14ac:dyDescent="0.3">
      <c r="B582" s="6" t="str">
        <f>'Libre 01-09-2025'!A583</f>
        <v>149199 Y</v>
      </c>
      <c r="C582" s="1" t="str">
        <f>VLOOKUP(B582,TableauLibre[],2,0)</f>
        <v>JOSSIER SACHA</v>
      </c>
      <c r="D582" s="23" t="str">
        <f>VLOOKUP(B582,TableauLibre[],8,0)</f>
        <v>05034 – BILLARD TROYES AGGLO</v>
      </c>
      <c r="F582" s="12" t="str">
        <f>'Bande 01-09-2025'!A583</f>
        <v>011802 Y</v>
      </c>
      <c r="G582" s="1" t="str">
        <f>VLOOKUP(F582,TableauBande[],2,0)</f>
        <v>VALIERE REGIS</v>
      </c>
      <c r="H582" s="23" t="str">
        <f>VLOOKUP(F582,TableauBande[],8,0)</f>
        <v>05043 – ACAD. TAPIS VERT DE REIMS</v>
      </c>
      <c r="J582" s="13" t="str">
        <f>'3B 01-09-2025'!A583</f>
        <v>146537 B</v>
      </c>
      <c r="K582" s="1" t="str">
        <f>VLOOKUP(J582,Tableau3Bandes[],2,0)</f>
        <v>PLIEZ MARCEL</v>
      </c>
      <c r="L582" s="23" t="str">
        <f>VLOOKUP(J582,Tableau3Bandes[],8,0)</f>
        <v>11044 – SAINT-DIE DES VOSGES BILLARD</v>
      </c>
      <c r="N582" s="1">
        <f>'Cadre 01-09-2025'!A583</f>
        <v>0</v>
      </c>
      <c r="R582" s="11" t="str">
        <f t="shared" si="27"/>
        <v>149199 Y</v>
      </c>
      <c r="T582" s="1" t="s">
        <v>1218</v>
      </c>
      <c r="U582" s="1" t="str">
        <f t="shared" si="28"/>
        <v>JOSSIER SACHA</v>
      </c>
      <c r="V582" s="1" t="str">
        <f t="shared" si="29"/>
        <v>05034 – BILLARD TROYES AGGLO</v>
      </c>
    </row>
    <row r="583" spans="2:22" ht="15.75" thickBot="1" x14ac:dyDescent="0.3">
      <c r="B583" s="6" t="str">
        <f>'Libre 01-09-2025'!A584</f>
        <v>140967 V</v>
      </c>
      <c r="C583" s="1" t="str">
        <f>VLOOKUP(B583,TableauLibre[],2,0)</f>
        <v>JOUEN CHRISTIAN</v>
      </c>
      <c r="D583" s="23" t="str">
        <f>VLOOKUP(B583,TableauLibre[],8,0)</f>
        <v>11029 – BILLARD CLUB MUSSIPONTAIN</v>
      </c>
      <c r="F583" s="12" t="str">
        <f>'Bande 01-09-2025'!A584</f>
        <v>105374 W</v>
      </c>
      <c r="G583" s="1" t="str">
        <f>VLOOKUP(F583,TableauBande[],2,0)</f>
        <v>VASSEUR GUILLAUME</v>
      </c>
      <c r="H583" s="23" t="str">
        <f>VLOOKUP(F583,TableauBande[],8,0)</f>
        <v>05043 – ACAD. TAPIS VERT DE REIMS</v>
      </c>
      <c r="J583" s="13" t="str">
        <f>'3B 01-09-2025'!A584</f>
        <v>119612 M</v>
      </c>
      <c r="K583" s="1" t="str">
        <f>VLOOKUP(J583,Tableau3Bandes[],2,0)</f>
        <v>POIROT DOMINIQUE</v>
      </c>
      <c r="L583" s="23" t="str">
        <f>VLOOKUP(J583,Tableau3Bandes[],8,0)</f>
        <v>11005 – E.S. HAGONDANGE</v>
      </c>
      <c r="N583" s="1">
        <f>'Cadre 01-09-2025'!A584</f>
        <v>0</v>
      </c>
      <c r="R583" s="11" t="str">
        <f t="shared" si="27"/>
        <v>140967 V</v>
      </c>
      <c r="T583" s="1" t="s">
        <v>1220</v>
      </c>
      <c r="U583" s="1" t="str">
        <f t="shared" si="28"/>
        <v>JOUEN CHRISTIAN</v>
      </c>
      <c r="V583" s="1" t="str">
        <f t="shared" si="29"/>
        <v>11029 – BILLARD CLUB MUSSIPONTAIN</v>
      </c>
    </row>
    <row r="584" spans="2:22" ht="15.75" thickBot="1" x14ac:dyDescent="0.3">
      <c r="B584" s="6" t="str">
        <f>'Libre 01-09-2025'!A585</f>
        <v>161273 X</v>
      </c>
      <c r="C584" s="1" t="str">
        <f>VLOOKUP(B584,TableauLibre[],2,0)</f>
        <v>JOUNAULT CHARLES</v>
      </c>
      <c r="D584" s="23" t="str">
        <f>VLOOKUP(B584,TableauLibre[],8,0)</f>
        <v>11055 – BILLARD CLUB TOULOIS</v>
      </c>
      <c r="F584" s="12" t="str">
        <f>'Bande 01-09-2025'!A585</f>
        <v>111715 T</v>
      </c>
      <c r="G584" s="1" t="str">
        <f>VLOOKUP(F584,TableauBande[],2,0)</f>
        <v>VAUGELADE JEAN</v>
      </c>
      <c r="H584" s="23" t="str">
        <f>VLOOKUP(F584,TableauBande[],8,0)</f>
        <v>05028 – BILLARD CLUB DE MARIGNY ST FLAVY</v>
      </c>
      <c r="J584" s="13" t="str">
        <f>'3B 01-09-2025'!A585</f>
        <v>014831 L</v>
      </c>
      <c r="K584" s="1" t="str">
        <f>VLOOKUP(J584,Tableau3Bandes[],2,0)</f>
        <v>POLEWCZYK MICHEL</v>
      </c>
      <c r="L584" s="23" t="str">
        <f>VLOOKUP(J584,Tableau3Bandes[],8,0)</f>
        <v>11005 – E.S. HAGONDANGE</v>
      </c>
      <c r="N584" s="1">
        <f>'Cadre 01-09-2025'!A585</f>
        <v>0</v>
      </c>
      <c r="R584" s="11" t="str">
        <f t="shared" si="27"/>
        <v>161273 X</v>
      </c>
      <c r="T584" s="1" t="s">
        <v>1222</v>
      </c>
      <c r="U584" s="1" t="str">
        <f t="shared" si="28"/>
        <v>JOUNAULT CHARLES</v>
      </c>
      <c r="V584" s="1" t="str">
        <f t="shared" si="29"/>
        <v>11055 – BILLARD CLUB TOULOIS</v>
      </c>
    </row>
    <row r="585" spans="2:22" ht="15.75" thickBot="1" x14ac:dyDescent="0.3">
      <c r="B585" s="6" t="str">
        <f>'Libre 01-09-2025'!A586</f>
        <v>150190 A</v>
      </c>
      <c r="C585" s="1" t="str">
        <f>VLOOKUP(B585,TableauLibre[],2,0)</f>
        <v>JOURDAN RODDY</v>
      </c>
      <c r="D585" s="23" t="str">
        <f>VLOOKUP(B585,TableauLibre[],8,0)</f>
        <v>05035 – ROMILLY SPORT 10 SECTION BILLARD</v>
      </c>
      <c r="F585" s="12" t="str">
        <f>'Bande 01-09-2025'!A586</f>
        <v>108566 Q</v>
      </c>
      <c r="G585" s="1" t="str">
        <f>VLOOKUP(F585,TableauBande[],2,0)</f>
        <v>VAUTRIN HUBERT</v>
      </c>
      <c r="H585" s="23" t="str">
        <f>VLOOKUP(F585,TableauBande[],8,0)</f>
        <v>11042 – BILLARD CLUB STEPHANOIS</v>
      </c>
      <c r="J585" s="13" t="str">
        <f>'3B 01-09-2025'!A586</f>
        <v>015119 N</v>
      </c>
      <c r="K585" s="1" t="str">
        <f>VLOOKUP(J585,Tableau3Bandes[],2,0)</f>
        <v>PONCET FRANCIS</v>
      </c>
      <c r="L585" s="23" t="str">
        <f>VLOOKUP(J585,Tableau3Bandes[],8,0)</f>
        <v>11003 – BILLARD CLUB BAN SAINT MARTIN</v>
      </c>
      <c r="N585" s="1">
        <f>'Cadre 01-09-2025'!A586</f>
        <v>0</v>
      </c>
      <c r="R585" s="11" t="str">
        <f t="shared" si="27"/>
        <v>150190 A</v>
      </c>
      <c r="T585" s="1" t="s">
        <v>1224</v>
      </c>
      <c r="U585" s="1" t="str">
        <f t="shared" si="28"/>
        <v>JOURDAN RODDY</v>
      </c>
      <c r="V585" s="1" t="str">
        <f t="shared" si="29"/>
        <v>05035 – ROMILLY SPORT 10 SECTION BILLARD</v>
      </c>
    </row>
    <row r="586" spans="2:22" ht="15.75" thickBot="1" x14ac:dyDescent="0.3">
      <c r="B586" s="6" t="str">
        <f>'Libre 01-09-2025'!A587</f>
        <v>125158 U</v>
      </c>
      <c r="C586" s="1" t="str">
        <f>VLOOKUP(B586,TableauLibre[],2,0)</f>
        <v>JOURDAN SERGE</v>
      </c>
      <c r="D586" s="23" t="str">
        <f>VLOOKUP(B586,TableauLibre[],8,0)</f>
        <v>01018 – B.C. 55 SAINT LOUIS</v>
      </c>
      <c r="F586" s="12" t="str">
        <f>'Bande 01-09-2025'!A587</f>
        <v>010139 Z</v>
      </c>
      <c r="G586" s="1" t="str">
        <f>VLOOKUP(F586,TableauBande[],2,0)</f>
        <v>VEBERT OLIVIER</v>
      </c>
      <c r="H586" s="23" t="str">
        <f>VLOOKUP(F586,TableauBande[],8,0)</f>
        <v>01044 – F.C. MULHOUSE</v>
      </c>
      <c r="J586" s="13" t="str">
        <f>'3B 01-09-2025'!A587</f>
        <v>011867 L</v>
      </c>
      <c r="K586" s="1" t="str">
        <f>VLOOKUP(J586,Tableau3Bandes[],2,0)</f>
        <v>PONSINET DOMINIQUE</v>
      </c>
      <c r="L586" s="23" t="str">
        <f>VLOOKUP(J586,Tableau3Bandes[],8,0)</f>
        <v>05001 – ACAD.CHARLEVILLE-MEZIERES</v>
      </c>
      <c r="N586" s="1">
        <f>'Cadre 01-09-2025'!A587</f>
        <v>0</v>
      </c>
      <c r="R586" s="11" t="str">
        <f t="shared" si="27"/>
        <v>125158 U</v>
      </c>
      <c r="T586" s="1" t="s">
        <v>1226</v>
      </c>
      <c r="U586" s="1" t="str">
        <f t="shared" si="28"/>
        <v>JOURDAN SERGE</v>
      </c>
      <c r="V586" s="1" t="str">
        <f t="shared" si="29"/>
        <v>01018 – B.C. 55 SAINT LOUIS</v>
      </c>
    </row>
    <row r="587" spans="2:22" ht="15.75" thickBot="1" x14ac:dyDescent="0.3">
      <c r="B587" s="6" t="str">
        <f>'Libre 01-09-2025'!A588</f>
        <v>115819 P</v>
      </c>
      <c r="C587" s="1" t="str">
        <f>VLOOKUP(B587,TableauLibre[],2,0)</f>
        <v>JUNGER RAYMOND</v>
      </c>
      <c r="D587" s="23" t="str">
        <f>VLOOKUP(B587,TableauLibre[],8,0)</f>
        <v>01016 – B.C. HAGUENAU</v>
      </c>
      <c r="F587" s="12" t="str">
        <f>'Bande 01-09-2025'!A588</f>
        <v>011887 F</v>
      </c>
      <c r="G587" s="1" t="str">
        <f>VLOOKUP(F587,TableauBande[],2,0)</f>
        <v>VELUT JULIEN</v>
      </c>
      <c r="H587" s="23" t="str">
        <f>VLOOKUP(F587,TableauBande[],8,0)</f>
        <v>05028 – BILLARD CLUB DE MARIGNY ST FLAVY</v>
      </c>
      <c r="J587" s="13" t="str">
        <f>'3B 01-09-2025'!A588</f>
        <v>143960 Y</v>
      </c>
      <c r="K587" s="1" t="str">
        <f>VLOOKUP(J587,Tableau3Bandes[],2,0)</f>
        <v>PONTHIEU DJASON</v>
      </c>
      <c r="L587" s="23" t="str">
        <f>VLOOKUP(J587,Tableau3Bandes[],8,0)</f>
        <v>05043 – ACAD. TAPIS VERT DE REIMS</v>
      </c>
      <c r="N587" s="1">
        <f>'Cadre 01-09-2025'!A588</f>
        <v>0</v>
      </c>
      <c r="R587" s="11" t="str">
        <f t="shared" si="27"/>
        <v>115819 P</v>
      </c>
      <c r="T587" s="1" t="s">
        <v>1228</v>
      </c>
      <c r="U587" s="1" t="str">
        <f t="shared" si="28"/>
        <v>JUNGER RAYMOND</v>
      </c>
      <c r="V587" s="1" t="str">
        <f t="shared" si="29"/>
        <v>01016 – B.C. HAGUENAU</v>
      </c>
    </row>
    <row r="588" spans="2:22" ht="15.75" thickBot="1" x14ac:dyDescent="0.3">
      <c r="B588" s="6" t="str">
        <f>'Libre 01-09-2025'!A589</f>
        <v>118311 L</v>
      </c>
      <c r="C588" s="1" t="str">
        <f>VLOOKUP(B588,TableauLibre[],2,0)</f>
        <v>JURISIC ANNICK</v>
      </c>
      <c r="D588" s="23" t="str">
        <f>VLOOKUP(B588,TableauLibre[],8,0)</f>
        <v>05043 – ACAD. TAPIS VERT DE REIMS</v>
      </c>
      <c r="F588" s="12" t="str">
        <f>'Bande 01-09-2025'!A589</f>
        <v>012012 A</v>
      </c>
      <c r="G588" s="1" t="str">
        <f>VLOOKUP(F588,TableauBande[],2,0)</f>
        <v>VENCHIARUTTI JEAN CHRISTOPHE</v>
      </c>
      <c r="H588" s="23" t="str">
        <f>VLOOKUP(F588,TableauBande[],8,0)</f>
        <v>05042 – ACAD.CHALONNAISE DE BILLARD</v>
      </c>
      <c r="J588" s="13" t="str">
        <f>'3B 01-09-2025'!A589</f>
        <v>149791 R</v>
      </c>
      <c r="K588" s="1" t="str">
        <f>VLOOKUP(J588,Tableau3Bandes[],2,0)</f>
        <v>PORNAIN FRANCOIS</v>
      </c>
      <c r="L588" s="23" t="str">
        <f>VLOOKUP(J588,Tableau3Bandes[],8,0)</f>
        <v>01070 – FCM BILLARD</v>
      </c>
      <c r="N588" s="1">
        <f>'Cadre 01-09-2025'!A589</f>
        <v>0</v>
      </c>
      <c r="R588" s="11" t="str">
        <f t="shared" si="27"/>
        <v>118311 L</v>
      </c>
      <c r="T588" s="1" t="s">
        <v>1230</v>
      </c>
      <c r="U588" s="1" t="str">
        <f t="shared" si="28"/>
        <v>JURISIC ANNICK</v>
      </c>
      <c r="V588" s="1" t="str">
        <f t="shared" si="29"/>
        <v>05043 – ACAD. TAPIS VERT DE REIMS</v>
      </c>
    </row>
    <row r="589" spans="2:22" ht="15.75" thickBot="1" x14ac:dyDescent="0.3">
      <c r="B589" s="6" t="str">
        <f>'Libre 01-09-2025'!A590</f>
        <v>111905 B</v>
      </c>
      <c r="C589" s="1" t="str">
        <f>VLOOKUP(B589,TableauLibre[],2,0)</f>
        <v>JURVILLIERS GERARD</v>
      </c>
      <c r="D589" s="23" t="str">
        <f>VLOOKUP(B589,TableauLibre[],8,0)</f>
        <v>05023 – BILLARD CLUB NOGENTAIS</v>
      </c>
      <c r="F589" s="12" t="str">
        <f>'Bande 01-09-2025'!A590</f>
        <v>150291 K</v>
      </c>
      <c r="G589" s="1" t="str">
        <f>VLOOKUP(F589,TableauBande[],2,0)</f>
        <v>VERGEOT CLAUDE</v>
      </c>
      <c r="H589" s="23" t="str">
        <f>VLOOKUP(F589,TableauBande[],8,0)</f>
        <v>05035 – ROMILLY SPORT 10 SECTION BILLARD</v>
      </c>
      <c r="J589" s="13" t="str">
        <f>'3B 01-09-2025'!A590</f>
        <v>015051 X</v>
      </c>
      <c r="K589" s="1" t="str">
        <f>VLOOKUP(J589,Tableau3Bandes[],2,0)</f>
        <v>POTHIER CHRISTOPHE</v>
      </c>
      <c r="L589" s="23" t="str">
        <f>VLOOKUP(J589,Tableau3Bandes[],8,0)</f>
        <v>11048 – ACADEMIE DE BILLARD DE ST DIZIER</v>
      </c>
      <c r="N589" s="1">
        <f>'Cadre 01-09-2025'!A590</f>
        <v>0</v>
      </c>
      <c r="R589" s="11" t="str">
        <f t="shared" si="27"/>
        <v>111905 B</v>
      </c>
      <c r="T589" s="1" t="s">
        <v>1232</v>
      </c>
      <c r="U589" s="1" t="str">
        <f t="shared" si="28"/>
        <v>JURVILLIERS GERARD</v>
      </c>
      <c r="V589" s="1" t="str">
        <f t="shared" si="29"/>
        <v>05023 – BILLARD CLUB NOGENTAIS</v>
      </c>
    </row>
    <row r="590" spans="2:22" ht="15.75" thickBot="1" x14ac:dyDescent="0.3">
      <c r="B590" s="6" t="str">
        <f>'Libre 01-09-2025'!A591</f>
        <v>010086 Y</v>
      </c>
      <c r="C590" s="1" t="str">
        <f>VLOOKUP(B590,TableauLibre[],2,0)</f>
        <v>JUSSEAUME JOEL</v>
      </c>
      <c r="D590" s="23" t="str">
        <f>VLOOKUP(B590,TableauLibre[],8,0)</f>
        <v>01010 – B.C. LINGOLSHEIM</v>
      </c>
      <c r="F590" s="12" t="str">
        <f>'Bande 01-09-2025'!A591</f>
        <v>176956 T</v>
      </c>
      <c r="G590" s="1" t="str">
        <f>VLOOKUP(F590,TableauBande[],2,0)</f>
        <v>VEUGELEN ANDRE</v>
      </c>
      <c r="H590" s="23" t="str">
        <f>VLOOKUP(F590,TableauBande[],8,0)</f>
        <v>11062 – CERCLE DE BILLARD FRANCAIS ST AVOLD</v>
      </c>
      <c r="J590" s="13" t="str">
        <f>'3B 01-09-2025'!A591</f>
        <v>130986 Y</v>
      </c>
      <c r="K590" s="1" t="str">
        <f>VLOOKUP(J590,Tableau3Bandes[],2,0)</f>
        <v>POULET BERNARD</v>
      </c>
      <c r="L590" s="23" t="str">
        <f>VLOOKUP(J590,Tableau3Bandes[],8,0)</f>
        <v>05032 – ARCIS BILLARD CLUB</v>
      </c>
      <c r="N590" s="1">
        <f>'Cadre 01-09-2025'!A591</f>
        <v>0</v>
      </c>
      <c r="R590" s="11" t="str">
        <f t="shared" si="27"/>
        <v>010086 Y</v>
      </c>
      <c r="T590" s="1" t="s">
        <v>1234</v>
      </c>
      <c r="U590" s="1" t="str">
        <f t="shared" si="28"/>
        <v>JUSSEAUME JOEL</v>
      </c>
      <c r="V590" s="1" t="str">
        <f t="shared" si="29"/>
        <v>01010 – B.C. LINGOLSHEIM</v>
      </c>
    </row>
    <row r="591" spans="2:22" ht="15.75" thickBot="1" x14ac:dyDescent="0.3">
      <c r="B591" s="6" t="str">
        <f>'Libre 01-09-2025'!A592</f>
        <v>162690 M</v>
      </c>
      <c r="C591" s="1" t="str">
        <f>VLOOKUP(B591,TableauLibre[],2,0)</f>
        <v>JUST CLAUDE</v>
      </c>
      <c r="D591" s="23" t="str">
        <f>VLOOKUP(B591,TableauLibre[],8,0)</f>
        <v>01070 – FCM BILLARD</v>
      </c>
      <c r="F591" s="12" t="str">
        <f>'Bande 01-09-2025'!A592</f>
        <v>147311 W</v>
      </c>
      <c r="G591" s="1" t="str">
        <f>VLOOKUP(F591,TableauBande[],2,0)</f>
        <v>VIAL LAURENT</v>
      </c>
      <c r="H591" s="23" t="str">
        <f>VLOOKUP(F591,TableauBande[],8,0)</f>
        <v>11044 – SAINT-DIE DES VOSGES BILLARD</v>
      </c>
      <c r="J591" s="13" t="str">
        <f>'3B 01-09-2025'!A592</f>
        <v>015005 D</v>
      </c>
      <c r="K591" s="1" t="str">
        <f>VLOOKUP(J591,Tableau3Bandes[],2,0)</f>
        <v>POZZOLO JEAN PIERRE</v>
      </c>
      <c r="L591" s="23" t="str">
        <f>VLOOKUP(J591,Tableau3Bandes[],8,0)</f>
        <v>11078 – BILLARD CLUB DE BRIEY</v>
      </c>
      <c r="N591" s="1">
        <f>'Cadre 01-09-2025'!A592</f>
        <v>0</v>
      </c>
      <c r="R591" s="11" t="str">
        <f t="shared" si="27"/>
        <v>162690 M</v>
      </c>
      <c r="T591" s="1" t="s">
        <v>1236</v>
      </c>
      <c r="U591" s="1" t="str">
        <f t="shared" si="28"/>
        <v>JUST CLAUDE</v>
      </c>
      <c r="V591" s="1" t="str">
        <f t="shared" si="29"/>
        <v>01070 – FCM BILLARD</v>
      </c>
    </row>
    <row r="592" spans="2:22" ht="15.75" thickBot="1" x14ac:dyDescent="0.3">
      <c r="B592" s="6" t="str">
        <f>'Libre 01-09-2025'!A593</f>
        <v>010173 H</v>
      </c>
      <c r="C592" s="1" t="str">
        <f>VLOOKUP(B592,TableauLibre[],2,0)</f>
        <v>KAAG PASCAL</v>
      </c>
      <c r="D592" s="23" t="str">
        <f>VLOOKUP(B592,TableauLibre[],8,0)</f>
        <v>01035 – B.C. 60 COCOBEN</v>
      </c>
      <c r="F592" s="12" t="str">
        <f>'Bande 01-09-2025'!A593</f>
        <v>114470 S</v>
      </c>
      <c r="G592" s="1" t="str">
        <f>VLOOKUP(F592,TableauBande[],2,0)</f>
        <v>VIDAL DANIEL</v>
      </c>
      <c r="H592" s="23" t="str">
        <f>VLOOKUP(F592,TableauBande[],8,0)</f>
        <v>05034 – BILLARD TROYES AGGLO</v>
      </c>
      <c r="J592" s="13" t="str">
        <f>'3B 01-09-2025'!A593</f>
        <v>010345 X</v>
      </c>
      <c r="K592" s="1" t="str">
        <f>VLOOKUP(J592,Tableau3Bandes[],2,0)</f>
        <v>PREDZICK MARTIN</v>
      </c>
      <c r="L592" s="23" t="str">
        <f>VLOOKUP(J592,Tableau3Bandes[],8,0)</f>
        <v>01049 – B.C. BARR</v>
      </c>
      <c r="N592" s="1">
        <f>'Cadre 01-09-2025'!A593</f>
        <v>0</v>
      </c>
      <c r="R592" s="11" t="str">
        <f t="shared" si="27"/>
        <v>010173 H</v>
      </c>
      <c r="T592" s="1" t="s">
        <v>1238</v>
      </c>
      <c r="U592" s="1" t="str">
        <f t="shared" si="28"/>
        <v>KAAG PASCAL</v>
      </c>
      <c r="V592" s="1" t="str">
        <f t="shared" si="29"/>
        <v>01035 – B.C. 60 COCOBEN</v>
      </c>
    </row>
    <row r="593" spans="2:22" ht="15.75" thickBot="1" x14ac:dyDescent="0.3">
      <c r="B593" s="6" t="str">
        <f>'Libre 01-09-2025'!A594</f>
        <v>104574 C</v>
      </c>
      <c r="C593" s="1" t="str">
        <f>VLOOKUP(B593,TableauLibre[],2,0)</f>
        <v>KAISER GUILLAUME</v>
      </c>
      <c r="D593" s="23" t="str">
        <f>VLOOKUP(B593,TableauLibre[],8,0)</f>
        <v>11007 – BILLARD CLUB KNUTANGE</v>
      </c>
      <c r="F593" s="12" t="str">
        <f>'Bande 01-09-2025'!A594</f>
        <v>160199 E</v>
      </c>
      <c r="G593" s="1" t="str">
        <f>VLOOKUP(F593,TableauBande[],2,0)</f>
        <v>VIER LOUIS</v>
      </c>
      <c r="H593" s="23" t="str">
        <f>VLOOKUP(F593,TableauBande[],8,0)</f>
        <v>05023 – BILLARD CLUB NOGENTAIS</v>
      </c>
      <c r="J593" s="13" t="str">
        <f>'3B 01-09-2025'!A594</f>
        <v>015080 A</v>
      </c>
      <c r="K593" s="1" t="str">
        <f>VLOOKUP(J593,Tableau3Bandes[],2,0)</f>
        <v>PRETRE MARCEL</v>
      </c>
      <c r="L593" s="23" t="str">
        <f>VLOOKUP(J593,Tableau3Bandes[],8,0)</f>
        <v>11023 – BILLARD CLUB NEUVES MAISONS</v>
      </c>
      <c r="N593" s="1">
        <f>'Cadre 01-09-2025'!A594</f>
        <v>0</v>
      </c>
      <c r="R593" s="11" t="str">
        <f t="shared" si="27"/>
        <v>104574 C</v>
      </c>
      <c r="T593" s="1" t="s">
        <v>1240</v>
      </c>
      <c r="U593" s="1" t="str">
        <f t="shared" si="28"/>
        <v>KAISER GUILLAUME</v>
      </c>
      <c r="V593" s="1" t="str">
        <f t="shared" si="29"/>
        <v>11007 – BILLARD CLUB KNUTANGE</v>
      </c>
    </row>
    <row r="594" spans="2:22" ht="15.75" thickBot="1" x14ac:dyDescent="0.3">
      <c r="B594" s="6" t="str">
        <f>'Libre 01-09-2025'!A595</f>
        <v>113368 I</v>
      </c>
      <c r="C594" s="1" t="str">
        <f>VLOOKUP(B594,TableauLibre[],2,0)</f>
        <v>KARCHER ANDRE</v>
      </c>
      <c r="D594" s="23" t="str">
        <f>VLOOKUP(B594,TableauLibre[],8,0)</f>
        <v>11062 – CERCLE DE BILLARD FRANCAIS ST AVOLD</v>
      </c>
      <c r="F594" s="12" t="str">
        <f>'Bande 01-09-2025'!A595</f>
        <v>011757 F</v>
      </c>
      <c r="G594" s="1" t="str">
        <f>VLOOKUP(F594,TableauBande[],2,0)</f>
        <v>VIGH BELA</v>
      </c>
      <c r="H594" s="23" t="str">
        <f>VLOOKUP(F594,TableauBande[],8,0)</f>
        <v>05023 – BILLARD CLUB NOGENTAIS</v>
      </c>
      <c r="J594" s="13" t="str">
        <f>'3B 01-09-2025'!A595</f>
        <v>022351 R</v>
      </c>
      <c r="K594" s="1" t="str">
        <f>VLOOKUP(J594,Tableau3Bandes[],2,0)</f>
        <v>PRETTO CHARLES</v>
      </c>
      <c r="L594" s="23" t="str">
        <f>VLOOKUP(J594,Tableau3Bandes[],8,0)</f>
        <v>11067 – BILLARD CLUB FLORANGE</v>
      </c>
      <c r="N594" s="1">
        <f>'Cadre 01-09-2025'!A595</f>
        <v>0</v>
      </c>
      <c r="R594" s="11" t="str">
        <f t="shared" si="27"/>
        <v>113368 I</v>
      </c>
      <c r="T594" s="1" t="s">
        <v>1242</v>
      </c>
      <c r="U594" s="1" t="str">
        <f t="shared" si="28"/>
        <v>KARCHER ANDRE</v>
      </c>
      <c r="V594" s="1" t="str">
        <f t="shared" si="29"/>
        <v>11062 – CERCLE DE BILLARD FRANCAIS ST AVOLD</v>
      </c>
    </row>
    <row r="595" spans="2:22" ht="15.75" thickBot="1" x14ac:dyDescent="0.3">
      <c r="B595" s="6" t="str">
        <f>'Libre 01-09-2025'!A596</f>
        <v>010176 K</v>
      </c>
      <c r="C595" s="1" t="str">
        <f>VLOOKUP(B595,TableauLibre[],2,0)</f>
        <v>KAUFFEISEN JEAN</v>
      </c>
      <c r="D595" s="23" t="str">
        <f>VLOOKUP(B595,TableauLibre[],8,0)</f>
        <v>01031 – B.C. ERSTEIN</v>
      </c>
      <c r="F595" s="12" t="str">
        <f>'Bande 01-09-2025'!A596</f>
        <v>102735 J</v>
      </c>
      <c r="G595" s="1" t="str">
        <f>VLOOKUP(F595,TableauBande[],2,0)</f>
        <v>VIOLA FLORENT</v>
      </c>
      <c r="H595" s="23" t="str">
        <f>VLOOKUP(F595,TableauBande[],8,0)</f>
        <v>11029 – BILLARD CLUB MUSSIPONTAIN</v>
      </c>
      <c r="J595" s="13" t="str">
        <f>'3B 01-09-2025'!A596</f>
        <v>179806 R</v>
      </c>
      <c r="K595" s="1" t="str">
        <f>VLOOKUP(J595,Tableau3Bandes[],2,0)</f>
        <v>PRIMA PIERRE YVES</v>
      </c>
      <c r="L595" s="23" t="str">
        <f>VLOOKUP(J595,Tableau3Bandes[],8,0)</f>
        <v>05047 – BILLARD CLUB SEZANNAIS</v>
      </c>
      <c r="N595" s="1">
        <f>'Cadre 01-09-2025'!A596</f>
        <v>0</v>
      </c>
      <c r="R595" s="11" t="str">
        <f t="shared" si="27"/>
        <v>010176 K</v>
      </c>
      <c r="T595" s="1" t="s">
        <v>1244</v>
      </c>
      <c r="U595" s="1" t="str">
        <f t="shared" si="28"/>
        <v>KAUFFEISEN JEAN</v>
      </c>
      <c r="V595" s="1" t="str">
        <f t="shared" si="29"/>
        <v>01031 – B.C. ERSTEIN</v>
      </c>
    </row>
    <row r="596" spans="2:22" ht="15.75" thickBot="1" x14ac:dyDescent="0.3">
      <c r="B596" s="6" t="str">
        <f>'Libre 01-09-2025'!A597</f>
        <v>010457 F</v>
      </c>
      <c r="C596" s="1" t="str">
        <f>VLOOKUP(B596,TableauLibre[],2,0)</f>
        <v>KAUFFER MICHEL</v>
      </c>
      <c r="D596" s="23" t="str">
        <f>VLOOKUP(B596,TableauLibre[],8,0)</f>
        <v>01020 – B.C. 1947 SELESTAT</v>
      </c>
      <c r="F596" s="12" t="str">
        <f>'Bande 01-09-2025'!A597</f>
        <v>015280 S</v>
      </c>
      <c r="G596" s="1" t="str">
        <f>VLOOKUP(F596,TableauBande[],2,0)</f>
        <v>VIOT CHRISTIAN</v>
      </c>
      <c r="H596" s="23" t="str">
        <f>VLOOKUP(F596,TableauBande[],8,0)</f>
        <v>11055 – BILLARD CLUB TOULOIS</v>
      </c>
      <c r="J596" s="13" t="str">
        <f>'3B 01-09-2025'!A597</f>
        <v>148012 H</v>
      </c>
      <c r="K596" s="1" t="str">
        <f>VLOOKUP(J596,Tableau3Bandes[],2,0)</f>
        <v>PROBST JACQUES</v>
      </c>
      <c r="L596" s="23" t="str">
        <f>VLOOKUP(J596,Tableau3Bandes[],8,0)</f>
        <v>05043 – ACAD. TAPIS VERT DE REIMS</v>
      </c>
      <c r="N596" s="1">
        <f>'Cadre 01-09-2025'!A597</f>
        <v>0</v>
      </c>
      <c r="R596" s="11" t="str">
        <f t="shared" si="27"/>
        <v>010457 F</v>
      </c>
      <c r="T596" s="1" t="s">
        <v>1246</v>
      </c>
      <c r="U596" s="1" t="str">
        <f t="shared" si="28"/>
        <v>KAUFFER MICHEL</v>
      </c>
      <c r="V596" s="1" t="str">
        <f t="shared" si="29"/>
        <v>01020 – B.C. 1947 SELESTAT</v>
      </c>
    </row>
    <row r="597" spans="2:22" ht="15.75" thickBot="1" x14ac:dyDescent="0.3">
      <c r="B597" s="6" t="str">
        <f>'Libre 01-09-2025'!A598</f>
        <v>181928 Y</v>
      </c>
      <c r="C597" s="1" t="str">
        <f>VLOOKUP(B597,TableauLibre[],2,0)</f>
        <v>KAUFFMANN MAEL</v>
      </c>
      <c r="D597" s="23" t="str">
        <f>VLOOKUP(B597,TableauLibre[],8,0)</f>
        <v>11022 – ACADEMIE DE BILLARD SAINT-MAX / NANCY</v>
      </c>
      <c r="F597" s="12" t="str">
        <f>'Bande 01-09-2025'!A598</f>
        <v>014988 M</v>
      </c>
      <c r="G597" s="1" t="str">
        <f>VLOOKUP(F597,TableauBande[],2,0)</f>
        <v>VOLTZ DANIEL</v>
      </c>
      <c r="H597" s="23" t="str">
        <f>VLOOKUP(F597,TableauBande[],8,0)</f>
        <v>11053 – BILLARD CLUB LINEEN</v>
      </c>
      <c r="J597" s="13" t="str">
        <f>'3B 01-09-2025'!A598</f>
        <v>134796 M</v>
      </c>
      <c r="K597" s="1" t="str">
        <f>VLOOKUP(J597,Tableau3Bandes[],2,0)</f>
        <v>PROCHET MICHEL</v>
      </c>
      <c r="L597" s="23" t="str">
        <f>VLOOKUP(J597,Tableau3Bandes[],8,0)</f>
        <v>01070 – FCM BILLARD</v>
      </c>
      <c r="N597" s="1">
        <f>'Cadre 01-09-2025'!A598</f>
        <v>0</v>
      </c>
      <c r="R597" s="11" t="str">
        <f t="shared" si="27"/>
        <v>181928 Y</v>
      </c>
      <c r="T597" s="1" t="s">
        <v>2858</v>
      </c>
      <c r="U597" s="1" t="str">
        <f t="shared" si="28"/>
        <v>KAUFFMANN MAEL</v>
      </c>
      <c r="V597" s="1" t="str">
        <f t="shared" si="29"/>
        <v>11022 – ACADEMIE DE BILLARD SAINT-MAX / NANCY</v>
      </c>
    </row>
    <row r="598" spans="2:22" ht="15.75" thickBot="1" x14ac:dyDescent="0.3">
      <c r="B598" s="6" t="str">
        <f>'Libre 01-09-2025'!A599</f>
        <v>134526 C</v>
      </c>
      <c r="C598" s="1" t="str">
        <f>VLOOKUP(B598,TableauLibre[],2,0)</f>
        <v>KAUFMANN JEAN PAUL</v>
      </c>
      <c r="D598" s="23" t="str">
        <f>VLOOKUP(B598,TableauLibre[],8,0)</f>
        <v>01006 – AMICALE DE BILLARD ECKBOLSHEIM</v>
      </c>
      <c r="F598" s="12" t="str">
        <f>'Bande 01-09-2025'!A599</f>
        <v>176055 P</v>
      </c>
      <c r="G598" s="1" t="str">
        <f>VLOOKUP(F598,TableauBande[],2,0)</f>
        <v>VUONG HUNG</v>
      </c>
      <c r="H598" s="23" t="str">
        <f>VLOOKUP(F598,TableauBande[],8,0)</f>
        <v>05023 – BILLARD CLUB NOGENTAIS</v>
      </c>
      <c r="J598" s="13" t="str">
        <f>'3B 01-09-2025'!A599</f>
        <v>157436 B</v>
      </c>
      <c r="K598" s="1" t="str">
        <f>VLOOKUP(J598,Tableau3Bandes[],2,0)</f>
        <v>PROVINS JEAN LUC</v>
      </c>
      <c r="L598" s="23" t="str">
        <f>VLOOKUP(J598,Tableau3Bandes[],8,0)</f>
        <v>05043 – ACAD. TAPIS VERT DE REIMS</v>
      </c>
      <c r="N598" s="1">
        <f>'Cadre 01-09-2025'!A599</f>
        <v>0</v>
      </c>
      <c r="R598" s="11" t="str">
        <f t="shared" si="27"/>
        <v>134526 C</v>
      </c>
      <c r="T598" s="1" t="s">
        <v>1248</v>
      </c>
      <c r="U598" s="1" t="str">
        <f t="shared" si="28"/>
        <v>KAUFMANN JEAN PAUL</v>
      </c>
      <c r="V598" s="1" t="str">
        <f t="shared" si="29"/>
        <v>01006 – AMICALE DE BILLARD ECKBOLSHEIM</v>
      </c>
    </row>
    <row r="599" spans="2:22" ht="15.75" thickBot="1" x14ac:dyDescent="0.3">
      <c r="B599" s="6" t="str">
        <f>'Libre 01-09-2025'!A600</f>
        <v>010066 E</v>
      </c>
      <c r="C599" s="1" t="str">
        <f>VLOOKUP(B599,TableauLibre[],2,0)</f>
        <v>KAUPT ROBERT</v>
      </c>
      <c r="D599" s="23" t="str">
        <f>VLOOKUP(B599,TableauLibre[],8,0)</f>
        <v>01010 – B.C. LINGOLSHEIM</v>
      </c>
      <c r="F599" s="12" t="str">
        <f>'Bande 01-09-2025'!A600</f>
        <v>010365 R</v>
      </c>
      <c r="G599" s="1" t="str">
        <f>VLOOKUP(F599,TableauBande[],2,0)</f>
        <v>WAHL THIERRY</v>
      </c>
      <c r="H599" s="23" t="str">
        <f>VLOOKUP(F599,TableauBande[],8,0)</f>
        <v>01049 – B.C. BARR</v>
      </c>
      <c r="J599" s="13" t="str">
        <f>'3B 01-09-2025'!A600</f>
        <v>015412 U</v>
      </c>
      <c r="K599" s="1" t="str">
        <f>VLOOKUP(J599,Tableau3Bandes[],2,0)</f>
        <v>PRUDHOMME PIERRE</v>
      </c>
      <c r="L599" s="23" t="str">
        <f>VLOOKUP(J599,Tableau3Bandes[],8,0)</f>
        <v>11023 – BILLARD CLUB NEUVES MAISONS</v>
      </c>
      <c r="N599" s="1">
        <f>'Cadre 01-09-2025'!A600</f>
        <v>0</v>
      </c>
      <c r="R599" s="11" t="str">
        <f t="shared" si="27"/>
        <v>010066 E</v>
      </c>
      <c r="T599" s="1" t="s">
        <v>1250</v>
      </c>
      <c r="U599" s="1" t="str">
        <f t="shared" si="28"/>
        <v>KAUPT ROBERT</v>
      </c>
      <c r="V599" s="1" t="str">
        <f t="shared" si="29"/>
        <v>01010 – B.C. LINGOLSHEIM</v>
      </c>
    </row>
    <row r="600" spans="2:22" ht="15.75" thickBot="1" x14ac:dyDescent="0.3">
      <c r="B600" s="6" t="str">
        <f>'Libre 01-09-2025'!A601</f>
        <v>010196 E</v>
      </c>
      <c r="C600" s="1" t="str">
        <f>VLOOKUP(B600,TableauLibre[],2,0)</f>
        <v>KELLERER CHRISTOPHE</v>
      </c>
      <c r="D600" s="23" t="str">
        <f>VLOOKUP(B600,TableauLibre[],8,0)</f>
        <v>01020 – B.C. 1947 SELESTAT</v>
      </c>
      <c r="F600" s="12" t="str">
        <f>'Bande 01-09-2025'!A601</f>
        <v>106608 I</v>
      </c>
      <c r="G600" s="1" t="str">
        <f>VLOOKUP(F600,TableauBande[],2,0)</f>
        <v>WALTER ERIC</v>
      </c>
      <c r="H600" s="23" t="str">
        <f>VLOOKUP(F600,TableauBande[],8,0)</f>
        <v>01049 – B.C. BARR</v>
      </c>
      <c r="J600" s="13" t="str">
        <f>'3B 01-09-2025'!A601</f>
        <v>147987 F</v>
      </c>
      <c r="K600" s="1" t="str">
        <f>VLOOKUP(J600,Tableau3Bandes[],2,0)</f>
        <v>QUIQUAND MICHEL</v>
      </c>
      <c r="L600" s="23" t="str">
        <f>VLOOKUP(J600,Tableau3Bandes[],8,0)</f>
        <v>01044 – F.C. MULHOUSE</v>
      </c>
      <c r="N600" s="1">
        <f>'Cadre 01-09-2025'!A601</f>
        <v>0</v>
      </c>
      <c r="R600" s="11" t="str">
        <f t="shared" si="27"/>
        <v>010196 E</v>
      </c>
      <c r="T600" s="1" t="s">
        <v>1252</v>
      </c>
      <c r="U600" s="1" t="str">
        <f t="shared" si="28"/>
        <v>KELLERER CHRISTOPHE</v>
      </c>
      <c r="V600" s="1" t="str">
        <f t="shared" si="29"/>
        <v>01020 – B.C. 1947 SELESTAT</v>
      </c>
    </row>
    <row r="601" spans="2:22" ht="15.75" thickBot="1" x14ac:dyDescent="0.3">
      <c r="B601" s="6" t="str">
        <f>'Libre 01-09-2025'!A602</f>
        <v>141051 B</v>
      </c>
      <c r="C601" s="1" t="str">
        <f>VLOOKUP(B601,TableauLibre[],2,0)</f>
        <v>KERKOUCHE LILIAN</v>
      </c>
      <c r="D601" s="23" t="str">
        <f>VLOOKUP(B601,TableauLibre[],8,0)</f>
        <v>11027 – ASS. SPORT. LAXOVIENNE DE BILLARD</v>
      </c>
      <c r="F601" s="12" t="str">
        <f>'Bande 01-09-2025'!A602</f>
        <v>010312 Q</v>
      </c>
      <c r="G601" s="1" t="str">
        <f>VLOOKUP(F601,TableauBande[],2,0)</f>
        <v>WASSILIEN MICHEL</v>
      </c>
      <c r="H601" s="23" t="str">
        <f>VLOOKUP(F601,TableauBande[],8,0)</f>
        <v>01016 – B.C. HAGUENAU</v>
      </c>
      <c r="J601" s="13" t="str">
        <f>'3B 01-09-2025'!A602</f>
        <v>122463 D</v>
      </c>
      <c r="K601" s="1" t="str">
        <f>VLOOKUP(J601,Tableau3Bandes[],2,0)</f>
        <v>QUIRI DANIEL</v>
      </c>
      <c r="L601" s="23" t="str">
        <f>VLOOKUP(J601,Tableau3Bandes[],8,0)</f>
        <v>01035 – B.C. 60 COCOBEN</v>
      </c>
      <c r="N601" s="1">
        <f>'Cadre 01-09-2025'!A602</f>
        <v>0</v>
      </c>
      <c r="R601" s="11" t="str">
        <f t="shared" si="27"/>
        <v>141051 B</v>
      </c>
      <c r="T601" s="1" t="s">
        <v>1254</v>
      </c>
      <c r="U601" s="1" t="str">
        <f t="shared" si="28"/>
        <v>KERKOUCHE LILIAN</v>
      </c>
      <c r="V601" s="1" t="str">
        <f t="shared" si="29"/>
        <v>11027 – ASS. SPORT. LAXOVIENNE DE BILLARD</v>
      </c>
    </row>
    <row r="602" spans="2:22" ht="15.75" thickBot="1" x14ac:dyDescent="0.3">
      <c r="B602" s="6" t="str">
        <f>'Libre 01-09-2025'!A603</f>
        <v>143964 C</v>
      </c>
      <c r="C602" s="1" t="str">
        <f>VLOOKUP(B602,TableauLibre[],2,0)</f>
        <v>KERLAU CHRISTIAN</v>
      </c>
      <c r="D602" s="23" t="str">
        <f>VLOOKUP(B602,TableauLibre[],8,0)</f>
        <v>05034 – BILLARD TROYES AGGLO</v>
      </c>
      <c r="F602" s="12" t="str">
        <f>'Bande 01-09-2025'!A603</f>
        <v>015026 Y</v>
      </c>
      <c r="G602" s="1" t="str">
        <f>VLOOKUP(F602,TableauBande[],2,0)</f>
        <v>WEBER LAURENT</v>
      </c>
      <c r="H602" s="23" t="str">
        <f>VLOOKUP(F602,TableauBande[],8,0)</f>
        <v>11005 – E.S. HAGONDANGE</v>
      </c>
      <c r="J602" s="13" t="str">
        <f>'3B 01-09-2025'!A603</f>
        <v>014934 K</v>
      </c>
      <c r="K602" s="1" t="str">
        <f>VLOOKUP(J602,Tableau3Bandes[],2,0)</f>
        <v>RABANES DOMINIQUE</v>
      </c>
      <c r="L602" s="23" t="str">
        <f>VLOOKUP(J602,Tableau3Bandes[],8,0)</f>
        <v>11034 – BILLARD CLUB EPINAL</v>
      </c>
      <c r="N602" s="1">
        <f>'Cadre 01-09-2025'!A603</f>
        <v>0</v>
      </c>
      <c r="R602" s="11" t="str">
        <f t="shared" si="27"/>
        <v>143964 C</v>
      </c>
      <c r="T602" s="1" t="s">
        <v>1256</v>
      </c>
      <c r="U602" s="1" t="str">
        <f t="shared" si="28"/>
        <v>KERLAU CHRISTIAN</v>
      </c>
      <c r="V602" s="1" t="str">
        <f t="shared" si="29"/>
        <v>05034 – BILLARD TROYES AGGLO</v>
      </c>
    </row>
    <row r="603" spans="2:22" ht="15.75" thickBot="1" x14ac:dyDescent="0.3">
      <c r="B603" s="6" t="str">
        <f>'Libre 01-09-2025'!A604</f>
        <v>145395 D</v>
      </c>
      <c r="C603" s="1" t="str">
        <f>VLOOKUP(B603,TableauLibre[],2,0)</f>
        <v>KESSLER HUGO</v>
      </c>
      <c r="D603" s="23" t="str">
        <f>VLOOKUP(B603,TableauLibre[],8,0)</f>
        <v>11044 – SAINT-DIE DES VOSGES BILLARD</v>
      </c>
      <c r="F603" s="12" t="str">
        <f>'Bande 01-09-2025'!A604</f>
        <v>010111 X</v>
      </c>
      <c r="G603" s="1" t="str">
        <f>VLOOKUP(F603,TableauBande[],2,0)</f>
        <v>WERNERT DANIEL</v>
      </c>
      <c r="H603" s="23" t="str">
        <f>VLOOKUP(F603,TableauBande[],8,0)</f>
        <v>01041 – COLMAR BILLARD CLUB 71</v>
      </c>
      <c r="J603" s="13" t="str">
        <f>'3B 01-09-2025'!A604</f>
        <v>144517 J</v>
      </c>
      <c r="K603" s="1" t="str">
        <f>VLOOKUP(J603,Tableau3Bandes[],2,0)</f>
        <v>RAUCROY JEAN PIERRE</v>
      </c>
      <c r="L603" s="23" t="str">
        <f>VLOOKUP(J603,Tableau3Bandes[],8,0)</f>
        <v>05001 – ACAD.CHARLEVILLE-MEZIERES</v>
      </c>
      <c r="N603" s="1">
        <f>'Cadre 01-09-2025'!A604</f>
        <v>0</v>
      </c>
      <c r="R603" s="11" t="str">
        <f t="shared" si="27"/>
        <v>145395 D</v>
      </c>
      <c r="T603" s="1" t="s">
        <v>1258</v>
      </c>
      <c r="U603" s="1" t="str">
        <f t="shared" si="28"/>
        <v>KESSLER HUGO</v>
      </c>
      <c r="V603" s="1" t="str">
        <f t="shared" si="29"/>
        <v>11044 – SAINT-DIE DES VOSGES BILLARD</v>
      </c>
    </row>
    <row r="604" spans="2:22" ht="15.75" thickBot="1" x14ac:dyDescent="0.3">
      <c r="B604" s="6" t="str">
        <f>'Libre 01-09-2025'!A605</f>
        <v>010301 F</v>
      </c>
      <c r="C604" s="1" t="str">
        <f>VLOOKUP(B604,TableauLibre[],2,0)</f>
        <v>KIEFFER RAYMOND</v>
      </c>
      <c r="D604" s="23" t="str">
        <f>VLOOKUP(B604,TableauLibre[],8,0)</f>
        <v>01020 – B.C. 1947 SELESTAT</v>
      </c>
      <c r="F604" s="12" t="str">
        <f>'Bande 01-09-2025'!A605</f>
        <v>128647 Z</v>
      </c>
      <c r="G604" s="1" t="str">
        <f>VLOOKUP(F604,TableauBande[],2,0)</f>
        <v>WERSINGER LOUIS</v>
      </c>
      <c r="H604" s="23" t="str">
        <f>VLOOKUP(F604,TableauBande[],8,0)</f>
        <v>11048 – ACADEMIE DE BILLARD DE ST DIZIER</v>
      </c>
      <c r="J604" s="13" t="str">
        <f>'3B 01-09-2025'!A605</f>
        <v>112364 S</v>
      </c>
      <c r="K604" s="1" t="str">
        <f>VLOOKUP(J604,Tableau3Bandes[],2,0)</f>
        <v>RAVAGLI FRANCOIS</v>
      </c>
      <c r="L604" s="23" t="str">
        <f>VLOOKUP(J604,Tableau3Bandes[],8,0)</f>
        <v>11067 – BILLARD CLUB FLORANGE</v>
      </c>
      <c r="N604" s="1">
        <f>'Cadre 01-09-2025'!A605</f>
        <v>0</v>
      </c>
      <c r="R604" s="11" t="str">
        <f t="shared" si="27"/>
        <v>010301 F</v>
      </c>
      <c r="T604" s="1" t="s">
        <v>1260</v>
      </c>
      <c r="U604" s="1" t="str">
        <f t="shared" si="28"/>
        <v>KIEFFER RAYMOND</v>
      </c>
      <c r="V604" s="1" t="str">
        <f t="shared" si="29"/>
        <v>01020 – B.C. 1947 SELESTAT</v>
      </c>
    </row>
    <row r="605" spans="2:22" ht="15.75" thickBot="1" x14ac:dyDescent="0.3">
      <c r="B605" s="6" t="str">
        <f>'Libre 01-09-2025'!A606</f>
        <v>125609 D</v>
      </c>
      <c r="C605" s="1" t="str">
        <f>VLOOKUP(B605,TableauLibre[],2,0)</f>
        <v>KIS GEORGES</v>
      </c>
      <c r="D605" s="23" t="str">
        <f>VLOOKUP(B605,TableauLibre[],8,0)</f>
        <v>01041 – COLMAR BILLARD CLUB 71</v>
      </c>
      <c r="F605" s="12" t="str">
        <f>'Bande 01-09-2025'!A606</f>
        <v>101985 N</v>
      </c>
      <c r="G605" s="1" t="str">
        <f>VLOOKUP(F605,TableauBande[],2,0)</f>
        <v>WIDMANN REMY</v>
      </c>
      <c r="H605" s="23" t="str">
        <f>VLOOKUP(F605,TableauBande[],8,0)</f>
        <v>01016 – B.C. HAGUENAU</v>
      </c>
      <c r="J605" s="13" t="str">
        <f>'3B 01-09-2025'!A606</f>
        <v>011775 X</v>
      </c>
      <c r="K605" s="1" t="str">
        <f>VLOOKUP(J605,Tableau3Bandes[],2,0)</f>
        <v>RAVILLION DANIEL</v>
      </c>
      <c r="L605" s="23" t="str">
        <f>VLOOKUP(J605,Tableau3Bandes[],8,0)</f>
        <v>05041 – BILLARD CLUB DE GRAUVES</v>
      </c>
      <c r="N605" s="1">
        <f>'Cadre 01-09-2025'!A606</f>
        <v>0</v>
      </c>
      <c r="R605" s="11" t="str">
        <f t="shared" si="27"/>
        <v>125609 D</v>
      </c>
      <c r="T605" s="1" t="s">
        <v>1262</v>
      </c>
      <c r="U605" s="1" t="str">
        <f t="shared" si="28"/>
        <v>KIS GEORGES</v>
      </c>
      <c r="V605" s="1" t="str">
        <f t="shared" si="29"/>
        <v>01041 – COLMAR BILLARD CLUB 71</v>
      </c>
    </row>
    <row r="606" spans="2:22" ht="15.75" thickBot="1" x14ac:dyDescent="0.3">
      <c r="B606" s="6" t="str">
        <f>'Libre 01-09-2025'!A607</f>
        <v>015096 Q</v>
      </c>
      <c r="C606" s="1" t="str">
        <f>VLOOKUP(B606,TableauLibre[],2,0)</f>
        <v>KLEIN CHRISTOPHE</v>
      </c>
      <c r="D606" s="23" t="str">
        <f>VLOOKUP(B606,TableauLibre[],8,0)</f>
        <v>11062 – CERCLE DE BILLARD FRANCAIS ST AVOLD</v>
      </c>
      <c r="F606" s="12" t="str">
        <f>'Bande 01-09-2025'!A607</f>
        <v>010096 I</v>
      </c>
      <c r="G606" s="1" t="str">
        <f>VLOOKUP(F606,TableauBande[],2,0)</f>
        <v>WILL ROLAND</v>
      </c>
      <c r="H606" s="23" t="str">
        <f>VLOOKUP(F606,TableauBande[],8,0)</f>
        <v>01004 – B.C. BISCHHEIM</v>
      </c>
      <c r="J606" s="13" t="str">
        <f>'3B 01-09-2025'!A607</f>
        <v>011885 D</v>
      </c>
      <c r="K606" s="1" t="str">
        <f>VLOOKUP(J606,Tableau3Bandes[],2,0)</f>
        <v>REBOUL FRANCIS</v>
      </c>
      <c r="L606" s="23" t="str">
        <f>VLOOKUP(J606,Tableau3Bandes[],8,0)</f>
        <v>05023 – BILLARD CLUB NOGENTAIS</v>
      </c>
      <c r="N606" s="1">
        <f>'Cadre 01-09-2025'!A607</f>
        <v>0</v>
      </c>
      <c r="R606" s="11" t="str">
        <f t="shared" si="27"/>
        <v>015096 Q</v>
      </c>
      <c r="T606" s="1" t="s">
        <v>2860</v>
      </c>
      <c r="U606" s="1" t="str">
        <f t="shared" si="28"/>
        <v>KLEIN CHRISTOPHE</v>
      </c>
      <c r="V606" s="1" t="str">
        <f t="shared" si="29"/>
        <v>11062 – CERCLE DE BILLARD FRANCAIS ST AVOLD</v>
      </c>
    </row>
    <row r="607" spans="2:22" ht="15.75" thickBot="1" x14ac:dyDescent="0.3">
      <c r="B607" s="6" t="str">
        <f>'Libre 01-09-2025'!A608</f>
        <v>015291 D</v>
      </c>
      <c r="C607" s="1" t="str">
        <f>VLOOKUP(B607,TableauLibre[],2,0)</f>
        <v>KLEINHENTZ HUBERT</v>
      </c>
      <c r="D607" s="23" t="str">
        <f>VLOOKUP(B607,TableauLibre[],8,0)</f>
        <v>11007 – BILLARD CLUB KNUTANGE</v>
      </c>
      <c r="F607" s="12" t="str">
        <f>'Bande 01-09-2025'!A608</f>
        <v>010017 H</v>
      </c>
      <c r="G607" s="1" t="str">
        <f>VLOOKUP(F607,TableauBande[],2,0)</f>
        <v>WITZ CLAUDE</v>
      </c>
      <c r="H607" s="23" t="str">
        <f>VLOOKUP(F607,TableauBande[],8,0)</f>
        <v>01035 – B.C. 60 COCOBEN</v>
      </c>
      <c r="J607" s="13" t="str">
        <f>'3B 01-09-2025'!A608</f>
        <v>015010 I</v>
      </c>
      <c r="K607" s="1" t="str">
        <f>VLOOKUP(J607,Tableau3Bandes[],2,0)</f>
        <v>REININGER ROBERT</v>
      </c>
      <c r="L607" s="23" t="str">
        <f>VLOOKUP(J607,Tableau3Bandes[],8,0)</f>
        <v>11021 – A.J.B. THIONVILLE</v>
      </c>
      <c r="N607" s="1">
        <f>'Cadre 01-09-2025'!A608</f>
        <v>0</v>
      </c>
      <c r="R607" s="11" t="str">
        <f t="shared" si="27"/>
        <v>015291 D</v>
      </c>
      <c r="T607" s="1" t="s">
        <v>1264</v>
      </c>
      <c r="U607" s="1" t="str">
        <f t="shared" si="28"/>
        <v>KLEINHENTZ HUBERT</v>
      </c>
      <c r="V607" s="1" t="str">
        <f t="shared" si="29"/>
        <v>11007 – BILLARD CLUB KNUTANGE</v>
      </c>
    </row>
    <row r="608" spans="2:22" ht="15.75" thickBot="1" x14ac:dyDescent="0.3">
      <c r="B608" s="6" t="str">
        <f>'Libre 01-09-2025'!A609</f>
        <v>153992 H</v>
      </c>
      <c r="C608" s="1" t="str">
        <f>VLOOKUP(B608,TableauLibre[],2,0)</f>
        <v>KLEM DIDIER</v>
      </c>
      <c r="D608" s="23" t="str">
        <f>VLOOKUP(B608,TableauLibre[],8,0)</f>
        <v>11022 – ACADEMIE DE BILLARD SAINT-MAX / NANCY</v>
      </c>
      <c r="F608" s="12" t="str">
        <f>'Bande 01-09-2025'!A609</f>
        <v>010207 P</v>
      </c>
      <c r="G608" s="1" t="str">
        <f>VLOOKUP(F608,TableauBande[],2,0)</f>
        <v>WOLFF MICHEL</v>
      </c>
      <c r="H608" s="23" t="str">
        <f>VLOOKUP(F608,TableauBande[],8,0)</f>
        <v>01006 – AMICALE DE BILLARD ECKBOLSHEIM</v>
      </c>
      <c r="J608" s="13" t="str">
        <f>'3B 01-09-2025'!A609</f>
        <v>152951 B</v>
      </c>
      <c r="K608" s="1" t="str">
        <f>VLOOKUP(J608,Tableau3Bandes[],2,0)</f>
        <v>REIS FERNAND</v>
      </c>
      <c r="L608" s="23" t="str">
        <f>VLOOKUP(J608,Tableau3Bandes[],8,0)</f>
        <v>11013 – BILLARD CLUB METZ</v>
      </c>
      <c r="N608" s="1">
        <f>'Cadre 01-09-2025'!A609</f>
        <v>0</v>
      </c>
      <c r="R608" s="11" t="str">
        <f t="shared" si="27"/>
        <v>153992 H</v>
      </c>
      <c r="T608" s="1" t="s">
        <v>1266</v>
      </c>
      <c r="U608" s="1" t="str">
        <f t="shared" si="28"/>
        <v>KLEM DIDIER</v>
      </c>
      <c r="V608" s="1" t="str">
        <f t="shared" si="29"/>
        <v>11022 – ACADEMIE DE BILLARD SAINT-MAX / NANCY</v>
      </c>
    </row>
    <row r="609" spans="2:22" ht="15.75" thickBot="1" x14ac:dyDescent="0.3">
      <c r="B609" s="6" t="str">
        <f>'Libre 01-09-2025'!A610</f>
        <v>164850 K</v>
      </c>
      <c r="C609" s="1" t="str">
        <f>VLOOKUP(B609,TableauLibre[],2,0)</f>
        <v>KNIBBE ALBERT</v>
      </c>
      <c r="D609" s="23" t="str">
        <f>VLOOKUP(B609,TableauLibre[],8,0)</f>
        <v>05043 – ACAD. TAPIS VERT DE REIMS</v>
      </c>
      <c r="F609" s="12" t="str">
        <f>'Bande 01-09-2025'!A610</f>
        <v>011754 C</v>
      </c>
      <c r="G609" s="1" t="str">
        <f>VLOOKUP(F609,TableauBande[],2,0)</f>
        <v>WUS MICHEL</v>
      </c>
      <c r="H609" s="23" t="str">
        <f>VLOOKUP(F609,TableauBande[],8,0)</f>
        <v>05034 – BILLARD TROYES AGGLO</v>
      </c>
      <c r="J609" s="13" t="str">
        <f>'3B 01-09-2025'!A610</f>
        <v>139892 M</v>
      </c>
      <c r="K609" s="1" t="str">
        <f>VLOOKUP(J609,Tableau3Bandes[],2,0)</f>
        <v>REITER CHARLES</v>
      </c>
      <c r="L609" s="23" t="str">
        <f>VLOOKUP(J609,Tableau3Bandes[],8,0)</f>
        <v>01070 – FCM BILLARD</v>
      </c>
      <c r="N609" s="1">
        <f>'Cadre 01-09-2025'!A610</f>
        <v>0</v>
      </c>
      <c r="R609" s="11" t="str">
        <f t="shared" si="27"/>
        <v>164850 K</v>
      </c>
      <c r="T609" s="1" t="s">
        <v>1268</v>
      </c>
      <c r="U609" s="1" t="str">
        <f t="shared" si="28"/>
        <v>KNIBBE ALBERT</v>
      </c>
      <c r="V609" s="1" t="str">
        <f t="shared" si="29"/>
        <v>05043 – ACAD. TAPIS VERT DE REIMS</v>
      </c>
    </row>
    <row r="610" spans="2:22" ht="15.75" thickBot="1" x14ac:dyDescent="0.3">
      <c r="B610" s="6" t="str">
        <f>'Libre 01-09-2025'!A611</f>
        <v>160469 Y</v>
      </c>
      <c r="C610" s="1" t="str">
        <f>VLOOKUP(B610,TableauLibre[],2,0)</f>
        <v>KOCIEMBA JEAN MICHEL</v>
      </c>
      <c r="D610" s="23" t="str">
        <f>VLOOKUP(B610,TableauLibre[],8,0)</f>
        <v>11027 – ASS. SPORT. LAXOVIENNE DE BILLARD</v>
      </c>
      <c r="F610" s="12" t="str">
        <f>'Bande 01-09-2025'!A611</f>
        <v>136938 W</v>
      </c>
      <c r="G610" s="1" t="str">
        <f>VLOOKUP(F610,TableauBande[],2,0)</f>
        <v>ZACCARIA GIOVANNI</v>
      </c>
      <c r="H610" s="23" t="str">
        <f>VLOOKUP(F610,TableauBande[],8,0)</f>
        <v>11063 – S.A.VERDUN SECTION BILLARD</v>
      </c>
      <c r="J610" s="13" t="str">
        <f>'3B 01-09-2025'!A611</f>
        <v>014034 U</v>
      </c>
      <c r="K610" s="1" t="str">
        <f>VLOOKUP(J610,Tableau3Bandes[],2,0)</f>
        <v>REMANDE FABRICE</v>
      </c>
      <c r="L610" s="23" t="str">
        <f>VLOOKUP(J610,Tableau3Bandes[],8,0)</f>
        <v>01004 – B.C. BISCHHEIM</v>
      </c>
      <c r="N610" s="1">
        <f>'Cadre 01-09-2025'!A611</f>
        <v>0</v>
      </c>
      <c r="R610" s="11" t="str">
        <f t="shared" si="27"/>
        <v>160469 Y</v>
      </c>
      <c r="T610" s="1" t="s">
        <v>1270</v>
      </c>
      <c r="U610" s="1" t="str">
        <f t="shared" si="28"/>
        <v>KOCIEMBA JEAN MICHEL</v>
      </c>
      <c r="V610" s="1" t="str">
        <f t="shared" si="29"/>
        <v>11027 – ASS. SPORT. LAXOVIENNE DE BILLARD</v>
      </c>
    </row>
    <row r="611" spans="2:22" ht="15.75" thickBot="1" x14ac:dyDescent="0.3">
      <c r="B611" s="6" t="str">
        <f>'Libre 01-09-2025'!A612</f>
        <v>010281 L</v>
      </c>
      <c r="C611" s="1" t="str">
        <f>VLOOKUP(B611,TableauLibre[],2,0)</f>
        <v>KOEBERLE CHRISTOPHE</v>
      </c>
      <c r="D611" s="23" t="str">
        <f>VLOOKUP(B611,TableauLibre[],8,0)</f>
        <v>01010 – B.C. LINGOLSHEIM</v>
      </c>
      <c r="F611" s="12" t="str">
        <f>'Bande 01-09-2025'!A612</f>
        <v>015323 J</v>
      </c>
      <c r="G611" s="1" t="str">
        <f>VLOOKUP(F611,TableauBande[],2,0)</f>
        <v>ZAHNER FRANCK</v>
      </c>
      <c r="H611" s="23" t="str">
        <f>VLOOKUP(F611,TableauBande[],8,0)</f>
        <v>11067 – BILLARD CLUB FLORANGE</v>
      </c>
      <c r="J611" s="13" t="str">
        <f>'3B 01-09-2025'!A612</f>
        <v>141075 Z</v>
      </c>
      <c r="K611" s="1" t="str">
        <f>VLOOKUP(J611,Tableau3Bandes[],2,0)</f>
        <v>REMY FRANCOIS</v>
      </c>
      <c r="L611" s="23" t="str">
        <f>VLOOKUP(J611,Tableau3Bandes[],8,0)</f>
        <v>11053 – BILLARD CLUB LINEEN</v>
      </c>
      <c r="N611" s="1">
        <f>'Cadre 01-09-2025'!A612</f>
        <v>0</v>
      </c>
      <c r="R611" s="11" t="str">
        <f t="shared" si="27"/>
        <v>010281 L</v>
      </c>
      <c r="T611" s="1" t="s">
        <v>1272</v>
      </c>
      <c r="U611" s="1" t="str">
        <f t="shared" si="28"/>
        <v>KOEBERLE CHRISTOPHE</v>
      </c>
      <c r="V611" s="1" t="str">
        <f t="shared" si="29"/>
        <v>01010 – B.C. LINGOLSHEIM</v>
      </c>
    </row>
    <row r="612" spans="2:22" ht="15.75" thickBot="1" x14ac:dyDescent="0.3">
      <c r="B612" s="6" t="str">
        <f>'Libre 01-09-2025'!A613</f>
        <v>010076 O</v>
      </c>
      <c r="C612" s="1" t="str">
        <f>VLOOKUP(B612,TableauLibre[],2,0)</f>
        <v>KOEBERLE FREDERIC</v>
      </c>
      <c r="D612" s="23" t="str">
        <f>VLOOKUP(B612,TableauLibre[],8,0)</f>
        <v>01020 – B.C. 1947 SELESTAT</v>
      </c>
      <c r="F612" s="12" t="str">
        <f>'Bande 01-09-2025'!A613</f>
        <v>010353 F</v>
      </c>
      <c r="G612" s="1" t="str">
        <f>VLOOKUP(F612,TableauBande[],2,0)</f>
        <v>ZAJKOWSKI YANECK</v>
      </c>
      <c r="H612" s="23" t="str">
        <f>VLOOKUP(F612,TableauBande[],8,0)</f>
        <v>01010 – B.C. LINGOLSHEIM</v>
      </c>
      <c r="J612" s="13" t="str">
        <f>'3B 01-09-2025'!A613</f>
        <v>140909 P</v>
      </c>
      <c r="K612" s="1" t="str">
        <f>VLOOKUP(J612,Tableau3Bandes[],2,0)</f>
        <v>REMY FRANCOIS</v>
      </c>
      <c r="L612" s="23" t="str">
        <f>VLOOKUP(J612,Tableau3Bandes[],8,0)</f>
        <v>05023 – BILLARD CLUB NOGENTAIS</v>
      </c>
      <c r="N612" s="1">
        <f>'Cadre 01-09-2025'!A613</f>
        <v>0</v>
      </c>
      <c r="R612" s="11" t="str">
        <f t="shared" si="27"/>
        <v>010076 O</v>
      </c>
      <c r="T612" s="1" t="s">
        <v>1274</v>
      </c>
      <c r="U612" s="1" t="str">
        <f t="shared" si="28"/>
        <v>KOEBERLE FREDERIC</v>
      </c>
      <c r="V612" s="1" t="str">
        <f t="shared" si="29"/>
        <v>01020 – B.C. 1947 SELESTAT</v>
      </c>
    </row>
    <row r="613" spans="2:22" ht="15.75" thickBot="1" x14ac:dyDescent="0.3">
      <c r="B613" s="6" t="str">
        <f>'Libre 01-09-2025'!A614</f>
        <v>145066 M</v>
      </c>
      <c r="C613" s="1" t="str">
        <f>VLOOKUP(B613,TableauLibre[],2,0)</f>
        <v>KOLBERT CHRISTIAN</v>
      </c>
      <c r="D613" s="23" t="str">
        <f>VLOOKUP(B613,TableauLibre[],8,0)</f>
        <v>11033 – BILLARD CLUB AUDUN VILLERUPT</v>
      </c>
      <c r="F613" s="12" t="str">
        <f>'Bande 01-09-2025'!A614</f>
        <v>128864 I</v>
      </c>
      <c r="G613" s="1" t="str">
        <f>VLOOKUP(F613,TableauBande[],2,0)</f>
        <v>ZANIN DENIS</v>
      </c>
      <c r="H613" s="23" t="str">
        <f>VLOOKUP(F613,TableauBande[],8,0)</f>
        <v>01002 – B.C 1935 STRASBOURG-SCHILTIGHEIM</v>
      </c>
      <c r="J613" s="13" t="str">
        <f>'3B 01-09-2025'!A614</f>
        <v>184126 M</v>
      </c>
      <c r="K613" s="1" t="str">
        <f>VLOOKUP(J613,Tableau3Bandes[],2,0)</f>
        <v>REMY DOCKTER STEPHANE</v>
      </c>
      <c r="L613" s="23" t="str">
        <f>VLOOKUP(J613,Tableau3Bandes[],8,0)</f>
        <v>01006 – AMICALE DE BILLARD ECKBOLSHEIM</v>
      </c>
      <c r="N613" s="1">
        <f>'Cadre 01-09-2025'!A614</f>
        <v>0</v>
      </c>
      <c r="R613" s="11" t="str">
        <f t="shared" si="27"/>
        <v>145066 M</v>
      </c>
      <c r="T613" s="1" t="s">
        <v>1276</v>
      </c>
      <c r="U613" s="1" t="str">
        <f t="shared" si="28"/>
        <v>KOLBERT CHRISTIAN</v>
      </c>
      <c r="V613" s="1" t="str">
        <f t="shared" si="29"/>
        <v>11033 – BILLARD CLUB AUDUN VILLERUPT</v>
      </c>
    </row>
    <row r="614" spans="2:22" ht="15.75" thickBot="1" x14ac:dyDescent="0.3">
      <c r="B614" s="6" t="str">
        <f>'Libre 01-09-2025'!A615</f>
        <v>131605 T</v>
      </c>
      <c r="C614" s="1" t="str">
        <f>VLOOKUP(B614,TableauLibre[],2,0)</f>
        <v>KOPFF DANIEL</v>
      </c>
      <c r="D614" s="23" t="str">
        <f>VLOOKUP(B614,TableauLibre[],8,0)</f>
        <v>01031 – B.C. ERSTEIN</v>
      </c>
      <c r="F614" s="12" t="str">
        <f>'Bande 01-09-2025'!A615</f>
        <v>012115 Z</v>
      </c>
      <c r="G614" s="1" t="str">
        <f>VLOOKUP(F614,TableauBande[],2,0)</f>
        <v>ZAWORSKI FRANCIS</v>
      </c>
      <c r="H614" s="23" t="str">
        <f>VLOOKUP(F614,TableauBande[],8,0)</f>
        <v>05041 – BILLARD CLUB DE GRAUVES</v>
      </c>
      <c r="J614" s="13" t="str">
        <f>'3B 01-09-2025'!A615</f>
        <v>113155 D</v>
      </c>
      <c r="K614" s="1" t="str">
        <f>VLOOKUP(J614,Tableau3Bandes[],2,0)</f>
        <v>RENARD GABRIEL</v>
      </c>
      <c r="L614" s="23" t="str">
        <f>VLOOKUP(J614,Tableau3Bandes[],8,0)</f>
        <v>05045 – BILLARD CLUB AGEEN</v>
      </c>
      <c r="N614" s="1">
        <f>'Cadre 01-09-2025'!A615</f>
        <v>0</v>
      </c>
      <c r="R614" s="11" t="str">
        <f t="shared" si="27"/>
        <v>131605 T</v>
      </c>
      <c r="T614" s="1" t="s">
        <v>1278</v>
      </c>
      <c r="U614" s="1" t="str">
        <f t="shared" si="28"/>
        <v>KOPFF DANIEL</v>
      </c>
      <c r="V614" s="1" t="str">
        <f t="shared" si="29"/>
        <v>01031 – B.C. ERSTEIN</v>
      </c>
    </row>
    <row r="615" spans="2:22" ht="15.75" thickBot="1" x14ac:dyDescent="0.3">
      <c r="B615" s="6" t="str">
        <f>'Libre 01-09-2025'!A616</f>
        <v>177683 J</v>
      </c>
      <c r="C615" s="1" t="str">
        <f>VLOOKUP(B615,TableauLibre[],2,0)</f>
        <v>KRETZ JULES</v>
      </c>
      <c r="D615" s="23" t="str">
        <f>VLOOKUP(B615,TableauLibre[],8,0)</f>
        <v>11005 – E.S. HAGONDANGE</v>
      </c>
      <c r="F615" s="12" t="str">
        <f>'Bande 01-09-2025'!A616</f>
        <v>010431 F</v>
      </c>
      <c r="G615" s="1" t="str">
        <f>VLOOKUP(F615,TableauBande[],2,0)</f>
        <v>ZENNER JEAN ROBERT</v>
      </c>
      <c r="H615" s="23" t="str">
        <f>VLOOKUP(F615,TableauBande[],8,0)</f>
        <v>01004 – B.C. BISCHHEIM</v>
      </c>
      <c r="J615" s="13" t="str">
        <f>'3B 01-09-2025'!A616</f>
        <v>014800 G</v>
      </c>
      <c r="K615" s="1" t="str">
        <f>VLOOKUP(J615,Tableau3Bandes[],2,0)</f>
        <v>RENAUD JEAN CHARLES</v>
      </c>
      <c r="L615" s="23" t="str">
        <f>VLOOKUP(J615,Tableau3Bandes[],8,0)</f>
        <v>11011 – BILLARD CLUB LONGWY</v>
      </c>
      <c r="N615" s="1">
        <f>'Cadre 01-09-2025'!A616</f>
        <v>0</v>
      </c>
      <c r="R615" s="11" t="str">
        <f t="shared" si="27"/>
        <v>177683 J</v>
      </c>
      <c r="T615" s="1" t="s">
        <v>2862</v>
      </c>
      <c r="U615" s="1" t="str">
        <f t="shared" si="28"/>
        <v>KRETZ JULES</v>
      </c>
      <c r="V615" s="1" t="str">
        <f t="shared" si="29"/>
        <v>11005 – E.S. HAGONDANGE</v>
      </c>
    </row>
    <row r="616" spans="2:22" ht="15.75" thickBot="1" x14ac:dyDescent="0.3">
      <c r="B616" s="6" t="str">
        <f>'Libre 01-09-2025'!A617</f>
        <v>010194 C</v>
      </c>
      <c r="C616" s="1" t="str">
        <f>VLOOKUP(B616,TableauLibre[],2,0)</f>
        <v>KUEHN NICOLAS</v>
      </c>
      <c r="D616" s="23" t="str">
        <f>VLOOKUP(B616,TableauLibre[],8,0)</f>
        <v>11034 – BILLARD CLUB EPINAL</v>
      </c>
      <c r="F616" s="12" t="str">
        <f>'Bande 01-09-2025'!A617</f>
        <v>177289 F</v>
      </c>
      <c r="G616" s="1" t="str">
        <f>VLOOKUP(F616,TableauBande[],2,0)</f>
        <v>ZIMMERLIN MICHEL</v>
      </c>
      <c r="H616" s="23" t="str">
        <f>VLOOKUP(F616,TableauBande[],8,0)</f>
        <v>01070 – FCM BILLARD</v>
      </c>
      <c r="J616" s="13" t="str">
        <f>'3B 01-09-2025'!A617</f>
        <v>181930 A</v>
      </c>
      <c r="K616" s="1" t="str">
        <f>VLOOKUP(J616,Tableau3Bandes[],2,0)</f>
        <v>RENAUX ANDRE</v>
      </c>
      <c r="L616" s="23" t="str">
        <f>VLOOKUP(J616,Tableau3Bandes[],8,0)</f>
        <v>11022 – ACADEMIE DE BILLARD SAINT-MAX / NANCY</v>
      </c>
      <c r="N616" s="1">
        <f>'Cadre 01-09-2025'!A617</f>
        <v>0</v>
      </c>
      <c r="R616" s="11" t="str">
        <f t="shared" si="27"/>
        <v>010194 C</v>
      </c>
      <c r="T616" s="1" t="s">
        <v>1280</v>
      </c>
      <c r="U616" s="1" t="str">
        <f t="shared" si="28"/>
        <v>KUEHN NICOLAS</v>
      </c>
      <c r="V616" s="1" t="str">
        <f t="shared" si="29"/>
        <v>11034 – BILLARD CLUB EPINAL</v>
      </c>
    </row>
    <row r="617" spans="2:22" ht="15.75" thickBot="1" x14ac:dyDescent="0.3">
      <c r="B617" s="6" t="str">
        <f>'Libre 01-09-2025'!A618</f>
        <v>010440 O</v>
      </c>
      <c r="C617" s="1" t="str">
        <f>VLOOKUP(B617,TableauLibre[],2,0)</f>
        <v>KUHN ELISABETH</v>
      </c>
      <c r="D617" s="23" t="str">
        <f>VLOOKUP(B617,TableauLibre[],8,0)</f>
        <v>01016 – B.C. HAGUENAU</v>
      </c>
      <c r="F617" s="12">
        <f>'Bande 01-09-2025'!A618</f>
        <v>0</v>
      </c>
      <c r="G617" s="1" t="e">
        <f>VLOOKUP(F617,TableauBande[],2,0)</f>
        <v>#N/A</v>
      </c>
      <c r="H617" s="23" t="e">
        <f>VLOOKUP(F617,TableauBande[],8,0)</f>
        <v>#N/A</v>
      </c>
      <c r="J617" s="13" t="str">
        <f>'3B 01-09-2025'!A618</f>
        <v>132214 E</v>
      </c>
      <c r="K617" s="1" t="str">
        <f>VLOOKUP(J617,Tableau3Bandes[],2,0)</f>
        <v>RENE DENIS</v>
      </c>
      <c r="L617" s="23" t="str">
        <f>VLOOKUP(J617,Tableau3Bandes[],8,0)</f>
        <v>11050 – BILLARD CLUB SAINT MIHIEL</v>
      </c>
      <c r="N617" s="1">
        <f>'Cadre 01-09-2025'!A618</f>
        <v>0</v>
      </c>
      <c r="R617" s="11" t="str">
        <f t="shared" si="27"/>
        <v>010440 O</v>
      </c>
      <c r="T617" s="1" t="s">
        <v>1282</v>
      </c>
      <c r="U617" s="1" t="str">
        <f t="shared" si="28"/>
        <v>KUHN ELISABETH</v>
      </c>
      <c r="V617" s="1" t="str">
        <f t="shared" si="29"/>
        <v>01016 – B.C. HAGUENAU</v>
      </c>
    </row>
    <row r="618" spans="2:22" ht="15.75" thickBot="1" x14ac:dyDescent="0.3">
      <c r="B618" s="6" t="str">
        <f>'Libre 01-09-2025'!A619</f>
        <v>163738 B</v>
      </c>
      <c r="C618" s="1" t="str">
        <f>VLOOKUP(B618,TableauLibre[],2,0)</f>
        <v>KUHN PIERRE</v>
      </c>
      <c r="D618" s="23" t="str">
        <f>VLOOKUP(B618,TableauLibre[],8,0)</f>
        <v>11034 – BILLARD CLUB EPINAL</v>
      </c>
      <c r="F618" s="12">
        <f>'Bande 01-09-2025'!A619</f>
        <v>0</v>
      </c>
      <c r="G618" s="1" t="e">
        <f>VLOOKUP(F618,TableauBande[],2,0)</f>
        <v>#N/A</v>
      </c>
      <c r="H618" s="23" t="e">
        <f>VLOOKUP(F618,TableauBande[],8,0)</f>
        <v>#N/A</v>
      </c>
      <c r="J618" s="13" t="str">
        <f>'3B 01-09-2025'!A619</f>
        <v>015501 F</v>
      </c>
      <c r="K618" s="1" t="str">
        <f>VLOOKUP(J618,Tableau3Bandes[],2,0)</f>
        <v>RICHARD CHRISTIAN</v>
      </c>
      <c r="L618" s="23" t="str">
        <f>VLOOKUP(J618,Tableau3Bandes[],8,0)</f>
        <v>11023 – BILLARD CLUB NEUVES MAISONS</v>
      </c>
      <c r="N618" s="1">
        <f>'Cadre 01-09-2025'!A619</f>
        <v>0</v>
      </c>
      <c r="R618" s="11" t="str">
        <f t="shared" si="27"/>
        <v>163738 B</v>
      </c>
      <c r="T618" s="1" t="s">
        <v>1284</v>
      </c>
      <c r="U618" s="1" t="str">
        <f t="shared" si="28"/>
        <v>KUHN PIERRE</v>
      </c>
      <c r="V618" s="1" t="str">
        <f t="shared" si="29"/>
        <v>11034 – BILLARD CLUB EPINAL</v>
      </c>
    </row>
    <row r="619" spans="2:22" ht="15.75" thickBot="1" x14ac:dyDescent="0.3">
      <c r="B619" s="6" t="str">
        <f>'Libre 01-09-2025'!A620</f>
        <v>173611 H</v>
      </c>
      <c r="C619" s="1" t="str">
        <f>VLOOKUP(B619,TableauLibre[],2,0)</f>
        <v>KUZNICKI MARC</v>
      </c>
      <c r="D619" s="23" t="str">
        <f>VLOOKUP(B619,TableauLibre[],8,0)</f>
        <v>05043 – ACAD. TAPIS VERT DE REIMS</v>
      </c>
      <c r="F619" s="12">
        <f>'Bande 01-09-2025'!A620</f>
        <v>0</v>
      </c>
      <c r="G619" s="1" t="e">
        <f>VLOOKUP(F619,TableauBande[],2,0)</f>
        <v>#N/A</v>
      </c>
      <c r="H619" s="23" t="e">
        <f>VLOOKUP(F619,TableauBande[],8,0)</f>
        <v>#N/A</v>
      </c>
      <c r="J619" s="13" t="str">
        <f>'3B 01-09-2025'!A620</f>
        <v>102906 Y</v>
      </c>
      <c r="K619" s="1" t="str">
        <f>VLOOKUP(J619,Tableau3Bandes[],2,0)</f>
        <v>RICHARD FRANCIS</v>
      </c>
      <c r="L619" s="23" t="str">
        <f>VLOOKUP(J619,Tableau3Bandes[],8,0)</f>
        <v>11022 – ACADEMIE DE BILLARD SAINT-MAX / NANCY</v>
      </c>
      <c r="N619" s="1">
        <f>'Cadre 01-09-2025'!A620</f>
        <v>0</v>
      </c>
      <c r="R619" s="11" t="str">
        <f t="shared" si="27"/>
        <v>173611 H</v>
      </c>
      <c r="T619" s="1" t="s">
        <v>1286</v>
      </c>
      <c r="U619" s="1" t="str">
        <f t="shared" si="28"/>
        <v>KUZNICKI MARC</v>
      </c>
      <c r="V619" s="1" t="str">
        <f t="shared" si="29"/>
        <v>05043 – ACAD. TAPIS VERT DE REIMS</v>
      </c>
    </row>
    <row r="620" spans="2:22" ht="15.75" thickBot="1" x14ac:dyDescent="0.3">
      <c r="B620" s="6" t="str">
        <f>'Libre 01-09-2025'!A621</f>
        <v>125759 X</v>
      </c>
      <c r="C620" s="1" t="str">
        <f>VLOOKUP(B620,TableauLibre[],2,0)</f>
        <v>KWOKA CLEMENT</v>
      </c>
      <c r="D620" s="23" t="str">
        <f>VLOOKUP(B620,TableauLibre[],8,0)</f>
        <v>11078 – BILLARD CLUB DE BRIEY</v>
      </c>
      <c r="F620" s="12">
        <f>'Bande 01-09-2025'!A621</f>
        <v>0</v>
      </c>
      <c r="G620" s="1" t="e">
        <f>VLOOKUP(F620,TableauBande[],2,0)</f>
        <v>#N/A</v>
      </c>
      <c r="H620" s="23" t="e">
        <f>VLOOKUP(F620,TableauBande[],8,0)</f>
        <v>#N/A</v>
      </c>
      <c r="J620" s="13" t="str">
        <f>'3B 01-09-2025'!A621</f>
        <v>154279 V</v>
      </c>
      <c r="K620" s="1" t="str">
        <f>VLOOKUP(J620,Tableau3Bandes[],2,0)</f>
        <v>RICHARD MAXIME</v>
      </c>
      <c r="L620" s="23" t="str">
        <f>VLOOKUP(J620,Tableau3Bandes[],8,0)</f>
        <v>11027 – ASS. SPORT. LAXOVIENNE DE BILLARD</v>
      </c>
      <c r="N620" s="1">
        <f>'Cadre 01-09-2025'!A621</f>
        <v>0</v>
      </c>
      <c r="R620" s="11" t="str">
        <f t="shared" si="27"/>
        <v>125759 X</v>
      </c>
      <c r="T620" s="1" t="s">
        <v>1288</v>
      </c>
      <c r="U620" s="1" t="str">
        <f t="shared" si="28"/>
        <v>KWOKA CLEMENT</v>
      </c>
      <c r="V620" s="1" t="str">
        <f t="shared" si="29"/>
        <v>11078 – BILLARD CLUB DE BRIEY</v>
      </c>
    </row>
    <row r="621" spans="2:22" ht="15.75" thickBot="1" x14ac:dyDescent="0.3">
      <c r="B621" s="6" t="str">
        <f>'Libre 01-09-2025'!A622</f>
        <v>010087 Z</v>
      </c>
      <c r="C621" s="1" t="str">
        <f>VLOOKUP(B621,TableauLibre[],2,0)</f>
        <v>LACOMB GUY</v>
      </c>
      <c r="D621" s="23" t="str">
        <f>VLOOKUP(B621,TableauLibre[],8,0)</f>
        <v>01049 – B.C. BARR</v>
      </c>
      <c r="F621" s="12">
        <f>'Bande 01-09-2025'!A622</f>
        <v>0</v>
      </c>
      <c r="G621" s="1" t="e">
        <f>VLOOKUP(F621,TableauBande[],2,0)</f>
        <v>#N/A</v>
      </c>
      <c r="H621" s="23" t="e">
        <f>VLOOKUP(F621,TableauBande[],8,0)</f>
        <v>#N/A</v>
      </c>
      <c r="J621" s="13" t="str">
        <f>'3B 01-09-2025'!A622</f>
        <v>131581 V</v>
      </c>
      <c r="K621" s="1" t="str">
        <f>VLOOKUP(J621,Tableau3Bandes[],2,0)</f>
        <v>RIEBEL RENE</v>
      </c>
      <c r="L621" s="23" t="str">
        <f>VLOOKUP(J621,Tableau3Bandes[],8,0)</f>
        <v>01049 – B.C. BARR</v>
      </c>
      <c r="N621" s="1">
        <f>'Cadre 01-09-2025'!A622</f>
        <v>0</v>
      </c>
      <c r="R621" s="11" t="str">
        <f t="shared" si="27"/>
        <v>010087 Z</v>
      </c>
      <c r="T621" s="1" t="s">
        <v>1290</v>
      </c>
      <c r="U621" s="1" t="str">
        <f t="shared" si="28"/>
        <v>LACOMB GUY</v>
      </c>
      <c r="V621" s="1" t="str">
        <f t="shared" si="29"/>
        <v>01049 – B.C. BARR</v>
      </c>
    </row>
    <row r="622" spans="2:22" ht="15.75" thickBot="1" x14ac:dyDescent="0.3">
      <c r="B622" s="6" t="str">
        <f>'Libre 01-09-2025'!A623</f>
        <v>150338 L</v>
      </c>
      <c r="C622" s="1" t="str">
        <f>VLOOKUP(B622,TableauLibre[],2,0)</f>
        <v>LACOUR ANDRE</v>
      </c>
      <c r="D622" s="23" t="str">
        <f>VLOOKUP(B622,TableauLibre[],8,0)</f>
        <v>05035 – ROMILLY SPORT 10 SECTION BILLARD</v>
      </c>
      <c r="F622" s="12">
        <f>'Bande 01-09-2025'!A623</f>
        <v>0</v>
      </c>
      <c r="G622" s="1" t="e">
        <f>VLOOKUP(F622,TableauBande[],2,0)</f>
        <v>#N/A</v>
      </c>
      <c r="H622" s="23" t="e">
        <f>VLOOKUP(F622,TableauBande[],8,0)</f>
        <v>#N/A</v>
      </c>
      <c r="J622" s="13" t="str">
        <f>'3B 01-09-2025'!A623</f>
        <v>010053 R</v>
      </c>
      <c r="K622" s="1" t="str">
        <f>VLOOKUP(J622,Tableau3Bandes[],2,0)</f>
        <v>RIEGEL HENRI</v>
      </c>
      <c r="L622" s="23" t="str">
        <f>VLOOKUP(J622,Tableau3Bandes[],8,0)</f>
        <v>01031 – B.C. ERSTEIN</v>
      </c>
      <c r="N622" s="1">
        <f>'Cadre 01-09-2025'!A623</f>
        <v>0</v>
      </c>
      <c r="R622" s="11" t="str">
        <f t="shared" si="27"/>
        <v>150338 L</v>
      </c>
      <c r="T622" s="1" t="s">
        <v>1292</v>
      </c>
      <c r="U622" s="1" t="str">
        <f t="shared" si="28"/>
        <v>LACOUR ANDRE</v>
      </c>
      <c r="V622" s="1" t="str">
        <f t="shared" si="29"/>
        <v>05035 – ROMILLY SPORT 10 SECTION BILLARD</v>
      </c>
    </row>
    <row r="623" spans="2:22" ht="15.75" thickBot="1" x14ac:dyDescent="0.3">
      <c r="B623" s="6" t="str">
        <f>'Libre 01-09-2025'!A624</f>
        <v>148574 T</v>
      </c>
      <c r="C623" s="1" t="str">
        <f>VLOOKUP(B623,TableauLibre[],2,0)</f>
        <v>LAFFERRE PATRICK</v>
      </c>
      <c r="D623" s="23" t="str">
        <f>VLOOKUP(B623,TableauLibre[],8,0)</f>
        <v>05043 – ACAD. TAPIS VERT DE REIMS</v>
      </c>
      <c r="F623" s="12">
        <f>'Bande 01-09-2025'!A624</f>
        <v>0</v>
      </c>
      <c r="G623" s="1" t="e">
        <f>VLOOKUP(F623,TableauBande[],2,0)</f>
        <v>#N/A</v>
      </c>
      <c r="H623" s="23" t="e">
        <f>VLOOKUP(F623,TableauBande[],8,0)</f>
        <v>#N/A</v>
      </c>
      <c r="J623" s="13" t="str">
        <f>'3B 01-09-2025'!A624</f>
        <v>010094 G</v>
      </c>
      <c r="K623" s="1" t="str">
        <f>VLOOKUP(J623,Tableau3Bandes[],2,0)</f>
        <v>RIGAULT JEAN LOU</v>
      </c>
      <c r="L623" s="23" t="str">
        <f>VLOOKUP(J623,Tableau3Bandes[],8,0)</f>
        <v>01002 – B.C 1935 STRASBOURG-SCHILTIGHEIM</v>
      </c>
      <c r="N623" s="1">
        <f>'Cadre 01-09-2025'!A624</f>
        <v>0</v>
      </c>
      <c r="R623" s="11" t="str">
        <f t="shared" si="27"/>
        <v>148574 T</v>
      </c>
      <c r="T623" s="1" t="s">
        <v>1294</v>
      </c>
      <c r="U623" s="1" t="str">
        <f t="shared" si="28"/>
        <v>LAFFERRE PATRICK</v>
      </c>
      <c r="V623" s="1" t="str">
        <f t="shared" si="29"/>
        <v>05043 – ACAD. TAPIS VERT DE REIMS</v>
      </c>
    </row>
    <row r="624" spans="2:22" ht="15.75" thickBot="1" x14ac:dyDescent="0.3">
      <c r="B624" s="6" t="str">
        <f>'Libre 01-09-2025'!A625</f>
        <v>141818 O</v>
      </c>
      <c r="C624" s="1" t="str">
        <f>VLOOKUP(B624,TableauLibre[],2,0)</f>
        <v>LAFFINEUR HUGO</v>
      </c>
      <c r="D624" s="23" t="str">
        <f>VLOOKUP(B624,TableauLibre[],8,0)</f>
        <v>01041 – COLMAR BILLARD CLUB 71</v>
      </c>
      <c r="F624" s="12">
        <f>'Bande 01-09-2025'!A625</f>
        <v>0</v>
      </c>
      <c r="G624" s="1" t="e">
        <f>VLOOKUP(F624,TableauBande[],2,0)</f>
        <v>#N/A</v>
      </c>
      <c r="H624" s="23" t="e">
        <f>VLOOKUP(F624,TableauBande[],8,0)</f>
        <v>#N/A</v>
      </c>
      <c r="J624" s="13" t="str">
        <f>'3B 01-09-2025'!A625</f>
        <v>101987 P</v>
      </c>
      <c r="K624" s="1" t="str">
        <f>VLOOKUP(J624,Tableau3Bandes[],2,0)</f>
        <v>RIOTTO JEROME</v>
      </c>
      <c r="L624" s="23" t="str">
        <f>VLOOKUP(J624,Tableau3Bandes[],8,0)</f>
        <v>01041 – COLMAR BILLARD CLUB 71</v>
      </c>
      <c r="N624" s="1">
        <f>'Cadre 01-09-2025'!A625</f>
        <v>0</v>
      </c>
      <c r="R624" s="11" t="str">
        <f t="shared" si="27"/>
        <v>141818 O</v>
      </c>
      <c r="T624" s="1" t="s">
        <v>1296</v>
      </c>
      <c r="U624" s="1" t="str">
        <f t="shared" si="28"/>
        <v>LAFFINEUR HUGO</v>
      </c>
      <c r="V624" s="1" t="str">
        <f t="shared" si="29"/>
        <v>01041 – COLMAR BILLARD CLUB 71</v>
      </c>
    </row>
    <row r="625" spans="2:22" ht="15.75" thickBot="1" x14ac:dyDescent="0.3">
      <c r="B625" s="6" t="str">
        <f>'Libre 01-09-2025'!A626</f>
        <v>141814 K</v>
      </c>
      <c r="C625" s="1" t="str">
        <f>VLOOKUP(B625,TableauLibre[],2,0)</f>
        <v>LAFFINEUR LUCAS</v>
      </c>
      <c r="D625" s="23" t="str">
        <f>VLOOKUP(B625,TableauLibre[],8,0)</f>
        <v>01041 – COLMAR BILLARD CLUB 71</v>
      </c>
      <c r="F625" s="12">
        <f>'Bande 01-09-2025'!A626</f>
        <v>0</v>
      </c>
      <c r="G625" s="1" t="e">
        <f>VLOOKUP(F625,TableauBande[],2,0)</f>
        <v>#N/A</v>
      </c>
      <c r="H625" s="23" t="e">
        <f>VLOOKUP(F625,TableauBande[],8,0)</f>
        <v>#N/A</v>
      </c>
      <c r="J625" s="13" t="str">
        <f>'3B 01-09-2025'!A626</f>
        <v>132168 K</v>
      </c>
      <c r="K625" s="1" t="str">
        <f>VLOOKUP(J625,Tableau3Bandes[],2,0)</f>
        <v>RIQUEL JEAN JACQUES</v>
      </c>
      <c r="L625" s="23" t="str">
        <f>VLOOKUP(J625,Tableau3Bandes[],8,0)</f>
        <v>05001 – ACAD.CHARLEVILLE-MEZIERES</v>
      </c>
      <c r="N625" s="1">
        <f>'Cadre 01-09-2025'!A626</f>
        <v>0</v>
      </c>
      <c r="R625" s="11" t="str">
        <f t="shared" si="27"/>
        <v>141814 K</v>
      </c>
      <c r="T625" s="1" t="s">
        <v>1298</v>
      </c>
      <c r="U625" s="1" t="str">
        <f t="shared" si="28"/>
        <v>LAFFINEUR LUCAS</v>
      </c>
      <c r="V625" s="1" t="str">
        <f t="shared" si="29"/>
        <v>01041 – COLMAR BILLARD CLUB 71</v>
      </c>
    </row>
    <row r="626" spans="2:22" ht="15.75" thickBot="1" x14ac:dyDescent="0.3">
      <c r="B626" s="6" t="str">
        <f>'Libre 01-09-2025'!A627</f>
        <v>166348 N</v>
      </c>
      <c r="C626" s="1" t="str">
        <f>VLOOKUP(B626,TableauLibre[],2,0)</f>
        <v>LAGACHE PHILIPPE</v>
      </c>
      <c r="D626" s="23" t="str">
        <f>VLOOKUP(B626,TableauLibre[],8,0)</f>
        <v>05040 – EPERNAY BILLARD CLUB</v>
      </c>
      <c r="F626" s="12">
        <f>'Bande 01-09-2025'!A627</f>
        <v>0</v>
      </c>
      <c r="G626" s="1" t="e">
        <f>VLOOKUP(F626,TableauBande[],2,0)</f>
        <v>#N/A</v>
      </c>
      <c r="H626" s="23" t="e">
        <f>VLOOKUP(F626,TableauBande[],8,0)</f>
        <v>#N/A</v>
      </c>
      <c r="J626" s="13" t="str">
        <f>'3B 01-09-2025'!A627</f>
        <v>010043 H</v>
      </c>
      <c r="K626" s="1" t="str">
        <f>VLOOKUP(J626,Tableau3Bandes[],2,0)</f>
        <v>RITTER CHARLES</v>
      </c>
      <c r="L626" s="23" t="str">
        <f>VLOOKUP(J626,Tableau3Bandes[],8,0)</f>
        <v>01006 – AMICALE DE BILLARD ECKBOLSHEIM</v>
      </c>
      <c r="N626" s="1">
        <f>'Cadre 01-09-2025'!A627</f>
        <v>0</v>
      </c>
      <c r="R626" s="11" t="str">
        <f t="shared" si="27"/>
        <v>166348 N</v>
      </c>
      <c r="T626" s="1" t="s">
        <v>1300</v>
      </c>
      <c r="U626" s="1" t="str">
        <f t="shared" si="28"/>
        <v>LAGACHE PHILIPPE</v>
      </c>
      <c r="V626" s="1" t="str">
        <f t="shared" si="29"/>
        <v>05040 – EPERNAY BILLARD CLUB</v>
      </c>
    </row>
    <row r="627" spans="2:22" ht="15.75" thickBot="1" x14ac:dyDescent="0.3">
      <c r="B627" s="6" t="str">
        <f>'Libre 01-09-2025'!A628</f>
        <v>145738 I</v>
      </c>
      <c r="C627" s="1" t="str">
        <f>VLOOKUP(B627,TableauLibre[],2,0)</f>
        <v>LAGARDE JANY</v>
      </c>
      <c r="D627" s="23" t="str">
        <f>VLOOKUP(B627,TableauLibre[],8,0)</f>
        <v>05035 – ROMILLY SPORT 10 SECTION BILLARD</v>
      </c>
      <c r="F627" s="12">
        <f>'Bande 01-09-2025'!A628</f>
        <v>0</v>
      </c>
      <c r="G627" s="1" t="e">
        <f>VLOOKUP(F627,TableauBande[],2,0)</f>
        <v>#N/A</v>
      </c>
      <c r="H627" s="23" t="e">
        <f>VLOOKUP(F627,TableauBande[],8,0)</f>
        <v>#N/A</v>
      </c>
      <c r="J627" s="13" t="str">
        <f>'3B 01-09-2025'!A628</f>
        <v>014772 E</v>
      </c>
      <c r="K627" s="1" t="str">
        <f>VLOOKUP(J627,Tableau3Bandes[],2,0)</f>
        <v>RIVET JACQUES</v>
      </c>
      <c r="L627" s="23" t="str">
        <f>VLOOKUP(J627,Tableau3Bandes[],8,0)</f>
        <v>01041 – COLMAR BILLARD CLUB 71</v>
      </c>
      <c r="N627" s="1">
        <f>'Cadre 01-09-2025'!A628</f>
        <v>0</v>
      </c>
      <c r="R627" s="11" t="str">
        <f t="shared" si="27"/>
        <v>145738 I</v>
      </c>
      <c r="T627" s="1" t="s">
        <v>1302</v>
      </c>
      <c r="U627" s="1" t="str">
        <f t="shared" si="28"/>
        <v>LAGARDE JANY</v>
      </c>
      <c r="V627" s="1" t="str">
        <f t="shared" si="29"/>
        <v>05035 – ROMILLY SPORT 10 SECTION BILLARD</v>
      </c>
    </row>
    <row r="628" spans="2:22" ht="15.75" thickBot="1" x14ac:dyDescent="0.3">
      <c r="B628" s="6" t="str">
        <f>'Libre 01-09-2025'!A629</f>
        <v>176377 P</v>
      </c>
      <c r="C628" s="1" t="str">
        <f>VLOOKUP(B628,TableauLibre[],2,0)</f>
        <v>LAGIER FREDERIC</v>
      </c>
      <c r="D628" s="23" t="str">
        <f>VLOOKUP(B628,TableauLibre[],8,0)</f>
        <v>01010 – B.C. LINGOLSHEIM</v>
      </c>
      <c r="F628" s="12">
        <f>'Bande 01-09-2025'!A629</f>
        <v>0</v>
      </c>
      <c r="G628" s="1" t="e">
        <f>VLOOKUP(F628,TableauBande[],2,0)</f>
        <v>#N/A</v>
      </c>
      <c r="H628" s="23" t="e">
        <f>VLOOKUP(F628,TableauBande[],8,0)</f>
        <v>#N/A</v>
      </c>
      <c r="J628" s="13" t="str">
        <f>'3B 01-09-2025'!A629</f>
        <v>011824 U</v>
      </c>
      <c r="K628" s="1" t="str">
        <f>VLOOKUP(J628,Tableau3Bandes[],2,0)</f>
        <v>RIVIERE BERNARD</v>
      </c>
      <c r="L628" s="23" t="str">
        <f>VLOOKUP(J628,Tableau3Bandes[],8,0)</f>
        <v>05043 – ACAD. TAPIS VERT DE REIMS</v>
      </c>
      <c r="N628" s="1">
        <f>'Cadre 01-09-2025'!A629</f>
        <v>0</v>
      </c>
      <c r="R628" s="11" t="str">
        <f t="shared" si="27"/>
        <v>176377 P</v>
      </c>
      <c r="T628" s="1" t="s">
        <v>1304</v>
      </c>
      <c r="U628" s="1" t="str">
        <f t="shared" si="28"/>
        <v>LAGIER FREDERIC</v>
      </c>
      <c r="V628" s="1" t="str">
        <f t="shared" si="29"/>
        <v>01010 – B.C. LINGOLSHEIM</v>
      </c>
    </row>
    <row r="629" spans="2:22" ht="15.75" thickBot="1" x14ac:dyDescent="0.3">
      <c r="B629" s="6" t="str">
        <f>'Libre 01-09-2025'!A630</f>
        <v>014583 X</v>
      </c>
      <c r="C629" s="1" t="str">
        <f>VLOOKUP(B629,TableauLibre[],2,0)</f>
        <v>LAGISSE MANFRED</v>
      </c>
      <c r="D629" s="23" t="str">
        <f>VLOOKUP(B629,TableauLibre[],8,0)</f>
        <v>01006 – AMICALE DE BILLARD ECKBOLSHEIM</v>
      </c>
      <c r="F629" s="12">
        <f>'Bande 01-09-2025'!A630</f>
        <v>0</v>
      </c>
      <c r="G629" s="1" t="e">
        <f>VLOOKUP(F629,TableauBande[],2,0)</f>
        <v>#N/A</v>
      </c>
      <c r="H629" s="23" t="e">
        <f>VLOOKUP(F629,TableauBande[],8,0)</f>
        <v>#N/A</v>
      </c>
      <c r="J629" s="13" t="str">
        <f>'3B 01-09-2025'!A630</f>
        <v>129754 O</v>
      </c>
      <c r="K629" s="1" t="str">
        <f>VLOOKUP(J629,Tableau3Bandes[],2,0)</f>
        <v>RIVIERE BERNARD</v>
      </c>
      <c r="L629" s="23" t="str">
        <f>VLOOKUP(J629,Tableau3Bandes[],8,0)</f>
        <v>05032 – ARCIS BILLARD CLUB</v>
      </c>
      <c r="N629" s="1">
        <f>'Cadre 01-09-2025'!A630</f>
        <v>0</v>
      </c>
      <c r="R629" s="11" t="str">
        <f t="shared" si="27"/>
        <v>014583 X</v>
      </c>
      <c r="T629" s="1" t="s">
        <v>1306</v>
      </c>
      <c r="U629" s="1" t="str">
        <f t="shared" si="28"/>
        <v>LAGISSE MANFRED</v>
      </c>
      <c r="V629" s="1" t="str">
        <f t="shared" si="29"/>
        <v>01006 – AMICALE DE BILLARD ECKBOLSHEIM</v>
      </c>
    </row>
    <row r="630" spans="2:22" ht="15.75" thickBot="1" x14ac:dyDescent="0.3">
      <c r="B630" s="6" t="str">
        <f>'Libre 01-09-2025'!A631</f>
        <v>127315 T</v>
      </c>
      <c r="C630" s="1" t="str">
        <f>VLOOKUP(B630,TableauLibre[],2,0)</f>
        <v>LAJOINIE JEAN PIERRE</v>
      </c>
      <c r="D630" s="23" t="str">
        <f>VLOOKUP(B630,TableauLibre[],8,0)</f>
        <v>05047 – BILLARD CLUB SEZANNAIS</v>
      </c>
      <c r="F630" s="12">
        <f>'Bande 01-09-2025'!A631</f>
        <v>0</v>
      </c>
      <c r="G630" s="1" t="e">
        <f>VLOOKUP(F630,TableauBande[],2,0)</f>
        <v>#N/A</v>
      </c>
      <c r="H630" s="23" t="e">
        <f>VLOOKUP(F630,TableauBande[],8,0)</f>
        <v>#N/A</v>
      </c>
      <c r="J630" s="13" t="str">
        <f>'3B 01-09-2025'!A631</f>
        <v>015129 X</v>
      </c>
      <c r="K630" s="1" t="str">
        <f>VLOOKUP(J630,Tableau3Bandes[],2,0)</f>
        <v>RIVOAL MARCEL</v>
      </c>
      <c r="L630" s="23" t="str">
        <f>VLOOKUP(J630,Tableau3Bandes[],8,0)</f>
        <v>11051 – BILLARD CLUB BARISIEN</v>
      </c>
      <c r="N630" s="1">
        <f>'Cadre 01-09-2025'!A631</f>
        <v>0</v>
      </c>
      <c r="R630" s="11" t="str">
        <f t="shared" si="27"/>
        <v>127315 T</v>
      </c>
      <c r="T630" s="1" t="s">
        <v>1308</v>
      </c>
      <c r="U630" s="1" t="str">
        <f t="shared" si="28"/>
        <v>LAJOINIE JEAN PIERRE</v>
      </c>
      <c r="V630" s="1" t="str">
        <f t="shared" si="29"/>
        <v>05047 – BILLARD CLUB SEZANNAIS</v>
      </c>
    </row>
    <row r="631" spans="2:22" ht="15.75" thickBot="1" x14ac:dyDescent="0.3">
      <c r="B631" s="6" t="str">
        <f>'Libre 01-09-2025'!A632</f>
        <v>015053 Z</v>
      </c>
      <c r="C631" s="1" t="str">
        <f>VLOOKUP(B631,TableauLibre[],2,0)</f>
        <v>LALLEMANT CHRISTIAN</v>
      </c>
      <c r="D631" s="23" t="str">
        <f>VLOOKUP(B631,TableauLibre[],8,0)</f>
        <v>11051 – BILLARD CLUB BARISIEN</v>
      </c>
      <c r="F631" s="12">
        <f>'Bande 01-09-2025'!A632</f>
        <v>0</v>
      </c>
      <c r="G631" s="1" t="e">
        <f>VLOOKUP(F631,TableauBande[],2,0)</f>
        <v>#N/A</v>
      </c>
      <c r="H631" s="23" t="e">
        <f>VLOOKUP(F631,TableauBande[],8,0)</f>
        <v>#N/A</v>
      </c>
      <c r="J631" s="13" t="str">
        <f>'3B 01-09-2025'!A632</f>
        <v>144660 W</v>
      </c>
      <c r="K631" s="1" t="str">
        <f>VLOOKUP(J631,Tableau3Bandes[],2,0)</f>
        <v>ROCHER FREDERIC</v>
      </c>
      <c r="L631" s="23" t="str">
        <f>VLOOKUP(J631,Tableau3Bandes[],8,0)</f>
        <v>01002 – B.C 1935 STRASBOURG-SCHILTIGHEIM</v>
      </c>
      <c r="N631" s="1">
        <f>'Cadre 01-09-2025'!A632</f>
        <v>0</v>
      </c>
      <c r="R631" s="11" t="str">
        <f t="shared" si="27"/>
        <v>015053 Z</v>
      </c>
      <c r="T631" s="1" t="s">
        <v>1310</v>
      </c>
      <c r="U631" s="1" t="str">
        <f t="shared" si="28"/>
        <v>LALLEMANT CHRISTIAN</v>
      </c>
      <c r="V631" s="1" t="str">
        <f t="shared" si="29"/>
        <v>11051 – BILLARD CLUB BARISIEN</v>
      </c>
    </row>
    <row r="632" spans="2:22" ht="15.75" thickBot="1" x14ac:dyDescent="0.3">
      <c r="B632" s="6" t="str">
        <f>'Libre 01-09-2025'!A633</f>
        <v>134159 Z</v>
      </c>
      <c r="C632" s="1" t="str">
        <f>VLOOKUP(B632,TableauLibre[],2,0)</f>
        <v>LALLEMANT JEAN JACQUES</v>
      </c>
      <c r="D632" s="23" t="str">
        <f>VLOOKUP(B632,TableauLibre[],8,0)</f>
        <v>05043 – ACAD. TAPIS VERT DE REIMS</v>
      </c>
      <c r="F632" s="12">
        <f>'Bande 01-09-2025'!A633</f>
        <v>0</v>
      </c>
      <c r="G632" s="1" t="e">
        <f>VLOOKUP(F632,TableauBande[],2,0)</f>
        <v>#N/A</v>
      </c>
      <c r="H632" s="23" t="e">
        <f>VLOOKUP(F632,TableauBande[],8,0)</f>
        <v>#N/A</v>
      </c>
      <c r="J632" s="13" t="str">
        <f>'3B 01-09-2025'!A633</f>
        <v>102807 D</v>
      </c>
      <c r="K632" s="1" t="str">
        <f>VLOOKUP(J632,Tableau3Bandes[],2,0)</f>
        <v>RODRIGUEZ JOSE</v>
      </c>
      <c r="L632" s="23" t="str">
        <f>VLOOKUP(J632,Tableau3Bandes[],8,0)</f>
        <v>11005 – E.S. HAGONDANGE</v>
      </c>
      <c r="N632" s="1">
        <f>'Cadre 01-09-2025'!A633</f>
        <v>0</v>
      </c>
      <c r="R632" s="11" t="str">
        <f t="shared" si="27"/>
        <v>134159 Z</v>
      </c>
      <c r="T632" s="1" t="s">
        <v>1312</v>
      </c>
      <c r="U632" s="1" t="str">
        <f t="shared" si="28"/>
        <v>LALLEMANT JEAN JACQUES</v>
      </c>
      <c r="V632" s="1" t="str">
        <f t="shared" si="29"/>
        <v>05043 – ACAD. TAPIS VERT DE REIMS</v>
      </c>
    </row>
    <row r="633" spans="2:22" ht="15.75" thickBot="1" x14ac:dyDescent="0.3">
      <c r="B633" s="6" t="str">
        <f>'Libre 01-09-2025'!A634</f>
        <v>143965 D</v>
      </c>
      <c r="C633" s="1" t="str">
        <f>VLOOKUP(B633,TableauLibre[],2,0)</f>
        <v>LAMBERT MICHEL</v>
      </c>
      <c r="D633" s="23" t="str">
        <f>VLOOKUP(B633,TableauLibre[],8,0)</f>
        <v>05034 – BILLARD TROYES AGGLO</v>
      </c>
      <c r="F633" s="12">
        <f>'Bande 01-09-2025'!A634</f>
        <v>0</v>
      </c>
      <c r="G633" s="1" t="e">
        <f>VLOOKUP(F633,TableauBande[],2,0)</f>
        <v>#N/A</v>
      </c>
      <c r="H633" s="23" t="e">
        <f>VLOOKUP(F633,TableauBande[],8,0)</f>
        <v>#N/A</v>
      </c>
      <c r="J633" s="13" t="str">
        <f>'3B 01-09-2025'!A634</f>
        <v>134485 N</v>
      </c>
      <c r="K633" s="1" t="str">
        <f>VLOOKUP(J633,Tableau3Bandes[],2,0)</f>
        <v>ROEDIGER ANDRE</v>
      </c>
      <c r="L633" s="23" t="str">
        <f>VLOOKUP(J633,Tableau3Bandes[],8,0)</f>
        <v>01027 – B.C. GUEBWILLER</v>
      </c>
      <c r="N633" s="1">
        <f>'Cadre 01-09-2025'!A634</f>
        <v>0</v>
      </c>
      <c r="R633" s="11" t="str">
        <f t="shared" si="27"/>
        <v>143965 D</v>
      </c>
      <c r="T633" s="1" t="s">
        <v>1316</v>
      </c>
      <c r="U633" s="1" t="str">
        <f t="shared" si="28"/>
        <v>LAMBERT MICHEL</v>
      </c>
      <c r="V633" s="1" t="str">
        <f t="shared" si="29"/>
        <v>05034 – BILLARD TROYES AGGLO</v>
      </c>
    </row>
    <row r="634" spans="2:22" ht="15.75" thickBot="1" x14ac:dyDescent="0.3">
      <c r="B634" s="6" t="str">
        <f>'Libre 01-09-2025'!A635</f>
        <v>011851 V</v>
      </c>
      <c r="C634" s="1" t="str">
        <f>VLOOKUP(B634,TableauLibre[],2,0)</f>
        <v>LAMBERT MICHEL</v>
      </c>
      <c r="D634" s="23" t="str">
        <f>VLOOKUP(B634,TableauLibre[],8,0)</f>
        <v>05047 – BILLARD CLUB SEZANNAIS</v>
      </c>
      <c r="F634" s="12">
        <f>'Bande 01-09-2025'!A635</f>
        <v>0</v>
      </c>
      <c r="G634" s="1" t="e">
        <f>VLOOKUP(F634,TableauBande[],2,0)</f>
        <v>#N/A</v>
      </c>
      <c r="H634" s="23" t="e">
        <f>VLOOKUP(F634,TableauBande[],8,0)</f>
        <v>#N/A</v>
      </c>
      <c r="J634" s="13" t="str">
        <f>'3B 01-09-2025'!A635</f>
        <v>155692 F</v>
      </c>
      <c r="K634" s="1" t="str">
        <f>VLOOKUP(J634,Tableau3Bandes[],2,0)</f>
        <v>ROLLET PHILIPPE</v>
      </c>
      <c r="L634" s="23" t="str">
        <f>VLOOKUP(J634,Tableau3Bandes[],8,0)</f>
        <v>05043 – ACAD. TAPIS VERT DE REIMS</v>
      </c>
      <c r="N634" s="1">
        <f>'Cadre 01-09-2025'!A635</f>
        <v>0</v>
      </c>
      <c r="R634" s="11" t="str">
        <f t="shared" si="27"/>
        <v>011851 V</v>
      </c>
      <c r="T634" s="1" t="s">
        <v>1314</v>
      </c>
      <c r="U634" s="1" t="str">
        <f t="shared" si="28"/>
        <v>LAMBERT MICHEL</v>
      </c>
      <c r="V634" s="1" t="str">
        <f t="shared" si="29"/>
        <v>05047 – BILLARD CLUB SEZANNAIS</v>
      </c>
    </row>
    <row r="635" spans="2:22" ht="15.75" thickBot="1" x14ac:dyDescent="0.3">
      <c r="B635" s="6" t="str">
        <f>'Libre 01-09-2025'!A636</f>
        <v>012113 X</v>
      </c>
      <c r="C635" s="1" t="str">
        <f>VLOOKUP(B635,TableauLibre[],2,0)</f>
        <v>LAMBERT SYLVIE</v>
      </c>
      <c r="D635" s="23" t="str">
        <f>VLOOKUP(B635,TableauLibre[],8,0)</f>
        <v>05041 – BILLARD CLUB DE GRAUVES</v>
      </c>
      <c r="F635" s="12">
        <f>'Bande 01-09-2025'!A636</f>
        <v>0</v>
      </c>
      <c r="G635" s="1" t="e">
        <f>VLOOKUP(F635,TableauBande[],2,0)</f>
        <v>#N/A</v>
      </c>
      <c r="H635" s="23" t="e">
        <f>VLOOKUP(F635,TableauBande[],8,0)</f>
        <v>#N/A</v>
      </c>
      <c r="J635" s="13" t="str">
        <f>'3B 01-09-2025'!A636</f>
        <v>011848 S</v>
      </c>
      <c r="K635" s="1" t="str">
        <f>VLOOKUP(J635,Tableau3Bandes[],2,0)</f>
        <v>RONDEAU ANDRE</v>
      </c>
      <c r="L635" s="23" t="str">
        <f>VLOOKUP(J635,Tableau3Bandes[],8,0)</f>
        <v>05028 – BILLARD CLUB DE MARIGNY ST FLAVY</v>
      </c>
      <c r="N635" s="1">
        <f>'Cadre 01-09-2025'!A636</f>
        <v>0</v>
      </c>
      <c r="R635" s="11" t="str">
        <f t="shared" si="27"/>
        <v>012113 X</v>
      </c>
      <c r="T635" s="1" t="s">
        <v>1317</v>
      </c>
      <c r="U635" s="1" t="str">
        <f t="shared" si="28"/>
        <v>LAMBERT SYLVIE</v>
      </c>
      <c r="V635" s="1" t="str">
        <f t="shared" si="29"/>
        <v>05041 – BILLARD CLUB DE GRAUVES</v>
      </c>
    </row>
    <row r="636" spans="2:22" ht="15.75" thickBot="1" x14ac:dyDescent="0.3">
      <c r="B636" s="6" t="str">
        <f>'Libre 01-09-2025'!A637</f>
        <v>015374 I</v>
      </c>
      <c r="C636" s="1" t="str">
        <f>VLOOKUP(B636,TableauLibre[],2,0)</f>
        <v>LAMOUREUX JEAN LOUP</v>
      </c>
      <c r="D636" s="23" t="str">
        <f>VLOOKUP(B636,TableauLibre[],8,0)</f>
        <v>11048 – ACADEMIE DE BILLARD DE ST DIZIER</v>
      </c>
      <c r="F636" s="12">
        <f>'Bande 01-09-2025'!A637</f>
        <v>0</v>
      </c>
      <c r="G636" s="1" t="e">
        <f>VLOOKUP(F636,TableauBande[],2,0)</f>
        <v>#N/A</v>
      </c>
      <c r="H636" s="23" t="e">
        <f>VLOOKUP(F636,TableauBande[],8,0)</f>
        <v>#N/A</v>
      </c>
      <c r="J636" s="13" t="str">
        <f>'3B 01-09-2025'!A637</f>
        <v>010449 X</v>
      </c>
      <c r="K636" s="1" t="str">
        <f>VLOOKUP(J636,Tableau3Bandes[],2,0)</f>
        <v>ROOS ROLAND</v>
      </c>
      <c r="L636" s="23" t="str">
        <f>VLOOKUP(J636,Tableau3Bandes[],8,0)</f>
        <v>01044 – F.C. MULHOUSE</v>
      </c>
      <c r="N636" s="1">
        <f>'Cadre 01-09-2025'!A637</f>
        <v>0</v>
      </c>
      <c r="R636" s="11" t="str">
        <f t="shared" si="27"/>
        <v>015374 I</v>
      </c>
      <c r="T636" s="1" t="s">
        <v>1319</v>
      </c>
      <c r="U636" s="1" t="str">
        <f t="shared" si="28"/>
        <v>LAMOUREUX JEAN LOUP</v>
      </c>
      <c r="V636" s="1" t="str">
        <f t="shared" si="29"/>
        <v>11048 – ACADEMIE DE BILLARD DE ST DIZIER</v>
      </c>
    </row>
    <row r="637" spans="2:22" ht="15.75" thickBot="1" x14ac:dyDescent="0.3">
      <c r="B637" s="6" t="str">
        <f>'Libre 01-09-2025'!A638</f>
        <v>121195 J</v>
      </c>
      <c r="C637" s="1" t="str">
        <f>VLOOKUP(B637,TableauLibre[],2,0)</f>
        <v>LAMPSON MICHEL</v>
      </c>
      <c r="D637" s="23" t="str">
        <f>VLOOKUP(B637,TableauLibre[],8,0)</f>
        <v>05001 – ACAD.CHARLEVILLE-MEZIERES</v>
      </c>
      <c r="F637" s="12">
        <f>'Bande 01-09-2025'!A638</f>
        <v>0</v>
      </c>
      <c r="G637" s="1" t="e">
        <f>VLOOKUP(F637,TableauBande[],2,0)</f>
        <v>#N/A</v>
      </c>
      <c r="H637" s="23" t="e">
        <f>VLOOKUP(F637,TableauBande[],8,0)</f>
        <v>#N/A</v>
      </c>
      <c r="J637" s="13" t="str">
        <f>'3B 01-09-2025'!A638</f>
        <v>151760 G</v>
      </c>
      <c r="K637" s="1" t="str">
        <f>VLOOKUP(J637,Tableau3Bandes[],2,0)</f>
        <v>ROSENBERGER BERNARD</v>
      </c>
      <c r="L637" s="23" t="str">
        <f>VLOOKUP(J637,Tableau3Bandes[],8,0)</f>
        <v>11078 – BILLARD CLUB DE BRIEY</v>
      </c>
      <c r="N637" s="1">
        <f>'Cadre 01-09-2025'!A638</f>
        <v>0</v>
      </c>
      <c r="R637" s="11" t="str">
        <f t="shared" si="27"/>
        <v>121195 J</v>
      </c>
      <c r="T637" s="1" t="s">
        <v>1321</v>
      </c>
      <c r="U637" s="1" t="str">
        <f t="shared" si="28"/>
        <v>LAMPSON MICHEL</v>
      </c>
      <c r="V637" s="1" t="str">
        <f t="shared" si="29"/>
        <v>05001 – ACAD.CHARLEVILLE-MEZIERES</v>
      </c>
    </row>
    <row r="638" spans="2:22" ht="15.75" thickBot="1" x14ac:dyDescent="0.3">
      <c r="B638" s="6" t="str">
        <f>'Libre 01-09-2025'!A639</f>
        <v>145736 G</v>
      </c>
      <c r="C638" s="1" t="str">
        <f>VLOOKUP(B638,TableauLibre[],2,0)</f>
        <v>LANDO PATRICE</v>
      </c>
      <c r="D638" s="23" t="str">
        <f>VLOOKUP(B638,TableauLibre[],8,0)</f>
        <v>05047 – BILLARD CLUB SEZANNAIS</v>
      </c>
      <c r="F638" s="12">
        <f>'Bande 01-09-2025'!A639</f>
        <v>0</v>
      </c>
      <c r="G638" s="1" t="e">
        <f>VLOOKUP(F638,TableauBande[],2,0)</f>
        <v>#N/A</v>
      </c>
      <c r="H638" s="23" t="e">
        <f>VLOOKUP(F638,TableauBande[],8,0)</f>
        <v>#N/A</v>
      </c>
      <c r="J638" s="13" t="str">
        <f>'3B 01-09-2025'!A639</f>
        <v>181377 Z</v>
      </c>
      <c r="K638" s="1" t="str">
        <f>VLOOKUP(J638,Tableau3Bandes[],2,0)</f>
        <v>ROTH ALEXANDRE</v>
      </c>
      <c r="L638" s="23" t="str">
        <f>VLOOKUP(J638,Tableau3Bandes[],8,0)</f>
        <v>01070 – FCM BILLARD</v>
      </c>
      <c r="N638" s="1">
        <f>'Cadre 01-09-2025'!A639</f>
        <v>0</v>
      </c>
      <c r="R638" s="11" t="str">
        <f t="shared" si="27"/>
        <v>145736 G</v>
      </c>
      <c r="T638" s="1" t="s">
        <v>1323</v>
      </c>
      <c r="U638" s="1" t="str">
        <f t="shared" si="28"/>
        <v>LANDO PATRICE</v>
      </c>
      <c r="V638" s="1" t="str">
        <f t="shared" si="29"/>
        <v>05047 – BILLARD CLUB SEZANNAIS</v>
      </c>
    </row>
    <row r="639" spans="2:22" ht="15.75" thickBot="1" x14ac:dyDescent="0.3">
      <c r="B639" s="6" t="str">
        <f>'Libre 01-09-2025'!A640</f>
        <v>015123 R</v>
      </c>
      <c r="C639" s="1" t="str">
        <f>VLOOKUP(B639,TableauLibre[],2,0)</f>
        <v>LANDOLPHE ROBERT</v>
      </c>
      <c r="D639" s="23" t="str">
        <f>VLOOKUP(B639,TableauLibre[],8,0)</f>
        <v>11064 – BILLARD CLUB ELOYES</v>
      </c>
      <c r="F639" s="12">
        <f>'Bande 01-09-2025'!A640</f>
        <v>0</v>
      </c>
      <c r="G639" s="1" t="e">
        <f>VLOOKUP(F639,TableauBande[],2,0)</f>
        <v>#N/A</v>
      </c>
      <c r="H639" s="23" t="e">
        <f>VLOOKUP(F639,TableauBande[],8,0)</f>
        <v>#N/A</v>
      </c>
      <c r="J639" s="13" t="str">
        <f>'3B 01-09-2025'!A640</f>
        <v>010326 E</v>
      </c>
      <c r="K639" s="1" t="str">
        <f>VLOOKUP(J639,Tableau3Bandes[],2,0)</f>
        <v>ROTH ANDRE</v>
      </c>
      <c r="L639" s="23" t="str">
        <f>VLOOKUP(J639,Tableau3Bandes[],8,0)</f>
        <v>01041 – COLMAR BILLARD CLUB 71</v>
      </c>
      <c r="N639" s="1">
        <f>'Cadre 01-09-2025'!A640</f>
        <v>0</v>
      </c>
      <c r="R639" s="11" t="str">
        <f t="shared" si="27"/>
        <v>015123 R</v>
      </c>
      <c r="T639" s="1" t="s">
        <v>1325</v>
      </c>
      <c r="U639" s="1" t="str">
        <f t="shared" si="28"/>
        <v>LANDOLPHE ROBERT</v>
      </c>
      <c r="V639" s="1" t="str">
        <f t="shared" si="29"/>
        <v>11064 – BILLARD CLUB ELOYES</v>
      </c>
    </row>
    <row r="640" spans="2:22" ht="15.75" thickBot="1" x14ac:dyDescent="0.3">
      <c r="B640" s="6" t="str">
        <f>'Libre 01-09-2025'!A641</f>
        <v>111723 B</v>
      </c>
      <c r="C640" s="1" t="str">
        <f>VLOOKUP(B640,TableauLibre[],2,0)</f>
        <v>LANGUIN GILBERT</v>
      </c>
      <c r="D640" s="23" t="str">
        <f>VLOOKUP(B640,TableauLibre[],8,0)</f>
        <v>05045 – BILLARD CLUB AGEEN</v>
      </c>
      <c r="F640" s="12">
        <f>'Bande 01-09-2025'!A641</f>
        <v>0</v>
      </c>
      <c r="G640" s="1" t="e">
        <f>VLOOKUP(F640,TableauBande[],2,0)</f>
        <v>#N/A</v>
      </c>
      <c r="H640" s="23" t="e">
        <f>VLOOKUP(F640,TableauBande[],8,0)</f>
        <v>#N/A</v>
      </c>
      <c r="J640" s="13" t="str">
        <f>'3B 01-09-2025'!A641</f>
        <v>160750 D</v>
      </c>
      <c r="K640" s="1" t="str">
        <f>VLOOKUP(J640,Tableau3Bandes[],2,0)</f>
        <v>ROUSSEAU JEAN PIERRE</v>
      </c>
      <c r="L640" s="23" t="str">
        <f>VLOOKUP(J640,Tableau3Bandes[],8,0)</f>
        <v>05028 – BILLARD CLUB DE MARIGNY ST FLAVY</v>
      </c>
      <c r="N640" s="1">
        <f>'Cadre 01-09-2025'!A641</f>
        <v>0</v>
      </c>
      <c r="R640" s="11" t="str">
        <f t="shared" si="27"/>
        <v>111723 B</v>
      </c>
      <c r="T640" s="1" t="s">
        <v>1327</v>
      </c>
      <c r="U640" s="1" t="str">
        <f t="shared" si="28"/>
        <v>LANGUIN GILBERT</v>
      </c>
      <c r="V640" s="1" t="str">
        <f t="shared" si="29"/>
        <v>05045 – BILLARD CLUB AGEEN</v>
      </c>
    </row>
    <row r="641" spans="2:22" ht="15.75" thickBot="1" x14ac:dyDescent="0.3">
      <c r="B641" s="6" t="str">
        <f>'Libre 01-09-2025'!A642</f>
        <v>164177 D</v>
      </c>
      <c r="C641" s="1" t="str">
        <f>VLOOKUP(B641,TableauLibre[],2,0)</f>
        <v>LANGUIN JOEL</v>
      </c>
      <c r="D641" s="23" t="str">
        <f>VLOOKUP(B641,TableauLibre[],8,0)</f>
        <v>05047 – BILLARD CLUB SEZANNAIS</v>
      </c>
      <c r="F641" s="12">
        <f>'Bande 01-09-2025'!A642</f>
        <v>0</v>
      </c>
      <c r="G641" s="1" t="e">
        <f>VLOOKUP(F641,TableauBande[],2,0)</f>
        <v>#N/A</v>
      </c>
      <c r="H641" s="23" t="e">
        <f>VLOOKUP(F641,TableauBande[],8,0)</f>
        <v>#N/A</v>
      </c>
      <c r="J641" s="13" t="str">
        <f>'3B 01-09-2025'!A642</f>
        <v>137955 Z</v>
      </c>
      <c r="K641" s="1" t="str">
        <f>VLOOKUP(J641,Tableau3Bandes[],2,0)</f>
        <v>RUBINI MARIE LINE</v>
      </c>
      <c r="L641" s="23" t="str">
        <f>VLOOKUP(J641,Tableau3Bandes[],8,0)</f>
        <v>11022 – ACADEMIE DE BILLARD SAINT-MAX / NANCY</v>
      </c>
      <c r="N641" s="1">
        <f>'Cadre 01-09-2025'!A642</f>
        <v>0</v>
      </c>
      <c r="R641" s="11" t="str">
        <f t="shared" si="27"/>
        <v>164177 D</v>
      </c>
      <c r="T641" s="1" t="s">
        <v>1329</v>
      </c>
      <c r="U641" s="1" t="str">
        <f t="shared" si="28"/>
        <v>LANGUIN JOEL</v>
      </c>
      <c r="V641" s="1" t="str">
        <f t="shared" si="29"/>
        <v>05047 – BILLARD CLUB SEZANNAIS</v>
      </c>
    </row>
    <row r="642" spans="2:22" ht="15.75" thickBot="1" x14ac:dyDescent="0.3">
      <c r="B642" s="6" t="str">
        <f>'Libre 01-09-2025'!A643</f>
        <v>168026 M</v>
      </c>
      <c r="C642" s="1" t="str">
        <f>VLOOKUP(B642,TableauLibre[],2,0)</f>
        <v>LANNERS NATHAN</v>
      </c>
      <c r="D642" s="23" t="str">
        <f>VLOOKUP(B642,TableauLibre[],8,0)</f>
        <v>11005 – E.S. HAGONDANGE</v>
      </c>
      <c r="F642" s="12">
        <f>'Bande 01-09-2025'!A643</f>
        <v>0</v>
      </c>
      <c r="G642" s="1" t="e">
        <f>VLOOKUP(F642,TableauBande[],2,0)</f>
        <v>#N/A</v>
      </c>
      <c r="H642" s="23" t="e">
        <f>VLOOKUP(F642,TableauBande[],8,0)</f>
        <v>#N/A</v>
      </c>
      <c r="J642" s="13" t="str">
        <f>'3B 01-09-2025'!A643</f>
        <v>124195 T</v>
      </c>
      <c r="K642" s="1" t="str">
        <f>VLOOKUP(J642,Tableau3Bandes[],2,0)</f>
        <v>RUER ROBERT</v>
      </c>
      <c r="L642" s="23" t="str">
        <f>VLOOKUP(J642,Tableau3Bandes[],8,0)</f>
        <v>11034 – BILLARD CLUB EPINAL</v>
      </c>
      <c r="N642" s="1">
        <f>'Cadre 01-09-2025'!A643</f>
        <v>0</v>
      </c>
      <c r="R642" s="11" t="str">
        <f t="shared" ref="R642:R705" si="30">B642</f>
        <v>168026 M</v>
      </c>
      <c r="T642" s="1" t="s">
        <v>1331</v>
      </c>
      <c r="U642" s="1" t="str">
        <f t="shared" ref="U642:U705" si="31">VLOOKUP(T642,B:D,2,0)</f>
        <v>LANNERS NATHAN</v>
      </c>
      <c r="V642" s="1" t="str">
        <f t="shared" ref="V642:V705" si="32">VLOOKUP(T642,B:D,3,0)</f>
        <v>11005 – E.S. HAGONDANGE</v>
      </c>
    </row>
    <row r="643" spans="2:22" ht="15.75" thickBot="1" x14ac:dyDescent="0.3">
      <c r="B643" s="6" t="str">
        <f>'Libre 01-09-2025'!A644</f>
        <v>125164 A</v>
      </c>
      <c r="C643" s="1" t="str">
        <f>VLOOKUP(B643,TableauLibre[],2,0)</f>
        <v>LANUSSE CHRISTOPHE</v>
      </c>
      <c r="D643" s="23" t="str">
        <f>VLOOKUP(B643,TableauLibre[],8,0)</f>
        <v>11027 – ASS. SPORT. LAXOVIENNE DE BILLARD</v>
      </c>
      <c r="F643" s="12">
        <f>'Bande 01-09-2025'!A644</f>
        <v>0</v>
      </c>
      <c r="G643" s="1" t="e">
        <f>VLOOKUP(F643,TableauBande[],2,0)</f>
        <v>#N/A</v>
      </c>
      <c r="H643" s="23" t="e">
        <f>VLOOKUP(F643,TableauBande[],8,0)</f>
        <v>#N/A</v>
      </c>
      <c r="J643" s="13" t="str">
        <f>'3B 01-09-2025'!A644</f>
        <v>137306 A</v>
      </c>
      <c r="K643" s="1" t="str">
        <f>VLOOKUP(J643,Tableau3Bandes[],2,0)</f>
        <v>RUHLIN PASCAL</v>
      </c>
      <c r="L643" s="23" t="str">
        <f>VLOOKUP(J643,Tableau3Bandes[],8,0)</f>
        <v>01006 – AMICALE DE BILLARD ECKBOLSHEIM</v>
      </c>
      <c r="N643" s="1">
        <f>'Cadre 01-09-2025'!A644</f>
        <v>0</v>
      </c>
      <c r="R643" s="11" t="str">
        <f t="shared" si="30"/>
        <v>125164 A</v>
      </c>
      <c r="T643" s="1" t="s">
        <v>1333</v>
      </c>
      <c r="U643" s="1" t="str">
        <f t="shared" si="31"/>
        <v>LANUSSE CHRISTOPHE</v>
      </c>
      <c r="V643" s="1" t="str">
        <f t="shared" si="32"/>
        <v>11027 – ASS. SPORT. LAXOVIENNE DE BILLARD</v>
      </c>
    </row>
    <row r="644" spans="2:22" ht="15.75" thickBot="1" x14ac:dyDescent="0.3">
      <c r="B644" s="6" t="str">
        <f>'Libre 01-09-2025'!A645</f>
        <v>147047 J</v>
      </c>
      <c r="C644" s="1" t="str">
        <f>VLOOKUP(B644,TableauLibre[],2,0)</f>
        <v>LANUSSE JULIAN</v>
      </c>
      <c r="D644" s="23" t="str">
        <f>VLOOKUP(B644,TableauLibre[],8,0)</f>
        <v>11027 – ASS. SPORT. LAXOVIENNE DE BILLARD</v>
      </c>
      <c r="F644" s="12">
        <f>'Bande 01-09-2025'!A645</f>
        <v>0</v>
      </c>
      <c r="G644" s="1" t="e">
        <f>VLOOKUP(F644,TableauBande[],2,0)</f>
        <v>#N/A</v>
      </c>
      <c r="H644" s="23" t="e">
        <f>VLOOKUP(F644,TableauBande[],8,0)</f>
        <v>#N/A</v>
      </c>
      <c r="J644" s="13" t="str">
        <f>'3B 01-09-2025'!A645</f>
        <v>014788 U</v>
      </c>
      <c r="K644" s="1" t="str">
        <f>VLOOKUP(J644,Tableau3Bandes[],2,0)</f>
        <v>RUSPELER ALAIN</v>
      </c>
      <c r="L644" s="23" t="str">
        <f>VLOOKUP(J644,Tableau3Bandes[],8,0)</f>
        <v>11007 – BILLARD CLUB KNUTANGE</v>
      </c>
      <c r="N644" s="1">
        <f>'Cadre 01-09-2025'!A645</f>
        <v>0</v>
      </c>
      <c r="R644" s="11" t="str">
        <f t="shared" si="30"/>
        <v>147047 J</v>
      </c>
      <c r="T644" s="1" t="s">
        <v>1335</v>
      </c>
      <c r="U644" s="1" t="str">
        <f t="shared" si="31"/>
        <v>LANUSSE JULIAN</v>
      </c>
      <c r="V644" s="1" t="str">
        <f t="shared" si="32"/>
        <v>11027 – ASS. SPORT. LAXOVIENNE DE BILLARD</v>
      </c>
    </row>
    <row r="645" spans="2:22" ht="15.75" thickBot="1" x14ac:dyDescent="0.3">
      <c r="B645" s="6" t="str">
        <f>'Libre 01-09-2025'!A646</f>
        <v>103765 Z</v>
      </c>
      <c r="C645" s="1" t="str">
        <f>VLOOKUP(B645,TableauLibre[],2,0)</f>
        <v>LAPLANCHE OLIVIER</v>
      </c>
      <c r="D645" s="23" t="str">
        <f>VLOOKUP(B645,TableauLibre[],8,0)</f>
        <v>05043 – ACAD. TAPIS VERT DE REIMS</v>
      </c>
      <c r="F645" s="12">
        <f>'Bande 01-09-2025'!A646</f>
        <v>0</v>
      </c>
      <c r="G645" s="1" t="e">
        <f>VLOOKUP(F645,TableauBande[],2,0)</f>
        <v>#N/A</v>
      </c>
      <c r="H645" s="23" t="e">
        <f>VLOOKUP(F645,TableauBande[],8,0)</f>
        <v>#N/A</v>
      </c>
      <c r="J645" s="13" t="str">
        <f>'3B 01-09-2025'!A646</f>
        <v>120525 P</v>
      </c>
      <c r="K645" s="1" t="str">
        <f>VLOOKUP(J645,Tableau3Bandes[],2,0)</f>
        <v>RUZZON BRUNO</v>
      </c>
      <c r="L645" s="23" t="str">
        <f>VLOOKUP(J645,Tableau3Bandes[],8,0)</f>
        <v>11007 – BILLARD CLUB KNUTANGE</v>
      </c>
      <c r="N645" s="1">
        <f>'Cadre 01-09-2025'!A646</f>
        <v>0</v>
      </c>
      <c r="R645" s="11" t="str">
        <f t="shared" si="30"/>
        <v>103765 Z</v>
      </c>
      <c r="T645" s="1" t="s">
        <v>1337</v>
      </c>
      <c r="U645" s="1" t="str">
        <f t="shared" si="31"/>
        <v>LAPLANCHE OLIVIER</v>
      </c>
      <c r="V645" s="1" t="str">
        <f t="shared" si="32"/>
        <v>05043 – ACAD. TAPIS VERT DE REIMS</v>
      </c>
    </row>
    <row r="646" spans="2:22" ht="15.75" thickBot="1" x14ac:dyDescent="0.3">
      <c r="B646" s="6" t="str">
        <f>'Libre 01-09-2025'!A647</f>
        <v>132706 C</v>
      </c>
      <c r="C646" s="1" t="str">
        <f>VLOOKUP(B646,TableauLibre[],2,0)</f>
        <v>LAPOIRIE JEAN YVES</v>
      </c>
      <c r="D646" s="23" t="str">
        <f>VLOOKUP(B646,TableauLibre[],8,0)</f>
        <v>11042 – BILLARD CLUB STEPHANOIS</v>
      </c>
      <c r="F646" s="12">
        <f>'Bande 01-09-2025'!A647</f>
        <v>0</v>
      </c>
      <c r="G646" s="1" t="e">
        <f>VLOOKUP(F646,TableauBande[],2,0)</f>
        <v>#N/A</v>
      </c>
      <c r="H646" s="23" t="e">
        <f>VLOOKUP(F646,TableauBande[],8,0)</f>
        <v>#N/A</v>
      </c>
      <c r="J646" s="13" t="str">
        <f>'3B 01-09-2025'!A647</f>
        <v>014759 R</v>
      </c>
      <c r="K646" s="1" t="str">
        <f>VLOOKUP(J646,Tableau3Bandes[],2,0)</f>
        <v>RUZZON NOEL</v>
      </c>
      <c r="L646" s="23" t="str">
        <f>VLOOKUP(J646,Tableau3Bandes[],8,0)</f>
        <v>11001 – BILLARD CLUB ALGRANGE</v>
      </c>
      <c r="N646" s="1">
        <f>'Cadre 01-09-2025'!A647</f>
        <v>0</v>
      </c>
      <c r="R646" s="11" t="str">
        <f t="shared" si="30"/>
        <v>132706 C</v>
      </c>
      <c r="T646" s="1" t="s">
        <v>1339</v>
      </c>
      <c r="U646" s="1" t="str">
        <f t="shared" si="31"/>
        <v>LAPOIRIE JEAN YVES</v>
      </c>
      <c r="V646" s="1" t="str">
        <f t="shared" si="32"/>
        <v>11042 – BILLARD CLUB STEPHANOIS</v>
      </c>
    </row>
    <row r="647" spans="2:22" ht="15.75" thickBot="1" x14ac:dyDescent="0.3">
      <c r="B647" s="6" t="str">
        <f>'Libre 01-09-2025'!A648</f>
        <v>149674 P</v>
      </c>
      <c r="C647" s="1" t="str">
        <f>VLOOKUP(B647,TableauLibre[],2,0)</f>
        <v>LARCHER PASCAL</v>
      </c>
      <c r="D647" s="23" t="str">
        <f>VLOOKUP(B647,TableauLibre[],8,0)</f>
        <v>11053 – BILLARD CLUB LINEEN</v>
      </c>
      <c r="F647" s="12">
        <f>'Bande 01-09-2025'!A648</f>
        <v>0</v>
      </c>
      <c r="G647" s="1" t="e">
        <f>VLOOKUP(F647,TableauBande[],2,0)</f>
        <v>#N/A</v>
      </c>
      <c r="H647" s="23" t="e">
        <f>VLOOKUP(F647,TableauBande[],8,0)</f>
        <v>#N/A</v>
      </c>
      <c r="J647" s="13" t="str">
        <f>'3B 01-09-2025'!A648</f>
        <v>015108 C</v>
      </c>
      <c r="K647" s="1" t="str">
        <f>VLOOKUP(J647,Tableau3Bandes[],2,0)</f>
        <v>SACHELI JACQUES</v>
      </c>
      <c r="L647" s="23" t="str">
        <f>VLOOKUP(J647,Tableau3Bandes[],8,0)</f>
        <v>11078 – BILLARD CLUB DE BRIEY</v>
      </c>
      <c r="N647" s="1">
        <f>'Cadre 01-09-2025'!A648</f>
        <v>0</v>
      </c>
      <c r="R647" s="11" t="str">
        <f t="shared" si="30"/>
        <v>149674 P</v>
      </c>
      <c r="T647" s="1" t="s">
        <v>1343</v>
      </c>
      <c r="U647" s="1" t="str">
        <f t="shared" si="31"/>
        <v>LARCHER PASCAL</v>
      </c>
      <c r="V647" s="1" t="str">
        <f t="shared" si="32"/>
        <v>11053 – BILLARD CLUB LINEEN</v>
      </c>
    </row>
    <row r="648" spans="2:22" ht="15.75" thickBot="1" x14ac:dyDescent="0.3">
      <c r="B648" s="6" t="str">
        <f>'Libre 01-09-2025'!A649</f>
        <v>168353 S</v>
      </c>
      <c r="C648" s="1" t="str">
        <f>VLOOKUP(B648,TableauLibre[],2,0)</f>
        <v>LARCHER PASCAL</v>
      </c>
      <c r="D648" s="23" t="str">
        <f>VLOOKUP(B648,TableauLibre[],8,0)</f>
        <v>11055 – BILLARD CLUB TOULOIS</v>
      </c>
      <c r="F648" s="12">
        <f>'Bande 01-09-2025'!A649</f>
        <v>0</v>
      </c>
      <c r="G648" s="1" t="e">
        <f>VLOOKUP(F648,TableauBande[],2,0)</f>
        <v>#N/A</v>
      </c>
      <c r="H648" s="23" t="e">
        <f>VLOOKUP(F648,TableauBande[],8,0)</f>
        <v>#N/A</v>
      </c>
      <c r="J648" s="13" t="str">
        <f>'3B 01-09-2025'!A649</f>
        <v>015089 J</v>
      </c>
      <c r="K648" s="1" t="str">
        <f>VLOOKUP(J648,Tableau3Bandes[],2,0)</f>
        <v>SACRISTANI ALBERT</v>
      </c>
      <c r="L648" s="23" t="str">
        <f>VLOOKUP(J648,Tableau3Bandes[],8,0)</f>
        <v>11072 – AMICALE BILLARD DE MAGNY</v>
      </c>
      <c r="N648" s="1">
        <f>'Cadre 01-09-2025'!A649</f>
        <v>0</v>
      </c>
      <c r="R648" s="11" t="str">
        <f t="shared" si="30"/>
        <v>168353 S</v>
      </c>
      <c r="T648" s="1" t="s">
        <v>1341</v>
      </c>
      <c r="U648" s="1" t="str">
        <f t="shared" si="31"/>
        <v>LARCHER PASCAL</v>
      </c>
      <c r="V648" s="1" t="str">
        <f t="shared" si="32"/>
        <v>11055 – BILLARD CLUB TOULOIS</v>
      </c>
    </row>
    <row r="649" spans="2:22" ht="15.75" thickBot="1" x14ac:dyDescent="0.3">
      <c r="B649" s="6" t="str">
        <f>'Libre 01-09-2025'!A650</f>
        <v>169604 C</v>
      </c>
      <c r="C649" s="1" t="str">
        <f>VLOOKUP(B649,TableauLibre[],2,0)</f>
        <v>LARGNIER NATHAN</v>
      </c>
      <c r="D649" s="23" t="str">
        <f>VLOOKUP(B649,TableauLibre[],8,0)</f>
        <v>11005 – E.S. HAGONDANGE</v>
      </c>
      <c r="F649" s="12">
        <f>'Bande 01-09-2025'!A650</f>
        <v>0</v>
      </c>
      <c r="G649" s="1" t="e">
        <f>VLOOKUP(F649,TableauBande[],2,0)</f>
        <v>#N/A</v>
      </c>
      <c r="H649" s="23" t="e">
        <f>VLOOKUP(F649,TableauBande[],8,0)</f>
        <v>#N/A</v>
      </c>
      <c r="J649" s="13" t="str">
        <f>'3B 01-09-2025'!A650</f>
        <v>123035 D</v>
      </c>
      <c r="K649" s="1" t="str">
        <f>VLOOKUP(J649,Tableau3Bandes[],2,0)</f>
        <v>SAGET MICHEL</v>
      </c>
      <c r="L649" s="23" t="str">
        <f>VLOOKUP(J649,Tableau3Bandes[],8,0)</f>
        <v>11048 – ACADEMIE DE BILLARD DE ST DIZIER</v>
      </c>
      <c r="N649" s="1">
        <f>'Cadre 01-09-2025'!A650</f>
        <v>0</v>
      </c>
      <c r="R649" s="11" t="str">
        <f t="shared" si="30"/>
        <v>169604 C</v>
      </c>
      <c r="T649" s="1" t="s">
        <v>1344</v>
      </c>
      <c r="U649" s="1" t="str">
        <f t="shared" si="31"/>
        <v>LARGNIER NATHAN</v>
      </c>
      <c r="V649" s="1" t="str">
        <f t="shared" si="32"/>
        <v>11005 – E.S. HAGONDANGE</v>
      </c>
    </row>
    <row r="650" spans="2:22" ht="15.75" thickBot="1" x14ac:dyDescent="0.3">
      <c r="B650" s="6" t="str">
        <f>'Libre 01-09-2025'!A651</f>
        <v>140274 E</v>
      </c>
      <c r="C650" s="1" t="str">
        <f>VLOOKUP(B650,TableauLibre[],2,0)</f>
        <v>LAROCHE MICHEL</v>
      </c>
      <c r="D650" s="23" t="str">
        <f>VLOOKUP(B650,TableauLibre[],8,0)</f>
        <v>05040 – EPERNAY BILLARD CLUB</v>
      </c>
      <c r="F650" s="12">
        <f>'Bande 01-09-2025'!A651</f>
        <v>0</v>
      </c>
      <c r="G650" s="1" t="e">
        <f>VLOOKUP(F650,TableauBande[],2,0)</f>
        <v>#N/A</v>
      </c>
      <c r="H650" s="23" t="e">
        <f>VLOOKUP(F650,TableauBande[],8,0)</f>
        <v>#N/A</v>
      </c>
      <c r="J650" s="13" t="str">
        <f>'3B 01-09-2025'!A651</f>
        <v>128802 Y</v>
      </c>
      <c r="K650" s="1" t="str">
        <f>VLOOKUP(J650,Tableau3Bandes[],2,0)</f>
        <v>SALET WILLIAM</v>
      </c>
      <c r="L650" s="23" t="str">
        <f>VLOOKUP(J650,Tableau3Bandes[],8,0)</f>
        <v>11072 – AMICALE BILLARD DE MAGNY</v>
      </c>
      <c r="N650" s="1">
        <f>'Cadre 01-09-2025'!A651</f>
        <v>0</v>
      </c>
      <c r="R650" s="11" t="str">
        <f t="shared" si="30"/>
        <v>140274 E</v>
      </c>
      <c r="T650" s="1" t="s">
        <v>1346</v>
      </c>
      <c r="U650" s="1" t="str">
        <f t="shared" si="31"/>
        <v>LAROCHE MICHEL</v>
      </c>
      <c r="V650" s="1" t="str">
        <f t="shared" si="32"/>
        <v>05040 – EPERNAY BILLARD CLUB</v>
      </c>
    </row>
    <row r="651" spans="2:22" ht="15.75" thickBot="1" x14ac:dyDescent="0.3">
      <c r="B651" s="6" t="str">
        <f>'Libre 01-09-2025'!A652</f>
        <v>145080 A</v>
      </c>
      <c r="C651" s="1" t="str">
        <f>VLOOKUP(B651,TableauLibre[],2,0)</f>
        <v>LAROSE PATRICK</v>
      </c>
      <c r="D651" s="23" t="str">
        <f>VLOOKUP(B651,TableauLibre[],8,0)</f>
        <v>11032 – BILLARD CLUB HOMECOURT</v>
      </c>
      <c r="F651" s="12">
        <f>'Bande 01-09-2025'!A652</f>
        <v>0</v>
      </c>
      <c r="G651" s="1" t="e">
        <f>VLOOKUP(F651,TableauBande[],2,0)</f>
        <v>#N/A</v>
      </c>
      <c r="H651" s="23" t="e">
        <f>VLOOKUP(F651,TableauBande[],8,0)</f>
        <v>#N/A</v>
      </c>
      <c r="J651" s="13" t="str">
        <f>'3B 01-09-2025'!A652</f>
        <v>015071 R</v>
      </c>
      <c r="K651" s="1" t="str">
        <f>VLOOKUP(J651,Tableau3Bandes[],2,0)</f>
        <v>SALGADO ANTONIO</v>
      </c>
      <c r="L651" s="23" t="str">
        <f>VLOOKUP(J651,Tableau3Bandes[],8,0)</f>
        <v>11034 – BILLARD CLUB EPINAL</v>
      </c>
      <c r="N651" s="1">
        <f>'Cadre 01-09-2025'!A652</f>
        <v>0</v>
      </c>
      <c r="R651" s="11" t="str">
        <f t="shared" si="30"/>
        <v>145080 A</v>
      </c>
      <c r="T651" s="1" t="s">
        <v>1348</v>
      </c>
      <c r="U651" s="1" t="str">
        <f t="shared" si="31"/>
        <v>LAROSE PATRICK</v>
      </c>
      <c r="V651" s="1" t="str">
        <f t="shared" si="32"/>
        <v>11032 – BILLARD CLUB HOMECOURT</v>
      </c>
    </row>
    <row r="652" spans="2:22" ht="15.75" thickBot="1" x14ac:dyDescent="0.3">
      <c r="B652" s="6" t="str">
        <f>'Libre 01-09-2025'!A653</f>
        <v>160840 B</v>
      </c>
      <c r="C652" s="1" t="str">
        <f>VLOOKUP(B652,TableauLibre[],2,0)</f>
        <v>LARRIERE DOMINIQUE</v>
      </c>
      <c r="D652" s="23" t="str">
        <f>VLOOKUP(B652,TableauLibre[],8,0)</f>
        <v>11034 – BILLARD CLUB EPINAL</v>
      </c>
      <c r="F652" s="12">
        <f>'Bande 01-09-2025'!A653</f>
        <v>0</v>
      </c>
      <c r="G652" s="1" t="e">
        <f>VLOOKUP(F652,TableauBande[],2,0)</f>
        <v>#N/A</v>
      </c>
      <c r="H652" s="23" t="e">
        <f>VLOOKUP(F652,TableauBande[],8,0)</f>
        <v>#N/A</v>
      </c>
      <c r="J652" s="13" t="str">
        <f>'3B 01-09-2025'!A653</f>
        <v>102768 Q</v>
      </c>
      <c r="K652" s="1" t="str">
        <f>VLOOKUP(J652,Tableau3Bandes[],2,0)</f>
        <v>SANCHEZ ROLAND</v>
      </c>
      <c r="L652" s="23" t="str">
        <f>VLOOKUP(J652,Tableau3Bandes[],8,0)</f>
        <v>11048 – ACADEMIE DE BILLARD DE ST DIZIER</v>
      </c>
      <c r="N652" s="1">
        <f>'Cadre 01-09-2025'!A653</f>
        <v>0</v>
      </c>
      <c r="R652" s="11" t="str">
        <f t="shared" si="30"/>
        <v>160840 B</v>
      </c>
      <c r="T652" s="1" t="s">
        <v>1350</v>
      </c>
      <c r="U652" s="1" t="str">
        <f t="shared" si="31"/>
        <v>LARRIERE DOMINIQUE</v>
      </c>
      <c r="V652" s="1" t="str">
        <f t="shared" si="32"/>
        <v>11034 – BILLARD CLUB EPINAL</v>
      </c>
    </row>
    <row r="653" spans="2:22" ht="15.75" thickBot="1" x14ac:dyDescent="0.3">
      <c r="B653" s="6" t="str">
        <f>'Libre 01-09-2025'!A654</f>
        <v>125608 C</v>
      </c>
      <c r="C653" s="1" t="str">
        <f>VLOOKUP(B653,TableauLibre[],2,0)</f>
        <v>LARRIVE PATRICE</v>
      </c>
      <c r="D653" s="23" t="str">
        <f>VLOOKUP(B653,TableauLibre[],8,0)</f>
        <v>01041 – COLMAR BILLARD CLUB 71</v>
      </c>
      <c r="F653" s="12">
        <f>'Bande 01-09-2025'!A654</f>
        <v>0</v>
      </c>
      <c r="G653" s="1" t="e">
        <f>VLOOKUP(F653,TableauBande[],2,0)</f>
        <v>#N/A</v>
      </c>
      <c r="H653" s="23" t="e">
        <f>VLOOKUP(F653,TableauBande[],8,0)</f>
        <v>#N/A</v>
      </c>
      <c r="J653" s="13" t="str">
        <f>'3B 01-09-2025'!A654</f>
        <v>010013 D</v>
      </c>
      <c r="K653" s="1" t="str">
        <f>VLOOKUP(J653,Tableau3Bandes[],2,0)</f>
        <v>SANDRIN PATRICK</v>
      </c>
      <c r="L653" s="23" t="str">
        <f>VLOOKUP(J653,Tableau3Bandes[],8,0)</f>
        <v>01035 – B.C. 60 COCOBEN</v>
      </c>
      <c r="N653" s="1">
        <f>'Cadre 01-09-2025'!A654</f>
        <v>0</v>
      </c>
      <c r="R653" s="11" t="str">
        <f t="shared" si="30"/>
        <v>125608 C</v>
      </c>
      <c r="T653" s="1" t="s">
        <v>1352</v>
      </c>
      <c r="U653" s="1" t="str">
        <f t="shared" si="31"/>
        <v>LARRIVE PATRICE</v>
      </c>
      <c r="V653" s="1" t="str">
        <f t="shared" si="32"/>
        <v>01041 – COLMAR BILLARD CLUB 71</v>
      </c>
    </row>
    <row r="654" spans="2:22" ht="15.75" thickBot="1" x14ac:dyDescent="0.3">
      <c r="B654" s="6" t="str">
        <f>'Libre 01-09-2025'!A655</f>
        <v>179420 X</v>
      </c>
      <c r="C654" s="1" t="str">
        <f>VLOOKUP(B654,TableauLibre[],2,0)</f>
        <v>LARRIVE PATRICE</v>
      </c>
      <c r="D654" s="23" t="str">
        <f>VLOOKUP(B654,TableauLibre[],8,0)</f>
        <v>01070 – FCM BILLARD</v>
      </c>
      <c r="F654" s="12">
        <f>'Bande 01-09-2025'!A655</f>
        <v>0</v>
      </c>
      <c r="G654" s="1" t="e">
        <f>VLOOKUP(F654,TableauBande[],2,0)</f>
        <v>#N/A</v>
      </c>
      <c r="H654" s="23" t="e">
        <f>VLOOKUP(F654,TableauBande[],8,0)</f>
        <v>#N/A</v>
      </c>
      <c r="J654" s="13" t="str">
        <f>'3B 01-09-2025'!A655</f>
        <v>010156 Q</v>
      </c>
      <c r="K654" s="1" t="str">
        <f>VLOOKUP(J654,Tableau3Bandes[],2,0)</f>
        <v>SAUER ALAIN</v>
      </c>
      <c r="L654" s="23" t="str">
        <f>VLOOKUP(J654,Tableau3Bandes[],8,0)</f>
        <v>01035 – B.C. 60 COCOBEN</v>
      </c>
      <c r="N654" s="1">
        <f>'Cadre 01-09-2025'!A655</f>
        <v>0</v>
      </c>
      <c r="R654" s="11" t="str">
        <f t="shared" si="30"/>
        <v>179420 X</v>
      </c>
      <c r="T654" s="1" t="s">
        <v>1354</v>
      </c>
      <c r="U654" s="1" t="str">
        <f t="shared" si="31"/>
        <v>LARRIVE PATRICE</v>
      </c>
      <c r="V654" s="1" t="str">
        <f t="shared" si="32"/>
        <v>01070 – FCM BILLARD</v>
      </c>
    </row>
    <row r="655" spans="2:22" ht="15.75" thickBot="1" x14ac:dyDescent="0.3">
      <c r="B655" s="6" t="str">
        <f>'Libre 01-09-2025'!A656</f>
        <v>011751 Z</v>
      </c>
      <c r="C655" s="1" t="str">
        <f>VLOOKUP(B655,TableauLibre[],2,0)</f>
        <v>LAURENT ROGER</v>
      </c>
      <c r="D655" s="23" t="str">
        <f>VLOOKUP(B655,TableauLibre[],8,0)</f>
        <v>05028 – BILLARD CLUB DE MARIGNY ST FLAVY</v>
      </c>
      <c r="F655" s="12">
        <f>'Bande 01-09-2025'!A656</f>
        <v>0</v>
      </c>
      <c r="G655" s="1" t="e">
        <f>VLOOKUP(F655,TableauBande[],2,0)</f>
        <v>#N/A</v>
      </c>
      <c r="H655" s="23" t="e">
        <f>VLOOKUP(F655,TableauBande[],8,0)</f>
        <v>#N/A</v>
      </c>
      <c r="J655" s="13" t="str">
        <f>'3B 01-09-2025'!A656</f>
        <v>010231 N</v>
      </c>
      <c r="K655" s="1" t="str">
        <f>VLOOKUP(J655,Tableau3Bandes[],2,0)</f>
        <v>SAX FERNAND</v>
      </c>
      <c r="L655" s="23" t="str">
        <f>VLOOKUP(J655,Tableau3Bandes[],8,0)</f>
        <v>01041 – COLMAR BILLARD CLUB 71</v>
      </c>
      <c r="N655" s="1">
        <f>'Cadre 01-09-2025'!A656</f>
        <v>0</v>
      </c>
      <c r="R655" s="11" t="str">
        <f t="shared" si="30"/>
        <v>011751 Z</v>
      </c>
      <c r="T655" s="1" t="s">
        <v>1355</v>
      </c>
      <c r="U655" s="1" t="str">
        <f t="shared" si="31"/>
        <v>LAURENT ROGER</v>
      </c>
      <c r="V655" s="1" t="str">
        <f t="shared" si="32"/>
        <v>05028 – BILLARD CLUB DE MARIGNY ST FLAVY</v>
      </c>
    </row>
    <row r="656" spans="2:22" ht="15.75" thickBot="1" x14ac:dyDescent="0.3">
      <c r="B656" s="6" t="str">
        <f>'Libre 01-09-2025'!A657</f>
        <v>173510 Y</v>
      </c>
      <c r="C656" s="1" t="str">
        <f>VLOOKUP(B656,TableauLibre[],2,0)</f>
        <v>LAURIN PATRICK</v>
      </c>
      <c r="D656" s="23" t="str">
        <f>VLOOKUP(B656,TableauLibre[],8,0)</f>
        <v>05043 – ACAD. TAPIS VERT DE REIMS</v>
      </c>
      <c r="F656" s="12">
        <f>'Bande 01-09-2025'!A657</f>
        <v>0</v>
      </c>
      <c r="G656" s="1" t="e">
        <f>VLOOKUP(F656,TableauBande[],2,0)</f>
        <v>#N/A</v>
      </c>
      <c r="H656" s="23" t="e">
        <f>VLOOKUP(F656,TableauBande[],8,0)</f>
        <v>#N/A</v>
      </c>
      <c r="J656" s="13" t="str">
        <f>'3B 01-09-2025'!A657</f>
        <v>010136 W</v>
      </c>
      <c r="K656" s="1" t="str">
        <f>VLOOKUP(J656,Tableau3Bandes[],2,0)</f>
        <v>SCHERRER PATRICK</v>
      </c>
      <c r="L656" s="23" t="str">
        <f>VLOOKUP(J656,Tableau3Bandes[],8,0)</f>
        <v>01070 – FCM BILLARD</v>
      </c>
      <c r="N656" s="1">
        <f>'Cadre 01-09-2025'!A657</f>
        <v>0</v>
      </c>
      <c r="R656" s="11" t="str">
        <f t="shared" si="30"/>
        <v>173510 Y</v>
      </c>
      <c r="T656" s="1" t="s">
        <v>1357</v>
      </c>
      <c r="U656" s="1" t="str">
        <f t="shared" si="31"/>
        <v>LAURIN PATRICK</v>
      </c>
      <c r="V656" s="1" t="str">
        <f t="shared" si="32"/>
        <v>05043 – ACAD. TAPIS VERT DE REIMS</v>
      </c>
    </row>
    <row r="657" spans="2:22" ht="15.75" thickBot="1" x14ac:dyDescent="0.3">
      <c r="B657" s="6" t="str">
        <f>'Libre 01-09-2025'!A658</f>
        <v>154587 E</v>
      </c>
      <c r="C657" s="1" t="str">
        <f>VLOOKUP(B657,TableauLibre[],2,0)</f>
        <v>LAVAINE FABIEN</v>
      </c>
      <c r="D657" s="23" t="str">
        <f>VLOOKUP(B657,TableauLibre[],8,0)</f>
        <v>11005 – E.S. HAGONDANGE</v>
      </c>
      <c r="F657" s="12">
        <f>'Bande 01-09-2025'!A658</f>
        <v>0</v>
      </c>
      <c r="G657" s="1" t="e">
        <f>VLOOKUP(F657,TableauBande[],2,0)</f>
        <v>#N/A</v>
      </c>
      <c r="H657" s="23" t="e">
        <f>VLOOKUP(F657,TableauBande[],8,0)</f>
        <v>#N/A</v>
      </c>
      <c r="J657" s="13" t="str">
        <f>'3B 01-09-2025'!A658</f>
        <v>015227 R</v>
      </c>
      <c r="K657" s="1" t="str">
        <f>VLOOKUP(J657,Tableau3Bandes[],2,0)</f>
        <v>SCHERSCHEL NICOLAS</v>
      </c>
      <c r="L657" s="23" t="str">
        <f>VLOOKUP(J657,Tableau3Bandes[],8,0)</f>
        <v>11005 – E.S. HAGONDANGE</v>
      </c>
      <c r="N657" s="1">
        <f>'Cadre 01-09-2025'!A658</f>
        <v>0</v>
      </c>
      <c r="R657" s="11" t="str">
        <f t="shared" si="30"/>
        <v>154587 E</v>
      </c>
      <c r="T657" s="1" t="s">
        <v>1359</v>
      </c>
      <c r="U657" s="1" t="str">
        <f t="shared" si="31"/>
        <v>LAVAINE FABIEN</v>
      </c>
      <c r="V657" s="1" t="str">
        <f t="shared" si="32"/>
        <v>11005 – E.S. HAGONDANGE</v>
      </c>
    </row>
    <row r="658" spans="2:22" ht="15.75" thickBot="1" x14ac:dyDescent="0.3">
      <c r="B658" s="6" t="str">
        <f>'Libre 01-09-2025'!A659</f>
        <v>163915 T</v>
      </c>
      <c r="C658" s="1" t="str">
        <f>VLOOKUP(B658,TableauLibre[],2,0)</f>
        <v>LAVAL DANIEL</v>
      </c>
      <c r="D658" s="23" t="str">
        <f>VLOOKUP(B658,TableauLibre[],8,0)</f>
        <v>05040 – EPERNAY BILLARD CLUB</v>
      </c>
      <c r="F658" s="12">
        <f>'Bande 01-09-2025'!A659</f>
        <v>0</v>
      </c>
      <c r="G658" s="1" t="e">
        <f>VLOOKUP(F658,TableauBande[],2,0)</f>
        <v>#N/A</v>
      </c>
      <c r="H658" s="23" t="e">
        <f>VLOOKUP(F658,TableauBande[],8,0)</f>
        <v>#N/A</v>
      </c>
      <c r="J658" s="13" t="str">
        <f>'3B 01-09-2025'!A659</f>
        <v>010234 Q</v>
      </c>
      <c r="K658" s="1" t="str">
        <f>VLOOKUP(J658,Tableau3Bandes[],2,0)</f>
        <v>SCHILLINGER JACKY</v>
      </c>
      <c r="L658" s="23" t="str">
        <f>VLOOKUP(J658,Tableau3Bandes[],8,0)</f>
        <v>01042 – RETRO CLUB COLMAR</v>
      </c>
      <c r="N658" s="1">
        <f>'Cadre 01-09-2025'!A659</f>
        <v>0</v>
      </c>
      <c r="R658" s="11" t="str">
        <f t="shared" si="30"/>
        <v>163915 T</v>
      </c>
      <c r="T658" s="1" t="s">
        <v>1361</v>
      </c>
      <c r="U658" s="1" t="str">
        <f t="shared" si="31"/>
        <v>LAVAL DANIEL</v>
      </c>
      <c r="V658" s="1" t="str">
        <f t="shared" si="32"/>
        <v>05040 – EPERNAY BILLARD CLUB</v>
      </c>
    </row>
    <row r="659" spans="2:22" ht="15.75" thickBot="1" x14ac:dyDescent="0.3">
      <c r="B659" s="6" t="str">
        <f>'Libre 01-09-2025'!A660</f>
        <v>169358 K</v>
      </c>
      <c r="C659" s="1" t="str">
        <f>VLOOKUP(B659,TableauLibre[],2,0)</f>
        <v>LAVERGNE BRUNO</v>
      </c>
      <c r="D659" s="23" t="str">
        <f>VLOOKUP(B659,TableauLibre[],8,0)</f>
        <v>11034 – BILLARD CLUB EPINAL</v>
      </c>
      <c r="F659" s="12">
        <f>'Bande 01-09-2025'!A660</f>
        <v>0</v>
      </c>
      <c r="G659" s="1" t="e">
        <f>VLOOKUP(F659,TableauBande[],2,0)</f>
        <v>#N/A</v>
      </c>
      <c r="H659" s="23" t="e">
        <f>VLOOKUP(F659,TableauBande[],8,0)</f>
        <v>#N/A</v>
      </c>
      <c r="J659" s="13" t="str">
        <f>'3B 01-09-2025'!A660</f>
        <v>010260 Q</v>
      </c>
      <c r="K659" s="1" t="str">
        <f>VLOOKUP(J659,Tableau3Bandes[],2,0)</f>
        <v>SCHILLINGER STEPHANE</v>
      </c>
      <c r="L659" s="23" t="str">
        <f>VLOOKUP(J659,Tableau3Bandes[],8,0)</f>
        <v>01018 – B.C. 55 SAINT LOUIS</v>
      </c>
      <c r="N659" s="1">
        <f>'Cadre 01-09-2025'!A660</f>
        <v>0</v>
      </c>
      <c r="R659" s="11" t="str">
        <f t="shared" si="30"/>
        <v>169358 K</v>
      </c>
      <c r="T659" s="1" t="s">
        <v>1363</v>
      </c>
      <c r="U659" s="1" t="str">
        <f t="shared" si="31"/>
        <v>LAVERGNE BRUNO</v>
      </c>
      <c r="V659" s="1" t="str">
        <f t="shared" si="32"/>
        <v>11034 – BILLARD CLUB EPINAL</v>
      </c>
    </row>
    <row r="660" spans="2:22" ht="15.75" thickBot="1" x14ac:dyDescent="0.3">
      <c r="B660" s="6" t="str">
        <f>'Libre 01-09-2025'!A661</f>
        <v>010254 K</v>
      </c>
      <c r="C660" s="1" t="str">
        <f>VLOOKUP(B660,TableauLibre[],2,0)</f>
        <v>LAVOCAT GILBERT</v>
      </c>
      <c r="D660" s="23" t="str">
        <f>VLOOKUP(B660,TableauLibre[],8,0)</f>
        <v>01010 – B.C. LINGOLSHEIM</v>
      </c>
      <c r="F660" s="12">
        <f>'Bande 01-09-2025'!A661</f>
        <v>0</v>
      </c>
      <c r="G660" s="1" t="e">
        <f>VLOOKUP(F660,TableauBande[],2,0)</f>
        <v>#N/A</v>
      </c>
      <c r="H660" s="23" t="e">
        <f>VLOOKUP(F660,TableauBande[],8,0)</f>
        <v>#N/A</v>
      </c>
      <c r="J660" s="13" t="str">
        <f>'3B 01-09-2025'!A661</f>
        <v>010305 J</v>
      </c>
      <c r="K660" s="1" t="str">
        <f>VLOOKUP(J660,Tableau3Bandes[],2,0)</f>
        <v>SCHLAGDENHAUFFEN ALFRED</v>
      </c>
      <c r="L660" s="23" t="str">
        <f>VLOOKUP(J660,Tableau3Bandes[],8,0)</f>
        <v>01002 – B.C 1935 STRASBOURG-SCHILTIGHEIM</v>
      </c>
      <c r="N660" s="1">
        <f>'Cadre 01-09-2025'!A661</f>
        <v>0</v>
      </c>
      <c r="R660" s="11" t="str">
        <f t="shared" si="30"/>
        <v>010254 K</v>
      </c>
      <c r="T660" s="1" t="s">
        <v>1365</v>
      </c>
      <c r="U660" s="1" t="str">
        <f t="shared" si="31"/>
        <v>LAVOCAT GILBERT</v>
      </c>
      <c r="V660" s="1" t="str">
        <f t="shared" si="32"/>
        <v>01010 – B.C. LINGOLSHEIM</v>
      </c>
    </row>
    <row r="661" spans="2:22" ht="15.75" thickBot="1" x14ac:dyDescent="0.3">
      <c r="B661" s="6" t="str">
        <f>'Libre 01-09-2025'!A662</f>
        <v>133973 V</v>
      </c>
      <c r="C661" s="1" t="str">
        <f>VLOOKUP(B661,TableauLibre[],2,0)</f>
        <v>LE BARON QUENTIN</v>
      </c>
      <c r="D661" s="23" t="str">
        <f>VLOOKUP(B661,TableauLibre[],8,0)</f>
        <v>11034 – BILLARD CLUB EPINAL</v>
      </c>
      <c r="F661" s="12">
        <f>'Bande 01-09-2025'!A662</f>
        <v>0</v>
      </c>
      <c r="G661" s="1" t="e">
        <f>VLOOKUP(F661,TableauBande[],2,0)</f>
        <v>#N/A</v>
      </c>
      <c r="H661" s="23" t="e">
        <f>VLOOKUP(F661,TableauBande[],8,0)</f>
        <v>#N/A</v>
      </c>
      <c r="J661" s="13" t="str">
        <f>'3B 01-09-2025'!A662</f>
        <v>128666 S</v>
      </c>
      <c r="K661" s="1" t="str">
        <f>VLOOKUP(J661,Tableau3Bandes[],2,0)</f>
        <v>SCHMITT ALAIN</v>
      </c>
      <c r="L661" s="23" t="str">
        <f>VLOOKUP(J661,Tableau3Bandes[],8,0)</f>
        <v>01018 – B.C. 55 SAINT LOUIS</v>
      </c>
      <c r="N661" s="1">
        <f>'Cadre 01-09-2025'!A662</f>
        <v>0</v>
      </c>
      <c r="R661" s="11" t="str">
        <f t="shared" si="30"/>
        <v>133973 V</v>
      </c>
      <c r="T661" s="1" t="s">
        <v>1367</v>
      </c>
      <c r="U661" s="1" t="str">
        <f t="shared" si="31"/>
        <v>LE BARON QUENTIN</v>
      </c>
      <c r="V661" s="1" t="str">
        <f t="shared" si="32"/>
        <v>11034 – BILLARD CLUB EPINAL</v>
      </c>
    </row>
    <row r="662" spans="2:22" ht="15.75" thickBot="1" x14ac:dyDescent="0.3">
      <c r="B662" s="6" t="str">
        <f>'Libre 01-09-2025'!A663</f>
        <v>132711 H</v>
      </c>
      <c r="C662" s="1" t="str">
        <f>VLOOKUP(B662,TableauLibre[],2,0)</f>
        <v>LE TEXIER CATHERINE</v>
      </c>
      <c r="D662" s="23" t="str">
        <f>VLOOKUP(B662,TableauLibre[],8,0)</f>
        <v>11029 – BILLARD CLUB MUSSIPONTAIN</v>
      </c>
      <c r="F662" s="12">
        <f>'Bande 01-09-2025'!A663</f>
        <v>0</v>
      </c>
      <c r="G662" s="1" t="e">
        <f>VLOOKUP(F662,TableauBande[],2,0)</f>
        <v>#N/A</v>
      </c>
      <c r="H662" s="23" t="e">
        <f>VLOOKUP(F662,TableauBande[],8,0)</f>
        <v>#N/A</v>
      </c>
      <c r="J662" s="13" t="str">
        <f>'3B 01-09-2025'!A663</f>
        <v>010307 L</v>
      </c>
      <c r="K662" s="1" t="str">
        <f>VLOOKUP(J662,Tableau3Bandes[],2,0)</f>
        <v>SCHMITT PATRICE</v>
      </c>
      <c r="L662" s="23" t="str">
        <f>VLOOKUP(J662,Tableau3Bandes[],8,0)</f>
        <v>01016 – B.C. HAGUENAU</v>
      </c>
      <c r="N662" s="1">
        <f>'Cadre 01-09-2025'!A663</f>
        <v>0</v>
      </c>
      <c r="R662" s="11" t="str">
        <f t="shared" si="30"/>
        <v>132711 H</v>
      </c>
      <c r="T662" s="1" t="s">
        <v>1369</v>
      </c>
      <c r="U662" s="1" t="str">
        <f t="shared" si="31"/>
        <v>LE TEXIER CATHERINE</v>
      </c>
      <c r="V662" s="1" t="str">
        <f t="shared" si="32"/>
        <v>11029 – BILLARD CLUB MUSSIPONTAIN</v>
      </c>
    </row>
    <row r="663" spans="2:22" ht="15.75" thickBot="1" x14ac:dyDescent="0.3">
      <c r="B663" s="6" t="str">
        <f>'Libre 01-09-2025'!A664</f>
        <v>011803 Z</v>
      </c>
      <c r="C663" s="1" t="str">
        <f>VLOOKUP(B663,TableauLibre[],2,0)</f>
        <v>LEBOEUF SYLVAIN</v>
      </c>
      <c r="D663" s="23" t="str">
        <f>VLOOKUP(B663,TableauLibre[],8,0)</f>
        <v>05040 – EPERNAY BILLARD CLUB</v>
      </c>
      <c r="F663" s="12">
        <f>'Bande 01-09-2025'!A664</f>
        <v>0</v>
      </c>
      <c r="G663" s="1" t="e">
        <f>VLOOKUP(F663,TableauBande[],2,0)</f>
        <v>#N/A</v>
      </c>
      <c r="H663" s="23" t="e">
        <f>VLOOKUP(F663,TableauBande[],8,0)</f>
        <v>#N/A</v>
      </c>
      <c r="J663" s="13" t="str">
        <f>'3B 01-09-2025'!A664</f>
        <v>015120 O</v>
      </c>
      <c r="K663" s="1" t="str">
        <f>VLOOKUP(J663,Tableau3Bandes[],2,0)</f>
        <v>SCHMITT YVON</v>
      </c>
      <c r="L663" s="23" t="str">
        <f>VLOOKUP(J663,Tableau3Bandes[],8,0)</f>
        <v>11013 – BILLARD CLUB METZ</v>
      </c>
      <c r="N663" s="1">
        <f>'Cadre 01-09-2025'!A664</f>
        <v>0</v>
      </c>
      <c r="R663" s="11" t="str">
        <f t="shared" si="30"/>
        <v>011803 Z</v>
      </c>
      <c r="T663" s="1" t="s">
        <v>1371</v>
      </c>
      <c r="U663" s="1" t="str">
        <f t="shared" si="31"/>
        <v>LEBOEUF SYLVAIN</v>
      </c>
      <c r="V663" s="1" t="str">
        <f t="shared" si="32"/>
        <v>05040 – EPERNAY BILLARD CLUB</v>
      </c>
    </row>
    <row r="664" spans="2:22" ht="15.75" thickBot="1" x14ac:dyDescent="0.3">
      <c r="B664" s="6" t="str">
        <f>'Libre 01-09-2025'!A665</f>
        <v>178206 C</v>
      </c>
      <c r="C664" s="1" t="str">
        <f>VLOOKUP(B664,TableauLibre[],2,0)</f>
        <v>LECESTRE GERARD</v>
      </c>
      <c r="D664" s="23" t="str">
        <f>VLOOKUP(B664,TableauLibre[],8,0)</f>
        <v>11029 – BILLARD CLUB MUSSIPONTAIN</v>
      </c>
      <c r="F664" s="12">
        <f>'Bande 01-09-2025'!A665</f>
        <v>0</v>
      </c>
      <c r="G664" s="1" t="e">
        <f>VLOOKUP(F664,TableauBande[],2,0)</f>
        <v>#N/A</v>
      </c>
      <c r="H664" s="23" t="e">
        <f>VLOOKUP(F664,TableauBande[],8,0)</f>
        <v>#N/A</v>
      </c>
      <c r="J664" s="13" t="str">
        <f>'3B 01-09-2025'!A665</f>
        <v>014780 M</v>
      </c>
      <c r="K664" s="1" t="str">
        <f>VLOOKUP(J664,Tableau3Bandes[],2,0)</f>
        <v>SCHNEIDER JEAN MARIE</v>
      </c>
      <c r="L664" s="23" t="str">
        <f>VLOOKUP(J664,Tableau3Bandes[],8,0)</f>
        <v>11005 – E.S. HAGONDANGE</v>
      </c>
      <c r="N664" s="1">
        <f>'Cadre 01-09-2025'!A665</f>
        <v>0</v>
      </c>
      <c r="R664" s="11" t="str">
        <f t="shared" si="30"/>
        <v>178206 C</v>
      </c>
      <c r="T664" s="1" t="s">
        <v>1373</v>
      </c>
      <c r="U664" s="1" t="str">
        <f t="shared" si="31"/>
        <v>LECESTRE GERARD</v>
      </c>
      <c r="V664" s="1" t="str">
        <f t="shared" si="32"/>
        <v>11029 – BILLARD CLUB MUSSIPONTAIN</v>
      </c>
    </row>
    <row r="665" spans="2:22" ht="15.75" thickBot="1" x14ac:dyDescent="0.3">
      <c r="B665" s="6" t="str">
        <f>'Libre 01-09-2025'!A666</f>
        <v>119610 K</v>
      </c>
      <c r="C665" s="1" t="str">
        <f>VLOOKUP(B665,TableauLibre[],2,0)</f>
        <v>LECLERC PHILIPPE</v>
      </c>
      <c r="D665" s="23" t="str">
        <f>VLOOKUP(B665,TableauLibre[],8,0)</f>
        <v>11005 – E.S. HAGONDANGE</v>
      </c>
      <c r="F665" s="12">
        <f>'Bande 01-09-2025'!A666</f>
        <v>0</v>
      </c>
      <c r="G665" s="1" t="e">
        <f>VLOOKUP(F665,TableauBande[],2,0)</f>
        <v>#N/A</v>
      </c>
      <c r="H665" s="23" t="e">
        <f>VLOOKUP(F665,TableauBande[],8,0)</f>
        <v>#N/A</v>
      </c>
      <c r="J665" s="13" t="str">
        <f>'3B 01-09-2025'!A666</f>
        <v>140761 X</v>
      </c>
      <c r="K665" s="1" t="str">
        <f>VLOOKUP(J665,Tableau3Bandes[],2,0)</f>
        <v>SCHNEIDER VIRGILE</v>
      </c>
      <c r="L665" s="23" t="str">
        <f>VLOOKUP(J665,Tableau3Bandes[],8,0)</f>
        <v>11003 – BILLARD CLUB BAN SAINT MARTIN</v>
      </c>
      <c r="N665" s="1">
        <f>'Cadre 01-09-2025'!A666</f>
        <v>0</v>
      </c>
      <c r="R665" s="11" t="str">
        <f t="shared" si="30"/>
        <v>119610 K</v>
      </c>
      <c r="T665" s="1" t="s">
        <v>1375</v>
      </c>
      <c r="U665" s="1" t="str">
        <f t="shared" si="31"/>
        <v>LECLERC PHILIPPE</v>
      </c>
      <c r="V665" s="1" t="str">
        <f t="shared" si="32"/>
        <v>11005 – E.S. HAGONDANGE</v>
      </c>
    </row>
    <row r="666" spans="2:22" ht="15.75" thickBot="1" x14ac:dyDescent="0.3">
      <c r="B666" s="6" t="str">
        <f>'Libre 01-09-2025'!A667</f>
        <v>015130 Y</v>
      </c>
      <c r="C666" s="1" t="str">
        <f>VLOOKUP(B666,TableauLibre[],2,0)</f>
        <v>LECLERC STEPHANE</v>
      </c>
      <c r="D666" s="23" t="str">
        <f>VLOOKUP(B666,TableauLibre[],8,0)</f>
        <v>11050 – BILLARD CLUB SAINT MIHIEL</v>
      </c>
      <c r="F666" s="12">
        <f>'Bande 01-09-2025'!A667</f>
        <v>0</v>
      </c>
      <c r="G666" s="1" t="e">
        <f>VLOOKUP(F666,TableauBande[],2,0)</f>
        <v>#N/A</v>
      </c>
      <c r="H666" s="23" t="e">
        <f>VLOOKUP(F666,TableauBande[],8,0)</f>
        <v>#N/A</v>
      </c>
      <c r="J666" s="13" t="str">
        <f>'3B 01-09-2025'!A667</f>
        <v>101948 C</v>
      </c>
      <c r="K666" s="1" t="str">
        <f>VLOOKUP(J666,Tableau3Bandes[],2,0)</f>
        <v>SCHUB PHILIPPE</v>
      </c>
      <c r="L666" s="23" t="str">
        <f>VLOOKUP(J666,Tableau3Bandes[],8,0)</f>
        <v>01002 – B.C 1935 STRASBOURG-SCHILTIGHEIM</v>
      </c>
      <c r="N666" s="1">
        <f>'Cadre 01-09-2025'!A667</f>
        <v>0</v>
      </c>
      <c r="R666" s="11" t="str">
        <f t="shared" si="30"/>
        <v>015130 Y</v>
      </c>
      <c r="T666" s="1" t="s">
        <v>1377</v>
      </c>
      <c r="U666" s="1" t="str">
        <f t="shared" si="31"/>
        <v>LECLERC STEPHANE</v>
      </c>
      <c r="V666" s="1" t="str">
        <f t="shared" si="32"/>
        <v>11050 – BILLARD CLUB SAINT MIHIEL</v>
      </c>
    </row>
    <row r="667" spans="2:22" ht="15.75" thickBot="1" x14ac:dyDescent="0.3">
      <c r="B667" s="6" t="str">
        <f>'Libre 01-09-2025'!A668</f>
        <v>010439 N</v>
      </c>
      <c r="C667" s="1" t="str">
        <f>VLOOKUP(B667,TableauLibre[],2,0)</f>
        <v>LECLERCQ JACQUES</v>
      </c>
      <c r="D667" s="23" t="str">
        <f>VLOOKUP(B667,TableauLibre[],8,0)</f>
        <v>01016 – B.C. HAGUENAU</v>
      </c>
      <c r="F667" s="12">
        <f>'Bande 01-09-2025'!A668</f>
        <v>0</v>
      </c>
      <c r="G667" s="1" t="e">
        <f>VLOOKUP(F667,TableauBande[],2,0)</f>
        <v>#N/A</v>
      </c>
      <c r="H667" s="23" t="e">
        <f>VLOOKUP(F667,TableauBande[],8,0)</f>
        <v>#N/A</v>
      </c>
      <c r="J667" s="13" t="str">
        <f>'3B 01-09-2025'!A668</f>
        <v>103801 J</v>
      </c>
      <c r="K667" s="1" t="str">
        <f>VLOOKUP(J667,Tableau3Bandes[],2,0)</f>
        <v>SCHULZ EVARISTE</v>
      </c>
      <c r="L667" s="23" t="str">
        <f>VLOOKUP(J667,Tableau3Bandes[],8,0)</f>
        <v>11062 – CERCLE DE BILLARD FRANCAIS ST AVOLD</v>
      </c>
      <c r="N667" s="1">
        <f>'Cadre 01-09-2025'!A668</f>
        <v>0</v>
      </c>
      <c r="R667" s="11" t="str">
        <f t="shared" si="30"/>
        <v>010439 N</v>
      </c>
      <c r="T667" s="1" t="s">
        <v>1379</v>
      </c>
      <c r="U667" s="1" t="str">
        <f t="shared" si="31"/>
        <v>LECLERCQ JACQUES</v>
      </c>
      <c r="V667" s="1" t="str">
        <f t="shared" si="32"/>
        <v>01016 – B.C. HAGUENAU</v>
      </c>
    </row>
    <row r="668" spans="2:22" ht="15.75" thickBot="1" x14ac:dyDescent="0.3">
      <c r="B668" s="6" t="str">
        <f>'Libre 01-09-2025'!A669</f>
        <v>170364 D</v>
      </c>
      <c r="C668" s="1" t="str">
        <f>VLOOKUP(B668,TableauLibre[],2,0)</f>
        <v>LECLERT JACQUES</v>
      </c>
      <c r="D668" s="23" t="str">
        <f>VLOOKUP(B668,TableauLibre[],8,0)</f>
        <v>05047 – BILLARD CLUB SEZANNAIS</v>
      </c>
      <c r="F668" s="12">
        <f>'Bande 01-09-2025'!A669</f>
        <v>0</v>
      </c>
      <c r="G668" s="1" t="e">
        <f>VLOOKUP(F668,TableauBande[],2,0)</f>
        <v>#N/A</v>
      </c>
      <c r="H668" s="23" t="e">
        <f>VLOOKUP(F668,TableauBande[],8,0)</f>
        <v>#N/A</v>
      </c>
      <c r="J668" s="13" t="str">
        <f>'3B 01-09-2025'!A669</f>
        <v>125722 M</v>
      </c>
      <c r="K668" s="1" t="str">
        <f>VLOOKUP(J668,Tableau3Bandes[],2,0)</f>
        <v>SCHWENKE BERNARD</v>
      </c>
      <c r="L668" s="23" t="str">
        <f>VLOOKUP(J668,Tableau3Bandes[],8,0)</f>
        <v>11074 – COURCELLES SUR NIED</v>
      </c>
      <c r="N668" s="1">
        <f>'Cadre 01-09-2025'!A669</f>
        <v>0</v>
      </c>
      <c r="R668" s="11" t="str">
        <f t="shared" si="30"/>
        <v>170364 D</v>
      </c>
      <c r="T668" s="1" t="s">
        <v>1381</v>
      </c>
      <c r="U668" s="1" t="str">
        <f t="shared" si="31"/>
        <v>LECLERT JACQUES</v>
      </c>
      <c r="V668" s="1" t="str">
        <f t="shared" si="32"/>
        <v>05047 – BILLARD CLUB SEZANNAIS</v>
      </c>
    </row>
    <row r="669" spans="2:22" ht="15.75" thickBot="1" x14ac:dyDescent="0.3">
      <c r="B669" s="6" t="str">
        <f>'Libre 01-09-2025'!A670</f>
        <v>121176 Q</v>
      </c>
      <c r="C669" s="1" t="str">
        <f>VLOOKUP(B669,TableauLibre[],2,0)</f>
        <v>LEDOT CLAUDE</v>
      </c>
      <c r="D669" s="23" t="str">
        <f>VLOOKUP(B669,TableauLibre[],8,0)</f>
        <v>05034 – BILLARD TROYES AGGLO</v>
      </c>
      <c r="F669" s="12">
        <f>'Bande 01-09-2025'!A670</f>
        <v>0</v>
      </c>
      <c r="G669" s="1" t="e">
        <f>VLOOKUP(F669,TableauBande[],2,0)</f>
        <v>#N/A</v>
      </c>
      <c r="H669" s="23" t="e">
        <f>VLOOKUP(F669,TableauBande[],8,0)</f>
        <v>#N/A</v>
      </c>
      <c r="J669" s="13" t="str">
        <f>'3B 01-09-2025'!A670</f>
        <v>123520 U</v>
      </c>
      <c r="K669" s="1" t="str">
        <f>VLOOKUP(J669,Tableau3Bandes[],2,0)</f>
        <v>SEHER RAYNAL</v>
      </c>
      <c r="L669" s="23" t="str">
        <f>VLOOKUP(J669,Tableau3Bandes[],8,0)</f>
        <v>01010 – B.C. LINGOLSHEIM</v>
      </c>
      <c r="N669" s="1">
        <f>'Cadre 01-09-2025'!A670</f>
        <v>0</v>
      </c>
      <c r="R669" s="11" t="str">
        <f t="shared" si="30"/>
        <v>121176 Q</v>
      </c>
      <c r="T669" s="1" t="s">
        <v>1383</v>
      </c>
      <c r="U669" s="1" t="str">
        <f t="shared" si="31"/>
        <v>LEDOT CLAUDE</v>
      </c>
      <c r="V669" s="1" t="str">
        <f t="shared" si="32"/>
        <v>05034 – BILLARD TROYES AGGLO</v>
      </c>
    </row>
    <row r="670" spans="2:22" ht="15.75" thickBot="1" x14ac:dyDescent="0.3">
      <c r="B670" s="6" t="str">
        <f>'Libre 01-09-2025'!A671</f>
        <v>015504 I</v>
      </c>
      <c r="C670" s="1" t="str">
        <f>VLOOKUP(B670,TableauLibre[],2,0)</f>
        <v>LEDOUX HERVE</v>
      </c>
      <c r="D670" s="23" t="str">
        <f>VLOOKUP(B670,TableauLibre[],8,0)</f>
        <v>11022 – ACADEMIE DE BILLARD SAINT-MAX / NANCY</v>
      </c>
      <c r="F670" s="12">
        <f>'Bande 01-09-2025'!A671</f>
        <v>0</v>
      </c>
      <c r="G670" s="1" t="e">
        <f>VLOOKUP(F670,TableauBande[],2,0)</f>
        <v>#N/A</v>
      </c>
      <c r="H670" s="23" t="e">
        <f>VLOOKUP(F670,TableauBande[],8,0)</f>
        <v>#N/A</v>
      </c>
      <c r="J670" s="13" t="str">
        <f>'3B 01-09-2025'!A671</f>
        <v>015113 H</v>
      </c>
      <c r="K670" s="1" t="str">
        <f>VLOOKUP(J670,Tableau3Bandes[],2,0)</f>
        <v>SELLEN OLIVIER</v>
      </c>
      <c r="L670" s="23" t="str">
        <f>VLOOKUP(J670,Tableau3Bandes[],8,0)</f>
        <v>11067 – BILLARD CLUB FLORANGE</v>
      </c>
      <c r="N670" s="1">
        <f>'Cadre 01-09-2025'!A671</f>
        <v>0</v>
      </c>
      <c r="R670" s="11" t="str">
        <f t="shared" si="30"/>
        <v>015504 I</v>
      </c>
      <c r="T670" s="1" t="s">
        <v>1385</v>
      </c>
      <c r="U670" s="1" t="str">
        <f t="shared" si="31"/>
        <v>LEDOUX HERVE</v>
      </c>
      <c r="V670" s="1" t="str">
        <f t="shared" si="32"/>
        <v>11022 – ACADEMIE DE BILLARD SAINT-MAX / NANCY</v>
      </c>
    </row>
    <row r="671" spans="2:22" ht="15.75" thickBot="1" x14ac:dyDescent="0.3">
      <c r="B671" s="6" t="str">
        <f>'Libre 01-09-2025'!A672</f>
        <v>181380 C</v>
      </c>
      <c r="C671" s="1" t="str">
        <f>VLOOKUP(B671,TableauLibre[],2,0)</f>
        <v>LEFEBVRE THIERRY</v>
      </c>
      <c r="D671" s="23" t="str">
        <f>VLOOKUP(B671,TableauLibre[],8,0)</f>
        <v>11051 – BILLARD CLUB BARISIEN</v>
      </c>
      <c r="F671" s="12">
        <f>'Bande 01-09-2025'!A672</f>
        <v>0</v>
      </c>
      <c r="G671" s="1" t="e">
        <f>VLOOKUP(F671,TableauBande[],2,0)</f>
        <v>#N/A</v>
      </c>
      <c r="H671" s="23" t="e">
        <f>VLOOKUP(F671,TableauBande[],8,0)</f>
        <v>#N/A</v>
      </c>
      <c r="J671" s="13" t="str">
        <f>'3B 01-09-2025'!A672</f>
        <v>014975 Z</v>
      </c>
      <c r="K671" s="1" t="str">
        <f>VLOOKUP(J671,Tableau3Bandes[],2,0)</f>
        <v>SENOT CHRISTIAN</v>
      </c>
      <c r="L671" s="23" t="str">
        <f>VLOOKUP(J671,Tableau3Bandes[],8,0)</f>
        <v>11049 – BILLARD CLUB MONTIER EN DER</v>
      </c>
      <c r="N671" s="1">
        <f>'Cadre 01-09-2025'!A672</f>
        <v>0</v>
      </c>
      <c r="R671" s="11" t="str">
        <f t="shared" si="30"/>
        <v>181380 C</v>
      </c>
      <c r="T671" s="1" t="s">
        <v>1387</v>
      </c>
      <c r="U671" s="1" t="str">
        <f t="shared" si="31"/>
        <v>LEFEBVRE THIERRY</v>
      </c>
      <c r="V671" s="1" t="str">
        <f t="shared" si="32"/>
        <v>11051 – BILLARD CLUB BARISIEN</v>
      </c>
    </row>
    <row r="672" spans="2:22" ht="15.75" thickBot="1" x14ac:dyDescent="0.3">
      <c r="B672" s="6" t="str">
        <f>'Libre 01-09-2025'!A673</f>
        <v>010008 Y</v>
      </c>
      <c r="C672" s="1" t="str">
        <f>VLOOKUP(B672,TableauLibre[],2,0)</f>
        <v>LEFEVRE BERNARD</v>
      </c>
      <c r="D672" s="23" t="str">
        <f>VLOOKUP(B672,TableauLibre[],8,0)</f>
        <v>01035 – B.C. 60 COCOBEN</v>
      </c>
      <c r="F672" s="12">
        <f>'Bande 01-09-2025'!A673</f>
        <v>0</v>
      </c>
      <c r="G672" s="1" t="e">
        <f>VLOOKUP(F672,TableauBande[],2,0)</f>
        <v>#N/A</v>
      </c>
      <c r="H672" s="23" t="e">
        <f>VLOOKUP(F672,TableauBande[],8,0)</f>
        <v>#N/A</v>
      </c>
      <c r="J672" s="13" t="str">
        <f>'3B 01-09-2025'!A673</f>
        <v>015180 W</v>
      </c>
      <c r="K672" s="1" t="str">
        <f>VLOOKUP(J672,Tableau3Bandes[],2,0)</f>
        <v>SEURAT GUY</v>
      </c>
      <c r="L672" s="23" t="str">
        <f>VLOOKUP(J672,Tableau3Bandes[],8,0)</f>
        <v>11052 – BILLARD CLUB FRIGNICOURT</v>
      </c>
      <c r="N672" s="1">
        <f>'Cadre 01-09-2025'!A673</f>
        <v>0</v>
      </c>
      <c r="R672" s="11" t="str">
        <f t="shared" si="30"/>
        <v>010008 Y</v>
      </c>
      <c r="T672" s="1" t="s">
        <v>1389</v>
      </c>
      <c r="U672" s="1" t="str">
        <f t="shared" si="31"/>
        <v>LEFEVRE BERNARD</v>
      </c>
      <c r="V672" s="1" t="str">
        <f t="shared" si="32"/>
        <v>01035 – B.C. 60 COCOBEN</v>
      </c>
    </row>
    <row r="673" spans="2:22" ht="15.75" thickBot="1" x14ac:dyDescent="0.3">
      <c r="B673" s="6" t="str">
        <f>'Libre 01-09-2025'!A674</f>
        <v>160098 V</v>
      </c>
      <c r="C673" s="1" t="str">
        <f>VLOOKUP(B673,TableauLibre[],2,0)</f>
        <v>LEFEVRE CLAUDE</v>
      </c>
      <c r="D673" s="23" t="str">
        <f>VLOOKUP(B673,TableauLibre[],8,0)</f>
        <v>05035 – ROMILLY SPORT 10 SECTION BILLARD</v>
      </c>
      <c r="F673" s="12">
        <f>'Bande 01-09-2025'!A674</f>
        <v>0</v>
      </c>
      <c r="G673" s="1" t="e">
        <f>VLOOKUP(F673,TableauBande[],2,0)</f>
        <v>#N/A</v>
      </c>
      <c r="H673" s="23" t="e">
        <f>VLOOKUP(F673,TableauBande[],8,0)</f>
        <v>#N/A</v>
      </c>
      <c r="J673" s="13" t="str">
        <f>'3B 01-09-2025'!A674</f>
        <v>144656 S</v>
      </c>
      <c r="K673" s="1" t="str">
        <f>VLOOKUP(J673,Tableau3Bandes[],2,0)</f>
        <v>SIEFFERT XAVIER</v>
      </c>
      <c r="L673" s="23" t="str">
        <f>VLOOKUP(J673,Tableau3Bandes[],8,0)</f>
        <v>01070 – FCM BILLARD</v>
      </c>
      <c r="N673" s="1">
        <f>'Cadre 01-09-2025'!A674</f>
        <v>0</v>
      </c>
      <c r="R673" s="11" t="str">
        <f t="shared" si="30"/>
        <v>160098 V</v>
      </c>
      <c r="T673" s="1" t="s">
        <v>1391</v>
      </c>
      <c r="U673" s="1" t="str">
        <f t="shared" si="31"/>
        <v>LEFEVRE CLAUDE</v>
      </c>
      <c r="V673" s="1" t="str">
        <f t="shared" si="32"/>
        <v>05035 – ROMILLY SPORT 10 SECTION BILLARD</v>
      </c>
    </row>
    <row r="674" spans="2:22" ht="15.75" thickBot="1" x14ac:dyDescent="0.3">
      <c r="B674" s="6" t="str">
        <f>'Libre 01-09-2025'!A675</f>
        <v>120968 Q</v>
      </c>
      <c r="C674" s="1" t="str">
        <f>VLOOKUP(B674,TableauLibre[],2,0)</f>
        <v>LEFEVRE JEROME</v>
      </c>
      <c r="D674" s="23" t="str">
        <f>VLOOKUP(B674,TableauLibre[],8,0)</f>
        <v>01035 – B.C. 60 COCOBEN</v>
      </c>
      <c r="F674" s="12">
        <f>'Bande 01-09-2025'!A675</f>
        <v>0</v>
      </c>
      <c r="G674" s="1" t="e">
        <f>VLOOKUP(F674,TableauBande[],2,0)</f>
        <v>#N/A</v>
      </c>
      <c r="H674" s="23" t="e">
        <f>VLOOKUP(F674,TableauBande[],8,0)</f>
        <v>#N/A</v>
      </c>
      <c r="J674" s="13" t="str">
        <f>'3B 01-09-2025'!A675</f>
        <v>011857 B</v>
      </c>
      <c r="K674" s="1" t="str">
        <f>VLOOKUP(J674,Tableau3Bandes[],2,0)</f>
        <v>SIEGEL JEAN FRANCOIS</v>
      </c>
      <c r="L674" s="23" t="str">
        <f>VLOOKUP(J674,Tableau3Bandes[],8,0)</f>
        <v>05042 – ACAD.CHALONNAISE DE BILLARD</v>
      </c>
      <c r="N674" s="1">
        <f>'Cadre 01-09-2025'!A675</f>
        <v>0</v>
      </c>
      <c r="R674" s="11" t="str">
        <f t="shared" si="30"/>
        <v>120968 Q</v>
      </c>
      <c r="T674" s="1" t="s">
        <v>1393</v>
      </c>
      <c r="U674" s="1" t="str">
        <f t="shared" si="31"/>
        <v>LEFEVRE JEROME</v>
      </c>
      <c r="V674" s="1" t="str">
        <f t="shared" si="32"/>
        <v>01035 – B.C. 60 COCOBEN</v>
      </c>
    </row>
    <row r="675" spans="2:22" ht="15.75" thickBot="1" x14ac:dyDescent="0.3">
      <c r="B675" s="6" t="str">
        <f>'Libre 01-09-2025'!A676</f>
        <v>115070 U</v>
      </c>
      <c r="C675" s="1" t="str">
        <f>VLOOKUP(B675,TableauLibre[],2,0)</f>
        <v>LEFEVRE PATRICK</v>
      </c>
      <c r="D675" s="23" t="str">
        <f>VLOOKUP(B675,TableauLibre[],8,0)</f>
        <v>05043 – ACAD. TAPIS VERT DE REIMS</v>
      </c>
      <c r="F675" s="12">
        <f>'Bande 01-09-2025'!A676</f>
        <v>0</v>
      </c>
      <c r="G675" s="1" t="e">
        <f>VLOOKUP(F675,TableauBande[],2,0)</f>
        <v>#N/A</v>
      </c>
      <c r="H675" s="23" t="e">
        <f>VLOOKUP(F675,TableauBande[],8,0)</f>
        <v>#N/A</v>
      </c>
      <c r="J675" s="13" t="str">
        <f>'3B 01-09-2025'!A676</f>
        <v>010015 F</v>
      </c>
      <c r="K675" s="1" t="str">
        <f>VLOOKUP(J675,Tableau3Bandes[],2,0)</f>
        <v>SIFFERMANN CEDRIC</v>
      </c>
      <c r="L675" s="23" t="str">
        <f>VLOOKUP(J675,Tableau3Bandes[],8,0)</f>
        <v>01035 – B.C. 60 COCOBEN</v>
      </c>
      <c r="N675" s="1">
        <f>'Cadre 01-09-2025'!A676</f>
        <v>0</v>
      </c>
      <c r="R675" s="11" t="str">
        <f t="shared" si="30"/>
        <v>115070 U</v>
      </c>
      <c r="T675" s="1" t="s">
        <v>1395</v>
      </c>
      <c r="U675" s="1" t="str">
        <f t="shared" si="31"/>
        <v>LEFEVRE PATRICK</v>
      </c>
      <c r="V675" s="1" t="str">
        <f t="shared" si="32"/>
        <v>05043 – ACAD. TAPIS VERT DE REIMS</v>
      </c>
    </row>
    <row r="676" spans="2:22" ht="15.75" thickBot="1" x14ac:dyDescent="0.3">
      <c r="B676" s="6" t="str">
        <f>'Libre 01-09-2025'!A677</f>
        <v>011793 P</v>
      </c>
      <c r="C676" s="1" t="str">
        <f>VLOOKUP(B676,TableauLibre[],2,0)</f>
        <v>LEFORT ALAIN</v>
      </c>
      <c r="D676" s="23" t="str">
        <f>VLOOKUP(B676,TableauLibre[],8,0)</f>
        <v>05042 – ACAD.CHALONNAISE DE BILLARD</v>
      </c>
      <c r="F676" s="12">
        <f>'Bande 01-09-2025'!A677</f>
        <v>0</v>
      </c>
      <c r="G676" s="1" t="e">
        <f>VLOOKUP(F676,TableauBande[],2,0)</f>
        <v>#N/A</v>
      </c>
      <c r="H676" s="23" t="e">
        <f>VLOOKUP(F676,TableauBande[],8,0)</f>
        <v>#N/A</v>
      </c>
      <c r="J676" s="13" t="str">
        <f>'3B 01-09-2025'!A677</f>
        <v>125607 B</v>
      </c>
      <c r="K676" s="1" t="str">
        <f>VLOOKUP(J676,Tableau3Bandes[],2,0)</f>
        <v>SIMON MARCEL</v>
      </c>
      <c r="L676" s="23" t="str">
        <f>VLOOKUP(J676,Tableau3Bandes[],8,0)</f>
        <v>01041 – COLMAR BILLARD CLUB 71</v>
      </c>
      <c r="N676" s="1">
        <f>'Cadre 01-09-2025'!A677</f>
        <v>0</v>
      </c>
      <c r="R676" s="11" t="str">
        <f t="shared" si="30"/>
        <v>011793 P</v>
      </c>
      <c r="T676" s="1" t="s">
        <v>1397</v>
      </c>
      <c r="U676" s="1" t="str">
        <f t="shared" si="31"/>
        <v>LEFORT ALAIN</v>
      </c>
      <c r="V676" s="1" t="str">
        <f t="shared" si="32"/>
        <v>05042 – ACAD.CHALONNAISE DE BILLARD</v>
      </c>
    </row>
    <row r="677" spans="2:22" ht="15.75" thickBot="1" x14ac:dyDescent="0.3">
      <c r="B677" s="6" t="str">
        <f>'Libre 01-09-2025'!A678</f>
        <v>151471 S</v>
      </c>
      <c r="C677" s="1" t="str">
        <f>VLOOKUP(B677,TableauLibre[],2,0)</f>
        <v>LEGAL SYLVAIN</v>
      </c>
      <c r="D677" s="23" t="str">
        <f>VLOOKUP(B677,TableauLibre[],8,0)</f>
        <v>11029 – BILLARD CLUB MUSSIPONTAIN</v>
      </c>
      <c r="F677" s="12">
        <f>'Bande 01-09-2025'!A678</f>
        <v>0</v>
      </c>
      <c r="G677" s="1" t="e">
        <f>VLOOKUP(F677,TableauBande[],2,0)</f>
        <v>#N/A</v>
      </c>
      <c r="H677" s="23" t="e">
        <f>VLOOKUP(F677,TableauBande[],8,0)</f>
        <v>#N/A</v>
      </c>
      <c r="J677" s="13" t="str">
        <f>'3B 01-09-2025'!A678</f>
        <v>014967 R</v>
      </c>
      <c r="K677" s="1" t="str">
        <f>VLOOKUP(J677,Tableau3Bandes[],2,0)</f>
        <v>SIMON MICHEL</v>
      </c>
      <c r="L677" s="23" t="str">
        <f>VLOOKUP(J677,Tableau3Bandes[],8,0)</f>
        <v>11048 – ACADEMIE DE BILLARD DE ST DIZIER</v>
      </c>
      <c r="N677" s="1">
        <f>'Cadre 01-09-2025'!A678</f>
        <v>0</v>
      </c>
      <c r="R677" s="11" t="str">
        <f t="shared" si="30"/>
        <v>151471 S</v>
      </c>
      <c r="T677" s="1" t="s">
        <v>1399</v>
      </c>
      <c r="U677" s="1" t="str">
        <f t="shared" si="31"/>
        <v>LEGAL SYLVAIN</v>
      </c>
      <c r="V677" s="1" t="str">
        <f t="shared" si="32"/>
        <v>11029 – BILLARD CLUB MUSSIPONTAIN</v>
      </c>
    </row>
    <row r="678" spans="2:22" ht="15.75" thickBot="1" x14ac:dyDescent="0.3">
      <c r="B678" s="6" t="str">
        <f>'Libre 01-09-2025'!A679</f>
        <v>151470 R</v>
      </c>
      <c r="C678" s="1" t="str">
        <f>VLOOKUP(B678,TableauLibre[],2,0)</f>
        <v>LEGAL YVES</v>
      </c>
      <c r="D678" s="23" t="str">
        <f>VLOOKUP(B678,TableauLibre[],8,0)</f>
        <v>11029 – BILLARD CLUB MUSSIPONTAIN</v>
      </c>
      <c r="F678" s="12">
        <f>'Bande 01-09-2025'!A679</f>
        <v>0</v>
      </c>
      <c r="G678" s="1" t="e">
        <f>VLOOKUP(F678,TableauBande[],2,0)</f>
        <v>#N/A</v>
      </c>
      <c r="H678" s="23" t="e">
        <f>VLOOKUP(F678,TableauBande[],8,0)</f>
        <v>#N/A</v>
      </c>
      <c r="J678" s="13" t="str">
        <f>'3B 01-09-2025'!A679</f>
        <v>140749 L</v>
      </c>
      <c r="K678" s="1" t="str">
        <f>VLOOKUP(J678,Tableau3Bandes[],2,0)</f>
        <v>SIMONIN FRANCIS</v>
      </c>
      <c r="L678" s="23" t="str">
        <f>VLOOKUP(J678,Tableau3Bandes[],8,0)</f>
        <v>11034 – BILLARD CLUB EPINAL</v>
      </c>
      <c r="N678" s="1">
        <f>'Cadre 01-09-2025'!A679</f>
        <v>0</v>
      </c>
      <c r="R678" s="11" t="str">
        <f t="shared" si="30"/>
        <v>151470 R</v>
      </c>
      <c r="T678" s="1" t="s">
        <v>1401</v>
      </c>
      <c r="U678" s="1" t="str">
        <f t="shared" si="31"/>
        <v>LEGAL YVES</v>
      </c>
      <c r="V678" s="1" t="str">
        <f t="shared" si="32"/>
        <v>11029 – BILLARD CLUB MUSSIPONTAIN</v>
      </c>
    </row>
    <row r="679" spans="2:22" ht="15.75" thickBot="1" x14ac:dyDescent="0.3">
      <c r="B679" s="6" t="str">
        <f>'Libre 01-09-2025'!A680</f>
        <v>014862 Q</v>
      </c>
      <c r="C679" s="1" t="str">
        <f>VLOOKUP(B679,TableauLibre[],2,0)</f>
        <v>LEGAY MICHEL</v>
      </c>
      <c r="D679" s="23" t="str">
        <f>VLOOKUP(B679,TableauLibre[],8,0)</f>
        <v>11022 – ACADEMIE DE BILLARD SAINT-MAX / NANCY</v>
      </c>
      <c r="F679" s="12">
        <f>'Bande 01-09-2025'!A680</f>
        <v>0</v>
      </c>
      <c r="G679" s="1" t="e">
        <f>VLOOKUP(F679,TableauBande[],2,0)</f>
        <v>#N/A</v>
      </c>
      <c r="H679" s="23" t="e">
        <f>VLOOKUP(F679,TableauBande[],8,0)</f>
        <v>#N/A</v>
      </c>
      <c r="J679" s="13" t="str">
        <f>'3B 01-09-2025'!A680</f>
        <v>015519 X</v>
      </c>
      <c r="K679" s="1" t="str">
        <f>VLOOKUP(J679,Tableau3Bandes[],2,0)</f>
        <v>SINIGAGLIA ALPHONSE</v>
      </c>
      <c r="L679" s="23" t="str">
        <f>VLOOKUP(J679,Tableau3Bandes[],8,0)</f>
        <v>11032 – BILLARD CLUB HOMECOURT</v>
      </c>
      <c r="N679" s="1">
        <f>'Cadre 01-09-2025'!A680</f>
        <v>0</v>
      </c>
      <c r="R679" s="11" t="str">
        <f t="shared" si="30"/>
        <v>014862 Q</v>
      </c>
      <c r="T679" s="1" t="s">
        <v>1403</v>
      </c>
      <c r="U679" s="1" t="str">
        <f t="shared" si="31"/>
        <v>LEGAY MICHEL</v>
      </c>
      <c r="V679" s="1" t="str">
        <f t="shared" si="32"/>
        <v>11022 – ACADEMIE DE BILLARD SAINT-MAX / NANCY</v>
      </c>
    </row>
    <row r="680" spans="2:22" ht="15.75" thickBot="1" x14ac:dyDescent="0.3">
      <c r="B680" s="6" t="str">
        <f>'Libre 01-09-2025'!A681</f>
        <v>153625 J</v>
      </c>
      <c r="C680" s="1" t="str">
        <f>VLOOKUP(B680,TableauLibre[],2,0)</f>
        <v>LEGER CHRISTIAN</v>
      </c>
      <c r="D680" s="23" t="str">
        <f>VLOOKUP(B680,TableauLibre[],8,0)</f>
        <v>05035 – ROMILLY SPORT 10 SECTION BILLARD</v>
      </c>
      <c r="F680" s="12">
        <f>'Bande 01-09-2025'!A681</f>
        <v>0</v>
      </c>
      <c r="G680" s="1" t="e">
        <f>VLOOKUP(F680,TableauBande[],2,0)</f>
        <v>#N/A</v>
      </c>
      <c r="H680" s="23" t="e">
        <f>VLOOKUP(F680,TableauBande[],8,0)</f>
        <v>#N/A</v>
      </c>
      <c r="J680" s="13" t="str">
        <f>'3B 01-09-2025'!A681</f>
        <v>010320 Y</v>
      </c>
      <c r="K680" s="1" t="str">
        <f>VLOOKUP(J680,Tableau3Bandes[],2,0)</f>
        <v>SITTLER FREDDY</v>
      </c>
      <c r="L680" s="23" t="str">
        <f>VLOOKUP(J680,Tableau3Bandes[],8,0)</f>
        <v>01031 – B.C. ERSTEIN</v>
      </c>
      <c r="N680" s="1">
        <f>'Cadre 01-09-2025'!A681</f>
        <v>0</v>
      </c>
      <c r="R680" s="11" t="str">
        <f t="shared" si="30"/>
        <v>153625 J</v>
      </c>
      <c r="T680" s="1" t="s">
        <v>1405</v>
      </c>
      <c r="U680" s="1" t="str">
        <f t="shared" si="31"/>
        <v>LEGER CHRISTIAN</v>
      </c>
      <c r="V680" s="1" t="str">
        <f t="shared" si="32"/>
        <v>05035 – ROMILLY SPORT 10 SECTION BILLARD</v>
      </c>
    </row>
    <row r="681" spans="2:22" ht="15.75" thickBot="1" x14ac:dyDescent="0.3">
      <c r="B681" s="6" t="str">
        <f>'Libre 01-09-2025'!A682</f>
        <v>010089 B</v>
      </c>
      <c r="C681" s="1" t="str">
        <f>VLOOKUP(B681,TableauLibre[],2,0)</f>
        <v>LEGOLL MAURICE</v>
      </c>
      <c r="D681" s="23" t="str">
        <f>VLOOKUP(B681,TableauLibre[],8,0)</f>
        <v>01004 – B.C. BISCHHEIM</v>
      </c>
      <c r="F681" s="12">
        <f>'Bande 01-09-2025'!A682</f>
        <v>0</v>
      </c>
      <c r="G681" s="1" t="e">
        <f>VLOOKUP(F681,TableauBande[],2,0)</f>
        <v>#N/A</v>
      </c>
      <c r="H681" s="23" t="e">
        <f>VLOOKUP(F681,TableauBande[],8,0)</f>
        <v>#N/A</v>
      </c>
      <c r="J681" s="13" t="str">
        <f>'3B 01-09-2025'!A682</f>
        <v>014884 M</v>
      </c>
      <c r="K681" s="1" t="str">
        <f>VLOOKUP(J681,Tableau3Bandes[],2,0)</f>
        <v>SIX JEAN PAUL</v>
      </c>
      <c r="L681" s="23" t="str">
        <f>VLOOKUP(J681,Tableau3Bandes[],8,0)</f>
        <v>11027 – ASS. SPORT. LAXOVIENNE DE BILLARD</v>
      </c>
      <c r="N681" s="1">
        <f>'Cadre 01-09-2025'!A682</f>
        <v>0</v>
      </c>
      <c r="R681" s="11" t="str">
        <f t="shared" si="30"/>
        <v>010089 B</v>
      </c>
      <c r="T681" s="1" t="s">
        <v>1407</v>
      </c>
      <c r="U681" s="1" t="str">
        <f t="shared" si="31"/>
        <v>LEGOLL MAURICE</v>
      </c>
      <c r="V681" s="1" t="str">
        <f t="shared" si="32"/>
        <v>01004 – B.C. BISCHHEIM</v>
      </c>
    </row>
    <row r="682" spans="2:22" ht="15.75" thickBot="1" x14ac:dyDescent="0.3">
      <c r="B682" s="6" t="str">
        <f>'Libre 01-09-2025'!A683</f>
        <v>015019 R</v>
      </c>
      <c r="C682" s="1" t="str">
        <f>VLOOKUP(B682,TableauLibre[],2,0)</f>
        <v>LEGRAND ROBERT</v>
      </c>
      <c r="D682" s="23" t="str">
        <f>VLOOKUP(B682,TableauLibre[],8,0)</f>
        <v>11067 – BILLARD CLUB FLORANGE</v>
      </c>
      <c r="F682" s="12">
        <f>'Bande 01-09-2025'!A683</f>
        <v>0</v>
      </c>
      <c r="G682" s="1" t="e">
        <f>VLOOKUP(F682,TableauBande[],2,0)</f>
        <v>#N/A</v>
      </c>
      <c r="H682" s="23" t="e">
        <f>VLOOKUP(F682,TableauBande[],8,0)</f>
        <v>#N/A</v>
      </c>
      <c r="J682" s="13" t="str">
        <f>'3B 01-09-2025'!A683</f>
        <v>010242 Y</v>
      </c>
      <c r="K682" s="1" t="str">
        <f>VLOOKUP(J682,Tableau3Bandes[],2,0)</f>
        <v>SO JI YOUNG</v>
      </c>
      <c r="L682" s="23" t="str">
        <f>VLOOKUP(J682,Tableau3Bandes[],8,0)</f>
        <v>01006 – AMICALE DE BILLARD ECKBOLSHEIM</v>
      </c>
      <c r="N682" s="1">
        <f>'Cadre 01-09-2025'!A683</f>
        <v>0</v>
      </c>
      <c r="R682" s="11" t="str">
        <f t="shared" si="30"/>
        <v>015019 R</v>
      </c>
      <c r="T682" s="1" t="s">
        <v>1409</v>
      </c>
      <c r="U682" s="1" t="str">
        <f t="shared" si="31"/>
        <v>LEGRAND ROBERT</v>
      </c>
      <c r="V682" s="1" t="str">
        <f t="shared" si="32"/>
        <v>11067 – BILLARD CLUB FLORANGE</v>
      </c>
    </row>
    <row r="683" spans="2:22" ht="15.75" thickBot="1" x14ac:dyDescent="0.3">
      <c r="B683" s="6" t="str">
        <f>'Libre 01-09-2025'!A684</f>
        <v>156577 S</v>
      </c>
      <c r="C683" s="1" t="str">
        <f>VLOOKUP(B683,TableauLibre[],2,0)</f>
        <v>LEGRIFFON DANIEL</v>
      </c>
      <c r="D683" s="23" t="str">
        <f>VLOOKUP(B683,TableauLibre[],8,0)</f>
        <v>05035 – ROMILLY SPORT 10 SECTION BILLARD</v>
      </c>
      <c r="F683" s="12">
        <f>'Bande 01-09-2025'!A684</f>
        <v>0</v>
      </c>
      <c r="G683" s="1" t="e">
        <f>VLOOKUP(F683,TableauBande[],2,0)</f>
        <v>#N/A</v>
      </c>
      <c r="H683" s="23" t="e">
        <f>VLOOKUP(F683,TableauBande[],8,0)</f>
        <v>#N/A</v>
      </c>
      <c r="J683" s="13" t="str">
        <f>'3B 01-09-2025'!A684</f>
        <v>137290 K</v>
      </c>
      <c r="K683" s="1" t="str">
        <f>VLOOKUP(J683,Tableau3Bandes[],2,0)</f>
        <v>SPAGNOLO LUIGI</v>
      </c>
      <c r="L683" s="23" t="str">
        <f>VLOOKUP(J683,Tableau3Bandes[],8,0)</f>
        <v>11029 – BILLARD CLUB MUSSIPONTAIN</v>
      </c>
      <c r="N683" s="1">
        <f>'Cadre 01-09-2025'!A684</f>
        <v>0</v>
      </c>
      <c r="R683" s="11" t="str">
        <f t="shared" si="30"/>
        <v>156577 S</v>
      </c>
      <c r="T683" s="1" t="s">
        <v>1411</v>
      </c>
      <c r="U683" s="1" t="str">
        <f t="shared" si="31"/>
        <v>LEGRIFFON DANIEL</v>
      </c>
      <c r="V683" s="1" t="str">
        <f t="shared" si="32"/>
        <v>05035 – ROMILLY SPORT 10 SECTION BILLARD</v>
      </c>
    </row>
    <row r="684" spans="2:22" ht="15.75" thickBot="1" x14ac:dyDescent="0.3">
      <c r="B684" s="6" t="str">
        <f>'Libre 01-09-2025'!A685</f>
        <v>012130 O</v>
      </c>
      <c r="C684" s="1" t="str">
        <f>VLOOKUP(B684,TableauLibre[],2,0)</f>
        <v>LEGROS BERNARD</v>
      </c>
      <c r="D684" s="23" t="str">
        <f>VLOOKUP(B684,TableauLibre[],8,0)</f>
        <v>05047 – BILLARD CLUB SEZANNAIS</v>
      </c>
      <c r="F684" s="12">
        <f>'Bande 01-09-2025'!A685</f>
        <v>0</v>
      </c>
      <c r="G684" s="1" t="e">
        <f>VLOOKUP(F684,TableauBande[],2,0)</f>
        <v>#N/A</v>
      </c>
      <c r="H684" s="23" t="e">
        <f>VLOOKUP(F684,TableauBande[],8,0)</f>
        <v>#N/A</v>
      </c>
      <c r="J684" s="13" t="str">
        <f>'3B 01-09-2025'!A685</f>
        <v>014901 D</v>
      </c>
      <c r="K684" s="1" t="str">
        <f>VLOOKUP(J684,Tableau3Bandes[],2,0)</f>
        <v>SPEZIALE SALVATORE</v>
      </c>
      <c r="L684" s="23" t="str">
        <f>VLOOKUP(J684,Tableau3Bandes[],8,0)</f>
        <v>11033 – BILLARD CLUB AUDUN VILLERUPT</v>
      </c>
      <c r="N684" s="1">
        <f>'Cadre 01-09-2025'!A685</f>
        <v>0</v>
      </c>
      <c r="R684" s="11" t="str">
        <f t="shared" si="30"/>
        <v>012130 O</v>
      </c>
      <c r="T684" s="1" t="s">
        <v>1413</v>
      </c>
      <c r="U684" s="1" t="str">
        <f t="shared" si="31"/>
        <v>LEGROS BERNARD</v>
      </c>
      <c r="V684" s="1" t="str">
        <f t="shared" si="32"/>
        <v>05047 – BILLARD CLUB SEZANNAIS</v>
      </c>
    </row>
    <row r="685" spans="2:22" ht="15.75" thickBot="1" x14ac:dyDescent="0.3">
      <c r="B685" s="6" t="str">
        <f>'Libre 01-09-2025'!A686</f>
        <v>119602 C</v>
      </c>
      <c r="C685" s="1" t="str">
        <f>VLOOKUP(B685,TableauLibre[],2,0)</f>
        <v>LEHNERT JEAN PHILIPPE</v>
      </c>
      <c r="D685" s="23" t="str">
        <f>VLOOKUP(B685,TableauLibre[],8,0)</f>
        <v>11013 – BILLARD CLUB METZ</v>
      </c>
      <c r="F685" s="12">
        <f>'Bande 01-09-2025'!A686</f>
        <v>0</v>
      </c>
      <c r="G685" s="1" t="e">
        <f>VLOOKUP(F685,TableauBande[],2,0)</f>
        <v>#N/A</v>
      </c>
      <c r="H685" s="23" t="e">
        <f>VLOOKUP(F685,TableauBande[],8,0)</f>
        <v>#N/A</v>
      </c>
      <c r="J685" s="13" t="str">
        <f>'3B 01-09-2025'!A686</f>
        <v>102080 E</v>
      </c>
      <c r="K685" s="1" t="str">
        <f>VLOOKUP(J685,Tableau3Bandes[],2,0)</f>
        <v>SPIELMANN MARCEL</v>
      </c>
      <c r="L685" s="23" t="str">
        <f>VLOOKUP(J685,Tableau3Bandes[],8,0)</f>
        <v>01049 – B.C. BARR</v>
      </c>
      <c r="N685" s="1">
        <f>'Cadre 01-09-2025'!A686</f>
        <v>0</v>
      </c>
      <c r="R685" s="11" t="str">
        <f t="shared" si="30"/>
        <v>119602 C</v>
      </c>
      <c r="T685" s="1" t="s">
        <v>1415</v>
      </c>
      <c r="U685" s="1" t="str">
        <f t="shared" si="31"/>
        <v>LEHNERT JEAN PHILIPPE</v>
      </c>
      <c r="V685" s="1" t="str">
        <f t="shared" si="32"/>
        <v>11013 – BILLARD CLUB METZ</v>
      </c>
    </row>
    <row r="686" spans="2:22" ht="15.75" thickBot="1" x14ac:dyDescent="0.3">
      <c r="B686" s="6" t="str">
        <f>'Libre 01-09-2025'!A687</f>
        <v>176392 F</v>
      </c>
      <c r="C686" s="1" t="str">
        <f>VLOOKUP(B686,TableauLibre[],2,0)</f>
        <v>LEIBER OCEANE</v>
      </c>
      <c r="D686" s="23" t="str">
        <f>VLOOKUP(B686,TableauLibre[],8,0)</f>
        <v>11027 – ASS. SPORT. LAXOVIENNE DE BILLARD</v>
      </c>
      <c r="F686" s="12">
        <f>'Bande 01-09-2025'!A687</f>
        <v>0</v>
      </c>
      <c r="G686" s="1" t="e">
        <f>VLOOKUP(F686,TableauBande[],2,0)</f>
        <v>#N/A</v>
      </c>
      <c r="H686" s="23" t="e">
        <f>VLOOKUP(F686,TableauBande[],8,0)</f>
        <v>#N/A</v>
      </c>
      <c r="J686" s="13" t="str">
        <f>'3B 01-09-2025'!A687</f>
        <v>015205 V</v>
      </c>
      <c r="K686" s="1" t="str">
        <f>VLOOKUP(J686,Tableau3Bandes[],2,0)</f>
        <v>STAMM JEAN</v>
      </c>
      <c r="L686" s="23" t="str">
        <f>VLOOKUP(J686,Tableau3Bandes[],8,0)</f>
        <v>11013 – BILLARD CLUB METZ</v>
      </c>
      <c r="N686" s="1">
        <f>'Cadre 01-09-2025'!A687</f>
        <v>0</v>
      </c>
      <c r="R686" s="11" t="str">
        <f t="shared" si="30"/>
        <v>176392 F</v>
      </c>
      <c r="T686" s="1" t="s">
        <v>2864</v>
      </c>
      <c r="U686" s="1" t="str">
        <f t="shared" si="31"/>
        <v>LEIBER OCEANE</v>
      </c>
      <c r="V686" s="1" t="str">
        <f t="shared" si="32"/>
        <v>11027 – ASS. SPORT. LAXOVIENNE DE BILLARD</v>
      </c>
    </row>
    <row r="687" spans="2:22" ht="15.75" thickBot="1" x14ac:dyDescent="0.3">
      <c r="B687" s="6" t="str">
        <f>'Libre 01-09-2025'!A688</f>
        <v>177006 Y</v>
      </c>
      <c r="C687" s="1" t="str">
        <f>VLOOKUP(B687,TableauLibre[],2,0)</f>
        <v>LEICHTNAM HUGUES</v>
      </c>
      <c r="D687" s="23" t="str">
        <f>VLOOKUP(B687,TableauLibre[],8,0)</f>
        <v>11035 – C.B. SARREGUEMINES</v>
      </c>
      <c r="F687" s="12">
        <f>'Bande 01-09-2025'!A688</f>
        <v>0</v>
      </c>
      <c r="G687" s="1" t="e">
        <f>VLOOKUP(F687,TableauBande[],2,0)</f>
        <v>#N/A</v>
      </c>
      <c r="H687" s="23" t="e">
        <f>VLOOKUP(F687,TableauBande[],8,0)</f>
        <v>#N/A</v>
      </c>
      <c r="J687" s="13" t="str">
        <f>'3B 01-09-2025'!A688</f>
        <v>015073 T</v>
      </c>
      <c r="K687" s="1" t="str">
        <f>VLOOKUP(J687,Tableau3Bandes[],2,0)</f>
        <v>STANICK MICHEL</v>
      </c>
      <c r="L687" s="23" t="str">
        <f>VLOOKUP(J687,Tableau3Bandes[],8,0)</f>
        <v>11047 – C.A.B. COMMERCY</v>
      </c>
      <c r="N687" s="1">
        <f>'Cadre 01-09-2025'!A688</f>
        <v>0</v>
      </c>
      <c r="R687" s="11" t="str">
        <f t="shared" si="30"/>
        <v>177006 Y</v>
      </c>
      <c r="T687" s="1" t="s">
        <v>1417</v>
      </c>
      <c r="U687" s="1" t="str">
        <f t="shared" si="31"/>
        <v>LEICHTNAM HUGUES</v>
      </c>
      <c r="V687" s="1" t="str">
        <f t="shared" si="32"/>
        <v>11035 – C.B. SARREGUEMINES</v>
      </c>
    </row>
    <row r="688" spans="2:22" ht="15.75" thickBot="1" x14ac:dyDescent="0.3">
      <c r="B688" s="6" t="str">
        <f>'Libre 01-09-2025'!A689</f>
        <v>170360 Z</v>
      </c>
      <c r="C688" s="1" t="str">
        <f>VLOOKUP(B688,TableauLibre[],2,0)</f>
        <v>LELARGE JEAN FRANCOIS</v>
      </c>
      <c r="D688" s="23" t="str">
        <f>VLOOKUP(B688,TableauLibre[],8,0)</f>
        <v>05047 – BILLARD CLUB SEZANNAIS</v>
      </c>
      <c r="F688" s="12">
        <f>'Bande 01-09-2025'!A689</f>
        <v>0</v>
      </c>
      <c r="G688" s="1" t="e">
        <f>VLOOKUP(F688,TableauBande[],2,0)</f>
        <v>#N/A</v>
      </c>
      <c r="H688" s="23" t="e">
        <f>VLOOKUP(F688,TableauBande[],8,0)</f>
        <v>#N/A</v>
      </c>
      <c r="J688" s="13" t="str">
        <f>'3B 01-09-2025'!A689</f>
        <v>014907 J</v>
      </c>
      <c r="K688" s="1" t="str">
        <f>VLOOKUP(J688,Tableau3Bandes[],2,0)</f>
        <v>STAUB ROLAND</v>
      </c>
      <c r="L688" s="23" t="str">
        <f>VLOOKUP(J688,Tableau3Bandes[],8,0)</f>
        <v>11035 – C.B. SARREGUEMINES</v>
      </c>
      <c r="N688" s="1">
        <f>'Cadre 01-09-2025'!A689</f>
        <v>0</v>
      </c>
      <c r="R688" s="11" t="str">
        <f t="shared" si="30"/>
        <v>170360 Z</v>
      </c>
      <c r="T688" s="1" t="s">
        <v>1419</v>
      </c>
      <c r="U688" s="1" t="str">
        <f t="shared" si="31"/>
        <v>LELARGE JEAN FRANCOIS</v>
      </c>
      <c r="V688" s="1" t="str">
        <f t="shared" si="32"/>
        <v>05047 – BILLARD CLUB SEZANNAIS</v>
      </c>
    </row>
    <row r="689" spans="2:22" ht="15.75" thickBot="1" x14ac:dyDescent="0.3">
      <c r="B689" s="6" t="str">
        <f>'Libre 01-09-2025'!A690</f>
        <v>117091 N</v>
      </c>
      <c r="C689" s="1" t="str">
        <f>VLOOKUP(B689,TableauLibre[],2,0)</f>
        <v>LELIEVRE DANIEL</v>
      </c>
      <c r="D689" s="23" t="str">
        <f>VLOOKUP(B689,TableauLibre[],8,0)</f>
        <v>05042 – ACAD.CHALONNAISE DE BILLARD</v>
      </c>
      <c r="F689" s="12">
        <f>'Bande 01-09-2025'!A690</f>
        <v>0</v>
      </c>
      <c r="G689" s="1" t="e">
        <f>VLOOKUP(F689,TableauBande[],2,0)</f>
        <v>#N/A</v>
      </c>
      <c r="H689" s="23" t="e">
        <f>VLOOKUP(F689,TableauBande[],8,0)</f>
        <v>#N/A</v>
      </c>
      <c r="J689" s="13" t="str">
        <f>'3B 01-09-2025'!A690</f>
        <v>162448 Z</v>
      </c>
      <c r="K689" s="1" t="str">
        <f>VLOOKUP(J689,Tableau3Bandes[],2,0)</f>
        <v>STEFFEN BENOIT</v>
      </c>
      <c r="L689" s="23" t="str">
        <f>VLOOKUP(J689,Tableau3Bandes[],8,0)</f>
        <v>01016 – B.C. HAGUENAU</v>
      </c>
      <c r="N689" s="1">
        <f>'Cadre 01-09-2025'!A690</f>
        <v>0</v>
      </c>
      <c r="R689" s="11" t="str">
        <f t="shared" si="30"/>
        <v>117091 N</v>
      </c>
      <c r="T689" s="1" t="s">
        <v>1421</v>
      </c>
      <c r="U689" s="1" t="str">
        <f t="shared" si="31"/>
        <v>LELIEVRE DANIEL</v>
      </c>
      <c r="V689" s="1" t="str">
        <f t="shared" si="32"/>
        <v>05042 – ACAD.CHALONNAISE DE BILLARD</v>
      </c>
    </row>
    <row r="690" spans="2:22" ht="15.75" thickBot="1" x14ac:dyDescent="0.3">
      <c r="B690" s="6" t="str">
        <f>'Libre 01-09-2025'!A691</f>
        <v>015086 G</v>
      </c>
      <c r="C690" s="1" t="str">
        <f>VLOOKUP(B690,TableauLibre[],2,0)</f>
        <v>LENA DANIEL</v>
      </c>
      <c r="D690" s="23" t="str">
        <f>VLOOKUP(B690,TableauLibre[],8,0)</f>
        <v>11067 – BILLARD CLUB FLORANGE</v>
      </c>
      <c r="F690" s="12">
        <f>'Bande 01-09-2025'!A691</f>
        <v>0</v>
      </c>
      <c r="G690" s="1" t="e">
        <f>VLOOKUP(F690,TableauBande[],2,0)</f>
        <v>#N/A</v>
      </c>
      <c r="H690" s="23" t="e">
        <f>VLOOKUP(F690,TableauBande[],8,0)</f>
        <v>#N/A</v>
      </c>
      <c r="J690" s="13" t="str">
        <f>'3B 01-09-2025'!A691</f>
        <v>010273 D</v>
      </c>
      <c r="K690" s="1" t="str">
        <f>VLOOKUP(J690,Tableau3Bandes[],2,0)</f>
        <v>STEIN CHRISTOPHE</v>
      </c>
      <c r="L690" s="23" t="str">
        <f>VLOOKUP(J690,Tableau3Bandes[],8,0)</f>
        <v>01049 – B.C. BARR</v>
      </c>
      <c r="N690" s="1">
        <f>'Cadre 01-09-2025'!A691</f>
        <v>0</v>
      </c>
      <c r="R690" s="11" t="str">
        <f t="shared" si="30"/>
        <v>015086 G</v>
      </c>
      <c r="T690" s="1" t="s">
        <v>1423</v>
      </c>
      <c r="U690" s="1" t="str">
        <f t="shared" si="31"/>
        <v>LENA DANIEL</v>
      </c>
      <c r="V690" s="1" t="str">
        <f t="shared" si="32"/>
        <v>11067 – BILLARD CLUB FLORANGE</v>
      </c>
    </row>
    <row r="691" spans="2:22" ht="15.75" thickBot="1" x14ac:dyDescent="0.3">
      <c r="B691" s="6" t="str">
        <f>'Libre 01-09-2025'!A692</f>
        <v>011964 E</v>
      </c>
      <c r="C691" s="1" t="str">
        <f>VLOOKUP(B691,TableauLibre[],2,0)</f>
        <v>LENGRAND BRYAN</v>
      </c>
      <c r="D691" s="23" t="str">
        <f>VLOOKUP(B691,TableauLibre[],8,0)</f>
        <v>05041 – BILLARD CLUB DE GRAUVES</v>
      </c>
      <c r="F691" s="12">
        <f>'Bande 01-09-2025'!A692</f>
        <v>0</v>
      </c>
      <c r="G691" s="1" t="e">
        <f>VLOOKUP(F691,TableauBande[],2,0)</f>
        <v>#N/A</v>
      </c>
      <c r="H691" s="23" t="e">
        <f>VLOOKUP(F691,TableauBande[],8,0)</f>
        <v>#N/A</v>
      </c>
      <c r="J691" s="13" t="str">
        <f>'3B 01-09-2025'!A692</f>
        <v>128511 T</v>
      </c>
      <c r="K691" s="1" t="str">
        <f>VLOOKUP(J691,Tableau3Bandes[],2,0)</f>
        <v>STEIN MAX</v>
      </c>
      <c r="L691" s="23" t="str">
        <f>VLOOKUP(J691,Tableau3Bandes[],8,0)</f>
        <v>01049 – B.C. BARR</v>
      </c>
      <c r="N691" s="1">
        <f>'Cadre 01-09-2025'!A692</f>
        <v>0</v>
      </c>
      <c r="R691" s="11" t="str">
        <f t="shared" si="30"/>
        <v>011964 E</v>
      </c>
      <c r="T691" s="1" t="s">
        <v>1425</v>
      </c>
      <c r="U691" s="1" t="str">
        <f t="shared" si="31"/>
        <v>LENGRAND BRYAN</v>
      </c>
      <c r="V691" s="1" t="str">
        <f t="shared" si="32"/>
        <v>05041 – BILLARD CLUB DE GRAUVES</v>
      </c>
    </row>
    <row r="692" spans="2:22" ht="15.75" thickBot="1" x14ac:dyDescent="0.3">
      <c r="B692" s="6" t="str">
        <f>'Libre 01-09-2025'!A693</f>
        <v>111714 S</v>
      </c>
      <c r="C692" s="1" t="str">
        <f>VLOOKUP(B692,TableauLibre[],2,0)</f>
        <v>LENOIR JEAN PAUL</v>
      </c>
      <c r="D692" s="23" t="str">
        <f>VLOOKUP(B692,TableauLibre[],8,0)</f>
        <v>05023 – BILLARD CLUB NOGENTAIS</v>
      </c>
      <c r="F692" s="12">
        <f>'Bande 01-09-2025'!A693</f>
        <v>0</v>
      </c>
      <c r="G692" s="1" t="e">
        <f>VLOOKUP(F692,TableauBande[],2,0)</f>
        <v>#N/A</v>
      </c>
      <c r="H692" s="23" t="e">
        <f>VLOOKUP(F692,TableauBande[],8,0)</f>
        <v>#N/A</v>
      </c>
      <c r="J692" s="13" t="str">
        <f>'3B 01-09-2025'!A693</f>
        <v>010412 M</v>
      </c>
      <c r="K692" s="1" t="str">
        <f>VLOOKUP(J692,Tableau3Bandes[],2,0)</f>
        <v>STEINMETZ MICHEL</v>
      </c>
      <c r="L692" s="23" t="str">
        <f>VLOOKUP(J692,Tableau3Bandes[],8,0)</f>
        <v>01010 – B.C. LINGOLSHEIM</v>
      </c>
      <c r="N692" s="1">
        <f>'Cadre 01-09-2025'!A693</f>
        <v>0</v>
      </c>
      <c r="R692" s="11" t="str">
        <f t="shared" si="30"/>
        <v>111714 S</v>
      </c>
      <c r="T692" s="1" t="s">
        <v>1427</v>
      </c>
      <c r="U692" s="1" t="str">
        <f t="shared" si="31"/>
        <v>LENOIR JEAN PAUL</v>
      </c>
      <c r="V692" s="1" t="str">
        <f t="shared" si="32"/>
        <v>05023 – BILLARD CLUB NOGENTAIS</v>
      </c>
    </row>
    <row r="693" spans="2:22" ht="15.75" thickBot="1" x14ac:dyDescent="0.3">
      <c r="B693" s="6" t="str">
        <f>'Libre 01-09-2025'!A694</f>
        <v>102801 X</v>
      </c>
      <c r="C693" s="1" t="str">
        <f>VLOOKUP(B693,TableauLibre[],2,0)</f>
        <v>LEONARD MARC</v>
      </c>
      <c r="D693" s="23" t="str">
        <f>VLOOKUP(B693,TableauLibre[],8,0)</f>
        <v>11052 – BILLARD CLUB FRIGNICOURT</v>
      </c>
      <c r="F693" s="12">
        <f>'Bande 01-09-2025'!A694</f>
        <v>0</v>
      </c>
      <c r="G693" s="1" t="e">
        <f>VLOOKUP(F693,TableauBande[],2,0)</f>
        <v>#N/A</v>
      </c>
      <c r="H693" s="23" t="e">
        <f>VLOOKUP(F693,TableauBande[],8,0)</f>
        <v>#N/A</v>
      </c>
      <c r="J693" s="13" t="str">
        <f>'3B 01-09-2025'!A694</f>
        <v>131603 R</v>
      </c>
      <c r="K693" s="1" t="str">
        <f>VLOOKUP(J693,Tableau3Bandes[],2,0)</f>
        <v>STIRMEL CLAUDE</v>
      </c>
      <c r="L693" s="23" t="str">
        <f>VLOOKUP(J693,Tableau3Bandes[],8,0)</f>
        <v>01035 – B.C. 60 COCOBEN</v>
      </c>
      <c r="N693" s="1">
        <f>'Cadre 01-09-2025'!A694</f>
        <v>0</v>
      </c>
      <c r="R693" s="11" t="str">
        <f t="shared" si="30"/>
        <v>102801 X</v>
      </c>
      <c r="T693" s="1" t="s">
        <v>1429</v>
      </c>
      <c r="U693" s="1" t="str">
        <f t="shared" si="31"/>
        <v>LEONARD MARC</v>
      </c>
      <c r="V693" s="1" t="str">
        <f t="shared" si="32"/>
        <v>11052 – BILLARD CLUB FRIGNICOURT</v>
      </c>
    </row>
    <row r="694" spans="2:22" ht="15.75" thickBot="1" x14ac:dyDescent="0.3">
      <c r="B694" s="6" t="str">
        <f>'Libre 01-09-2025'!A695</f>
        <v>128641 T</v>
      </c>
      <c r="C694" s="1" t="str">
        <f>VLOOKUP(B694,TableauLibre[],2,0)</f>
        <v>LERGENMULLER JEAN DANIEL</v>
      </c>
      <c r="D694" s="23" t="str">
        <f>VLOOKUP(B694,TableauLibre[],8,0)</f>
        <v>01031 – B.C. ERSTEIN</v>
      </c>
      <c r="F694" s="12">
        <f>'Bande 01-09-2025'!A695</f>
        <v>0</v>
      </c>
      <c r="G694" s="1" t="e">
        <f>VLOOKUP(F694,TableauBande[],2,0)</f>
        <v>#N/A</v>
      </c>
      <c r="H694" s="23" t="e">
        <f>VLOOKUP(F694,TableauBande[],8,0)</f>
        <v>#N/A</v>
      </c>
      <c r="J694" s="13" t="str">
        <f>'3B 01-09-2025'!A695</f>
        <v>101957 L</v>
      </c>
      <c r="K694" s="1" t="str">
        <f>VLOOKUP(J694,Tableau3Bandes[],2,0)</f>
        <v>STIRMEL DANIEL</v>
      </c>
      <c r="L694" s="23" t="str">
        <f>VLOOKUP(J694,Tableau3Bandes[],8,0)</f>
        <v>01035 – B.C. 60 COCOBEN</v>
      </c>
      <c r="N694" s="1">
        <f>'Cadre 01-09-2025'!A695</f>
        <v>0</v>
      </c>
      <c r="R694" s="11" t="str">
        <f t="shared" si="30"/>
        <v>128641 T</v>
      </c>
      <c r="T694" s="1" t="s">
        <v>1431</v>
      </c>
      <c r="U694" s="1" t="str">
        <f t="shared" si="31"/>
        <v>LERGENMULLER JEAN DANIEL</v>
      </c>
      <c r="V694" s="1" t="str">
        <f t="shared" si="32"/>
        <v>01031 – B.C. ERSTEIN</v>
      </c>
    </row>
    <row r="695" spans="2:22" ht="15.75" thickBot="1" x14ac:dyDescent="0.3">
      <c r="B695" s="6" t="str">
        <f>'Libre 01-09-2025'!A696</f>
        <v>102782 E</v>
      </c>
      <c r="C695" s="1" t="str">
        <f>VLOOKUP(B695,TableauLibre[],2,0)</f>
        <v>LEROY HUGUES</v>
      </c>
      <c r="D695" s="23" t="str">
        <f>VLOOKUP(B695,TableauLibre[],8,0)</f>
        <v>11067 – BILLARD CLUB FLORANGE</v>
      </c>
      <c r="F695" s="12">
        <f>'Bande 01-09-2025'!A696</f>
        <v>0</v>
      </c>
      <c r="G695" s="1" t="e">
        <f>VLOOKUP(F695,TableauBande[],2,0)</f>
        <v>#N/A</v>
      </c>
      <c r="H695" s="23" t="e">
        <f>VLOOKUP(F695,TableauBande[],8,0)</f>
        <v>#N/A</v>
      </c>
      <c r="J695" s="13" t="str">
        <f>'3B 01-09-2025'!A696</f>
        <v>123003 X</v>
      </c>
      <c r="K695" s="1" t="str">
        <f>VLOOKUP(J695,Tableau3Bandes[],2,0)</f>
        <v>STOLIC DRAGISA</v>
      </c>
      <c r="L695" s="23" t="str">
        <f>VLOOKUP(J695,Tableau3Bandes[],8,0)</f>
        <v>11021 – A.J.B. THIONVILLE</v>
      </c>
      <c r="N695" s="1">
        <f>'Cadre 01-09-2025'!A696</f>
        <v>0</v>
      </c>
      <c r="R695" s="11" t="str">
        <f t="shared" si="30"/>
        <v>102782 E</v>
      </c>
      <c r="T695" s="1" t="s">
        <v>1433</v>
      </c>
      <c r="U695" s="1" t="str">
        <f t="shared" si="31"/>
        <v>LEROY HUGUES</v>
      </c>
      <c r="V695" s="1" t="str">
        <f t="shared" si="32"/>
        <v>11067 – BILLARD CLUB FLORANGE</v>
      </c>
    </row>
    <row r="696" spans="2:22" ht="15.75" thickBot="1" x14ac:dyDescent="0.3">
      <c r="B696" s="6" t="str">
        <f>'Libre 01-09-2025'!A697</f>
        <v>140276 G</v>
      </c>
      <c r="C696" s="1" t="str">
        <f>VLOOKUP(B696,TableauLibre[],2,0)</f>
        <v>LESAGE CEDRIC</v>
      </c>
      <c r="D696" s="23" t="str">
        <f>VLOOKUP(B696,TableauLibre[],8,0)</f>
        <v>05040 – EPERNAY BILLARD CLUB</v>
      </c>
      <c r="F696" s="12">
        <f>'Bande 01-09-2025'!A697</f>
        <v>0</v>
      </c>
      <c r="G696" s="1" t="e">
        <f>VLOOKUP(F696,TableauBande[],2,0)</f>
        <v>#N/A</v>
      </c>
      <c r="H696" s="23" t="e">
        <f>VLOOKUP(F696,TableauBande[],8,0)</f>
        <v>#N/A</v>
      </c>
      <c r="J696" s="13" t="str">
        <f>'3B 01-09-2025'!A697</f>
        <v>154538 B</v>
      </c>
      <c r="K696" s="1" t="str">
        <f>VLOOKUP(J696,Tableau3Bandes[],2,0)</f>
        <v>STORNAIUOLO FRANCESCO</v>
      </c>
      <c r="L696" s="23" t="str">
        <f>VLOOKUP(J696,Tableau3Bandes[],8,0)</f>
        <v>11005 – E.S. HAGONDANGE</v>
      </c>
      <c r="N696" s="1">
        <f>'Cadre 01-09-2025'!A697</f>
        <v>0</v>
      </c>
      <c r="R696" s="11" t="str">
        <f t="shared" si="30"/>
        <v>140276 G</v>
      </c>
      <c r="T696" s="1" t="s">
        <v>1435</v>
      </c>
      <c r="U696" s="1" t="str">
        <f t="shared" si="31"/>
        <v>LESAGE CEDRIC</v>
      </c>
      <c r="V696" s="1" t="str">
        <f t="shared" si="32"/>
        <v>05040 – EPERNAY BILLARD CLUB</v>
      </c>
    </row>
    <row r="697" spans="2:22" ht="15.75" thickBot="1" x14ac:dyDescent="0.3">
      <c r="B697" s="6" t="str">
        <f>'Libre 01-09-2025'!A698</f>
        <v>124214 M</v>
      </c>
      <c r="C697" s="1" t="str">
        <f>VLOOKUP(B697,TableauLibre[],2,0)</f>
        <v>LESCROART ROMUALD</v>
      </c>
      <c r="D697" s="23" t="str">
        <f>VLOOKUP(B697,TableauLibre[],8,0)</f>
        <v>11050 – BILLARD CLUB SAINT MIHIEL</v>
      </c>
      <c r="F697" s="12">
        <f>'Bande 01-09-2025'!A698</f>
        <v>0</v>
      </c>
      <c r="G697" s="1" t="e">
        <f>VLOOKUP(F697,TableauBande[],2,0)</f>
        <v>#N/A</v>
      </c>
      <c r="H697" s="23" t="e">
        <f>VLOOKUP(F697,TableauBande[],8,0)</f>
        <v>#N/A</v>
      </c>
      <c r="J697" s="13" t="str">
        <f>'3B 01-09-2025'!A698</f>
        <v>014781 N</v>
      </c>
      <c r="K697" s="1" t="str">
        <f>VLOOKUP(J697,Tableau3Bandes[],2,0)</f>
        <v>STRASSEL EMILE</v>
      </c>
      <c r="L697" s="23" t="str">
        <f>VLOOKUP(J697,Tableau3Bandes[],8,0)</f>
        <v>11005 – E.S. HAGONDANGE</v>
      </c>
      <c r="N697" s="1">
        <f>'Cadre 01-09-2025'!A698</f>
        <v>0</v>
      </c>
      <c r="R697" s="11" t="str">
        <f t="shared" si="30"/>
        <v>124214 M</v>
      </c>
      <c r="T697" s="1" t="s">
        <v>1437</v>
      </c>
      <c r="U697" s="1" t="str">
        <f t="shared" si="31"/>
        <v>LESCROART ROMUALD</v>
      </c>
      <c r="V697" s="1" t="str">
        <f t="shared" si="32"/>
        <v>11050 – BILLARD CLUB SAINT MIHIEL</v>
      </c>
    </row>
    <row r="698" spans="2:22" ht="15.75" thickBot="1" x14ac:dyDescent="0.3">
      <c r="B698" s="6" t="str">
        <f>'Libre 01-09-2025'!A699</f>
        <v>152406 J</v>
      </c>
      <c r="C698" s="1" t="str">
        <f>VLOOKUP(B698,TableauLibre[],2,0)</f>
        <v>LESCROART SABRINA</v>
      </c>
      <c r="D698" s="23" t="str">
        <f>VLOOKUP(B698,TableauLibre[],8,0)</f>
        <v>11050 – BILLARD CLUB SAINT MIHIEL</v>
      </c>
      <c r="F698" s="12">
        <f>'Bande 01-09-2025'!A699</f>
        <v>0</v>
      </c>
      <c r="G698" s="1" t="e">
        <f>VLOOKUP(F698,TableauBande[],2,0)</f>
        <v>#N/A</v>
      </c>
      <c r="H698" s="23" t="e">
        <f>VLOOKUP(F698,TableauBande[],8,0)</f>
        <v>#N/A</v>
      </c>
      <c r="J698" s="13" t="str">
        <f>'3B 01-09-2025'!A699</f>
        <v>127116 C</v>
      </c>
      <c r="K698" s="1" t="str">
        <f>VLOOKUP(J698,Tableau3Bandes[],2,0)</f>
        <v>STUTZ JACQUES</v>
      </c>
      <c r="L698" s="23" t="str">
        <f>VLOOKUP(J698,Tableau3Bandes[],8,0)</f>
        <v>05047 – BILLARD CLUB SEZANNAIS</v>
      </c>
      <c r="N698" s="1">
        <f>'Cadre 01-09-2025'!A699</f>
        <v>0</v>
      </c>
      <c r="R698" s="11" t="str">
        <f t="shared" si="30"/>
        <v>152406 J</v>
      </c>
      <c r="T698" s="1" t="s">
        <v>1439</v>
      </c>
      <c r="U698" s="1" t="str">
        <f t="shared" si="31"/>
        <v>LESCROART SABRINA</v>
      </c>
      <c r="V698" s="1" t="str">
        <f t="shared" si="32"/>
        <v>11050 – BILLARD CLUB SAINT MIHIEL</v>
      </c>
    </row>
    <row r="699" spans="2:22" ht="15.75" thickBot="1" x14ac:dyDescent="0.3">
      <c r="B699" s="6" t="str">
        <f>'Libre 01-09-2025'!A700</f>
        <v>101959 N</v>
      </c>
      <c r="C699" s="1" t="str">
        <f>VLOOKUP(B699,TableauLibre[],2,0)</f>
        <v>LESPES STEPHANE</v>
      </c>
      <c r="D699" s="23" t="str">
        <f>VLOOKUP(B699,TableauLibre[],8,0)</f>
        <v>01002 – B.C 1935 STRASBOURG-SCHILTIGHEIM</v>
      </c>
      <c r="F699" s="12">
        <f>'Bande 01-09-2025'!A700</f>
        <v>0</v>
      </c>
      <c r="G699" s="1" t="e">
        <f>VLOOKUP(F699,TableauBande[],2,0)</f>
        <v>#N/A</v>
      </c>
      <c r="H699" s="23" t="e">
        <f>VLOOKUP(F699,TableauBande[],8,0)</f>
        <v>#N/A</v>
      </c>
      <c r="J699" s="13" t="str">
        <f>'3B 01-09-2025'!A700</f>
        <v>169843 M</v>
      </c>
      <c r="K699" s="1" t="str">
        <f>VLOOKUP(J699,Tableau3Bandes[],2,0)</f>
        <v>TACONET JEAN MICHEL</v>
      </c>
      <c r="L699" s="23" t="str">
        <f>VLOOKUP(J699,Tableau3Bandes[],8,0)</f>
        <v>01006 – AMICALE DE BILLARD ECKBOLSHEIM</v>
      </c>
      <c r="N699" s="1">
        <f>'Cadre 01-09-2025'!A700</f>
        <v>0</v>
      </c>
      <c r="R699" s="11" t="str">
        <f t="shared" si="30"/>
        <v>101959 N</v>
      </c>
      <c r="T699" s="1" t="s">
        <v>1441</v>
      </c>
      <c r="U699" s="1" t="str">
        <f t="shared" si="31"/>
        <v>LESPES STEPHANE</v>
      </c>
      <c r="V699" s="1" t="str">
        <f t="shared" si="32"/>
        <v>01002 – B.C 1935 STRASBOURG-SCHILTIGHEIM</v>
      </c>
    </row>
    <row r="700" spans="2:22" ht="15.75" thickBot="1" x14ac:dyDescent="0.3">
      <c r="B700" s="6" t="str">
        <f>'Libre 01-09-2025'!A701</f>
        <v>011945 L</v>
      </c>
      <c r="C700" s="1" t="str">
        <f>VLOOKUP(B700,TableauLibre[],2,0)</f>
        <v>LESSIRE JEAN</v>
      </c>
      <c r="D700" s="23" t="str">
        <f>VLOOKUP(B700,TableauLibre[],8,0)</f>
        <v>05001 – ACAD.CHARLEVILLE-MEZIERES</v>
      </c>
      <c r="F700" s="16">
        <f>'Bande 01-09-2025'!A701</f>
        <v>0</v>
      </c>
      <c r="G700" s="1" t="e">
        <f>VLOOKUP(F700,TableauBande[],2,0)</f>
        <v>#N/A</v>
      </c>
      <c r="H700" s="23" t="e">
        <f>VLOOKUP(F700,TableauBande[],8,0)</f>
        <v>#N/A</v>
      </c>
      <c r="J700" s="13" t="str">
        <f>'3B 01-09-2025'!A701</f>
        <v>014219 X</v>
      </c>
      <c r="K700" s="1" t="str">
        <f>VLOOKUP(J700,Tableau3Bandes[],2,0)</f>
        <v>TAVOSANIS ANDRE</v>
      </c>
      <c r="L700" s="23" t="str">
        <f>VLOOKUP(J700,Tableau3Bandes[],8,0)</f>
        <v>05035 – ROMILLY SPORT 10 SECTION BILLARD</v>
      </c>
      <c r="N700" s="1">
        <f>'Cadre 01-09-2025'!A701</f>
        <v>0</v>
      </c>
      <c r="R700" s="11" t="str">
        <f t="shared" si="30"/>
        <v>011945 L</v>
      </c>
      <c r="T700" s="1" t="s">
        <v>1443</v>
      </c>
      <c r="U700" s="1" t="str">
        <f t="shared" si="31"/>
        <v>LESSIRE JEAN</v>
      </c>
      <c r="V700" s="1" t="str">
        <f t="shared" si="32"/>
        <v>05001 – ACAD.CHARLEVILLE-MEZIERES</v>
      </c>
    </row>
    <row r="701" spans="2:22" ht="15.75" thickBot="1" x14ac:dyDescent="0.3">
      <c r="B701" s="6" t="str">
        <f>'Libre 01-09-2025'!A702</f>
        <v>157360 T</v>
      </c>
      <c r="C701" s="1" t="str">
        <f>VLOOKUP(B701,TableauLibre[],2,0)</f>
        <v>LETELLIER CHRISTIAN</v>
      </c>
      <c r="D701" s="23" t="str">
        <f>VLOOKUP(B701,TableauLibre[],8,0)</f>
        <v>05001 – ACAD.CHARLEVILLE-MEZIERES</v>
      </c>
      <c r="F701" s="1">
        <f>'Bande 01-09-2025'!A702</f>
        <v>0</v>
      </c>
      <c r="J701" s="13" t="str">
        <f>'3B 01-09-2025'!A702</f>
        <v>117071 T</v>
      </c>
      <c r="K701" s="1" t="str">
        <f>VLOOKUP(J701,Tableau3Bandes[],2,0)</f>
        <v>TERRAT JEROME</v>
      </c>
      <c r="L701" s="23" t="str">
        <f>VLOOKUP(J701,Tableau3Bandes[],8,0)</f>
        <v>05023 – BILLARD CLUB NOGENTAIS</v>
      </c>
      <c r="N701" s="1">
        <f>'Cadre 01-09-2025'!A702</f>
        <v>0</v>
      </c>
      <c r="R701" s="11" t="str">
        <f t="shared" si="30"/>
        <v>157360 T</v>
      </c>
      <c r="T701" s="1" t="s">
        <v>1445</v>
      </c>
      <c r="U701" s="1" t="str">
        <f t="shared" si="31"/>
        <v>LETELLIER CHRISTIAN</v>
      </c>
      <c r="V701" s="1" t="str">
        <f t="shared" si="32"/>
        <v>05001 – ACAD.CHARLEVILLE-MEZIERES</v>
      </c>
    </row>
    <row r="702" spans="2:22" ht="15.75" thickBot="1" x14ac:dyDescent="0.3">
      <c r="B702" s="6" t="str">
        <f>'Libre 01-09-2025'!A703</f>
        <v>176832 J</v>
      </c>
      <c r="C702" s="1" t="str">
        <f>VLOOKUP(B702,TableauLibre[],2,0)</f>
        <v>LEVEQUE CHRISTIAN</v>
      </c>
      <c r="D702" s="23" t="str">
        <f>VLOOKUP(B702,TableauLibre[],8,0)</f>
        <v>01041 – COLMAR BILLARD CLUB 71</v>
      </c>
      <c r="F702" s="1">
        <f>'Bande 01-09-2025'!A703</f>
        <v>0</v>
      </c>
      <c r="J702" s="13" t="str">
        <f>'3B 01-09-2025'!A703</f>
        <v>011722 W</v>
      </c>
      <c r="K702" s="1" t="str">
        <f>VLOOKUP(J702,Tableau3Bandes[],2,0)</f>
        <v>TETART JEAN PIERRE</v>
      </c>
      <c r="L702" s="23" t="str">
        <f>VLOOKUP(J702,Tableau3Bandes[],8,0)</f>
        <v>05043 – ACAD. TAPIS VERT DE REIMS</v>
      </c>
      <c r="N702" s="1">
        <f>'Cadre 01-09-2025'!A703</f>
        <v>0</v>
      </c>
      <c r="R702" s="11" t="str">
        <f t="shared" si="30"/>
        <v>176832 J</v>
      </c>
      <c r="T702" s="1" t="s">
        <v>1447</v>
      </c>
      <c r="U702" s="1" t="str">
        <f t="shared" si="31"/>
        <v>LEVEQUE CHRISTIAN</v>
      </c>
      <c r="V702" s="1" t="str">
        <f t="shared" si="32"/>
        <v>01041 – COLMAR BILLARD CLUB 71</v>
      </c>
    </row>
    <row r="703" spans="2:22" ht="15.75" thickBot="1" x14ac:dyDescent="0.3">
      <c r="B703" s="6" t="str">
        <f>'Libre 01-09-2025'!A704</f>
        <v>103770 E</v>
      </c>
      <c r="C703" s="1" t="str">
        <f>VLOOKUP(B703,TableauLibre[],2,0)</f>
        <v>LEVEQUE GUY</v>
      </c>
      <c r="D703" s="23" t="str">
        <f>VLOOKUP(B703,TableauLibre[],8,0)</f>
        <v>05043 – ACAD. TAPIS VERT DE REIMS</v>
      </c>
      <c r="F703" s="1">
        <f>'Bande 01-09-2025'!A704</f>
        <v>0</v>
      </c>
      <c r="J703" s="13" t="str">
        <f>'3B 01-09-2025'!A704</f>
        <v>160976 Z</v>
      </c>
      <c r="K703" s="1" t="str">
        <f>VLOOKUP(J703,Tableau3Bandes[],2,0)</f>
        <v>THIEBAULT FRANCOIS</v>
      </c>
      <c r="L703" s="23" t="str">
        <f>VLOOKUP(J703,Tableau3Bandes[],8,0)</f>
        <v>05034 – BILLARD TROYES AGGLO</v>
      </c>
      <c r="N703" s="1">
        <f>'Cadre 01-09-2025'!A704</f>
        <v>0</v>
      </c>
      <c r="R703" s="11" t="str">
        <f t="shared" si="30"/>
        <v>103770 E</v>
      </c>
      <c r="T703" s="1" t="s">
        <v>1449</v>
      </c>
      <c r="U703" s="1" t="str">
        <f t="shared" si="31"/>
        <v>LEVEQUE GUY</v>
      </c>
      <c r="V703" s="1" t="str">
        <f t="shared" si="32"/>
        <v>05043 – ACAD. TAPIS VERT DE REIMS</v>
      </c>
    </row>
    <row r="704" spans="2:22" ht="15.75" thickBot="1" x14ac:dyDescent="0.3">
      <c r="B704" s="6" t="str">
        <f>'Libre 01-09-2025'!A705</f>
        <v>102734 I</v>
      </c>
      <c r="C704" s="1" t="str">
        <f>VLOOKUP(B704,TableauLibre[],2,0)</f>
        <v>LEYNAUD CLAUDE</v>
      </c>
      <c r="D704" s="23" t="str">
        <f>VLOOKUP(B704,TableauLibre[],8,0)</f>
        <v>11022 – ACADEMIE DE BILLARD SAINT-MAX / NANCY</v>
      </c>
      <c r="F704" s="1">
        <f>'Bande 01-09-2025'!A705</f>
        <v>0</v>
      </c>
      <c r="J704" s="13" t="str">
        <f>'3B 01-09-2025'!A705</f>
        <v>121279 P</v>
      </c>
      <c r="K704" s="1" t="str">
        <f>VLOOKUP(J704,Tableau3Bandes[],2,0)</f>
        <v>THIEBAUT VINCENT</v>
      </c>
      <c r="L704" s="23" t="str">
        <f>VLOOKUP(J704,Tableau3Bandes[],8,0)</f>
        <v>11051 – BILLARD CLUB BARISIEN</v>
      </c>
      <c r="N704" s="1">
        <f>'Cadre 01-09-2025'!A705</f>
        <v>0</v>
      </c>
      <c r="R704" s="11" t="str">
        <f t="shared" si="30"/>
        <v>102734 I</v>
      </c>
      <c r="T704" s="1" t="s">
        <v>1451</v>
      </c>
      <c r="U704" s="1" t="str">
        <f t="shared" si="31"/>
        <v>LEYNAUD CLAUDE</v>
      </c>
      <c r="V704" s="1" t="str">
        <f t="shared" si="32"/>
        <v>11022 – ACADEMIE DE BILLARD SAINT-MAX / NANCY</v>
      </c>
    </row>
    <row r="705" spans="2:22" ht="15.75" thickBot="1" x14ac:dyDescent="0.3">
      <c r="B705" s="6" t="str">
        <f>'Libre 01-09-2025'!A706</f>
        <v>164952 W</v>
      </c>
      <c r="C705" s="1" t="str">
        <f>VLOOKUP(B705,TableauLibre[],2,0)</f>
        <v>LIEGE JAMES</v>
      </c>
      <c r="D705" s="23" t="str">
        <f>VLOOKUP(B705,TableauLibre[],8,0)</f>
        <v>11027 – ASS. SPORT. LAXOVIENNE DE BILLARD</v>
      </c>
      <c r="F705" s="1">
        <f>'Bande 01-09-2025'!A706</f>
        <v>0</v>
      </c>
      <c r="J705" s="13" t="str">
        <f>'3B 01-09-2025'!A706</f>
        <v>147948 N</v>
      </c>
      <c r="K705" s="1" t="str">
        <f>VLOOKUP(J705,Tableau3Bandes[],2,0)</f>
        <v>THIERRY MICHAEL</v>
      </c>
      <c r="L705" s="23" t="str">
        <f>VLOOKUP(J705,Tableau3Bandes[],8,0)</f>
        <v>11048 – ACADEMIE DE BILLARD DE ST DIZIER</v>
      </c>
      <c r="N705" s="1">
        <f>'Cadre 01-09-2025'!A706</f>
        <v>0</v>
      </c>
      <c r="R705" s="11" t="str">
        <f t="shared" si="30"/>
        <v>164952 W</v>
      </c>
      <c r="T705" s="1" t="s">
        <v>1453</v>
      </c>
      <c r="U705" s="1" t="str">
        <f t="shared" si="31"/>
        <v>LIEGE JAMES</v>
      </c>
      <c r="V705" s="1" t="str">
        <f t="shared" si="32"/>
        <v>11027 – ASS. SPORT. LAXOVIENNE DE BILLARD</v>
      </c>
    </row>
    <row r="706" spans="2:22" ht="15.75" thickBot="1" x14ac:dyDescent="0.3">
      <c r="B706" s="6" t="str">
        <f>'Libre 01-09-2025'!A707</f>
        <v>171915 P</v>
      </c>
      <c r="C706" s="1" t="str">
        <f>VLOOKUP(B706,TableauLibre[],2,0)</f>
        <v>LITSCHKO GERARD</v>
      </c>
      <c r="D706" s="23" t="str">
        <f>VLOOKUP(B706,TableauLibre[],8,0)</f>
        <v>01006 – AMICALE DE BILLARD ECKBOLSHEIM</v>
      </c>
      <c r="F706" s="1">
        <f>'Bande 01-09-2025'!A707</f>
        <v>0</v>
      </c>
      <c r="J706" s="13" t="str">
        <f>'3B 01-09-2025'!A707</f>
        <v>129649 N</v>
      </c>
      <c r="K706" s="1" t="str">
        <f>VLOOKUP(J706,Tableau3Bandes[],2,0)</f>
        <v>THIRIET NICOLAS</v>
      </c>
      <c r="L706" s="23" t="str">
        <f>VLOOKUP(J706,Tableau3Bandes[],8,0)</f>
        <v>11001 – BILLARD CLUB ALGRANGE</v>
      </c>
      <c r="N706" s="1">
        <f>'Cadre 01-09-2025'!A707</f>
        <v>0</v>
      </c>
      <c r="R706" s="11" t="str">
        <f t="shared" ref="R706:R769" si="33">B706</f>
        <v>171915 P</v>
      </c>
      <c r="T706" s="1" t="s">
        <v>1455</v>
      </c>
      <c r="U706" s="1" t="str">
        <f t="shared" ref="U706:U769" si="34">VLOOKUP(T706,B:D,2,0)</f>
        <v>LITSCHKO GERARD</v>
      </c>
      <c r="V706" s="1" t="str">
        <f t="shared" ref="V706:V769" si="35">VLOOKUP(T706,B:D,3,0)</f>
        <v>01006 – AMICALE DE BILLARD ECKBOLSHEIM</v>
      </c>
    </row>
    <row r="707" spans="2:22" ht="15.75" thickBot="1" x14ac:dyDescent="0.3">
      <c r="B707" s="6" t="str">
        <f>'Libre 01-09-2025'!A708</f>
        <v>152779 P</v>
      </c>
      <c r="C707" s="1" t="str">
        <f>VLOOKUP(B707,TableauLibre[],2,0)</f>
        <v>LOCOGE SERGE</v>
      </c>
      <c r="D707" s="23" t="str">
        <f>VLOOKUP(B707,TableauLibre[],8,0)</f>
        <v>01041 – COLMAR BILLARD CLUB 71</v>
      </c>
      <c r="F707" s="1">
        <f>'Bande 01-09-2025'!A708</f>
        <v>0</v>
      </c>
      <c r="J707" s="13" t="str">
        <f>'3B 01-09-2025'!A708</f>
        <v>015327 N</v>
      </c>
      <c r="K707" s="1" t="str">
        <f>VLOOKUP(J707,Tableau3Bandes[],2,0)</f>
        <v>THOMAS JEAN MARIE</v>
      </c>
      <c r="L707" s="23" t="str">
        <f>VLOOKUP(J707,Tableau3Bandes[],8,0)</f>
        <v>11073 – BILLARD CLUB GERARDMER</v>
      </c>
      <c r="N707" s="1">
        <f>'Cadre 01-09-2025'!A708</f>
        <v>0</v>
      </c>
      <c r="R707" s="11" t="str">
        <f t="shared" si="33"/>
        <v>152779 P</v>
      </c>
      <c r="T707" s="1" t="s">
        <v>1457</v>
      </c>
      <c r="U707" s="1" t="str">
        <f t="shared" si="34"/>
        <v>LOCOGE SERGE</v>
      </c>
      <c r="V707" s="1" t="str">
        <f t="shared" si="35"/>
        <v>01041 – COLMAR BILLARD CLUB 71</v>
      </c>
    </row>
    <row r="708" spans="2:22" ht="15.75" thickBot="1" x14ac:dyDescent="0.3">
      <c r="B708" s="6" t="str">
        <f>'Libre 01-09-2025'!A709</f>
        <v>112357 L</v>
      </c>
      <c r="C708" s="1" t="str">
        <f>VLOOKUP(B708,TableauLibre[],2,0)</f>
        <v>LOISEAU FERNAND</v>
      </c>
      <c r="D708" s="23" t="str">
        <f>VLOOKUP(B708,TableauLibre[],8,0)</f>
        <v>11048 – ACADEMIE DE BILLARD DE ST DIZIER</v>
      </c>
      <c r="F708" s="1">
        <f>'Bande 01-09-2025'!A709</f>
        <v>0</v>
      </c>
      <c r="J708" s="13" t="str">
        <f>'3B 01-09-2025'!A709</f>
        <v>015035 H</v>
      </c>
      <c r="K708" s="1" t="str">
        <f>VLOOKUP(J708,Tableau3Bandes[],2,0)</f>
        <v>THOUVENIN CLAUDE</v>
      </c>
      <c r="L708" s="23" t="str">
        <f>VLOOKUP(J708,Tableau3Bandes[],8,0)</f>
        <v>11023 – BILLARD CLUB NEUVES MAISONS</v>
      </c>
      <c r="N708" s="1">
        <f>'Cadre 01-09-2025'!A709</f>
        <v>0</v>
      </c>
      <c r="R708" s="11" t="str">
        <f t="shared" si="33"/>
        <v>112357 L</v>
      </c>
      <c r="T708" s="1" t="s">
        <v>1459</v>
      </c>
      <c r="U708" s="1" t="str">
        <f t="shared" si="34"/>
        <v>LOISEAU FERNAND</v>
      </c>
      <c r="V708" s="1" t="str">
        <f t="shared" si="35"/>
        <v>11048 – ACADEMIE DE BILLARD DE ST DIZIER</v>
      </c>
    </row>
    <row r="709" spans="2:22" ht="15.75" thickBot="1" x14ac:dyDescent="0.3">
      <c r="B709" s="6" t="str">
        <f>'Libre 01-09-2025'!A710</f>
        <v>109104 I</v>
      </c>
      <c r="C709" s="1" t="str">
        <f>VLOOKUP(B709,TableauLibre[],2,0)</f>
        <v>LONGE THIERRY</v>
      </c>
      <c r="D709" s="23" t="str">
        <f>VLOOKUP(B709,TableauLibre[],8,0)</f>
        <v>05043 – ACAD. TAPIS VERT DE REIMS</v>
      </c>
      <c r="F709" s="1">
        <f>'Bande 01-09-2025'!A710</f>
        <v>0</v>
      </c>
      <c r="J709" s="13" t="str">
        <f>'3B 01-09-2025'!A710</f>
        <v>014825 F</v>
      </c>
      <c r="K709" s="1" t="str">
        <f>VLOOKUP(J709,Tableau3Bandes[],2,0)</f>
        <v>THUILLIER CHARLES</v>
      </c>
      <c r="L709" s="23" t="str">
        <f>VLOOKUP(J709,Tableau3Bandes[],8,0)</f>
        <v>11003 – BILLARD CLUB BAN SAINT MARTIN</v>
      </c>
      <c r="N709" s="1">
        <f>'Cadre 01-09-2025'!A710</f>
        <v>0</v>
      </c>
      <c r="R709" s="11" t="str">
        <f t="shared" si="33"/>
        <v>109104 I</v>
      </c>
      <c r="T709" s="1" t="s">
        <v>1461</v>
      </c>
      <c r="U709" s="1" t="str">
        <f t="shared" si="34"/>
        <v>LONGE THIERRY</v>
      </c>
      <c r="V709" s="1" t="str">
        <f t="shared" si="35"/>
        <v>05043 – ACAD. TAPIS VERT DE REIMS</v>
      </c>
    </row>
    <row r="710" spans="2:22" ht="15.75" thickBot="1" x14ac:dyDescent="0.3">
      <c r="B710" s="6" t="str">
        <f>'Libre 01-09-2025'!A711</f>
        <v>015294 G</v>
      </c>
      <c r="C710" s="1" t="str">
        <f>VLOOKUP(B710,TableauLibre[],2,0)</f>
        <v>LONGHI ANGEL</v>
      </c>
      <c r="D710" s="23" t="str">
        <f>VLOOKUP(B710,TableauLibre[],8,0)</f>
        <v>11066 – BILLARD CLUB GANDRANGE</v>
      </c>
      <c r="F710" s="1">
        <f>'Bande 01-09-2025'!A711</f>
        <v>0</v>
      </c>
      <c r="J710" s="13" t="str">
        <f>'3B 01-09-2025'!A711</f>
        <v>011734 I</v>
      </c>
      <c r="K710" s="1" t="str">
        <f>VLOOKUP(J710,Tableau3Bandes[],2,0)</f>
        <v>TOURY DENIS</v>
      </c>
      <c r="L710" s="23" t="str">
        <f>VLOOKUP(J710,Tableau3Bandes[],8,0)</f>
        <v>05001 – ACAD.CHARLEVILLE-MEZIERES</v>
      </c>
      <c r="N710" s="1">
        <f>'Cadre 01-09-2025'!A711</f>
        <v>0</v>
      </c>
      <c r="R710" s="11" t="str">
        <f t="shared" si="33"/>
        <v>015294 G</v>
      </c>
      <c r="T710" s="1" t="s">
        <v>1463</v>
      </c>
      <c r="U710" s="1" t="str">
        <f t="shared" si="34"/>
        <v>LONGHI ANGEL</v>
      </c>
      <c r="V710" s="1" t="str">
        <f t="shared" si="35"/>
        <v>11066 – BILLARD CLUB GANDRANGE</v>
      </c>
    </row>
    <row r="711" spans="2:22" ht="15.75" thickBot="1" x14ac:dyDescent="0.3">
      <c r="B711" s="6" t="str">
        <f>'Libre 01-09-2025'!A712</f>
        <v>134535 L</v>
      </c>
      <c r="C711" s="1" t="str">
        <f>VLOOKUP(B711,TableauLibre[],2,0)</f>
        <v>LOPES FRANCOIS</v>
      </c>
      <c r="D711" s="23" t="str">
        <f>VLOOKUP(B711,TableauLibre[],8,0)</f>
        <v>01041 – COLMAR BILLARD CLUB 71</v>
      </c>
      <c r="F711" s="1">
        <f>'Bande 01-09-2025'!A712</f>
        <v>0</v>
      </c>
      <c r="J711" s="13" t="str">
        <f>'3B 01-09-2025'!A712</f>
        <v>011746 U</v>
      </c>
      <c r="K711" s="1" t="str">
        <f>VLOOKUP(J711,Tableau3Bandes[],2,0)</f>
        <v>TOURY JACKY</v>
      </c>
      <c r="L711" s="23" t="str">
        <f>VLOOKUP(J711,Tableau3Bandes[],8,0)</f>
        <v>05001 – ACAD.CHARLEVILLE-MEZIERES</v>
      </c>
      <c r="N711" s="1">
        <f>'Cadre 01-09-2025'!A712</f>
        <v>0</v>
      </c>
      <c r="R711" s="11" t="str">
        <f t="shared" si="33"/>
        <v>134535 L</v>
      </c>
      <c r="T711" s="1" t="s">
        <v>1465</v>
      </c>
      <c r="U711" s="1" t="str">
        <f t="shared" si="34"/>
        <v>LOPES FRANCOIS</v>
      </c>
      <c r="V711" s="1" t="str">
        <f t="shared" si="35"/>
        <v>01041 – COLMAR BILLARD CLUB 71</v>
      </c>
    </row>
    <row r="712" spans="2:22" ht="15.75" thickBot="1" x14ac:dyDescent="0.3">
      <c r="B712" s="6" t="str">
        <f>'Libre 01-09-2025'!A713</f>
        <v>014928 E</v>
      </c>
      <c r="C712" s="1" t="str">
        <f>VLOOKUP(B712,TableauLibre[],2,0)</f>
        <v>LOPEZ PEDRO</v>
      </c>
      <c r="D712" s="23" t="str">
        <f>VLOOKUP(B712,TableauLibre[],8,0)</f>
        <v>11042 – BILLARD CLUB STEPHANOIS</v>
      </c>
      <c r="F712" s="1">
        <f>'Bande 01-09-2025'!A713</f>
        <v>0</v>
      </c>
      <c r="J712" s="13" t="str">
        <f>'3B 01-09-2025'!A713</f>
        <v>107105 L</v>
      </c>
      <c r="K712" s="1" t="str">
        <f>VLOOKUP(J712,Tableau3Bandes[],2,0)</f>
        <v>TOUSSAINT MICHEL</v>
      </c>
      <c r="L712" s="23" t="str">
        <f>VLOOKUP(J712,Tableau3Bandes[],8,0)</f>
        <v>11032 – BILLARD CLUB HOMECOURT</v>
      </c>
      <c r="N712" s="1">
        <f>'Cadre 01-09-2025'!A713</f>
        <v>0</v>
      </c>
      <c r="R712" s="11" t="str">
        <f t="shared" si="33"/>
        <v>014928 E</v>
      </c>
      <c r="T712" s="1" t="s">
        <v>1467</v>
      </c>
      <c r="U712" s="1" t="str">
        <f t="shared" si="34"/>
        <v>LOPEZ PEDRO</v>
      </c>
      <c r="V712" s="1" t="str">
        <f t="shared" si="35"/>
        <v>11042 – BILLARD CLUB STEPHANOIS</v>
      </c>
    </row>
    <row r="713" spans="2:22" ht="15.75" thickBot="1" x14ac:dyDescent="0.3">
      <c r="B713" s="6" t="str">
        <f>'Libre 01-09-2025'!A714</f>
        <v>011876 U</v>
      </c>
      <c r="C713" s="1" t="str">
        <f>VLOOKUP(B713,TableauLibre[],2,0)</f>
        <v>LORIN JIMMY</v>
      </c>
      <c r="D713" s="23" t="str">
        <f>VLOOKUP(B713,TableauLibre[],8,0)</f>
        <v>05041 – BILLARD CLUB DE GRAUVES</v>
      </c>
      <c r="F713" s="1">
        <f>'Bande 01-09-2025'!A714</f>
        <v>0</v>
      </c>
      <c r="J713" s="13" t="str">
        <f>'3B 01-09-2025'!A714</f>
        <v>160831 R</v>
      </c>
      <c r="K713" s="1" t="str">
        <f>VLOOKUP(J713,Tableau3Bandes[],2,0)</f>
        <v>TRAN VAN KIEN</v>
      </c>
      <c r="L713" s="23" t="str">
        <f>VLOOKUP(J713,Tableau3Bandes[],8,0)</f>
        <v>05034 – BILLARD TROYES AGGLO</v>
      </c>
      <c r="N713" s="1">
        <f>'Cadre 01-09-2025'!A714</f>
        <v>0</v>
      </c>
      <c r="R713" s="11" t="str">
        <f t="shared" si="33"/>
        <v>011876 U</v>
      </c>
      <c r="T713" s="1" t="s">
        <v>1469</v>
      </c>
      <c r="U713" s="1" t="str">
        <f t="shared" si="34"/>
        <v>LORIN JIMMY</v>
      </c>
      <c r="V713" s="1" t="str">
        <f t="shared" si="35"/>
        <v>05041 – BILLARD CLUB DE GRAUVES</v>
      </c>
    </row>
    <row r="714" spans="2:22" ht="15.75" thickBot="1" x14ac:dyDescent="0.3">
      <c r="B714" s="6" t="str">
        <f>'Libre 01-09-2025'!A715</f>
        <v>183745 Y</v>
      </c>
      <c r="C714" s="1" t="str">
        <f>VLOOKUP(B714,TableauLibre[],2,0)</f>
        <v>LOUIS PHILIPPE</v>
      </c>
      <c r="D714" s="23" t="str">
        <f>VLOOKUP(B714,TableauLibre[],8,0)</f>
        <v>11055 – BILLARD CLUB TOULOIS</v>
      </c>
      <c r="F714" s="1">
        <f>'Bande 01-09-2025'!A715</f>
        <v>0</v>
      </c>
      <c r="J714" s="13" t="str">
        <f>'3B 01-09-2025'!A715</f>
        <v>152626 Y</v>
      </c>
      <c r="K714" s="1" t="str">
        <f>VLOOKUP(J714,Tableau3Bandes[],2,0)</f>
        <v>TREIBER HUBERT</v>
      </c>
      <c r="L714" s="23" t="str">
        <f>VLOOKUP(J714,Tableau3Bandes[],8,0)</f>
        <v>01041 – COLMAR BILLARD CLUB 71</v>
      </c>
      <c r="N714" s="1">
        <f>'Cadre 01-09-2025'!A715</f>
        <v>0</v>
      </c>
      <c r="R714" s="11" t="str">
        <f t="shared" si="33"/>
        <v>183745 Y</v>
      </c>
      <c r="T714" s="1" t="s">
        <v>1471</v>
      </c>
      <c r="U714" s="1" t="str">
        <f t="shared" si="34"/>
        <v>LOUIS PHILIPPE</v>
      </c>
      <c r="V714" s="1" t="str">
        <f t="shared" si="35"/>
        <v>11055 – BILLARD CLUB TOULOIS</v>
      </c>
    </row>
    <row r="715" spans="2:22" ht="15.75" thickBot="1" x14ac:dyDescent="0.3">
      <c r="B715" s="6" t="str">
        <f>'Libre 01-09-2025'!A716</f>
        <v>015260 Y</v>
      </c>
      <c r="C715" s="1" t="str">
        <f>VLOOKUP(B715,TableauLibre[],2,0)</f>
        <v>LOUPMON ANDRE</v>
      </c>
      <c r="D715" s="23" t="str">
        <f>VLOOKUP(B715,TableauLibre[],8,0)</f>
        <v>11050 – BILLARD CLUB SAINT MIHIEL</v>
      </c>
      <c r="F715" s="1">
        <f>'Bande 01-09-2025'!A716</f>
        <v>0</v>
      </c>
      <c r="J715" s="13" t="str">
        <f>'3B 01-09-2025'!A716</f>
        <v>162632 Z</v>
      </c>
      <c r="K715" s="1" t="str">
        <f>VLOOKUP(J715,Tableau3Bandes[],2,0)</f>
        <v>TRITZ HERVE</v>
      </c>
      <c r="L715" s="23" t="str">
        <f>VLOOKUP(J715,Tableau3Bandes[],8,0)</f>
        <v>11005 – E.S. HAGONDANGE</v>
      </c>
      <c r="N715" s="1">
        <f>'Cadre 01-09-2025'!A716</f>
        <v>0</v>
      </c>
      <c r="R715" s="11" t="str">
        <f t="shared" si="33"/>
        <v>015260 Y</v>
      </c>
      <c r="T715" s="1" t="s">
        <v>1473</v>
      </c>
      <c r="U715" s="1" t="str">
        <f t="shared" si="34"/>
        <v>LOUPMON ANDRE</v>
      </c>
      <c r="V715" s="1" t="str">
        <f t="shared" si="35"/>
        <v>11050 – BILLARD CLUB SAINT MIHIEL</v>
      </c>
    </row>
    <row r="716" spans="2:22" ht="15.75" thickBot="1" x14ac:dyDescent="0.3">
      <c r="B716" s="6" t="str">
        <f>'Libre 01-09-2025'!A717</f>
        <v>132705 B</v>
      </c>
      <c r="C716" s="1" t="str">
        <f>VLOOKUP(B716,TableauLibre[],2,0)</f>
        <v>LOUSTAU EDOUARD</v>
      </c>
      <c r="D716" s="23" t="str">
        <f>VLOOKUP(B716,TableauLibre[],8,0)</f>
        <v>11029 – BILLARD CLUB MUSSIPONTAIN</v>
      </c>
      <c r="F716" s="1">
        <f>'Bande 01-09-2025'!A717</f>
        <v>0</v>
      </c>
      <c r="J716" s="13" t="str">
        <f>'3B 01-09-2025'!A717</f>
        <v>134155 V</v>
      </c>
      <c r="K716" s="1" t="str">
        <f>VLOOKUP(J716,Tableau3Bandes[],2,0)</f>
        <v>TROUSSET SEBASTIEN</v>
      </c>
      <c r="L716" s="23" t="str">
        <f>VLOOKUP(J716,Tableau3Bandes[],8,0)</f>
        <v>05043 – ACAD. TAPIS VERT DE REIMS</v>
      </c>
      <c r="N716" s="1">
        <f>'Cadre 01-09-2025'!A717</f>
        <v>0</v>
      </c>
      <c r="R716" s="11" t="str">
        <f t="shared" si="33"/>
        <v>132705 B</v>
      </c>
      <c r="T716" s="1" t="s">
        <v>1475</v>
      </c>
      <c r="U716" s="1" t="str">
        <f t="shared" si="34"/>
        <v>LOUSTAU EDOUARD</v>
      </c>
      <c r="V716" s="1" t="str">
        <f t="shared" si="35"/>
        <v>11029 – BILLARD CLUB MUSSIPONTAIN</v>
      </c>
    </row>
    <row r="717" spans="2:22" ht="15.75" thickBot="1" x14ac:dyDescent="0.3">
      <c r="B717" s="6" t="str">
        <f>'Libre 01-09-2025'!A718</f>
        <v>131609 X</v>
      </c>
      <c r="C717" s="1" t="str">
        <f>VLOOKUP(B717,TableauLibre[],2,0)</f>
        <v>LUCAZEAU ROBERT</v>
      </c>
      <c r="D717" s="23" t="str">
        <f>VLOOKUP(B717,TableauLibre[],8,0)</f>
        <v>01041 – COLMAR BILLARD CLUB 71</v>
      </c>
      <c r="F717" s="1">
        <f>'Bande 01-09-2025'!A718</f>
        <v>0</v>
      </c>
      <c r="J717" s="13" t="str">
        <f>'3B 01-09-2025'!A718</f>
        <v>150716 X</v>
      </c>
      <c r="K717" s="1" t="str">
        <f>VLOOKUP(J717,Tableau3Bandes[],2,0)</f>
        <v>TROYA DOUBLON ANDRES</v>
      </c>
      <c r="L717" s="23" t="str">
        <f>VLOOKUP(J717,Tableau3Bandes[],8,0)</f>
        <v>01002 – B.C 1935 STRASBOURG-SCHILTIGHEIM</v>
      </c>
      <c r="N717" s="1">
        <f>'Cadre 01-09-2025'!A718</f>
        <v>0</v>
      </c>
      <c r="R717" s="11" t="str">
        <f t="shared" si="33"/>
        <v>131609 X</v>
      </c>
      <c r="T717" s="1" t="s">
        <v>1477</v>
      </c>
      <c r="U717" s="1" t="str">
        <f t="shared" si="34"/>
        <v>LUCAZEAU ROBERT</v>
      </c>
      <c r="V717" s="1" t="str">
        <f t="shared" si="35"/>
        <v>01041 – COLMAR BILLARD CLUB 71</v>
      </c>
    </row>
    <row r="718" spans="2:22" ht="15.75" thickBot="1" x14ac:dyDescent="0.3">
      <c r="B718" s="6" t="str">
        <f>'Libre 01-09-2025'!A719</f>
        <v>010022 M</v>
      </c>
      <c r="C718" s="1" t="str">
        <f>VLOOKUP(B718,TableauLibre[],2,0)</f>
        <v>LUCK GUY</v>
      </c>
      <c r="D718" s="23" t="str">
        <f>VLOOKUP(B718,TableauLibre[],8,0)</f>
        <v>01004 – B.C. BISCHHEIM</v>
      </c>
      <c r="F718" s="1">
        <f>'Bande 01-09-2025'!A719</f>
        <v>0</v>
      </c>
      <c r="J718" s="13" t="str">
        <f>'3B 01-09-2025'!A719</f>
        <v>017287 X</v>
      </c>
      <c r="K718" s="1" t="str">
        <f>VLOOKUP(J718,Tableau3Bandes[],2,0)</f>
        <v>TURPIN JONATHAN</v>
      </c>
      <c r="L718" s="23" t="str">
        <f>VLOOKUP(J718,Tableau3Bandes[],8,0)</f>
        <v>01049 – B.C. BARR</v>
      </c>
      <c r="N718" s="1">
        <f>'Cadre 01-09-2025'!A719</f>
        <v>0</v>
      </c>
      <c r="R718" s="11" t="str">
        <f t="shared" si="33"/>
        <v>010022 M</v>
      </c>
      <c r="T718" s="1" t="s">
        <v>1479</v>
      </c>
      <c r="U718" s="1" t="str">
        <f t="shared" si="34"/>
        <v>LUCK GUY</v>
      </c>
      <c r="V718" s="1" t="str">
        <f t="shared" si="35"/>
        <v>01004 – B.C. BISCHHEIM</v>
      </c>
    </row>
    <row r="719" spans="2:22" ht="15.75" thickBot="1" x14ac:dyDescent="0.3">
      <c r="B719" s="6" t="str">
        <f>'Libre 01-09-2025'!A720</f>
        <v>011873 R</v>
      </c>
      <c r="C719" s="1" t="str">
        <f>VLOOKUP(B719,TableauLibre[],2,0)</f>
        <v>LUCQUIN JEAN MICHEL</v>
      </c>
      <c r="D719" s="23" t="str">
        <f>VLOOKUP(B719,TableauLibre[],8,0)</f>
        <v>05032 – ARCIS BILLARD CLUB</v>
      </c>
      <c r="F719" s="1">
        <f>'Bande 01-09-2025'!A720</f>
        <v>0</v>
      </c>
      <c r="J719" s="13" t="str">
        <f>'3B 01-09-2025'!A720</f>
        <v>010461 J</v>
      </c>
      <c r="K719" s="1" t="str">
        <f>VLOOKUP(J719,Tableau3Bandes[],2,0)</f>
        <v>ULRICH FRANCOIS</v>
      </c>
      <c r="L719" s="23" t="str">
        <f>VLOOKUP(J719,Tableau3Bandes[],8,0)</f>
        <v>01035 – B.C. 60 COCOBEN</v>
      </c>
      <c r="N719" s="1">
        <f>'Cadre 01-09-2025'!A720</f>
        <v>0</v>
      </c>
      <c r="R719" s="11" t="str">
        <f t="shared" si="33"/>
        <v>011873 R</v>
      </c>
      <c r="T719" s="1" t="s">
        <v>1481</v>
      </c>
      <c r="U719" s="1" t="str">
        <f t="shared" si="34"/>
        <v>LUCQUIN JEAN MICHEL</v>
      </c>
      <c r="V719" s="1" t="str">
        <f t="shared" si="35"/>
        <v>05032 – ARCIS BILLARD CLUB</v>
      </c>
    </row>
    <row r="720" spans="2:22" ht="15.75" thickBot="1" x14ac:dyDescent="0.3">
      <c r="B720" s="6" t="str">
        <f>'Libre 01-09-2025'!A721</f>
        <v>106581 H</v>
      </c>
      <c r="C720" s="1" t="str">
        <f>VLOOKUP(B720,TableauLibre[],2,0)</f>
        <v>LUDWIG RENE</v>
      </c>
      <c r="D720" s="23" t="str">
        <f>VLOOKUP(B720,TableauLibre[],8,0)</f>
        <v>01006 – AMICALE DE BILLARD ECKBOLSHEIM</v>
      </c>
      <c r="F720" s="1">
        <f>'Bande 01-09-2025'!A721</f>
        <v>0</v>
      </c>
      <c r="J720" s="13" t="str">
        <f>'3B 01-09-2025'!A721</f>
        <v>101997 Z</v>
      </c>
      <c r="K720" s="1" t="str">
        <f>VLOOKUP(J720,Tableau3Bandes[],2,0)</f>
        <v>ULRICH LAURENT</v>
      </c>
      <c r="L720" s="23" t="str">
        <f>VLOOKUP(J720,Tableau3Bandes[],8,0)</f>
        <v>01018 – B.C. 55 SAINT LOUIS</v>
      </c>
      <c r="N720" s="1">
        <f>'Cadre 01-09-2025'!A721</f>
        <v>0</v>
      </c>
      <c r="R720" s="11" t="str">
        <f t="shared" si="33"/>
        <v>106581 H</v>
      </c>
      <c r="T720" s="1" t="s">
        <v>1483</v>
      </c>
      <c r="U720" s="1" t="str">
        <f t="shared" si="34"/>
        <v>LUDWIG RENE</v>
      </c>
      <c r="V720" s="1" t="str">
        <f t="shared" si="35"/>
        <v>01006 – AMICALE DE BILLARD ECKBOLSHEIM</v>
      </c>
    </row>
    <row r="721" spans="2:22" ht="15.75" thickBot="1" x14ac:dyDescent="0.3">
      <c r="B721" s="6" t="str">
        <f>'Libre 01-09-2025'!A722</f>
        <v>175053 A</v>
      </c>
      <c r="C721" s="1" t="str">
        <f>VLOOKUP(B721,TableauLibre[],2,0)</f>
        <v>MACLIN GILLES</v>
      </c>
      <c r="D721" s="23" t="str">
        <f>VLOOKUP(B721,TableauLibre[],8,0)</f>
        <v>05047 – BILLARD CLUB SEZANNAIS</v>
      </c>
      <c r="F721" s="1">
        <f>'Bande 01-09-2025'!A722</f>
        <v>0</v>
      </c>
      <c r="J721" s="13" t="str">
        <f>'3B 01-09-2025'!A722</f>
        <v>160109 G</v>
      </c>
      <c r="K721" s="1" t="str">
        <f>VLOOKUP(J721,Tableau3Bandes[],2,0)</f>
        <v>UNG BUN TEK</v>
      </c>
      <c r="L721" s="23" t="str">
        <f>VLOOKUP(J721,Tableau3Bandes[],8,0)</f>
        <v>05035 – ROMILLY SPORT 10 SECTION BILLARD</v>
      </c>
      <c r="N721" s="1">
        <f>'Cadre 01-09-2025'!A722</f>
        <v>0</v>
      </c>
      <c r="R721" s="11" t="str">
        <f t="shared" si="33"/>
        <v>175053 A</v>
      </c>
      <c r="T721" s="1" t="s">
        <v>1485</v>
      </c>
      <c r="U721" s="1" t="str">
        <f t="shared" si="34"/>
        <v>MACLIN GILLES</v>
      </c>
      <c r="V721" s="1" t="str">
        <f t="shared" si="35"/>
        <v>05047 – BILLARD CLUB SEZANNAIS</v>
      </c>
    </row>
    <row r="722" spans="2:22" ht="15.75" thickBot="1" x14ac:dyDescent="0.3">
      <c r="B722" s="6" t="str">
        <f>'Libre 01-09-2025'!A723</f>
        <v>010232 O</v>
      </c>
      <c r="C722" s="1" t="str">
        <f>VLOOKUP(B722,TableauLibre[],2,0)</f>
        <v>MADONNA MARC</v>
      </c>
      <c r="D722" s="23" t="str">
        <f>VLOOKUP(B722,TableauLibre[],8,0)</f>
        <v>01049 – B.C. BARR</v>
      </c>
      <c r="F722" s="1">
        <f>'Bande 01-09-2025'!A723</f>
        <v>0</v>
      </c>
      <c r="J722" s="13" t="str">
        <f>'3B 01-09-2025'!A723</f>
        <v>014970 U</v>
      </c>
      <c r="K722" s="1" t="str">
        <f>VLOOKUP(J722,Tableau3Bandes[],2,0)</f>
        <v>URGESE ANTONIO</v>
      </c>
      <c r="L722" s="23" t="str">
        <f>VLOOKUP(J722,Tableau3Bandes[],8,0)</f>
        <v>11048 – ACADEMIE DE BILLARD DE ST DIZIER</v>
      </c>
      <c r="N722" s="1">
        <f>'Cadre 01-09-2025'!A723</f>
        <v>0</v>
      </c>
      <c r="R722" s="11" t="str">
        <f t="shared" si="33"/>
        <v>010232 O</v>
      </c>
      <c r="T722" s="1" t="s">
        <v>1487</v>
      </c>
      <c r="U722" s="1" t="str">
        <f t="shared" si="34"/>
        <v>MADONNA MARC</v>
      </c>
      <c r="V722" s="1" t="str">
        <f t="shared" si="35"/>
        <v>01049 – B.C. BARR</v>
      </c>
    </row>
    <row r="723" spans="2:22" ht="15.75" thickBot="1" x14ac:dyDescent="0.3">
      <c r="B723" s="6" t="str">
        <f>'Libre 01-09-2025'!A724</f>
        <v>015470 A</v>
      </c>
      <c r="C723" s="1" t="str">
        <f>VLOOKUP(B723,TableauLibre[],2,0)</f>
        <v>MAGINOT ROBERT</v>
      </c>
      <c r="D723" s="23" t="str">
        <f>VLOOKUP(B723,TableauLibre[],8,0)</f>
        <v>11096 – BILLARD CLUB VAUCOULEURS</v>
      </c>
      <c r="F723" s="1">
        <f>'Bande 01-09-2025'!A724</f>
        <v>0</v>
      </c>
      <c r="J723" s="13" t="str">
        <f>'3B 01-09-2025'!A724</f>
        <v>138212 W</v>
      </c>
      <c r="K723" s="1" t="str">
        <f>VLOOKUP(J723,Tableau3Bandes[],2,0)</f>
        <v>UYTTER BRUNO</v>
      </c>
      <c r="L723" s="23" t="str">
        <f>VLOOKUP(J723,Tableau3Bandes[],8,0)</f>
        <v>01004 – B.C. BISCHHEIM</v>
      </c>
      <c r="N723" s="1">
        <f>'Cadre 01-09-2025'!A724</f>
        <v>0</v>
      </c>
      <c r="R723" s="11" t="str">
        <f t="shared" si="33"/>
        <v>015470 A</v>
      </c>
      <c r="T723" s="1" t="s">
        <v>1489</v>
      </c>
      <c r="U723" s="1" t="str">
        <f t="shared" si="34"/>
        <v>MAGINOT ROBERT</v>
      </c>
      <c r="V723" s="1" t="str">
        <f t="shared" si="35"/>
        <v>11096 – BILLARD CLUB VAUCOULEURS</v>
      </c>
    </row>
    <row r="724" spans="2:22" ht="15.75" thickBot="1" x14ac:dyDescent="0.3">
      <c r="B724" s="6" t="str">
        <f>'Libre 01-09-2025'!A725</f>
        <v>156410 L</v>
      </c>
      <c r="C724" s="1" t="str">
        <f>VLOOKUP(B724,TableauLibre[],2,0)</f>
        <v>MAGRON DIDIER</v>
      </c>
      <c r="D724" s="23" t="str">
        <f>VLOOKUP(B724,TableauLibre[],8,0)</f>
        <v>11034 – BILLARD CLUB EPINAL</v>
      </c>
      <c r="F724" s="1">
        <f>'Bande 01-09-2025'!A725</f>
        <v>0</v>
      </c>
      <c r="J724" s="13" t="str">
        <f>'3B 01-09-2025'!A725</f>
        <v>145125 T</v>
      </c>
      <c r="K724" s="1" t="str">
        <f>VLOOKUP(J724,Tableau3Bandes[],2,0)</f>
        <v>UZUN BARIS</v>
      </c>
      <c r="L724" s="23" t="str">
        <f>VLOOKUP(J724,Tableau3Bandes[],8,0)</f>
        <v>01002 – B.C 1935 STRASBOURG-SCHILTIGHEIM</v>
      </c>
      <c r="N724" s="1">
        <f>'Cadre 01-09-2025'!A725</f>
        <v>0</v>
      </c>
      <c r="R724" s="11" t="str">
        <f t="shared" si="33"/>
        <v>156410 L</v>
      </c>
      <c r="T724" s="1" t="s">
        <v>1491</v>
      </c>
      <c r="U724" s="1" t="str">
        <f t="shared" si="34"/>
        <v>MAGRON DIDIER</v>
      </c>
      <c r="V724" s="1" t="str">
        <f t="shared" si="35"/>
        <v>11034 – BILLARD CLUB EPINAL</v>
      </c>
    </row>
    <row r="725" spans="2:22" ht="15.75" thickBot="1" x14ac:dyDescent="0.3">
      <c r="B725" s="6" t="str">
        <f>'Libre 01-09-2025'!A726</f>
        <v>140751 N</v>
      </c>
      <c r="C725" s="1" t="str">
        <f>VLOOKUP(B725,TableauLibre[],2,0)</f>
        <v>MAGRON JEAN PAUL</v>
      </c>
      <c r="D725" s="23" t="str">
        <f>VLOOKUP(B725,TableauLibre[],8,0)</f>
        <v>11034 – BILLARD CLUB EPINAL</v>
      </c>
      <c r="F725" s="1">
        <f>'Bande 01-09-2025'!A726</f>
        <v>0</v>
      </c>
      <c r="J725" s="13" t="str">
        <f>'3B 01-09-2025'!A726</f>
        <v>014789 V</v>
      </c>
      <c r="K725" s="1" t="str">
        <f>VLOOKUP(J725,Tableau3Bandes[],2,0)</f>
        <v>VADALA GINO</v>
      </c>
      <c r="L725" s="23" t="str">
        <f>VLOOKUP(J725,Tableau3Bandes[],8,0)</f>
        <v>11007 – BILLARD CLUB KNUTANGE</v>
      </c>
      <c r="N725" s="1">
        <f>'Cadre 01-09-2025'!A726</f>
        <v>0</v>
      </c>
      <c r="R725" s="11" t="str">
        <f t="shared" si="33"/>
        <v>140751 N</v>
      </c>
      <c r="T725" s="1" t="s">
        <v>1493</v>
      </c>
      <c r="U725" s="1" t="str">
        <f t="shared" si="34"/>
        <v>MAGRON JEAN PAUL</v>
      </c>
      <c r="V725" s="1" t="str">
        <f t="shared" si="35"/>
        <v>11034 – BILLARD CLUB EPINAL</v>
      </c>
    </row>
    <row r="726" spans="2:22" ht="15.75" thickBot="1" x14ac:dyDescent="0.3">
      <c r="B726" s="6" t="str">
        <f>'Libre 01-09-2025'!A727</f>
        <v>112063 D</v>
      </c>
      <c r="C726" s="1" t="str">
        <f>VLOOKUP(B726,TableauLibre[],2,0)</f>
        <v>MAHU KATY</v>
      </c>
      <c r="D726" s="23" t="str">
        <f>VLOOKUP(B726,TableauLibre[],8,0)</f>
        <v>05028 – BILLARD CLUB DE MARIGNY ST FLAVY</v>
      </c>
      <c r="F726" s="1">
        <f>'Bande 01-09-2025'!A727</f>
        <v>0</v>
      </c>
      <c r="J726" s="13" t="str">
        <f>'3B 01-09-2025'!A727</f>
        <v>015454 K</v>
      </c>
      <c r="K726" s="1" t="str">
        <f>VLOOKUP(J726,Tableau3Bandes[],2,0)</f>
        <v>VAILLANT CLAUDE</v>
      </c>
      <c r="L726" s="23" t="str">
        <f>VLOOKUP(J726,Tableau3Bandes[],8,0)</f>
        <v>11013 – BILLARD CLUB METZ</v>
      </c>
      <c r="N726" s="1">
        <f>'Cadre 01-09-2025'!A727</f>
        <v>0</v>
      </c>
      <c r="R726" s="11" t="str">
        <f t="shared" si="33"/>
        <v>112063 D</v>
      </c>
      <c r="T726" s="1" t="s">
        <v>1495</v>
      </c>
      <c r="U726" s="1" t="str">
        <f t="shared" si="34"/>
        <v>MAHU KATY</v>
      </c>
      <c r="V726" s="1" t="str">
        <f t="shared" si="35"/>
        <v>05028 – BILLARD CLUB DE MARIGNY ST FLAVY</v>
      </c>
    </row>
    <row r="727" spans="2:22" ht="15.75" thickBot="1" x14ac:dyDescent="0.3">
      <c r="B727" s="6" t="str">
        <f>'Libre 01-09-2025'!A728</f>
        <v>112067 H</v>
      </c>
      <c r="C727" s="1" t="str">
        <f>VLOOKUP(B727,TableauLibre[],2,0)</f>
        <v>MAHU STANIS</v>
      </c>
      <c r="D727" s="23" t="str">
        <f>VLOOKUP(B727,TableauLibre[],8,0)</f>
        <v>05028 – BILLARD CLUB DE MARIGNY ST FLAVY</v>
      </c>
      <c r="F727" s="1">
        <f>'Bande 01-09-2025'!A728</f>
        <v>0</v>
      </c>
      <c r="J727" s="13" t="str">
        <f>'3B 01-09-2025'!A728</f>
        <v>129654 S</v>
      </c>
      <c r="K727" s="1" t="str">
        <f>VLOOKUP(J727,Tableau3Bandes[],2,0)</f>
        <v>VAILLANT ERIC</v>
      </c>
      <c r="L727" s="23" t="str">
        <f>VLOOKUP(J727,Tableau3Bandes[],8,0)</f>
        <v>11050 – BILLARD CLUB SAINT MIHIEL</v>
      </c>
      <c r="N727" s="1">
        <f>'Cadre 01-09-2025'!A728</f>
        <v>0</v>
      </c>
      <c r="R727" s="11" t="str">
        <f t="shared" si="33"/>
        <v>112067 H</v>
      </c>
      <c r="T727" s="1" t="s">
        <v>1497</v>
      </c>
      <c r="U727" s="1" t="str">
        <f t="shared" si="34"/>
        <v>MAHU STANIS</v>
      </c>
      <c r="V727" s="1" t="str">
        <f t="shared" si="35"/>
        <v>05028 – BILLARD CLUB DE MARIGNY ST FLAVY</v>
      </c>
    </row>
    <row r="728" spans="2:22" ht="15.75" thickBot="1" x14ac:dyDescent="0.3">
      <c r="B728" s="6" t="str">
        <f>'Libre 01-09-2025'!A729</f>
        <v>139802 A</v>
      </c>
      <c r="C728" s="1" t="str">
        <f>VLOOKUP(B728,TableauLibre[],2,0)</f>
        <v>MAHUT AXEL</v>
      </c>
      <c r="D728" s="23" t="str">
        <f>VLOOKUP(B728,TableauLibre[],8,0)</f>
        <v>11029 – BILLARD CLUB MUSSIPONTAIN</v>
      </c>
      <c r="F728" s="1">
        <f>'Bande 01-09-2025'!A729</f>
        <v>0</v>
      </c>
      <c r="J728" s="13" t="str">
        <f>'3B 01-09-2025'!A729</f>
        <v>110644 O</v>
      </c>
      <c r="K728" s="1" t="str">
        <f>VLOOKUP(J728,Tableau3Bandes[],2,0)</f>
        <v>VAILLANT MICHEL</v>
      </c>
      <c r="L728" s="23" t="str">
        <f>VLOOKUP(J728,Tableau3Bandes[],8,0)</f>
        <v>11055 – BILLARD CLUB TOULOIS</v>
      </c>
      <c r="N728" s="1">
        <f>'Cadre 01-09-2025'!A729</f>
        <v>0</v>
      </c>
      <c r="R728" s="11" t="str">
        <f t="shared" si="33"/>
        <v>139802 A</v>
      </c>
      <c r="T728" s="1" t="s">
        <v>1499</v>
      </c>
      <c r="U728" s="1" t="str">
        <f t="shared" si="34"/>
        <v>MAHUT AXEL</v>
      </c>
      <c r="V728" s="1" t="str">
        <f t="shared" si="35"/>
        <v>11029 – BILLARD CLUB MUSSIPONTAIN</v>
      </c>
    </row>
    <row r="729" spans="2:22" ht="15.75" thickBot="1" x14ac:dyDescent="0.3">
      <c r="B729" s="6" t="str">
        <f>'Libre 01-09-2025'!A730</f>
        <v>116281 J</v>
      </c>
      <c r="C729" s="1" t="str">
        <f>VLOOKUP(B729,TableauLibre[],2,0)</f>
        <v>MAILLAT EMMANUEL</v>
      </c>
      <c r="D729" s="23" t="str">
        <f>VLOOKUP(B729,TableauLibre[],8,0)</f>
        <v>11067 – BILLARD CLUB FLORANGE</v>
      </c>
      <c r="F729" s="1">
        <f>'Bande 01-09-2025'!A730</f>
        <v>0</v>
      </c>
      <c r="J729" s="13" t="str">
        <f>'3B 01-09-2025'!A730</f>
        <v>012121 F</v>
      </c>
      <c r="K729" s="1" t="str">
        <f>VLOOKUP(J729,Tableau3Bandes[],2,0)</f>
        <v>VALENTIN GILLES</v>
      </c>
      <c r="L729" s="23" t="str">
        <f>VLOOKUP(J729,Tableau3Bandes[],8,0)</f>
        <v>05043 – ACAD. TAPIS VERT DE REIMS</v>
      </c>
      <c r="N729" s="1">
        <f>'Cadre 01-09-2025'!A730</f>
        <v>0</v>
      </c>
      <c r="R729" s="11" t="str">
        <f t="shared" si="33"/>
        <v>116281 J</v>
      </c>
      <c r="T729" s="1" t="s">
        <v>1501</v>
      </c>
      <c r="U729" s="1" t="str">
        <f t="shared" si="34"/>
        <v>MAILLAT EMMANUEL</v>
      </c>
      <c r="V729" s="1" t="str">
        <f t="shared" si="35"/>
        <v>11067 – BILLARD CLUB FLORANGE</v>
      </c>
    </row>
    <row r="730" spans="2:22" ht="15.75" thickBot="1" x14ac:dyDescent="0.3">
      <c r="B730" s="6" t="str">
        <f>'Libre 01-09-2025'!A731</f>
        <v>134486 O</v>
      </c>
      <c r="C730" s="1" t="str">
        <f>VLOOKUP(B730,TableauLibre[],2,0)</f>
        <v>MAINFONDS DENIS</v>
      </c>
      <c r="D730" s="23" t="str">
        <f>VLOOKUP(B730,TableauLibre[],8,0)</f>
        <v>01027 – B.C. GUEBWILLER</v>
      </c>
      <c r="F730" s="1">
        <f>'Bande 01-09-2025'!A731</f>
        <v>0</v>
      </c>
      <c r="J730" s="13" t="str">
        <f>'3B 01-09-2025'!A731</f>
        <v>148007 C</v>
      </c>
      <c r="K730" s="1" t="str">
        <f>VLOOKUP(J730,Tableau3Bandes[],2,0)</f>
        <v>VALENTIN JEAN JACQUES</v>
      </c>
      <c r="L730" s="23" t="str">
        <f>VLOOKUP(J730,Tableau3Bandes[],8,0)</f>
        <v>05043 – ACAD. TAPIS VERT DE REIMS</v>
      </c>
      <c r="N730" s="1">
        <f>'Cadre 01-09-2025'!A731</f>
        <v>0</v>
      </c>
      <c r="R730" s="11" t="str">
        <f t="shared" si="33"/>
        <v>134486 O</v>
      </c>
      <c r="T730" s="1" t="s">
        <v>1503</v>
      </c>
      <c r="U730" s="1" t="str">
        <f t="shared" si="34"/>
        <v>MAINFONDS DENIS</v>
      </c>
      <c r="V730" s="1" t="str">
        <f t="shared" si="35"/>
        <v>01027 – B.C. GUEBWILLER</v>
      </c>
    </row>
    <row r="731" spans="2:22" ht="15.75" thickBot="1" x14ac:dyDescent="0.3">
      <c r="B731" s="6" t="str">
        <f>'Libre 01-09-2025'!A732</f>
        <v>117073 V</v>
      </c>
      <c r="C731" s="1" t="str">
        <f>VLOOKUP(B731,TableauLibre[],2,0)</f>
        <v>MAITRAT MICHEL</v>
      </c>
      <c r="D731" s="23" t="str">
        <f>VLOOKUP(B731,TableauLibre[],8,0)</f>
        <v>05047 – BILLARD CLUB SEZANNAIS</v>
      </c>
      <c r="F731" s="1">
        <f>'Bande 01-09-2025'!A732</f>
        <v>0</v>
      </c>
      <c r="J731" s="13" t="str">
        <f>'3B 01-09-2025'!A732</f>
        <v>011802 Y</v>
      </c>
      <c r="K731" s="1" t="str">
        <f>VLOOKUP(J731,Tableau3Bandes[],2,0)</f>
        <v>VALIERE REGIS</v>
      </c>
      <c r="L731" s="23" t="str">
        <f>VLOOKUP(J731,Tableau3Bandes[],8,0)</f>
        <v>05043 – ACAD. TAPIS VERT DE REIMS</v>
      </c>
      <c r="N731" s="1">
        <f>'Cadre 01-09-2025'!A732</f>
        <v>0</v>
      </c>
      <c r="R731" s="11" t="str">
        <f t="shared" si="33"/>
        <v>117073 V</v>
      </c>
      <c r="T731" s="1" t="s">
        <v>1505</v>
      </c>
      <c r="U731" s="1" t="str">
        <f t="shared" si="34"/>
        <v>MAITRAT MICHEL</v>
      </c>
      <c r="V731" s="1" t="str">
        <f t="shared" si="35"/>
        <v>05047 – BILLARD CLUB SEZANNAIS</v>
      </c>
    </row>
    <row r="732" spans="2:22" ht="15.75" thickBot="1" x14ac:dyDescent="0.3">
      <c r="B732" s="6" t="str">
        <f>'Libre 01-09-2025'!A733</f>
        <v>014798 E</v>
      </c>
      <c r="C732" s="1" t="str">
        <f>VLOOKUP(B732,TableauLibre[],2,0)</f>
        <v>MAKA GEORGES</v>
      </c>
      <c r="D732" s="23" t="str">
        <f>VLOOKUP(B732,TableauLibre[],8,0)</f>
        <v>11011 – BILLARD CLUB LONGWY</v>
      </c>
      <c r="F732" s="1">
        <f>'Bande 01-09-2025'!A733</f>
        <v>0</v>
      </c>
      <c r="J732" s="13" t="str">
        <f>'3B 01-09-2025'!A733</f>
        <v>105374 W</v>
      </c>
      <c r="K732" s="1" t="str">
        <f>VLOOKUP(J732,Tableau3Bandes[],2,0)</f>
        <v>VASSEUR GUILLAUME</v>
      </c>
      <c r="L732" s="23" t="str">
        <f>VLOOKUP(J732,Tableau3Bandes[],8,0)</f>
        <v>05043 – ACAD. TAPIS VERT DE REIMS</v>
      </c>
      <c r="N732" s="1">
        <f>'Cadre 01-09-2025'!A733</f>
        <v>0</v>
      </c>
      <c r="R732" s="11" t="str">
        <f t="shared" si="33"/>
        <v>014798 E</v>
      </c>
      <c r="T732" s="1" t="s">
        <v>1507</v>
      </c>
      <c r="U732" s="1" t="str">
        <f t="shared" si="34"/>
        <v>MAKA GEORGES</v>
      </c>
      <c r="V732" s="1" t="str">
        <f t="shared" si="35"/>
        <v>11011 – BILLARD CLUB LONGWY</v>
      </c>
    </row>
    <row r="733" spans="2:22" ht="15.75" thickBot="1" x14ac:dyDescent="0.3">
      <c r="B733" s="6" t="str">
        <f>'Libre 01-09-2025'!A734</f>
        <v>152641 P</v>
      </c>
      <c r="C733" s="1" t="str">
        <f>VLOOKUP(B733,TableauLibre[],2,0)</f>
        <v>MALAVAUD FRANCOIS</v>
      </c>
      <c r="D733" s="23" t="str">
        <f>VLOOKUP(B733,TableauLibre[],8,0)</f>
        <v>05045 – BILLARD CLUB AGEEN</v>
      </c>
      <c r="F733" s="1">
        <f>'Bande 01-09-2025'!A734</f>
        <v>0</v>
      </c>
      <c r="J733" s="13" t="str">
        <f>'3B 01-09-2025'!A734</f>
        <v>111715 T</v>
      </c>
      <c r="K733" s="1" t="str">
        <f>VLOOKUP(J733,Tableau3Bandes[],2,0)</f>
        <v>VAUGELADE JEAN</v>
      </c>
      <c r="L733" s="23" t="str">
        <f>VLOOKUP(J733,Tableau3Bandes[],8,0)</f>
        <v>05028 – BILLARD CLUB DE MARIGNY ST FLAVY</v>
      </c>
      <c r="N733" s="1">
        <f>'Cadre 01-09-2025'!A734</f>
        <v>0</v>
      </c>
      <c r="R733" s="11" t="str">
        <f t="shared" si="33"/>
        <v>152641 P</v>
      </c>
      <c r="T733" s="1" t="s">
        <v>1509</v>
      </c>
      <c r="U733" s="1" t="str">
        <f t="shared" si="34"/>
        <v>MALAVAUD FRANCOIS</v>
      </c>
      <c r="V733" s="1" t="str">
        <f t="shared" si="35"/>
        <v>05045 – BILLARD CLUB AGEEN</v>
      </c>
    </row>
    <row r="734" spans="2:22" ht="15.75" thickBot="1" x14ac:dyDescent="0.3">
      <c r="B734" s="6" t="str">
        <f>'Libre 01-09-2025'!A735</f>
        <v>104525 F</v>
      </c>
      <c r="C734" s="1" t="str">
        <f>VLOOKUP(B734,TableauLibre[],2,0)</f>
        <v>MALHERBE GEORGES</v>
      </c>
      <c r="D734" s="23" t="str">
        <f>VLOOKUP(B734,TableauLibre[],8,0)</f>
        <v>11066 – BILLARD CLUB GANDRANGE</v>
      </c>
      <c r="F734" s="1">
        <f>'Bande 01-09-2025'!A735</f>
        <v>0</v>
      </c>
      <c r="J734" s="13" t="str">
        <f>'3B 01-09-2025'!A735</f>
        <v>108566 Q</v>
      </c>
      <c r="K734" s="1" t="str">
        <f>VLOOKUP(J734,Tableau3Bandes[],2,0)</f>
        <v>VAUTRIN HUBERT</v>
      </c>
      <c r="L734" s="23" t="str">
        <f>VLOOKUP(J734,Tableau3Bandes[],8,0)</f>
        <v>11042 – BILLARD CLUB STEPHANOIS</v>
      </c>
      <c r="N734" s="1">
        <f>'Cadre 01-09-2025'!A735</f>
        <v>0</v>
      </c>
      <c r="R734" s="11" t="str">
        <f t="shared" si="33"/>
        <v>104525 F</v>
      </c>
      <c r="T734" s="1" t="s">
        <v>1511</v>
      </c>
      <c r="U734" s="1" t="str">
        <f t="shared" si="34"/>
        <v>MALHERBE GEORGES</v>
      </c>
      <c r="V734" s="1" t="str">
        <f t="shared" si="35"/>
        <v>11066 – BILLARD CLUB GANDRANGE</v>
      </c>
    </row>
    <row r="735" spans="2:22" ht="15.75" thickBot="1" x14ac:dyDescent="0.3">
      <c r="B735" s="6" t="str">
        <f>'Libre 01-09-2025'!A736</f>
        <v>147581 P</v>
      </c>
      <c r="C735" s="1" t="str">
        <f>VLOOKUP(B735,TableauLibre[],2,0)</f>
        <v>MALHERBE MICHEL</v>
      </c>
      <c r="D735" s="23" t="str">
        <f>VLOOKUP(B735,TableauLibre[],8,0)</f>
        <v>05032 – ARCIS BILLARD CLUB</v>
      </c>
      <c r="F735" s="1">
        <f>'Bande 01-09-2025'!A736</f>
        <v>0</v>
      </c>
      <c r="J735" s="13" t="str">
        <f>'3B 01-09-2025'!A736</f>
        <v>010139 Z</v>
      </c>
      <c r="K735" s="1" t="str">
        <f>VLOOKUP(J735,Tableau3Bandes[],2,0)</f>
        <v>VEBERT OLIVIER</v>
      </c>
      <c r="L735" s="23" t="str">
        <f>VLOOKUP(J735,Tableau3Bandes[],8,0)</f>
        <v>01044 – F.C. MULHOUSE</v>
      </c>
      <c r="N735" s="1">
        <f>'Cadre 01-09-2025'!A736</f>
        <v>0</v>
      </c>
      <c r="R735" s="11" t="str">
        <f t="shared" si="33"/>
        <v>147581 P</v>
      </c>
      <c r="T735" s="1" t="s">
        <v>1513</v>
      </c>
      <c r="U735" s="1" t="str">
        <f t="shared" si="34"/>
        <v>MALHERBE MICHEL</v>
      </c>
      <c r="V735" s="1" t="str">
        <f t="shared" si="35"/>
        <v>05032 – ARCIS BILLARD CLUB</v>
      </c>
    </row>
    <row r="736" spans="2:22" ht="15.75" thickBot="1" x14ac:dyDescent="0.3">
      <c r="B736" s="6" t="str">
        <f>'Libre 01-09-2025'!A737</f>
        <v>162619 K</v>
      </c>
      <c r="C736" s="1" t="str">
        <f>VLOOKUP(B736,TableauLibre[],2,0)</f>
        <v>MALINOWSKI DAVID</v>
      </c>
      <c r="D736" s="23" t="str">
        <f>VLOOKUP(B736,TableauLibre[],8,0)</f>
        <v>05043 – ACAD. TAPIS VERT DE REIMS</v>
      </c>
      <c r="F736" s="1">
        <f>'Bande 01-09-2025'!A737</f>
        <v>0</v>
      </c>
      <c r="J736" s="13" t="str">
        <f>'3B 01-09-2025'!A737</f>
        <v>012012 A</v>
      </c>
      <c r="K736" s="1" t="str">
        <f>VLOOKUP(J736,Tableau3Bandes[],2,0)</f>
        <v>VENCHIARUTTI JEAN CHRISTOPHE</v>
      </c>
      <c r="L736" s="23" t="str">
        <f>VLOOKUP(J736,Tableau3Bandes[],8,0)</f>
        <v>05042 – ACAD.CHALONNAISE DE BILLARD</v>
      </c>
      <c r="N736" s="1">
        <f>'Cadre 01-09-2025'!A737</f>
        <v>0</v>
      </c>
      <c r="R736" s="11" t="str">
        <f t="shared" si="33"/>
        <v>162619 K</v>
      </c>
      <c r="T736" s="1" t="s">
        <v>1515</v>
      </c>
      <c r="U736" s="1" t="str">
        <f t="shared" si="34"/>
        <v>MALINOWSKI DAVID</v>
      </c>
      <c r="V736" s="1" t="str">
        <f t="shared" si="35"/>
        <v>05043 – ACAD. TAPIS VERT DE REIMS</v>
      </c>
    </row>
    <row r="737" spans="2:22" ht="15.75" thickBot="1" x14ac:dyDescent="0.3">
      <c r="B737" s="6" t="str">
        <f>'Libre 01-09-2025'!A738</f>
        <v>102806 C</v>
      </c>
      <c r="C737" s="1" t="str">
        <f>VLOOKUP(B737,TableauLibre[],2,0)</f>
        <v>MALVAREZ JEAN</v>
      </c>
      <c r="D737" s="23" t="str">
        <f>VLOOKUP(B737,TableauLibre[],8,0)</f>
        <v>11005 – E.S. HAGONDANGE</v>
      </c>
      <c r="F737" s="1">
        <f>'Bande 01-09-2025'!A738</f>
        <v>0</v>
      </c>
      <c r="J737" s="13" t="str">
        <f>'3B 01-09-2025'!A738</f>
        <v>140757 T</v>
      </c>
      <c r="K737" s="1" t="str">
        <f>VLOOKUP(J737,Tableau3Bandes[],2,0)</f>
        <v>VERES CHRISTINE</v>
      </c>
      <c r="L737" s="23" t="str">
        <f>VLOOKUP(J737,Tableau3Bandes[],8,0)</f>
        <v>11034 – BILLARD CLUB EPINAL</v>
      </c>
      <c r="N737" s="1">
        <f>'Cadre 01-09-2025'!A738</f>
        <v>0</v>
      </c>
      <c r="R737" s="11" t="str">
        <f t="shared" si="33"/>
        <v>102806 C</v>
      </c>
      <c r="T737" s="1" t="s">
        <v>1517</v>
      </c>
      <c r="U737" s="1" t="str">
        <f t="shared" si="34"/>
        <v>MALVAREZ JEAN</v>
      </c>
      <c r="V737" s="1" t="str">
        <f t="shared" si="35"/>
        <v>11005 – E.S. HAGONDANGE</v>
      </c>
    </row>
    <row r="738" spans="2:22" ht="15.75" thickBot="1" x14ac:dyDescent="0.3">
      <c r="B738" s="6" t="str">
        <f>'Libre 01-09-2025'!A739</f>
        <v>162886 A</v>
      </c>
      <c r="C738" s="1" t="str">
        <f>VLOOKUP(B738,TableauLibre[],2,0)</f>
        <v>MANGENOT MAXENCE</v>
      </c>
      <c r="D738" s="23" t="str">
        <f>VLOOKUP(B738,TableauLibre[],8,0)</f>
        <v>11078 – BILLARD CLUB DE BRIEY</v>
      </c>
      <c r="F738" s="1">
        <f>'Bande 01-09-2025'!A739</f>
        <v>0</v>
      </c>
      <c r="J738" s="13" t="str">
        <f>'3B 01-09-2025'!A739</f>
        <v>150291 K</v>
      </c>
      <c r="K738" s="1" t="str">
        <f>VLOOKUP(J738,Tableau3Bandes[],2,0)</f>
        <v>VERGEOT CLAUDE</v>
      </c>
      <c r="L738" s="23" t="str">
        <f>VLOOKUP(J738,Tableau3Bandes[],8,0)</f>
        <v>05035 – ROMILLY SPORT 10 SECTION BILLARD</v>
      </c>
      <c r="N738" s="1">
        <f>'Cadre 01-09-2025'!A739</f>
        <v>0</v>
      </c>
      <c r="R738" s="11" t="str">
        <f t="shared" si="33"/>
        <v>162886 A</v>
      </c>
      <c r="T738" s="1" t="s">
        <v>1519</v>
      </c>
      <c r="U738" s="1" t="str">
        <f t="shared" si="34"/>
        <v>MANGENOT MAXENCE</v>
      </c>
      <c r="V738" s="1" t="str">
        <f t="shared" si="35"/>
        <v>11078 – BILLARD CLUB DE BRIEY</v>
      </c>
    </row>
    <row r="739" spans="2:22" ht="15.75" thickBot="1" x14ac:dyDescent="0.3">
      <c r="B739" s="6" t="str">
        <f>'Libre 01-09-2025'!A740</f>
        <v>103741 B</v>
      </c>
      <c r="C739" s="1" t="str">
        <f>VLOOKUP(B739,TableauLibre[],2,0)</f>
        <v>MANIEN THOMAS</v>
      </c>
      <c r="D739" s="23" t="str">
        <f>VLOOKUP(B739,TableauLibre[],8,0)</f>
        <v>05034 – BILLARD TROYES AGGLO</v>
      </c>
      <c r="F739" s="1">
        <f>'Bande 01-09-2025'!A740</f>
        <v>0</v>
      </c>
      <c r="J739" s="13" t="str">
        <f>'3B 01-09-2025'!A740</f>
        <v>176956 T</v>
      </c>
      <c r="K739" s="1" t="str">
        <f>VLOOKUP(J739,Tableau3Bandes[],2,0)</f>
        <v>VEUGELEN ANDRE</v>
      </c>
      <c r="L739" s="23" t="str">
        <f>VLOOKUP(J739,Tableau3Bandes[],8,0)</f>
        <v>11062 – CERCLE DE BILLARD FRANCAIS ST AVOLD</v>
      </c>
      <c r="N739" s="1">
        <f>'Cadre 01-09-2025'!A740</f>
        <v>0</v>
      </c>
      <c r="R739" s="11" t="str">
        <f t="shared" si="33"/>
        <v>103741 B</v>
      </c>
      <c r="T739" s="1" t="s">
        <v>1521</v>
      </c>
      <c r="U739" s="1" t="str">
        <f t="shared" si="34"/>
        <v>MANIEN THOMAS</v>
      </c>
      <c r="V739" s="1" t="str">
        <f t="shared" si="35"/>
        <v>05034 – BILLARD TROYES AGGLO</v>
      </c>
    </row>
    <row r="740" spans="2:22" ht="15.75" thickBot="1" x14ac:dyDescent="0.3">
      <c r="B740" s="6" t="str">
        <f>'Libre 01-09-2025'!A741</f>
        <v>115825 V</v>
      </c>
      <c r="C740" s="1" t="str">
        <f>VLOOKUP(B740,TableauLibre[],2,0)</f>
        <v>MANOLOV MANOL</v>
      </c>
      <c r="D740" s="23" t="str">
        <f>VLOOKUP(B740,TableauLibre[],8,0)</f>
        <v>01041 – COLMAR BILLARD CLUB 71</v>
      </c>
      <c r="F740" s="1">
        <f>'Bande 01-09-2025'!A741</f>
        <v>0</v>
      </c>
      <c r="J740" s="13" t="str">
        <f>'3B 01-09-2025'!A741</f>
        <v>147311 W</v>
      </c>
      <c r="K740" s="1" t="str">
        <f>VLOOKUP(J740,Tableau3Bandes[],2,0)</f>
        <v>VIAL LAURENT</v>
      </c>
      <c r="L740" s="23" t="str">
        <f>VLOOKUP(J740,Tableau3Bandes[],8,0)</f>
        <v>11044 – SAINT-DIE DES VOSGES BILLARD</v>
      </c>
      <c r="N740" s="1">
        <f>'Cadre 01-09-2025'!A741</f>
        <v>0</v>
      </c>
      <c r="R740" s="11" t="str">
        <f t="shared" si="33"/>
        <v>115825 V</v>
      </c>
      <c r="T740" s="1" t="s">
        <v>1523</v>
      </c>
      <c r="U740" s="1" t="str">
        <f t="shared" si="34"/>
        <v>MANOLOV MANOL</v>
      </c>
      <c r="V740" s="1" t="str">
        <f t="shared" si="35"/>
        <v>01041 – COLMAR BILLARD CLUB 71</v>
      </c>
    </row>
    <row r="741" spans="2:22" ht="15.75" thickBot="1" x14ac:dyDescent="0.3">
      <c r="B741" s="6" t="str">
        <f>'Libre 01-09-2025'!A742</f>
        <v>014929 F</v>
      </c>
      <c r="C741" s="1" t="str">
        <f>VLOOKUP(B741,TableauLibre[],2,0)</f>
        <v>MANSUY ANDRE</v>
      </c>
      <c r="D741" s="23" t="str">
        <f>VLOOKUP(B741,TableauLibre[],8,0)</f>
        <v>11042 – BILLARD CLUB STEPHANOIS</v>
      </c>
      <c r="F741" s="1">
        <f>'Bande 01-09-2025'!A742</f>
        <v>0</v>
      </c>
      <c r="J741" s="13" t="str">
        <f>'3B 01-09-2025'!A742</f>
        <v>010334 M</v>
      </c>
      <c r="K741" s="1" t="str">
        <f>VLOOKUP(J741,Tableau3Bandes[],2,0)</f>
        <v>VIAUX JEAN MARIE</v>
      </c>
      <c r="L741" s="23" t="str">
        <f>VLOOKUP(J741,Tableau3Bandes[],8,0)</f>
        <v>01042 – RETRO CLUB COLMAR</v>
      </c>
      <c r="N741" s="1">
        <f>'Cadre 01-09-2025'!A742</f>
        <v>0</v>
      </c>
      <c r="R741" s="11" t="str">
        <f t="shared" si="33"/>
        <v>014929 F</v>
      </c>
      <c r="T741" s="1" t="s">
        <v>1525</v>
      </c>
      <c r="U741" s="1" t="str">
        <f t="shared" si="34"/>
        <v>MANSUY ANDRE</v>
      </c>
      <c r="V741" s="1" t="str">
        <f t="shared" si="35"/>
        <v>11042 – BILLARD CLUB STEPHANOIS</v>
      </c>
    </row>
    <row r="742" spans="2:22" ht="15.75" thickBot="1" x14ac:dyDescent="0.3">
      <c r="B742" s="6" t="str">
        <f>'Libre 01-09-2025'!A743</f>
        <v>182891 V</v>
      </c>
      <c r="C742" s="1" t="str">
        <f>VLOOKUP(B742,TableauLibre[],2,0)</f>
        <v>MAQUIN PATRICK</v>
      </c>
      <c r="D742" s="23" t="str">
        <f>VLOOKUP(B742,TableauLibre[],8,0)</f>
        <v>05040 – EPERNAY BILLARD CLUB</v>
      </c>
      <c r="F742" s="1">
        <f>'Bande 01-09-2025'!A743</f>
        <v>0</v>
      </c>
      <c r="J742" s="13" t="str">
        <f>'3B 01-09-2025'!A743</f>
        <v>160199 E</v>
      </c>
      <c r="K742" s="1" t="str">
        <f>VLOOKUP(J742,Tableau3Bandes[],2,0)</f>
        <v>VIER LOUIS</v>
      </c>
      <c r="L742" s="23" t="str">
        <f>VLOOKUP(J742,Tableau3Bandes[],8,0)</f>
        <v>05023 – BILLARD CLUB NOGENTAIS</v>
      </c>
      <c r="N742" s="1">
        <f>'Cadre 01-09-2025'!A743</f>
        <v>0</v>
      </c>
      <c r="R742" s="11" t="str">
        <f t="shared" si="33"/>
        <v>182891 V</v>
      </c>
      <c r="T742" s="1" t="s">
        <v>2866</v>
      </c>
      <c r="U742" s="1" t="str">
        <f t="shared" si="34"/>
        <v>MAQUIN PATRICK</v>
      </c>
      <c r="V742" s="1" t="str">
        <f t="shared" si="35"/>
        <v>05040 – EPERNAY BILLARD CLUB</v>
      </c>
    </row>
    <row r="743" spans="2:22" ht="15.75" thickBot="1" x14ac:dyDescent="0.3">
      <c r="B743" s="6" t="str">
        <f>'Libre 01-09-2025'!A744</f>
        <v>015297 J</v>
      </c>
      <c r="C743" s="1" t="str">
        <f>VLOOKUP(B743,TableauLibre[],2,0)</f>
        <v>MARCHAL FRANCIS</v>
      </c>
      <c r="D743" s="23" t="str">
        <f>VLOOKUP(B743,TableauLibre[],8,0)</f>
        <v>11042 – BILLARD CLUB STEPHANOIS</v>
      </c>
      <c r="F743" s="1">
        <f>'Bande 01-09-2025'!A744</f>
        <v>0</v>
      </c>
      <c r="J743" s="13" t="str">
        <f>'3B 01-09-2025'!A744</f>
        <v>011757 F</v>
      </c>
      <c r="K743" s="1" t="str">
        <f>VLOOKUP(J743,Tableau3Bandes[],2,0)</f>
        <v>VIGH BELA</v>
      </c>
      <c r="L743" s="23" t="str">
        <f>VLOOKUP(J743,Tableau3Bandes[],8,0)</f>
        <v>05023 – BILLARD CLUB NOGENTAIS</v>
      </c>
      <c r="N743" s="1">
        <f>'Cadre 01-09-2025'!A744</f>
        <v>0</v>
      </c>
      <c r="R743" s="11" t="str">
        <f t="shared" si="33"/>
        <v>015297 J</v>
      </c>
      <c r="T743" s="1" t="s">
        <v>1527</v>
      </c>
      <c r="U743" s="1" t="str">
        <f t="shared" si="34"/>
        <v>MARCHAL FRANCIS</v>
      </c>
      <c r="V743" s="1" t="str">
        <f t="shared" si="35"/>
        <v>11042 – BILLARD CLUB STEPHANOIS</v>
      </c>
    </row>
    <row r="744" spans="2:22" ht="15.75" thickBot="1" x14ac:dyDescent="0.3">
      <c r="B744" s="6" t="str">
        <f>'Libre 01-09-2025'!A745</f>
        <v>015231 V</v>
      </c>
      <c r="C744" s="1" t="str">
        <f>VLOOKUP(B744,TableauLibre[],2,0)</f>
        <v>MARCHAL JULIAN</v>
      </c>
      <c r="D744" s="23" t="str">
        <f>VLOOKUP(B744,TableauLibre[],8,0)</f>
        <v>11034 – BILLARD CLUB EPINAL</v>
      </c>
      <c r="F744" s="1">
        <f>'Bande 01-09-2025'!A745</f>
        <v>0</v>
      </c>
      <c r="J744" s="13" t="str">
        <f>'3B 01-09-2025'!A745</f>
        <v>166427 Z</v>
      </c>
      <c r="K744" s="1" t="str">
        <f>VLOOKUP(J744,Tableau3Bandes[],2,0)</f>
        <v>VILLEGER MICHEL</v>
      </c>
      <c r="L744" s="23" t="str">
        <f>VLOOKUP(J744,Tableau3Bandes[],8,0)</f>
        <v>11064 – BILLARD CLUB ELOYES</v>
      </c>
      <c r="N744" s="1">
        <f>'Cadre 01-09-2025'!A745</f>
        <v>0</v>
      </c>
      <c r="R744" s="11" t="str">
        <f t="shared" si="33"/>
        <v>015231 V</v>
      </c>
      <c r="T744" s="1" t="s">
        <v>1529</v>
      </c>
      <c r="U744" s="1" t="str">
        <f t="shared" si="34"/>
        <v>MARCHAL JULIAN</v>
      </c>
      <c r="V744" s="1" t="str">
        <f t="shared" si="35"/>
        <v>11034 – BILLARD CLUB EPINAL</v>
      </c>
    </row>
    <row r="745" spans="2:22" ht="15.75" thickBot="1" x14ac:dyDescent="0.3">
      <c r="B745" s="6" t="str">
        <f>'Libre 01-09-2025'!A746</f>
        <v>012123 H</v>
      </c>
      <c r="C745" s="1" t="str">
        <f>VLOOKUP(B745,TableauLibre[],2,0)</f>
        <v>MARCHOIS FREDERIC</v>
      </c>
      <c r="D745" s="23" t="str">
        <f>VLOOKUP(B745,TableauLibre[],8,0)</f>
        <v>05043 – ACAD. TAPIS VERT DE REIMS</v>
      </c>
      <c r="F745" s="1">
        <f>'Bande 01-09-2025'!A746</f>
        <v>0</v>
      </c>
      <c r="J745" s="13" t="str">
        <f>'3B 01-09-2025'!A746</f>
        <v>010336 O</v>
      </c>
      <c r="K745" s="1" t="str">
        <f>VLOOKUP(J745,Tableau3Bandes[],2,0)</f>
        <v>VINOT JEAN CLAUDE</v>
      </c>
      <c r="L745" s="23" t="str">
        <f>VLOOKUP(J745,Tableau3Bandes[],8,0)</f>
        <v>01041 – COLMAR BILLARD CLUB 71</v>
      </c>
      <c r="N745" s="1">
        <f>'Cadre 01-09-2025'!A746</f>
        <v>0</v>
      </c>
      <c r="R745" s="11" t="str">
        <f t="shared" si="33"/>
        <v>012123 H</v>
      </c>
      <c r="T745" s="1" t="s">
        <v>1531</v>
      </c>
      <c r="U745" s="1" t="str">
        <f t="shared" si="34"/>
        <v>MARCHOIS FREDERIC</v>
      </c>
      <c r="V745" s="1" t="str">
        <f t="shared" si="35"/>
        <v>05043 – ACAD. TAPIS VERT DE REIMS</v>
      </c>
    </row>
    <row r="746" spans="2:22" ht="15.75" thickBot="1" x14ac:dyDescent="0.3">
      <c r="B746" s="6" t="str">
        <f>'Libre 01-09-2025'!A747</f>
        <v>156714 R</v>
      </c>
      <c r="C746" s="1" t="str">
        <f>VLOOKUP(B746,TableauLibre[],2,0)</f>
        <v>MARCONATO ELIOTT</v>
      </c>
      <c r="D746" s="23" t="str">
        <f>VLOOKUP(B746,TableauLibre[],8,0)</f>
        <v>11029 – BILLARD CLUB MUSSIPONTAIN</v>
      </c>
      <c r="F746" s="1">
        <f>'Bande 01-09-2025'!A747</f>
        <v>0</v>
      </c>
      <c r="J746" s="13" t="str">
        <f>'3B 01-09-2025'!A747</f>
        <v>015280 S</v>
      </c>
      <c r="K746" s="1" t="str">
        <f>VLOOKUP(J746,Tableau3Bandes[],2,0)</f>
        <v>VIOT CHRISTIAN</v>
      </c>
      <c r="L746" s="23" t="str">
        <f>VLOOKUP(J746,Tableau3Bandes[],8,0)</f>
        <v>11055 – BILLARD CLUB TOULOIS</v>
      </c>
      <c r="N746" s="1">
        <f>'Cadre 01-09-2025'!A747</f>
        <v>0</v>
      </c>
      <c r="R746" s="11" t="str">
        <f t="shared" si="33"/>
        <v>156714 R</v>
      </c>
      <c r="T746" s="1" t="s">
        <v>1533</v>
      </c>
      <c r="U746" s="1" t="str">
        <f t="shared" si="34"/>
        <v>MARCONATO ELIOTT</v>
      </c>
      <c r="V746" s="1" t="str">
        <f t="shared" si="35"/>
        <v>11029 – BILLARD CLUB MUSSIPONTAIN</v>
      </c>
    </row>
    <row r="747" spans="2:22" ht="15.75" thickBot="1" x14ac:dyDescent="0.3">
      <c r="B747" s="6" t="str">
        <f>'Libre 01-09-2025'!A748</f>
        <v>123009 D</v>
      </c>
      <c r="C747" s="1" t="str">
        <f>VLOOKUP(B747,TableauLibre[],2,0)</f>
        <v>MARCONI DOMINIQUE</v>
      </c>
      <c r="D747" s="23" t="str">
        <f>VLOOKUP(B747,TableauLibre[],8,0)</f>
        <v>11013 – BILLARD CLUB METZ</v>
      </c>
      <c r="F747" s="1">
        <f>'Bande 01-09-2025'!A748</f>
        <v>0</v>
      </c>
      <c r="J747" s="13" t="str">
        <f>'3B 01-09-2025'!A748</f>
        <v>173524 N</v>
      </c>
      <c r="K747" s="1" t="str">
        <f>VLOOKUP(J747,Tableau3Bandes[],2,0)</f>
        <v>VOI CARMELO</v>
      </c>
      <c r="L747" s="23" t="str">
        <f>VLOOKUP(J747,Tableau3Bandes[],8,0)</f>
        <v>11005 – E.S. HAGONDANGE</v>
      </c>
      <c r="N747" s="1">
        <f>'Cadre 01-09-2025'!A748</f>
        <v>0</v>
      </c>
      <c r="R747" s="11" t="str">
        <f t="shared" si="33"/>
        <v>123009 D</v>
      </c>
      <c r="T747" s="1" t="s">
        <v>1535</v>
      </c>
      <c r="U747" s="1" t="str">
        <f t="shared" si="34"/>
        <v>MARCONI DOMINIQUE</v>
      </c>
      <c r="V747" s="1" t="str">
        <f t="shared" si="35"/>
        <v>11013 – BILLARD CLUB METZ</v>
      </c>
    </row>
    <row r="748" spans="2:22" ht="15.75" thickBot="1" x14ac:dyDescent="0.3">
      <c r="B748" s="6" t="str">
        <f>'Libre 01-09-2025'!A749</f>
        <v>159316 V</v>
      </c>
      <c r="C748" s="1" t="str">
        <f>VLOOKUP(B748,TableauLibre[],2,0)</f>
        <v>MARINO GERARD</v>
      </c>
      <c r="D748" s="23" t="str">
        <f>VLOOKUP(B748,TableauLibre[],8,0)</f>
        <v>01020 – B.C. 1947 SELESTAT</v>
      </c>
      <c r="F748" s="1">
        <f>'Bande 01-09-2025'!A749</f>
        <v>0</v>
      </c>
      <c r="J748" s="13" t="str">
        <f>'3B 01-09-2025'!A749</f>
        <v>014988 M</v>
      </c>
      <c r="K748" s="1" t="str">
        <f>VLOOKUP(J748,Tableau3Bandes[],2,0)</f>
        <v>VOLTZ DANIEL</v>
      </c>
      <c r="L748" s="23" t="str">
        <f>VLOOKUP(J748,Tableau3Bandes[],8,0)</f>
        <v>11053 – BILLARD CLUB LINEEN</v>
      </c>
      <c r="N748" s="1">
        <f>'Cadre 01-09-2025'!A749</f>
        <v>0</v>
      </c>
      <c r="R748" s="11" t="str">
        <f t="shared" si="33"/>
        <v>159316 V</v>
      </c>
      <c r="T748" s="1" t="s">
        <v>1537</v>
      </c>
      <c r="U748" s="1" t="str">
        <f t="shared" si="34"/>
        <v>MARINO GERARD</v>
      </c>
      <c r="V748" s="1" t="str">
        <f t="shared" si="35"/>
        <v>01020 – B.C. 1947 SELESTAT</v>
      </c>
    </row>
    <row r="749" spans="2:22" ht="15.75" thickBot="1" x14ac:dyDescent="0.3">
      <c r="B749" s="6" t="str">
        <f>'Libre 01-09-2025'!A750</f>
        <v>106108 C</v>
      </c>
      <c r="C749" s="1" t="str">
        <f>VLOOKUP(B749,TableauLibre[],2,0)</f>
        <v>MARQUANT JEROME</v>
      </c>
      <c r="D749" s="23" t="str">
        <f>VLOOKUP(B749,TableauLibre[],8,0)</f>
        <v>05043 – ACAD. TAPIS VERT DE REIMS</v>
      </c>
      <c r="F749" s="1">
        <f>'Bande 01-09-2025'!A750</f>
        <v>0</v>
      </c>
      <c r="J749" s="13" t="str">
        <f>'3B 01-09-2025'!A750</f>
        <v>176055 P</v>
      </c>
      <c r="K749" s="1" t="str">
        <f>VLOOKUP(J749,Tableau3Bandes[],2,0)</f>
        <v>VUONG HUNG</v>
      </c>
      <c r="L749" s="23" t="str">
        <f>VLOOKUP(J749,Tableau3Bandes[],8,0)</f>
        <v>05023 – BILLARD CLUB NOGENTAIS</v>
      </c>
      <c r="N749" s="1">
        <f>'Cadre 01-09-2025'!A750</f>
        <v>0</v>
      </c>
      <c r="R749" s="11" t="str">
        <f t="shared" si="33"/>
        <v>106108 C</v>
      </c>
      <c r="T749" s="1" t="s">
        <v>1539</v>
      </c>
      <c r="U749" s="1" t="str">
        <f t="shared" si="34"/>
        <v>MARQUANT JEROME</v>
      </c>
      <c r="V749" s="1" t="str">
        <f t="shared" si="35"/>
        <v>05043 – ACAD. TAPIS VERT DE REIMS</v>
      </c>
    </row>
    <row r="750" spans="2:22" ht="15.75" thickBot="1" x14ac:dyDescent="0.3">
      <c r="B750" s="6" t="str">
        <f>'Libre 01-09-2025'!A751</f>
        <v>132211 B</v>
      </c>
      <c r="C750" s="1" t="str">
        <f>VLOOKUP(B750,TableauLibre[],2,0)</f>
        <v>MARQUIE JACQUES</v>
      </c>
      <c r="D750" s="23" t="str">
        <f>VLOOKUP(B750,TableauLibre[],8,0)</f>
        <v>11055 – BILLARD CLUB TOULOIS</v>
      </c>
      <c r="F750" s="1">
        <f>'Bande 01-09-2025'!A751</f>
        <v>0</v>
      </c>
      <c r="J750" s="13" t="str">
        <f>'3B 01-09-2025'!A751</f>
        <v>010365 R</v>
      </c>
      <c r="K750" s="1" t="str">
        <f>VLOOKUP(J750,Tableau3Bandes[],2,0)</f>
        <v>WAHL THIERRY</v>
      </c>
      <c r="L750" s="23" t="str">
        <f>VLOOKUP(J750,Tableau3Bandes[],8,0)</f>
        <v>01049 – B.C. BARR</v>
      </c>
      <c r="N750" s="1">
        <f>'Cadre 01-09-2025'!A751</f>
        <v>0</v>
      </c>
      <c r="R750" s="11" t="str">
        <f t="shared" si="33"/>
        <v>132211 B</v>
      </c>
      <c r="T750" s="1" t="s">
        <v>1541</v>
      </c>
      <c r="U750" s="1" t="str">
        <f t="shared" si="34"/>
        <v>MARQUIE JACQUES</v>
      </c>
      <c r="V750" s="1" t="str">
        <f t="shared" si="35"/>
        <v>11055 – BILLARD CLUB TOULOIS</v>
      </c>
    </row>
    <row r="751" spans="2:22" ht="15.75" thickBot="1" x14ac:dyDescent="0.3">
      <c r="B751" s="6" t="str">
        <f>'Libre 01-09-2025'!A752</f>
        <v>122450 Q</v>
      </c>
      <c r="C751" s="1" t="str">
        <f>VLOOKUP(B751,TableauLibre[],2,0)</f>
        <v>MARSCHAL FRANCK</v>
      </c>
      <c r="D751" s="23" t="str">
        <f>VLOOKUP(B751,TableauLibre[],8,0)</f>
        <v>01031 – B.C. ERSTEIN</v>
      </c>
      <c r="F751" s="1">
        <f>'Bande 01-09-2025'!A752</f>
        <v>0</v>
      </c>
      <c r="J751" s="13" t="str">
        <f>'3B 01-09-2025'!A752</f>
        <v>106608 I</v>
      </c>
      <c r="K751" s="1" t="str">
        <f>VLOOKUP(J751,Tableau3Bandes[],2,0)</f>
        <v>WALTER ERIC</v>
      </c>
      <c r="L751" s="23" t="str">
        <f>VLOOKUP(J751,Tableau3Bandes[],8,0)</f>
        <v>01049 – B.C. BARR</v>
      </c>
      <c r="N751" s="1">
        <f>'Cadre 01-09-2025'!A752</f>
        <v>0</v>
      </c>
      <c r="R751" s="11" t="str">
        <f t="shared" si="33"/>
        <v>122450 Q</v>
      </c>
      <c r="T751" s="1" t="s">
        <v>1543</v>
      </c>
      <c r="U751" s="1" t="str">
        <f t="shared" si="34"/>
        <v>MARSCHAL FRANCK</v>
      </c>
      <c r="V751" s="1" t="str">
        <f t="shared" si="35"/>
        <v>01031 – B.C. ERSTEIN</v>
      </c>
    </row>
    <row r="752" spans="2:22" ht="15.75" thickBot="1" x14ac:dyDescent="0.3">
      <c r="B752" s="6" t="str">
        <f>'Libre 01-09-2025'!A753</f>
        <v>182644 B</v>
      </c>
      <c r="C752" s="1" t="str">
        <f>VLOOKUP(B752,TableauLibre[],2,0)</f>
        <v>MARTEAU PATRICE</v>
      </c>
      <c r="D752" s="23" t="str">
        <f>VLOOKUP(B752,TableauLibre[],8,0)</f>
        <v>05043 – ACAD. TAPIS VERT DE REIMS</v>
      </c>
      <c r="F752" s="1">
        <f>'Bande 01-09-2025'!A753</f>
        <v>0</v>
      </c>
      <c r="J752" s="13" t="str">
        <f>'3B 01-09-2025'!A753</f>
        <v>142424 W</v>
      </c>
      <c r="K752" s="1" t="str">
        <f>VLOOKUP(J752,Tableau3Bandes[],2,0)</f>
        <v>WARLOT MARTIAL</v>
      </c>
      <c r="L752" s="23" t="str">
        <f>VLOOKUP(J752,Tableau3Bandes[],8,0)</f>
        <v>11073 – BILLARD CLUB GERARDMER</v>
      </c>
      <c r="N752" s="1">
        <f>'Cadre 01-09-2025'!A753</f>
        <v>0</v>
      </c>
      <c r="R752" s="11" t="str">
        <f t="shared" si="33"/>
        <v>182644 B</v>
      </c>
      <c r="T752" s="1" t="s">
        <v>1545</v>
      </c>
      <c r="U752" s="1" t="str">
        <f t="shared" si="34"/>
        <v>MARTEAU PATRICE</v>
      </c>
      <c r="V752" s="1" t="str">
        <f t="shared" si="35"/>
        <v>05043 – ACAD. TAPIS VERT DE REIMS</v>
      </c>
    </row>
    <row r="753" spans="2:22" ht="15.75" thickBot="1" x14ac:dyDescent="0.3">
      <c r="B753" s="6" t="str">
        <f>'Libre 01-09-2025'!A754</f>
        <v>123023 R</v>
      </c>
      <c r="C753" s="1" t="str">
        <f>VLOOKUP(B753,TableauLibre[],2,0)</f>
        <v>MARTIN BENOIT</v>
      </c>
      <c r="D753" s="23" t="str">
        <f>VLOOKUP(B753,TableauLibre[],8,0)</f>
        <v>11067 – BILLARD CLUB FLORANGE</v>
      </c>
      <c r="F753" s="1">
        <f>'Bande 01-09-2025'!A754</f>
        <v>0</v>
      </c>
      <c r="J753" s="13" t="str">
        <f>'3B 01-09-2025'!A754</f>
        <v>010312 Q</v>
      </c>
      <c r="K753" s="1" t="str">
        <f>VLOOKUP(J753,Tableau3Bandes[],2,0)</f>
        <v>WASSILIEN MICHEL</v>
      </c>
      <c r="L753" s="23" t="str">
        <f>VLOOKUP(J753,Tableau3Bandes[],8,0)</f>
        <v>01016 – B.C. HAGUENAU</v>
      </c>
      <c r="N753" s="1">
        <f>'Cadre 01-09-2025'!A754</f>
        <v>0</v>
      </c>
      <c r="R753" s="11" t="str">
        <f t="shared" si="33"/>
        <v>123023 R</v>
      </c>
      <c r="T753" s="1" t="s">
        <v>1547</v>
      </c>
      <c r="U753" s="1" t="str">
        <f t="shared" si="34"/>
        <v>MARTIN BENOIT</v>
      </c>
      <c r="V753" s="1" t="str">
        <f t="shared" si="35"/>
        <v>11067 – BILLARD CLUB FLORANGE</v>
      </c>
    </row>
    <row r="754" spans="2:22" ht="15.75" thickBot="1" x14ac:dyDescent="0.3">
      <c r="B754" s="6" t="str">
        <f>'Libre 01-09-2025'!A755</f>
        <v>122454 U</v>
      </c>
      <c r="C754" s="1" t="str">
        <f>VLOOKUP(B754,TableauLibre[],2,0)</f>
        <v>MARTIN PIERRE</v>
      </c>
      <c r="D754" s="23" t="str">
        <f>VLOOKUP(B754,TableauLibre[],8,0)</f>
        <v>01041 – COLMAR BILLARD CLUB 71</v>
      </c>
      <c r="F754" s="1">
        <f>'Bande 01-09-2025'!A755</f>
        <v>0</v>
      </c>
      <c r="J754" s="13" t="str">
        <f>'3B 01-09-2025'!A755</f>
        <v>125102 Q</v>
      </c>
      <c r="K754" s="1" t="str">
        <f>VLOOKUP(J754,Tableau3Bandes[],2,0)</f>
        <v>WATHIER YANNICK</v>
      </c>
      <c r="L754" s="23" t="str">
        <f>VLOOKUP(J754,Tableau3Bandes[],8,0)</f>
        <v>11050 – BILLARD CLUB SAINT MIHIEL</v>
      </c>
      <c r="N754" s="1">
        <f>'Cadre 01-09-2025'!A755</f>
        <v>0</v>
      </c>
      <c r="R754" s="11" t="str">
        <f t="shared" si="33"/>
        <v>122454 U</v>
      </c>
      <c r="T754" s="1" t="s">
        <v>1549</v>
      </c>
      <c r="U754" s="1" t="str">
        <f t="shared" si="34"/>
        <v>MARTIN PIERRE</v>
      </c>
      <c r="V754" s="1" t="str">
        <f t="shared" si="35"/>
        <v>01041 – COLMAR BILLARD CLUB 71</v>
      </c>
    </row>
    <row r="755" spans="2:22" ht="15.75" thickBot="1" x14ac:dyDescent="0.3">
      <c r="B755" s="6" t="str">
        <f>'Libre 01-09-2025'!A756</f>
        <v>140770 G</v>
      </c>
      <c r="C755" s="1" t="str">
        <f>VLOOKUP(B755,TableauLibre[],2,0)</f>
        <v>MARTINEZ JEAN PIERRE</v>
      </c>
      <c r="D755" s="23" t="str">
        <f>VLOOKUP(B755,TableauLibre[],8,0)</f>
        <v>11074 – COURCELLES SUR NIED</v>
      </c>
      <c r="F755" s="1">
        <f>'Bande 01-09-2025'!A756</f>
        <v>0</v>
      </c>
      <c r="J755" s="13" t="str">
        <f>'3B 01-09-2025'!A756</f>
        <v>015697 T</v>
      </c>
      <c r="K755" s="1" t="str">
        <f>VLOOKUP(J755,Tableau3Bandes[],2,0)</f>
        <v>WEBER BERNARD</v>
      </c>
      <c r="L755" s="23" t="str">
        <f>VLOOKUP(J755,Tableau3Bandes[],8,0)</f>
        <v>11023 – BILLARD CLUB NEUVES MAISONS</v>
      </c>
      <c r="N755" s="1">
        <f>'Cadre 01-09-2025'!A756</f>
        <v>0</v>
      </c>
      <c r="R755" s="11" t="str">
        <f t="shared" si="33"/>
        <v>140770 G</v>
      </c>
      <c r="T755" s="1" t="s">
        <v>1551</v>
      </c>
      <c r="U755" s="1" t="str">
        <f t="shared" si="34"/>
        <v>MARTINEZ JEAN PIERRE</v>
      </c>
      <c r="V755" s="1" t="str">
        <f t="shared" si="35"/>
        <v>11074 – COURCELLES SUR NIED</v>
      </c>
    </row>
    <row r="756" spans="2:22" ht="15.75" thickBot="1" x14ac:dyDescent="0.3">
      <c r="B756" s="6" t="str">
        <f>'Libre 01-09-2025'!A757</f>
        <v>015128 W</v>
      </c>
      <c r="C756" s="1" t="str">
        <f>VLOOKUP(B756,TableauLibre[],2,0)</f>
        <v>MARTINEZ JESUS RAYMOND</v>
      </c>
      <c r="D756" s="23" t="str">
        <f>VLOOKUP(B756,TableauLibre[],8,0)</f>
        <v>11049 – BILLARD CLUB MONTIER EN DER</v>
      </c>
      <c r="F756" s="1">
        <f>'Bande 01-09-2025'!A757</f>
        <v>0</v>
      </c>
      <c r="J756" s="13" t="str">
        <f>'3B 01-09-2025'!A757</f>
        <v>015026 Y</v>
      </c>
      <c r="K756" s="1" t="str">
        <f>VLOOKUP(J756,Tableau3Bandes[],2,0)</f>
        <v>WEBER LAURENT</v>
      </c>
      <c r="L756" s="23" t="str">
        <f>VLOOKUP(J756,Tableau3Bandes[],8,0)</f>
        <v>11005 – E.S. HAGONDANGE</v>
      </c>
      <c r="N756" s="1">
        <f>'Cadre 01-09-2025'!A757</f>
        <v>0</v>
      </c>
      <c r="R756" s="11" t="str">
        <f t="shared" si="33"/>
        <v>015128 W</v>
      </c>
      <c r="T756" s="1" t="s">
        <v>1553</v>
      </c>
      <c r="U756" s="1" t="str">
        <f t="shared" si="34"/>
        <v>MARTINEZ JESUS RAYMOND</v>
      </c>
      <c r="V756" s="1" t="str">
        <f t="shared" si="35"/>
        <v>11049 – BILLARD CLUB MONTIER EN DER</v>
      </c>
    </row>
    <row r="757" spans="2:22" ht="15.75" thickBot="1" x14ac:dyDescent="0.3">
      <c r="B757" s="6" t="str">
        <f>'Libre 01-09-2025'!A758</f>
        <v>010167 B</v>
      </c>
      <c r="C757" s="1" t="str">
        <f>VLOOKUP(B757,TableauLibre[],2,0)</f>
        <v>MARTINO LOIC</v>
      </c>
      <c r="D757" s="23" t="str">
        <f>VLOOKUP(B757,TableauLibre[],8,0)</f>
        <v>01006 – AMICALE DE BILLARD ECKBOLSHEIM</v>
      </c>
      <c r="F757" s="1">
        <f>'Bande 01-09-2025'!A758</f>
        <v>0</v>
      </c>
      <c r="J757" s="13" t="str">
        <f>'3B 01-09-2025'!A758</f>
        <v>010131 R</v>
      </c>
      <c r="K757" s="1" t="str">
        <f>VLOOKUP(J757,Tableau3Bandes[],2,0)</f>
        <v>WEHRLEN HANS</v>
      </c>
      <c r="L757" s="23" t="str">
        <f>VLOOKUP(J757,Tableau3Bandes[],8,0)</f>
        <v>01027 – B.C. GUEBWILLER</v>
      </c>
      <c r="N757" s="1">
        <f>'Cadre 01-09-2025'!A758</f>
        <v>0</v>
      </c>
      <c r="R757" s="11" t="str">
        <f t="shared" si="33"/>
        <v>010167 B</v>
      </c>
      <c r="T757" s="1" t="s">
        <v>1556</v>
      </c>
      <c r="U757" s="1" t="str">
        <f t="shared" si="34"/>
        <v>MARTINO LOIC</v>
      </c>
      <c r="V757" s="1" t="str">
        <f t="shared" si="35"/>
        <v>01006 – AMICALE DE BILLARD ECKBOLSHEIM</v>
      </c>
    </row>
    <row r="758" spans="2:22" ht="15.75" thickBot="1" x14ac:dyDescent="0.3">
      <c r="B758" s="6" t="str">
        <f>'Libre 01-09-2025'!A759</f>
        <v>175300 T</v>
      </c>
      <c r="C758" s="1" t="str">
        <f>VLOOKUP(B758,TableauLibre[],2,0)</f>
        <v>MARTINOT NORBERT</v>
      </c>
      <c r="D758" s="23" t="str">
        <f>VLOOKUP(B758,TableauLibre[],8,0)</f>
        <v>05028 – BILLARD CLUB DE MARIGNY ST FLAVY</v>
      </c>
      <c r="F758" s="1">
        <f>'Bande 01-09-2025'!A759</f>
        <v>0</v>
      </c>
      <c r="J758" s="13" t="str">
        <f>'3B 01-09-2025'!A759</f>
        <v>010111 X</v>
      </c>
      <c r="K758" s="1" t="str">
        <f>VLOOKUP(J758,Tableau3Bandes[],2,0)</f>
        <v>WERNERT DANIEL</v>
      </c>
      <c r="L758" s="23" t="str">
        <f>VLOOKUP(J758,Tableau3Bandes[],8,0)</f>
        <v>01041 – COLMAR BILLARD CLUB 71</v>
      </c>
      <c r="N758" s="1">
        <f>'Cadre 01-09-2025'!A759</f>
        <v>0</v>
      </c>
      <c r="R758" s="11" t="str">
        <f t="shared" si="33"/>
        <v>175300 T</v>
      </c>
      <c r="T758" s="1" t="s">
        <v>1558</v>
      </c>
      <c r="U758" s="1" t="str">
        <f t="shared" si="34"/>
        <v>MARTINOT NORBERT</v>
      </c>
      <c r="V758" s="1" t="str">
        <f t="shared" si="35"/>
        <v>05028 – BILLARD CLUB DE MARIGNY ST FLAVY</v>
      </c>
    </row>
    <row r="759" spans="2:22" ht="15.75" thickBot="1" x14ac:dyDescent="0.3">
      <c r="B759" s="6" t="str">
        <f>'Libre 01-09-2025'!A760</f>
        <v>179985 L</v>
      </c>
      <c r="C759" s="1" t="str">
        <f>VLOOKUP(B759,TableauLibre[],2,0)</f>
        <v>MARTINS RAUL</v>
      </c>
      <c r="D759" s="23" t="str">
        <f>VLOOKUP(B759,TableauLibre[],8,0)</f>
        <v>05028 – BILLARD CLUB DE MARIGNY ST FLAVY</v>
      </c>
      <c r="F759" s="1">
        <f>'Bande 01-09-2025'!A760</f>
        <v>0</v>
      </c>
      <c r="J759" s="13" t="str">
        <f>'3B 01-09-2025'!A760</f>
        <v>102031 H</v>
      </c>
      <c r="K759" s="1" t="str">
        <f>VLOOKUP(J759,Tableau3Bandes[],2,0)</f>
        <v>WERSINGER FRANCOIS</v>
      </c>
      <c r="L759" s="23" t="str">
        <f>VLOOKUP(J759,Tableau3Bandes[],8,0)</f>
        <v>01041 – COLMAR BILLARD CLUB 71</v>
      </c>
      <c r="N759" s="1">
        <f>'Cadre 01-09-2025'!A760</f>
        <v>0</v>
      </c>
      <c r="R759" s="11" t="str">
        <f t="shared" si="33"/>
        <v>179985 L</v>
      </c>
      <c r="T759" s="1" t="s">
        <v>1560</v>
      </c>
      <c r="U759" s="1" t="str">
        <f t="shared" si="34"/>
        <v>MARTINS RAUL</v>
      </c>
      <c r="V759" s="1" t="str">
        <f t="shared" si="35"/>
        <v>05028 – BILLARD CLUB DE MARIGNY ST FLAVY</v>
      </c>
    </row>
    <row r="760" spans="2:22" ht="15.75" thickBot="1" x14ac:dyDescent="0.3">
      <c r="B760" s="6" t="str">
        <f>'Libre 01-09-2025'!A761</f>
        <v>015131 Z</v>
      </c>
      <c r="C760" s="1" t="str">
        <f>VLOOKUP(B760,TableauLibre[],2,0)</f>
        <v>MASSE DIDIER</v>
      </c>
      <c r="D760" s="23" t="str">
        <f>VLOOKUP(B760,TableauLibre[],8,0)</f>
        <v>11051 – BILLARD CLUB BARISIEN</v>
      </c>
      <c r="F760" s="1">
        <f>'Bande 01-09-2025'!A761</f>
        <v>0</v>
      </c>
      <c r="J760" s="13" t="str">
        <f>'3B 01-09-2025'!A761</f>
        <v>128647 Z</v>
      </c>
      <c r="K760" s="1" t="str">
        <f>VLOOKUP(J760,Tableau3Bandes[],2,0)</f>
        <v>WERSINGER LOUIS</v>
      </c>
      <c r="L760" s="23" t="str">
        <f>VLOOKUP(J760,Tableau3Bandes[],8,0)</f>
        <v>11048 – ACADEMIE DE BILLARD DE ST DIZIER</v>
      </c>
      <c r="N760" s="1">
        <f>'Cadre 01-09-2025'!A761</f>
        <v>0</v>
      </c>
      <c r="R760" s="11" t="str">
        <f t="shared" si="33"/>
        <v>015131 Z</v>
      </c>
      <c r="T760" s="1" t="s">
        <v>1562</v>
      </c>
      <c r="U760" s="1" t="str">
        <f t="shared" si="34"/>
        <v>MASSE DIDIER</v>
      </c>
      <c r="V760" s="1" t="str">
        <f t="shared" si="35"/>
        <v>11051 – BILLARD CLUB BARISIEN</v>
      </c>
    </row>
    <row r="761" spans="2:22" ht="15.75" thickBot="1" x14ac:dyDescent="0.3">
      <c r="B761" s="6" t="str">
        <f>'Libre 01-09-2025'!A762</f>
        <v>014799 F</v>
      </c>
      <c r="C761" s="1" t="str">
        <f>VLOOKUP(B761,TableauLibre[],2,0)</f>
        <v>MASSON MICHEL</v>
      </c>
      <c r="D761" s="23" t="str">
        <f>VLOOKUP(B761,TableauLibre[],8,0)</f>
        <v>11011 – BILLARD CLUB LONGWY</v>
      </c>
      <c r="F761" s="1">
        <f>'Bande 01-09-2025'!A762</f>
        <v>0</v>
      </c>
      <c r="J761" s="13" t="str">
        <f>'3B 01-09-2025'!A762</f>
        <v>123488 O</v>
      </c>
      <c r="K761" s="1" t="str">
        <f>VLOOKUP(J761,Tableau3Bandes[],2,0)</f>
        <v>WEYMANN JEAN PHILIPPE</v>
      </c>
      <c r="L761" s="23" t="str">
        <f>VLOOKUP(J761,Tableau3Bandes[],8,0)</f>
        <v>01041 – COLMAR BILLARD CLUB 71</v>
      </c>
      <c r="N761" s="1">
        <f>'Cadre 01-09-2025'!A762</f>
        <v>0</v>
      </c>
      <c r="R761" s="11" t="str">
        <f t="shared" si="33"/>
        <v>014799 F</v>
      </c>
      <c r="T761" s="1" t="s">
        <v>1564</v>
      </c>
      <c r="U761" s="1" t="str">
        <f t="shared" si="34"/>
        <v>MASSON MICHEL</v>
      </c>
      <c r="V761" s="1" t="str">
        <f t="shared" si="35"/>
        <v>11011 – BILLARD CLUB LONGWY</v>
      </c>
    </row>
    <row r="762" spans="2:22" ht="15.75" thickBot="1" x14ac:dyDescent="0.3">
      <c r="B762" s="6" t="str">
        <f>'Libre 01-09-2025'!A763</f>
        <v>145719 P</v>
      </c>
      <c r="C762" s="1" t="str">
        <f>VLOOKUP(B762,TableauLibre[],2,0)</f>
        <v>MASSON QUENTIN</v>
      </c>
      <c r="D762" s="23" t="str">
        <f>VLOOKUP(B762,TableauLibre[],8,0)</f>
        <v>11029 – BILLARD CLUB MUSSIPONTAIN</v>
      </c>
      <c r="F762" s="1">
        <f>'Bande 01-09-2025'!A763</f>
        <v>0</v>
      </c>
      <c r="J762" s="13" t="str">
        <f>'3B 01-09-2025'!A763</f>
        <v>138786 Y</v>
      </c>
      <c r="K762" s="1" t="str">
        <f>VLOOKUP(J762,Tableau3Bandes[],2,0)</f>
        <v>WEYNANS CHRISTOPHER</v>
      </c>
      <c r="L762" s="23" t="str">
        <f>VLOOKUP(J762,Tableau3Bandes[],8,0)</f>
        <v>11048 – ACADEMIE DE BILLARD DE ST DIZIER</v>
      </c>
      <c r="N762" s="1">
        <f>'Cadre 01-09-2025'!A763</f>
        <v>0</v>
      </c>
      <c r="R762" s="11" t="str">
        <f t="shared" si="33"/>
        <v>145719 P</v>
      </c>
      <c r="T762" s="1" t="s">
        <v>1566</v>
      </c>
      <c r="U762" s="1" t="str">
        <f t="shared" si="34"/>
        <v>MASSON QUENTIN</v>
      </c>
      <c r="V762" s="1" t="str">
        <f t="shared" si="35"/>
        <v>11029 – BILLARD CLUB MUSSIPONTAIN</v>
      </c>
    </row>
    <row r="763" spans="2:22" ht="15.75" thickBot="1" x14ac:dyDescent="0.3">
      <c r="B763" s="6" t="str">
        <f>'Libre 01-09-2025'!A764</f>
        <v>139890 K</v>
      </c>
      <c r="C763" s="1" t="str">
        <f>VLOOKUP(B763,TableauLibre[],2,0)</f>
        <v>MATHERN MICHEL</v>
      </c>
      <c r="D763" s="23" t="str">
        <f>VLOOKUP(B763,TableauLibre[],8,0)</f>
        <v>01027 – B.C. GUEBWILLER</v>
      </c>
      <c r="F763" s="1">
        <f>'Bande 01-09-2025'!A764</f>
        <v>0</v>
      </c>
      <c r="J763" s="13" t="str">
        <f>'3B 01-09-2025'!A764</f>
        <v>101985 N</v>
      </c>
      <c r="K763" s="1" t="str">
        <f>VLOOKUP(J763,Tableau3Bandes[],2,0)</f>
        <v>WIDMANN REMY</v>
      </c>
      <c r="L763" s="23" t="str">
        <f>VLOOKUP(J763,Tableau3Bandes[],8,0)</f>
        <v>01016 – B.C. HAGUENAU</v>
      </c>
      <c r="N763" s="1">
        <f>'Cadre 01-09-2025'!A764</f>
        <v>0</v>
      </c>
      <c r="R763" s="11" t="str">
        <f t="shared" si="33"/>
        <v>139890 K</v>
      </c>
      <c r="T763" s="1" t="s">
        <v>1568</v>
      </c>
      <c r="U763" s="1" t="str">
        <f t="shared" si="34"/>
        <v>MATHERN MICHEL</v>
      </c>
      <c r="V763" s="1" t="str">
        <f t="shared" si="35"/>
        <v>01027 – B.C. GUEBWILLER</v>
      </c>
    </row>
    <row r="764" spans="2:22" ht="15.75" thickBot="1" x14ac:dyDescent="0.3">
      <c r="B764" s="6" t="str">
        <f>'Libre 01-09-2025'!A765</f>
        <v>111940 K</v>
      </c>
      <c r="C764" s="1" t="str">
        <f>VLOOKUP(B764,TableauLibre[],2,0)</f>
        <v>MATHIEU CHRISTIAN</v>
      </c>
      <c r="D764" s="23" t="str">
        <f>VLOOKUP(B764,TableauLibre[],8,0)</f>
        <v>01041 – COLMAR BILLARD CLUB 71</v>
      </c>
      <c r="F764" s="1">
        <f>'Bande 01-09-2025'!A765</f>
        <v>0</v>
      </c>
      <c r="J764" s="13" t="str">
        <f>'3B 01-09-2025'!A765</f>
        <v>010096 I</v>
      </c>
      <c r="K764" s="1" t="str">
        <f>VLOOKUP(J764,Tableau3Bandes[],2,0)</f>
        <v>WILL ROLAND</v>
      </c>
      <c r="L764" s="23" t="str">
        <f>VLOOKUP(J764,Tableau3Bandes[],8,0)</f>
        <v>01004 – B.C. BISCHHEIM</v>
      </c>
      <c r="N764" s="1">
        <f>'Cadre 01-09-2025'!A765</f>
        <v>0</v>
      </c>
      <c r="R764" s="11" t="str">
        <f t="shared" si="33"/>
        <v>111940 K</v>
      </c>
      <c r="T764" s="1" t="s">
        <v>1570</v>
      </c>
      <c r="U764" s="1" t="str">
        <f t="shared" si="34"/>
        <v>MATHIEU CHRISTIAN</v>
      </c>
      <c r="V764" s="1" t="str">
        <f t="shared" si="35"/>
        <v>01041 – COLMAR BILLARD CLUB 71</v>
      </c>
    </row>
    <row r="765" spans="2:22" ht="15.75" thickBot="1" x14ac:dyDescent="0.3">
      <c r="B765" s="6" t="str">
        <f>'Libre 01-09-2025'!A766</f>
        <v>015067 N</v>
      </c>
      <c r="C765" s="1" t="str">
        <f>VLOOKUP(B765,TableauLibre[],2,0)</f>
        <v>MATHIS VERONIQUE</v>
      </c>
      <c r="D765" s="23" t="str">
        <f>VLOOKUP(B765,TableauLibre[],8,0)</f>
        <v>11034 – BILLARD CLUB EPINAL</v>
      </c>
      <c r="F765" s="1">
        <f>'Bande 01-09-2025'!A766</f>
        <v>0</v>
      </c>
      <c r="J765" s="13" t="str">
        <f>'3B 01-09-2025'!A766</f>
        <v>121179 T</v>
      </c>
      <c r="K765" s="1" t="str">
        <f>VLOOKUP(J765,Tableau3Bandes[],2,0)</f>
        <v>WILLMANN SOLOFO</v>
      </c>
      <c r="L765" s="23" t="str">
        <f>VLOOKUP(J765,Tableau3Bandes[],8,0)</f>
        <v>05034 – BILLARD TROYES AGGLO</v>
      </c>
      <c r="N765" s="1">
        <f>'Cadre 01-09-2025'!A766</f>
        <v>0</v>
      </c>
      <c r="R765" s="11" t="str">
        <f t="shared" si="33"/>
        <v>015067 N</v>
      </c>
      <c r="T765" s="1" t="s">
        <v>1572</v>
      </c>
      <c r="U765" s="1" t="str">
        <f t="shared" si="34"/>
        <v>MATHIS VERONIQUE</v>
      </c>
      <c r="V765" s="1" t="str">
        <f t="shared" si="35"/>
        <v>11034 – BILLARD CLUB EPINAL</v>
      </c>
    </row>
    <row r="766" spans="2:22" ht="15.75" thickBot="1" x14ac:dyDescent="0.3">
      <c r="B766" s="6" t="str">
        <f>'Libre 01-09-2025'!A767</f>
        <v>010142 C</v>
      </c>
      <c r="C766" s="1" t="str">
        <f>VLOOKUP(B766,TableauLibre[],2,0)</f>
        <v>MAUBERT PATRICK</v>
      </c>
      <c r="D766" s="23" t="str">
        <f>VLOOKUP(B766,TableauLibre[],8,0)</f>
        <v>01020 – B.C. 1947 SELESTAT</v>
      </c>
      <c r="F766" s="1">
        <f>'Bande 01-09-2025'!A767</f>
        <v>0</v>
      </c>
      <c r="J766" s="13" t="str">
        <f>'3B 01-09-2025'!A767</f>
        <v>010406 G</v>
      </c>
      <c r="K766" s="1" t="str">
        <f>VLOOKUP(J766,Tableau3Bandes[],2,0)</f>
        <v>WINTERHALTER YVES</v>
      </c>
      <c r="L766" s="23" t="str">
        <f>VLOOKUP(J766,Tableau3Bandes[],8,0)</f>
        <v>01006 – AMICALE DE BILLARD ECKBOLSHEIM</v>
      </c>
      <c r="N766" s="1">
        <f>'Cadre 01-09-2025'!A767</f>
        <v>0</v>
      </c>
      <c r="R766" s="11" t="str">
        <f t="shared" si="33"/>
        <v>010142 C</v>
      </c>
      <c r="T766" s="1" t="s">
        <v>1574</v>
      </c>
      <c r="U766" s="1" t="str">
        <f t="shared" si="34"/>
        <v>MAUBERT PATRICK</v>
      </c>
      <c r="V766" s="1" t="str">
        <f t="shared" si="35"/>
        <v>01020 – B.C. 1947 SELESTAT</v>
      </c>
    </row>
    <row r="767" spans="2:22" ht="15.75" thickBot="1" x14ac:dyDescent="0.3">
      <c r="B767" s="6" t="str">
        <f>'Libre 01-09-2025'!A768</f>
        <v>139495 F</v>
      </c>
      <c r="C767" s="1" t="str">
        <f>VLOOKUP(B767,TableauLibre[],2,0)</f>
        <v>MAUCOTEL GILBERT</v>
      </c>
      <c r="D767" s="23" t="str">
        <f>VLOOKUP(B767,TableauLibre[],8,0)</f>
        <v>11063 – S.A.VERDUN SECTION BILLARD</v>
      </c>
      <c r="F767" s="1">
        <f>'Bande 01-09-2025'!A768</f>
        <v>0</v>
      </c>
      <c r="J767" s="13" t="str">
        <f>'3B 01-09-2025'!A768</f>
        <v>010017 H</v>
      </c>
      <c r="K767" s="1" t="str">
        <f>VLOOKUP(J767,Tableau3Bandes[],2,0)</f>
        <v>WITZ CLAUDE</v>
      </c>
      <c r="L767" s="23" t="str">
        <f>VLOOKUP(J767,Tableau3Bandes[],8,0)</f>
        <v>01035 – B.C. 60 COCOBEN</v>
      </c>
      <c r="N767" s="1">
        <f>'Cadre 01-09-2025'!A768</f>
        <v>0</v>
      </c>
      <c r="R767" s="11" t="str">
        <f t="shared" si="33"/>
        <v>139495 F</v>
      </c>
      <c r="T767" s="1" t="s">
        <v>1576</v>
      </c>
      <c r="U767" s="1" t="str">
        <f t="shared" si="34"/>
        <v>MAUCOTEL GILBERT</v>
      </c>
      <c r="V767" s="1" t="str">
        <f t="shared" si="35"/>
        <v>11063 – S.A.VERDUN SECTION BILLARD</v>
      </c>
    </row>
    <row r="768" spans="2:22" ht="15.75" thickBot="1" x14ac:dyDescent="0.3">
      <c r="B768" s="6" t="str">
        <f>'Libre 01-09-2025'!A769</f>
        <v>132189 F</v>
      </c>
      <c r="C768" s="1" t="str">
        <f>VLOOKUP(B768,TableauLibre[],2,0)</f>
        <v>MAUDUIT CHRISTOPHE</v>
      </c>
      <c r="D768" s="23" t="str">
        <f>VLOOKUP(B768,TableauLibre[],8,0)</f>
        <v>05028 – BILLARD CLUB DE MARIGNY ST FLAVY</v>
      </c>
      <c r="F768" s="1">
        <f>'Bande 01-09-2025'!A769</f>
        <v>0</v>
      </c>
      <c r="J768" s="13" t="str">
        <f>'3B 01-09-2025'!A769</f>
        <v>010207 P</v>
      </c>
      <c r="K768" s="1" t="str">
        <f>VLOOKUP(J768,Tableau3Bandes[],2,0)</f>
        <v>WOLFF MICHEL</v>
      </c>
      <c r="L768" s="23" t="str">
        <f>VLOOKUP(J768,Tableau3Bandes[],8,0)</f>
        <v>01006 – AMICALE DE BILLARD ECKBOLSHEIM</v>
      </c>
      <c r="N768" s="1">
        <f>'Cadre 01-09-2025'!A769</f>
        <v>0</v>
      </c>
      <c r="R768" s="11" t="str">
        <f t="shared" si="33"/>
        <v>132189 F</v>
      </c>
      <c r="T768" s="1" t="s">
        <v>1578</v>
      </c>
      <c r="U768" s="1" t="str">
        <f t="shared" si="34"/>
        <v>MAUDUIT CHRISTOPHE</v>
      </c>
      <c r="V768" s="1" t="str">
        <f t="shared" si="35"/>
        <v>05028 – BILLARD CLUB DE MARIGNY ST FLAVY</v>
      </c>
    </row>
    <row r="769" spans="2:22" ht="15.75" thickBot="1" x14ac:dyDescent="0.3">
      <c r="B769" s="6" t="str">
        <f>'Libre 01-09-2025'!A770</f>
        <v>140968 W</v>
      </c>
      <c r="C769" s="1" t="str">
        <f>VLOOKUP(B769,TableauLibre[],2,0)</f>
        <v>MAYER CELINE</v>
      </c>
      <c r="D769" s="23" t="str">
        <f>VLOOKUP(B769,TableauLibre[],8,0)</f>
        <v>11078 – BILLARD CLUB DE BRIEY</v>
      </c>
      <c r="F769" s="1">
        <f>'Bande 01-09-2025'!A770</f>
        <v>0</v>
      </c>
      <c r="J769" s="13" t="str">
        <f>'3B 01-09-2025'!A770</f>
        <v>150569 M</v>
      </c>
      <c r="K769" s="1" t="str">
        <f>VLOOKUP(J769,Tableau3Bandes[],2,0)</f>
        <v>YILMAZ SALIH</v>
      </c>
      <c r="L769" s="23" t="str">
        <f>VLOOKUP(J769,Tableau3Bandes[],8,0)</f>
        <v>01002 – B.C 1935 STRASBOURG-SCHILTIGHEIM</v>
      </c>
      <c r="N769" s="1">
        <f>'Cadre 01-09-2025'!A770</f>
        <v>0</v>
      </c>
      <c r="R769" s="11" t="str">
        <f t="shared" si="33"/>
        <v>140968 W</v>
      </c>
      <c r="T769" s="1" t="s">
        <v>1580</v>
      </c>
      <c r="U769" s="1" t="str">
        <f t="shared" si="34"/>
        <v>MAYER CELINE</v>
      </c>
      <c r="V769" s="1" t="str">
        <f t="shared" si="35"/>
        <v>11078 – BILLARD CLUB DE BRIEY</v>
      </c>
    </row>
    <row r="770" spans="2:22" ht="15.75" thickBot="1" x14ac:dyDescent="0.3">
      <c r="B770" s="6" t="str">
        <f>'Libre 01-09-2025'!A771</f>
        <v>148025 X</v>
      </c>
      <c r="C770" s="1" t="str">
        <f>VLOOKUP(B770,TableauLibre[],2,0)</f>
        <v>MAYER STEPHANE</v>
      </c>
      <c r="D770" s="23" t="str">
        <f>VLOOKUP(B770,TableauLibre[],8,0)</f>
        <v>11078 – BILLARD CLUB DE BRIEY</v>
      </c>
      <c r="F770" s="1">
        <f>'Bande 01-09-2025'!A771</f>
        <v>0</v>
      </c>
      <c r="J770" s="13" t="str">
        <f>'3B 01-09-2025'!A771</f>
        <v>136938 W</v>
      </c>
      <c r="K770" s="1" t="str">
        <f>VLOOKUP(J770,Tableau3Bandes[],2,0)</f>
        <v>ZACCARIA GIOVANNI</v>
      </c>
      <c r="L770" s="23" t="str">
        <f>VLOOKUP(J770,Tableau3Bandes[],8,0)</f>
        <v>11063 – S.A.VERDUN SECTION BILLARD</v>
      </c>
      <c r="N770" s="1">
        <f>'Cadre 01-09-2025'!A771</f>
        <v>0</v>
      </c>
      <c r="R770" s="11" t="str">
        <f t="shared" ref="R770:R833" si="36">B770</f>
        <v>148025 X</v>
      </c>
      <c r="T770" s="1" t="s">
        <v>1582</v>
      </c>
      <c r="U770" s="1" t="str">
        <f t="shared" ref="U770:U833" si="37">VLOOKUP(T770,B:D,2,0)</f>
        <v>MAYER STEPHANE</v>
      </c>
      <c r="V770" s="1" t="str">
        <f t="shared" ref="V770:V833" si="38">VLOOKUP(T770,B:D,3,0)</f>
        <v>11078 – BILLARD CLUB DE BRIEY</v>
      </c>
    </row>
    <row r="771" spans="2:22" ht="15.75" thickBot="1" x14ac:dyDescent="0.3">
      <c r="B771" s="6" t="str">
        <f>'Libre 01-09-2025'!A772</f>
        <v>147289 X</v>
      </c>
      <c r="C771" s="1" t="str">
        <f>VLOOKUP(B771,TableauLibre[],2,0)</f>
        <v>MAYEUR FRANCIS</v>
      </c>
      <c r="D771" s="23" t="str">
        <f>VLOOKUP(B771,TableauLibre[],8,0)</f>
        <v>11051 – BILLARD CLUB BARISIEN</v>
      </c>
      <c r="F771" s="1">
        <f>'Bande 01-09-2025'!A772</f>
        <v>0</v>
      </c>
      <c r="J771" s="13" t="str">
        <f>'3B 01-09-2025'!A772</f>
        <v>010411 L</v>
      </c>
      <c r="K771" s="1" t="str">
        <f>VLOOKUP(J771,Tableau3Bandes[],2,0)</f>
        <v>ZAEGEL LAURENT</v>
      </c>
      <c r="L771" s="23" t="str">
        <f>VLOOKUP(J771,Tableau3Bandes[],8,0)</f>
        <v>01004 – B.C. BISCHHEIM</v>
      </c>
      <c r="N771" s="1">
        <f>'Cadre 01-09-2025'!A772</f>
        <v>0</v>
      </c>
      <c r="R771" s="11" t="str">
        <f t="shared" si="36"/>
        <v>147289 X</v>
      </c>
      <c r="T771" s="1" t="s">
        <v>1584</v>
      </c>
      <c r="U771" s="1" t="str">
        <f t="shared" si="37"/>
        <v>MAYEUR FRANCIS</v>
      </c>
      <c r="V771" s="1" t="str">
        <f t="shared" si="38"/>
        <v>11051 – BILLARD CLUB BARISIEN</v>
      </c>
    </row>
    <row r="772" spans="2:22" ht="15.75" thickBot="1" x14ac:dyDescent="0.3">
      <c r="B772" s="6" t="str">
        <f>'Libre 01-09-2025'!A773</f>
        <v>014983 H</v>
      </c>
      <c r="C772" s="1" t="str">
        <f>VLOOKUP(B772,TableauLibre[],2,0)</f>
        <v>MAYEUR MARCEL</v>
      </c>
      <c r="D772" s="23" t="str">
        <f>VLOOKUP(B772,TableauLibre[],8,0)</f>
        <v>11051 – BILLARD CLUB BARISIEN</v>
      </c>
      <c r="F772" s="1">
        <f>'Bande 01-09-2025'!A773</f>
        <v>0</v>
      </c>
      <c r="J772" s="13" t="str">
        <f>'3B 01-09-2025'!A773</f>
        <v>015323 J</v>
      </c>
      <c r="K772" s="1" t="str">
        <f>VLOOKUP(J772,Tableau3Bandes[],2,0)</f>
        <v>ZAHNER FRANCK</v>
      </c>
      <c r="L772" s="23" t="str">
        <f>VLOOKUP(J772,Tableau3Bandes[],8,0)</f>
        <v>11067 – BILLARD CLUB FLORANGE</v>
      </c>
      <c r="N772" s="1">
        <f>'Cadre 01-09-2025'!A773</f>
        <v>0</v>
      </c>
      <c r="R772" s="11" t="str">
        <f t="shared" si="36"/>
        <v>014983 H</v>
      </c>
      <c r="T772" s="1" t="s">
        <v>1586</v>
      </c>
      <c r="U772" s="1" t="str">
        <f t="shared" si="37"/>
        <v>MAYEUR MARCEL</v>
      </c>
      <c r="V772" s="1" t="str">
        <f t="shared" si="38"/>
        <v>11051 – BILLARD CLUB BARISIEN</v>
      </c>
    </row>
    <row r="773" spans="2:22" ht="15.75" thickBot="1" x14ac:dyDescent="0.3">
      <c r="B773" s="6" t="str">
        <f>'Libre 01-09-2025'!A774</f>
        <v>012021 J</v>
      </c>
      <c r="C773" s="1" t="str">
        <f>VLOOKUP(B773,TableauLibre[],2,0)</f>
        <v>MAZET PATRICK</v>
      </c>
      <c r="D773" s="23" t="str">
        <f>VLOOKUP(B773,TableauLibre[],8,0)</f>
        <v>05043 – ACAD. TAPIS VERT DE REIMS</v>
      </c>
      <c r="F773" s="1">
        <f>'Bande 01-09-2025'!A774</f>
        <v>0</v>
      </c>
      <c r="J773" s="13" t="str">
        <f>'3B 01-09-2025'!A774</f>
        <v>010353 F</v>
      </c>
      <c r="K773" s="1" t="str">
        <f>VLOOKUP(J773,Tableau3Bandes[],2,0)</f>
        <v>ZAJKOWSKI YANECK</v>
      </c>
      <c r="L773" s="23" t="str">
        <f>VLOOKUP(J773,Tableau3Bandes[],8,0)</f>
        <v>01010 – B.C. LINGOLSHEIM</v>
      </c>
      <c r="N773" s="1">
        <f>'Cadre 01-09-2025'!A774</f>
        <v>0</v>
      </c>
      <c r="R773" s="11" t="str">
        <f t="shared" si="36"/>
        <v>012021 J</v>
      </c>
      <c r="T773" s="1" t="s">
        <v>1588</v>
      </c>
      <c r="U773" s="1" t="str">
        <f t="shared" si="37"/>
        <v>MAZET PATRICK</v>
      </c>
      <c r="V773" s="1" t="str">
        <f t="shared" si="38"/>
        <v>05043 – ACAD. TAPIS VERT DE REIMS</v>
      </c>
    </row>
    <row r="774" spans="2:22" ht="15.75" thickBot="1" x14ac:dyDescent="0.3">
      <c r="B774" s="6" t="str">
        <f>'Libre 01-09-2025'!A775</f>
        <v>140763 Z</v>
      </c>
      <c r="C774" s="1" t="str">
        <f>VLOOKUP(B774,TableauLibre[],2,0)</f>
        <v>MEDDAHI MOHAMED</v>
      </c>
      <c r="D774" s="23" t="str">
        <f>VLOOKUP(B774,TableauLibre[],8,0)</f>
        <v>11013 – BILLARD CLUB METZ</v>
      </c>
      <c r="F774" s="1">
        <f>'Bande 01-09-2025'!A775</f>
        <v>0</v>
      </c>
      <c r="J774" s="13" t="str">
        <f>'3B 01-09-2025'!A775</f>
        <v>128864 I</v>
      </c>
      <c r="K774" s="1" t="str">
        <f>VLOOKUP(J774,Tableau3Bandes[],2,0)</f>
        <v>ZANIN DENIS</v>
      </c>
      <c r="L774" s="23" t="str">
        <f>VLOOKUP(J774,Tableau3Bandes[],8,0)</f>
        <v>01002 – B.C 1935 STRASBOURG-SCHILTIGHEIM</v>
      </c>
      <c r="N774" s="1">
        <f>'Cadre 01-09-2025'!A775</f>
        <v>0</v>
      </c>
      <c r="R774" s="11" t="str">
        <f t="shared" si="36"/>
        <v>140763 Z</v>
      </c>
      <c r="T774" s="1" t="s">
        <v>1590</v>
      </c>
      <c r="U774" s="1" t="str">
        <f t="shared" si="37"/>
        <v>MEDDAHI MOHAMED</v>
      </c>
      <c r="V774" s="1" t="str">
        <f t="shared" si="38"/>
        <v>11013 – BILLARD CLUB METZ</v>
      </c>
    </row>
    <row r="775" spans="2:22" ht="15.75" thickBot="1" x14ac:dyDescent="0.3">
      <c r="B775" s="6" t="str">
        <f>'Libre 01-09-2025'!A776</f>
        <v>166305 R</v>
      </c>
      <c r="C775" s="1" t="str">
        <f>VLOOKUP(B775,TableauLibre[],2,0)</f>
        <v>MEIRHAEGHE PHILIPPE</v>
      </c>
      <c r="D775" s="23" t="str">
        <f>VLOOKUP(B775,TableauLibre[],8,0)</f>
        <v>05035 – ROMILLY SPORT 10 SECTION BILLARD</v>
      </c>
      <c r="F775" s="1">
        <f>'Bande 01-09-2025'!A776</f>
        <v>0</v>
      </c>
      <c r="J775" s="13" t="str">
        <f>'3B 01-09-2025'!A776</f>
        <v>012115 Z</v>
      </c>
      <c r="K775" s="1" t="str">
        <f>VLOOKUP(J775,Tableau3Bandes[],2,0)</f>
        <v>ZAWORSKI FRANCIS</v>
      </c>
      <c r="L775" s="23" t="str">
        <f>VLOOKUP(J775,Tableau3Bandes[],8,0)</f>
        <v>05041 – BILLARD CLUB DE GRAUVES</v>
      </c>
      <c r="N775" s="1">
        <f>'Cadre 01-09-2025'!A776</f>
        <v>0</v>
      </c>
      <c r="R775" s="11" t="str">
        <f t="shared" si="36"/>
        <v>166305 R</v>
      </c>
      <c r="T775" s="1" t="s">
        <v>1592</v>
      </c>
      <c r="U775" s="1" t="str">
        <f t="shared" si="37"/>
        <v>MEIRHAEGHE PHILIPPE</v>
      </c>
      <c r="V775" s="1" t="str">
        <f t="shared" si="38"/>
        <v>05035 – ROMILLY SPORT 10 SECTION BILLARD</v>
      </c>
    </row>
    <row r="776" spans="2:22" ht="15.75" thickBot="1" x14ac:dyDescent="0.3">
      <c r="B776" s="6" t="str">
        <f>'Libre 01-09-2025'!A777</f>
        <v>010193 B</v>
      </c>
      <c r="C776" s="1" t="str">
        <f>VLOOKUP(B776,TableauLibre[],2,0)</f>
        <v>MEISTER ALFRED</v>
      </c>
      <c r="D776" s="23" t="str">
        <f>VLOOKUP(B776,TableauLibre[],8,0)</f>
        <v>01006 – AMICALE DE BILLARD ECKBOLSHEIM</v>
      </c>
      <c r="F776" s="1">
        <f>'Bande 01-09-2025'!A777</f>
        <v>0</v>
      </c>
      <c r="J776" s="13" t="str">
        <f>'3B 01-09-2025'!A777</f>
        <v>139797 V</v>
      </c>
      <c r="K776" s="1" t="str">
        <f>VLOOKUP(J776,Tableau3Bandes[],2,0)</f>
        <v>ZECCHIN BRUNO</v>
      </c>
      <c r="L776" s="23" t="str">
        <f>VLOOKUP(J776,Tableau3Bandes[],8,0)</f>
        <v>11027 – ASS. SPORT. LAXOVIENNE DE BILLARD</v>
      </c>
      <c r="N776" s="1">
        <f>'Cadre 01-09-2025'!A777</f>
        <v>0</v>
      </c>
      <c r="R776" s="11" t="str">
        <f t="shared" si="36"/>
        <v>010193 B</v>
      </c>
      <c r="T776" s="1" t="s">
        <v>1594</v>
      </c>
      <c r="U776" s="1" t="str">
        <f t="shared" si="37"/>
        <v>MEISTER ALFRED</v>
      </c>
      <c r="V776" s="1" t="str">
        <f t="shared" si="38"/>
        <v>01006 – AMICALE DE BILLARD ECKBOLSHEIM</v>
      </c>
    </row>
    <row r="777" spans="2:22" ht="15.75" thickBot="1" x14ac:dyDescent="0.3">
      <c r="B777" s="6" t="str">
        <f>'Libre 01-09-2025'!A778</f>
        <v>148014 K</v>
      </c>
      <c r="C777" s="1" t="str">
        <f>VLOOKUP(B777,TableauLibre[],2,0)</f>
        <v>MELIERE PIERRE</v>
      </c>
      <c r="D777" s="23" t="str">
        <f>VLOOKUP(B777,TableauLibre[],8,0)</f>
        <v>05043 – ACAD. TAPIS VERT DE REIMS</v>
      </c>
      <c r="F777" s="1">
        <f>'Bande 01-09-2025'!A778</f>
        <v>0</v>
      </c>
      <c r="J777" s="13" t="str">
        <f>'3B 01-09-2025'!A778</f>
        <v>010431 F</v>
      </c>
      <c r="K777" s="1" t="str">
        <f>VLOOKUP(J777,Tableau3Bandes[],2,0)</f>
        <v>ZENNER JEAN ROBERT</v>
      </c>
      <c r="L777" s="23" t="str">
        <f>VLOOKUP(J777,Tableau3Bandes[],8,0)</f>
        <v>01004 – B.C. BISCHHEIM</v>
      </c>
      <c r="N777" s="1">
        <f>'Cadre 01-09-2025'!A778</f>
        <v>0</v>
      </c>
      <c r="R777" s="11" t="str">
        <f t="shared" si="36"/>
        <v>148014 K</v>
      </c>
      <c r="T777" s="1" t="s">
        <v>1596</v>
      </c>
      <c r="U777" s="1" t="str">
        <f t="shared" si="37"/>
        <v>MELIERE PIERRE</v>
      </c>
      <c r="V777" s="1" t="str">
        <f t="shared" si="38"/>
        <v>05043 – ACAD. TAPIS VERT DE REIMS</v>
      </c>
    </row>
    <row r="778" spans="2:22" ht="15.75" thickBot="1" x14ac:dyDescent="0.3">
      <c r="B778" s="6" t="str">
        <f>'Libre 01-09-2025'!A779</f>
        <v>131128 K</v>
      </c>
      <c r="C778" s="1" t="str">
        <f>VLOOKUP(B778,TableauLibre[],2,0)</f>
        <v>MELIS REMI</v>
      </c>
      <c r="D778" s="23" t="str">
        <f>VLOOKUP(B778,TableauLibre[],8,0)</f>
        <v>11105 – BILLARD CLUB DE SAINT NICOLAS DE PORT</v>
      </c>
      <c r="F778" s="1">
        <f>'Bande 01-09-2025'!A779</f>
        <v>0</v>
      </c>
      <c r="J778" s="13" t="str">
        <f>'3B 01-09-2025'!A779</f>
        <v>010026 Q</v>
      </c>
      <c r="K778" s="1" t="str">
        <f>VLOOKUP(J778,Tableau3Bandes[],2,0)</f>
        <v>ZICHE CHARLES</v>
      </c>
      <c r="L778" s="23" t="str">
        <f>VLOOKUP(J778,Tableau3Bandes[],8,0)</f>
        <v>01004 – B.C. BISCHHEIM</v>
      </c>
      <c r="N778" s="1">
        <f>'Cadre 01-09-2025'!A779</f>
        <v>0</v>
      </c>
      <c r="R778" s="11" t="str">
        <f t="shared" si="36"/>
        <v>131128 K</v>
      </c>
      <c r="T778" s="1" t="s">
        <v>1598</v>
      </c>
      <c r="U778" s="1" t="str">
        <f t="shared" si="37"/>
        <v>MELIS REMI</v>
      </c>
      <c r="V778" s="1" t="str">
        <f t="shared" si="38"/>
        <v>11105 – BILLARD CLUB DE SAINT NICOLAS DE PORT</v>
      </c>
    </row>
    <row r="779" spans="2:22" ht="15.75" thickBot="1" x14ac:dyDescent="0.3">
      <c r="B779" s="6" t="str">
        <f>'Libre 01-09-2025'!A780</f>
        <v>150120 Z</v>
      </c>
      <c r="C779" s="1" t="str">
        <f>VLOOKUP(B779,TableauLibre[],2,0)</f>
        <v>MENNINGER ERIC</v>
      </c>
      <c r="D779" s="23" t="str">
        <f>VLOOKUP(B779,TableauLibre[],8,0)</f>
        <v>01020 – B.C. 1947 SELESTAT</v>
      </c>
      <c r="F779" s="1">
        <f>'Bande 01-09-2025'!A780</f>
        <v>0</v>
      </c>
      <c r="J779" s="13" t="str">
        <f>'3B 01-09-2025'!A780</f>
        <v>010363 P</v>
      </c>
      <c r="K779" s="1" t="str">
        <f>VLOOKUP(J779,Tableau3Bandes[],2,0)</f>
        <v>ZILLIG PIERRE</v>
      </c>
      <c r="L779" s="23" t="str">
        <f>VLOOKUP(J779,Tableau3Bandes[],8,0)</f>
        <v>01010 – B.C. LINGOLSHEIM</v>
      </c>
      <c r="N779" s="1">
        <f>'Cadre 01-09-2025'!A780</f>
        <v>0</v>
      </c>
      <c r="R779" s="11" t="str">
        <f t="shared" si="36"/>
        <v>150120 Z</v>
      </c>
      <c r="T779" s="1" t="s">
        <v>1601</v>
      </c>
      <c r="U779" s="1" t="str">
        <f t="shared" si="37"/>
        <v>MENNINGER ERIC</v>
      </c>
      <c r="V779" s="1" t="str">
        <f t="shared" si="38"/>
        <v>01020 – B.C. 1947 SELESTAT</v>
      </c>
    </row>
    <row r="780" spans="2:22" ht="15.75" thickBot="1" x14ac:dyDescent="0.3">
      <c r="B780" s="6" t="str">
        <f>'Libre 01-09-2025'!A781</f>
        <v>129741 B</v>
      </c>
      <c r="C780" s="1" t="str">
        <f>VLOOKUP(B780,TableauLibre[],2,0)</f>
        <v>MERCHEZ AMAURY</v>
      </c>
      <c r="D780" s="23" t="str">
        <f>VLOOKUP(B780,TableauLibre[],8,0)</f>
        <v>05040 – EPERNAY BILLARD CLUB</v>
      </c>
      <c r="F780" s="1">
        <f>'Bande 01-09-2025'!A781</f>
        <v>0</v>
      </c>
      <c r="J780" s="13" t="str">
        <f>'3B 01-09-2025'!A781</f>
        <v>177289 F</v>
      </c>
      <c r="K780" s="1" t="str">
        <f>VLOOKUP(J780,Tableau3Bandes[],2,0)</f>
        <v>ZIMMERLIN MICHEL</v>
      </c>
      <c r="L780" s="23" t="str">
        <f>VLOOKUP(J780,Tableau3Bandes[],8,0)</f>
        <v>01070 – FCM BILLARD</v>
      </c>
      <c r="N780" s="1">
        <f>'Cadre 01-09-2025'!A781</f>
        <v>0</v>
      </c>
      <c r="R780" s="11" t="str">
        <f t="shared" si="36"/>
        <v>129741 B</v>
      </c>
      <c r="T780" s="1" t="s">
        <v>1603</v>
      </c>
      <c r="U780" s="1" t="str">
        <f t="shared" si="37"/>
        <v>MERCHEZ AMAURY</v>
      </c>
      <c r="V780" s="1" t="str">
        <f t="shared" si="38"/>
        <v>05040 – EPERNAY BILLARD CLUB</v>
      </c>
    </row>
    <row r="781" spans="2:22" ht="15.75" thickBot="1" x14ac:dyDescent="0.3">
      <c r="B781" s="6" t="str">
        <f>'Libre 01-09-2025'!A782</f>
        <v>150967 V</v>
      </c>
      <c r="C781" s="1" t="str">
        <f>VLOOKUP(B781,TableauLibre[],2,0)</f>
        <v>MERCIER JEAN</v>
      </c>
      <c r="D781" s="23" t="str">
        <f>VLOOKUP(B781,TableauLibre[],8,0)</f>
        <v>11052 – BILLARD CLUB FRIGNICOURT</v>
      </c>
      <c r="F781" s="1">
        <f>'Bande 01-09-2025'!A782</f>
        <v>0</v>
      </c>
      <c r="J781" s="13" t="str">
        <f>'3B 01-09-2025'!A782</f>
        <v>136812 A</v>
      </c>
      <c r="K781" s="1" t="str">
        <f>VLOOKUP(J781,Tableau3Bandes[],2,0)</f>
        <v>ZUNIC FRANCOIS</v>
      </c>
      <c r="L781" s="23" t="str">
        <f>VLOOKUP(J781,Tableau3Bandes[],8,0)</f>
        <v>05043 – ACAD. TAPIS VERT DE REIMS</v>
      </c>
      <c r="N781" s="1">
        <f>'Cadre 01-09-2025'!A782</f>
        <v>0</v>
      </c>
      <c r="R781" s="11" t="str">
        <f t="shared" si="36"/>
        <v>150967 V</v>
      </c>
      <c r="T781" s="1" t="s">
        <v>1605</v>
      </c>
      <c r="U781" s="1" t="str">
        <f t="shared" si="37"/>
        <v>MERCIER JEAN</v>
      </c>
      <c r="V781" s="1" t="str">
        <f t="shared" si="38"/>
        <v>11052 – BILLARD CLUB FRIGNICOURT</v>
      </c>
    </row>
    <row r="782" spans="2:22" ht="15.75" thickBot="1" x14ac:dyDescent="0.3">
      <c r="B782" s="6" t="str">
        <f>'Libre 01-09-2025'!A783</f>
        <v>131395 R</v>
      </c>
      <c r="C782" s="1" t="str">
        <f>VLOOKUP(B782,TableauLibre[],2,0)</f>
        <v>MERCIER PAUL</v>
      </c>
      <c r="D782" s="23" t="str">
        <f>VLOOKUP(B782,TableauLibre[],8,0)</f>
        <v>11017 – BILLARD CLUB MOYEUVRE</v>
      </c>
      <c r="F782" s="1">
        <f>'Bande 01-09-2025'!A783</f>
        <v>0</v>
      </c>
      <c r="J782" s="13">
        <f>'3B 01-09-2025'!A783</f>
        <v>0</v>
      </c>
      <c r="K782" s="1" t="e">
        <f>VLOOKUP(J782,Tableau3Bandes[],2,0)</f>
        <v>#N/A</v>
      </c>
      <c r="L782" s="23" t="e">
        <f>VLOOKUP(J782,Tableau3Bandes[],8,0)</f>
        <v>#N/A</v>
      </c>
      <c r="N782" s="1">
        <f>'Cadre 01-09-2025'!A783</f>
        <v>0</v>
      </c>
      <c r="R782" s="11" t="str">
        <f t="shared" si="36"/>
        <v>131395 R</v>
      </c>
      <c r="T782" s="1" t="s">
        <v>1607</v>
      </c>
      <c r="U782" s="1" t="str">
        <f t="shared" si="37"/>
        <v>MERCIER PAUL</v>
      </c>
      <c r="V782" s="1" t="str">
        <f t="shared" si="38"/>
        <v>11017 – BILLARD CLUB MOYEUVRE</v>
      </c>
    </row>
    <row r="783" spans="2:22" ht="15.75" thickBot="1" x14ac:dyDescent="0.3">
      <c r="B783" s="6" t="str">
        <f>'Libre 01-09-2025'!A784</f>
        <v>148288 H</v>
      </c>
      <c r="C783" s="1" t="str">
        <f>VLOOKUP(B783,TableauLibre[],2,0)</f>
        <v>MERTZ REMY</v>
      </c>
      <c r="D783" s="23" t="str">
        <f>VLOOKUP(B783,TableauLibre[],8,0)</f>
        <v>01010 – B.C. LINGOLSHEIM</v>
      </c>
      <c r="F783" s="1">
        <f>'Bande 01-09-2025'!A784</f>
        <v>0</v>
      </c>
      <c r="J783" s="13">
        <f>'3B 01-09-2025'!A784</f>
        <v>0</v>
      </c>
      <c r="K783" s="1" t="e">
        <f>VLOOKUP(J783,Tableau3Bandes[],2,0)</f>
        <v>#N/A</v>
      </c>
      <c r="L783" s="23" t="e">
        <f>VLOOKUP(J783,Tableau3Bandes[],8,0)</f>
        <v>#N/A</v>
      </c>
      <c r="N783" s="1">
        <f>'Cadre 01-09-2025'!A784</f>
        <v>0</v>
      </c>
      <c r="R783" s="11" t="str">
        <f t="shared" si="36"/>
        <v>148288 H</v>
      </c>
      <c r="T783" s="1" t="s">
        <v>1609</v>
      </c>
      <c r="U783" s="1" t="str">
        <f t="shared" si="37"/>
        <v>MERTZ REMY</v>
      </c>
      <c r="V783" s="1" t="str">
        <f t="shared" si="38"/>
        <v>01010 – B.C. LINGOLSHEIM</v>
      </c>
    </row>
    <row r="784" spans="2:22" ht="15.75" thickBot="1" x14ac:dyDescent="0.3">
      <c r="B784" s="6" t="str">
        <f>'Libre 01-09-2025'!A785</f>
        <v>014811 R</v>
      </c>
      <c r="C784" s="1" t="str">
        <f>VLOOKUP(B784,TableauLibre[],2,0)</f>
        <v>MESA JOSE</v>
      </c>
      <c r="D784" s="23" t="str">
        <f>VLOOKUP(B784,TableauLibre[],8,0)</f>
        <v>11013 – BILLARD CLUB METZ</v>
      </c>
      <c r="F784" s="1">
        <f>'Bande 01-09-2025'!A785</f>
        <v>0</v>
      </c>
      <c r="J784" s="13">
        <f>'3B 01-09-2025'!A785</f>
        <v>0</v>
      </c>
      <c r="K784" s="1" t="e">
        <f>VLOOKUP(J784,Tableau3Bandes[],2,0)</f>
        <v>#N/A</v>
      </c>
      <c r="L784" s="23" t="e">
        <f>VLOOKUP(J784,Tableau3Bandes[],8,0)</f>
        <v>#N/A</v>
      </c>
      <c r="N784" s="1">
        <f>'Cadre 01-09-2025'!A785</f>
        <v>0</v>
      </c>
      <c r="R784" s="11" t="str">
        <f t="shared" si="36"/>
        <v>014811 R</v>
      </c>
      <c r="T784" s="1" t="s">
        <v>1611</v>
      </c>
      <c r="U784" s="1" t="str">
        <f t="shared" si="37"/>
        <v>MESA JOSE</v>
      </c>
      <c r="V784" s="1" t="str">
        <f t="shared" si="38"/>
        <v>11013 – BILLARD CLUB METZ</v>
      </c>
    </row>
    <row r="785" spans="2:22" ht="15.75" thickBot="1" x14ac:dyDescent="0.3">
      <c r="B785" s="6" t="str">
        <f>'Libre 01-09-2025'!A786</f>
        <v>010148 I</v>
      </c>
      <c r="C785" s="1" t="str">
        <f>VLOOKUP(B785,TableauLibre[],2,0)</f>
        <v>MESSMER YVES</v>
      </c>
      <c r="D785" s="23" t="str">
        <f>VLOOKUP(B785,TableauLibre[],8,0)</f>
        <v>01004 – B.C. BISCHHEIM</v>
      </c>
      <c r="F785" s="1">
        <f>'Bande 01-09-2025'!A786</f>
        <v>0</v>
      </c>
      <c r="J785" s="13">
        <f>'3B 01-09-2025'!A786</f>
        <v>0</v>
      </c>
      <c r="K785" s="1" t="e">
        <f>VLOOKUP(J785,Tableau3Bandes[],2,0)</f>
        <v>#N/A</v>
      </c>
      <c r="L785" s="23" t="e">
        <f>VLOOKUP(J785,Tableau3Bandes[],8,0)</f>
        <v>#N/A</v>
      </c>
      <c r="N785" s="1">
        <f>'Cadre 01-09-2025'!A786</f>
        <v>0</v>
      </c>
      <c r="R785" s="11" t="str">
        <f t="shared" si="36"/>
        <v>010148 I</v>
      </c>
      <c r="T785" s="1" t="s">
        <v>1613</v>
      </c>
      <c r="U785" s="1" t="str">
        <f t="shared" si="37"/>
        <v>MESSMER YVES</v>
      </c>
      <c r="V785" s="1" t="str">
        <f t="shared" si="38"/>
        <v>01004 – B.C. BISCHHEIM</v>
      </c>
    </row>
    <row r="786" spans="2:22" ht="15.75" thickBot="1" x14ac:dyDescent="0.3">
      <c r="B786" s="6" t="str">
        <f>'Libre 01-09-2025'!A787</f>
        <v>176149 R</v>
      </c>
      <c r="C786" s="1" t="str">
        <f>VLOOKUP(B786,TableauLibre[],2,0)</f>
        <v>MESTDAGH SERGE</v>
      </c>
      <c r="D786" s="23" t="str">
        <f>VLOOKUP(B786,TableauLibre[],8,0)</f>
        <v>05028 – BILLARD CLUB DE MARIGNY ST FLAVY</v>
      </c>
      <c r="F786" s="1">
        <f>'Bande 01-09-2025'!A787</f>
        <v>0</v>
      </c>
      <c r="J786" s="13">
        <f>'3B 01-09-2025'!A787</f>
        <v>0</v>
      </c>
      <c r="K786" s="1" t="e">
        <f>VLOOKUP(J786,Tableau3Bandes[],2,0)</f>
        <v>#N/A</v>
      </c>
      <c r="L786" s="23" t="e">
        <f>VLOOKUP(J786,Tableau3Bandes[],8,0)</f>
        <v>#N/A</v>
      </c>
      <c r="N786" s="1">
        <f>'Cadre 01-09-2025'!A787</f>
        <v>0</v>
      </c>
      <c r="R786" s="11" t="str">
        <f t="shared" si="36"/>
        <v>176149 R</v>
      </c>
      <c r="T786" s="1" t="s">
        <v>1615</v>
      </c>
      <c r="U786" s="1" t="str">
        <f t="shared" si="37"/>
        <v>MESTDAGH SERGE</v>
      </c>
      <c r="V786" s="1" t="str">
        <f t="shared" si="38"/>
        <v>05028 – BILLARD CLUB DE MARIGNY ST FLAVY</v>
      </c>
    </row>
    <row r="787" spans="2:22" ht="15.75" thickBot="1" x14ac:dyDescent="0.3">
      <c r="B787" s="6" t="str">
        <f>'Libre 01-09-2025'!A788</f>
        <v>144501 T</v>
      </c>
      <c r="C787" s="1" t="str">
        <f>VLOOKUP(B787,TableauLibre[],2,0)</f>
        <v>METOYER RENE</v>
      </c>
      <c r="D787" s="23" t="str">
        <f>VLOOKUP(B787,TableauLibre[],8,0)</f>
        <v>11048 – ACADEMIE DE BILLARD DE ST DIZIER</v>
      </c>
      <c r="F787" s="1">
        <f>'Bande 01-09-2025'!A788</f>
        <v>0</v>
      </c>
      <c r="J787" s="13">
        <f>'3B 01-09-2025'!A788</f>
        <v>0</v>
      </c>
      <c r="K787" s="1" t="e">
        <f>VLOOKUP(J787,Tableau3Bandes[],2,0)</f>
        <v>#N/A</v>
      </c>
      <c r="L787" s="23" t="e">
        <f>VLOOKUP(J787,Tableau3Bandes[],8,0)</f>
        <v>#N/A</v>
      </c>
      <c r="N787" s="1">
        <f>'Cadre 01-09-2025'!A788</f>
        <v>0</v>
      </c>
      <c r="R787" s="11" t="str">
        <f t="shared" si="36"/>
        <v>144501 T</v>
      </c>
      <c r="T787" s="1" t="s">
        <v>1617</v>
      </c>
      <c r="U787" s="1" t="str">
        <f t="shared" si="37"/>
        <v>METOYER RENE</v>
      </c>
      <c r="V787" s="1" t="str">
        <f t="shared" si="38"/>
        <v>11048 – ACADEMIE DE BILLARD DE ST DIZIER</v>
      </c>
    </row>
    <row r="788" spans="2:22" ht="15.75" thickBot="1" x14ac:dyDescent="0.3">
      <c r="B788" s="6" t="str">
        <f>'Libre 01-09-2025'!A789</f>
        <v>010023 N</v>
      </c>
      <c r="C788" s="1" t="str">
        <f>VLOOKUP(B788,TableauLibre[],2,0)</f>
        <v>METZ MARCEL</v>
      </c>
      <c r="D788" s="23" t="str">
        <f>VLOOKUP(B788,TableauLibre[],8,0)</f>
        <v>01031 – B.C. ERSTEIN</v>
      </c>
      <c r="F788" s="1">
        <f>'Bande 01-09-2025'!A789</f>
        <v>0</v>
      </c>
      <c r="J788" s="13">
        <f>'3B 01-09-2025'!A789</f>
        <v>0</v>
      </c>
      <c r="K788" s="1" t="e">
        <f>VLOOKUP(J788,Tableau3Bandes[],2,0)</f>
        <v>#N/A</v>
      </c>
      <c r="L788" s="23" t="e">
        <f>VLOOKUP(J788,Tableau3Bandes[],8,0)</f>
        <v>#N/A</v>
      </c>
      <c r="N788" s="1">
        <f>'Cadre 01-09-2025'!A789</f>
        <v>0</v>
      </c>
      <c r="R788" s="11" t="str">
        <f t="shared" si="36"/>
        <v>010023 N</v>
      </c>
      <c r="T788" s="1" t="s">
        <v>1619</v>
      </c>
      <c r="U788" s="1" t="str">
        <f t="shared" si="37"/>
        <v>METZ MARCEL</v>
      </c>
      <c r="V788" s="1" t="str">
        <f t="shared" si="38"/>
        <v>01031 – B.C. ERSTEIN</v>
      </c>
    </row>
    <row r="789" spans="2:22" ht="15.75" thickBot="1" x14ac:dyDescent="0.3">
      <c r="B789" s="6" t="str">
        <f>'Libre 01-09-2025'!A790</f>
        <v>138213 X</v>
      </c>
      <c r="C789" s="1" t="str">
        <f>VLOOKUP(B789,TableauLibre[],2,0)</f>
        <v>METZGER OLIVIER</v>
      </c>
      <c r="D789" s="23" t="str">
        <f>VLOOKUP(B789,TableauLibre[],8,0)</f>
        <v>01004 – B.C. BISCHHEIM</v>
      </c>
      <c r="F789" s="1">
        <f>'Bande 01-09-2025'!A790</f>
        <v>0</v>
      </c>
      <c r="J789" s="13">
        <f>'3B 01-09-2025'!A790</f>
        <v>0</v>
      </c>
      <c r="K789" s="1" t="e">
        <f>VLOOKUP(J789,Tableau3Bandes[],2,0)</f>
        <v>#N/A</v>
      </c>
      <c r="L789" s="23" t="e">
        <f>VLOOKUP(J789,Tableau3Bandes[],8,0)</f>
        <v>#N/A</v>
      </c>
      <c r="N789" s="1">
        <f>'Cadre 01-09-2025'!A790</f>
        <v>0</v>
      </c>
      <c r="R789" s="11" t="str">
        <f t="shared" si="36"/>
        <v>138213 X</v>
      </c>
      <c r="T789" s="1" t="s">
        <v>1621</v>
      </c>
      <c r="U789" s="1" t="str">
        <f t="shared" si="37"/>
        <v>METZGER OLIVIER</v>
      </c>
      <c r="V789" s="1" t="str">
        <f t="shared" si="38"/>
        <v>01004 – B.C. BISCHHEIM</v>
      </c>
    </row>
    <row r="790" spans="2:22" ht="15.75" thickBot="1" x14ac:dyDescent="0.3">
      <c r="B790" s="6" t="str">
        <f>'Libre 01-09-2025'!A791</f>
        <v>014986 K</v>
      </c>
      <c r="C790" s="1" t="str">
        <f>VLOOKUP(B790,TableauLibre[],2,0)</f>
        <v>MEUNIER GILLES</v>
      </c>
      <c r="D790" s="23" t="str">
        <f>VLOOKUP(B790,TableauLibre[],8,0)</f>
        <v>11053 – BILLARD CLUB LINEEN</v>
      </c>
      <c r="F790" s="1">
        <f>'Bande 01-09-2025'!A791</f>
        <v>0</v>
      </c>
      <c r="J790" s="13">
        <f>'3B 01-09-2025'!A791</f>
        <v>0</v>
      </c>
      <c r="K790" s="1" t="e">
        <f>VLOOKUP(J790,Tableau3Bandes[],2,0)</f>
        <v>#N/A</v>
      </c>
      <c r="L790" s="23" t="e">
        <f>VLOOKUP(J790,Tableau3Bandes[],8,0)</f>
        <v>#N/A</v>
      </c>
      <c r="N790" s="1">
        <f>'Cadre 01-09-2025'!A791</f>
        <v>0</v>
      </c>
      <c r="R790" s="11" t="str">
        <f t="shared" si="36"/>
        <v>014986 K</v>
      </c>
      <c r="T790" s="1" t="s">
        <v>1623</v>
      </c>
      <c r="U790" s="1" t="str">
        <f t="shared" si="37"/>
        <v>MEUNIER GILLES</v>
      </c>
      <c r="V790" s="1" t="str">
        <f t="shared" si="38"/>
        <v>11053 – BILLARD CLUB LINEEN</v>
      </c>
    </row>
    <row r="791" spans="2:22" ht="15.75" thickBot="1" x14ac:dyDescent="0.3">
      <c r="B791" s="6" t="str">
        <f>'Libre 01-09-2025'!A792</f>
        <v>010163 X</v>
      </c>
      <c r="C791" s="1" t="str">
        <f>VLOOKUP(B791,TableauLibre[],2,0)</f>
        <v>MEYER ALAIN</v>
      </c>
      <c r="D791" s="23" t="str">
        <f>VLOOKUP(B791,TableauLibre[],8,0)</f>
        <v>01004 – B.C. BISCHHEIM</v>
      </c>
      <c r="F791" s="1">
        <f>'Bande 01-09-2025'!A792</f>
        <v>0</v>
      </c>
      <c r="J791" s="13">
        <f>'3B 01-09-2025'!A792</f>
        <v>0</v>
      </c>
      <c r="K791" s="1" t="e">
        <f>VLOOKUP(J791,Tableau3Bandes[],2,0)</f>
        <v>#N/A</v>
      </c>
      <c r="L791" s="23" t="e">
        <f>VLOOKUP(J791,Tableau3Bandes[],8,0)</f>
        <v>#N/A</v>
      </c>
      <c r="N791" s="1">
        <f>'Cadre 01-09-2025'!A792</f>
        <v>0</v>
      </c>
      <c r="R791" s="11" t="str">
        <f t="shared" si="36"/>
        <v>010163 X</v>
      </c>
      <c r="T791" s="1" t="s">
        <v>1625</v>
      </c>
      <c r="U791" s="1" t="str">
        <f t="shared" si="37"/>
        <v>MEYER ALAIN</v>
      </c>
      <c r="V791" s="1" t="str">
        <f t="shared" si="38"/>
        <v>01004 – B.C. BISCHHEIM</v>
      </c>
    </row>
    <row r="792" spans="2:22" ht="15.75" thickBot="1" x14ac:dyDescent="0.3">
      <c r="B792" s="6" t="str">
        <f>'Libre 01-09-2025'!A793</f>
        <v>133874 A</v>
      </c>
      <c r="C792" s="1" t="str">
        <f>VLOOKUP(B792,TableauLibre[],2,0)</f>
        <v>MEYER ANDRE</v>
      </c>
      <c r="D792" s="23" t="str">
        <f>VLOOKUP(B792,TableauLibre[],8,0)</f>
        <v>01010 – B.C. LINGOLSHEIM</v>
      </c>
      <c r="F792" s="1">
        <f>'Bande 01-09-2025'!A793</f>
        <v>0</v>
      </c>
      <c r="J792" s="13">
        <f>'3B 01-09-2025'!A793</f>
        <v>0</v>
      </c>
      <c r="K792" s="1" t="e">
        <f>VLOOKUP(J792,Tableau3Bandes[],2,0)</f>
        <v>#N/A</v>
      </c>
      <c r="L792" s="23" t="e">
        <f>VLOOKUP(J792,Tableau3Bandes[],8,0)</f>
        <v>#N/A</v>
      </c>
      <c r="N792" s="1">
        <f>'Cadre 01-09-2025'!A793</f>
        <v>0</v>
      </c>
      <c r="R792" s="11" t="str">
        <f t="shared" si="36"/>
        <v>133874 A</v>
      </c>
      <c r="T792" s="1" t="s">
        <v>1627</v>
      </c>
      <c r="U792" s="1" t="str">
        <f t="shared" si="37"/>
        <v>MEYER ANDRE</v>
      </c>
      <c r="V792" s="1" t="str">
        <f t="shared" si="38"/>
        <v>01010 – B.C. LINGOLSHEIM</v>
      </c>
    </row>
    <row r="793" spans="2:22" ht="15.75" thickBot="1" x14ac:dyDescent="0.3">
      <c r="B793" s="6" t="str">
        <f>'Libre 01-09-2025'!A794</f>
        <v>015536 O</v>
      </c>
      <c r="C793" s="1" t="str">
        <f>VLOOKUP(B793,TableauLibre[],2,0)</f>
        <v>MEYER NICOLAS</v>
      </c>
      <c r="D793" s="23" t="str">
        <f>VLOOKUP(B793,TableauLibre[],8,0)</f>
        <v>11110 – ANGUS BILLARD CLUB</v>
      </c>
      <c r="F793" s="1">
        <f>'Bande 01-09-2025'!A794</f>
        <v>0</v>
      </c>
      <c r="J793" s="13">
        <f>'3B 01-09-2025'!A794</f>
        <v>0</v>
      </c>
      <c r="K793" s="1" t="e">
        <f>VLOOKUP(J793,Tableau3Bandes[],2,0)</f>
        <v>#N/A</v>
      </c>
      <c r="L793" s="23" t="e">
        <f>VLOOKUP(J793,Tableau3Bandes[],8,0)</f>
        <v>#N/A</v>
      </c>
      <c r="N793" s="1">
        <f>'Cadre 01-09-2025'!A794</f>
        <v>0</v>
      </c>
      <c r="R793" s="11" t="str">
        <f t="shared" si="36"/>
        <v>015536 O</v>
      </c>
      <c r="T793" s="1" t="s">
        <v>1629</v>
      </c>
      <c r="U793" s="1" t="str">
        <f t="shared" si="37"/>
        <v>MEYER NICOLAS</v>
      </c>
      <c r="V793" s="1" t="str">
        <f t="shared" si="38"/>
        <v>11110 – ANGUS BILLARD CLUB</v>
      </c>
    </row>
    <row r="794" spans="2:22" ht="15.75" thickBot="1" x14ac:dyDescent="0.3">
      <c r="B794" s="6" t="str">
        <f>'Libre 01-09-2025'!A795</f>
        <v>146093 Z</v>
      </c>
      <c r="C794" s="1" t="str">
        <f>VLOOKUP(B794,TableauLibre[],2,0)</f>
        <v>MIASIK GAUTHIER</v>
      </c>
      <c r="D794" s="23" t="str">
        <f>VLOOKUP(B794,TableauLibre[],8,0)</f>
        <v>11029 – BILLARD CLUB MUSSIPONTAIN</v>
      </c>
      <c r="F794" s="1">
        <f>'Bande 01-09-2025'!A795</f>
        <v>0</v>
      </c>
      <c r="J794" s="13">
        <f>'3B 01-09-2025'!A795</f>
        <v>0</v>
      </c>
      <c r="K794" s="1" t="e">
        <f>VLOOKUP(J794,Tableau3Bandes[],2,0)</f>
        <v>#N/A</v>
      </c>
      <c r="L794" s="23" t="e">
        <f>VLOOKUP(J794,Tableau3Bandes[],8,0)</f>
        <v>#N/A</v>
      </c>
      <c r="N794" s="1">
        <f>'Cadre 01-09-2025'!A795</f>
        <v>0</v>
      </c>
      <c r="R794" s="11" t="str">
        <f t="shared" si="36"/>
        <v>146093 Z</v>
      </c>
      <c r="T794" s="1" t="s">
        <v>1632</v>
      </c>
      <c r="U794" s="1" t="str">
        <f t="shared" si="37"/>
        <v>MIASIK GAUTHIER</v>
      </c>
      <c r="V794" s="1" t="str">
        <f t="shared" si="38"/>
        <v>11029 – BILLARD CLUB MUSSIPONTAIN</v>
      </c>
    </row>
    <row r="795" spans="2:22" ht="15.75" thickBot="1" x14ac:dyDescent="0.3">
      <c r="B795" s="6" t="str">
        <f>'Libre 01-09-2025'!A796</f>
        <v>107101 H</v>
      </c>
      <c r="C795" s="1" t="str">
        <f>VLOOKUP(B795,TableauLibre[],2,0)</f>
        <v>MIASIK JEAN FRANCOIS</v>
      </c>
      <c r="D795" s="23" t="str">
        <f>VLOOKUP(B795,TableauLibre[],8,0)</f>
        <v>11029 – BILLARD CLUB MUSSIPONTAIN</v>
      </c>
      <c r="F795" s="1">
        <f>'Bande 01-09-2025'!A796</f>
        <v>0</v>
      </c>
      <c r="J795" s="13">
        <f>'3B 01-09-2025'!A796</f>
        <v>0</v>
      </c>
      <c r="K795" s="1" t="e">
        <f>VLOOKUP(J795,Tableau3Bandes[],2,0)</f>
        <v>#N/A</v>
      </c>
      <c r="L795" s="23" t="e">
        <f>VLOOKUP(J795,Tableau3Bandes[],8,0)</f>
        <v>#N/A</v>
      </c>
      <c r="N795" s="1">
        <f>'Cadre 01-09-2025'!A796</f>
        <v>0</v>
      </c>
      <c r="R795" s="11" t="str">
        <f t="shared" si="36"/>
        <v>107101 H</v>
      </c>
      <c r="T795" s="1" t="s">
        <v>1634</v>
      </c>
      <c r="U795" s="1" t="str">
        <f t="shared" si="37"/>
        <v>MIASIK JEAN FRANCOIS</v>
      </c>
      <c r="V795" s="1" t="str">
        <f t="shared" si="38"/>
        <v>11029 – BILLARD CLUB MUSSIPONTAIN</v>
      </c>
    </row>
    <row r="796" spans="2:22" ht="15.75" thickBot="1" x14ac:dyDescent="0.3">
      <c r="B796" s="6" t="str">
        <f>'Libre 01-09-2025'!A797</f>
        <v>139938 G</v>
      </c>
      <c r="C796" s="1" t="str">
        <f>VLOOKUP(B796,TableauLibre[],2,0)</f>
        <v>MICHAUX CHRISTOPHE</v>
      </c>
      <c r="D796" s="23" t="str">
        <f>VLOOKUP(B796,TableauLibre[],8,0)</f>
        <v>01044 – F.C. MULHOUSE</v>
      </c>
      <c r="F796" s="1">
        <f>'Bande 01-09-2025'!A797</f>
        <v>0</v>
      </c>
      <c r="J796" s="13">
        <f>'3B 01-09-2025'!A797</f>
        <v>0</v>
      </c>
      <c r="K796" s="1" t="e">
        <f>VLOOKUP(J796,Tableau3Bandes[],2,0)</f>
        <v>#N/A</v>
      </c>
      <c r="L796" s="23" t="e">
        <f>VLOOKUP(J796,Tableau3Bandes[],8,0)</f>
        <v>#N/A</v>
      </c>
      <c r="N796" s="1">
        <f>'Cadre 01-09-2025'!A797</f>
        <v>0</v>
      </c>
      <c r="R796" s="11" t="str">
        <f t="shared" si="36"/>
        <v>139938 G</v>
      </c>
      <c r="T796" s="1" t="s">
        <v>1636</v>
      </c>
      <c r="U796" s="1" t="str">
        <f t="shared" si="37"/>
        <v>MICHAUX CHRISTOPHE</v>
      </c>
      <c r="V796" s="1" t="str">
        <f t="shared" si="38"/>
        <v>01044 – F.C. MULHOUSE</v>
      </c>
    </row>
    <row r="797" spans="2:22" ht="15.75" thickBot="1" x14ac:dyDescent="0.3">
      <c r="B797" s="6" t="str">
        <f>'Libre 01-09-2025'!A798</f>
        <v>150754 N</v>
      </c>
      <c r="C797" s="1" t="str">
        <f>VLOOKUP(B797,TableauLibre[],2,0)</f>
        <v>MICHEL EVA</v>
      </c>
      <c r="D797" s="23" t="str">
        <f>VLOOKUP(B797,TableauLibre[],8,0)</f>
        <v>11078 – BILLARD CLUB DE BRIEY</v>
      </c>
      <c r="F797" s="1">
        <f>'Bande 01-09-2025'!A798</f>
        <v>0</v>
      </c>
      <c r="J797" s="13">
        <f>'3B 01-09-2025'!A798</f>
        <v>0</v>
      </c>
      <c r="K797" s="1" t="e">
        <f>VLOOKUP(J797,Tableau3Bandes[],2,0)</f>
        <v>#N/A</v>
      </c>
      <c r="L797" s="23" t="e">
        <f>VLOOKUP(J797,Tableau3Bandes[],8,0)</f>
        <v>#N/A</v>
      </c>
      <c r="N797" s="1">
        <f>'Cadre 01-09-2025'!A798</f>
        <v>0</v>
      </c>
      <c r="R797" s="11" t="str">
        <f t="shared" si="36"/>
        <v>150754 N</v>
      </c>
      <c r="T797" s="1" t="s">
        <v>1638</v>
      </c>
      <c r="U797" s="1" t="str">
        <f t="shared" si="37"/>
        <v>MICHEL EVA</v>
      </c>
      <c r="V797" s="1" t="str">
        <f t="shared" si="38"/>
        <v>11078 – BILLARD CLUB DE BRIEY</v>
      </c>
    </row>
    <row r="798" spans="2:22" ht="15.75" thickBot="1" x14ac:dyDescent="0.3">
      <c r="B798" s="6" t="str">
        <f>'Libre 01-09-2025'!A799</f>
        <v>010040 E</v>
      </c>
      <c r="C798" s="1" t="str">
        <f>VLOOKUP(B798,TableauLibre[],2,0)</f>
        <v>MICHEL GUY</v>
      </c>
      <c r="D798" s="23" t="str">
        <f>VLOOKUP(B798,TableauLibre[],8,0)</f>
        <v>01004 – B.C. BISCHHEIM</v>
      </c>
      <c r="F798" s="1">
        <f>'Bande 01-09-2025'!A799</f>
        <v>0</v>
      </c>
      <c r="J798" s="13">
        <f>'3B 01-09-2025'!A799</f>
        <v>0</v>
      </c>
      <c r="K798" s="1" t="e">
        <f>VLOOKUP(J798,Tableau3Bandes[],2,0)</f>
        <v>#N/A</v>
      </c>
      <c r="L798" s="23" t="e">
        <f>VLOOKUP(J798,Tableau3Bandes[],8,0)</f>
        <v>#N/A</v>
      </c>
      <c r="N798" s="1">
        <f>'Cadre 01-09-2025'!A799</f>
        <v>0</v>
      </c>
      <c r="R798" s="11" t="str">
        <f t="shared" si="36"/>
        <v>010040 E</v>
      </c>
      <c r="T798" s="1" t="s">
        <v>1640</v>
      </c>
      <c r="U798" s="1" t="str">
        <f t="shared" si="37"/>
        <v>MICHEL GUY</v>
      </c>
      <c r="V798" s="1" t="str">
        <f t="shared" si="38"/>
        <v>01004 – B.C. BISCHHEIM</v>
      </c>
    </row>
    <row r="799" spans="2:22" ht="15.75" thickBot="1" x14ac:dyDescent="0.3">
      <c r="B799" s="6" t="str">
        <f>'Libre 01-09-2025'!A800</f>
        <v>023096 I</v>
      </c>
      <c r="C799" s="1" t="str">
        <f>VLOOKUP(B799,TableauLibre[],2,0)</f>
        <v>MICHEL JACQUES</v>
      </c>
      <c r="D799" s="23" t="str">
        <f>VLOOKUP(B799,TableauLibre[],8,0)</f>
        <v>11034 – BILLARD CLUB EPINAL</v>
      </c>
      <c r="F799" s="1">
        <f>'Bande 01-09-2025'!A800</f>
        <v>0</v>
      </c>
      <c r="J799" s="13">
        <f>'3B 01-09-2025'!A800</f>
        <v>0</v>
      </c>
      <c r="K799" s="1" t="e">
        <f>VLOOKUP(J799,Tableau3Bandes[],2,0)</f>
        <v>#N/A</v>
      </c>
      <c r="L799" s="23" t="e">
        <f>VLOOKUP(J799,Tableau3Bandes[],8,0)</f>
        <v>#N/A</v>
      </c>
      <c r="N799" s="1">
        <f>'Cadre 01-09-2025'!A800</f>
        <v>0</v>
      </c>
      <c r="R799" s="11" t="str">
        <f t="shared" si="36"/>
        <v>023096 I</v>
      </c>
      <c r="T799" s="1" t="s">
        <v>1642</v>
      </c>
      <c r="U799" s="1" t="str">
        <f t="shared" si="37"/>
        <v>MICHEL JACQUES</v>
      </c>
      <c r="V799" s="1" t="str">
        <f t="shared" si="38"/>
        <v>11034 – BILLARD CLUB EPINAL</v>
      </c>
    </row>
    <row r="800" spans="2:22" ht="15.75" thickBot="1" x14ac:dyDescent="0.3">
      <c r="B800" s="6" t="str">
        <f>'Libre 01-09-2025'!A801</f>
        <v>150755 P</v>
      </c>
      <c r="C800" s="1" t="str">
        <f>VLOOKUP(B800,TableauLibre[],2,0)</f>
        <v>MICHEL LEA</v>
      </c>
      <c r="D800" s="23" t="str">
        <f>VLOOKUP(B800,TableauLibre[],8,0)</f>
        <v>11032 – BILLARD CLUB HOMECOURT</v>
      </c>
      <c r="F800" s="1">
        <f>'Bande 01-09-2025'!A801</f>
        <v>0</v>
      </c>
      <c r="J800" s="17">
        <f>'3B 01-09-2025'!A801</f>
        <v>0</v>
      </c>
      <c r="K800" s="1" t="e">
        <f>VLOOKUP(J800,Tableau3Bandes[],2,0)</f>
        <v>#N/A</v>
      </c>
      <c r="L800" s="23" t="e">
        <f>VLOOKUP(J800,Tableau3Bandes[],8,0)</f>
        <v>#N/A</v>
      </c>
      <c r="N800" s="1">
        <f>'Cadre 01-09-2025'!A801</f>
        <v>0</v>
      </c>
      <c r="R800" s="11" t="str">
        <f t="shared" si="36"/>
        <v>150755 P</v>
      </c>
      <c r="T800" s="1" t="s">
        <v>1644</v>
      </c>
      <c r="U800" s="1" t="str">
        <f t="shared" si="37"/>
        <v>MICHEL LEA</v>
      </c>
      <c r="V800" s="1" t="str">
        <f t="shared" si="38"/>
        <v>11032 – BILLARD CLUB HOMECOURT</v>
      </c>
    </row>
    <row r="801" spans="2:22" ht="15.75" thickBot="1" x14ac:dyDescent="0.3">
      <c r="B801" s="6" t="str">
        <f>'Libre 01-09-2025'!A802</f>
        <v>015145 N</v>
      </c>
      <c r="C801" s="1" t="str">
        <f>VLOOKUP(B801,TableauLibre[],2,0)</f>
        <v>MICHEL MARCEL</v>
      </c>
      <c r="D801" s="23" t="str">
        <f>VLOOKUP(B801,TableauLibre[],8,0)</f>
        <v>11032 – BILLARD CLUB HOMECOURT</v>
      </c>
      <c r="F801" s="1">
        <f>'Bande 01-09-2025'!A802</f>
        <v>0</v>
      </c>
      <c r="J801" s="1">
        <f>'3B 01-09-2025'!A802</f>
        <v>0</v>
      </c>
      <c r="N801" s="1">
        <f>'Cadre 01-09-2025'!A802</f>
        <v>0</v>
      </c>
      <c r="R801" s="11" t="str">
        <f t="shared" si="36"/>
        <v>015145 N</v>
      </c>
      <c r="T801" s="1" t="s">
        <v>1646</v>
      </c>
      <c r="U801" s="1" t="str">
        <f t="shared" si="37"/>
        <v>MICHEL MARCEL</v>
      </c>
      <c r="V801" s="1" t="str">
        <f t="shared" si="38"/>
        <v>11032 – BILLARD CLUB HOMECOURT</v>
      </c>
    </row>
    <row r="802" spans="2:22" ht="15.75" thickBot="1" x14ac:dyDescent="0.3">
      <c r="B802" s="6" t="str">
        <f>'Libre 01-09-2025'!A803</f>
        <v>010105 R</v>
      </c>
      <c r="C802" s="1" t="str">
        <f>VLOOKUP(B802,TableauLibre[],2,0)</f>
        <v>MIESCH GERARD</v>
      </c>
      <c r="D802" s="23" t="str">
        <f>VLOOKUP(B802,TableauLibre[],8,0)</f>
        <v>01041 – COLMAR BILLARD CLUB 71</v>
      </c>
      <c r="F802" s="1">
        <f>'Bande 01-09-2025'!A803</f>
        <v>0</v>
      </c>
      <c r="J802" s="1">
        <f>'3B 01-09-2025'!A803</f>
        <v>0</v>
      </c>
      <c r="N802" s="1">
        <f>'Cadre 01-09-2025'!A803</f>
        <v>0</v>
      </c>
      <c r="R802" s="11" t="str">
        <f t="shared" si="36"/>
        <v>010105 R</v>
      </c>
      <c r="T802" s="1" t="s">
        <v>1648</v>
      </c>
      <c r="U802" s="1" t="str">
        <f t="shared" si="37"/>
        <v>MIESCH GERARD</v>
      </c>
      <c r="V802" s="1" t="str">
        <f t="shared" si="38"/>
        <v>01041 – COLMAR BILLARD CLUB 71</v>
      </c>
    </row>
    <row r="803" spans="2:22" ht="15.75" thickBot="1" x14ac:dyDescent="0.3">
      <c r="B803" s="6" t="str">
        <f>'Libre 01-09-2025'!A804</f>
        <v>141812 I</v>
      </c>
      <c r="C803" s="1" t="str">
        <f>VLOOKUP(B803,TableauLibre[],2,0)</f>
        <v>MIESCH JEAN CLAUDE</v>
      </c>
      <c r="D803" s="23" t="str">
        <f>VLOOKUP(B803,TableauLibre[],8,0)</f>
        <v>01042 – RETRO CLUB COLMAR</v>
      </c>
      <c r="F803" s="1">
        <f>'Bande 01-09-2025'!A804</f>
        <v>0</v>
      </c>
      <c r="J803" s="1">
        <f>'3B 01-09-2025'!A804</f>
        <v>0</v>
      </c>
      <c r="N803" s="1">
        <f>'Cadre 01-09-2025'!A804</f>
        <v>0</v>
      </c>
      <c r="R803" s="11" t="str">
        <f t="shared" si="36"/>
        <v>141812 I</v>
      </c>
      <c r="T803" s="1" t="s">
        <v>1650</v>
      </c>
      <c r="U803" s="1" t="str">
        <f t="shared" si="37"/>
        <v>MIESCH JEAN CLAUDE</v>
      </c>
      <c r="V803" s="1" t="str">
        <f t="shared" si="38"/>
        <v>01042 – RETRO CLUB COLMAR</v>
      </c>
    </row>
    <row r="804" spans="2:22" ht="15.75" thickBot="1" x14ac:dyDescent="0.3">
      <c r="B804" s="6" t="str">
        <f>'Libre 01-09-2025'!A805</f>
        <v>107230 G</v>
      </c>
      <c r="C804" s="1" t="str">
        <f>VLOOKUP(B804,TableauLibre[],2,0)</f>
        <v>MIGNOT CEDRIC</v>
      </c>
      <c r="D804" s="23" t="str">
        <f>VLOOKUP(B804,TableauLibre[],8,0)</f>
        <v>11047 – C.A.B. COMMERCY</v>
      </c>
      <c r="F804" s="1">
        <f>'Bande 01-09-2025'!A805</f>
        <v>0</v>
      </c>
      <c r="J804" s="1">
        <f>'3B 01-09-2025'!A805</f>
        <v>0</v>
      </c>
      <c r="N804" s="1">
        <f>'Cadre 01-09-2025'!A805</f>
        <v>0</v>
      </c>
      <c r="R804" s="11" t="str">
        <f t="shared" si="36"/>
        <v>107230 G</v>
      </c>
      <c r="T804" s="1" t="s">
        <v>1653</v>
      </c>
      <c r="U804" s="1" t="str">
        <f t="shared" si="37"/>
        <v>MIGNOT CEDRIC</v>
      </c>
      <c r="V804" s="1" t="str">
        <f t="shared" si="38"/>
        <v>11047 – C.A.B. COMMERCY</v>
      </c>
    </row>
    <row r="805" spans="2:22" ht="15.75" thickBot="1" x14ac:dyDescent="0.3">
      <c r="B805" s="6" t="str">
        <f>'Libre 01-09-2025'!A806</f>
        <v>177225 L</v>
      </c>
      <c r="C805" s="1" t="str">
        <f>VLOOKUP(B805,TableauLibre[],2,0)</f>
        <v>MILLARD DENIS</v>
      </c>
      <c r="D805" s="23" t="str">
        <f>VLOOKUP(B805,TableauLibre[],8,0)</f>
        <v>11052 – BILLARD CLUB FRIGNICOURT</v>
      </c>
      <c r="F805" s="1">
        <f>'Bande 01-09-2025'!A806</f>
        <v>0</v>
      </c>
      <c r="J805" s="1">
        <f>'3B 01-09-2025'!A806</f>
        <v>0</v>
      </c>
      <c r="N805" s="1">
        <f>'Cadre 01-09-2025'!A806</f>
        <v>0</v>
      </c>
      <c r="R805" s="11" t="str">
        <f t="shared" si="36"/>
        <v>177225 L</v>
      </c>
      <c r="T805" s="1" t="s">
        <v>1655</v>
      </c>
      <c r="U805" s="1" t="str">
        <f t="shared" si="37"/>
        <v>MILLARD DENIS</v>
      </c>
      <c r="V805" s="1" t="str">
        <f t="shared" si="38"/>
        <v>11052 – BILLARD CLUB FRIGNICOURT</v>
      </c>
    </row>
    <row r="806" spans="2:22" ht="15.75" thickBot="1" x14ac:dyDescent="0.3">
      <c r="B806" s="6" t="str">
        <f>'Libre 01-09-2025'!A807</f>
        <v>150881 B</v>
      </c>
      <c r="C806" s="1" t="str">
        <f>VLOOKUP(B806,TableauLibre[],2,0)</f>
        <v>MILLARD MATHIS</v>
      </c>
      <c r="D806" s="23" t="str">
        <f>VLOOKUP(B806,TableauLibre[],8,0)</f>
        <v>05032 – ARCIS BILLARD CLUB</v>
      </c>
      <c r="F806" s="1">
        <f>'Bande 01-09-2025'!A807</f>
        <v>0</v>
      </c>
      <c r="J806" s="1">
        <f>'3B 01-09-2025'!A807</f>
        <v>0</v>
      </c>
      <c r="N806" s="1">
        <f>'Cadre 01-09-2025'!A807</f>
        <v>0</v>
      </c>
      <c r="R806" s="11" t="str">
        <f t="shared" si="36"/>
        <v>150881 B</v>
      </c>
      <c r="T806" s="1" t="s">
        <v>1657</v>
      </c>
      <c r="U806" s="1" t="str">
        <f t="shared" si="37"/>
        <v>MILLARD MATHIS</v>
      </c>
      <c r="V806" s="1" t="str">
        <f t="shared" si="38"/>
        <v>05032 – ARCIS BILLARD CLUB</v>
      </c>
    </row>
    <row r="807" spans="2:22" ht="15.75" thickBot="1" x14ac:dyDescent="0.3">
      <c r="B807" s="6" t="str">
        <f>'Libre 01-09-2025'!A808</f>
        <v>014961 L</v>
      </c>
      <c r="C807" s="1" t="str">
        <f>VLOOKUP(B807,TableauLibre[],2,0)</f>
        <v>MILLOT PASCAL</v>
      </c>
      <c r="D807" s="23" t="str">
        <f>VLOOKUP(B807,TableauLibre[],8,0)</f>
        <v>11048 – ACADEMIE DE BILLARD DE ST DIZIER</v>
      </c>
      <c r="F807" s="1">
        <f>'Bande 01-09-2025'!A808</f>
        <v>0</v>
      </c>
      <c r="J807" s="1">
        <f>'3B 01-09-2025'!A808</f>
        <v>0</v>
      </c>
      <c r="N807" s="1">
        <f>'Cadre 01-09-2025'!A808</f>
        <v>0</v>
      </c>
      <c r="R807" s="11" t="str">
        <f t="shared" si="36"/>
        <v>014961 L</v>
      </c>
      <c r="T807" s="1" t="s">
        <v>1659</v>
      </c>
      <c r="U807" s="1" t="str">
        <f t="shared" si="37"/>
        <v>MILLOT PASCAL</v>
      </c>
      <c r="V807" s="1" t="str">
        <f t="shared" si="38"/>
        <v>11048 – ACADEMIE DE BILLARD DE ST DIZIER</v>
      </c>
    </row>
    <row r="808" spans="2:22" ht="15.75" thickBot="1" x14ac:dyDescent="0.3">
      <c r="B808" s="6" t="str">
        <f>'Libre 01-09-2025'!A809</f>
        <v>015242 G</v>
      </c>
      <c r="C808" s="1" t="str">
        <f>VLOOKUP(B808,TableauLibre[],2,0)</f>
        <v>MINDE BENOIT</v>
      </c>
      <c r="D808" s="23" t="str">
        <f>VLOOKUP(B808,TableauLibre[],8,0)</f>
        <v>11005 – E.S. HAGONDANGE</v>
      </c>
      <c r="F808" s="1">
        <f>'Bande 01-09-2025'!A809</f>
        <v>0</v>
      </c>
      <c r="J808" s="1">
        <f>'3B 01-09-2025'!A809</f>
        <v>0</v>
      </c>
      <c r="N808" s="1">
        <f>'Cadre 01-09-2025'!A809</f>
        <v>0</v>
      </c>
      <c r="R808" s="11" t="str">
        <f t="shared" si="36"/>
        <v>015242 G</v>
      </c>
      <c r="T808" s="1" t="s">
        <v>1661</v>
      </c>
      <c r="U808" s="1" t="str">
        <f t="shared" si="37"/>
        <v>MINDE BENOIT</v>
      </c>
      <c r="V808" s="1" t="str">
        <f t="shared" si="38"/>
        <v>11005 – E.S. HAGONDANGE</v>
      </c>
    </row>
    <row r="809" spans="2:22" ht="15.75" thickBot="1" x14ac:dyDescent="0.3">
      <c r="B809" s="6" t="str">
        <f>'Libre 01-09-2025'!A810</f>
        <v>014962 M</v>
      </c>
      <c r="C809" s="1" t="str">
        <f>VLOOKUP(B809,TableauLibre[],2,0)</f>
        <v>MION JEAN PIERRE</v>
      </c>
      <c r="D809" s="23" t="str">
        <f>VLOOKUP(B809,TableauLibre[],8,0)</f>
        <v>11048 – ACADEMIE DE BILLARD DE ST DIZIER</v>
      </c>
      <c r="F809" s="1">
        <f>'Bande 01-09-2025'!A810</f>
        <v>0</v>
      </c>
      <c r="J809" s="1">
        <f>'3B 01-09-2025'!A810</f>
        <v>0</v>
      </c>
      <c r="N809" s="1">
        <f>'Cadre 01-09-2025'!A810</f>
        <v>0</v>
      </c>
      <c r="R809" s="11" t="str">
        <f t="shared" si="36"/>
        <v>014962 M</v>
      </c>
      <c r="T809" s="1" t="s">
        <v>1663</v>
      </c>
      <c r="U809" s="1" t="str">
        <f t="shared" si="37"/>
        <v>MION JEAN PIERRE</v>
      </c>
      <c r="V809" s="1" t="str">
        <f t="shared" si="38"/>
        <v>11048 – ACADEMIE DE BILLARD DE ST DIZIER</v>
      </c>
    </row>
    <row r="810" spans="2:22" ht="15.75" thickBot="1" x14ac:dyDescent="0.3">
      <c r="B810" s="6" t="str">
        <f>'Libre 01-09-2025'!A811</f>
        <v>121175 P</v>
      </c>
      <c r="C810" s="1" t="str">
        <f>VLOOKUP(B810,TableauLibre[],2,0)</f>
        <v>MOCQUERY MICHEL</v>
      </c>
      <c r="D810" s="23" t="str">
        <f>VLOOKUP(B810,TableauLibre[],8,0)</f>
        <v>05034 – BILLARD TROYES AGGLO</v>
      </c>
      <c r="F810" s="1">
        <f>'Bande 01-09-2025'!A811</f>
        <v>0</v>
      </c>
      <c r="J810" s="1">
        <f>'3B 01-09-2025'!A811</f>
        <v>0</v>
      </c>
      <c r="N810" s="1">
        <f>'Cadre 01-09-2025'!A811</f>
        <v>0</v>
      </c>
      <c r="R810" s="11" t="str">
        <f t="shared" si="36"/>
        <v>121175 P</v>
      </c>
      <c r="T810" s="1" t="s">
        <v>1665</v>
      </c>
      <c r="U810" s="1" t="str">
        <f t="shared" si="37"/>
        <v>MOCQUERY MICHEL</v>
      </c>
      <c r="V810" s="1" t="str">
        <f t="shared" si="38"/>
        <v>05034 – BILLARD TROYES AGGLO</v>
      </c>
    </row>
    <row r="811" spans="2:22" ht="15.75" thickBot="1" x14ac:dyDescent="0.3">
      <c r="B811" s="6" t="str">
        <f>'Libre 01-09-2025'!A812</f>
        <v>014950 A</v>
      </c>
      <c r="C811" s="1" t="str">
        <f>VLOOKUP(B811,TableauLibre[],2,0)</f>
        <v>MOHAMED ANDRE</v>
      </c>
      <c r="D811" s="23" t="str">
        <f>VLOOKUP(B811,TableauLibre[],8,0)</f>
        <v>11050 – BILLARD CLUB SAINT MIHIEL</v>
      </c>
      <c r="F811" s="1">
        <f>'Bande 01-09-2025'!A812</f>
        <v>0</v>
      </c>
      <c r="J811" s="1">
        <f>'3B 01-09-2025'!A812</f>
        <v>0</v>
      </c>
      <c r="N811" s="1">
        <f>'Cadre 01-09-2025'!A812</f>
        <v>0</v>
      </c>
      <c r="R811" s="11" t="str">
        <f t="shared" si="36"/>
        <v>014950 A</v>
      </c>
      <c r="T811" s="1" t="s">
        <v>1667</v>
      </c>
      <c r="U811" s="1" t="str">
        <f t="shared" si="37"/>
        <v>MOHAMED ANDRE</v>
      </c>
      <c r="V811" s="1" t="str">
        <f t="shared" si="38"/>
        <v>11050 – BILLARD CLUB SAINT MIHIEL</v>
      </c>
    </row>
    <row r="812" spans="2:22" ht="15.75" thickBot="1" x14ac:dyDescent="0.3">
      <c r="B812" s="6" t="str">
        <f>'Libre 01-09-2025'!A813</f>
        <v>140760 W</v>
      </c>
      <c r="C812" s="1" t="str">
        <f>VLOOKUP(B812,TableauLibre[],2,0)</f>
        <v>MONIE FRANCIS</v>
      </c>
      <c r="D812" s="23" t="str">
        <f>VLOOKUP(B812,TableauLibre[],8,0)</f>
        <v>11055 – BILLARD CLUB TOULOIS</v>
      </c>
      <c r="F812" s="1">
        <f>'Bande 01-09-2025'!A813</f>
        <v>0</v>
      </c>
      <c r="J812" s="1">
        <f>'3B 01-09-2025'!A813</f>
        <v>0</v>
      </c>
      <c r="N812" s="1">
        <f>'Cadre 01-09-2025'!A813</f>
        <v>0</v>
      </c>
      <c r="R812" s="11" t="str">
        <f t="shared" si="36"/>
        <v>140760 W</v>
      </c>
      <c r="T812" s="1" t="s">
        <v>1669</v>
      </c>
      <c r="U812" s="1" t="str">
        <f t="shared" si="37"/>
        <v>MONIE FRANCIS</v>
      </c>
      <c r="V812" s="1" t="str">
        <f t="shared" si="38"/>
        <v>11055 – BILLARD CLUB TOULOIS</v>
      </c>
    </row>
    <row r="813" spans="2:22" ht="15.75" thickBot="1" x14ac:dyDescent="0.3">
      <c r="B813" s="6" t="str">
        <f>'Libre 01-09-2025'!A814</f>
        <v>010311 P</v>
      </c>
      <c r="C813" s="1" t="str">
        <f>VLOOKUP(B813,TableauLibre[],2,0)</f>
        <v>MONNIER GILLES</v>
      </c>
      <c r="D813" s="23" t="str">
        <f>VLOOKUP(B813,TableauLibre[],8,0)</f>
        <v>01016 – B.C. HAGUENAU</v>
      </c>
      <c r="F813" s="1">
        <f>'Bande 01-09-2025'!A814</f>
        <v>0</v>
      </c>
      <c r="J813" s="1">
        <f>'3B 01-09-2025'!A814</f>
        <v>0</v>
      </c>
      <c r="N813" s="1">
        <f>'Cadre 01-09-2025'!A814</f>
        <v>0</v>
      </c>
      <c r="R813" s="11" t="str">
        <f t="shared" si="36"/>
        <v>010311 P</v>
      </c>
      <c r="T813" s="1" t="s">
        <v>1671</v>
      </c>
      <c r="U813" s="1" t="str">
        <f t="shared" si="37"/>
        <v>MONNIER GILLES</v>
      </c>
      <c r="V813" s="1" t="str">
        <f t="shared" si="38"/>
        <v>01016 – B.C. HAGUENAU</v>
      </c>
    </row>
    <row r="814" spans="2:22" ht="15.75" thickBot="1" x14ac:dyDescent="0.3">
      <c r="B814" s="6" t="str">
        <f>'Libre 01-09-2025'!A815</f>
        <v>129684 W</v>
      </c>
      <c r="C814" s="1" t="str">
        <f>VLOOKUP(B814,TableauLibre[],2,0)</f>
        <v>MONPONTET PASCAL</v>
      </c>
      <c r="D814" s="23" t="str">
        <f>VLOOKUP(B814,TableauLibre[],8,0)</f>
        <v>11029 – BILLARD CLUB MUSSIPONTAIN</v>
      </c>
      <c r="F814" s="1">
        <f>'Bande 01-09-2025'!A815</f>
        <v>0</v>
      </c>
      <c r="J814" s="1">
        <f>'3B 01-09-2025'!A815</f>
        <v>0</v>
      </c>
      <c r="N814" s="1">
        <f>'Cadre 01-09-2025'!A815</f>
        <v>0</v>
      </c>
      <c r="R814" s="11" t="str">
        <f t="shared" si="36"/>
        <v>129684 W</v>
      </c>
      <c r="T814" s="1" t="s">
        <v>1673</v>
      </c>
      <c r="U814" s="1" t="str">
        <f t="shared" si="37"/>
        <v>MONPONTET PASCAL</v>
      </c>
      <c r="V814" s="1" t="str">
        <f t="shared" si="38"/>
        <v>11029 – BILLARD CLUB MUSSIPONTAIN</v>
      </c>
    </row>
    <row r="815" spans="2:22" ht="15.75" thickBot="1" x14ac:dyDescent="0.3">
      <c r="B815" s="6" t="str">
        <f>'Libre 01-09-2025'!A816</f>
        <v>015365 Z</v>
      </c>
      <c r="C815" s="1" t="str">
        <f>VLOOKUP(B815,TableauLibre[],2,0)</f>
        <v>MONTEL JONATHAN</v>
      </c>
      <c r="D815" s="23" t="str">
        <f>VLOOKUP(B815,TableauLibre[],8,0)</f>
        <v>11051 – BILLARD CLUB BARISIEN</v>
      </c>
      <c r="F815" s="1">
        <f>'Bande 01-09-2025'!A816</f>
        <v>0</v>
      </c>
      <c r="J815" s="1">
        <f>'3B 01-09-2025'!A816</f>
        <v>0</v>
      </c>
      <c r="N815" s="1">
        <f>'Cadre 01-09-2025'!A816</f>
        <v>0</v>
      </c>
      <c r="R815" s="11" t="str">
        <f t="shared" si="36"/>
        <v>015365 Z</v>
      </c>
      <c r="T815" s="1" t="s">
        <v>1675</v>
      </c>
      <c r="U815" s="1" t="str">
        <f t="shared" si="37"/>
        <v>MONTEL JONATHAN</v>
      </c>
      <c r="V815" s="1" t="str">
        <f t="shared" si="38"/>
        <v>11051 – BILLARD CLUB BARISIEN</v>
      </c>
    </row>
    <row r="816" spans="2:22" ht="15.75" thickBot="1" x14ac:dyDescent="0.3">
      <c r="B816" s="6" t="str">
        <f>'Libre 01-09-2025'!A817</f>
        <v>165808 B</v>
      </c>
      <c r="C816" s="1" t="str">
        <f>VLOOKUP(B816,TableauLibre[],2,0)</f>
        <v>MONTET VALERIE</v>
      </c>
      <c r="D816" s="23" t="str">
        <f>VLOOKUP(B816,TableauLibre[],8,0)</f>
        <v>01006 – AMICALE DE BILLARD ECKBOLSHEIM</v>
      </c>
      <c r="F816" s="1">
        <f>'Bande 01-09-2025'!A817</f>
        <v>0</v>
      </c>
      <c r="J816" s="1">
        <f>'3B 01-09-2025'!A817</f>
        <v>0</v>
      </c>
      <c r="N816" s="1">
        <f>'Cadre 01-09-2025'!A817</f>
        <v>0</v>
      </c>
      <c r="R816" s="11" t="str">
        <f t="shared" si="36"/>
        <v>165808 B</v>
      </c>
      <c r="T816" s="1" t="s">
        <v>1677</v>
      </c>
      <c r="U816" s="1" t="str">
        <f t="shared" si="37"/>
        <v>MONTET VALERIE</v>
      </c>
      <c r="V816" s="1" t="str">
        <f t="shared" si="38"/>
        <v>01006 – AMICALE DE BILLARD ECKBOLSHEIM</v>
      </c>
    </row>
    <row r="817" spans="2:22" ht="15.75" thickBot="1" x14ac:dyDescent="0.3">
      <c r="B817" s="6" t="str">
        <f>'Libre 01-09-2025'!A818</f>
        <v>163940 W</v>
      </c>
      <c r="C817" s="1" t="str">
        <f>VLOOKUP(B817,TableauLibre[],2,0)</f>
        <v>MORANT ADAM</v>
      </c>
      <c r="D817" s="23" t="str">
        <f>VLOOKUP(B817,TableauLibre[],8,0)</f>
        <v>11055 – BILLARD CLUB TOULOIS</v>
      </c>
      <c r="F817" s="1">
        <f>'Bande 01-09-2025'!A818</f>
        <v>0</v>
      </c>
      <c r="J817" s="1">
        <f>'3B 01-09-2025'!A818</f>
        <v>0</v>
      </c>
      <c r="N817" s="1">
        <f>'Cadre 01-09-2025'!A818</f>
        <v>0</v>
      </c>
      <c r="R817" s="11" t="str">
        <f t="shared" si="36"/>
        <v>163940 W</v>
      </c>
      <c r="T817" s="1" t="s">
        <v>1679</v>
      </c>
      <c r="U817" s="1" t="str">
        <f t="shared" si="37"/>
        <v>MORANT ADAM</v>
      </c>
      <c r="V817" s="1" t="str">
        <f t="shared" si="38"/>
        <v>11055 – BILLARD CLUB TOULOIS</v>
      </c>
    </row>
    <row r="818" spans="2:22" ht="15.75" thickBot="1" x14ac:dyDescent="0.3">
      <c r="B818" s="6" t="str">
        <f>'Libre 01-09-2025'!A819</f>
        <v>136171 J</v>
      </c>
      <c r="C818" s="1" t="str">
        <f>VLOOKUP(B818,TableauLibre[],2,0)</f>
        <v>MOREAU BERNARD</v>
      </c>
      <c r="D818" s="23" t="str">
        <f>VLOOKUP(B818,TableauLibre[],8,0)</f>
        <v>05042 – ACAD.CHALONNAISE DE BILLARD</v>
      </c>
      <c r="F818" s="1">
        <f>'Bande 01-09-2025'!A819</f>
        <v>0</v>
      </c>
      <c r="J818" s="1">
        <f>'3B 01-09-2025'!A819</f>
        <v>0</v>
      </c>
      <c r="N818" s="1">
        <f>'Cadre 01-09-2025'!A819</f>
        <v>0</v>
      </c>
      <c r="R818" s="11" t="str">
        <f t="shared" si="36"/>
        <v>136171 J</v>
      </c>
      <c r="T818" s="1" t="s">
        <v>1681</v>
      </c>
      <c r="U818" s="1" t="str">
        <f t="shared" si="37"/>
        <v>MOREAU BERNARD</v>
      </c>
      <c r="V818" s="1" t="str">
        <f t="shared" si="38"/>
        <v>05042 – ACAD.CHALONNAISE DE BILLARD</v>
      </c>
    </row>
    <row r="819" spans="2:22" ht="15.75" thickBot="1" x14ac:dyDescent="0.3">
      <c r="B819" s="6" t="str">
        <f>'Libre 01-09-2025'!A820</f>
        <v>124199 X</v>
      </c>
      <c r="C819" s="1" t="str">
        <f>VLOOKUP(B819,TableauLibre[],2,0)</f>
        <v>MOREL MICHEL</v>
      </c>
      <c r="D819" s="23" t="str">
        <f>VLOOKUP(B819,TableauLibre[],8,0)</f>
        <v>11027 – ASS. SPORT. LAXOVIENNE DE BILLARD</v>
      </c>
      <c r="F819" s="1">
        <f>'Bande 01-09-2025'!A820</f>
        <v>0</v>
      </c>
      <c r="J819" s="1">
        <f>'3B 01-09-2025'!A820</f>
        <v>0</v>
      </c>
      <c r="N819" s="1">
        <f>'Cadre 01-09-2025'!A820</f>
        <v>0</v>
      </c>
      <c r="R819" s="11" t="str">
        <f t="shared" si="36"/>
        <v>124199 X</v>
      </c>
      <c r="T819" s="1" t="s">
        <v>1683</v>
      </c>
      <c r="U819" s="1" t="str">
        <f t="shared" si="37"/>
        <v>MOREL MICHEL</v>
      </c>
      <c r="V819" s="1" t="str">
        <f t="shared" si="38"/>
        <v>11027 – ASS. SPORT. LAXOVIENNE DE BILLARD</v>
      </c>
    </row>
    <row r="820" spans="2:22" ht="15.75" thickBot="1" x14ac:dyDescent="0.3">
      <c r="B820" s="6" t="str">
        <f>'Libre 01-09-2025'!A821</f>
        <v>139700 C</v>
      </c>
      <c r="C820" s="1" t="str">
        <f>VLOOKUP(B820,TableauLibre[],2,0)</f>
        <v>MOREL PHILIPPE</v>
      </c>
      <c r="D820" s="23" t="str">
        <f>VLOOKUP(B820,TableauLibre[],8,0)</f>
        <v>05043 – ACAD. TAPIS VERT DE REIMS</v>
      </c>
      <c r="F820" s="1">
        <f>'Bande 01-09-2025'!A821</f>
        <v>0</v>
      </c>
      <c r="J820" s="1">
        <f>'3B 01-09-2025'!A821</f>
        <v>0</v>
      </c>
      <c r="N820" s="1">
        <f>'Cadre 01-09-2025'!A821</f>
        <v>0</v>
      </c>
      <c r="R820" s="11" t="str">
        <f t="shared" si="36"/>
        <v>139700 C</v>
      </c>
      <c r="T820" s="1" t="s">
        <v>1685</v>
      </c>
      <c r="U820" s="1" t="str">
        <f t="shared" si="37"/>
        <v>MOREL PHILIPPE</v>
      </c>
      <c r="V820" s="1" t="str">
        <f t="shared" si="38"/>
        <v>05043 – ACAD. TAPIS VERT DE REIMS</v>
      </c>
    </row>
    <row r="821" spans="2:22" ht="15.75" thickBot="1" x14ac:dyDescent="0.3">
      <c r="B821" s="6" t="str">
        <f>'Libre 01-09-2025'!A822</f>
        <v>178134 Z</v>
      </c>
      <c r="C821" s="1" t="str">
        <f>VLOOKUP(B821,TableauLibre[],2,0)</f>
        <v>MORET RAPHAEL</v>
      </c>
      <c r="D821" s="23" t="str">
        <f>VLOOKUP(B821,TableauLibre[],8,0)</f>
        <v>05043 – ACAD. TAPIS VERT DE REIMS</v>
      </c>
      <c r="F821" s="1">
        <f>'Bande 01-09-2025'!A822</f>
        <v>0</v>
      </c>
      <c r="J821" s="1">
        <f>'3B 01-09-2025'!A822</f>
        <v>0</v>
      </c>
      <c r="N821" s="1">
        <f>'Cadre 01-09-2025'!A822</f>
        <v>0</v>
      </c>
      <c r="R821" s="11" t="str">
        <f t="shared" si="36"/>
        <v>178134 Z</v>
      </c>
      <c r="T821" s="1" t="s">
        <v>1687</v>
      </c>
      <c r="U821" s="1" t="str">
        <f t="shared" si="37"/>
        <v>MORET RAPHAEL</v>
      </c>
      <c r="V821" s="1" t="str">
        <f t="shared" si="38"/>
        <v>05043 – ACAD. TAPIS VERT DE REIMS</v>
      </c>
    </row>
    <row r="822" spans="2:22" ht="15.75" thickBot="1" x14ac:dyDescent="0.3">
      <c r="B822" s="6" t="str">
        <f>'Libre 01-09-2025'!A823</f>
        <v>167606 F</v>
      </c>
      <c r="C822" s="1" t="str">
        <f>VLOOKUP(B822,TableauLibre[],2,0)</f>
        <v>MORIN OLIVIER</v>
      </c>
      <c r="D822" s="23" t="str">
        <f>VLOOKUP(B822,TableauLibre[],8,0)</f>
        <v>05023 – BILLARD CLUB NOGENTAIS</v>
      </c>
      <c r="F822" s="1">
        <f>'Bande 01-09-2025'!A823</f>
        <v>0</v>
      </c>
      <c r="J822" s="1">
        <f>'3B 01-09-2025'!A823</f>
        <v>0</v>
      </c>
      <c r="N822" s="1">
        <f>'Cadre 01-09-2025'!A823</f>
        <v>0</v>
      </c>
      <c r="R822" s="11" t="str">
        <f t="shared" si="36"/>
        <v>167606 F</v>
      </c>
      <c r="T822" s="1" t="s">
        <v>1689</v>
      </c>
      <c r="U822" s="1" t="str">
        <f t="shared" si="37"/>
        <v>MORIN OLIVIER</v>
      </c>
      <c r="V822" s="1" t="str">
        <f t="shared" si="38"/>
        <v>05023 – BILLARD CLUB NOGENTAIS</v>
      </c>
    </row>
    <row r="823" spans="2:22" ht="15.75" thickBot="1" x14ac:dyDescent="0.3">
      <c r="B823" s="6" t="str">
        <f>'Libre 01-09-2025'!A824</f>
        <v>123033 B</v>
      </c>
      <c r="C823" s="1" t="str">
        <f>VLOOKUP(B823,TableauLibre[],2,0)</f>
        <v>MORLOT JEAN LOUIS</v>
      </c>
      <c r="D823" s="23" t="str">
        <f>VLOOKUP(B823,TableauLibre[],8,0)</f>
        <v>11096 – BILLARD CLUB VAUCOULEURS</v>
      </c>
      <c r="F823" s="1">
        <f>'Bande 01-09-2025'!A824</f>
        <v>0</v>
      </c>
      <c r="J823" s="1">
        <f>'3B 01-09-2025'!A824</f>
        <v>0</v>
      </c>
      <c r="N823" s="1">
        <f>'Cadre 01-09-2025'!A824</f>
        <v>0</v>
      </c>
      <c r="R823" s="11" t="str">
        <f t="shared" si="36"/>
        <v>123033 B</v>
      </c>
      <c r="T823" s="1" t="s">
        <v>1691</v>
      </c>
      <c r="U823" s="1" t="str">
        <f t="shared" si="37"/>
        <v>MORLOT JEAN LOUIS</v>
      </c>
      <c r="V823" s="1" t="str">
        <f t="shared" si="38"/>
        <v>11096 – BILLARD CLUB VAUCOULEURS</v>
      </c>
    </row>
    <row r="824" spans="2:22" ht="15.75" thickBot="1" x14ac:dyDescent="0.3">
      <c r="B824" s="6" t="str">
        <f>'Libre 01-09-2025'!A825</f>
        <v>010256 M</v>
      </c>
      <c r="C824" s="1" t="str">
        <f>VLOOKUP(B824,TableauLibre[],2,0)</f>
        <v>MOTHIRON ALAIN</v>
      </c>
      <c r="D824" s="23" t="str">
        <f>VLOOKUP(B824,TableauLibre[],8,0)</f>
        <v>01020 – B.C. 1947 SELESTAT</v>
      </c>
      <c r="F824" s="1">
        <f>'Bande 01-09-2025'!A825</f>
        <v>0</v>
      </c>
      <c r="J824" s="1">
        <f>'3B 01-09-2025'!A825</f>
        <v>0</v>
      </c>
      <c r="N824" s="1">
        <f>'Cadre 01-09-2025'!A825</f>
        <v>0</v>
      </c>
      <c r="R824" s="11" t="str">
        <f t="shared" si="36"/>
        <v>010256 M</v>
      </c>
      <c r="T824" s="1" t="s">
        <v>1693</v>
      </c>
      <c r="U824" s="1" t="str">
        <f t="shared" si="37"/>
        <v>MOTHIRON ALAIN</v>
      </c>
      <c r="V824" s="1" t="str">
        <f t="shared" si="38"/>
        <v>01020 – B.C. 1947 SELESTAT</v>
      </c>
    </row>
    <row r="825" spans="2:22" ht="15.75" thickBot="1" x14ac:dyDescent="0.3">
      <c r="B825" s="6" t="str">
        <f>'Libre 01-09-2025'!A826</f>
        <v>011937 D</v>
      </c>
      <c r="C825" s="1" t="str">
        <f>VLOOKUP(B825,TableauLibre[],2,0)</f>
        <v>MOUGEOLLE JACQUES</v>
      </c>
      <c r="D825" s="23" t="str">
        <f>VLOOKUP(B825,TableauLibre[],8,0)</f>
        <v>05034 – BILLARD TROYES AGGLO</v>
      </c>
      <c r="F825" s="1">
        <f>'Bande 01-09-2025'!A826</f>
        <v>0</v>
      </c>
      <c r="J825" s="1">
        <f>'3B 01-09-2025'!A826</f>
        <v>0</v>
      </c>
      <c r="N825" s="1">
        <f>'Cadre 01-09-2025'!A826</f>
        <v>0</v>
      </c>
      <c r="R825" s="11" t="str">
        <f t="shared" si="36"/>
        <v>011937 D</v>
      </c>
      <c r="T825" s="1" t="s">
        <v>1695</v>
      </c>
      <c r="U825" s="1" t="str">
        <f t="shared" si="37"/>
        <v>MOUGEOLLE JACQUES</v>
      </c>
      <c r="V825" s="1" t="str">
        <f t="shared" si="38"/>
        <v>05034 – BILLARD TROYES AGGLO</v>
      </c>
    </row>
    <row r="826" spans="2:22" ht="15.75" thickBot="1" x14ac:dyDescent="0.3">
      <c r="B826" s="6" t="str">
        <f>'Libre 01-09-2025'!A827</f>
        <v>170214 Q</v>
      </c>
      <c r="C826" s="1" t="str">
        <f>VLOOKUP(B826,TableauLibre[],2,0)</f>
        <v>MOUNIER CONSTANT</v>
      </c>
      <c r="D826" s="23" t="str">
        <f>VLOOKUP(B826,TableauLibre[],8,0)</f>
        <v>05043 – ACAD. TAPIS VERT DE REIMS</v>
      </c>
      <c r="F826" s="1">
        <f>'Bande 01-09-2025'!A827</f>
        <v>0</v>
      </c>
      <c r="J826" s="1">
        <f>'3B 01-09-2025'!A827</f>
        <v>0</v>
      </c>
      <c r="N826" s="1">
        <f>'Cadre 01-09-2025'!A827</f>
        <v>0</v>
      </c>
      <c r="R826" s="11" t="str">
        <f t="shared" si="36"/>
        <v>170214 Q</v>
      </c>
      <c r="T826" s="1" t="s">
        <v>1697</v>
      </c>
      <c r="U826" s="1" t="str">
        <f t="shared" si="37"/>
        <v>MOUNIER CONSTANT</v>
      </c>
      <c r="V826" s="1" t="str">
        <f t="shared" si="38"/>
        <v>05043 – ACAD. TAPIS VERT DE REIMS</v>
      </c>
    </row>
    <row r="827" spans="2:22" ht="15.75" thickBot="1" x14ac:dyDescent="0.3">
      <c r="B827" s="6" t="str">
        <f>'Libre 01-09-2025'!A828</f>
        <v>171894 R</v>
      </c>
      <c r="C827" s="1" t="str">
        <f>VLOOKUP(B827,TableauLibre[],2,0)</f>
        <v>MOUNIER PAUL</v>
      </c>
      <c r="D827" s="23" t="str">
        <f>VLOOKUP(B827,TableauLibre[],8,0)</f>
        <v>05043 – ACAD. TAPIS VERT DE REIMS</v>
      </c>
      <c r="F827" s="1">
        <f>'Bande 01-09-2025'!A828</f>
        <v>0</v>
      </c>
      <c r="J827" s="1">
        <f>'3B 01-09-2025'!A828</f>
        <v>0</v>
      </c>
      <c r="N827" s="1">
        <f>'Cadre 01-09-2025'!A828</f>
        <v>0</v>
      </c>
      <c r="R827" s="11" t="str">
        <f t="shared" si="36"/>
        <v>171894 R</v>
      </c>
      <c r="T827" s="1" t="s">
        <v>1699</v>
      </c>
      <c r="U827" s="1" t="str">
        <f t="shared" si="37"/>
        <v>MOUNIER PAUL</v>
      </c>
      <c r="V827" s="1" t="str">
        <f t="shared" si="38"/>
        <v>05043 – ACAD. TAPIS VERT DE REIMS</v>
      </c>
    </row>
    <row r="828" spans="2:22" ht="15.75" thickBot="1" x14ac:dyDescent="0.3">
      <c r="B828" s="6" t="str">
        <f>'Libre 01-09-2025'!A829</f>
        <v>147065 D</v>
      </c>
      <c r="C828" s="1" t="str">
        <f>VLOOKUP(B828,TableauLibre[],2,0)</f>
        <v>MOURER THIBAUD</v>
      </c>
      <c r="D828" s="23" t="str">
        <f>VLOOKUP(B828,TableauLibre[],8,0)</f>
        <v>01006 – AMICALE DE BILLARD ECKBOLSHEIM</v>
      </c>
      <c r="F828" s="1">
        <f>'Bande 01-09-2025'!A829</f>
        <v>0</v>
      </c>
      <c r="J828" s="1">
        <f>'3B 01-09-2025'!A829</f>
        <v>0</v>
      </c>
      <c r="N828" s="1">
        <f>'Cadre 01-09-2025'!A829</f>
        <v>0</v>
      </c>
      <c r="R828" s="11" t="str">
        <f t="shared" si="36"/>
        <v>147065 D</v>
      </c>
      <c r="T828" s="1" t="s">
        <v>1701</v>
      </c>
      <c r="U828" s="1" t="str">
        <f t="shared" si="37"/>
        <v>MOURER THIBAUD</v>
      </c>
      <c r="V828" s="1" t="str">
        <f t="shared" si="38"/>
        <v>01006 – AMICALE DE BILLARD ECKBOLSHEIM</v>
      </c>
    </row>
    <row r="829" spans="2:22" ht="15.75" thickBot="1" x14ac:dyDescent="0.3">
      <c r="B829" s="6" t="str">
        <f>'Libre 01-09-2025'!A830</f>
        <v>107478 U</v>
      </c>
      <c r="C829" s="1" t="str">
        <f>VLOOKUP(B829,TableauLibre[],2,0)</f>
        <v>MOURISON STEVE</v>
      </c>
      <c r="D829" s="23" t="str">
        <f>VLOOKUP(B829,TableauLibre[],8,0)</f>
        <v>11078 – BILLARD CLUB DE BRIEY</v>
      </c>
      <c r="F829" s="1">
        <f>'Bande 01-09-2025'!A830</f>
        <v>0</v>
      </c>
      <c r="J829" s="1">
        <f>'3B 01-09-2025'!A830</f>
        <v>0</v>
      </c>
      <c r="N829" s="1">
        <f>'Cadre 01-09-2025'!A830</f>
        <v>0</v>
      </c>
      <c r="R829" s="11" t="str">
        <f t="shared" si="36"/>
        <v>107478 U</v>
      </c>
      <c r="T829" s="1" t="s">
        <v>1703</v>
      </c>
      <c r="U829" s="1" t="str">
        <f t="shared" si="37"/>
        <v>MOURISON STEVE</v>
      </c>
      <c r="V829" s="1" t="str">
        <f t="shared" si="38"/>
        <v>11078 – BILLARD CLUB DE BRIEY</v>
      </c>
    </row>
    <row r="830" spans="2:22" ht="15.75" thickBot="1" x14ac:dyDescent="0.3">
      <c r="B830" s="6" t="str">
        <f>'Libre 01-09-2025'!A831</f>
        <v>011758 G</v>
      </c>
      <c r="C830" s="1" t="str">
        <f>VLOOKUP(B830,TableauLibre[],2,0)</f>
        <v>MOUSSY JEAN CLAUDE</v>
      </c>
      <c r="D830" s="23" t="str">
        <f>VLOOKUP(B830,TableauLibre[],8,0)</f>
        <v>05040 – EPERNAY BILLARD CLUB</v>
      </c>
      <c r="F830" s="1">
        <f>'Bande 01-09-2025'!A831</f>
        <v>0</v>
      </c>
      <c r="J830" s="1">
        <f>'3B 01-09-2025'!A831</f>
        <v>0</v>
      </c>
      <c r="N830" s="1">
        <f>'Cadre 01-09-2025'!A831</f>
        <v>0</v>
      </c>
      <c r="R830" s="11" t="str">
        <f t="shared" si="36"/>
        <v>011758 G</v>
      </c>
      <c r="T830" s="1" t="s">
        <v>1705</v>
      </c>
      <c r="U830" s="1" t="str">
        <f t="shared" si="37"/>
        <v>MOUSSY JEAN CLAUDE</v>
      </c>
      <c r="V830" s="1" t="str">
        <f t="shared" si="38"/>
        <v>05040 – EPERNAY BILLARD CLUB</v>
      </c>
    </row>
    <row r="831" spans="2:22" ht="15.75" thickBot="1" x14ac:dyDescent="0.3">
      <c r="B831" s="6" t="str">
        <f>'Libre 01-09-2025'!A832</f>
        <v>015446 C</v>
      </c>
      <c r="C831" s="1" t="str">
        <f>VLOOKUP(B831,TableauLibre[],2,0)</f>
        <v>MUHLACH CLAUDE</v>
      </c>
      <c r="D831" s="23" t="str">
        <f>VLOOKUP(B831,TableauLibre[],8,0)</f>
        <v>11027 – ASS. SPORT. LAXOVIENNE DE BILLARD</v>
      </c>
      <c r="F831" s="1">
        <f>'Bande 01-09-2025'!A832</f>
        <v>0</v>
      </c>
      <c r="J831" s="1">
        <f>'3B 01-09-2025'!A832</f>
        <v>0</v>
      </c>
      <c r="N831" s="1">
        <f>'Cadre 01-09-2025'!A832</f>
        <v>0</v>
      </c>
      <c r="R831" s="11" t="str">
        <f t="shared" si="36"/>
        <v>015446 C</v>
      </c>
      <c r="T831" s="1" t="s">
        <v>1707</v>
      </c>
      <c r="U831" s="1" t="str">
        <f t="shared" si="37"/>
        <v>MUHLACH CLAUDE</v>
      </c>
      <c r="V831" s="1" t="str">
        <f t="shared" si="38"/>
        <v>11027 – ASS. SPORT. LAXOVIENNE DE BILLARD</v>
      </c>
    </row>
    <row r="832" spans="2:22" ht="15.75" thickBot="1" x14ac:dyDescent="0.3">
      <c r="B832" s="6" t="str">
        <f>'Libre 01-09-2025'!A833</f>
        <v>010077 P</v>
      </c>
      <c r="C832" s="1" t="str">
        <f>VLOOKUP(B832,TableauLibre[],2,0)</f>
        <v>MULLER CLAUDE</v>
      </c>
      <c r="D832" s="23" t="str">
        <f>VLOOKUP(B832,TableauLibre[],8,0)</f>
        <v>01020 – B.C. 1947 SELESTAT</v>
      </c>
      <c r="F832" s="1">
        <f>'Bande 01-09-2025'!A833</f>
        <v>0</v>
      </c>
      <c r="J832" s="1">
        <f>'3B 01-09-2025'!A833</f>
        <v>0</v>
      </c>
      <c r="N832" s="1">
        <f>'Cadre 01-09-2025'!A833</f>
        <v>0</v>
      </c>
      <c r="R832" s="11" t="str">
        <f t="shared" si="36"/>
        <v>010077 P</v>
      </c>
      <c r="T832" s="1" t="s">
        <v>1711</v>
      </c>
      <c r="U832" s="1" t="str">
        <f t="shared" si="37"/>
        <v>MULLER CLAUDE</v>
      </c>
      <c r="V832" s="1" t="str">
        <f t="shared" si="38"/>
        <v>01020 – B.C. 1947 SELESTAT</v>
      </c>
    </row>
    <row r="833" spans="2:22" ht="15.75" thickBot="1" x14ac:dyDescent="0.3">
      <c r="B833" s="6" t="str">
        <f>'Libre 01-09-2025'!A834</f>
        <v>010289 T</v>
      </c>
      <c r="C833" s="1" t="str">
        <f>VLOOKUP(B833,TableauLibre[],2,0)</f>
        <v>MULLER CLAUDE</v>
      </c>
      <c r="D833" s="23" t="str">
        <f>VLOOKUP(B833,TableauLibre[],8,0)</f>
        <v>01031 – B.C. ERSTEIN</v>
      </c>
      <c r="F833" s="1">
        <f>'Bande 01-09-2025'!A834</f>
        <v>0</v>
      </c>
      <c r="J833" s="1">
        <f>'3B 01-09-2025'!A834</f>
        <v>0</v>
      </c>
      <c r="N833" s="1">
        <f>'Cadre 01-09-2025'!A834</f>
        <v>0</v>
      </c>
      <c r="R833" s="11" t="str">
        <f t="shared" si="36"/>
        <v>010289 T</v>
      </c>
      <c r="T833" s="1" t="s">
        <v>1709</v>
      </c>
      <c r="U833" s="1" t="str">
        <f t="shared" si="37"/>
        <v>MULLER CLAUDE</v>
      </c>
      <c r="V833" s="1" t="str">
        <f t="shared" si="38"/>
        <v>01031 – B.C. ERSTEIN</v>
      </c>
    </row>
    <row r="834" spans="2:22" ht="15.75" thickBot="1" x14ac:dyDescent="0.3">
      <c r="B834" s="6" t="str">
        <f>'Libre 01-09-2025'!A835</f>
        <v>155519 S</v>
      </c>
      <c r="C834" s="1" t="str">
        <f>VLOOKUP(B834,TableauLibre[],2,0)</f>
        <v>MULLER JEROME</v>
      </c>
      <c r="D834" s="23" t="str">
        <f>VLOOKUP(B834,TableauLibre[],8,0)</f>
        <v>01002 – B.C 1935 STRASBOURG-SCHILTIGHEIM</v>
      </c>
      <c r="F834" s="1">
        <f>'Bande 01-09-2025'!A835</f>
        <v>0</v>
      </c>
      <c r="J834" s="1">
        <f>'3B 01-09-2025'!A835</f>
        <v>0</v>
      </c>
      <c r="N834" s="1">
        <f>'Cadre 01-09-2025'!A835</f>
        <v>0</v>
      </c>
      <c r="R834" s="11" t="str">
        <f t="shared" ref="R834:R897" si="39">B834</f>
        <v>155519 S</v>
      </c>
      <c r="T834" s="1" t="s">
        <v>1712</v>
      </c>
      <c r="U834" s="1" t="str">
        <f t="shared" ref="U834:U897" si="40">VLOOKUP(T834,B:D,2,0)</f>
        <v>MULLER JEROME</v>
      </c>
      <c r="V834" s="1" t="str">
        <f t="shared" ref="V834:V897" si="41">VLOOKUP(T834,B:D,3,0)</f>
        <v>01002 – B.C 1935 STRASBOURG-SCHILTIGHEIM</v>
      </c>
    </row>
    <row r="835" spans="2:22" ht="15.75" thickBot="1" x14ac:dyDescent="0.3">
      <c r="B835" s="6" t="str">
        <f>'Libre 01-09-2025'!A836</f>
        <v>135206 G</v>
      </c>
      <c r="C835" s="1" t="str">
        <f>VLOOKUP(B835,TableauLibre[],2,0)</f>
        <v>MULLER JULIEN</v>
      </c>
      <c r="D835" s="23" t="str">
        <f>VLOOKUP(B835,TableauLibre[],8,0)</f>
        <v>11032 – BILLARD CLUB HOMECOURT</v>
      </c>
      <c r="F835" s="1">
        <f>'Bande 01-09-2025'!A836</f>
        <v>0</v>
      </c>
      <c r="J835" s="1">
        <f>'3B 01-09-2025'!A836</f>
        <v>0</v>
      </c>
      <c r="N835" s="1">
        <f>'Cadre 01-09-2025'!A836</f>
        <v>0</v>
      </c>
      <c r="R835" s="11" t="str">
        <f t="shared" si="39"/>
        <v>135206 G</v>
      </c>
      <c r="T835" s="1" t="s">
        <v>1714</v>
      </c>
      <c r="U835" s="1" t="str">
        <f t="shared" si="40"/>
        <v>MULLER JULIEN</v>
      </c>
      <c r="V835" s="1" t="str">
        <f t="shared" si="41"/>
        <v>11032 – BILLARD CLUB HOMECOURT</v>
      </c>
    </row>
    <row r="836" spans="2:22" ht="15.75" thickBot="1" x14ac:dyDescent="0.3">
      <c r="B836" s="6" t="str">
        <f>'Libre 01-09-2025'!A837</f>
        <v>186749 N</v>
      </c>
      <c r="C836" s="1" t="str">
        <f>VLOOKUP(B836,TableauLibre[],2,0)</f>
        <v>MULLER STEPHAN</v>
      </c>
      <c r="D836" s="23" t="str">
        <f>VLOOKUP(B836,TableauLibre[],8,0)</f>
        <v>05043 – ACAD. TAPIS VERT DE REIMS</v>
      </c>
      <c r="F836" s="1">
        <f>'Bande 01-09-2025'!A837</f>
        <v>0</v>
      </c>
      <c r="J836" s="1">
        <f>'3B 01-09-2025'!A837</f>
        <v>0</v>
      </c>
      <c r="N836" s="1">
        <f>'Cadre 01-09-2025'!A837</f>
        <v>0</v>
      </c>
      <c r="R836" s="11" t="str">
        <f t="shared" si="39"/>
        <v>186749 N</v>
      </c>
      <c r="T836" s="1" t="s">
        <v>2868</v>
      </c>
      <c r="U836" s="1" t="str">
        <f t="shared" si="40"/>
        <v>MULLER STEPHAN</v>
      </c>
      <c r="V836" s="1" t="str">
        <f t="shared" si="41"/>
        <v>05043 – ACAD. TAPIS VERT DE REIMS</v>
      </c>
    </row>
    <row r="837" spans="2:22" ht="15.75" thickBot="1" x14ac:dyDescent="0.3">
      <c r="B837" s="6" t="str">
        <f>'Libre 01-09-2025'!A838</f>
        <v>133537 B</v>
      </c>
      <c r="C837" s="1" t="str">
        <f>VLOOKUP(B837,TableauLibre[],2,0)</f>
        <v>MUNSCH ROLANDE</v>
      </c>
      <c r="D837" s="23" t="str">
        <f>VLOOKUP(B837,TableauLibre[],8,0)</f>
        <v>11022 – ACADEMIE DE BILLARD SAINT-MAX / NANCY</v>
      </c>
      <c r="F837" s="1">
        <f>'Bande 01-09-2025'!A838</f>
        <v>0</v>
      </c>
      <c r="J837" s="1">
        <f>'3B 01-09-2025'!A838</f>
        <v>0</v>
      </c>
      <c r="N837" s="1">
        <f>'Cadre 01-09-2025'!A838</f>
        <v>0</v>
      </c>
      <c r="R837" s="11" t="str">
        <f t="shared" si="39"/>
        <v>133537 B</v>
      </c>
      <c r="T837" s="1" t="s">
        <v>1716</v>
      </c>
      <c r="U837" s="1" t="str">
        <f t="shared" si="40"/>
        <v>MUNSCH ROLANDE</v>
      </c>
      <c r="V837" s="1" t="str">
        <f t="shared" si="41"/>
        <v>11022 – ACADEMIE DE BILLARD SAINT-MAX / NANCY</v>
      </c>
    </row>
    <row r="838" spans="2:22" ht="15.75" thickBot="1" x14ac:dyDescent="0.3">
      <c r="B838" s="6" t="str">
        <f>'Libre 01-09-2025'!A839</f>
        <v>014812 S</v>
      </c>
      <c r="C838" s="1" t="str">
        <f>VLOOKUP(B838,TableauLibre[],2,0)</f>
        <v>MUNZINGER GEORGES</v>
      </c>
      <c r="D838" s="23" t="str">
        <f>VLOOKUP(B838,TableauLibre[],8,0)</f>
        <v>11013 – BILLARD CLUB METZ</v>
      </c>
      <c r="F838" s="1">
        <f>'Bande 01-09-2025'!A839</f>
        <v>0</v>
      </c>
      <c r="J838" s="1">
        <f>'3B 01-09-2025'!A839</f>
        <v>0</v>
      </c>
      <c r="N838" s="1">
        <f>'Cadre 01-09-2025'!A839</f>
        <v>0</v>
      </c>
      <c r="R838" s="11" t="str">
        <f t="shared" si="39"/>
        <v>014812 S</v>
      </c>
      <c r="T838" s="1" t="s">
        <v>1718</v>
      </c>
      <c r="U838" s="1" t="str">
        <f t="shared" si="40"/>
        <v>MUNZINGER GEORGES</v>
      </c>
      <c r="V838" s="1" t="str">
        <f t="shared" si="41"/>
        <v>11013 – BILLARD CLUB METZ</v>
      </c>
    </row>
    <row r="839" spans="2:22" ht="15.75" thickBot="1" x14ac:dyDescent="0.3">
      <c r="B839" s="6" t="str">
        <f>'Libre 01-09-2025'!A840</f>
        <v>154553 S</v>
      </c>
      <c r="C839" s="1" t="str">
        <f>VLOOKUP(B839,TableauLibre[],2,0)</f>
        <v>MURIOT JEAN FRANCOIS</v>
      </c>
      <c r="D839" s="23" t="str">
        <f>VLOOKUP(B839,TableauLibre[],8,0)</f>
        <v>11027 – ASS. SPORT. LAXOVIENNE DE BILLARD</v>
      </c>
      <c r="F839" s="1">
        <f>'Bande 01-09-2025'!A840</f>
        <v>0</v>
      </c>
      <c r="J839" s="1">
        <f>'3B 01-09-2025'!A840</f>
        <v>0</v>
      </c>
      <c r="N839" s="1">
        <f>'Cadre 01-09-2025'!A840</f>
        <v>0</v>
      </c>
      <c r="R839" s="11" t="str">
        <f t="shared" si="39"/>
        <v>154553 S</v>
      </c>
      <c r="T839" s="1" t="s">
        <v>1720</v>
      </c>
      <c r="U839" s="1" t="str">
        <f t="shared" si="40"/>
        <v>MURIOT JEAN FRANCOIS</v>
      </c>
      <c r="V839" s="1" t="str">
        <f t="shared" si="41"/>
        <v>11027 – ASS. SPORT. LAXOVIENNE DE BILLARD</v>
      </c>
    </row>
    <row r="840" spans="2:22" ht="15.75" thickBot="1" x14ac:dyDescent="0.3">
      <c r="B840" s="6" t="str">
        <f>'Libre 01-09-2025'!A841</f>
        <v>109390 I</v>
      </c>
      <c r="C840" s="1" t="str">
        <f>VLOOKUP(B840,TableauLibre[],2,0)</f>
        <v>MUSIEDLAK PASCAL</v>
      </c>
      <c r="D840" s="23" t="str">
        <f>VLOOKUP(B840,TableauLibre[],8,0)</f>
        <v>11073 – BILLARD CLUB GERARDMER</v>
      </c>
      <c r="F840" s="1">
        <f>'Bande 01-09-2025'!A841</f>
        <v>0</v>
      </c>
      <c r="J840" s="1">
        <f>'3B 01-09-2025'!A841</f>
        <v>0</v>
      </c>
      <c r="N840" s="1">
        <f>'Cadre 01-09-2025'!A841</f>
        <v>0</v>
      </c>
      <c r="R840" s="11" t="str">
        <f t="shared" si="39"/>
        <v>109390 I</v>
      </c>
      <c r="T840" s="1" t="s">
        <v>1722</v>
      </c>
      <c r="U840" s="1" t="str">
        <f t="shared" si="40"/>
        <v>MUSIEDLAK PASCAL</v>
      </c>
      <c r="V840" s="1" t="str">
        <f t="shared" si="41"/>
        <v>11073 – BILLARD CLUB GERARDMER</v>
      </c>
    </row>
    <row r="841" spans="2:22" ht="15.75" thickBot="1" x14ac:dyDescent="0.3">
      <c r="B841" s="6" t="str">
        <f>'Libre 01-09-2025'!A842</f>
        <v>011820 Q</v>
      </c>
      <c r="C841" s="1" t="str">
        <f>VLOOKUP(B841,TableauLibre[],2,0)</f>
        <v>N GUYEN PHU QUY</v>
      </c>
      <c r="D841" s="23" t="str">
        <f>VLOOKUP(B841,TableauLibre[],8,0)</f>
        <v>05034 – BILLARD TROYES AGGLO</v>
      </c>
      <c r="F841" s="1">
        <f>'Bande 01-09-2025'!A842</f>
        <v>0</v>
      </c>
      <c r="J841" s="1">
        <f>'3B 01-09-2025'!A842</f>
        <v>0</v>
      </c>
      <c r="N841" s="1">
        <f>'Cadre 01-09-2025'!A842</f>
        <v>0</v>
      </c>
      <c r="R841" s="11" t="str">
        <f t="shared" si="39"/>
        <v>011820 Q</v>
      </c>
      <c r="T841" s="1" t="s">
        <v>1724</v>
      </c>
      <c r="U841" s="1" t="str">
        <f t="shared" si="40"/>
        <v>N GUYEN PHU QUY</v>
      </c>
      <c r="V841" s="1" t="str">
        <f t="shared" si="41"/>
        <v>05034 – BILLARD TROYES AGGLO</v>
      </c>
    </row>
    <row r="842" spans="2:22" ht="15.75" thickBot="1" x14ac:dyDescent="0.3">
      <c r="B842" s="6" t="str">
        <f>'Libre 01-09-2025'!A843</f>
        <v>103731 R</v>
      </c>
      <c r="C842" s="1" t="str">
        <f>VLOOKUP(B842,TableauLibre[],2,0)</f>
        <v>N GUYEN PIERRE</v>
      </c>
      <c r="D842" s="23" t="str">
        <f>VLOOKUP(B842,TableauLibre[],8,0)</f>
        <v>05043 – ACAD. TAPIS VERT DE REIMS</v>
      </c>
      <c r="F842" s="1">
        <f>'Bande 01-09-2025'!A843</f>
        <v>0</v>
      </c>
      <c r="J842" s="1">
        <f>'3B 01-09-2025'!A843</f>
        <v>0</v>
      </c>
      <c r="N842" s="1">
        <f>'Cadre 01-09-2025'!A843</f>
        <v>0</v>
      </c>
      <c r="R842" s="11" t="str">
        <f t="shared" si="39"/>
        <v>103731 R</v>
      </c>
      <c r="T842" s="1" t="s">
        <v>1726</v>
      </c>
      <c r="U842" s="1" t="str">
        <f t="shared" si="40"/>
        <v>N GUYEN PIERRE</v>
      </c>
      <c r="V842" s="1" t="str">
        <f t="shared" si="41"/>
        <v>05043 – ACAD. TAPIS VERT DE REIMS</v>
      </c>
    </row>
    <row r="843" spans="2:22" ht="15.75" thickBot="1" x14ac:dyDescent="0.3">
      <c r="B843" s="6" t="str">
        <f>'Libre 01-09-2025'!A844</f>
        <v>155689 C</v>
      </c>
      <c r="C843" s="1" t="str">
        <f>VLOOKUP(B843,TableauLibre[],2,0)</f>
        <v>N GUYEN VAN MINH</v>
      </c>
      <c r="D843" s="23" t="str">
        <f>VLOOKUP(B843,TableauLibre[],8,0)</f>
        <v>11062 – CERCLE DE BILLARD FRANCAIS ST AVOLD</v>
      </c>
      <c r="F843" s="1">
        <f>'Bande 01-09-2025'!A844</f>
        <v>0</v>
      </c>
      <c r="J843" s="1">
        <f>'3B 01-09-2025'!A844</f>
        <v>0</v>
      </c>
      <c r="N843" s="1">
        <f>'Cadre 01-09-2025'!A844</f>
        <v>0</v>
      </c>
      <c r="R843" s="11" t="str">
        <f t="shared" si="39"/>
        <v>155689 C</v>
      </c>
      <c r="T843" s="1" t="s">
        <v>1728</v>
      </c>
      <c r="U843" s="1" t="str">
        <f t="shared" si="40"/>
        <v>N GUYEN VAN MINH</v>
      </c>
      <c r="V843" s="1" t="str">
        <f t="shared" si="41"/>
        <v>11062 – CERCLE DE BILLARD FRANCAIS ST AVOLD</v>
      </c>
    </row>
    <row r="844" spans="2:22" ht="15.75" thickBot="1" x14ac:dyDescent="0.3">
      <c r="B844" s="6" t="str">
        <f>'Libre 01-09-2025'!A845</f>
        <v>161116 B</v>
      </c>
      <c r="C844" s="1" t="str">
        <f>VLOOKUP(B844,TableauLibre[],2,0)</f>
        <v>N GUYEN XUAN VINH</v>
      </c>
      <c r="D844" s="23" t="str">
        <f>VLOOKUP(B844,TableauLibre[],8,0)</f>
        <v>05034 – BILLARD TROYES AGGLO</v>
      </c>
      <c r="F844" s="1">
        <f>'Bande 01-09-2025'!A845</f>
        <v>0</v>
      </c>
      <c r="J844" s="1">
        <f>'3B 01-09-2025'!A845</f>
        <v>0</v>
      </c>
      <c r="N844" s="1">
        <f>'Cadre 01-09-2025'!A845</f>
        <v>0</v>
      </c>
      <c r="R844" s="11" t="str">
        <f t="shared" si="39"/>
        <v>161116 B</v>
      </c>
      <c r="T844" s="1" t="s">
        <v>1730</v>
      </c>
      <c r="U844" s="1" t="str">
        <f t="shared" si="40"/>
        <v>N GUYEN XUAN VINH</v>
      </c>
      <c r="V844" s="1" t="str">
        <f t="shared" si="41"/>
        <v>05034 – BILLARD TROYES AGGLO</v>
      </c>
    </row>
    <row r="845" spans="2:22" ht="15.75" thickBot="1" x14ac:dyDescent="0.3">
      <c r="B845" s="6" t="str">
        <f>'Libre 01-09-2025'!A846</f>
        <v>140546 Q</v>
      </c>
      <c r="C845" s="1" t="str">
        <f>VLOOKUP(B845,TableauLibre[],2,0)</f>
        <v>NACACHIAN ANTOINE</v>
      </c>
      <c r="D845" s="23" t="str">
        <f>VLOOKUP(B845,TableauLibre[],8,0)</f>
        <v>05001 – ACAD.CHARLEVILLE-MEZIERES</v>
      </c>
      <c r="F845" s="1">
        <f>'Bande 01-09-2025'!A846</f>
        <v>0</v>
      </c>
      <c r="J845" s="1">
        <f>'3B 01-09-2025'!A846</f>
        <v>0</v>
      </c>
      <c r="N845" s="1">
        <f>'Cadre 01-09-2025'!A846</f>
        <v>0</v>
      </c>
      <c r="R845" s="11" t="str">
        <f t="shared" si="39"/>
        <v>140546 Q</v>
      </c>
      <c r="T845" s="1" t="s">
        <v>1732</v>
      </c>
      <c r="U845" s="1" t="str">
        <f t="shared" si="40"/>
        <v>NACACHIAN ANTOINE</v>
      </c>
      <c r="V845" s="1" t="str">
        <f t="shared" si="41"/>
        <v>05001 – ACAD.CHARLEVILLE-MEZIERES</v>
      </c>
    </row>
    <row r="846" spans="2:22" ht="15.75" thickBot="1" x14ac:dyDescent="0.3">
      <c r="B846" s="6" t="str">
        <f>'Libre 01-09-2025'!A847</f>
        <v>152535 Z</v>
      </c>
      <c r="C846" s="1" t="str">
        <f>VLOOKUP(B846,TableauLibre[],2,0)</f>
        <v>NEU RAYMOND</v>
      </c>
      <c r="D846" s="23" t="str">
        <f>VLOOKUP(B846,TableauLibre[],8,0)</f>
        <v>11035 – C.B. SARREGUEMINES</v>
      </c>
      <c r="F846" s="1">
        <f>'Bande 01-09-2025'!A847</f>
        <v>0</v>
      </c>
      <c r="J846" s="1">
        <f>'3B 01-09-2025'!A847</f>
        <v>0</v>
      </c>
      <c r="N846" s="1">
        <f>'Cadre 01-09-2025'!A847</f>
        <v>0</v>
      </c>
      <c r="R846" s="11" t="str">
        <f t="shared" si="39"/>
        <v>152535 Z</v>
      </c>
      <c r="T846" s="1" t="s">
        <v>2870</v>
      </c>
      <c r="U846" s="1" t="str">
        <f t="shared" si="40"/>
        <v>NEU RAYMOND</v>
      </c>
      <c r="V846" s="1" t="str">
        <f t="shared" si="41"/>
        <v>11035 – C.B. SARREGUEMINES</v>
      </c>
    </row>
    <row r="847" spans="2:22" ht="15.75" thickBot="1" x14ac:dyDescent="0.3">
      <c r="B847" s="6" t="str">
        <f>'Libre 01-09-2025'!A848</f>
        <v>107474 Q</v>
      </c>
      <c r="C847" s="1" t="str">
        <f>VLOOKUP(B847,TableauLibre[],2,0)</f>
        <v>NEVES NELSON</v>
      </c>
      <c r="D847" s="23" t="str">
        <f>VLOOKUP(B847,TableauLibre[],8,0)</f>
        <v>11005 – E.S. HAGONDANGE</v>
      </c>
      <c r="F847" s="1">
        <f>'Bande 01-09-2025'!A848</f>
        <v>0</v>
      </c>
      <c r="J847" s="1">
        <f>'3B 01-09-2025'!A848</f>
        <v>0</v>
      </c>
      <c r="N847" s="1">
        <f>'Cadre 01-09-2025'!A848</f>
        <v>0</v>
      </c>
      <c r="R847" s="11" t="str">
        <f t="shared" si="39"/>
        <v>107474 Q</v>
      </c>
      <c r="T847" s="1" t="s">
        <v>1734</v>
      </c>
      <c r="U847" s="1" t="str">
        <f t="shared" si="40"/>
        <v>NEVES NELSON</v>
      </c>
      <c r="V847" s="1" t="str">
        <f t="shared" si="41"/>
        <v>11005 – E.S. HAGONDANGE</v>
      </c>
    </row>
    <row r="848" spans="2:22" ht="15.75" thickBot="1" x14ac:dyDescent="0.3">
      <c r="B848" s="6" t="str">
        <f>'Libre 01-09-2025'!A849</f>
        <v>109108 M</v>
      </c>
      <c r="C848" s="1" t="str">
        <f>VLOOKUP(B848,TableauLibre[],2,0)</f>
        <v>NGO VAN DONG</v>
      </c>
      <c r="D848" s="23" t="str">
        <f>VLOOKUP(B848,TableauLibre[],8,0)</f>
        <v>05043 – ACAD. TAPIS VERT DE REIMS</v>
      </c>
      <c r="F848" s="1">
        <f>'Bande 01-09-2025'!A849</f>
        <v>0</v>
      </c>
      <c r="J848" s="1">
        <f>'3B 01-09-2025'!A849</f>
        <v>0</v>
      </c>
      <c r="N848" s="1">
        <f>'Cadre 01-09-2025'!A849</f>
        <v>0</v>
      </c>
      <c r="R848" s="11" t="str">
        <f t="shared" si="39"/>
        <v>109108 M</v>
      </c>
      <c r="T848" s="1" t="s">
        <v>1736</v>
      </c>
      <c r="U848" s="1" t="str">
        <f t="shared" si="40"/>
        <v>NGO VAN DONG</v>
      </c>
      <c r="V848" s="1" t="str">
        <f t="shared" si="41"/>
        <v>05043 – ACAD. TAPIS VERT DE REIMS</v>
      </c>
    </row>
    <row r="849" spans="2:22" ht="15.75" thickBot="1" x14ac:dyDescent="0.3">
      <c r="B849" s="6" t="str">
        <f>'Libre 01-09-2025'!A850</f>
        <v>126964 G</v>
      </c>
      <c r="C849" s="1" t="str">
        <f>VLOOKUP(B849,TableauLibre[],2,0)</f>
        <v>NGUYEN THANH LAM</v>
      </c>
      <c r="D849" s="23" t="str">
        <f>VLOOKUP(B849,TableauLibre[],8,0)</f>
        <v>01004 – B.C. BISCHHEIM</v>
      </c>
      <c r="F849" s="1">
        <f>'Bande 01-09-2025'!A850</f>
        <v>0</v>
      </c>
      <c r="J849" s="1">
        <f>'3B 01-09-2025'!A850</f>
        <v>0</v>
      </c>
      <c r="N849" s="1">
        <f>'Cadre 01-09-2025'!A850</f>
        <v>0</v>
      </c>
      <c r="R849" s="11" t="str">
        <f t="shared" si="39"/>
        <v>126964 G</v>
      </c>
      <c r="T849" s="1" t="s">
        <v>1738</v>
      </c>
      <c r="U849" s="1" t="str">
        <f t="shared" si="40"/>
        <v>NGUYEN THANH LAM</v>
      </c>
      <c r="V849" s="1" t="str">
        <f t="shared" si="41"/>
        <v>01004 – B.C. BISCHHEIM</v>
      </c>
    </row>
    <row r="850" spans="2:22" ht="15.75" thickBot="1" x14ac:dyDescent="0.3">
      <c r="B850" s="6" t="str">
        <f>'Libre 01-09-2025'!A851</f>
        <v>122993 N</v>
      </c>
      <c r="C850" s="1" t="str">
        <f>VLOOKUP(B850,TableauLibre[],2,0)</f>
        <v>NGUYEN XUAN VINH</v>
      </c>
      <c r="D850" s="23" t="str">
        <f>VLOOKUP(B850,TableauLibre[],8,0)</f>
        <v>05043 – ACAD. TAPIS VERT DE REIMS</v>
      </c>
      <c r="F850" s="1">
        <f>'Bande 01-09-2025'!A851</f>
        <v>0</v>
      </c>
      <c r="J850" s="1">
        <f>'3B 01-09-2025'!A851</f>
        <v>0</v>
      </c>
      <c r="N850" s="1">
        <f>'Cadre 01-09-2025'!A851</f>
        <v>0</v>
      </c>
      <c r="R850" s="11" t="str">
        <f t="shared" si="39"/>
        <v>122993 N</v>
      </c>
      <c r="T850" s="1" t="s">
        <v>1740</v>
      </c>
      <c r="U850" s="1" t="str">
        <f t="shared" si="40"/>
        <v>NGUYEN XUAN VINH</v>
      </c>
      <c r="V850" s="1" t="str">
        <f t="shared" si="41"/>
        <v>05043 – ACAD. TAPIS VERT DE REIMS</v>
      </c>
    </row>
    <row r="851" spans="2:22" ht="15.75" thickBot="1" x14ac:dyDescent="0.3">
      <c r="B851" s="6" t="str">
        <f>'Libre 01-09-2025'!A852</f>
        <v>014981 F</v>
      </c>
      <c r="C851" s="1" t="str">
        <f>VLOOKUP(B851,TableauLibre[],2,0)</f>
        <v>NICOLE JEAN PIERRE</v>
      </c>
      <c r="D851" s="23" t="str">
        <f>VLOOKUP(B851,TableauLibre[],8,0)</f>
        <v>11051 – BILLARD CLUB BARISIEN</v>
      </c>
      <c r="F851" s="1">
        <f>'Bande 01-09-2025'!A852</f>
        <v>0</v>
      </c>
      <c r="J851" s="1">
        <f>'3B 01-09-2025'!A852</f>
        <v>0</v>
      </c>
      <c r="N851" s="1">
        <f>'Cadre 01-09-2025'!A852</f>
        <v>0</v>
      </c>
      <c r="R851" s="11" t="str">
        <f t="shared" si="39"/>
        <v>014981 F</v>
      </c>
      <c r="T851" s="1" t="s">
        <v>1742</v>
      </c>
      <c r="U851" s="1" t="str">
        <f t="shared" si="40"/>
        <v>NICOLE JEAN PIERRE</v>
      </c>
      <c r="V851" s="1" t="str">
        <f t="shared" si="41"/>
        <v>11051 – BILLARD CLUB BARISIEN</v>
      </c>
    </row>
    <row r="852" spans="2:22" ht="15.75" thickBot="1" x14ac:dyDescent="0.3">
      <c r="B852" s="6" t="str">
        <f>'Libre 01-09-2025'!A853</f>
        <v>161650 G</v>
      </c>
      <c r="C852" s="1" t="str">
        <f>VLOOKUP(B852,TableauLibre[],2,0)</f>
        <v>NICOLLET MORGANE</v>
      </c>
      <c r="D852" s="23" t="str">
        <f>VLOOKUP(B852,TableauLibre[],8,0)</f>
        <v>11078 – BILLARD CLUB DE BRIEY</v>
      </c>
      <c r="F852" s="1">
        <f>'Bande 01-09-2025'!A853</f>
        <v>0</v>
      </c>
      <c r="J852" s="1">
        <f>'3B 01-09-2025'!A853</f>
        <v>0</v>
      </c>
      <c r="N852" s="1">
        <f>'Cadre 01-09-2025'!A853</f>
        <v>0</v>
      </c>
      <c r="R852" s="11" t="str">
        <f t="shared" si="39"/>
        <v>161650 G</v>
      </c>
      <c r="T852" s="1" t="s">
        <v>1744</v>
      </c>
      <c r="U852" s="1" t="str">
        <f t="shared" si="40"/>
        <v>NICOLLET MORGANE</v>
      </c>
      <c r="V852" s="1" t="str">
        <f t="shared" si="41"/>
        <v>11078 – BILLARD CLUB DE BRIEY</v>
      </c>
    </row>
    <row r="853" spans="2:22" ht="15.75" thickBot="1" x14ac:dyDescent="0.3">
      <c r="B853" s="6" t="str">
        <f>'Libre 01-09-2025'!A854</f>
        <v>147363 C</v>
      </c>
      <c r="C853" s="1" t="str">
        <f>VLOOKUP(B853,TableauLibre[],2,0)</f>
        <v>NIZARD RENE</v>
      </c>
      <c r="D853" s="23" t="str">
        <f>VLOOKUP(B853,TableauLibre[],8,0)</f>
        <v>01010 – B.C. LINGOLSHEIM</v>
      </c>
      <c r="F853" s="1">
        <f>'Bande 01-09-2025'!A854</f>
        <v>0</v>
      </c>
      <c r="J853" s="1">
        <f>'3B 01-09-2025'!A854</f>
        <v>0</v>
      </c>
      <c r="N853" s="1">
        <f>'Cadre 01-09-2025'!A854</f>
        <v>0</v>
      </c>
      <c r="R853" s="11" t="str">
        <f t="shared" si="39"/>
        <v>147363 C</v>
      </c>
      <c r="T853" s="1" t="s">
        <v>1746</v>
      </c>
      <c r="U853" s="1" t="str">
        <f t="shared" si="40"/>
        <v>NIZARD RENE</v>
      </c>
      <c r="V853" s="1" t="str">
        <f t="shared" si="41"/>
        <v>01010 – B.C. LINGOLSHEIM</v>
      </c>
    </row>
    <row r="854" spans="2:22" ht="15.75" thickBot="1" x14ac:dyDescent="0.3">
      <c r="B854" s="6" t="str">
        <f>'Libre 01-09-2025'!A855</f>
        <v>012060 W</v>
      </c>
      <c r="C854" s="1" t="str">
        <f>VLOOKUP(B854,TableauLibre[],2,0)</f>
        <v>NOBLE JEAN BAPTISTE</v>
      </c>
      <c r="D854" s="23" t="str">
        <f>VLOOKUP(B854,TableauLibre[],8,0)</f>
        <v>05034 – BILLARD TROYES AGGLO</v>
      </c>
      <c r="F854" s="1">
        <f>'Bande 01-09-2025'!A855</f>
        <v>0</v>
      </c>
      <c r="J854" s="1">
        <f>'3B 01-09-2025'!A855</f>
        <v>0</v>
      </c>
      <c r="N854" s="1">
        <f>'Cadre 01-09-2025'!A855</f>
        <v>0</v>
      </c>
      <c r="R854" s="11" t="str">
        <f t="shared" si="39"/>
        <v>012060 W</v>
      </c>
      <c r="T854" s="1" t="s">
        <v>1748</v>
      </c>
      <c r="U854" s="1" t="str">
        <f t="shared" si="40"/>
        <v>NOBLE JEAN BAPTISTE</v>
      </c>
      <c r="V854" s="1" t="str">
        <f t="shared" si="41"/>
        <v>05034 – BILLARD TROYES AGGLO</v>
      </c>
    </row>
    <row r="855" spans="2:22" ht="15.75" thickBot="1" x14ac:dyDescent="0.3">
      <c r="B855" s="6" t="str">
        <f>'Libre 01-09-2025'!A856</f>
        <v>111692 W</v>
      </c>
      <c r="C855" s="1" t="str">
        <f>VLOOKUP(B855,TableauLibre[],2,0)</f>
        <v>NOBLOT MICHEL</v>
      </c>
      <c r="D855" s="23" t="str">
        <f>VLOOKUP(B855,TableauLibre[],8,0)</f>
        <v>11049 – BILLARD CLUB MONTIER EN DER</v>
      </c>
      <c r="F855" s="1">
        <f>'Bande 01-09-2025'!A856</f>
        <v>0</v>
      </c>
      <c r="J855" s="1">
        <f>'3B 01-09-2025'!A856</f>
        <v>0</v>
      </c>
      <c r="N855" s="1">
        <f>'Cadre 01-09-2025'!A856</f>
        <v>0</v>
      </c>
      <c r="R855" s="11" t="str">
        <f t="shared" si="39"/>
        <v>111692 W</v>
      </c>
      <c r="T855" s="1" t="s">
        <v>1750</v>
      </c>
      <c r="U855" s="1" t="str">
        <f t="shared" si="40"/>
        <v>NOBLOT MICHEL</v>
      </c>
      <c r="V855" s="1" t="str">
        <f t="shared" si="41"/>
        <v>11049 – BILLARD CLUB MONTIER EN DER</v>
      </c>
    </row>
    <row r="856" spans="2:22" ht="15.75" thickBot="1" x14ac:dyDescent="0.3">
      <c r="B856" s="6" t="str">
        <f>'Libre 01-09-2025'!A857</f>
        <v>104571 Z</v>
      </c>
      <c r="C856" s="1" t="str">
        <f>VLOOKUP(B856,TableauLibre[],2,0)</f>
        <v>NOEHSER CHRISTIAN</v>
      </c>
      <c r="D856" s="23" t="str">
        <f>VLOOKUP(B856,TableauLibre[],8,0)</f>
        <v>11078 – BILLARD CLUB DE BRIEY</v>
      </c>
      <c r="F856" s="1">
        <f>'Bande 01-09-2025'!A857</f>
        <v>0</v>
      </c>
      <c r="J856" s="1">
        <f>'3B 01-09-2025'!A857</f>
        <v>0</v>
      </c>
      <c r="N856" s="1">
        <f>'Cadre 01-09-2025'!A857</f>
        <v>0</v>
      </c>
      <c r="R856" s="11" t="str">
        <f t="shared" si="39"/>
        <v>104571 Z</v>
      </c>
      <c r="T856" s="1" t="s">
        <v>1752</v>
      </c>
      <c r="U856" s="1" t="str">
        <f t="shared" si="40"/>
        <v>NOEHSER CHRISTIAN</v>
      </c>
      <c r="V856" s="1" t="str">
        <f t="shared" si="41"/>
        <v>11078 – BILLARD CLUB DE BRIEY</v>
      </c>
    </row>
    <row r="857" spans="2:22" ht="15.75" thickBot="1" x14ac:dyDescent="0.3">
      <c r="B857" s="6" t="str">
        <f>'Libre 01-09-2025'!A858</f>
        <v>169801 R</v>
      </c>
      <c r="C857" s="1" t="str">
        <f>VLOOKUP(B857,TableauLibre[],2,0)</f>
        <v>NOEL JEAN BAPTISTE</v>
      </c>
      <c r="D857" s="23" t="str">
        <f>VLOOKUP(B857,TableauLibre[],8,0)</f>
        <v>11050 – BILLARD CLUB SAINT MIHIEL</v>
      </c>
      <c r="F857" s="1">
        <f>'Bande 01-09-2025'!A858</f>
        <v>0</v>
      </c>
      <c r="J857" s="1">
        <f>'3B 01-09-2025'!A858</f>
        <v>0</v>
      </c>
      <c r="N857" s="1">
        <f>'Cadre 01-09-2025'!A858</f>
        <v>0</v>
      </c>
      <c r="R857" s="11" t="str">
        <f t="shared" si="39"/>
        <v>169801 R</v>
      </c>
      <c r="T857" s="1" t="s">
        <v>1754</v>
      </c>
      <c r="U857" s="1" t="str">
        <f t="shared" si="40"/>
        <v>NOEL JEAN BAPTISTE</v>
      </c>
      <c r="V857" s="1" t="str">
        <f t="shared" si="41"/>
        <v>11050 – BILLARD CLUB SAINT MIHIEL</v>
      </c>
    </row>
    <row r="858" spans="2:22" ht="15.75" thickBot="1" x14ac:dyDescent="0.3">
      <c r="B858" s="6" t="str">
        <f>'Libre 01-09-2025'!A859</f>
        <v>167605 E</v>
      </c>
      <c r="C858" s="1" t="str">
        <f>VLOOKUP(B858,TableauLibre[],2,0)</f>
        <v>NOGALES PEDRO</v>
      </c>
      <c r="D858" s="23" t="str">
        <f>VLOOKUP(B858,TableauLibre[],8,0)</f>
        <v>05028 – BILLARD CLUB DE MARIGNY ST FLAVY</v>
      </c>
      <c r="F858" s="1">
        <f>'Bande 01-09-2025'!A859</f>
        <v>0</v>
      </c>
      <c r="J858" s="1">
        <f>'3B 01-09-2025'!A859</f>
        <v>0</v>
      </c>
      <c r="N858" s="1">
        <f>'Cadre 01-09-2025'!A859</f>
        <v>0</v>
      </c>
      <c r="R858" s="11" t="str">
        <f t="shared" si="39"/>
        <v>167605 E</v>
      </c>
      <c r="T858" s="1" t="s">
        <v>1756</v>
      </c>
      <c r="U858" s="1" t="str">
        <f t="shared" si="40"/>
        <v>NOGALES PEDRO</v>
      </c>
      <c r="V858" s="1" t="str">
        <f t="shared" si="41"/>
        <v>05028 – BILLARD CLUB DE MARIGNY ST FLAVY</v>
      </c>
    </row>
    <row r="859" spans="2:22" ht="15.75" thickBot="1" x14ac:dyDescent="0.3">
      <c r="B859" s="6" t="str">
        <f>'Libre 01-09-2025'!A860</f>
        <v>012032 U</v>
      </c>
      <c r="C859" s="1" t="str">
        <f>VLOOKUP(B859,TableauLibre[],2,0)</f>
        <v>NOIRET SERGE</v>
      </c>
      <c r="D859" s="23" t="str">
        <f>VLOOKUP(B859,TableauLibre[],8,0)</f>
        <v>05028 – BILLARD CLUB DE MARIGNY ST FLAVY</v>
      </c>
      <c r="F859" s="1">
        <f>'Bande 01-09-2025'!A860</f>
        <v>0</v>
      </c>
      <c r="J859" s="1">
        <f>'3B 01-09-2025'!A860</f>
        <v>0</v>
      </c>
      <c r="N859" s="1">
        <f>'Cadre 01-09-2025'!A860</f>
        <v>0</v>
      </c>
      <c r="R859" s="11" t="str">
        <f t="shared" si="39"/>
        <v>012032 U</v>
      </c>
      <c r="T859" s="1" t="s">
        <v>1758</v>
      </c>
      <c r="U859" s="1" t="str">
        <f t="shared" si="40"/>
        <v>NOIRET SERGE</v>
      </c>
      <c r="V859" s="1" t="str">
        <f t="shared" si="41"/>
        <v>05028 – BILLARD CLUB DE MARIGNY ST FLAVY</v>
      </c>
    </row>
    <row r="860" spans="2:22" ht="15.75" thickBot="1" x14ac:dyDescent="0.3">
      <c r="B860" s="6" t="str">
        <f>'Libre 01-09-2025'!A861</f>
        <v>166616 E</v>
      </c>
      <c r="C860" s="1" t="str">
        <f>VLOOKUP(B860,TableauLibre[],2,0)</f>
        <v>NOYAU JEAN YVES</v>
      </c>
      <c r="D860" s="23" t="str">
        <f>VLOOKUP(B860,TableauLibre[],8,0)</f>
        <v>05043 – ACAD. TAPIS VERT DE REIMS</v>
      </c>
      <c r="F860" s="1">
        <f>'Bande 01-09-2025'!A861</f>
        <v>0</v>
      </c>
      <c r="J860" s="1">
        <f>'3B 01-09-2025'!A861</f>
        <v>0</v>
      </c>
      <c r="N860" s="1">
        <f>'Cadre 01-09-2025'!A861</f>
        <v>0</v>
      </c>
      <c r="R860" s="11" t="str">
        <f t="shared" si="39"/>
        <v>166616 E</v>
      </c>
      <c r="T860" s="1" t="s">
        <v>1760</v>
      </c>
      <c r="U860" s="1" t="str">
        <f t="shared" si="40"/>
        <v>NOYAU JEAN YVES</v>
      </c>
      <c r="V860" s="1" t="str">
        <f t="shared" si="41"/>
        <v>05043 – ACAD. TAPIS VERT DE REIMS</v>
      </c>
    </row>
    <row r="861" spans="2:22" ht="15.75" thickBot="1" x14ac:dyDescent="0.3">
      <c r="B861" s="6" t="str">
        <f>'Libre 01-09-2025'!A862</f>
        <v>015172 O</v>
      </c>
      <c r="C861" s="1" t="str">
        <f>VLOOKUP(B861,TableauLibre[],2,0)</f>
        <v>NURDIN RAYMOND</v>
      </c>
      <c r="D861" s="23" t="str">
        <f>VLOOKUP(B861,TableauLibre[],8,0)</f>
        <v>11034 – BILLARD CLUB EPINAL</v>
      </c>
      <c r="F861" s="1">
        <f>'Bande 01-09-2025'!A862</f>
        <v>0</v>
      </c>
      <c r="J861" s="1">
        <f>'3B 01-09-2025'!A862</f>
        <v>0</v>
      </c>
      <c r="N861" s="1">
        <f>'Cadre 01-09-2025'!A862</f>
        <v>0</v>
      </c>
      <c r="R861" s="11" t="str">
        <f t="shared" si="39"/>
        <v>015172 O</v>
      </c>
      <c r="T861" s="1" t="s">
        <v>1762</v>
      </c>
      <c r="U861" s="1" t="str">
        <f t="shared" si="40"/>
        <v>NURDIN RAYMOND</v>
      </c>
      <c r="V861" s="1" t="str">
        <f t="shared" si="41"/>
        <v>11034 – BILLARD CLUB EPINAL</v>
      </c>
    </row>
    <row r="862" spans="2:22" ht="15.75" thickBot="1" x14ac:dyDescent="0.3">
      <c r="B862" s="6" t="str">
        <f>'Libre 01-09-2025'!A863</f>
        <v>014842 W</v>
      </c>
      <c r="C862" s="1" t="str">
        <f>VLOOKUP(B862,TableauLibre[],2,0)</f>
        <v>OBERTI ALAIN</v>
      </c>
      <c r="D862" s="23" t="str">
        <f>VLOOKUP(B862,TableauLibre[],8,0)</f>
        <v>11027 – ASS. SPORT. LAXOVIENNE DE BILLARD</v>
      </c>
      <c r="F862" s="1">
        <f>'Bande 01-09-2025'!A863</f>
        <v>0</v>
      </c>
      <c r="J862" s="1">
        <f>'3B 01-09-2025'!A863</f>
        <v>0</v>
      </c>
      <c r="N862" s="1">
        <f>'Cadre 01-09-2025'!A863</f>
        <v>0</v>
      </c>
      <c r="R862" s="11" t="str">
        <f t="shared" si="39"/>
        <v>014842 W</v>
      </c>
      <c r="T862" s="1" t="s">
        <v>1764</v>
      </c>
      <c r="U862" s="1" t="str">
        <f t="shared" si="40"/>
        <v>OBERTI ALAIN</v>
      </c>
      <c r="V862" s="1" t="str">
        <f t="shared" si="41"/>
        <v>11027 – ASS. SPORT. LAXOVIENNE DE BILLARD</v>
      </c>
    </row>
    <row r="863" spans="2:22" ht="15.75" thickBot="1" x14ac:dyDescent="0.3">
      <c r="B863" s="6" t="str">
        <f>'Libre 01-09-2025'!A864</f>
        <v>015063 J</v>
      </c>
      <c r="C863" s="1" t="str">
        <f>VLOOKUP(B863,TableauLibre[],2,0)</f>
        <v>ODVA CHRISTIAN</v>
      </c>
      <c r="D863" s="23" t="str">
        <f>VLOOKUP(B863,TableauLibre[],8,0)</f>
        <v>11013 – BILLARD CLUB METZ</v>
      </c>
      <c r="F863" s="1">
        <f>'Bande 01-09-2025'!A864</f>
        <v>0</v>
      </c>
      <c r="J863" s="1">
        <f>'3B 01-09-2025'!A864</f>
        <v>0</v>
      </c>
      <c r="N863" s="1">
        <f>'Cadre 01-09-2025'!A864</f>
        <v>0</v>
      </c>
      <c r="R863" s="11" t="str">
        <f t="shared" si="39"/>
        <v>015063 J</v>
      </c>
      <c r="T863" s="1" t="s">
        <v>1766</v>
      </c>
      <c r="U863" s="1" t="str">
        <f t="shared" si="40"/>
        <v>ODVA CHRISTIAN</v>
      </c>
      <c r="V863" s="1" t="str">
        <f t="shared" si="41"/>
        <v>11013 – BILLARD CLUB METZ</v>
      </c>
    </row>
    <row r="864" spans="2:22" ht="15.75" thickBot="1" x14ac:dyDescent="0.3">
      <c r="B864" s="6" t="str">
        <f>'Libre 01-09-2025'!A865</f>
        <v>153598 E</v>
      </c>
      <c r="C864" s="1" t="str">
        <f>VLOOKUP(B864,TableauLibre[],2,0)</f>
        <v>OLIVARES EPHREM</v>
      </c>
      <c r="D864" s="23" t="str">
        <f>VLOOKUP(B864,TableauLibre[],8,0)</f>
        <v>11044 – SAINT-DIE DES VOSGES BILLARD</v>
      </c>
      <c r="F864" s="1">
        <f>'Bande 01-09-2025'!A865</f>
        <v>0</v>
      </c>
      <c r="J864" s="1">
        <f>'3B 01-09-2025'!A865</f>
        <v>0</v>
      </c>
      <c r="N864" s="1">
        <f>'Cadre 01-09-2025'!A865</f>
        <v>0</v>
      </c>
      <c r="R864" s="11" t="str">
        <f t="shared" si="39"/>
        <v>153598 E</v>
      </c>
      <c r="T864" s="1" t="s">
        <v>1768</v>
      </c>
      <c r="U864" s="1" t="str">
        <f t="shared" si="40"/>
        <v>OLIVARES EPHREM</v>
      </c>
      <c r="V864" s="1" t="str">
        <f t="shared" si="41"/>
        <v>11044 – SAINT-DIE DES VOSGES BILLARD</v>
      </c>
    </row>
    <row r="865" spans="2:22" ht="15.75" thickBot="1" x14ac:dyDescent="0.3">
      <c r="B865" s="6" t="str">
        <f>'Libre 01-09-2025'!A866</f>
        <v>106600 A</v>
      </c>
      <c r="C865" s="1" t="str">
        <f>VLOOKUP(B865,TableauLibre[],2,0)</f>
        <v>OLIVEIRA THIERRY</v>
      </c>
      <c r="D865" s="23" t="str">
        <f>VLOOKUP(B865,TableauLibre[],8,0)</f>
        <v>01020 – B.C. 1947 SELESTAT</v>
      </c>
      <c r="F865" s="1">
        <f>'Bande 01-09-2025'!A866</f>
        <v>0</v>
      </c>
      <c r="J865" s="1">
        <f>'3B 01-09-2025'!A866</f>
        <v>0</v>
      </c>
      <c r="N865" s="1">
        <f>'Cadre 01-09-2025'!A866</f>
        <v>0</v>
      </c>
      <c r="R865" s="11" t="str">
        <f t="shared" si="39"/>
        <v>106600 A</v>
      </c>
      <c r="T865" s="1" t="s">
        <v>1770</v>
      </c>
      <c r="U865" s="1" t="str">
        <f t="shared" si="40"/>
        <v>OLIVEIRA THIERRY</v>
      </c>
      <c r="V865" s="1" t="str">
        <f t="shared" si="41"/>
        <v>01020 – B.C. 1947 SELESTAT</v>
      </c>
    </row>
    <row r="866" spans="2:22" ht="15.75" thickBot="1" x14ac:dyDescent="0.3">
      <c r="B866" s="6" t="str">
        <f>'Libre 01-09-2025'!A867</f>
        <v>010204 M</v>
      </c>
      <c r="C866" s="1" t="str">
        <f>VLOOKUP(B866,TableauLibre[],2,0)</f>
        <v>ORTIZ JOSE</v>
      </c>
      <c r="D866" s="23" t="str">
        <f>VLOOKUP(B866,TableauLibre[],8,0)</f>
        <v>01004 – B.C. BISCHHEIM</v>
      </c>
      <c r="F866" s="1">
        <f>'Bande 01-09-2025'!A867</f>
        <v>0</v>
      </c>
      <c r="J866" s="1">
        <f>'3B 01-09-2025'!A867</f>
        <v>0</v>
      </c>
      <c r="N866" s="1">
        <f>'Cadre 01-09-2025'!A867</f>
        <v>0</v>
      </c>
      <c r="R866" s="11" t="str">
        <f t="shared" si="39"/>
        <v>010204 M</v>
      </c>
      <c r="T866" s="1" t="s">
        <v>1772</v>
      </c>
      <c r="U866" s="1" t="str">
        <f t="shared" si="40"/>
        <v>ORTIZ JOSE</v>
      </c>
      <c r="V866" s="1" t="str">
        <f t="shared" si="41"/>
        <v>01004 – B.C. BISCHHEIM</v>
      </c>
    </row>
    <row r="867" spans="2:22" ht="15.75" thickBot="1" x14ac:dyDescent="0.3">
      <c r="B867" s="6" t="str">
        <f>'Libre 01-09-2025'!A868</f>
        <v>175492 C</v>
      </c>
      <c r="C867" s="1" t="str">
        <f>VLOOKUP(B867,TableauLibre[],2,0)</f>
        <v>OSSELIN ALEXIS</v>
      </c>
      <c r="D867" s="23" t="str">
        <f>VLOOKUP(B867,TableauLibre[],8,0)</f>
        <v>05040 – EPERNAY BILLARD CLUB</v>
      </c>
      <c r="F867" s="1">
        <f>'Bande 01-09-2025'!A868</f>
        <v>0</v>
      </c>
      <c r="J867" s="1">
        <f>'3B 01-09-2025'!A868</f>
        <v>0</v>
      </c>
      <c r="N867" s="1">
        <f>'Cadre 01-09-2025'!A868</f>
        <v>0</v>
      </c>
      <c r="R867" s="11" t="str">
        <f t="shared" si="39"/>
        <v>175492 C</v>
      </c>
      <c r="T867" s="1" t="s">
        <v>1774</v>
      </c>
      <c r="U867" s="1" t="str">
        <f t="shared" si="40"/>
        <v>OSSELIN ALEXIS</v>
      </c>
      <c r="V867" s="1" t="str">
        <f t="shared" si="41"/>
        <v>05040 – EPERNAY BILLARD CLUB</v>
      </c>
    </row>
    <row r="868" spans="2:22" ht="15.75" thickBot="1" x14ac:dyDescent="0.3">
      <c r="B868" s="6" t="str">
        <f>'Libre 01-09-2025'!A869</f>
        <v>111938 I</v>
      </c>
      <c r="C868" s="1" t="str">
        <f>VLOOKUP(B868,TableauLibre[],2,0)</f>
        <v>OSSYWA LUCIEN</v>
      </c>
      <c r="D868" s="23" t="str">
        <f>VLOOKUP(B868,TableauLibre[],8,0)</f>
        <v>01027 – B.C. GUEBWILLER</v>
      </c>
      <c r="F868" s="1">
        <f>'Bande 01-09-2025'!A869</f>
        <v>0</v>
      </c>
      <c r="J868" s="1">
        <f>'3B 01-09-2025'!A869</f>
        <v>0</v>
      </c>
      <c r="N868" s="1">
        <f>'Cadre 01-09-2025'!A869</f>
        <v>0</v>
      </c>
      <c r="R868" s="11" t="str">
        <f t="shared" si="39"/>
        <v>111938 I</v>
      </c>
      <c r="T868" s="1" t="s">
        <v>1776</v>
      </c>
      <c r="U868" s="1" t="str">
        <f t="shared" si="40"/>
        <v>OSSYWA LUCIEN</v>
      </c>
      <c r="V868" s="1" t="str">
        <f t="shared" si="41"/>
        <v>01027 – B.C. GUEBWILLER</v>
      </c>
    </row>
    <row r="869" spans="2:22" ht="15.75" thickBot="1" x14ac:dyDescent="0.3">
      <c r="B869" s="6" t="str">
        <f>'Libre 01-09-2025'!A870</f>
        <v>120956 E</v>
      </c>
      <c r="C869" s="1" t="str">
        <f>VLOOKUP(B869,TableauLibre[],2,0)</f>
        <v>OSWALD CHRISTIAN</v>
      </c>
      <c r="D869" s="23" t="str">
        <f>VLOOKUP(B869,TableauLibre[],8,0)</f>
        <v>11035 – C.B. SARREGUEMINES</v>
      </c>
      <c r="F869" s="1">
        <f>'Bande 01-09-2025'!A870</f>
        <v>0</v>
      </c>
      <c r="J869" s="1">
        <f>'3B 01-09-2025'!A870</f>
        <v>0</v>
      </c>
      <c r="N869" s="1">
        <f>'Cadre 01-09-2025'!A870</f>
        <v>0</v>
      </c>
      <c r="R869" s="11" t="str">
        <f t="shared" si="39"/>
        <v>120956 E</v>
      </c>
      <c r="T869" s="1" t="s">
        <v>1778</v>
      </c>
      <c r="U869" s="1" t="str">
        <f t="shared" si="40"/>
        <v>OSWALD CHRISTIAN</v>
      </c>
      <c r="V869" s="1" t="str">
        <f t="shared" si="41"/>
        <v>11035 – C.B. SARREGUEMINES</v>
      </c>
    </row>
    <row r="870" spans="2:22" ht="15.75" thickBot="1" x14ac:dyDescent="0.3">
      <c r="B870" s="6" t="str">
        <f>'Libre 01-09-2025'!A871</f>
        <v>015043 P</v>
      </c>
      <c r="C870" s="1" t="str">
        <f>VLOOKUP(B870,TableauLibre[],2,0)</f>
        <v>OSWALD XAVIER</v>
      </c>
      <c r="D870" s="23" t="str">
        <f>VLOOKUP(B870,TableauLibre[],8,0)</f>
        <v>01006 – AMICALE DE BILLARD ECKBOLSHEIM</v>
      </c>
      <c r="F870" s="1">
        <f>'Bande 01-09-2025'!A871</f>
        <v>0</v>
      </c>
      <c r="J870" s="1">
        <f>'3B 01-09-2025'!A871</f>
        <v>0</v>
      </c>
      <c r="N870" s="1">
        <f>'Cadre 01-09-2025'!A871</f>
        <v>0</v>
      </c>
      <c r="R870" s="11" t="str">
        <f t="shared" si="39"/>
        <v>015043 P</v>
      </c>
      <c r="T870" s="1" t="s">
        <v>1780</v>
      </c>
      <c r="U870" s="1" t="str">
        <f t="shared" si="40"/>
        <v>OSWALD XAVIER</v>
      </c>
      <c r="V870" s="1" t="str">
        <f t="shared" si="41"/>
        <v>01006 – AMICALE DE BILLARD ECKBOLSHEIM</v>
      </c>
    </row>
    <row r="871" spans="2:22" ht="15.75" thickBot="1" x14ac:dyDescent="0.3">
      <c r="B871" s="6" t="str">
        <f>'Libre 01-09-2025'!A872</f>
        <v>014787 T</v>
      </c>
      <c r="C871" s="1" t="str">
        <f>VLOOKUP(B871,TableauLibre[],2,0)</f>
        <v>OTT SERGE</v>
      </c>
      <c r="D871" s="23" t="str">
        <f>VLOOKUP(B871,TableauLibre[],8,0)</f>
        <v>11005 – E.S. HAGONDANGE</v>
      </c>
      <c r="F871" s="1">
        <f>'Bande 01-09-2025'!A872</f>
        <v>0</v>
      </c>
      <c r="J871" s="1">
        <f>'3B 01-09-2025'!A872</f>
        <v>0</v>
      </c>
      <c r="N871" s="1">
        <f>'Cadre 01-09-2025'!A872</f>
        <v>0</v>
      </c>
      <c r="R871" s="11" t="str">
        <f t="shared" si="39"/>
        <v>014787 T</v>
      </c>
      <c r="T871" s="1" t="s">
        <v>1782</v>
      </c>
      <c r="U871" s="1" t="str">
        <f t="shared" si="40"/>
        <v>OTT SERGE</v>
      </c>
      <c r="V871" s="1" t="str">
        <f t="shared" si="41"/>
        <v>11005 – E.S. HAGONDANGE</v>
      </c>
    </row>
    <row r="872" spans="2:22" ht="15.75" thickBot="1" x14ac:dyDescent="0.3">
      <c r="B872" s="6" t="str">
        <f>'Libre 01-09-2025'!A873</f>
        <v>125161 X</v>
      </c>
      <c r="C872" s="1" t="str">
        <f>VLOOKUP(B872,TableauLibre[],2,0)</f>
        <v>OUNNOUGHENE MARC</v>
      </c>
      <c r="D872" s="23" t="str">
        <f>VLOOKUP(B872,TableauLibre[],8,0)</f>
        <v>11022 – ACADEMIE DE BILLARD SAINT-MAX / NANCY</v>
      </c>
      <c r="F872" s="1">
        <f>'Bande 01-09-2025'!A873</f>
        <v>0</v>
      </c>
      <c r="J872" s="1">
        <f>'3B 01-09-2025'!A873</f>
        <v>0</v>
      </c>
      <c r="N872" s="1">
        <f>'Cadre 01-09-2025'!A873</f>
        <v>0</v>
      </c>
      <c r="R872" s="11" t="str">
        <f t="shared" si="39"/>
        <v>125161 X</v>
      </c>
      <c r="T872" s="1" t="s">
        <v>1784</v>
      </c>
      <c r="U872" s="1" t="str">
        <f t="shared" si="40"/>
        <v>OUNNOUGHENE MARC</v>
      </c>
      <c r="V872" s="1" t="str">
        <f t="shared" si="41"/>
        <v>11022 – ACADEMIE DE BILLARD SAINT-MAX / NANCY</v>
      </c>
    </row>
    <row r="873" spans="2:22" ht="15.75" thickBot="1" x14ac:dyDescent="0.3">
      <c r="B873" s="6" t="str">
        <f>'Libre 01-09-2025'!A874</f>
        <v>149642 E</v>
      </c>
      <c r="C873" s="1" t="str">
        <f>VLOOKUP(B873,TableauLibre[],2,0)</f>
        <v>PAIN JACQUES</v>
      </c>
      <c r="D873" s="23" t="str">
        <f>VLOOKUP(B873,TableauLibre[],8,0)</f>
        <v>05045 – BILLARD CLUB AGEEN</v>
      </c>
      <c r="F873" s="1">
        <f>'Bande 01-09-2025'!A874</f>
        <v>0</v>
      </c>
      <c r="J873" s="1">
        <f>'3B 01-09-2025'!A874</f>
        <v>0</v>
      </c>
      <c r="N873" s="1">
        <f>'Cadre 01-09-2025'!A874</f>
        <v>0</v>
      </c>
      <c r="R873" s="11" t="str">
        <f t="shared" si="39"/>
        <v>149642 E</v>
      </c>
      <c r="T873" s="1" t="s">
        <v>1786</v>
      </c>
      <c r="U873" s="1" t="str">
        <f t="shared" si="40"/>
        <v>PAIN JACQUES</v>
      </c>
      <c r="V873" s="1" t="str">
        <f t="shared" si="41"/>
        <v>05045 – BILLARD CLUB AGEEN</v>
      </c>
    </row>
    <row r="874" spans="2:22" ht="15.75" thickBot="1" x14ac:dyDescent="0.3">
      <c r="B874" s="6" t="str">
        <f>'Libre 01-09-2025'!A875</f>
        <v>109102 G</v>
      </c>
      <c r="C874" s="1" t="str">
        <f>VLOOKUP(B874,TableauLibre[],2,0)</f>
        <v>PAIN JEAN PIERRE</v>
      </c>
      <c r="D874" s="23" t="str">
        <f>VLOOKUP(B874,TableauLibre[],8,0)</f>
        <v>05040 – EPERNAY BILLARD CLUB</v>
      </c>
      <c r="F874" s="1">
        <f>'Bande 01-09-2025'!A875</f>
        <v>0</v>
      </c>
      <c r="J874" s="1">
        <f>'3B 01-09-2025'!A875</f>
        <v>0</v>
      </c>
      <c r="N874" s="1">
        <f>'Cadre 01-09-2025'!A875</f>
        <v>0</v>
      </c>
      <c r="R874" s="11" t="str">
        <f t="shared" si="39"/>
        <v>109102 G</v>
      </c>
      <c r="T874" s="1" t="s">
        <v>1788</v>
      </c>
      <c r="U874" s="1" t="str">
        <f t="shared" si="40"/>
        <v>PAIN JEAN PIERRE</v>
      </c>
      <c r="V874" s="1" t="str">
        <f t="shared" si="41"/>
        <v>05040 – EPERNAY BILLARD CLUB</v>
      </c>
    </row>
    <row r="875" spans="2:22" ht="15.75" thickBot="1" x14ac:dyDescent="0.3">
      <c r="B875" s="6" t="str">
        <f>'Libre 01-09-2025'!A876</f>
        <v>010106 S</v>
      </c>
      <c r="C875" s="1" t="str">
        <f>VLOOKUP(B875,TableauLibre[],2,0)</f>
        <v>PANAIA ANTOINE</v>
      </c>
      <c r="D875" s="23" t="str">
        <f>VLOOKUP(B875,TableauLibre[],8,0)</f>
        <v>01020 – B.C. 1947 SELESTAT</v>
      </c>
      <c r="F875" s="1">
        <f>'Bande 01-09-2025'!A876</f>
        <v>0</v>
      </c>
      <c r="J875" s="1">
        <f>'3B 01-09-2025'!A876</f>
        <v>0</v>
      </c>
      <c r="N875" s="1">
        <f>'Cadre 01-09-2025'!A876</f>
        <v>0</v>
      </c>
      <c r="R875" s="11" t="str">
        <f t="shared" si="39"/>
        <v>010106 S</v>
      </c>
      <c r="T875" s="1" t="s">
        <v>1790</v>
      </c>
      <c r="U875" s="1" t="str">
        <f t="shared" si="40"/>
        <v>PANAIA ANTOINE</v>
      </c>
      <c r="V875" s="1" t="str">
        <f t="shared" si="41"/>
        <v>01020 – B.C. 1947 SELESTAT</v>
      </c>
    </row>
    <row r="876" spans="2:22" ht="15.75" thickBot="1" x14ac:dyDescent="0.3">
      <c r="B876" s="6" t="str">
        <f>'Libre 01-09-2025'!A877</f>
        <v>160855 S</v>
      </c>
      <c r="C876" s="1" t="str">
        <f>VLOOKUP(B876,TableauLibre[],2,0)</f>
        <v>PANAIA NATHALIE</v>
      </c>
      <c r="D876" s="23" t="str">
        <f>VLOOKUP(B876,TableauLibre[],8,0)</f>
        <v>01020 – B.C. 1947 SELESTAT</v>
      </c>
      <c r="F876" s="1">
        <f>'Bande 01-09-2025'!A877</f>
        <v>0</v>
      </c>
      <c r="J876" s="1">
        <f>'3B 01-09-2025'!A877</f>
        <v>0</v>
      </c>
      <c r="N876" s="1">
        <f>'Cadre 01-09-2025'!A877</f>
        <v>0</v>
      </c>
      <c r="R876" s="11" t="str">
        <f t="shared" si="39"/>
        <v>160855 S</v>
      </c>
      <c r="T876" s="1" t="s">
        <v>1792</v>
      </c>
      <c r="U876" s="1" t="str">
        <f t="shared" si="40"/>
        <v>PANAIA NATHALIE</v>
      </c>
      <c r="V876" s="1" t="str">
        <f t="shared" si="41"/>
        <v>01020 – B.C. 1947 SELESTAT</v>
      </c>
    </row>
    <row r="877" spans="2:22" ht="15.75" thickBot="1" x14ac:dyDescent="0.3">
      <c r="B877" s="6" t="str">
        <f>'Libre 01-09-2025'!A878</f>
        <v>136060 C</v>
      </c>
      <c r="C877" s="1" t="str">
        <f>VLOOKUP(B877,TableauLibre[],2,0)</f>
        <v>PANCALDI WALTER</v>
      </c>
      <c r="D877" s="23" t="str">
        <f>VLOOKUP(B877,TableauLibre[],8,0)</f>
        <v>11005 – E.S. HAGONDANGE</v>
      </c>
      <c r="F877" s="1">
        <f>'Bande 01-09-2025'!A878</f>
        <v>0</v>
      </c>
      <c r="J877" s="1">
        <f>'3B 01-09-2025'!A878</f>
        <v>0</v>
      </c>
      <c r="N877" s="1">
        <f>'Cadre 01-09-2025'!A878</f>
        <v>0</v>
      </c>
      <c r="R877" s="11" t="str">
        <f t="shared" si="39"/>
        <v>136060 C</v>
      </c>
      <c r="T877" s="1" t="s">
        <v>1794</v>
      </c>
      <c r="U877" s="1" t="str">
        <f t="shared" si="40"/>
        <v>PANCALDI WALTER</v>
      </c>
      <c r="V877" s="1" t="str">
        <f t="shared" si="41"/>
        <v>11005 – E.S. HAGONDANGE</v>
      </c>
    </row>
    <row r="878" spans="2:22" ht="15.75" thickBot="1" x14ac:dyDescent="0.3">
      <c r="B878" s="6" t="str">
        <f>'Libre 01-09-2025'!A879</f>
        <v>149064 B</v>
      </c>
      <c r="C878" s="1" t="str">
        <f>VLOOKUP(B878,TableauLibre[],2,0)</f>
        <v>PAPARELLI CELINE</v>
      </c>
      <c r="D878" s="23" t="str">
        <f>VLOOKUP(B878,TableauLibre[],8,0)</f>
        <v>11078 – BILLARD CLUB DE BRIEY</v>
      </c>
      <c r="F878" s="1">
        <f>'Bande 01-09-2025'!A879</f>
        <v>0</v>
      </c>
      <c r="J878" s="1">
        <f>'3B 01-09-2025'!A879</f>
        <v>0</v>
      </c>
      <c r="N878" s="1">
        <f>'Cadre 01-09-2025'!A879</f>
        <v>0</v>
      </c>
      <c r="R878" s="11" t="str">
        <f t="shared" si="39"/>
        <v>149064 B</v>
      </c>
      <c r="T878" s="1" t="s">
        <v>1796</v>
      </c>
      <c r="U878" s="1" t="str">
        <f t="shared" si="40"/>
        <v>PAPARELLI CELINE</v>
      </c>
      <c r="V878" s="1" t="str">
        <f t="shared" si="41"/>
        <v>11078 – BILLARD CLUB DE BRIEY</v>
      </c>
    </row>
    <row r="879" spans="2:22" ht="15.75" thickBot="1" x14ac:dyDescent="0.3">
      <c r="B879" s="6" t="str">
        <f>'Libre 01-09-2025'!A880</f>
        <v>015461 R</v>
      </c>
      <c r="C879" s="1" t="str">
        <f>VLOOKUP(B879,TableauLibre[],2,0)</f>
        <v>PAPI PASCAL</v>
      </c>
      <c r="D879" s="23" t="str">
        <f>VLOOKUP(B879,TableauLibre[],8,0)</f>
        <v>11034 – BILLARD CLUB EPINAL</v>
      </c>
      <c r="F879" s="1">
        <f>'Bande 01-09-2025'!A880</f>
        <v>0</v>
      </c>
      <c r="J879" s="1">
        <f>'3B 01-09-2025'!A880</f>
        <v>0</v>
      </c>
      <c r="N879" s="1">
        <f>'Cadre 01-09-2025'!A880</f>
        <v>0</v>
      </c>
      <c r="R879" s="11" t="str">
        <f t="shared" si="39"/>
        <v>015461 R</v>
      </c>
      <c r="T879" s="1" t="s">
        <v>1798</v>
      </c>
      <c r="U879" s="1" t="str">
        <f t="shared" si="40"/>
        <v>PAPI PASCAL</v>
      </c>
      <c r="V879" s="1" t="str">
        <f t="shared" si="41"/>
        <v>11034 – BILLARD CLUB EPINAL</v>
      </c>
    </row>
    <row r="880" spans="2:22" ht="15.75" thickBot="1" x14ac:dyDescent="0.3">
      <c r="B880" s="6" t="str">
        <f>'Libre 01-09-2025'!A881</f>
        <v>162922 P</v>
      </c>
      <c r="C880" s="1" t="str">
        <f>VLOOKUP(B880,TableauLibre[],2,0)</f>
        <v>PARISOT DOMINIQUE</v>
      </c>
      <c r="D880" s="23" t="str">
        <f>VLOOKUP(B880,TableauLibre[],8,0)</f>
        <v>11062 – CERCLE DE BILLARD FRANCAIS ST AVOLD</v>
      </c>
      <c r="F880" s="1">
        <f>'Bande 01-09-2025'!A881</f>
        <v>0</v>
      </c>
      <c r="J880" s="1">
        <f>'3B 01-09-2025'!A881</f>
        <v>0</v>
      </c>
      <c r="N880" s="1">
        <f>'Cadre 01-09-2025'!A881</f>
        <v>0</v>
      </c>
      <c r="R880" s="11" t="str">
        <f t="shared" si="39"/>
        <v>162922 P</v>
      </c>
      <c r="T880" s="1" t="s">
        <v>1800</v>
      </c>
      <c r="U880" s="1" t="str">
        <f t="shared" si="40"/>
        <v>PARISOT DOMINIQUE</v>
      </c>
      <c r="V880" s="1" t="str">
        <f t="shared" si="41"/>
        <v>11062 – CERCLE DE BILLARD FRANCAIS ST AVOLD</v>
      </c>
    </row>
    <row r="881" spans="2:22" ht="15.75" thickBot="1" x14ac:dyDescent="0.3">
      <c r="B881" s="6" t="str">
        <f>'Libre 01-09-2025'!A882</f>
        <v>140547 R</v>
      </c>
      <c r="C881" s="1" t="str">
        <f>VLOOKUP(B881,TableauLibre[],2,0)</f>
        <v>PARMENTIER FABIEN</v>
      </c>
      <c r="D881" s="23" t="str">
        <f>VLOOKUP(B881,TableauLibre[],8,0)</f>
        <v>05001 – ACAD.CHARLEVILLE-MEZIERES</v>
      </c>
      <c r="F881" s="1">
        <f>'Bande 01-09-2025'!A882</f>
        <v>0</v>
      </c>
      <c r="J881" s="1">
        <f>'3B 01-09-2025'!A882</f>
        <v>0</v>
      </c>
      <c r="N881" s="1">
        <f>'Cadre 01-09-2025'!A882</f>
        <v>0</v>
      </c>
      <c r="R881" s="11" t="str">
        <f t="shared" si="39"/>
        <v>140547 R</v>
      </c>
      <c r="T881" s="1" t="s">
        <v>1802</v>
      </c>
      <c r="U881" s="1" t="str">
        <f t="shared" si="40"/>
        <v>PARMENTIER FABIEN</v>
      </c>
      <c r="V881" s="1" t="str">
        <f t="shared" si="41"/>
        <v>05001 – ACAD.CHARLEVILLE-MEZIERES</v>
      </c>
    </row>
    <row r="882" spans="2:22" ht="15.75" thickBot="1" x14ac:dyDescent="0.3">
      <c r="B882" s="6" t="str">
        <f>'Libre 01-09-2025'!A883</f>
        <v>171472 H</v>
      </c>
      <c r="C882" s="1" t="str">
        <f>VLOOKUP(B882,TableauLibre[],2,0)</f>
        <v>PATE FLORENT</v>
      </c>
      <c r="D882" s="23" t="str">
        <f>VLOOKUP(B882,TableauLibre[],8,0)</f>
        <v>11029 – BILLARD CLUB MUSSIPONTAIN</v>
      </c>
      <c r="F882" s="1">
        <f>'Bande 01-09-2025'!A883</f>
        <v>0</v>
      </c>
      <c r="J882" s="1">
        <f>'3B 01-09-2025'!A883</f>
        <v>0</v>
      </c>
      <c r="N882" s="1">
        <f>'Cadre 01-09-2025'!A883</f>
        <v>0</v>
      </c>
      <c r="R882" s="11" t="str">
        <f t="shared" si="39"/>
        <v>171472 H</v>
      </c>
      <c r="T882" s="1" t="s">
        <v>1804</v>
      </c>
      <c r="U882" s="1" t="str">
        <f t="shared" si="40"/>
        <v>PATE FLORENT</v>
      </c>
      <c r="V882" s="1" t="str">
        <f t="shared" si="41"/>
        <v>11029 – BILLARD CLUB MUSSIPONTAIN</v>
      </c>
    </row>
    <row r="883" spans="2:22" ht="15.75" thickBot="1" x14ac:dyDescent="0.3">
      <c r="B883" s="6" t="str">
        <f>'Libre 01-09-2025'!A884</f>
        <v>015549 B</v>
      </c>
      <c r="C883" s="1" t="str">
        <f>VLOOKUP(B883,TableauLibre[],2,0)</f>
        <v>PATE SEBASTIEN</v>
      </c>
      <c r="D883" s="23" t="str">
        <f>VLOOKUP(B883,TableauLibre[],8,0)</f>
        <v>11063 – S.A.VERDUN SECTION BILLARD</v>
      </c>
      <c r="F883" s="1">
        <f>'Bande 01-09-2025'!A884</f>
        <v>0</v>
      </c>
      <c r="J883" s="1">
        <f>'3B 01-09-2025'!A884</f>
        <v>0</v>
      </c>
      <c r="N883" s="1">
        <f>'Cadre 01-09-2025'!A884</f>
        <v>0</v>
      </c>
      <c r="R883" s="11" t="str">
        <f t="shared" si="39"/>
        <v>015549 B</v>
      </c>
      <c r="T883" s="1" t="s">
        <v>1806</v>
      </c>
      <c r="U883" s="1" t="str">
        <f t="shared" si="40"/>
        <v>PATE SEBASTIEN</v>
      </c>
      <c r="V883" s="1" t="str">
        <f t="shared" si="41"/>
        <v>11063 – S.A.VERDUN SECTION BILLARD</v>
      </c>
    </row>
    <row r="884" spans="2:22" ht="15.75" thickBot="1" x14ac:dyDescent="0.3">
      <c r="B884" s="6" t="str">
        <f>'Libre 01-09-2025'!A885</f>
        <v>150132 M</v>
      </c>
      <c r="C884" s="1" t="str">
        <f>VLOOKUP(B884,TableauLibre[],2,0)</f>
        <v>PATIS JACQUES</v>
      </c>
      <c r="D884" s="23" t="str">
        <f>VLOOKUP(B884,TableauLibre[],8,0)</f>
        <v>05043 – ACAD. TAPIS VERT DE REIMS</v>
      </c>
      <c r="F884" s="1">
        <f>'Bande 01-09-2025'!A885</f>
        <v>0</v>
      </c>
      <c r="J884" s="1">
        <f>'3B 01-09-2025'!A885</f>
        <v>0</v>
      </c>
      <c r="N884" s="1">
        <f>'Cadre 01-09-2025'!A885</f>
        <v>0</v>
      </c>
      <c r="R884" s="11" t="str">
        <f t="shared" si="39"/>
        <v>150132 M</v>
      </c>
      <c r="T884" s="1" t="s">
        <v>1808</v>
      </c>
      <c r="U884" s="1" t="str">
        <f t="shared" si="40"/>
        <v>PATIS JACQUES</v>
      </c>
      <c r="V884" s="1" t="str">
        <f t="shared" si="41"/>
        <v>05043 – ACAD. TAPIS VERT DE REIMS</v>
      </c>
    </row>
    <row r="885" spans="2:22" ht="15.75" thickBot="1" x14ac:dyDescent="0.3">
      <c r="B885" s="6" t="str">
        <f>'Libre 01-09-2025'!A886</f>
        <v>110636 G</v>
      </c>
      <c r="C885" s="1" t="str">
        <f>VLOOKUP(B885,TableauLibre[],2,0)</f>
        <v>PAU MARIANO</v>
      </c>
      <c r="D885" s="23" t="str">
        <f>VLOOKUP(B885,TableauLibre[],8,0)</f>
        <v>957 – Licenciés indépendants 57</v>
      </c>
      <c r="F885" s="1">
        <f>'Bande 01-09-2025'!A886</f>
        <v>0</v>
      </c>
      <c r="J885" s="1">
        <f>'3B 01-09-2025'!A886</f>
        <v>0</v>
      </c>
      <c r="N885" s="1">
        <f>'Cadre 01-09-2025'!A886</f>
        <v>0</v>
      </c>
      <c r="R885" s="11" t="str">
        <f t="shared" si="39"/>
        <v>110636 G</v>
      </c>
      <c r="T885" s="1" t="s">
        <v>1810</v>
      </c>
      <c r="U885" s="1" t="str">
        <f t="shared" si="40"/>
        <v>PAU MARIANO</v>
      </c>
      <c r="V885" s="1" t="str">
        <f t="shared" si="41"/>
        <v>957 – Licenciés indépendants 57</v>
      </c>
    </row>
    <row r="886" spans="2:22" ht="15.75" thickBot="1" x14ac:dyDescent="0.3">
      <c r="B886" s="6" t="str">
        <f>'Libre 01-09-2025'!A887</f>
        <v>166866 B</v>
      </c>
      <c r="C886" s="1" t="str">
        <f>VLOOKUP(B886,TableauLibre[],2,0)</f>
        <v>PAUL MICHEL</v>
      </c>
      <c r="D886" s="23" t="str">
        <f>VLOOKUP(B886,TableauLibre[],8,0)</f>
        <v>11022 – ACADEMIE DE BILLARD SAINT-MAX / NANCY</v>
      </c>
      <c r="F886" s="1">
        <f>'Bande 01-09-2025'!A887</f>
        <v>0</v>
      </c>
      <c r="J886" s="1">
        <f>'3B 01-09-2025'!A887</f>
        <v>0</v>
      </c>
      <c r="N886" s="1">
        <f>'Cadre 01-09-2025'!A887</f>
        <v>0</v>
      </c>
      <c r="R886" s="11" t="str">
        <f t="shared" si="39"/>
        <v>166866 B</v>
      </c>
      <c r="T886" s="1" t="s">
        <v>1813</v>
      </c>
      <c r="U886" s="1" t="str">
        <f t="shared" si="40"/>
        <v>PAUL MICHEL</v>
      </c>
      <c r="V886" s="1" t="str">
        <f t="shared" si="41"/>
        <v>11022 – ACADEMIE DE BILLARD SAINT-MAX / NANCY</v>
      </c>
    </row>
    <row r="887" spans="2:22" ht="15.75" thickBot="1" x14ac:dyDescent="0.3">
      <c r="B887" s="6" t="str">
        <f>'Libre 01-09-2025'!A888</f>
        <v>142910 O</v>
      </c>
      <c r="C887" s="1" t="str">
        <f>VLOOKUP(B887,TableauLibre[],2,0)</f>
        <v>PAVIS HUGO</v>
      </c>
      <c r="D887" s="23" t="str">
        <f>VLOOKUP(B887,TableauLibre[],8,0)</f>
        <v>11078 – BILLARD CLUB DE BRIEY</v>
      </c>
      <c r="F887" s="1">
        <f>'Bande 01-09-2025'!A888</f>
        <v>0</v>
      </c>
      <c r="J887" s="1">
        <f>'3B 01-09-2025'!A888</f>
        <v>0</v>
      </c>
      <c r="N887" s="1">
        <f>'Cadre 01-09-2025'!A888</f>
        <v>0</v>
      </c>
      <c r="R887" s="11" t="str">
        <f t="shared" si="39"/>
        <v>142910 O</v>
      </c>
      <c r="T887" s="1" t="s">
        <v>1815</v>
      </c>
      <c r="U887" s="1" t="str">
        <f t="shared" si="40"/>
        <v>PAVIS HUGO</v>
      </c>
      <c r="V887" s="1" t="str">
        <f t="shared" si="41"/>
        <v>11078 – BILLARD CLUB DE BRIEY</v>
      </c>
    </row>
    <row r="888" spans="2:22" ht="15.75" thickBot="1" x14ac:dyDescent="0.3">
      <c r="B888" s="6" t="str">
        <f>'Libre 01-09-2025'!A889</f>
        <v>151042 B</v>
      </c>
      <c r="C888" s="1" t="str">
        <f>VLOOKUP(B888,TableauLibre[],2,0)</f>
        <v>PAVY ANTONIN</v>
      </c>
      <c r="D888" s="23" t="str">
        <f>VLOOKUP(B888,TableauLibre[],8,0)</f>
        <v>05041 – BILLARD CLUB DE GRAUVES</v>
      </c>
      <c r="F888" s="1">
        <f>'Bande 01-09-2025'!A889</f>
        <v>0</v>
      </c>
      <c r="J888" s="1">
        <f>'3B 01-09-2025'!A889</f>
        <v>0</v>
      </c>
      <c r="N888" s="1">
        <f>'Cadre 01-09-2025'!A889</f>
        <v>0</v>
      </c>
      <c r="R888" s="11" t="str">
        <f t="shared" si="39"/>
        <v>151042 B</v>
      </c>
      <c r="T888" s="1" t="s">
        <v>1817</v>
      </c>
      <c r="U888" s="1" t="str">
        <f t="shared" si="40"/>
        <v>PAVY ANTONIN</v>
      </c>
      <c r="V888" s="1" t="str">
        <f t="shared" si="41"/>
        <v>05041 – BILLARD CLUB DE GRAUVES</v>
      </c>
    </row>
    <row r="889" spans="2:22" ht="15.75" thickBot="1" x14ac:dyDescent="0.3">
      <c r="B889" s="6" t="str">
        <f>'Libre 01-09-2025'!A890</f>
        <v>174048 H</v>
      </c>
      <c r="C889" s="1" t="str">
        <f>VLOOKUP(B889,TableauLibre[],2,0)</f>
        <v>PELISSIER MAYA</v>
      </c>
      <c r="D889" s="23" t="str">
        <f>VLOOKUP(B889,TableauLibre[],8,0)</f>
        <v>11078 – BILLARD CLUB DE BRIEY</v>
      </c>
      <c r="F889" s="1">
        <f>'Bande 01-09-2025'!A890</f>
        <v>0</v>
      </c>
      <c r="J889" s="1">
        <f>'3B 01-09-2025'!A890</f>
        <v>0</v>
      </c>
      <c r="N889" s="1">
        <f>'Cadre 01-09-2025'!A890</f>
        <v>0</v>
      </c>
      <c r="R889" s="11" t="str">
        <f t="shared" si="39"/>
        <v>174048 H</v>
      </c>
      <c r="T889" s="1" t="s">
        <v>1819</v>
      </c>
      <c r="U889" s="1" t="str">
        <f t="shared" si="40"/>
        <v>PELISSIER MAYA</v>
      </c>
      <c r="V889" s="1" t="str">
        <f t="shared" si="41"/>
        <v>11078 – BILLARD CLUB DE BRIEY</v>
      </c>
    </row>
    <row r="890" spans="2:22" ht="15.75" thickBot="1" x14ac:dyDescent="0.3">
      <c r="B890" s="6" t="str">
        <f>'Libre 01-09-2025'!A891</f>
        <v>175695 Y</v>
      </c>
      <c r="C890" s="1" t="str">
        <f>VLOOKUP(B890,TableauLibre[],2,0)</f>
        <v>PELISSIER YANIS</v>
      </c>
      <c r="D890" s="23" t="str">
        <f>VLOOKUP(B890,TableauLibre[],8,0)</f>
        <v>11078 – BILLARD CLUB DE BRIEY</v>
      </c>
      <c r="F890" s="1">
        <f>'Bande 01-09-2025'!A891</f>
        <v>0</v>
      </c>
      <c r="J890" s="1">
        <f>'3B 01-09-2025'!A891</f>
        <v>0</v>
      </c>
      <c r="N890" s="1">
        <f>'Cadre 01-09-2025'!A891</f>
        <v>0</v>
      </c>
      <c r="R890" s="11" t="str">
        <f t="shared" si="39"/>
        <v>175695 Y</v>
      </c>
      <c r="T890" s="1" t="s">
        <v>1821</v>
      </c>
      <c r="U890" s="1" t="str">
        <f t="shared" si="40"/>
        <v>PELISSIER YANIS</v>
      </c>
      <c r="V890" s="1" t="str">
        <f t="shared" si="41"/>
        <v>11078 – BILLARD CLUB DE BRIEY</v>
      </c>
    </row>
    <row r="891" spans="2:22" ht="15.75" thickBot="1" x14ac:dyDescent="0.3">
      <c r="B891" s="6" t="str">
        <f>'Libre 01-09-2025'!A892</f>
        <v>166837 V</v>
      </c>
      <c r="C891" s="1" t="str">
        <f>VLOOKUP(B891,TableauLibre[],2,0)</f>
        <v>PELLET HYPOLITE</v>
      </c>
      <c r="D891" s="23" t="str">
        <f>VLOOKUP(B891,TableauLibre[],8,0)</f>
        <v>11078 – BILLARD CLUB DE BRIEY</v>
      </c>
      <c r="F891" s="1">
        <f>'Bande 01-09-2025'!A892</f>
        <v>0</v>
      </c>
      <c r="J891" s="1">
        <f>'3B 01-09-2025'!A892</f>
        <v>0</v>
      </c>
      <c r="N891" s="1">
        <f>'Cadre 01-09-2025'!A892</f>
        <v>0</v>
      </c>
      <c r="R891" s="11" t="str">
        <f t="shared" si="39"/>
        <v>166837 V</v>
      </c>
      <c r="T891" s="1" t="s">
        <v>1823</v>
      </c>
      <c r="U891" s="1" t="str">
        <f t="shared" si="40"/>
        <v>PELLET HYPOLITE</v>
      </c>
      <c r="V891" s="1" t="str">
        <f t="shared" si="41"/>
        <v>11078 – BILLARD CLUB DE BRIEY</v>
      </c>
    </row>
    <row r="892" spans="2:22" ht="15.75" thickBot="1" x14ac:dyDescent="0.3">
      <c r="B892" s="6" t="str">
        <f>'Libre 01-09-2025'!A893</f>
        <v>125751 P</v>
      </c>
      <c r="C892" s="1" t="str">
        <f>VLOOKUP(B892,TableauLibre[],2,0)</f>
        <v>PENART YANN</v>
      </c>
      <c r="D892" s="23" t="str">
        <f>VLOOKUP(B892,TableauLibre[],8,0)</f>
        <v>11052 – BILLARD CLUB FRIGNICOURT</v>
      </c>
      <c r="F892" s="1">
        <f>'Bande 01-09-2025'!A893</f>
        <v>0</v>
      </c>
      <c r="J892" s="1">
        <f>'3B 01-09-2025'!A893</f>
        <v>0</v>
      </c>
      <c r="N892" s="1">
        <f>'Cadre 01-09-2025'!A893</f>
        <v>0</v>
      </c>
      <c r="R892" s="11" t="str">
        <f t="shared" si="39"/>
        <v>125751 P</v>
      </c>
      <c r="T892" s="1" t="s">
        <v>1825</v>
      </c>
      <c r="U892" s="1" t="str">
        <f t="shared" si="40"/>
        <v>PENART YANN</v>
      </c>
      <c r="V892" s="1" t="str">
        <f t="shared" si="41"/>
        <v>11052 – BILLARD CLUB FRIGNICOURT</v>
      </c>
    </row>
    <row r="893" spans="2:22" ht="15.75" thickBot="1" x14ac:dyDescent="0.3">
      <c r="B893" s="6" t="str">
        <f>'Libre 01-09-2025'!A894</f>
        <v>124524 K</v>
      </c>
      <c r="C893" s="1" t="str">
        <f>VLOOKUP(B893,TableauLibre[],2,0)</f>
        <v>PENASSE MORGAN</v>
      </c>
      <c r="D893" s="23" t="str">
        <f>VLOOKUP(B893,TableauLibre[],8,0)</f>
        <v>05001 – ACAD.CHARLEVILLE-MEZIERES</v>
      </c>
      <c r="F893" s="1">
        <f>'Bande 01-09-2025'!A894</f>
        <v>0</v>
      </c>
      <c r="J893" s="1">
        <f>'3B 01-09-2025'!A894</f>
        <v>0</v>
      </c>
      <c r="N893" s="1">
        <f>'Cadre 01-09-2025'!A894</f>
        <v>0</v>
      </c>
      <c r="R893" s="11" t="str">
        <f t="shared" si="39"/>
        <v>124524 K</v>
      </c>
      <c r="T893" s="1" t="s">
        <v>1827</v>
      </c>
      <c r="U893" s="1" t="str">
        <f t="shared" si="40"/>
        <v>PENASSE MORGAN</v>
      </c>
      <c r="V893" s="1" t="str">
        <f t="shared" si="41"/>
        <v>05001 – ACAD.CHARLEVILLE-MEZIERES</v>
      </c>
    </row>
    <row r="894" spans="2:22" ht="15.75" thickBot="1" x14ac:dyDescent="0.3">
      <c r="B894" s="6" t="str">
        <f>'Libre 01-09-2025'!A895</f>
        <v>141129 B</v>
      </c>
      <c r="C894" s="1" t="str">
        <f>VLOOKUP(B894,TableauLibre[],2,0)</f>
        <v>PENASSE YAELLE</v>
      </c>
      <c r="D894" s="23" t="str">
        <f>VLOOKUP(B894,TableauLibre[],8,0)</f>
        <v>05001 – ACAD.CHARLEVILLE-MEZIERES</v>
      </c>
      <c r="F894" s="1">
        <f>'Bande 01-09-2025'!A895</f>
        <v>0</v>
      </c>
      <c r="J894" s="1">
        <f>'3B 01-09-2025'!A895</f>
        <v>0</v>
      </c>
      <c r="N894" s="1">
        <f>'Cadre 01-09-2025'!A895</f>
        <v>0</v>
      </c>
      <c r="R894" s="11" t="str">
        <f t="shared" si="39"/>
        <v>141129 B</v>
      </c>
      <c r="T894" s="1" t="s">
        <v>1829</v>
      </c>
      <c r="U894" s="1" t="str">
        <f t="shared" si="40"/>
        <v>PENASSE YAELLE</v>
      </c>
      <c r="V894" s="1" t="str">
        <f t="shared" si="41"/>
        <v>05001 – ACAD.CHARLEVILLE-MEZIERES</v>
      </c>
    </row>
    <row r="895" spans="2:22" ht="15.75" thickBot="1" x14ac:dyDescent="0.3">
      <c r="B895" s="6" t="str">
        <f>'Libre 01-09-2025'!A896</f>
        <v>143957 V</v>
      </c>
      <c r="C895" s="1" t="str">
        <f>VLOOKUP(B895,TableauLibre[],2,0)</f>
        <v>PEREZ ANTHONY</v>
      </c>
      <c r="D895" s="23" t="str">
        <f>VLOOKUP(B895,TableauLibre[],8,0)</f>
        <v>05032 – ARCIS BILLARD CLUB</v>
      </c>
      <c r="F895" s="1">
        <f>'Bande 01-09-2025'!A896</f>
        <v>0</v>
      </c>
      <c r="J895" s="1">
        <f>'3B 01-09-2025'!A896</f>
        <v>0</v>
      </c>
      <c r="N895" s="1">
        <f>'Cadre 01-09-2025'!A896</f>
        <v>0</v>
      </c>
      <c r="R895" s="11" t="str">
        <f t="shared" si="39"/>
        <v>143957 V</v>
      </c>
      <c r="T895" s="1" t="s">
        <v>1831</v>
      </c>
      <c r="U895" s="1" t="str">
        <f t="shared" si="40"/>
        <v>PEREZ ANTHONY</v>
      </c>
      <c r="V895" s="1" t="str">
        <f t="shared" si="41"/>
        <v>05032 – ARCIS BILLARD CLUB</v>
      </c>
    </row>
    <row r="896" spans="2:22" ht="15.75" thickBot="1" x14ac:dyDescent="0.3">
      <c r="B896" s="6" t="str">
        <f>'Libre 01-09-2025'!A897</f>
        <v>103684 W</v>
      </c>
      <c r="C896" s="1" t="str">
        <f>VLOOKUP(B896,TableauLibre[],2,0)</f>
        <v>PERRIN CYRILLE</v>
      </c>
      <c r="D896" s="23" t="str">
        <f>VLOOKUP(B896,TableauLibre[],8,0)</f>
        <v>05045 – BILLARD CLUB AGEEN</v>
      </c>
      <c r="F896" s="1">
        <f>'Bande 01-09-2025'!A897</f>
        <v>0</v>
      </c>
      <c r="J896" s="1">
        <f>'3B 01-09-2025'!A897</f>
        <v>0</v>
      </c>
      <c r="N896" s="1">
        <f>'Cadre 01-09-2025'!A897</f>
        <v>0</v>
      </c>
      <c r="R896" s="11" t="str">
        <f t="shared" si="39"/>
        <v>103684 W</v>
      </c>
      <c r="T896" s="1" t="s">
        <v>1833</v>
      </c>
      <c r="U896" s="1" t="str">
        <f t="shared" si="40"/>
        <v>PERRIN CYRILLE</v>
      </c>
      <c r="V896" s="1" t="str">
        <f t="shared" si="41"/>
        <v>05045 – BILLARD CLUB AGEEN</v>
      </c>
    </row>
    <row r="897" spans="2:22" ht="15.75" thickBot="1" x14ac:dyDescent="0.3">
      <c r="B897" s="6" t="str">
        <f>'Libre 01-09-2025'!A898</f>
        <v>166445 T</v>
      </c>
      <c r="C897" s="1" t="str">
        <f>VLOOKUP(B897,TableauLibre[],2,0)</f>
        <v>PERRIN DOMINIQUE</v>
      </c>
      <c r="D897" s="23" t="str">
        <f>VLOOKUP(B897,TableauLibre[],8,0)</f>
        <v>11034 – BILLARD CLUB EPINAL</v>
      </c>
      <c r="F897" s="1">
        <f>'Bande 01-09-2025'!A898</f>
        <v>0</v>
      </c>
      <c r="J897" s="1">
        <f>'3B 01-09-2025'!A898</f>
        <v>0</v>
      </c>
      <c r="N897" s="1">
        <f>'Cadre 01-09-2025'!A898</f>
        <v>0</v>
      </c>
      <c r="R897" s="11" t="str">
        <f t="shared" si="39"/>
        <v>166445 T</v>
      </c>
      <c r="T897" s="1" t="s">
        <v>1835</v>
      </c>
      <c r="U897" s="1" t="str">
        <f t="shared" si="40"/>
        <v>PERRIN DOMINIQUE</v>
      </c>
      <c r="V897" s="1" t="str">
        <f t="shared" si="41"/>
        <v>11034 – BILLARD CLUB EPINAL</v>
      </c>
    </row>
    <row r="898" spans="2:22" ht="15.75" thickBot="1" x14ac:dyDescent="0.3">
      <c r="B898" s="6" t="str">
        <f>'Libre 01-09-2025'!A899</f>
        <v>140746 I</v>
      </c>
      <c r="C898" s="1" t="str">
        <f>VLOOKUP(B898,TableauLibre[],2,0)</f>
        <v>PERRIN JULIEN</v>
      </c>
      <c r="D898" s="23" t="str">
        <f>VLOOKUP(B898,TableauLibre[],8,0)</f>
        <v>11050 – BILLARD CLUB SAINT MIHIEL</v>
      </c>
      <c r="F898" s="1">
        <f>'Bande 01-09-2025'!A899</f>
        <v>0</v>
      </c>
      <c r="J898" s="1">
        <f>'3B 01-09-2025'!A899</f>
        <v>0</v>
      </c>
      <c r="N898" s="1">
        <f>'Cadre 01-09-2025'!A899</f>
        <v>0</v>
      </c>
      <c r="R898" s="11" t="str">
        <f t="shared" ref="R898:R961" si="42">B898</f>
        <v>140746 I</v>
      </c>
      <c r="T898" s="1" t="s">
        <v>1837</v>
      </c>
      <c r="U898" s="1" t="str">
        <f t="shared" ref="U898:U961" si="43">VLOOKUP(T898,B:D,2,0)</f>
        <v>PERRIN JULIEN</v>
      </c>
      <c r="V898" s="1" t="str">
        <f t="shared" ref="V898:V961" si="44">VLOOKUP(T898,B:D,3,0)</f>
        <v>11050 – BILLARD CLUB SAINT MIHIEL</v>
      </c>
    </row>
    <row r="899" spans="2:22" ht="15.75" thickBot="1" x14ac:dyDescent="0.3">
      <c r="B899" s="6" t="str">
        <f>'Libre 01-09-2025'!A900</f>
        <v>103714 A</v>
      </c>
      <c r="C899" s="1" t="str">
        <f>VLOOKUP(B899,TableauLibre[],2,0)</f>
        <v>PERROT JACQUES</v>
      </c>
      <c r="D899" s="23" t="str">
        <f>VLOOKUP(B899,TableauLibre[],8,0)</f>
        <v>05034 – BILLARD TROYES AGGLO</v>
      </c>
      <c r="F899" s="1">
        <f>'Bande 01-09-2025'!A900</f>
        <v>0</v>
      </c>
      <c r="J899" s="1">
        <f>'3B 01-09-2025'!A900</f>
        <v>0</v>
      </c>
      <c r="N899" s="1">
        <f>'Cadre 01-09-2025'!A900</f>
        <v>0</v>
      </c>
      <c r="R899" s="11" t="str">
        <f t="shared" si="42"/>
        <v>103714 A</v>
      </c>
      <c r="T899" s="1" t="s">
        <v>1839</v>
      </c>
      <c r="U899" s="1" t="str">
        <f t="shared" si="43"/>
        <v>PERROT JACQUES</v>
      </c>
      <c r="V899" s="1" t="str">
        <f t="shared" si="44"/>
        <v>05034 – BILLARD TROYES AGGLO</v>
      </c>
    </row>
    <row r="900" spans="2:22" ht="15.75" thickBot="1" x14ac:dyDescent="0.3">
      <c r="B900" s="6" t="str">
        <f>'Libre 01-09-2025'!A901</f>
        <v>135187 N</v>
      </c>
      <c r="C900" s="1" t="str">
        <f>VLOOKUP(B900,TableauLibre[],2,0)</f>
        <v>PERSON BERNARD</v>
      </c>
      <c r="D900" s="23" t="str">
        <f>VLOOKUP(B900,TableauLibre[],8,0)</f>
        <v>11048 – ACADEMIE DE BILLARD DE ST DIZIER</v>
      </c>
      <c r="F900" s="1">
        <f>'Bande 01-09-2025'!A901</f>
        <v>0</v>
      </c>
      <c r="J900" s="1">
        <f>'3B 01-09-2025'!A901</f>
        <v>0</v>
      </c>
      <c r="N900" s="1">
        <f>'Cadre 01-09-2025'!A901</f>
        <v>0</v>
      </c>
      <c r="R900" s="11" t="str">
        <f t="shared" si="42"/>
        <v>135187 N</v>
      </c>
      <c r="T900" s="1" t="s">
        <v>1841</v>
      </c>
      <c r="U900" s="1" t="str">
        <f t="shared" si="43"/>
        <v>PERSON BERNARD</v>
      </c>
      <c r="V900" s="1" t="str">
        <f t="shared" si="44"/>
        <v>11048 – ACADEMIE DE BILLARD DE ST DIZIER</v>
      </c>
    </row>
    <row r="901" spans="2:22" ht="15.75" thickBot="1" x14ac:dyDescent="0.3">
      <c r="B901" s="6" t="str">
        <f>'Libre 01-09-2025'!A902</f>
        <v>011913 F</v>
      </c>
      <c r="C901" s="1" t="str">
        <f>VLOOKUP(B901,TableauLibre[],2,0)</f>
        <v>PERTUISOT SERGE</v>
      </c>
      <c r="D901" s="23" t="str">
        <f>VLOOKUP(B901,TableauLibre[],8,0)</f>
        <v>05034 – BILLARD TROYES AGGLO</v>
      </c>
      <c r="F901" s="1">
        <f>'Bande 01-09-2025'!A902</f>
        <v>0</v>
      </c>
      <c r="J901" s="1">
        <f>'3B 01-09-2025'!A902</f>
        <v>0</v>
      </c>
      <c r="N901" s="1">
        <f>'Cadre 01-09-2025'!A902</f>
        <v>0</v>
      </c>
      <c r="R901" s="11" t="str">
        <f t="shared" si="42"/>
        <v>011913 F</v>
      </c>
      <c r="T901" s="1" t="s">
        <v>1843</v>
      </c>
      <c r="U901" s="1" t="str">
        <f t="shared" si="43"/>
        <v>PERTUISOT SERGE</v>
      </c>
      <c r="V901" s="1" t="str">
        <f t="shared" si="44"/>
        <v>05034 – BILLARD TROYES AGGLO</v>
      </c>
    </row>
    <row r="902" spans="2:22" ht="15.75" thickBot="1" x14ac:dyDescent="0.3">
      <c r="B902" s="6" t="str">
        <f>'Libre 01-09-2025'!A903</f>
        <v>182525 X</v>
      </c>
      <c r="C902" s="1" t="str">
        <f>VLOOKUP(B902,TableauLibre[],2,0)</f>
        <v>PETER MARC</v>
      </c>
      <c r="D902" s="23" t="str">
        <f>VLOOKUP(B902,TableauLibre[],8,0)</f>
        <v>11032 – BILLARD CLUB HOMECOURT</v>
      </c>
      <c r="F902" s="1">
        <f>'Bande 01-09-2025'!A903</f>
        <v>0</v>
      </c>
      <c r="J902" s="1">
        <f>'3B 01-09-2025'!A903</f>
        <v>0</v>
      </c>
      <c r="N902" s="1">
        <f>'Cadre 01-09-2025'!A903</f>
        <v>0</v>
      </c>
      <c r="R902" s="11" t="str">
        <f t="shared" si="42"/>
        <v>182525 X</v>
      </c>
      <c r="T902" s="1" t="s">
        <v>1845</v>
      </c>
      <c r="U902" s="1" t="str">
        <f t="shared" si="43"/>
        <v>PETER MARC</v>
      </c>
      <c r="V902" s="1" t="str">
        <f t="shared" si="44"/>
        <v>11032 – BILLARD CLUB HOMECOURT</v>
      </c>
    </row>
    <row r="903" spans="2:22" ht="15.75" thickBot="1" x14ac:dyDescent="0.3">
      <c r="B903" s="6" t="str">
        <f>'Libre 01-09-2025'!A904</f>
        <v>139875 V</v>
      </c>
      <c r="C903" s="1" t="str">
        <f>VLOOKUP(B903,TableauLibre[],2,0)</f>
        <v>PETIT JEAN CLAUDE</v>
      </c>
      <c r="D903" s="23" t="str">
        <f>VLOOKUP(B903,TableauLibre[],8,0)</f>
        <v>01016 – B.C. HAGUENAU</v>
      </c>
      <c r="F903" s="1">
        <f>'Bande 01-09-2025'!A904</f>
        <v>0</v>
      </c>
      <c r="J903" s="1">
        <f>'3B 01-09-2025'!A904</f>
        <v>0</v>
      </c>
      <c r="N903" s="1">
        <f>'Cadre 01-09-2025'!A904</f>
        <v>0</v>
      </c>
      <c r="R903" s="11" t="str">
        <f t="shared" si="42"/>
        <v>139875 V</v>
      </c>
      <c r="T903" s="1" t="s">
        <v>1847</v>
      </c>
      <c r="U903" s="1" t="str">
        <f t="shared" si="43"/>
        <v>PETIT JEAN CLAUDE</v>
      </c>
      <c r="V903" s="1" t="str">
        <f t="shared" si="44"/>
        <v>01016 – B.C. HAGUENAU</v>
      </c>
    </row>
    <row r="904" spans="2:22" ht="15.75" thickBot="1" x14ac:dyDescent="0.3">
      <c r="B904" s="6" t="str">
        <f>'Libre 01-09-2025'!A905</f>
        <v>015064 K</v>
      </c>
      <c r="C904" s="1" t="str">
        <f>VLOOKUP(B904,TableauLibre[],2,0)</f>
        <v>PHAM NGOC LAM</v>
      </c>
      <c r="D904" s="23" t="str">
        <f>VLOOKUP(B904,TableauLibre[],8,0)</f>
        <v>11021 – A.J.B. THIONVILLE</v>
      </c>
      <c r="F904" s="1">
        <f>'Bande 01-09-2025'!A905</f>
        <v>0</v>
      </c>
      <c r="J904" s="1">
        <f>'3B 01-09-2025'!A905</f>
        <v>0</v>
      </c>
      <c r="N904" s="1">
        <f>'Cadre 01-09-2025'!A905</f>
        <v>0</v>
      </c>
      <c r="R904" s="11" t="str">
        <f t="shared" si="42"/>
        <v>015064 K</v>
      </c>
      <c r="T904" s="1" t="s">
        <v>1849</v>
      </c>
      <c r="U904" s="1" t="str">
        <f t="shared" si="43"/>
        <v>PHAM NGOC LAM</v>
      </c>
      <c r="V904" s="1" t="str">
        <f t="shared" si="44"/>
        <v>11021 – A.J.B. THIONVILLE</v>
      </c>
    </row>
    <row r="905" spans="2:22" ht="15.75" thickBot="1" x14ac:dyDescent="0.3">
      <c r="B905" s="6" t="str">
        <f>'Libre 01-09-2025'!A906</f>
        <v>015174 Q</v>
      </c>
      <c r="C905" s="1" t="str">
        <f>VLOOKUP(B905,TableauLibre[],2,0)</f>
        <v>PIAI DANIEL</v>
      </c>
      <c r="D905" s="23" t="str">
        <f>VLOOKUP(B905,TableauLibre[],8,0)</f>
        <v>11003 – BILLARD CLUB BAN SAINT MARTIN</v>
      </c>
      <c r="F905" s="1">
        <f>'Bande 01-09-2025'!A906</f>
        <v>0</v>
      </c>
      <c r="J905" s="1">
        <f>'3B 01-09-2025'!A906</f>
        <v>0</v>
      </c>
      <c r="N905" s="1">
        <f>'Cadre 01-09-2025'!A906</f>
        <v>0</v>
      </c>
      <c r="R905" s="11" t="str">
        <f t="shared" si="42"/>
        <v>015174 Q</v>
      </c>
      <c r="T905" s="1" t="s">
        <v>1851</v>
      </c>
      <c r="U905" s="1" t="str">
        <f t="shared" si="43"/>
        <v>PIAI DANIEL</v>
      </c>
      <c r="V905" s="1" t="str">
        <f t="shared" si="44"/>
        <v>11003 – BILLARD CLUB BAN SAINT MARTIN</v>
      </c>
    </row>
    <row r="906" spans="2:22" ht="15.75" thickBot="1" x14ac:dyDescent="0.3">
      <c r="B906" s="6" t="str">
        <f>'Libre 01-09-2025'!A907</f>
        <v>015006 E</v>
      </c>
      <c r="C906" s="1" t="str">
        <f>VLOOKUP(B906,TableauLibre[],2,0)</f>
        <v>PICARD CHRISTIAN</v>
      </c>
      <c r="D906" s="23" t="str">
        <f>VLOOKUP(B906,TableauLibre[],8,0)</f>
        <v>11032 – BILLARD CLUB HOMECOURT</v>
      </c>
      <c r="F906" s="1">
        <f>'Bande 01-09-2025'!A907</f>
        <v>0</v>
      </c>
      <c r="J906" s="1">
        <f>'3B 01-09-2025'!A907</f>
        <v>0</v>
      </c>
      <c r="N906" s="1">
        <f>'Cadre 01-09-2025'!A907</f>
        <v>0</v>
      </c>
      <c r="R906" s="11" t="str">
        <f t="shared" si="42"/>
        <v>015006 E</v>
      </c>
      <c r="T906" s="1" t="s">
        <v>1853</v>
      </c>
      <c r="U906" s="1" t="str">
        <f t="shared" si="43"/>
        <v>PICARD CHRISTIAN</v>
      </c>
      <c r="V906" s="1" t="str">
        <f t="shared" si="44"/>
        <v>11032 – BILLARD CLUB HOMECOURT</v>
      </c>
    </row>
    <row r="907" spans="2:22" ht="15.75" thickBot="1" x14ac:dyDescent="0.3">
      <c r="B907" s="6" t="str">
        <f>'Libre 01-09-2025'!A908</f>
        <v>160824 J</v>
      </c>
      <c r="C907" s="1" t="str">
        <f>VLOOKUP(B907,TableauLibre[],2,0)</f>
        <v>PICARD LOIC</v>
      </c>
      <c r="D907" s="23" t="str">
        <f>VLOOKUP(B907,TableauLibre[],8,0)</f>
        <v>05040 – EPERNAY BILLARD CLUB</v>
      </c>
      <c r="F907" s="1">
        <f>'Bande 01-09-2025'!A908</f>
        <v>0</v>
      </c>
      <c r="J907" s="1">
        <f>'3B 01-09-2025'!A908</f>
        <v>0</v>
      </c>
      <c r="N907" s="1">
        <f>'Cadre 01-09-2025'!A908</f>
        <v>0</v>
      </c>
      <c r="R907" s="11" t="str">
        <f t="shared" si="42"/>
        <v>160824 J</v>
      </c>
      <c r="T907" s="1" t="s">
        <v>1855</v>
      </c>
      <c r="U907" s="1" t="str">
        <f t="shared" si="43"/>
        <v>PICARD LOIC</v>
      </c>
      <c r="V907" s="1" t="str">
        <f t="shared" si="44"/>
        <v>05040 – EPERNAY BILLARD CLUB</v>
      </c>
    </row>
    <row r="908" spans="2:22" ht="15.75" thickBot="1" x14ac:dyDescent="0.3">
      <c r="B908" s="6" t="str">
        <f>'Libre 01-09-2025'!A909</f>
        <v>122441 H</v>
      </c>
      <c r="C908" s="1" t="str">
        <f>VLOOKUP(B908,TableauLibre[],2,0)</f>
        <v>PICCINA FRANCOIS</v>
      </c>
      <c r="D908" s="23" t="str">
        <f>VLOOKUP(B908,TableauLibre[],8,0)</f>
        <v>01044 – F.C. MULHOUSE</v>
      </c>
      <c r="F908" s="1">
        <f>'Bande 01-09-2025'!A909</f>
        <v>0</v>
      </c>
      <c r="J908" s="1">
        <f>'3B 01-09-2025'!A909</f>
        <v>0</v>
      </c>
      <c r="N908" s="1">
        <f>'Cadre 01-09-2025'!A909</f>
        <v>0</v>
      </c>
      <c r="R908" s="11" t="str">
        <f t="shared" si="42"/>
        <v>122441 H</v>
      </c>
      <c r="T908" s="1" t="s">
        <v>1857</v>
      </c>
      <c r="U908" s="1" t="str">
        <f t="shared" si="43"/>
        <v>PICCINA FRANCOIS</v>
      </c>
      <c r="V908" s="1" t="str">
        <f t="shared" si="44"/>
        <v>01044 – F.C. MULHOUSE</v>
      </c>
    </row>
    <row r="909" spans="2:22" ht="15.75" thickBot="1" x14ac:dyDescent="0.3">
      <c r="B909" s="6" t="str">
        <f>'Libre 01-09-2025'!A910</f>
        <v>010062 A</v>
      </c>
      <c r="C909" s="1" t="str">
        <f>VLOOKUP(B909,TableauLibre[],2,0)</f>
        <v>PIERRAT BERNARD</v>
      </c>
      <c r="D909" s="23" t="str">
        <f>VLOOKUP(B909,TableauLibre[],8,0)</f>
        <v>01016 – B.C. HAGUENAU</v>
      </c>
      <c r="F909" s="1">
        <f>'Bande 01-09-2025'!A910</f>
        <v>0</v>
      </c>
      <c r="J909" s="1">
        <f>'3B 01-09-2025'!A910</f>
        <v>0</v>
      </c>
      <c r="N909" s="1">
        <f>'Cadre 01-09-2025'!A910</f>
        <v>0</v>
      </c>
      <c r="R909" s="11" t="str">
        <f t="shared" si="42"/>
        <v>010062 A</v>
      </c>
      <c r="T909" s="1" t="s">
        <v>1859</v>
      </c>
      <c r="U909" s="1" t="str">
        <f t="shared" si="43"/>
        <v>PIERRAT BERNARD</v>
      </c>
      <c r="V909" s="1" t="str">
        <f t="shared" si="44"/>
        <v>01016 – B.C. HAGUENAU</v>
      </c>
    </row>
    <row r="910" spans="2:22" ht="15.75" thickBot="1" x14ac:dyDescent="0.3">
      <c r="B910" s="6" t="str">
        <f>'Libre 01-09-2025'!A911</f>
        <v>149673 N</v>
      </c>
      <c r="C910" s="1" t="str">
        <f>VLOOKUP(B910,TableauLibre[],2,0)</f>
        <v>PIERRON ALAIN</v>
      </c>
      <c r="D910" s="23" t="str">
        <f>VLOOKUP(B910,TableauLibre[],8,0)</f>
        <v>11053 – BILLARD CLUB LINEEN</v>
      </c>
      <c r="F910" s="1">
        <f>'Bande 01-09-2025'!A911</f>
        <v>0</v>
      </c>
      <c r="J910" s="1">
        <f>'3B 01-09-2025'!A911</f>
        <v>0</v>
      </c>
      <c r="N910" s="1">
        <f>'Cadre 01-09-2025'!A911</f>
        <v>0</v>
      </c>
      <c r="R910" s="11" t="str">
        <f t="shared" si="42"/>
        <v>149673 N</v>
      </c>
      <c r="T910" s="1" t="s">
        <v>1861</v>
      </c>
      <c r="U910" s="1" t="str">
        <f t="shared" si="43"/>
        <v>PIERRON ALAIN</v>
      </c>
      <c r="V910" s="1" t="str">
        <f t="shared" si="44"/>
        <v>11053 – BILLARD CLUB LINEEN</v>
      </c>
    </row>
    <row r="911" spans="2:22" ht="15.75" thickBot="1" x14ac:dyDescent="0.3">
      <c r="B911" s="6" t="str">
        <f>'Libre 01-09-2025'!A912</f>
        <v>167165 B</v>
      </c>
      <c r="C911" s="1" t="str">
        <f>VLOOKUP(B911,TableauLibre[],2,0)</f>
        <v>PIERROT MATTHIEU</v>
      </c>
      <c r="D911" s="23" t="str">
        <f>VLOOKUP(B911,TableauLibre[],8,0)</f>
        <v>11044 – SAINT-DIE DES VOSGES BILLARD</v>
      </c>
      <c r="F911" s="1">
        <f>'Bande 01-09-2025'!A912</f>
        <v>0</v>
      </c>
      <c r="J911" s="1">
        <f>'3B 01-09-2025'!A912</f>
        <v>0</v>
      </c>
      <c r="N911" s="1">
        <f>'Cadre 01-09-2025'!A912</f>
        <v>0</v>
      </c>
      <c r="R911" s="11" t="str">
        <f t="shared" si="42"/>
        <v>167165 B</v>
      </c>
      <c r="T911" s="1" t="s">
        <v>1863</v>
      </c>
      <c r="U911" s="1" t="str">
        <f t="shared" si="43"/>
        <v>PIERROT MATTHIEU</v>
      </c>
      <c r="V911" s="1" t="str">
        <f t="shared" si="44"/>
        <v>11044 – SAINT-DIE DES VOSGES BILLARD</v>
      </c>
    </row>
    <row r="912" spans="2:22" ht="15.75" thickBot="1" x14ac:dyDescent="0.3">
      <c r="B912" s="6" t="str">
        <f>'Libre 01-09-2025'!A913</f>
        <v>015157 Z</v>
      </c>
      <c r="C912" s="1" t="str">
        <f>VLOOKUP(B912,TableauLibre[],2,0)</f>
        <v>PIERSON MARC</v>
      </c>
      <c r="D912" s="23" t="str">
        <f>VLOOKUP(B912,TableauLibre[],8,0)</f>
        <v>11003 – BILLARD CLUB BAN SAINT MARTIN</v>
      </c>
      <c r="F912" s="1">
        <f>'Bande 01-09-2025'!A913</f>
        <v>0</v>
      </c>
      <c r="J912" s="1">
        <f>'3B 01-09-2025'!A913</f>
        <v>0</v>
      </c>
      <c r="N912" s="1">
        <f>'Cadre 01-09-2025'!A913</f>
        <v>0</v>
      </c>
      <c r="R912" s="11" t="str">
        <f t="shared" si="42"/>
        <v>015157 Z</v>
      </c>
      <c r="T912" s="1" t="s">
        <v>1865</v>
      </c>
      <c r="U912" s="1" t="str">
        <f t="shared" si="43"/>
        <v>PIERSON MARC</v>
      </c>
      <c r="V912" s="1" t="str">
        <f t="shared" si="44"/>
        <v>11003 – BILLARD CLUB BAN SAINT MARTIN</v>
      </c>
    </row>
    <row r="913" spans="2:22" ht="15.75" thickBot="1" x14ac:dyDescent="0.3">
      <c r="B913" s="6" t="str">
        <f>'Libre 01-09-2025'!A914</f>
        <v>163603 E</v>
      </c>
      <c r="C913" s="1" t="str">
        <f>VLOOKUP(B913,TableauLibre[],2,0)</f>
        <v>PIFFET JULIANE</v>
      </c>
      <c r="D913" s="23" t="str">
        <f>VLOOKUP(B913,TableauLibre[],8,0)</f>
        <v>11078 – BILLARD CLUB DE BRIEY</v>
      </c>
      <c r="F913" s="1">
        <f>'Bande 01-09-2025'!A914</f>
        <v>0</v>
      </c>
      <c r="J913" s="1">
        <f>'3B 01-09-2025'!A914</f>
        <v>0</v>
      </c>
      <c r="N913" s="1">
        <f>'Cadre 01-09-2025'!A914</f>
        <v>0</v>
      </c>
      <c r="R913" s="11" t="str">
        <f t="shared" si="42"/>
        <v>163603 E</v>
      </c>
      <c r="T913" s="1" t="s">
        <v>1867</v>
      </c>
      <c r="U913" s="1" t="str">
        <f t="shared" si="43"/>
        <v>PIFFET JULIANE</v>
      </c>
      <c r="V913" s="1" t="str">
        <f t="shared" si="44"/>
        <v>11078 – BILLARD CLUB DE BRIEY</v>
      </c>
    </row>
    <row r="914" spans="2:22" ht="15.75" thickBot="1" x14ac:dyDescent="0.3">
      <c r="B914" s="6" t="str">
        <f>'Libre 01-09-2025'!A915</f>
        <v>179068 P</v>
      </c>
      <c r="C914" s="1" t="str">
        <f>VLOOKUP(B914,TableauLibre[],2,0)</f>
        <v>PIFFRE TRISTAN</v>
      </c>
      <c r="D914" s="23" t="str">
        <f>VLOOKUP(B914,TableauLibre[],8,0)</f>
        <v>11042 – BILLARD CLUB STEPHANOIS</v>
      </c>
      <c r="F914" s="1">
        <f>'Bande 01-09-2025'!A915</f>
        <v>0</v>
      </c>
      <c r="J914" s="1">
        <f>'3B 01-09-2025'!A915</f>
        <v>0</v>
      </c>
      <c r="N914" s="1">
        <f>'Cadre 01-09-2025'!A915</f>
        <v>0</v>
      </c>
      <c r="R914" s="11" t="str">
        <f t="shared" si="42"/>
        <v>179068 P</v>
      </c>
      <c r="T914" s="1" t="s">
        <v>1869</v>
      </c>
      <c r="U914" s="1" t="str">
        <f t="shared" si="43"/>
        <v>PIFFRE TRISTAN</v>
      </c>
      <c r="V914" s="1" t="str">
        <f t="shared" si="44"/>
        <v>11042 – BILLARD CLUB STEPHANOIS</v>
      </c>
    </row>
    <row r="915" spans="2:22" ht="15.75" thickBot="1" x14ac:dyDescent="0.3">
      <c r="B915" s="6" t="str">
        <f>'Libre 01-09-2025'!A916</f>
        <v>013937 B</v>
      </c>
      <c r="C915" s="1" t="str">
        <f>VLOOKUP(B915,TableauLibre[],2,0)</f>
        <v>PIGAL BERNARD</v>
      </c>
      <c r="D915" s="23" t="str">
        <f>VLOOKUP(B915,TableauLibre[],8,0)</f>
        <v>05034 – BILLARD TROYES AGGLO</v>
      </c>
      <c r="F915" s="1">
        <f>'Bande 01-09-2025'!A916</f>
        <v>0</v>
      </c>
      <c r="J915" s="1">
        <f>'3B 01-09-2025'!A916</f>
        <v>0</v>
      </c>
      <c r="N915" s="1">
        <f>'Cadre 01-09-2025'!A916</f>
        <v>0</v>
      </c>
      <c r="R915" s="11" t="str">
        <f t="shared" si="42"/>
        <v>013937 B</v>
      </c>
      <c r="T915" s="1" t="s">
        <v>1871</v>
      </c>
      <c r="U915" s="1" t="str">
        <f t="shared" si="43"/>
        <v>PIGAL BERNARD</v>
      </c>
      <c r="V915" s="1" t="str">
        <f t="shared" si="44"/>
        <v>05034 – BILLARD TROYES AGGLO</v>
      </c>
    </row>
    <row r="916" spans="2:22" ht="15.75" thickBot="1" x14ac:dyDescent="0.3">
      <c r="B916" s="6" t="str">
        <f>'Libre 01-09-2025'!A917</f>
        <v>015059 F</v>
      </c>
      <c r="C916" s="1" t="str">
        <f>VLOOKUP(B916,TableauLibre[],2,0)</f>
        <v>PILARD LUCIEN</v>
      </c>
      <c r="D916" s="23" t="str">
        <f>VLOOKUP(B916,TableauLibre[],8,0)</f>
        <v>11067 – BILLARD CLUB FLORANGE</v>
      </c>
      <c r="F916" s="1">
        <f>'Bande 01-09-2025'!A917</f>
        <v>0</v>
      </c>
      <c r="J916" s="1">
        <f>'3B 01-09-2025'!A917</f>
        <v>0</v>
      </c>
      <c r="N916" s="1">
        <f>'Cadre 01-09-2025'!A917</f>
        <v>0</v>
      </c>
      <c r="R916" s="11" t="str">
        <f t="shared" si="42"/>
        <v>015059 F</v>
      </c>
      <c r="T916" s="1" t="s">
        <v>1873</v>
      </c>
      <c r="U916" s="1" t="str">
        <f t="shared" si="43"/>
        <v>PILARD LUCIEN</v>
      </c>
      <c r="V916" s="1" t="str">
        <f t="shared" si="44"/>
        <v>11067 – BILLARD CLUB FLORANGE</v>
      </c>
    </row>
    <row r="917" spans="2:22" ht="15.75" thickBot="1" x14ac:dyDescent="0.3">
      <c r="B917" s="6" t="str">
        <f>'Libre 01-09-2025'!A918</f>
        <v>015004 C</v>
      </c>
      <c r="C917" s="1" t="str">
        <f>VLOOKUP(B917,TableauLibre[],2,0)</f>
        <v>PILOTTO LEO</v>
      </c>
      <c r="D917" s="23" t="str">
        <f>VLOOKUP(B917,TableauLibre[],8,0)</f>
        <v>11021 – A.J.B. THIONVILLE</v>
      </c>
      <c r="F917" s="1">
        <f>'Bande 01-09-2025'!A918</f>
        <v>0</v>
      </c>
      <c r="J917" s="1">
        <f>'3B 01-09-2025'!A918</f>
        <v>0</v>
      </c>
      <c r="N917" s="1">
        <f>'Cadre 01-09-2025'!A918</f>
        <v>0</v>
      </c>
      <c r="R917" s="11" t="str">
        <f t="shared" si="42"/>
        <v>015004 C</v>
      </c>
      <c r="T917" s="1" t="s">
        <v>1875</v>
      </c>
      <c r="U917" s="1" t="str">
        <f t="shared" si="43"/>
        <v>PILOTTO LEO</v>
      </c>
      <c r="V917" s="1" t="str">
        <f t="shared" si="44"/>
        <v>11021 – A.J.B. THIONVILLE</v>
      </c>
    </row>
    <row r="918" spans="2:22" ht="15.75" thickBot="1" x14ac:dyDescent="0.3">
      <c r="B918" s="6" t="str">
        <f>'Libre 01-09-2025'!A919</f>
        <v>160467 W</v>
      </c>
      <c r="C918" s="1" t="str">
        <f>VLOOKUP(B918,TableauLibre[],2,0)</f>
        <v>PINET JEAN PIERRE</v>
      </c>
      <c r="D918" s="23" t="str">
        <f>VLOOKUP(B918,TableauLibre[],8,0)</f>
        <v>11027 – ASS. SPORT. LAXOVIENNE DE BILLARD</v>
      </c>
      <c r="F918" s="1">
        <f>'Bande 01-09-2025'!A919</f>
        <v>0</v>
      </c>
      <c r="J918" s="1">
        <f>'3B 01-09-2025'!A919</f>
        <v>0</v>
      </c>
      <c r="N918" s="1">
        <f>'Cadre 01-09-2025'!A919</f>
        <v>0</v>
      </c>
      <c r="R918" s="11" t="str">
        <f t="shared" si="42"/>
        <v>160467 W</v>
      </c>
      <c r="T918" s="1" t="s">
        <v>1877</v>
      </c>
      <c r="U918" s="1" t="str">
        <f t="shared" si="43"/>
        <v>PINET JEAN PIERRE</v>
      </c>
      <c r="V918" s="1" t="str">
        <f t="shared" si="44"/>
        <v>11027 – ASS. SPORT. LAXOVIENNE DE BILLARD</v>
      </c>
    </row>
    <row r="919" spans="2:22" ht="15.75" thickBot="1" x14ac:dyDescent="0.3">
      <c r="B919" s="6" t="str">
        <f>'Libre 01-09-2025'!A920</f>
        <v>145737 H</v>
      </c>
      <c r="C919" s="1" t="str">
        <f>VLOOKUP(B919,TableauLibre[],2,0)</f>
        <v>PINIGRY JEAN CHRISTOPHE</v>
      </c>
      <c r="D919" s="23" t="str">
        <f>VLOOKUP(B919,TableauLibre[],8,0)</f>
        <v>05032 – ARCIS BILLARD CLUB</v>
      </c>
      <c r="F919" s="1">
        <f>'Bande 01-09-2025'!A920</f>
        <v>0</v>
      </c>
      <c r="J919" s="1">
        <f>'3B 01-09-2025'!A920</f>
        <v>0</v>
      </c>
      <c r="N919" s="1">
        <f>'Cadre 01-09-2025'!A920</f>
        <v>0</v>
      </c>
      <c r="R919" s="11" t="str">
        <f t="shared" si="42"/>
        <v>145737 H</v>
      </c>
      <c r="T919" s="1" t="s">
        <v>1879</v>
      </c>
      <c r="U919" s="1" t="str">
        <f t="shared" si="43"/>
        <v>PINIGRY JEAN CHRISTOPHE</v>
      </c>
      <c r="V919" s="1" t="str">
        <f t="shared" si="44"/>
        <v>05032 – ARCIS BILLARD CLUB</v>
      </c>
    </row>
    <row r="920" spans="2:22" ht="15.75" thickBot="1" x14ac:dyDescent="0.3">
      <c r="B920" s="6" t="str">
        <f>'Libre 01-09-2025'!A921</f>
        <v>132186 C</v>
      </c>
      <c r="C920" s="1" t="str">
        <f>VLOOKUP(B920,TableauLibre[],2,0)</f>
        <v>PINON PIERRE</v>
      </c>
      <c r="D920" s="23" t="str">
        <f>VLOOKUP(B920,TableauLibre[],8,0)</f>
        <v>05043 – ACAD. TAPIS VERT DE REIMS</v>
      </c>
      <c r="F920" s="1">
        <f>'Bande 01-09-2025'!A921</f>
        <v>0</v>
      </c>
      <c r="J920" s="1">
        <f>'3B 01-09-2025'!A921</f>
        <v>0</v>
      </c>
      <c r="N920" s="1">
        <f>'Cadre 01-09-2025'!A921</f>
        <v>0</v>
      </c>
      <c r="R920" s="11" t="str">
        <f t="shared" si="42"/>
        <v>132186 C</v>
      </c>
      <c r="T920" s="1" t="s">
        <v>1881</v>
      </c>
      <c r="U920" s="1" t="str">
        <f t="shared" si="43"/>
        <v>PINON PIERRE</v>
      </c>
      <c r="V920" s="1" t="str">
        <f t="shared" si="44"/>
        <v>05043 – ACAD. TAPIS VERT DE REIMS</v>
      </c>
    </row>
    <row r="921" spans="2:22" ht="15.75" thickBot="1" x14ac:dyDescent="0.3">
      <c r="B921" s="6" t="str">
        <f>'Libre 01-09-2025'!A922</f>
        <v>135209 J</v>
      </c>
      <c r="C921" s="1" t="str">
        <f>VLOOKUP(B921,TableauLibre[],2,0)</f>
        <v>PIOTRKOWSKI MICHEL</v>
      </c>
      <c r="D921" s="23" t="str">
        <f>VLOOKUP(B921,TableauLibre[],8,0)</f>
        <v>11027 – ASS. SPORT. LAXOVIENNE DE BILLARD</v>
      </c>
      <c r="F921" s="1">
        <f>'Bande 01-09-2025'!A922</f>
        <v>0</v>
      </c>
      <c r="J921" s="1">
        <f>'3B 01-09-2025'!A922</f>
        <v>0</v>
      </c>
      <c r="N921" s="1">
        <f>'Cadre 01-09-2025'!A922</f>
        <v>0</v>
      </c>
      <c r="R921" s="11" t="str">
        <f t="shared" si="42"/>
        <v>135209 J</v>
      </c>
      <c r="T921" s="1" t="s">
        <v>1883</v>
      </c>
      <c r="U921" s="1" t="str">
        <f t="shared" si="43"/>
        <v>PIOTRKOWSKI MICHEL</v>
      </c>
      <c r="V921" s="1" t="str">
        <f t="shared" si="44"/>
        <v>11027 – ASS. SPORT. LAXOVIENNE DE BILLARD</v>
      </c>
    </row>
    <row r="922" spans="2:22" ht="15.75" thickBot="1" x14ac:dyDescent="0.3">
      <c r="B922" s="6" t="str">
        <f>'Libre 01-09-2025'!A923</f>
        <v>146537 B</v>
      </c>
      <c r="C922" s="1" t="str">
        <f>VLOOKUP(B922,TableauLibre[],2,0)</f>
        <v>PLIEZ MARCEL</v>
      </c>
      <c r="D922" s="23" t="str">
        <f>VLOOKUP(B922,TableauLibre[],8,0)</f>
        <v>11044 – SAINT-DIE DES VOSGES BILLARD</v>
      </c>
      <c r="F922" s="1">
        <f>'Bande 01-09-2025'!A923</f>
        <v>0</v>
      </c>
      <c r="J922" s="1">
        <f>'3B 01-09-2025'!A923</f>
        <v>0</v>
      </c>
      <c r="N922" s="1">
        <f>'Cadre 01-09-2025'!A923</f>
        <v>0</v>
      </c>
      <c r="R922" s="11" t="str">
        <f t="shared" si="42"/>
        <v>146537 B</v>
      </c>
      <c r="T922" s="1" t="s">
        <v>1885</v>
      </c>
      <c r="U922" s="1" t="str">
        <f t="shared" si="43"/>
        <v>PLIEZ MARCEL</v>
      </c>
      <c r="V922" s="1" t="str">
        <f t="shared" si="44"/>
        <v>11044 – SAINT-DIE DES VOSGES BILLARD</v>
      </c>
    </row>
    <row r="923" spans="2:22" ht="15.75" thickBot="1" x14ac:dyDescent="0.3">
      <c r="B923" s="6" t="str">
        <f>'Libre 01-09-2025'!A924</f>
        <v>150339 M</v>
      </c>
      <c r="C923" s="1" t="str">
        <f>VLOOKUP(B923,TableauLibre[],2,0)</f>
        <v>PLUOT PASCAL</v>
      </c>
      <c r="D923" s="23" t="str">
        <f>VLOOKUP(B923,TableauLibre[],8,0)</f>
        <v>05035 – ROMILLY SPORT 10 SECTION BILLARD</v>
      </c>
      <c r="F923" s="1">
        <f>'Bande 01-09-2025'!A924</f>
        <v>0</v>
      </c>
      <c r="J923" s="1">
        <f>'3B 01-09-2025'!A924</f>
        <v>0</v>
      </c>
      <c r="N923" s="1">
        <f>'Cadre 01-09-2025'!A924</f>
        <v>0</v>
      </c>
      <c r="R923" s="11" t="str">
        <f t="shared" si="42"/>
        <v>150339 M</v>
      </c>
      <c r="T923" s="1" t="s">
        <v>1887</v>
      </c>
      <c r="U923" s="1" t="str">
        <f t="shared" si="43"/>
        <v>PLUOT PASCAL</v>
      </c>
      <c r="V923" s="1" t="str">
        <f t="shared" si="44"/>
        <v>05035 – ROMILLY SPORT 10 SECTION BILLARD</v>
      </c>
    </row>
    <row r="924" spans="2:22" ht="15.75" thickBot="1" x14ac:dyDescent="0.3">
      <c r="B924" s="6" t="str">
        <f>'Libre 01-09-2025'!A925</f>
        <v>015257 V</v>
      </c>
      <c r="C924" s="1" t="str">
        <f>VLOOKUP(B924,TableauLibre[],2,0)</f>
        <v>POILLERA PIERRE</v>
      </c>
      <c r="D924" s="23" t="str">
        <f>VLOOKUP(B924,TableauLibre[],8,0)</f>
        <v>11051 – BILLARD CLUB BARISIEN</v>
      </c>
      <c r="F924" s="1">
        <f>'Bande 01-09-2025'!A925</f>
        <v>0</v>
      </c>
      <c r="J924" s="1">
        <f>'3B 01-09-2025'!A925</f>
        <v>0</v>
      </c>
      <c r="N924" s="1">
        <f>'Cadre 01-09-2025'!A925</f>
        <v>0</v>
      </c>
      <c r="R924" s="11" t="str">
        <f t="shared" si="42"/>
        <v>015257 V</v>
      </c>
      <c r="T924" s="1" t="s">
        <v>1889</v>
      </c>
      <c r="U924" s="1" t="str">
        <f t="shared" si="43"/>
        <v>POILLERA PIERRE</v>
      </c>
      <c r="V924" s="1" t="str">
        <f t="shared" si="44"/>
        <v>11051 – BILLARD CLUB BARISIEN</v>
      </c>
    </row>
    <row r="925" spans="2:22" ht="15.75" thickBot="1" x14ac:dyDescent="0.3">
      <c r="B925" s="6" t="str">
        <f>'Libre 01-09-2025'!A926</f>
        <v>156408 J</v>
      </c>
      <c r="C925" s="1" t="str">
        <f>VLOOKUP(B925,TableauLibre[],2,0)</f>
        <v>POIROT ALEXANDRE</v>
      </c>
      <c r="D925" s="23" t="str">
        <f>VLOOKUP(B925,TableauLibre[],8,0)</f>
        <v>11022 – ACADEMIE DE BILLARD SAINT-MAX / NANCY</v>
      </c>
      <c r="F925" s="1">
        <f>'Bande 01-09-2025'!A926</f>
        <v>0</v>
      </c>
      <c r="J925" s="1">
        <f>'3B 01-09-2025'!A926</f>
        <v>0</v>
      </c>
      <c r="N925" s="1">
        <f>'Cadre 01-09-2025'!A926</f>
        <v>0</v>
      </c>
      <c r="R925" s="11" t="str">
        <f t="shared" si="42"/>
        <v>156408 J</v>
      </c>
      <c r="T925" s="1" t="s">
        <v>1891</v>
      </c>
      <c r="U925" s="1" t="str">
        <f t="shared" si="43"/>
        <v>POIROT ALEXANDRE</v>
      </c>
      <c r="V925" s="1" t="str">
        <f t="shared" si="44"/>
        <v>11022 – ACADEMIE DE BILLARD SAINT-MAX / NANCY</v>
      </c>
    </row>
    <row r="926" spans="2:22" ht="15.75" thickBot="1" x14ac:dyDescent="0.3">
      <c r="B926" s="6" t="str">
        <f>'Libre 01-09-2025'!A927</f>
        <v>119612 M</v>
      </c>
      <c r="C926" s="1" t="str">
        <f>VLOOKUP(B926,TableauLibre[],2,0)</f>
        <v>POIROT DOMINIQUE</v>
      </c>
      <c r="D926" s="23" t="str">
        <f>VLOOKUP(B926,TableauLibre[],8,0)</f>
        <v>11005 – E.S. HAGONDANGE</v>
      </c>
      <c r="F926" s="1">
        <f>'Bande 01-09-2025'!A927</f>
        <v>0</v>
      </c>
      <c r="J926" s="1">
        <f>'3B 01-09-2025'!A927</f>
        <v>0</v>
      </c>
      <c r="N926" s="1">
        <f>'Cadre 01-09-2025'!A927</f>
        <v>0</v>
      </c>
      <c r="R926" s="11" t="str">
        <f t="shared" si="42"/>
        <v>119612 M</v>
      </c>
      <c r="T926" s="1" t="s">
        <v>1893</v>
      </c>
      <c r="U926" s="1" t="str">
        <f t="shared" si="43"/>
        <v>POIROT DOMINIQUE</v>
      </c>
      <c r="V926" s="1" t="str">
        <f t="shared" si="44"/>
        <v>11005 – E.S. HAGONDANGE</v>
      </c>
    </row>
    <row r="927" spans="2:22" ht="15.75" thickBot="1" x14ac:dyDescent="0.3">
      <c r="B927" s="6" t="str">
        <f>'Libre 01-09-2025'!A928</f>
        <v>147048 K</v>
      </c>
      <c r="C927" s="1" t="str">
        <f>VLOOKUP(B927,TableauLibre[],2,0)</f>
        <v>POIROT MICHEL</v>
      </c>
      <c r="D927" s="23" t="str">
        <f>VLOOKUP(B927,TableauLibre[],8,0)</f>
        <v>11022 – ACADEMIE DE BILLARD SAINT-MAX / NANCY</v>
      </c>
      <c r="F927" s="1">
        <f>'Bande 01-09-2025'!A928</f>
        <v>0</v>
      </c>
      <c r="J927" s="1">
        <f>'3B 01-09-2025'!A928</f>
        <v>0</v>
      </c>
      <c r="N927" s="1">
        <f>'Cadre 01-09-2025'!A928</f>
        <v>0</v>
      </c>
      <c r="R927" s="11" t="str">
        <f t="shared" si="42"/>
        <v>147048 K</v>
      </c>
      <c r="T927" s="1" t="s">
        <v>1895</v>
      </c>
      <c r="U927" s="1" t="str">
        <f t="shared" si="43"/>
        <v>POIROT MICHEL</v>
      </c>
      <c r="V927" s="1" t="str">
        <f t="shared" si="44"/>
        <v>11022 – ACADEMIE DE BILLARD SAINT-MAX / NANCY</v>
      </c>
    </row>
    <row r="928" spans="2:22" ht="15.75" thickBot="1" x14ac:dyDescent="0.3">
      <c r="B928" s="6" t="str">
        <f>'Libre 01-09-2025'!A929</f>
        <v>135205 F</v>
      </c>
      <c r="C928" s="1" t="str">
        <f>VLOOKUP(B928,TableauLibre[],2,0)</f>
        <v>POLEWCZYK FRANCK</v>
      </c>
      <c r="D928" s="23" t="str">
        <f>VLOOKUP(B928,TableauLibre[],8,0)</f>
        <v>11032 – BILLARD CLUB HOMECOURT</v>
      </c>
      <c r="F928" s="1">
        <f>'Bande 01-09-2025'!A929</f>
        <v>0</v>
      </c>
      <c r="J928" s="1">
        <f>'3B 01-09-2025'!A929</f>
        <v>0</v>
      </c>
      <c r="N928" s="1">
        <f>'Cadre 01-09-2025'!A929</f>
        <v>0</v>
      </c>
      <c r="R928" s="11" t="str">
        <f t="shared" si="42"/>
        <v>135205 F</v>
      </c>
      <c r="T928" s="1" t="s">
        <v>1897</v>
      </c>
      <c r="U928" s="1" t="str">
        <f t="shared" si="43"/>
        <v>POLEWCZYK FRANCK</v>
      </c>
      <c r="V928" s="1" t="str">
        <f t="shared" si="44"/>
        <v>11032 – BILLARD CLUB HOMECOURT</v>
      </c>
    </row>
    <row r="929" spans="2:22" ht="15.75" thickBot="1" x14ac:dyDescent="0.3">
      <c r="B929" s="6" t="str">
        <f>'Libre 01-09-2025'!A930</f>
        <v>014831 L</v>
      </c>
      <c r="C929" s="1" t="str">
        <f>VLOOKUP(B929,TableauLibre[],2,0)</f>
        <v>POLEWCZYK MICHEL</v>
      </c>
      <c r="D929" s="23" t="str">
        <f>VLOOKUP(B929,TableauLibre[],8,0)</f>
        <v>11005 – E.S. HAGONDANGE</v>
      </c>
      <c r="F929" s="1">
        <f>'Bande 01-09-2025'!A930</f>
        <v>0</v>
      </c>
      <c r="J929" s="1">
        <f>'3B 01-09-2025'!A930</f>
        <v>0</v>
      </c>
      <c r="N929" s="1">
        <f>'Cadre 01-09-2025'!A930</f>
        <v>0</v>
      </c>
      <c r="R929" s="11" t="str">
        <f t="shared" si="42"/>
        <v>014831 L</v>
      </c>
      <c r="T929" s="1" t="s">
        <v>1899</v>
      </c>
      <c r="U929" s="1" t="str">
        <f t="shared" si="43"/>
        <v>POLEWCZYK MICHEL</v>
      </c>
      <c r="V929" s="1" t="str">
        <f t="shared" si="44"/>
        <v>11005 – E.S. HAGONDANGE</v>
      </c>
    </row>
    <row r="930" spans="2:22" ht="15.75" thickBot="1" x14ac:dyDescent="0.3">
      <c r="B930" s="6" t="str">
        <f>'Libre 01-09-2025'!A931</f>
        <v>109667 Z</v>
      </c>
      <c r="C930" s="1" t="str">
        <f>VLOOKUP(B930,TableauLibre[],2,0)</f>
        <v>POLIN JEAN LUC</v>
      </c>
      <c r="D930" s="23" t="str">
        <f>VLOOKUP(B930,TableauLibre[],8,0)</f>
        <v>11055 – BILLARD CLUB TOULOIS</v>
      </c>
      <c r="F930" s="1">
        <f>'Bande 01-09-2025'!A931</f>
        <v>0</v>
      </c>
      <c r="J930" s="1">
        <f>'3B 01-09-2025'!A931</f>
        <v>0</v>
      </c>
      <c r="N930" s="1">
        <f>'Cadre 01-09-2025'!A931</f>
        <v>0</v>
      </c>
      <c r="R930" s="11" t="str">
        <f t="shared" si="42"/>
        <v>109667 Z</v>
      </c>
      <c r="T930" s="1" t="s">
        <v>1901</v>
      </c>
      <c r="U930" s="1" t="str">
        <f t="shared" si="43"/>
        <v>POLIN JEAN LUC</v>
      </c>
      <c r="V930" s="1" t="str">
        <f t="shared" si="44"/>
        <v>11055 – BILLARD CLUB TOULOIS</v>
      </c>
    </row>
    <row r="931" spans="2:22" ht="15.75" thickBot="1" x14ac:dyDescent="0.3">
      <c r="B931" s="6" t="str">
        <f>'Libre 01-09-2025'!A932</f>
        <v>015119 N</v>
      </c>
      <c r="C931" s="1" t="str">
        <f>VLOOKUP(B931,TableauLibre[],2,0)</f>
        <v>PONCET FRANCIS</v>
      </c>
      <c r="D931" s="23" t="str">
        <f>VLOOKUP(B931,TableauLibre[],8,0)</f>
        <v>11003 – BILLARD CLUB BAN SAINT MARTIN</v>
      </c>
      <c r="F931" s="1">
        <f>'Bande 01-09-2025'!A932</f>
        <v>0</v>
      </c>
      <c r="J931" s="1">
        <f>'3B 01-09-2025'!A932</f>
        <v>0</v>
      </c>
      <c r="N931" s="1">
        <f>'Cadre 01-09-2025'!A932</f>
        <v>0</v>
      </c>
      <c r="R931" s="11" t="str">
        <f t="shared" si="42"/>
        <v>015119 N</v>
      </c>
      <c r="T931" s="1" t="s">
        <v>1903</v>
      </c>
      <c r="U931" s="1" t="str">
        <f t="shared" si="43"/>
        <v>PONCET FRANCIS</v>
      </c>
      <c r="V931" s="1" t="str">
        <f t="shared" si="44"/>
        <v>11003 – BILLARD CLUB BAN SAINT MARTIN</v>
      </c>
    </row>
    <row r="932" spans="2:22" ht="15.75" thickBot="1" x14ac:dyDescent="0.3">
      <c r="B932" s="6" t="str">
        <f>'Libre 01-09-2025'!A933</f>
        <v>011867 L</v>
      </c>
      <c r="C932" s="1" t="str">
        <f>VLOOKUP(B932,TableauLibre[],2,0)</f>
        <v>PONSINET DOMINIQUE</v>
      </c>
      <c r="D932" s="23" t="str">
        <f>VLOOKUP(B932,TableauLibre[],8,0)</f>
        <v>05001 – ACAD.CHARLEVILLE-MEZIERES</v>
      </c>
      <c r="F932" s="1">
        <f>'Bande 01-09-2025'!A933</f>
        <v>0</v>
      </c>
      <c r="J932" s="1">
        <f>'3B 01-09-2025'!A933</f>
        <v>0</v>
      </c>
      <c r="N932" s="1">
        <f>'Cadre 01-09-2025'!A933</f>
        <v>0</v>
      </c>
      <c r="R932" s="11" t="str">
        <f t="shared" si="42"/>
        <v>011867 L</v>
      </c>
      <c r="T932" s="1" t="s">
        <v>1905</v>
      </c>
      <c r="U932" s="1" t="str">
        <f t="shared" si="43"/>
        <v>PONSINET DOMINIQUE</v>
      </c>
      <c r="V932" s="1" t="str">
        <f t="shared" si="44"/>
        <v>05001 – ACAD.CHARLEVILLE-MEZIERES</v>
      </c>
    </row>
    <row r="933" spans="2:22" ht="15.75" thickBot="1" x14ac:dyDescent="0.3">
      <c r="B933" s="6" t="str">
        <f>'Libre 01-09-2025'!A934</f>
        <v>143960 Y</v>
      </c>
      <c r="C933" s="1" t="str">
        <f>VLOOKUP(B933,TableauLibre[],2,0)</f>
        <v>PONTHIEU DJASON</v>
      </c>
      <c r="D933" s="23" t="str">
        <f>VLOOKUP(B933,TableauLibre[],8,0)</f>
        <v>05043 – ACAD. TAPIS VERT DE REIMS</v>
      </c>
      <c r="F933" s="1">
        <f>'Bande 01-09-2025'!A934</f>
        <v>0</v>
      </c>
      <c r="J933" s="1">
        <f>'3B 01-09-2025'!A934</f>
        <v>0</v>
      </c>
      <c r="N933" s="1">
        <f>'Cadre 01-09-2025'!A934</f>
        <v>0</v>
      </c>
      <c r="R933" s="11" t="str">
        <f t="shared" si="42"/>
        <v>143960 Y</v>
      </c>
      <c r="T933" s="1" t="s">
        <v>1907</v>
      </c>
      <c r="U933" s="1" t="str">
        <f t="shared" si="43"/>
        <v>PONTHIEU DJASON</v>
      </c>
      <c r="V933" s="1" t="str">
        <f t="shared" si="44"/>
        <v>05043 – ACAD. TAPIS VERT DE REIMS</v>
      </c>
    </row>
    <row r="934" spans="2:22" ht="15.75" thickBot="1" x14ac:dyDescent="0.3">
      <c r="B934" s="6" t="str">
        <f>'Libre 01-09-2025'!A935</f>
        <v>149791 R</v>
      </c>
      <c r="C934" s="1" t="str">
        <f>VLOOKUP(B934,TableauLibre[],2,0)</f>
        <v>PORNAIN FRANCOIS</v>
      </c>
      <c r="D934" s="23" t="str">
        <f>VLOOKUP(B934,TableauLibre[],8,0)</f>
        <v>01070 – FCM BILLARD</v>
      </c>
      <c r="F934" s="1">
        <f>'Bande 01-09-2025'!A935</f>
        <v>0</v>
      </c>
      <c r="J934" s="1">
        <f>'3B 01-09-2025'!A935</f>
        <v>0</v>
      </c>
      <c r="N934" s="1">
        <f>'Cadre 01-09-2025'!A935</f>
        <v>0</v>
      </c>
      <c r="R934" s="11" t="str">
        <f t="shared" si="42"/>
        <v>149791 R</v>
      </c>
      <c r="T934" s="1" t="s">
        <v>1909</v>
      </c>
      <c r="U934" s="1" t="str">
        <f t="shared" si="43"/>
        <v>PORNAIN FRANCOIS</v>
      </c>
      <c r="V934" s="1" t="str">
        <f t="shared" si="44"/>
        <v>01070 – FCM BILLARD</v>
      </c>
    </row>
    <row r="935" spans="2:22" ht="15.75" thickBot="1" x14ac:dyDescent="0.3">
      <c r="B935" s="6" t="str">
        <f>'Libre 01-09-2025'!A936</f>
        <v>121202 Q</v>
      </c>
      <c r="C935" s="1" t="str">
        <f>VLOOKUP(B935,TableauLibre[],2,0)</f>
        <v>PORTAIL JACQUES</v>
      </c>
      <c r="D935" s="23" t="str">
        <f>VLOOKUP(B935,TableauLibre[],8,0)</f>
        <v>05034 – BILLARD TROYES AGGLO</v>
      </c>
      <c r="F935" s="1">
        <f>'Bande 01-09-2025'!A936</f>
        <v>0</v>
      </c>
      <c r="J935" s="1">
        <f>'3B 01-09-2025'!A936</f>
        <v>0</v>
      </c>
      <c r="N935" s="1">
        <f>'Cadre 01-09-2025'!A936</f>
        <v>0</v>
      </c>
      <c r="R935" s="11" t="str">
        <f t="shared" si="42"/>
        <v>121202 Q</v>
      </c>
      <c r="T935" s="1" t="s">
        <v>1911</v>
      </c>
      <c r="U935" s="1" t="str">
        <f t="shared" si="43"/>
        <v>PORTAIL JACQUES</v>
      </c>
      <c r="V935" s="1" t="str">
        <f t="shared" si="44"/>
        <v>05034 – BILLARD TROYES AGGLO</v>
      </c>
    </row>
    <row r="936" spans="2:22" ht="15.75" thickBot="1" x14ac:dyDescent="0.3">
      <c r="B936" s="6" t="str">
        <f>'Libre 01-09-2025'!A937</f>
        <v>130986 Y</v>
      </c>
      <c r="C936" s="1" t="str">
        <f>VLOOKUP(B936,TableauLibre[],2,0)</f>
        <v>POULET BERNARD</v>
      </c>
      <c r="D936" s="23" t="str">
        <f>VLOOKUP(B936,TableauLibre[],8,0)</f>
        <v>05032 – ARCIS BILLARD CLUB</v>
      </c>
      <c r="F936" s="1">
        <f>'Bande 01-09-2025'!A937</f>
        <v>0</v>
      </c>
      <c r="J936" s="1">
        <f>'3B 01-09-2025'!A937</f>
        <v>0</v>
      </c>
      <c r="N936" s="1">
        <f>'Cadre 01-09-2025'!A937</f>
        <v>0</v>
      </c>
      <c r="R936" s="11" t="str">
        <f t="shared" si="42"/>
        <v>130986 Y</v>
      </c>
      <c r="T936" s="1" t="s">
        <v>1913</v>
      </c>
      <c r="U936" s="1" t="str">
        <f t="shared" si="43"/>
        <v>POULET BERNARD</v>
      </c>
      <c r="V936" s="1" t="str">
        <f t="shared" si="44"/>
        <v>05032 – ARCIS BILLARD CLUB</v>
      </c>
    </row>
    <row r="937" spans="2:22" ht="15.75" thickBot="1" x14ac:dyDescent="0.3">
      <c r="B937" s="6" t="str">
        <f>'Libre 01-09-2025'!A938</f>
        <v>015005 D</v>
      </c>
      <c r="C937" s="1" t="str">
        <f>VLOOKUP(B937,TableauLibre[],2,0)</f>
        <v>POZZOLO JEAN PIERRE</v>
      </c>
      <c r="D937" s="23" t="str">
        <f>VLOOKUP(B937,TableauLibre[],8,0)</f>
        <v>11078 – BILLARD CLUB DE BRIEY</v>
      </c>
      <c r="F937" s="1">
        <f>'Bande 01-09-2025'!A938</f>
        <v>0</v>
      </c>
      <c r="J937" s="1">
        <f>'3B 01-09-2025'!A938</f>
        <v>0</v>
      </c>
      <c r="N937" s="1">
        <f>'Cadre 01-09-2025'!A938</f>
        <v>0</v>
      </c>
      <c r="R937" s="11" t="str">
        <f t="shared" si="42"/>
        <v>015005 D</v>
      </c>
      <c r="T937" s="1" t="s">
        <v>1915</v>
      </c>
      <c r="U937" s="1" t="str">
        <f t="shared" si="43"/>
        <v>POZZOLO JEAN PIERRE</v>
      </c>
      <c r="V937" s="1" t="str">
        <f t="shared" si="44"/>
        <v>11078 – BILLARD CLUB DE BRIEY</v>
      </c>
    </row>
    <row r="938" spans="2:22" ht="15.75" thickBot="1" x14ac:dyDescent="0.3">
      <c r="B938" s="6" t="str">
        <f>'Libre 01-09-2025'!A939</f>
        <v>160579 S</v>
      </c>
      <c r="C938" s="1" t="str">
        <f>VLOOKUP(B938,TableauLibre[],2,0)</f>
        <v>PRAUTHOIS CHRISTIAN</v>
      </c>
      <c r="D938" s="23" t="str">
        <f>VLOOKUP(B938,TableauLibre[],8,0)</f>
        <v>11027 – ASS. SPORT. LAXOVIENNE DE BILLARD</v>
      </c>
      <c r="F938" s="1">
        <f>'Bande 01-09-2025'!A939</f>
        <v>0</v>
      </c>
      <c r="J938" s="1">
        <f>'3B 01-09-2025'!A939</f>
        <v>0</v>
      </c>
      <c r="N938" s="1">
        <f>'Cadre 01-09-2025'!A939</f>
        <v>0</v>
      </c>
      <c r="R938" s="11" t="str">
        <f t="shared" si="42"/>
        <v>160579 S</v>
      </c>
      <c r="T938" s="1" t="s">
        <v>1917</v>
      </c>
      <c r="U938" s="1" t="str">
        <f t="shared" si="43"/>
        <v>PRAUTHOIS CHRISTIAN</v>
      </c>
      <c r="V938" s="1" t="str">
        <f t="shared" si="44"/>
        <v>11027 – ASS. SPORT. LAXOVIENNE DE BILLARD</v>
      </c>
    </row>
    <row r="939" spans="2:22" ht="15.75" thickBot="1" x14ac:dyDescent="0.3">
      <c r="B939" s="6" t="str">
        <f>'Libre 01-09-2025'!A940</f>
        <v>010345 X</v>
      </c>
      <c r="C939" s="1" t="str">
        <f>VLOOKUP(B939,TableauLibre[],2,0)</f>
        <v>PREDZICK MARTIN</v>
      </c>
      <c r="D939" s="23" t="str">
        <f>VLOOKUP(B939,TableauLibre[],8,0)</f>
        <v>01049 – B.C. BARR</v>
      </c>
      <c r="F939" s="1">
        <f>'Bande 01-09-2025'!A940</f>
        <v>0</v>
      </c>
      <c r="J939" s="1">
        <f>'3B 01-09-2025'!A940</f>
        <v>0</v>
      </c>
      <c r="N939" s="1">
        <f>'Cadre 01-09-2025'!A940</f>
        <v>0</v>
      </c>
      <c r="R939" s="11" t="str">
        <f t="shared" si="42"/>
        <v>010345 X</v>
      </c>
      <c r="T939" s="1" t="s">
        <v>1919</v>
      </c>
      <c r="U939" s="1" t="str">
        <f t="shared" si="43"/>
        <v>PREDZICK MARTIN</v>
      </c>
      <c r="V939" s="1" t="str">
        <f t="shared" si="44"/>
        <v>01049 – B.C. BARR</v>
      </c>
    </row>
    <row r="940" spans="2:22" ht="15.75" thickBot="1" x14ac:dyDescent="0.3">
      <c r="B940" s="6" t="str">
        <f>'Libre 01-09-2025'!A941</f>
        <v>153014 V</v>
      </c>
      <c r="C940" s="1" t="str">
        <f>VLOOKUP(B940,TableauLibre[],2,0)</f>
        <v>PRESLE SAM</v>
      </c>
      <c r="D940" s="23" t="str">
        <f>VLOOKUP(B940,TableauLibre[],8,0)</f>
        <v>11022 – ACADEMIE DE BILLARD SAINT-MAX / NANCY</v>
      </c>
      <c r="F940" s="1">
        <f>'Bande 01-09-2025'!A941</f>
        <v>0</v>
      </c>
      <c r="J940" s="1">
        <f>'3B 01-09-2025'!A941</f>
        <v>0</v>
      </c>
      <c r="N940" s="1">
        <f>'Cadre 01-09-2025'!A941</f>
        <v>0</v>
      </c>
      <c r="R940" s="11" t="str">
        <f t="shared" si="42"/>
        <v>153014 V</v>
      </c>
      <c r="T940" s="1" t="s">
        <v>1921</v>
      </c>
      <c r="U940" s="1" t="str">
        <f t="shared" si="43"/>
        <v>PRESLE SAM</v>
      </c>
      <c r="V940" s="1" t="str">
        <f t="shared" si="44"/>
        <v>11022 – ACADEMIE DE BILLARD SAINT-MAX / NANCY</v>
      </c>
    </row>
    <row r="941" spans="2:22" ht="15.75" thickBot="1" x14ac:dyDescent="0.3">
      <c r="B941" s="6" t="str">
        <f>'Libre 01-09-2025'!A942</f>
        <v>015081 B</v>
      </c>
      <c r="C941" s="1" t="str">
        <f>VLOOKUP(B941,TableauLibre[],2,0)</f>
        <v>PRETRE OLIVIER</v>
      </c>
      <c r="D941" s="23" t="str">
        <f>VLOOKUP(B941,TableauLibre[],8,0)</f>
        <v>11022 – ACADEMIE DE BILLARD SAINT-MAX / NANCY</v>
      </c>
      <c r="F941" s="1">
        <f>'Bande 01-09-2025'!A942</f>
        <v>0</v>
      </c>
      <c r="J941" s="1">
        <f>'3B 01-09-2025'!A942</f>
        <v>0</v>
      </c>
      <c r="N941" s="1">
        <f>'Cadre 01-09-2025'!A942</f>
        <v>0</v>
      </c>
      <c r="R941" s="11" t="str">
        <f t="shared" si="42"/>
        <v>015081 B</v>
      </c>
      <c r="T941" s="1" t="s">
        <v>1923</v>
      </c>
      <c r="U941" s="1" t="str">
        <f t="shared" si="43"/>
        <v>PRETRE OLIVIER</v>
      </c>
      <c r="V941" s="1" t="str">
        <f t="shared" si="44"/>
        <v>11022 – ACADEMIE DE BILLARD SAINT-MAX / NANCY</v>
      </c>
    </row>
    <row r="942" spans="2:22" ht="15.75" thickBot="1" x14ac:dyDescent="0.3">
      <c r="B942" s="6" t="str">
        <f>'Libre 01-09-2025'!A943</f>
        <v>022351 R</v>
      </c>
      <c r="C942" s="1" t="str">
        <f>VLOOKUP(B942,TableauLibre[],2,0)</f>
        <v>PRETTO CHARLES</v>
      </c>
      <c r="D942" s="23" t="str">
        <f>VLOOKUP(B942,TableauLibre[],8,0)</f>
        <v>11067 – BILLARD CLUB FLORANGE</v>
      </c>
      <c r="F942" s="1">
        <f>'Bande 01-09-2025'!A943</f>
        <v>0</v>
      </c>
      <c r="J942" s="1">
        <f>'3B 01-09-2025'!A943</f>
        <v>0</v>
      </c>
      <c r="N942" s="1">
        <f>'Cadre 01-09-2025'!A943</f>
        <v>0</v>
      </c>
      <c r="R942" s="11" t="str">
        <f t="shared" si="42"/>
        <v>022351 R</v>
      </c>
      <c r="T942" s="1" t="s">
        <v>1925</v>
      </c>
      <c r="U942" s="1" t="str">
        <f t="shared" si="43"/>
        <v>PRETTO CHARLES</v>
      </c>
      <c r="V942" s="1" t="str">
        <f t="shared" si="44"/>
        <v>11067 – BILLARD CLUB FLORANGE</v>
      </c>
    </row>
    <row r="943" spans="2:22" ht="15.75" thickBot="1" x14ac:dyDescent="0.3">
      <c r="B943" s="6" t="str">
        <f>'Libre 01-09-2025'!A944</f>
        <v>179806 R</v>
      </c>
      <c r="C943" s="1" t="str">
        <f>VLOOKUP(B943,TableauLibre[],2,0)</f>
        <v>PRIMA PIERRE YVES</v>
      </c>
      <c r="D943" s="23" t="str">
        <f>VLOOKUP(B943,TableauLibre[],8,0)</f>
        <v>05047 – BILLARD CLUB SEZANNAIS</v>
      </c>
      <c r="F943" s="1">
        <f>'Bande 01-09-2025'!A944</f>
        <v>0</v>
      </c>
      <c r="J943" s="1">
        <f>'3B 01-09-2025'!A944</f>
        <v>0</v>
      </c>
      <c r="N943" s="1">
        <f>'Cadre 01-09-2025'!A944</f>
        <v>0</v>
      </c>
      <c r="R943" s="11" t="str">
        <f t="shared" si="42"/>
        <v>179806 R</v>
      </c>
      <c r="T943" s="1" t="s">
        <v>1927</v>
      </c>
      <c r="U943" s="1" t="str">
        <f t="shared" si="43"/>
        <v>PRIMA PIERRE YVES</v>
      </c>
      <c r="V943" s="1" t="str">
        <f t="shared" si="44"/>
        <v>05047 – BILLARD CLUB SEZANNAIS</v>
      </c>
    </row>
    <row r="944" spans="2:22" ht="15.75" thickBot="1" x14ac:dyDescent="0.3">
      <c r="B944" s="6" t="str">
        <f>'Libre 01-09-2025'!A945</f>
        <v>148012 H</v>
      </c>
      <c r="C944" s="1" t="str">
        <f>VLOOKUP(B944,TableauLibre[],2,0)</f>
        <v>PROBST JACQUES</v>
      </c>
      <c r="D944" s="23" t="str">
        <f>VLOOKUP(B944,TableauLibre[],8,0)</f>
        <v>05043 – ACAD. TAPIS VERT DE REIMS</v>
      </c>
      <c r="F944" s="1">
        <f>'Bande 01-09-2025'!A945</f>
        <v>0</v>
      </c>
      <c r="J944" s="1">
        <f>'3B 01-09-2025'!A945</f>
        <v>0</v>
      </c>
      <c r="N944" s="1">
        <f>'Cadre 01-09-2025'!A945</f>
        <v>0</v>
      </c>
      <c r="R944" s="11" t="str">
        <f t="shared" si="42"/>
        <v>148012 H</v>
      </c>
      <c r="T944" s="1" t="s">
        <v>1929</v>
      </c>
      <c r="U944" s="1" t="str">
        <f t="shared" si="43"/>
        <v>PROBST JACQUES</v>
      </c>
      <c r="V944" s="1" t="str">
        <f t="shared" si="44"/>
        <v>05043 – ACAD. TAPIS VERT DE REIMS</v>
      </c>
    </row>
    <row r="945" spans="2:22" ht="15.75" thickBot="1" x14ac:dyDescent="0.3">
      <c r="B945" s="6" t="str">
        <f>'Libre 01-09-2025'!A946</f>
        <v>134796 M</v>
      </c>
      <c r="C945" s="1" t="str">
        <f>VLOOKUP(B945,TableauLibre[],2,0)</f>
        <v>PROCHET MICHEL</v>
      </c>
      <c r="D945" s="23" t="str">
        <f>VLOOKUP(B945,TableauLibre[],8,0)</f>
        <v>01070 – FCM BILLARD</v>
      </c>
      <c r="F945" s="1">
        <f>'Bande 01-09-2025'!A946</f>
        <v>0</v>
      </c>
      <c r="J945" s="1">
        <f>'3B 01-09-2025'!A946</f>
        <v>0</v>
      </c>
      <c r="N945" s="1">
        <f>'Cadre 01-09-2025'!A946</f>
        <v>0</v>
      </c>
      <c r="R945" s="11" t="str">
        <f t="shared" si="42"/>
        <v>134796 M</v>
      </c>
      <c r="T945" s="1" t="s">
        <v>1931</v>
      </c>
      <c r="U945" s="1" t="str">
        <f t="shared" si="43"/>
        <v>PROCHET MICHEL</v>
      </c>
      <c r="V945" s="1" t="str">
        <f t="shared" si="44"/>
        <v>01070 – FCM BILLARD</v>
      </c>
    </row>
    <row r="946" spans="2:22" ht="15.75" thickBot="1" x14ac:dyDescent="0.3">
      <c r="B946" s="6" t="str">
        <f>'Libre 01-09-2025'!A947</f>
        <v>157436 B</v>
      </c>
      <c r="C946" s="1" t="str">
        <f>VLOOKUP(B946,TableauLibre[],2,0)</f>
        <v>PROVINS JEAN LUC</v>
      </c>
      <c r="D946" s="23" t="str">
        <f>VLOOKUP(B946,TableauLibre[],8,0)</f>
        <v>05043 – ACAD. TAPIS VERT DE REIMS</v>
      </c>
      <c r="F946" s="1">
        <f>'Bande 01-09-2025'!A947</f>
        <v>0</v>
      </c>
      <c r="J946" s="1">
        <f>'3B 01-09-2025'!A947</f>
        <v>0</v>
      </c>
      <c r="N946" s="1">
        <f>'Cadre 01-09-2025'!A947</f>
        <v>0</v>
      </c>
      <c r="R946" s="11" t="str">
        <f t="shared" si="42"/>
        <v>157436 B</v>
      </c>
      <c r="T946" s="1" t="s">
        <v>1933</v>
      </c>
      <c r="U946" s="1" t="str">
        <f t="shared" si="43"/>
        <v>PROVINS JEAN LUC</v>
      </c>
      <c r="V946" s="1" t="str">
        <f t="shared" si="44"/>
        <v>05043 – ACAD. TAPIS VERT DE REIMS</v>
      </c>
    </row>
    <row r="947" spans="2:22" ht="15.75" thickBot="1" x14ac:dyDescent="0.3">
      <c r="B947" s="6" t="str">
        <f>'Libre 01-09-2025'!A948</f>
        <v>143959 X</v>
      </c>
      <c r="C947" s="1" t="str">
        <f>VLOOKUP(B947,TableauLibre[],2,0)</f>
        <v>PRYJMAK BRYAN</v>
      </c>
      <c r="D947" s="23" t="str">
        <f>VLOOKUP(B947,TableauLibre[],8,0)</f>
        <v>05045 – BILLARD CLUB AGEEN</v>
      </c>
      <c r="F947" s="1">
        <f>'Bande 01-09-2025'!A948</f>
        <v>0</v>
      </c>
      <c r="J947" s="1">
        <f>'3B 01-09-2025'!A948</f>
        <v>0</v>
      </c>
      <c r="N947" s="1">
        <f>'Cadre 01-09-2025'!A948</f>
        <v>0</v>
      </c>
      <c r="R947" s="11" t="str">
        <f t="shared" si="42"/>
        <v>143959 X</v>
      </c>
      <c r="T947" s="1" t="s">
        <v>1935</v>
      </c>
      <c r="U947" s="1" t="str">
        <f t="shared" si="43"/>
        <v>PRYJMAK BRYAN</v>
      </c>
      <c r="V947" s="1" t="str">
        <f t="shared" si="44"/>
        <v>05045 – BILLARD CLUB AGEEN</v>
      </c>
    </row>
    <row r="948" spans="2:22" ht="15.75" thickBot="1" x14ac:dyDescent="0.3">
      <c r="B948" s="6" t="str">
        <f>'Libre 01-09-2025'!A949</f>
        <v>143958 W</v>
      </c>
      <c r="C948" s="1" t="str">
        <f>VLOOKUP(B948,TableauLibre[],2,0)</f>
        <v>PRYJMAK ERWAN</v>
      </c>
      <c r="D948" s="23" t="str">
        <f>VLOOKUP(B948,TableauLibre[],8,0)</f>
        <v>05045 – BILLARD CLUB AGEEN</v>
      </c>
      <c r="F948" s="1">
        <f>'Bande 01-09-2025'!A949</f>
        <v>0</v>
      </c>
      <c r="J948" s="1">
        <f>'3B 01-09-2025'!A949</f>
        <v>0</v>
      </c>
      <c r="N948" s="1">
        <f>'Cadre 01-09-2025'!A949</f>
        <v>0</v>
      </c>
      <c r="R948" s="11" t="str">
        <f t="shared" si="42"/>
        <v>143958 W</v>
      </c>
      <c r="T948" s="1" t="s">
        <v>1937</v>
      </c>
      <c r="U948" s="1" t="str">
        <f t="shared" si="43"/>
        <v>PRYJMAK ERWAN</v>
      </c>
      <c r="V948" s="1" t="str">
        <f t="shared" si="44"/>
        <v>05045 – BILLARD CLUB AGEEN</v>
      </c>
    </row>
    <row r="949" spans="2:22" ht="15.75" thickBot="1" x14ac:dyDescent="0.3">
      <c r="B949" s="6" t="str">
        <f>'Libre 01-09-2025'!A950</f>
        <v>102767 P</v>
      </c>
      <c r="C949" s="1" t="str">
        <f>VLOOKUP(B949,TableauLibre[],2,0)</f>
        <v>PRZYBYLKO MICHEL</v>
      </c>
      <c r="D949" s="23" t="str">
        <f>VLOOKUP(B949,TableauLibre[],8,0)</f>
        <v>11048 – ACADEMIE DE BILLARD DE ST DIZIER</v>
      </c>
      <c r="F949" s="1">
        <f>'Bande 01-09-2025'!A950</f>
        <v>0</v>
      </c>
      <c r="J949" s="1">
        <f>'3B 01-09-2025'!A950</f>
        <v>0</v>
      </c>
      <c r="N949" s="1">
        <f>'Cadre 01-09-2025'!A950</f>
        <v>0</v>
      </c>
      <c r="R949" s="11" t="str">
        <f t="shared" si="42"/>
        <v>102767 P</v>
      </c>
      <c r="T949" s="1" t="s">
        <v>1939</v>
      </c>
      <c r="U949" s="1" t="str">
        <f t="shared" si="43"/>
        <v>PRZYBYLKO MICHEL</v>
      </c>
      <c r="V949" s="1" t="str">
        <f t="shared" si="44"/>
        <v>11048 – ACADEMIE DE BILLARD DE ST DIZIER</v>
      </c>
    </row>
    <row r="950" spans="2:22" ht="15.75" thickBot="1" x14ac:dyDescent="0.3">
      <c r="B950" s="6" t="str">
        <f>'Libre 01-09-2025'!A951</f>
        <v>147987 F</v>
      </c>
      <c r="C950" s="1" t="str">
        <f>VLOOKUP(B950,TableauLibre[],2,0)</f>
        <v>QUIQUAND MICHEL</v>
      </c>
      <c r="D950" s="23" t="str">
        <f>VLOOKUP(B950,TableauLibre[],8,0)</f>
        <v>01044 – F.C. MULHOUSE</v>
      </c>
      <c r="F950" s="1">
        <f>'Bande 01-09-2025'!A951</f>
        <v>0</v>
      </c>
      <c r="J950" s="1">
        <f>'3B 01-09-2025'!A951</f>
        <v>0</v>
      </c>
      <c r="N950" s="1">
        <f>'Cadre 01-09-2025'!A951</f>
        <v>0</v>
      </c>
      <c r="R950" s="11" t="str">
        <f t="shared" si="42"/>
        <v>147987 F</v>
      </c>
      <c r="T950" s="1" t="s">
        <v>1941</v>
      </c>
      <c r="U950" s="1" t="str">
        <f t="shared" si="43"/>
        <v>QUIQUAND MICHEL</v>
      </c>
      <c r="V950" s="1" t="str">
        <f t="shared" si="44"/>
        <v>01044 – F.C. MULHOUSE</v>
      </c>
    </row>
    <row r="951" spans="2:22" ht="15.75" thickBot="1" x14ac:dyDescent="0.3">
      <c r="B951" s="6" t="str">
        <f>'Libre 01-09-2025'!A952</f>
        <v>014934 K</v>
      </c>
      <c r="C951" s="1" t="str">
        <f>VLOOKUP(B951,TableauLibre[],2,0)</f>
        <v>RABANES DOMINIQUE</v>
      </c>
      <c r="D951" s="23" t="str">
        <f>VLOOKUP(B951,TableauLibre[],8,0)</f>
        <v>11034 – BILLARD CLUB EPINAL</v>
      </c>
      <c r="F951" s="1">
        <f>'Bande 01-09-2025'!A952</f>
        <v>0</v>
      </c>
      <c r="J951" s="1">
        <f>'3B 01-09-2025'!A952</f>
        <v>0</v>
      </c>
      <c r="N951" s="1">
        <f>'Cadre 01-09-2025'!A952</f>
        <v>0</v>
      </c>
      <c r="R951" s="11" t="str">
        <f t="shared" si="42"/>
        <v>014934 K</v>
      </c>
      <c r="T951" s="1" t="s">
        <v>1943</v>
      </c>
      <c r="U951" s="1" t="str">
        <f t="shared" si="43"/>
        <v>RABANES DOMINIQUE</v>
      </c>
      <c r="V951" s="1" t="str">
        <f t="shared" si="44"/>
        <v>11034 – BILLARD CLUB EPINAL</v>
      </c>
    </row>
    <row r="952" spans="2:22" ht="15.75" thickBot="1" x14ac:dyDescent="0.3">
      <c r="B952" s="6" t="str">
        <f>'Libre 01-09-2025'!A953</f>
        <v>164143 R</v>
      </c>
      <c r="C952" s="1" t="str">
        <f>VLOOKUP(B952,TableauLibre[],2,0)</f>
        <v>RACAUD GILLES</v>
      </c>
      <c r="D952" s="23" t="str">
        <f>VLOOKUP(B952,TableauLibre[],8,0)</f>
        <v>11053 – BILLARD CLUB LINEEN</v>
      </c>
      <c r="F952" s="1">
        <f>'Bande 01-09-2025'!A953</f>
        <v>0</v>
      </c>
      <c r="J952" s="1">
        <f>'3B 01-09-2025'!A953</f>
        <v>0</v>
      </c>
      <c r="N952" s="1">
        <f>'Cadre 01-09-2025'!A953</f>
        <v>0</v>
      </c>
      <c r="R952" s="11" t="str">
        <f t="shared" si="42"/>
        <v>164143 R</v>
      </c>
      <c r="T952" s="1" t="s">
        <v>1945</v>
      </c>
      <c r="U952" s="1" t="str">
        <f t="shared" si="43"/>
        <v>RACAUD GILLES</v>
      </c>
      <c r="V952" s="1" t="str">
        <f t="shared" si="44"/>
        <v>11053 – BILLARD CLUB LINEEN</v>
      </c>
    </row>
    <row r="953" spans="2:22" ht="15.75" thickBot="1" x14ac:dyDescent="0.3">
      <c r="B953" s="6" t="str">
        <f>'Libre 01-09-2025'!A954</f>
        <v>010371 X</v>
      </c>
      <c r="C953" s="1" t="str">
        <f>VLOOKUP(B953,TableauLibre[],2,0)</f>
        <v>RAUBER BERNARD</v>
      </c>
      <c r="D953" s="23" t="str">
        <f>VLOOKUP(B953,TableauLibre[],8,0)</f>
        <v>01017 – B.C. MULHOUSE</v>
      </c>
      <c r="F953" s="1">
        <f>'Bande 01-09-2025'!A954</f>
        <v>0</v>
      </c>
      <c r="J953" s="1">
        <f>'3B 01-09-2025'!A954</f>
        <v>0</v>
      </c>
      <c r="N953" s="1">
        <f>'Cadre 01-09-2025'!A954</f>
        <v>0</v>
      </c>
      <c r="R953" s="11" t="str">
        <f t="shared" si="42"/>
        <v>010371 X</v>
      </c>
      <c r="T953" s="1" t="s">
        <v>1947</v>
      </c>
      <c r="U953" s="1" t="str">
        <f t="shared" si="43"/>
        <v>RAUBER BERNARD</v>
      </c>
      <c r="V953" s="1" t="str">
        <f t="shared" si="44"/>
        <v>01017 – B.C. MULHOUSE</v>
      </c>
    </row>
    <row r="954" spans="2:22" ht="15.75" thickBot="1" x14ac:dyDescent="0.3">
      <c r="B954" s="6" t="str">
        <f>'Libre 01-09-2025'!A955</f>
        <v>144517 J</v>
      </c>
      <c r="C954" s="1" t="str">
        <f>VLOOKUP(B954,TableauLibre[],2,0)</f>
        <v>RAUCROY JEAN PIERRE</v>
      </c>
      <c r="D954" s="23" t="str">
        <f>VLOOKUP(B954,TableauLibre[],8,0)</f>
        <v>05001 – ACAD.CHARLEVILLE-MEZIERES</v>
      </c>
      <c r="F954" s="1">
        <f>'Bande 01-09-2025'!A955</f>
        <v>0</v>
      </c>
      <c r="J954" s="1">
        <f>'3B 01-09-2025'!A955</f>
        <v>0</v>
      </c>
      <c r="N954" s="1">
        <f>'Cadre 01-09-2025'!A955</f>
        <v>0</v>
      </c>
      <c r="R954" s="11" t="str">
        <f t="shared" si="42"/>
        <v>144517 J</v>
      </c>
      <c r="T954" s="1" t="s">
        <v>1950</v>
      </c>
      <c r="U954" s="1" t="str">
        <f t="shared" si="43"/>
        <v>RAUCROY JEAN PIERRE</v>
      </c>
      <c r="V954" s="1" t="str">
        <f t="shared" si="44"/>
        <v>05001 – ACAD.CHARLEVILLE-MEZIERES</v>
      </c>
    </row>
    <row r="955" spans="2:22" ht="15.75" thickBot="1" x14ac:dyDescent="0.3">
      <c r="B955" s="6" t="str">
        <f>'Libre 01-09-2025'!A956</f>
        <v>159444 J</v>
      </c>
      <c r="C955" s="1" t="str">
        <f>VLOOKUP(B955,TableauLibre[],2,0)</f>
        <v>RAULY RICHARD</v>
      </c>
      <c r="D955" s="23" t="str">
        <f>VLOOKUP(B955,TableauLibre[],8,0)</f>
        <v>11062 – CERCLE DE BILLARD FRANCAIS ST AVOLD</v>
      </c>
      <c r="F955" s="1">
        <f>'Bande 01-09-2025'!A956</f>
        <v>0</v>
      </c>
      <c r="J955" s="1">
        <f>'3B 01-09-2025'!A956</f>
        <v>0</v>
      </c>
      <c r="N955" s="1">
        <f>'Cadre 01-09-2025'!A956</f>
        <v>0</v>
      </c>
      <c r="R955" s="11" t="str">
        <f t="shared" si="42"/>
        <v>159444 J</v>
      </c>
      <c r="T955" s="1" t="s">
        <v>1952</v>
      </c>
      <c r="U955" s="1" t="str">
        <f t="shared" si="43"/>
        <v>RAULY RICHARD</v>
      </c>
      <c r="V955" s="1" t="str">
        <f t="shared" si="44"/>
        <v>11062 – CERCLE DE BILLARD FRANCAIS ST AVOLD</v>
      </c>
    </row>
    <row r="956" spans="2:22" ht="15.75" thickBot="1" x14ac:dyDescent="0.3">
      <c r="B956" s="6" t="str">
        <f>'Libre 01-09-2025'!A957</f>
        <v>112364 S</v>
      </c>
      <c r="C956" s="1" t="str">
        <f>VLOOKUP(B956,TableauLibre[],2,0)</f>
        <v>RAVAGLI FRANCOIS</v>
      </c>
      <c r="D956" s="23" t="str">
        <f>VLOOKUP(B956,TableauLibre[],8,0)</f>
        <v>11067 – BILLARD CLUB FLORANGE</v>
      </c>
      <c r="F956" s="1">
        <f>'Bande 01-09-2025'!A957</f>
        <v>0</v>
      </c>
      <c r="J956" s="1">
        <f>'3B 01-09-2025'!A957</f>
        <v>0</v>
      </c>
      <c r="N956" s="1">
        <f>'Cadre 01-09-2025'!A957</f>
        <v>0</v>
      </c>
      <c r="R956" s="11" t="str">
        <f t="shared" si="42"/>
        <v>112364 S</v>
      </c>
      <c r="T956" s="1" t="s">
        <v>1954</v>
      </c>
      <c r="U956" s="1" t="str">
        <f t="shared" si="43"/>
        <v>RAVAGLI FRANCOIS</v>
      </c>
      <c r="V956" s="1" t="str">
        <f t="shared" si="44"/>
        <v>11067 – BILLARD CLUB FLORANGE</v>
      </c>
    </row>
    <row r="957" spans="2:22" ht="15.75" thickBot="1" x14ac:dyDescent="0.3">
      <c r="B957" s="6" t="str">
        <f>'Libre 01-09-2025'!A958</f>
        <v>175307 B</v>
      </c>
      <c r="C957" s="1" t="str">
        <f>VLOOKUP(B957,TableauLibre[],2,0)</f>
        <v>RAVENET ERIC</v>
      </c>
      <c r="D957" s="23" t="str">
        <f>VLOOKUP(B957,TableauLibre[],8,0)</f>
        <v>11052 – BILLARD CLUB FRIGNICOURT</v>
      </c>
      <c r="F957" s="1">
        <f>'Bande 01-09-2025'!A958</f>
        <v>0</v>
      </c>
      <c r="J957" s="1">
        <f>'3B 01-09-2025'!A958</f>
        <v>0</v>
      </c>
      <c r="N957" s="1">
        <f>'Cadre 01-09-2025'!A958</f>
        <v>0</v>
      </c>
      <c r="R957" s="11" t="str">
        <f t="shared" si="42"/>
        <v>175307 B</v>
      </c>
      <c r="T957" s="1" t="s">
        <v>1956</v>
      </c>
      <c r="U957" s="1" t="str">
        <f t="shared" si="43"/>
        <v>RAVENET ERIC</v>
      </c>
      <c r="V957" s="1" t="str">
        <f t="shared" si="44"/>
        <v>11052 – BILLARD CLUB FRIGNICOURT</v>
      </c>
    </row>
    <row r="958" spans="2:22" ht="15.75" thickBot="1" x14ac:dyDescent="0.3">
      <c r="B958" s="6" t="str">
        <f>'Libre 01-09-2025'!A959</f>
        <v>121278 O</v>
      </c>
      <c r="C958" s="1" t="str">
        <f>VLOOKUP(B958,TableauLibre[],2,0)</f>
        <v>REB PASCAL</v>
      </c>
      <c r="D958" s="23" t="str">
        <f>VLOOKUP(B958,TableauLibre[],8,0)</f>
        <v>11051 – BILLARD CLUB BARISIEN</v>
      </c>
      <c r="F958" s="1">
        <f>'Bande 01-09-2025'!A959</f>
        <v>0</v>
      </c>
      <c r="J958" s="1">
        <f>'3B 01-09-2025'!A959</f>
        <v>0</v>
      </c>
      <c r="N958" s="1">
        <f>'Cadre 01-09-2025'!A959</f>
        <v>0</v>
      </c>
      <c r="R958" s="11" t="str">
        <f t="shared" si="42"/>
        <v>121278 O</v>
      </c>
      <c r="T958" s="1" t="s">
        <v>1958</v>
      </c>
      <c r="U958" s="1" t="str">
        <f t="shared" si="43"/>
        <v>REB PASCAL</v>
      </c>
      <c r="V958" s="1" t="str">
        <f t="shared" si="44"/>
        <v>11051 – BILLARD CLUB BARISIEN</v>
      </c>
    </row>
    <row r="959" spans="2:22" ht="15.75" thickBot="1" x14ac:dyDescent="0.3">
      <c r="B959" s="6" t="str">
        <f>'Libre 01-09-2025'!A960</f>
        <v>011885 D</v>
      </c>
      <c r="C959" s="1" t="str">
        <f>VLOOKUP(B959,TableauLibre[],2,0)</f>
        <v>REBOUL FRANCIS</v>
      </c>
      <c r="D959" s="23" t="str">
        <f>VLOOKUP(B959,TableauLibre[],8,0)</f>
        <v>05023 – BILLARD CLUB NOGENTAIS</v>
      </c>
      <c r="F959" s="1">
        <f>'Bande 01-09-2025'!A960</f>
        <v>0</v>
      </c>
      <c r="J959" s="1">
        <f>'3B 01-09-2025'!A960</f>
        <v>0</v>
      </c>
      <c r="N959" s="1">
        <f>'Cadre 01-09-2025'!A960</f>
        <v>0</v>
      </c>
      <c r="R959" s="11" t="str">
        <f t="shared" si="42"/>
        <v>011885 D</v>
      </c>
      <c r="T959" s="1" t="s">
        <v>1960</v>
      </c>
      <c r="U959" s="1" t="str">
        <f t="shared" si="43"/>
        <v>REBOUL FRANCIS</v>
      </c>
      <c r="V959" s="1" t="str">
        <f t="shared" si="44"/>
        <v>05023 – BILLARD CLUB NOGENTAIS</v>
      </c>
    </row>
    <row r="960" spans="2:22" ht="15.75" thickBot="1" x14ac:dyDescent="0.3">
      <c r="B960" s="6" t="str">
        <f>'Libre 01-09-2025'!A961</f>
        <v>140738 A</v>
      </c>
      <c r="C960" s="1" t="str">
        <f>VLOOKUP(B960,TableauLibre[],2,0)</f>
        <v>REGNAULT ROBERT</v>
      </c>
      <c r="D960" s="23" t="str">
        <f>VLOOKUP(B960,TableauLibre[],8,0)</f>
        <v>11052 – BILLARD CLUB FRIGNICOURT</v>
      </c>
      <c r="F960" s="1">
        <f>'Bande 01-09-2025'!A961</f>
        <v>0</v>
      </c>
      <c r="J960" s="1">
        <f>'3B 01-09-2025'!A961</f>
        <v>0</v>
      </c>
      <c r="N960" s="1">
        <f>'Cadre 01-09-2025'!A961</f>
        <v>0</v>
      </c>
      <c r="R960" s="11" t="str">
        <f t="shared" si="42"/>
        <v>140738 A</v>
      </c>
      <c r="T960" s="1" t="s">
        <v>1962</v>
      </c>
      <c r="U960" s="1" t="str">
        <f t="shared" si="43"/>
        <v>REGNAULT ROBERT</v>
      </c>
      <c r="V960" s="1" t="str">
        <f t="shared" si="44"/>
        <v>11052 – BILLARD CLUB FRIGNICOURT</v>
      </c>
    </row>
    <row r="961" spans="2:22" ht="15.75" thickBot="1" x14ac:dyDescent="0.3">
      <c r="B961" s="6" t="str">
        <f>'Libre 01-09-2025'!A962</f>
        <v>015010 I</v>
      </c>
      <c r="C961" s="1" t="str">
        <f>VLOOKUP(B961,TableauLibre[],2,0)</f>
        <v>REININGER ROBERT</v>
      </c>
      <c r="D961" s="23" t="str">
        <f>VLOOKUP(B961,TableauLibre[],8,0)</f>
        <v>11021 – A.J.B. THIONVILLE</v>
      </c>
      <c r="F961" s="1">
        <f>'Bande 01-09-2025'!A962</f>
        <v>0</v>
      </c>
      <c r="J961" s="1">
        <f>'3B 01-09-2025'!A962</f>
        <v>0</v>
      </c>
      <c r="N961" s="1">
        <f>'Cadre 01-09-2025'!A962</f>
        <v>0</v>
      </c>
      <c r="R961" s="11" t="str">
        <f t="shared" si="42"/>
        <v>015010 I</v>
      </c>
      <c r="T961" s="1" t="s">
        <v>1964</v>
      </c>
      <c r="U961" s="1" t="str">
        <f t="shared" si="43"/>
        <v>REININGER ROBERT</v>
      </c>
      <c r="V961" s="1" t="str">
        <f t="shared" si="44"/>
        <v>11021 – A.J.B. THIONVILLE</v>
      </c>
    </row>
    <row r="962" spans="2:22" ht="15.75" thickBot="1" x14ac:dyDescent="0.3">
      <c r="B962" s="6" t="str">
        <f>'Libre 01-09-2025'!A963</f>
        <v>166312 Z</v>
      </c>
      <c r="C962" s="1" t="str">
        <f>VLOOKUP(B962,TableauLibre[],2,0)</f>
        <v>REIS ANTOINE</v>
      </c>
      <c r="D962" s="23" t="str">
        <f>VLOOKUP(B962,TableauLibre[],8,0)</f>
        <v>11013 – BILLARD CLUB METZ</v>
      </c>
      <c r="F962" s="1">
        <f>'Bande 01-09-2025'!A963</f>
        <v>0</v>
      </c>
      <c r="J962" s="1">
        <f>'3B 01-09-2025'!A963</f>
        <v>0</v>
      </c>
      <c r="N962" s="1">
        <f>'Cadre 01-09-2025'!A963</f>
        <v>0</v>
      </c>
      <c r="R962" s="11" t="str">
        <f t="shared" ref="R962:R1025" si="45">B962</f>
        <v>166312 Z</v>
      </c>
      <c r="T962" s="1" t="s">
        <v>1966</v>
      </c>
      <c r="U962" s="1" t="str">
        <f t="shared" ref="U962:U1025" si="46">VLOOKUP(T962,B:D,2,0)</f>
        <v>REIS ANTOINE</v>
      </c>
      <c r="V962" s="1" t="str">
        <f t="shared" ref="V962:V1025" si="47">VLOOKUP(T962,B:D,3,0)</f>
        <v>11013 – BILLARD CLUB METZ</v>
      </c>
    </row>
    <row r="963" spans="2:22" ht="15.75" thickBot="1" x14ac:dyDescent="0.3">
      <c r="B963" s="6" t="str">
        <f>'Libre 01-09-2025'!A964</f>
        <v>152951 B</v>
      </c>
      <c r="C963" s="1" t="str">
        <f>VLOOKUP(B963,TableauLibre[],2,0)</f>
        <v>REIS FERNAND</v>
      </c>
      <c r="D963" s="23" t="str">
        <f>VLOOKUP(B963,TableauLibre[],8,0)</f>
        <v>11013 – BILLARD CLUB METZ</v>
      </c>
      <c r="F963" s="1">
        <f>'Bande 01-09-2025'!A964</f>
        <v>0</v>
      </c>
      <c r="J963" s="1">
        <f>'3B 01-09-2025'!A964</f>
        <v>0</v>
      </c>
      <c r="N963" s="1">
        <f>'Cadre 01-09-2025'!A964</f>
        <v>0</v>
      </c>
      <c r="R963" s="11" t="str">
        <f t="shared" si="45"/>
        <v>152951 B</v>
      </c>
      <c r="T963" s="1" t="s">
        <v>1968</v>
      </c>
      <c r="U963" s="1" t="str">
        <f t="shared" si="46"/>
        <v>REIS FERNAND</v>
      </c>
      <c r="V963" s="1" t="str">
        <f t="shared" si="47"/>
        <v>11013 – BILLARD CLUB METZ</v>
      </c>
    </row>
    <row r="964" spans="2:22" ht="15.75" thickBot="1" x14ac:dyDescent="0.3">
      <c r="B964" s="6" t="str">
        <f>'Libre 01-09-2025'!A965</f>
        <v>139892 M</v>
      </c>
      <c r="C964" s="1" t="str">
        <f>VLOOKUP(B964,TableauLibre[],2,0)</f>
        <v>REITER CHARLES</v>
      </c>
      <c r="D964" s="23" t="str">
        <f>VLOOKUP(B964,TableauLibre[],8,0)</f>
        <v>01070 – FCM BILLARD</v>
      </c>
      <c r="F964" s="1">
        <f>'Bande 01-09-2025'!A965</f>
        <v>0</v>
      </c>
      <c r="J964" s="1">
        <f>'3B 01-09-2025'!A965</f>
        <v>0</v>
      </c>
      <c r="N964" s="1">
        <f>'Cadre 01-09-2025'!A965</f>
        <v>0</v>
      </c>
      <c r="R964" s="11" t="str">
        <f t="shared" si="45"/>
        <v>139892 M</v>
      </c>
      <c r="T964" s="1" t="s">
        <v>1970</v>
      </c>
      <c r="U964" s="1" t="str">
        <f t="shared" si="46"/>
        <v>REITER CHARLES</v>
      </c>
      <c r="V964" s="1" t="str">
        <f t="shared" si="47"/>
        <v>01070 – FCM BILLARD</v>
      </c>
    </row>
    <row r="965" spans="2:22" ht="15.75" thickBot="1" x14ac:dyDescent="0.3">
      <c r="B965" s="6" t="str">
        <f>'Libre 01-09-2025'!A966</f>
        <v>014034 U</v>
      </c>
      <c r="C965" s="1" t="str">
        <f>VLOOKUP(B965,TableauLibre[],2,0)</f>
        <v>REMANDE FABRICE</v>
      </c>
      <c r="D965" s="23" t="str">
        <f>VLOOKUP(B965,TableauLibre[],8,0)</f>
        <v>01004 – B.C. BISCHHEIM</v>
      </c>
      <c r="F965" s="1">
        <f>'Bande 01-09-2025'!A966</f>
        <v>0</v>
      </c>
      <c r="J965" s="1">
        <f>'3B 01-09-2025'!A966</f>
        <v>0</v>
      </c>
      <c r="N965" s="1">
        <f>'Cadre 01-09-2025'!A966</f>
        <v>0</v>
      </c>
      <c r="R965" s="11" t="str">
        <f t="shared" si="45"/>
        <v>014034 U</v>
      </c>
      <c r="T965" s="1" t="s">
        <v>1972</v>
      </c>
      <c r="U965" s="1" t="str">
        <f t="shared" si="46"/>
        <v>REMANDE FABRICE</v>
      </c>
      <c r="V965" s="1" t="str">
        <f t="shared" si="47"/>
        <v>01004 – B.C. BISCHHEIM</v>
      </c>
    </row>
    <row r="966" spans="2:22" ht="15.75" thickBot="1" x14ac:dyDescent="0.3">
      <c r="B966" s="6" t="str">
        <f>'Libre 01-09-2025'!A967</f>
        <v>184126 M</v>
      </c>
      <c r="C966" s="1" t="str">
        <f>VLOOKUP(B966,TableauLibre[],2,0)</f>
        <v>REMY DOCKTER STEPHANE</v>
      </c>
      <c r="D966" s="23" t="str">
        <f>VLOOKUP(B966,TableauLibre[],8,0)</f>
        <v>01006 – AMICALE DE BILLARD ECKBOLSHEIM</v>
      </c>
      <c r="F966" s="1">
        <f>'Bande 01-09-2025'!A967</f>
        <v>0</v>
      </c>
      <c r="J966" s="1">
        <f>'3B 01-09-2025'!A967</f>
        <v>0</v>
      </c>
      <c r="N966" s="1">
        <f>'Cadre 01-09-2025'!A967</f>
        <v>0</v>
      </c>
      <c r="R966" s="11" t="str">
        <f t="shared" si="45"/>
        <v>184126 M</v>
      </c>
      <c r="T966" s="1" t="s">
        <v>2872</v>
      </c>
      <c r="U966" s="1" t="str">
        <f t="shared" si="46"/>
        <v>REMY DOCKTER STEPHANE</v>
      </c>
      <c r="V966" s="1" t="str">
        <f t="shared" si="47"/>
        <v>01006 – AMICALE DE BILLARD ECKBOLSHEIM</v>
      </c>
    </row>
    <row r="967" spans="2:22" ht="15.75" thickBot="1" x14ac:dyDescent="0.3">
      <c r="B967" s="6" t="str">
        <f>'Libre 01-09-2025'!A968</f>
        <v>140909 P</v>
      </c>
      <c r="C967" s="1" t="str">
        <f>VLOOKUP(B967,TableauLibre[],2,0)</f>
        <v>REMY FRANCOIS</v>
      </c>
      <c r="D967" s="23" t="str">
        <f>VLOOKUP(B967,TableauLibre[],8,0)</f>
        <v>05023 – BILLARD CLUB NOGENTAIS</v>
      </c>
      <c r="F967" s="1">
        <f>'Bande 01-09-2025'!A968</f>
        <v>0</v>
      </c>
      <c r="J967" s="1">
        <f>'3B 01-09-2025'!A968</f>
        <v>0</v>
      </c>
      <c r="N967" s="1">
        <f>'Cadre 01-09-2025'!A968</f>
        <v>0</v>
      </c>
      <c r="R967" s="11" t="str">
        <f t="shared" si="45"/>
        <v>140909 P</v>
      </c>
      <c r="T967" s="1" t="s">
        <v>1976</v>
      </c>
      <c r="U967" s="1" t="str">
        <f t="shared" si="46"/>
        <v>REMY FRANCOIS</v>
      </c>
      <c r="V967" s="1" t="str">
        <f t="shared" si="47"/>
        <v>05023 – BILLARD CLUB NOGENTAIS</v>
      </c>
    </row>
    <row r="968" spans="2:22" ht="15.75" thickBot="1" x14ac:dyDescent="0.3">
      <c r="B968" s="6" t="str">
        <f>'Libre 01-09-2025'!A969</f>
        <v>141075 Z</v>
      </c>
      <c r="C968" s="1" t="str">
        <f>VLOOKUP(B968,TableauLibre[],2,0)</f>
        <v>REMY FRANCOIS</v>
      </c>
      <c r="D968" s="23" t="str">
        <f>VLOOKUP(B968,TableauLibre[],8,0)</f>
        <v>11053 – BILLARD CLUB LINEEN</v>
      </c>
      <c r="F968" s="1">
        <f>'Bande 01-09-2025'!A969</f>
        <v>0</v>
      </c>
      <c r="J968" s="1">
        <f>'3B 01-09-2025'!A969</f>
        <v>0</v>
      </c>
      <c r="N968" s="1">
        <f>'Cadre 01-09-2025'!A969</f>
        <v>0</v>
      </c>
      <c r="R968" s="11" t="str">
        <f t="shared" si="45"/>
        <v>141075 Z</v>
      </c>
      <c r="T968" s="1" t="s">
        <v>1974</v>
      </c>
      <c r="U968" s="1" t="str">
        <f t="shared" si="46"/>
        <v>REMY FRANCOIS</v>
      </c>
      <c r="V968" s="1" t="str">
        <f t="shared" si="47"/>
        <v>11053 – BILLARD CLUB LINEEN</v>
      </c>
    </row>
    <row r="969" spans="2:22" ht="15.75" thickBot="1" x14ac:dyDescent="0.3">
      <c r="B969" s="6" t="str">
        <f>'Libre 01-09-2025'!A970</f>
        <v>137307 B</v>
      </c>
      <c r="C969" s="1" t="str">
        <f>VLOOKUP(B969,TableauLibre[],2,0)</f>
        <v>REMY PATRICK</v>
      </c>
      <c r="D969" s="23" t="str">
        <f>VLOOKUP(B969,TableauLibre[],8,0)</f>
        <v>01006 – AMICALE DE BILLARD ECKBOLSHEIM</v>
      </c>
      <c r="F969" s="1">
        <f>'Bande 01-09-2025'!A970</f>
        <v>0</v>
      </c>
      <c r="J969" s="1">
        <f>'3B 01-09-2025'!A970</f>
        <v>0</v>
      </c>
      <c r="N969" s="1">
        <f>'Cadre 01-09-2025'!A970</f>
        <v>0</v>
      </c>
      <c r="R969" s="11" t="str">
        <f t="shared" si="45"/>
        <v>137307 B</v>
      </c>
      <c r="T969" s="1" t="s">
        <v>1977</v>
      </c>
      <c r="U969" s="1" t="str">
        <f t="shared" si="46"/>
        <v>REMY PATRICK</v>
      </c>
      <c r="V969" s="1" t="str">
        <f t="shared" si="47"/>
        <v>01006 – AMICALE DE BILLARD ECKBOLSHEIM</v>
      </c>
    </row>
    <row r="970" spans="2:22" ht="15.75" thickBot="1" x14ac:dyDescent="0.3">
      <c r="B970" s="6" t="str">
        <f>'Libre 01-09-2025'!A971</f>
        <v>113155 D</v>
      </c>
      <c r="C970" s="1" t="str">
        <f>VLOOKUP(B970,TableauLibre[],2,0)</f>
        <v>RENARD GABRIEL</v>
      </c>
      <c r="D970" s="23" t="str">
        <f>VLOOKUP(B970,TableauLibre[],8,0)</f>
        <v>05045 – BILLARD CLUB AGEEN</v>
      </c>
      <c r="F970" s="1">
        <f>'Bande 01-09-2025'!A971</f>
        <v>0</v>
      </c>
      <c r="J970" s="1">
        <f>'3B 01-09-2025'!A971</f>
        <v>0</v>
      </c>
      <c r="N970" s="1">
        <f>'Cadre 01-09-2025'!A971</f>
        <v>0</v>
      </c>
      <c r="R970" s="11" t="str">
        <f t="shared" si="45"/>
        <v>113155 D</v>
      </c>
      <c r="T970" s="1" t="s">
        <v>1979</v>
      </c>
      <c r="U970" s="1" t="str">
        <f t="shared" si="46"/>
        <v>RENARD GABRIEL</v>
      </c>
      <c r="V970" s="1" t="str">
        <f t="shared" si="47"/>
        <v>05045 – BILLARD CLUB AGEEN</v>
      </c>
    </row>
    <row r="971" spans="2:22" ht="15.75" thickBot="1" x14ac:dyDescent="0.3">
      <c r="B971" s="6" t="str">
        <f>'Libre 01-09-2025'!A972</f>
        <v>014800 G</v>
      </c>
      <c r="C971" s="1" t="str">
        <f>VLOOKUP(B971,TableauLibre[],2,0)</f>
        <v>RENAUD JEAN CHARLES</v>
      </c>
      <c r="D971" s="23" t="str">
        <f>VLOOKUP(B971,TableauLibre[],8,0)</f>
        <v>11011 – BILLARD CLUB LONGWY</v>
      </c>
      <c r="F971" s="1">
        <f>'Bande 01-09-2025'!A972</f>
        <v>0</v>
      </c>
      <c r="J971" s="1">
        <f>'3B 01-09-2025'!A972</f>
        <v>0</v>
      </c>
      <c r="N971" s="1">
        <f>'Cadre 01-09-2025'!A972</f>
        <v>0</v>
      </c>
      <c r="R971" s="11" t="str">
        <f t="shared" si="45"/>
        <v>014800 G</v>
      </c>
      <c r="T971" s="1" t="s">
        <v>1981</v>
      </c>
      <c r="U971" s="1" t="str">
        <f t="shared" si="46"/>
        <v>RENAUD JEAN CHARLES</v>
      </c>
      <c r="V971" s="1" t="str">
        <f t="shared" si="47"/>
        <v>11011 – BILLARD CLUB LONGWY</v>
      </c>
    </row>
    <row r="972" spans="2:22" ht="15.75" thickBot="1" x14ac:dyDescent="0.3">
      <c r="B972" s="6" t="str">
        <f>'Libre 01-09-2025'!A973</f>
        <v>181930 A</v>
      </c>
      <c r="C972" s="1" t="str">
        <f>VLOOKUP(B972,TableauLibre[],2,0)</f>
        <v>RENAUX ANDRE</v>
      </c>
      <c r="D972" s="23" t="str">
        <f>VLOOKUP(B972,TableauLibre[],8,0)</f>
        <v>11022 – ACADEMIE DE BILLARD SAINT-MAX / NANCY</v>
      </c>
      <c r="F972" s="1">
        <f>'Bande 01-09-2025'!A973</f>
        <v>0</v>
      </c>
      <c r="J972" s="1">
        <f>'3B 01-09-2025'!A973</f>
        <v>0</v>
      </c>
      <c r="N972" s="1">
        <f>'Cadre 01-09-2025'!A973</f>
        <v>0</v>
      </c>
      <c r="R972" s="11" t="str">
        <f t="shared" si="45"/>
        <v>181930 A</v>
      </c>
      <c r="T972" s="1" t="s">
        <v>1983</v>
      </c>
      <c r="U972" s="1" t="str">
        <f t="shared" si="46"/>
        <v>RENAUX ANDRE</v>
      </c>
      <c r="V972" s="1" t="str">
        <f t="shared" si="47"/>
        <v>11022 – ACADEMIE DE BILLARD SAINT-MAX / NANCY</v>
      </c>
    </row>
    <row r="973" spans="2:22" ht="15.75" thickBot="1" x14ac:dyDescent="0.3">
      <c r="B973" s="6" t="str">
        <f>'Libre 01-09-2025'!A974</f>
        <v>132214 E</v>
      </c>
      <c r="C973" s="1" t="str">
        <f>VLOOKUP(B973,TableauLibre[],2,0)</f>
        <v>RENE DENIS</v>
      </c>
      <c r="D973" s="23" t="str">
        <f>VLOOKUP(B973,TableauLibre[],8,0)</f>
        <v>11050 – BILLARD CLUB SAINT MIHIEL</v>
      </c>
      <c r="F973" s="1">
        <f>'Bande 01-09-2025'!A974</f>
        <v>0</v>
      </c>
      <c r="J973" s="1">
        <f>'3B 01-09-2025'!A974</f>
        <v>0</v>
      </c>
      <c r="N973" s="1">
        <f>'Cadre 01-09-2025'!A974</f>
        <v>0</v>
      </c>
      <c r="R973" s="11" t="str">
        <f t="shared" si="45"/>
        <v>132214 E</v>
      </c>
      <c r="T973" s="1" t="s">
        <v>1985</v>
      </c>
      <c r="U973" s="1" t="str">
        <f t="shared" si="46"/>
        <v>RENE DENIS</v>
      </c>
      <c r="V973" s="1" t="str">
        <f t="shared" si="47"/>
        <v>11050 – BILLARD CLUB SAINT MIHIEL</v>
      </c>
    </row>
    <row r="974" spans="2:22" ht="15.75" thickBot="1" x14ac:dyDescent="0.3">
      <c r="B974" s="6" t="str">
        <f>'Libre 01-09-2025'!A975</f>
        <v>188056 J</v>
      </c>
      <c r="C974" s="1" t="str">
        <f>VLOOKUP(B974,TableauLibre[],2,0)</f>
        <v>RIBO JULIEN</v>
      </c>
      <c r="D974" s="23" t="str">
        <f>VLOOKUP(B974,TableauLibre[],8,0)</f>
        <v>01016 – B.C. HAGUENAU</v>
      </c>
      <c r="F974" s="1">
        <f>'Bande 01-09-2025'!A975</f>
        <v>0</v>
      </c>
      <c r="J974" s="1">
        <f>'3B 01-09-2025'!A975</f>
        <v>0</v>
      </c>
      <c r="N974" s="1">
        <f>'Cadre 01-09-2025'!A975</f>
        <v>0</v>
      </c>
      <c r="R974" s="11" t="str">
        <f t="shared" si="45"/>
        <v>188056 J</v>
      </c>
      <c r="T974" s="1" t="s">
        <v>2874</v>
      </c>
      <c r="U974" s="1" t="str">
        <f t="shared" si="46"/>
        <v>RIBO JULIEN</v>
      </c>
      <c r="V974" s="1" t="str">
        <f t="shared" si="47"/>
        <v>01016 – B.C. HAGUENAU</v>
      </c>
    </row>
    <row r="975" spans="2:22" ht="15.75" thickBot="1" x14ac:dyDescent="0.3">
      <c r="B975" s="6" t="str">
        <f>'Libre 01-09-2025'!A976</f>
        <v>015501 F</v>
      </c>
      <c r="C975" s="1" t="str">
        <f>VLOOKUP(B975,TableauLibre[],2,0)</f>
        <v>RICHARD CHRISTIAN</v>
      </c>
      <c r="D975" s="23" t="str">
        <f>VLOOKUP(B975,TableauLibre[],8,0)</f>
        <v>11023 – BILLARD CLUB NEUVES MAISONS</v>
      </c>
      <c r="F975" s="1">
        <f>'Bande 01-09-2025'!A976</f>
        <v>0</v>
      </c>
      <c r="J975" s="1">
        <f>'3B 01-09-2025'!A976</f>
        <v>0</v>
      </c>
      <c r="N975" s="1">
        <f>'Cadre 01-09-2025'!A976</f>
        <v>0</v>
      </c>
      <c r="R975" s="11" t="str">
        <f t="shared" si="45"/>
        <v>015501 F</v>
      </c>
      <c r="T975" s="1" t="s">
        <v>1987</v>
      </c>
      <c r="U975" s="1" t="str">
        <f t="shared" si="46"/>
        <v>RICHARD CHRISTIAN</v>
      </c>
      <c r="V975" s="1" t="str">
        <f t="shared" si="47"/>
        <v>11023 – BILLARD CLUB NEUVES MAISONS</v>
      </c>
    </row>
    <row r="976" spans="2:22" ht="15.75" thickBot="1" x14ac:dyDescent="0.3">
      <c r="B976" s="6" t="str">
        <f>'Libre 01-09-2025'!A977</f>
        <v>102906 Y</v>
      </c>
      <c r="C976" s="1" t="str">
        <f>VLOOKUP(B976,TableauLibre[],2,0)</f>
        <v>RICHARD FRANCIS</v>
      </c>
      <c r="D976" s="23" t="str">
        <f>VLOOKUP(B976,TableauLibre[],8,0)</f>
        <v>11022 – ACADEMIE DE BILLARD SAINT-MAX / NANCY</v>
      </c>
      <c r="F976" s="1">
        <f>'Bande 01-09-2025'!A977</f>
        <v>0</v>
      </c>
      <c r="J976" s="1">
        <f>'3B 01-09-2025'!A977</f>
        <v>0</v>
      </c>
      <c r="N976" s="1">
        <f>'Cadre 01-09-2025'!A977</f>
        <v>0</v>
      </c>
      <c r="R976" s="11" t="str">
        <f t="shared" si="45"/>
        <v>102906 Y</v>
      </c>
      <c r="T976" s="1" t="s">
        <v>1989</v>
      </c>
      <c r="U976" s="1" t="str">
        <f t="shared" si="46"/>
        <v>RICHARD FRANCIS</v>
      </c>
      <c r="V976" s="1" t="str">
        <f t="shared" si="47"/>
        <v>11022 – ACADEMIE DE BILLARD SAINT-MAX / NANCY</v>
      </c>
    </row>
    <row r="977" spans="2:22" ht="15.75" thickBot="1" x14ac:dyDescent="0.3">
      <c r="B977" s="6" t="str">
        <f>'Libre 01-09-2025'!A978</f>
        <v>170362 B</v>
      </c>
      <c r="C977" s="1" t="str">
        <f>VLOOKUP(B977,TableauLibre[],2,0)</f>
        <v>RICHEZ JEAN PAUL</v>
      </c>
      <c r="D977" s="23" t="str">
        <f>VLOOKUP(B977,TableauLibre[],8,0)</f>
        <v>05047 – BILLARD CLUB SEZANNAIS</v>
      </c>
      <c r="F977" s="1">
        <f>'Bande 01-09-2025'!A978</f>
        <v>0</v>
      </c>
      <c r="J977" s="1">
        <f>'3B 01-09-2025'!A978</f>
        <v>0</v>
      </c>
      <c r="N977" s="1">
        <f>'Cadre 01-09-2025'!A978</f>
        <v>0</v>
      </c>
      <c r="R977" s="11" t="str">
        <f t="shared" si="45"/>
        <v>170362 B</v>
      </c>
      <c r="T977" s="1" t="s">
        <v>1991</v>
      </c>
      <c r="U977" s="1" t="str">
        <f t="shared" si="46"/>
        <v>RICHEZ JEAN PAUL</v>
      </c>
      <c r="V977" s="1" t="str">
        <f t="shared" si="47"/>
        <v>05047 – BILLARD CLUB SEZANNAIS</v>
      </c>
    </row>
    <row r="978" spans="2:22" ht="15.75" thickBot="1" x14ac:dyDescent="0.3">
      <c r="B978" s="6" t="str">
        <f>'Libre 01-09-2025'!A979</f>
        <v>131581 V</v>
      </c>
      <c r="C978" s="1" t="str">
        <f>VLOOKUP(B978,TableauLibre[],2,0)</f>
        <v>RIEBEL RENE</v>
      </c>
      <c r="D978" s="23" t="str">
        <f>VLOOKUP(B978,TableauLibre[],8,0)</f>
        <v>01049 – B.C. BARR</v>
      </c>
      <c r="F978" s="1">
        <f>'Bande 01-09-2025'!A979</f>
        <v>0</v>
      </c>
      <c r="J978" s="1">
        <f>'3B 01-09-2025'!A979</f>
        <v>0</v>
      </c>
      <c r="N978" s="1">
        <f>'Cadre 01-09-2025'!A979</f>
        <v>0</v>
      </c>
      <c r="R978" s="11" t="str">
        <f t="shared" si="45"/>
        <v>131581 V</v>
      </c>
      <c r="T978" s="1" t="s">
        <v>1993</v>
      </c>
      <c r="U978" s="1" t="str">
        <f t="shared" si="46"/>
        <v>RIEBEL RENE</v>
      </c>
      <c r="V978" s="1" t="str">
        <f t="shared" si="47"/>
        <v>01049 – B.C. BARR</v>
      </c>
    </row>
    <row r="979" spans="2:22" ht="15.75" thickBot="1" x14ac:dyDescent="0.3">
      <c r="B979" s="6" t="str">
        <f>'Libre 01-09-2025'!A980</f>
        <v>140263 T</v>
      </c>
      <c r="C979" s="1" t="str">
        <f>VLOOKUP(B979,TableauLibre[],2,0)</f>
        <v>RINNER JEAN LUC</v>
      </c>
      <c r="D979" s="23" t="str">
        <f>VLOOKUP(B979,TableauLibre[],8,0)</f>
        <v>01070 – FCM BILLARD</v>
      </c>
      <c r="F979" s="1">
        <f>'Bande 01-09-2025'!A980</f>
        <v>0</v>
      </c>
      <c r="J979" s="1">
        <f>'3B 01-09-2025'!A980</f>
        <v>0</v>
      </c>
      <c r="N979" s="1">
        <f>'Cadre 01-09-2025'!A980</f>
        <v>0</v>
      </c>
      <c r="R979" s="11" t="str">
        <f t="shared" si="45"/>
        <v>140263 T</v>
      </c>
      <c r="T979" s="1" t="s">
        <v>1995</v>
      </c>
      <c r="U979" s="1" t="str">
        <f t="shared" si="46"/>
        <v>RINNER JEAN LUC</v>
      </c>
      <c r="V979" s="1" t="str">
        <f t="shared" si="47"/>
        <v>01070 – FCM BILLARD</v>
      </c>
    </row>
    <row r="980" spans="2:22" ht="15.75" thickBot="1" x14ac:dyDescent="0.3">
      <c r="B980" s="6" t="str">
        <f>'Libre 01-09-2025'!A981</f>
        <v>144118 A</v>
      </c>
      <c r="C980" s="1" t="str">
        <f>VLOOKUP(B980,TableauLibre[],2,0)</f>
        <v>RIO VICTOR</v>
      </c>
      <c r="D980" s="23" t="str">
        <f>VLOOKUP(B980,TableauLibre[],8,0)</f>
        <v>11029 – BILLARD CLUB MUSSIPONTAIN</v>
      </c>
      <c r="F980" s="1">
        <f>'Bande 01-09-2025'!A981</f>
        <v>0</v>
      </c>
      <c r="J980" s="1">
        <f>'3B 01-09-2025'!A981</f>
        <v>0</v>
      </c>
      <c r="N980" s="1">
        <f>'Cadre 01-09-2025'!A981</f>
        <v>0</v>
      </c>
      <c r="R980" s="11" t="str">
        <f t="shared" si="45"/>
        <v>144118 A</v>
      </c>
      <c r="T980" s="1" t="s">
        <v>1997</v>
      </c>
      <c r="U980" s="1" t="str">
        <f t="shared" si="46"/>
        <v>RIO VICTOR</v>
      </c>
      <c r="V980" s="1" t="str">
        <f t="shared" si="47"/>
        <v>11029 – BILLARD CLUB MUSSIPONTAIN</v>
      </c>
    </row>
    <row r="981" spans="2:22" ht="15.75" thickBot="1" x14ac:dyDescent="0.3">
      <c r="B981" s="6" t="str">
        <f>'Libre 01-09-2025'!A982</f>
        <v>101987 P</v>
      </c>
      <c r="C981" s="1" t="str">
        <f>VLOOKUP(B981,TableauLibre[],2,0)</f>
        <v>RIOTTO JEROME</v>
      </c>
      <c r="D981" s="23" t="str">
        <f>VLOOKUP(B981,TableauLibre[],8,0)</f>
        <v>01041 – COLMAR BILLARD CLUB 71</v>
      </c>
      <c r="F981" s="1">
        <f>'Bande 01-09-2025'!A982</f>
        <v>0</v>
      </c>
      <c r="J981" s="1">
        <f>'3B 01-09-2025'!A982</f>
        <v>0</v>
      </c>
      <c r="N981" s="1">
        <f>'Cadre 01-09-2025'!A982</f>
        <v>0</v>
      </c>
      <c r="R981" s="11" t="str">
        <f t="shared" si="45"/>
        <v>101987 P</v>
      </c>
      <c r="T981" s="1" t="s">
        <v>1999</v>
      </c>
      <c r="U981" s="1" t="str">
        <f t="shared" si="46"/>
        <v>RIOTTO JEROME</v>
      </c>
      <c r="V981" s="1" t="str">
        <f t="shared" si="47"/>
        <v>01041 – COLMAR BILLARD CLUB 71</v>
      </c>
    </row>
    <row r="982" spans="2:22" ht="15.75" thickBot="1" x14ac:dyDescent="0.3">
      <c r="B982" s="6" t="str">
        <f>'Libre 01-09-2025'!A983</f>
        <v>115813 J</v>
      </c>
      <c r="C982" s="1" t="str">
        <f>VLOOKUP(B982,TableauLibre[],2,0)</f>
        <v>RISS FRANCIS</v>
      </c>
      <c r="D982" s="23" t="str">
        <f>VLOOKUP(B982,TableauLibre[],8,0)</f>
        <v>01070 – FCM BILLARD</v>
      </c>
      <c r="F982" s="1">
        <f>'Bande 01-09-2025'!A983</f>
        <v>0</v>
      </c>
      <c r="J982" s="1">
        <f>'3B 01-09-2025'!A983</f>
        <v>0</v>
      </c>
      <c r="N982" s="1">
        <f>'Cadre 01-09-2025'!A983</f>
        <v>0</v>
      </c>
      <c r="R982" s="11" t="str">
        <f t="shared" si="45"/>
        <v>115813 J</v>
      </c>
      <c r="T982" s="1" t="s">
        <v>2001</v>
      </c>
      <c r="U982" s="1" t="str">
        <f t="shared" si="46"/>
        <v>RISS FRANCIS</v>
      </c>
      <c r="V982" s="1" t="str">
        <f t="shared" si="47"/>
        <v>01070 – FCM BILLARD</v>
      </c>
    </row>
    <row r="983" spans="2:22" ht="15.75" thickBot="1" x14ac:dyDescent="0.3">
      <c r="B983" s="6" t="str">
        <f>'Libre 01-09-2025'!A984</f>
        <v>010043 H</v>
      </c>
      <c r="C983" s="1" t="str">
        <f>VLOOKUP(B983,TableauLibre[],2,0)</f>
        <v>RITTER CHARLES</v>
      </c>
      <c r="D983" s="23" t="str">
        <f>VLOOKUP(B983,TableauLibre[],8,0)</f>
        <v>01006 – AMICALE DE BILLARD ECKBOLSHEIM</v>
      </c>
      <c r="F983" s="1">
        <f>'Bande 01-09-2025'!A984</f>
        <v>0</v>
      </c>
      <c r="J983" s="1">
        <f>'3B 01-09-2025'!A984</f>
        <v>0</v>
      </c>
      <c r="N983" s="1">
        <f>'Cadre 01-09-2025'!A984</f>
        <v>0</v>
      </c>
      <c r="R983" s="11" t="str">
        <f t="shared" si="45"/>
        <v>010043 H</v>
      </c>
      <c r="T983" s="1" t="s">
        <v>2003</v>
      </c>
      <c r="U983" s="1" t="str">
        <f t="shared" si="46"/>
        <v>RITTER CHARLES</v>
      </c>
      <c r="V983" s="1" t="str">
        <f t="shared" si="47"/>
        <v>01006 – AMICALE DE BILLARD ECKBOLSHEIM</v>
      </c>
    </row>
    <row r="984" spans="2:22" ht="15.75" thickBot="1" x14ac:dyDescent="0.3">
      <c r="B984" s="6" t="str">
        <f>'Libre 01-09-2025'!A985</f>
        <v>010108 U</v>
      </c>
      <c r="C984" s="1" t="str">
        <f>VLOOKUP(B984,TableauLibre[],2,0)</f>
        <v>RITZENTHALER GILBERT</v>
      </c>
      <c r="D984" s="23" t="str">
        <f>VLOOKUP(B984,TableauLibre[],8,0)</f>
        <v>01041 – COLMAR BILLARD CLUB 71</v>
      </c>
      <c r="F984" s="1">
        <f>'Bande 01-09-2025'!A985</f>
        <v>0</v>
      </c>
      <c r="J984" s="1">
        <f>'3B 01-09-2025'!A985</f>
        <v>0</v>
      </c>
      <c r="N984" s="1">
        <f>'Cadre 01-09-2025'!A985</f>
        <v>0</v>
      </c>
      <c r="R984" s="11" t="str">
        <f t="shared" si="45"/>
        <v>010108 U</v>
      </c>
      <c r="T984" s="1" t="s">
        <v>2005</v>
      </c>
      <c r="U984" s="1" t="str">
        <f t="shared" si="46"/>
        <v>RITZENTHALER GILBERT</v>
      </c>
      <c r="V984" s="1" t="str">
        <f t="shared" si="47"/>
        <v>01041 – COLMAR BILLARD CLUB 71</v>
      </c>
    </row>
    <row r="985" spans="2:22" ht="15.75" thickBot="1" x14ac:dyDescent="0.3">
      <c r="B985" s="6" t="str">
        <f>'Libre 01-09-2025'!A986</f>
        <v>129754 O</v>
      </c>
      <c r="C985" s="1" t="str">
        <f>VLOOKUP(B985,TableauLibre[],2,0)</f>
        <v>RIVIERE BERNARD</v>
      </c>
      <c r="D985" s="23" t="str">
        <f>VLOOKUP(B985,TableauLibre[],8,0)</f>
        <v>05032 – ARCIS BILLARD CLUB</v>
      </c>
      <c r="F985" s="1">
        <f>'Bande 01-09-2025'!A986</f>
        <v>0</v>
      </c>
      <c r="J985" s="1">
        <f>'3B 01-09-2025'!A986</f>
        <v>0</v>
      </c>
      <c r="N985" s="1">
        <f>'Cadre 01-09-2025'!A986</f>
        <v>0</v>
      </c>
      <c r="R985" s="11" t="str">
        <f t="shared" si="45"/>
        <v>129754 O</v>
      </c>
      <c r="T985" s="1" t="s">
        <v>2009</v>
      </c>
      <c r="U985" s="1" t="str">
        <f t="shared" si="46"/>
        <v>RIVIERE BERNARD</v>
      </c>
      <c r="V985" s="1" t="str">
        <f t="shared" si="47"/>
        <v>05032 – ARCIS BILLARD CLUB</v>
      </c>
    </row>
    <row r="986" spans="2:22" ht="15.75" thickBot="1" x14ac:dyDescent="0.3">
      <c r="B986" s="6" t="str">
        <f>'Libre 01-09-2025'!A987</f>
        <v>011824 U</v>
      </c>
      <c r="C986" s="1" t="str">
        <f>VLOOKUP(B986,TableauLibre[],2,0)</f>
        <v>RIVIERE BERNARD</v>
      </c>
      <c r="D986" s="23" t="str">
        <f>VLOOKUP(B986,TableauLibre[],8,0)</f>
        <v>05043 – ACAD. TAPIS VERT DE REIMS</v>
      </c>
      <c r="F986" s="1">
        <f>'Bande 01-09-2025'!A987</f>
        <v>0</v>
      </c>
      <c r="J986" s="1">
        <f>'3B 01-09-2025'!A987</f>
        <v>0</v>
      </c>
      <c r="N986" s="1">
        <f>'Cadre 01-09-2025'!A987</f>
        <v>0</v>
      </c>
      <c r="R986" s="11" t="str">
        <f t="shared" si="45"/>
        <v>011824 U</v>
      </c>
      <c r="T986" s="1" t="s">
        <v>2007</v>
      </c>
      <c r="U986" s="1" t="str">
        <f t="shared" si="46"/>
        <v>RIVIERE BERNARD</v>
      </c>
      <c r="V986" s="1" t="str">
        <f t="shared" si="47"/>
        <v>05043 – ACAD. TAPIS VERT DE REIMS</v>
      </c>
    </row>
    <row r="987" spans="2:22" ht="15.75" thickBot="1" x14ac:dyDescent="0.3">
      <c r="B987" s="6" t="str">
        <f>'Libre 01-09-2025'!A988</f>
        <v>015129 X</v>
      </c>
      <c r="C987" s="1" t="str">
        <f>VLOOKUP(B987,TableauLibre[],2,0)</f>
        <v>RIVOAL MARCEL</v>
      </c>
      <c r="D987" s="23" t="str">
        <f>VLOOKUP(B987,TableauLibre[],8,0)</f>
        <v>11051 – BILLARD CLUB BARISIEN</v>
      </c>
      <c r="F987" s="1">
        <f>'Bande 01-09-2025'!A988</f>
        <v>0</v>
      </c>
      <c r="J987" s="1">
        <f>'3B 01-09-2025'!A988</f>
        <v>0</v>
      </c>
      <c r="N987" s="1">
        <f>'Cadre 01-09-2025'!A988</f>
        <v>0</v>
      </c>
      <c r="R987" s="11" t="str">
        <f t="shared" si="45"/>
        <v>015129 X</v>
      </c>
      <c r="T987" s="1" t="s">
        <v>2010</v>
      </c>
      <c r="U987" s="1" t="str">
        <f t="shared" si="46"/>
        <v>RIVOAL MARCEL</v>
      </c>
      <c r="V987" s="1" t="str">
        <f t="shared" si="47"/>
        <v>11051 – BILLARD CLUB BARISIEN</v>
      </c>
    </row>
    <row r="988" spans="2:22" ht="15.75" thickBot="1" x14ac:dyDescent="0.3">
      <c r="B988" s="6" t="str">
        <f>'Libre 01-09-2025'!A989</f>
        <v>010278 I</v>
      </c>
      <c r="C988" s="1" t="str">
        <f>VLOOKUP(B988,TableauLibre[],2,0)</f>
        <v>RIZZO LEONARD</v>
      </c>
      <c r="D988" s="23" t="str">
        <f>VLOOKUP(B988,TableauLibre[],8,0)</f>
        <v>01010 – B.C. LINGOLSHEIM</v>
      </c>
      <c r="F988" s="1">
        <f>'Bande 01-09-2025'!A989</f>
        <v>0</v>
      </c>
      <c r="J988" s="1">
        <f>'3B 01-09-2025'!A989</f>
        <v>0</v>
      </c>
      <c r="N988" s="1">
        <f>'Cadre 01-09-2025'!A989</f>
        <v>0</v>
      </c>
      <c r="R988" s="11" t="str">
        <f t="shared" si="45"/>
        <v>010278 I</v>
      </c>
      <c r="T988" s="1" t="s">
        <v>2012</v>
      </c>
      <c r="U988" s="1" t="str">
        <f t="shared" si="46"/>
        <v>RIZZO LEONARD</v>
      </c>
      <c r="V988" s="1" t="str">
        <f t="shared" si="47"/>
        <v>01010 – B.C. LINGOLSHEIM</v>
      </c>
    </row>
    <row r="989" spans="2:22" ht="15.75" thickBot="1" x14ac:dyDescent="0.3">
      <c r="B989" s="6" t="str">
        <f>'Libre 01-09-2025'!A990</f>
        <v>176393 G</v>
      </c>
      <c r="C989" s="1" t="str">
        <f>VLOOKUP(B989,TableauLibre[],2,0)</f>
        <v>ROBINET ANAE</v>
      </c>
      <c r="D989" s="23" t="str">
        <f>VLOOKUP(B989,TableauLibre[],8,0)</f>
        <v>11027 – ASS. SPORT. LAXOVIENNE DE BILLARD</v>
      </c>
      <c r="F989" s="1">
        <f>'Bande 01-09-2025'!A990</f>
        <v>0</v>
      </c>
      <c r="J989" s="1">
        <f>'3B 01-09-2025'!A990</f>
        <v>0</v>
      </c>
      <c r="N989" s="1">
        <f>'Cadre 01-09-2025'!A990</f>
        <v>0</v>
      </c>
      <c r="R989" s="11" t="str">
        <f t="shared" si="45"/>
        <v>176393 G</v>
      </c>
      <c r="T989" s="1" t="s">
        <v>2876</v>
      </c>
      <c r="U989" s="1" t="str">
        <f t="shared" si="46"/>
        <v>ROBINET ANAE</v>
      </c>
      <c r="V989" s="1" t="str">
        <f t="shared" si="47"/>
        <v>11027 – ASS. SPORT. LAXOVIENNE DE BILLARD</v>
      </c>
    </row>
    <row r="990" spans="2:22" ht="15.75" thickBot="1" x14ac:dyDescent="0.3">
      <c r="B990" s="6" t="str">
        <f>'Libre 01-09-2025'!A991</f>
        <v>174976 R</v>
      </c>
      <c r="C990" s="1" t="str">
        <f>VLOOKUP(B990,TableauLibre[],2,0)</f>
        <v>ROBINET CYRIL</v>
      </c>
      <c r="D990" s="23" t="str">
        <f>VLOOKUP(B990,TableauLibre[],8,0)</f>
        <v>11027 – ASS. SPORT. LAXOVIENNE DE BILLARD</v>
      </c>
      <c r="F990" s="1">
        <f>'Bande 01-09-2025'!A991</f>
        <v>0</v>
      </c>
      <c r="J990" s="1">
        <f>'3B 01-09-2025'!A991</f>
        <v>0</v>
      </c>
      <c r="N990" s="1">
        <f>'Cadre 01-09-2025'!A991</f>
        <v>0</v>
      </c>
      <c r="R990" s="11" t="str">
        <f t="shared" si="45"/>
        <v>174976 R</v>
      </c>
      <c r="T990" s="1" t="s">
        <v>2014</v>
      </c>
      <c r="U990" s="1" t="str">
        <f t="shared" si="46"/>
        <v>ROBINET CYRIL</v>
      </c>
      <c r="V990" s="1" t="str">
        <f t="shared" si="47"/>
        <v>11027 – ASS. SPORT. LAXOVIENNE DE BILLARD</v>
      </c>
    </row>
    <row r="991" spans="2:22" ht="15.75" thickBot="1" x14ac:dyDescent="0.3">
      <c r="B991" s="6" t="str">
        <f>'Libre 01-09-2025'!A992</f>
        <v>152640 N</v>
      </c>
      <c r="C991" s="1" t="str">
        <f>VLOOKUP(B991,TableauLibre[],2,0)</f>
        <v>ROBINET MAX</v>
      </c>
      <c r="D991" s="23" t="str">
        <f>VLOOKUP(B991,TableauLibre[],8,0)</f>
        <v>05040 – EPERNAY BILLARD CLUB</v>
      </c>
      <c r="F991" s="1">
        <f>'Bande 01-09-2025'!A992</f>
        <v>0</v>
      </c>
      <c r="J991" s="1">
        <f>'3B 01-09-2025'!A992</f>
        <v>0</v>
      </c>
      <c r="N991" s="1">
        <f>'Cadre 01-09-2025'!A992</f>
        <v>0</v>
      </c>
      <c r="R991" s="11" t="str">
        <f t="shared" si="45"/>
        <v>152640 N</v>
      </c>
      <c r="T991" s="1" t="s">
        <v>2016</v>
      </c>
      <c r="U991" s="1" t="str">
        <f t="shared" si="46"/>
        <v>ROBINET MAX</v>
      </c>
      <c r="V991" s="1" t="str">
        <f t="shared" si="47"/>
        <v>05040 – EPERNAY BILLARD CLUB</v>
      </c>
    </row>
    <row r="992" spans="2:22" ht="15.75" thickBot="1" x14ac:dyDescent="0.3">
      <c r="B992" s="6" t="str">
        <f>'Libre 01-09-2025'!A993</f>
        <v>102807 D</v>
      </c>
      <c r="C992" s="1" t="str">
        <f>VLOOKUP(B992,TableauLibre[],2,0)</f>
        <v>RODRIGUEZ JOSE</v>
      </c>
      <c r="D992" s="23" t="str">
        <f>VLOOKUP(B992,TableauLibre[],8,0)</f>
        <v>11005 – E.S. HAGONDANGE</v>
      </c>
      <c r="F992" s="1">
        <f>'Bande 01-09-2025'!A993</f>
        <v>0</v>
      </c>
      <c r="J992" s="1">
        <f>'3B 01-09-2025'!A993</f>
        <v>0</v>
      </c>
      <c r="N992" s="1">
        <f>'Cadre 01-09-2025'!A993</f>
        <v>0</v>
      </c>
      <c r="R992" s="11" t="str">
        <f t="shared" si="45"/>
        <v>102807 D</v>
      </c>
      <c r="T992" s="1" t="s">
        <v>2018</v>
      </c>
      <c r="U992" s="1" t="str">
        <f t="shared" si="46"/>
        <v>RODRIGUEZ JOSE</v>
      </c>
      <c r="V992" s="1" t="str">
        <f t="shared" si="47"/>
        <v>11005 – E.S. HAGONDANGE</v>
      </c>
    </row>
    <row r="993" spans="2:22" ht="15.75" thickBot="1" x14ac:dyDescent="0.3">
      <c r="B993" s="6" t="str">
        <f>'Libre 01-09-2025'!A994</f>
        <v>134485 N</v>
      </c>
      <c r="C993" s="1" t="str">
        <f>VLOOKUP(B993,TableauLibre[],2,0)</f>
        <v>ROEDIGER ANDRE</v>
      </c>
      <c r="D993" s="23" t="str">
        <f>VLOOKUP(B993,TableauLibre[],8,0)</f>
        <v>01027 – B.C. GUEBWILLER</v>
      </c>
      <c r="F993" s="1">
        <f>'Bande 01-09-2025'!A994</f>
        <v>0</v>
      </c>
      <c r="J993" s="1">
        <f>'3B 01-09-2025'!A994</f>
        <v>0</v>
      </c>
      <c r="N993" s="1">
        <f>'Cadre 01-09-2025'!A994</f>
        <v>0</v>
      </c>
      <c r="R993" s="11" t="str">
        <f t="shared" si="45"/>
        <v>134485 N</v>
      </c>
      <c r="T993" s="1" t="s">
        <v>2020</v>
      </c>
      <c r="U993" s="1" t="str">
        <f t="shared" si="46"/>
        <v>ROEDIGER ANDRE</v>
      </c>
      <c r="V993" s="1" t="str">
        <f t="shared" si="47"/>
        <v>01027 – B.C. GUEBWILLER</v>
      </c>
    </row>
    <row r="994" spans="2:22" ht="15.75" thickBot="1" x14ac:dyDescent="0.3">
      <c r="B994" s="6" t="str">
        <f>'Libre 01-09-2025'!A995</f>
        <v>155692 F</v>
      </c>
      <c r="C994" s="1" t="str">
        <f>VLOOKUP(B994,TableauLibre[],2,0)</f>
        <v>ROLLET PHILIPPE</v>
      </c>
      <c r="D994" s="23" t="str">
        <f>VLOOKUP(B994,TableauLibre[],8,0)</f>
        <v>05043 – ACAD. TAPIS VERT DE REIMS</v>
      </c>
      <c r="F994" s="1">
        <f>'Bande 01-09-2025'!A995</f>
        <v>0</v>
      </c>
      <c r="J994" s="1">
        <f>'3B 01-09-2025'!A995</f>
        <v>0</v>
      </c>
      <c r="N994" s="1">
        <f>'Cadre 01-09-2025'!A995</f>
        <v>0</v>
      </c>
      <c r="R994" s="11" t="str">
        <f t="shared" si="45"/>
        <v>155692 F</v>
      </c>
      <c r="T994" s="1" t="s">
        <v>2022</v>
      </c>
      <c r="U994" s="1" t="str">
        <f t="shared" si="46"/>
        <v>ROLLET PHILIPPE</v>
      </c>
      <c r="V994" s="1" t="str">
        <f t="shared" si="47"/>
        <v>05043 – ACAD. TAPIS VERT DE REIMS</v>
      </c>
    </row>
    <row r="995" spans="2:22" ht="15.75" thickBot="1" x14ac:dyDescent="0.3">
      <c r="B995" s="6" t="str">
        <f>'Libre 01-09-2025'!A996</f>
        <v>147482 G</v>
      </c>
      <c r="C995" s="1" t="str">
        <f>VLOOKUP(B995,TableauLibre[],2,0)</f>
        <v>RONCK DENIS</v>
      </c>
      <c r="D995" s="23" t="str">
        <f>VLOOKUP(B995,TableauLibre[],8,0)</f>
        <v>11062 – CERCLE DE BILLARD FRANCAIS ST AVOLD</v>
      </c>
      <c r="F995" s="1">
        <f>'Bande 01-09-2025'!A996</f>
        <v>0</v>
      </c>
      <c r="J995" s="1">
        <f>'3B 01-09-2025'!A996</f>
        <v>0</v>
      </c>
      <c r="N995" s="1">
        <f>'Cadre 01-09-2025'!A996</f>
        <v>0</v>
      </c>
      <c r="R995" s="11" t="str">
        <f t="shared" si="45"/>
        <v>147482 G</v>
      </c>
      <c r="T995" s="1" t="s">
        <v>2024</v>
      </c>
      <c r="U995" s="1" t="str">
        <f t="shared" si="46"/>
        <v>RONCK DENIS</v>
      </c>
      <c r="V995" s="1" t="str">
        <f t="shared" si="47"/>
        <v>11062 – CERCLE DE BILLARD FRANCAIS ST AVOLD</v>
      </c>
    </row>
    <row r="996" spans="2:22" ht="15.75" thickBot="1" x14ac:dyDescent="0.3">
      <c r="B996" s="6" t="str">
        <f>'Libre 01-09-2025'!A997</f>
        <v>011848 S</v>
      </c>
      <c r="C996" s="1" t="str">
        <f>VLOOKUP(B996,TableauLibre[],2,0)</f>
        <v>RONDEAU ANDRE</v>
      </c>
      <c r="D996" s="23" t="str">
        <f>VLOOKUP(B996,TableauLibre[],8,0)</f>
        <v>05028 – BILLARD CLUB DE MARIGNY ST FLAVY</v>
      </c>
      <c r="F996" s="1">
        <f>'Bande 01-09-2025'!A997</f>
        <v>0</v>
      </c>
      <c r="J996" s="1">
        <f>'3B 01-09-2025'!A997</f>
        <v>0</v>
      </c>
      <c r="N996" s="1">
        <f>'Cadre 01-09-2025'!A997</f>
        <v>0</v>
      </c>
      <c r="R996" s="11" t="str">
        <f t="shared" si="45"/>
        <v>011848 S</v>
      </c>
      <c r="T996" s="1" t="s">
        <v>2026</v>
      </c>
      <c r="U996" s="1" t="str">
        <f t="shared" si="46"/>
        <v>RONDEAU ANDRE</v>
      </c>
      <c r="V996" s="1" t="str">
        <f t="shared" si="47"/>
        <v>05028 – BILLARD CLUB DE MARIGNY ST FLAVY</v>
      </c>
    </row>
    <row r="997" spans="2:22" ht="15.75" thickBot="1" x14ac:dyDescent="0.3">
      <c r="B997" s="6" t="str">
        <f>'Libre 01-09-2025'!A998</f>
        <v>010449 X</v>
      </c>
      <c r="C997" s="1" t="str">
        <f>VLOOKUP(B997,TableauLibre[],2,0)</f>
        <v>ROOS ROLAND</v>
      </c>
      <c r="D997" s="23" t="str">
        <f>VLOOKUP(B997,TableauLibre[],8,0)</f>
        <v>01044 – F.C. MULHOUSE</v>
      </c>
      <c r="F997" s="1">
        <f>'Bande 01-09-2025'!A998</f>
        <v>0</v>
      </c>
      <c r="J997" s="1">
        <f>'3B 01-09-2025'!A998</f>
        <v>0</v>
      </c>
      <c r="N997" s="1">
        <f>'Cadre 01-09-2025'!A998</f>
        <v>0</v>
      </c>
      <c r="R997" s="11" t="str">
        <f t="shared" si="45"/>
        <v>010449 X</v>
      </c>
      <c r="T997" s="1" t="s">
        <v>2028</v>
      </c>
      <c r="U997" s="1" t="str">
        <f t="shared" si="46"/>
        <v>ROOS ROLAND</v>
      </c>
      <c r="V997" s="1" t="str">
        <f t="shared" si="47"/>
        <v>01044 – F.C. MULHOUSE</v>
      </c>
    </row>
    <row r="998" spans="2:22" ht="15.75" thickBot="1" x14ac:dyDescent="0.3">
      <c r="B998" s="6" t="str">
        <f>'Libre 01-09-2025'!A999</f>
        <v>102762 K</v>
      </c>
      <c r="C998" s="1" t="str">
        <f>VLOOKUP(B998,TableauLibre[],2,0)</f>
        <v>ROSE STEPHANE</v>
      </c>
      <c r="D998" s="23" t="str">
        <f>VLOOKUP(B998,TableauLibre[],8,0)</f>
        <v>11051 – BILLARD CLUB BARISIEN</v>
      </c>
      <c r="F998" s="1">
        <f>'Bande 01-09-2025'!A999</f>
        <v>0</v>
      </c>
      <c r="J998" s="1">
        <f>'3B 01-09-2025'!A999</f>
        <v>0</v>
      </c>
      <c r="N998" s="1">
        <f>'Cadre 01-09-2025'!A999</f>
        <v>0</v>
      </c>
      <c r="R998" s="11" t="str">
        <f t="shared" si="45"/>
        <v>102762 K</v>
      </c>
      <c r="T998" s="1" t="s">
        <v>2030</v>
      </c>
      <c r="U998" s="1" t="str">
        <f t="shared" si="46"/>
        <v>ROSE STEPHANE</v>
      </c>
      <c r="V998" s="1" t="str">
        <f t="shared" si="47"/>
        <v>11051 – BILLARD CLUB BARISIEN</v>
      </c>
    </row>
    <row r="999" spans="2:22" ht="15.75" thickBot="1" x14ac:dyDescent="0.3">
      <c r="B999" s="6" t="str">
        <f>'Libre 01-09-2025'!A1000</f>
        <v>137935 F</v>
      </c>
      <c r="C999" s="1" t="str">
        <f>VLOOKUP(B999,TableauLibre[],2,0)</f>
        <v>ROSELLO GUY</v>
      </c>
      <c r="D999" s="23" t="str">
        <f>VLOOKUP(B999,TableauLibre[],8,0)</f>
        <v>11066 – BILLARD CLUB GANDRANGE</v>
      </c>
      <c r="F999" s="1">
        <f>'Bande 01-09-2025'!A1000</f>
        <v>0</v>
      </c>
      <c r="J999" s="1">
        <f>'3B 01-09-2025'!A1000</f>
        <v>0</v>
      </c>
      <c r="N999" s="1">
        <f>'Cadre 01-09-2025'!A1000</f>
        <v>0</v>
      </c>
      <c r="R999" s="11" t="str">
        <f t="shared" si="45"/>
        <v>137935 F</v>
      </c>
      <c r="T999" s="1" t="s">
        <v>2032</v>
      </c>
      <c r="U999" s="1" t="str">
        <f t="shared" si="46"/>
        <v>ROSELLO GUY</v>
      </c>
      <c r="V999" s="1" t="str">
        <f t="shared" si="47"/>
        <v>11066 – BILLARD CLUB GANDRANGE</v>
      </c>
    </row>
    <row r="1000" spans="2:22" ht="15.75" thickBot="1" x14ac:dyDescent="0.3">
      <c r="B1000" s="6" t="str">
        <f>'Libre 01-09-2025'!A1001</f>
        <v>151760 G</v>
      </c>
      <c r="C1000" s="1" t="str">
        <f>VLOOKUP(B1000,TableauLibre[],2,0)</f>
        <v>ROSENBERGER BERNARD</v>
      </c>
      <c r="D1000" s="23" t="str">
        <f>VLOOKUP(B1000,TableauLibre[],8,0)</f>
        <v>11078 – BILLARD CLUB DE BRIEY</v>
      </c>
      <c r="F1000" s="1">
        <f>'Bande 01-09-2025'!A1001</f>
        <v>0</v>
      </c>
      <c r="J1000" s="1">
        <f>'3B 01-09-2025'!A1001</f>
        <v>0</v>
      </c>
      <c r="N1000" s="1">
        <f>'Cadre 01-09-2025'!A1001</f>
        <v>0</v>
      </c>
      <c r="R1000" s="11" t="str">
        <f t="shared" si="45"/>
        <v>151760 G</v>
      </c>
      <c r="T1000" s="1" t="s">
        <v>2034</v>
      </c>
      <c r="U1000" s="1" t="str">
        <f t="shared" si="46"/>
        <v>ROSENBERGER BERNARD</v>
      </c>
      <c r="V1000" s="1" t="str">
        <f t="shared" si="47"/>
        <v>11078 – BILLARD CLUB DE BRIEY</v>
      </c>
    </row>
    <row r="1001" spans="2:22" ht="15.75" thickBot="1" x14ac:dyDescent="0.3">
      <c r="B1001" s="6" t="str">
        <f>'Libre 01-09-2025'!A1002</f>
        <v>181229 N</v>
      </c>
      <c r="C1001" s="1" t="str">
        <f>VLOOKUP(B1001,TableauLibre[],2,0)</f>
        <v>ROTARIS DAVID</v>
      </c>
      <c r="D1001" s="23" t="str">
        <f>VLOOKUP(B1001,TableauLibre[],8,0)</f>
        <v>05023 – BILLARD CLUB NOGENTAIS</v>
      </c>
      <c r="F1001" s="1">
        <f>'Bande 01-09-2025'!A1002</f>
        <v>0</v>
      </c>
      <c r="J1001" s="1">
        <f>'3B 01-09-2025'!A1002</f>
        <v>0</v>
      </c>
      <c r="N1001" s="1">
        <f>'Cadre 01-09-2025'!A1002</f>
        <v>0</v>
      </c>
      <c r="R1001" s="11" t="str">
        <f t="shared" si="45"/>
        <v>181229 N</v>
      </c>
      <c r="T1001" s="1" t="s">
        <v>2878</v>
      </c>
      <c r="U1001" s="1" t="str">
        <f t="shared" si="46"/>
        <v>ROTARIS DAVID</v>
      </c>
      <c r="V1001" s="1" t="str">
        <f t="shared" si="47"/>
        <v>05023 – BILLARD CLUB NOGENTAIS</v>
      </c>
    </row>
    <row r="1002" spans="2:22" ht="15.75" thickBot="1" x14ac:dyDescent="0.3">
      <c r="B1002" s="6" t="str">
        <f>'Libre 01-09-2025'!A1003</f>
        <v>181377 Z</v>
      </c>
      <c r="C1002" s="1" t="str">
        <f>VLOOKUP(B1002,TableauLibre[],2,0)</f>
        <v>ROTH ALEXANDRE</v>
      </c>
      <c r="D1002" s="23" t="str">
        <f>VLOOKUP(B1002,TableauLibre[],8,0)</f>
        <v>01070 – FCM BILLARD</v>
      </c>
      <c r="F1002" s="1">
        <f>'Bande 01-09-2025'!A1003</f>
        <v>0</v>
      </c>
      <c r="J1002" s="1">
        <f>'3B 01-09-2025'!A1003</f>
        <v>0</v>
      </c>
      <c r="N1002" s="1">
        <f>'Cadre 01-09-2025'!A1003</f>
        <v>0</v>
      </c>
      <c r="R1002" s="11" t="str">
        <f t="shared" si="45"/>
        <v>181377 Z</v>
      </c>
      <c r="T1002" s="1" t="s">
        <v>2036</v>
      </c>
      <c r="U1002" s="1" t="str">
        <f t="shared" si="46"/>
        <v>ROTH ALEXANDRE</v>
      </c>
      <c r="V1002" s="1" t="str">
        <f t="shared" si="47"/>
        <v>01070 – FCM BILLARD</v>
      </c>
    </row>
    <row r="1003" spans="2:22" ht="15.75" thickBot="1" x14ac:dyDescent="0.3">
      <c r="B1003" s="6" t="str">
        <f>'Libre 01-09-2025'!A1004</f>
        <v>160750 D</v>
      </c>
      <c r="C1003" s="1" t="str">
        <f>VLOOKUP(B1003,TableauLibre[],2,0)</f>
        <v>ROUSSEAU JEAN PIERRE</v>
      </c>
      <c r="D1003" s="23" t="str">
        <f>VLOOKUP(B1003,TableauLibre[],8,0)</f>
        <v>05028 – BILLARD CLUB DE MARIGNY ST FLAVY</v>
      </c>
      <c r="F1003" s="1">
        <f>'Bande 01-09-2025'!A1004</f>
        <v>0</v>
      </c>
      <c r="J1003" s="1">
        <f>'3B 01-09-2025'!A1004</f>
        <v>0</v>
      </c>
      <c r="N1003" s="1">
        <f>'Cadre 01-09-2025'!A1004</f>
        <v>0</v>
      </c>
      <c r="R1003" s="11" t="str">
        <f t="shared" si="45"/>
        <v>160750 D</v>
      </c>
      <c r="T1003" s="1" t="s">
        <v>2038</v>
      </c>
      <c r="U1003" s="1" t="str">
        <f t="shared" si="46"/>
        <v>ROUSSEAU JEAN PIERRE</v>
      </c>
      <c r="V1003" s="1" t="str">
        <f t="shared" si="47"/>
        <v>05028 – BILLARD CLUB DE MARIGNY ST FLAVY</v>
      </c>
    </row>
    <row r="1004" spans="2:22" ht="15.75" thickBot="1" x14ac:dyDescent="0.3">
      <c r="B1004" s="6" t="str">
        <f>'Libre 01-09-2025'!A1005</f>
        <v>142925 D</v>
      </c>
      <c r="C1004" s="1" t="str">
        <f>VLOOKUP(B1004,TableauLibre[],2,0)</f>
        <v>ROUSSEL JEAN MARIE</v>
      </c>
      <c r="D1004" s="23" t="str">
        <f>VLOOKUP(B1004,TableauLibre[],8,0)</f>
        <v>11051 – BILLARD CLUB BARISIEN</v>
      </c>
      <c r="F1004" s="1">
        <f>'Bande 01-09-2025'!A1005</f>
        <v>0</v>
      </c>
      <c r="J1004" s="1">
        <f>'3B 01-09-2025'!A1005</f>
        <v>0</v>
      </c>
      <c r="N1004" s="1">
        <f>'Cadre 01-09-2025'!A1005</f>
        <v>0</v>
      </c>
      <c r="R1004" s="11" t="str">
        <f t="shared" si="45"/>
        <v>142925 D</v>
      </c>
      <c r="T1004" s="1" t="s">
        <v>2040</v>
      </c>
      <c r="U1004" s="1" t="str">
        <f t="shared" si="46"/>
        <v>ROUSSEL JEAN MARIE</v>
      </c>
      <c r="V1004" s="1" t="str">
        <f t="shared" si="47"/>
        <v>11051 – BILLARD CLUB BARISIEN</v>
      </c>
    </row>
    <row r="1005" spans="2:22" ht="15.75" thickBot="1" x14ac:dyDescent="0.3">
      <c r="B1005" s="6" t="str">
        <f>'Libre 01-09-2025'!A1006</f>
        <v>174361 Y</v>
      </c>
      <c r="C1005" s="1" t="str">
        <f>VLOOKUP(B1005,TableauLibre[],2,0)</f>
        <v>ROUZET BERTRAND</v>
      </c>
      <c r="D1005" s="23" t="str">
        <f>VLOOKUP(B1005,TableauLibre[],8,0)</f>
        <v>05043 – ACAD. TAPIS VERT DE REIMS</v>
      </c>
      <c r="F1005" s="1">
        <f>'Bande 01-09-2025'!A1006</f>
        <v>0</v>
      </c>
      <c r="J1005" s="1">
        <f>'3B 01-09-2025'!A1006</f>
        <v>0</v>
      </c>
      <c r="N1005" s="1">
        <f>'Cadre 01-09-2025'!A1006</f>
        <v>0</v>
      </c>
      <c r="R1005" s="11" t="str">
        <f t="shared" si="45"/>
        <v>174361 Y</v>
      </c>
      <c r="T1005" s="1" t="s">
        <v>2880</v>
      </c>
      <c r="U1005" s="1" t="str">
        <f t="shared" si="46"/>
        <v>ROUZET BERTRAND</v>
      </c>
      <c r="V1005" s="1" t="str">
        <f t="shared" si="47"/>
        <v>05043 – ACAD. TAPIS VERT DE REIMS</v>
      </c>
    </row>
    <row r="1006" spans="2:22" ht="15.75" thickBot="1" x14ac:dyDescent="0.3">
      <c r="B1006" s="6" t="str">
        <f>'Libre 01-09-2025'!A1007</f>
        <v>137955 Z</v>
      </c>
      <c r="C1006" s="1" t="str">
        <f>VLOOKUP(B1006,TableauLibre[],2,0)</f>
        <v>RUBINI MARIE LINE</v>
      </c>
      <c r="D1006" s="23" t="str">
        <f>VLOOKUP(B1006,TableauLibre[],8,0)</f>
        <v>11022 – ACADEMIE DE BILLARD SAINT-MAX / NANCY</v>
      </c>
      <c r="F1006" s="1">
        <f>'Bande 01-09-2025'!A1007</f>
        <v>0</v>
      </c>
      <c r="J1006" s="1">
        <f>'3B 01-09-2025'!A1007</f>
        <v>0</v>
      </c>
      <c r="N1006" s="1">
        <f>'Cadre 01-09-2025'!A1007</f>
        <v>0</v>
      </c>
      <c r="R1006" s="11" t="str">
        <f t="shared" si="45"/>
        <v>137955 Z</v>
      </c>
      <c r="T1006" s="1" t="s">
        <v>2042</v>
      </c>
      <c r="U1006" s="1" t="str">
        <f t="shared" si="46"/>
        <v>RUBINI MARIE LINE</v>
      </c>
      <c r="V1006" s="1" t="str">
        <f t="shared" si="47"/>
        <v>11022 – ACADEMIE DE BILLARD SAINT-MAX / NANCY</v>
      </c>
    </row>
    <row r="1007" spans="2:22" ht="15.75" thickBot="1" x14ac:dyDescent="0.3">
      <c r="B1007" s="6" t="str">
        <f>'Libre 01-09-2025'!A1008</f>
        <v>011777 Z</v>
      </c>
      <c r="C1007" s="1" t="str">
        <f>VLOOKUP(B1007,TableauLibre[],2,0)</f>
        <v>RUELLE GILLES</v>
      </c>
      <c r="D1007" s="23" t="str">
        <f>VLOOKUP(B1007,TableauLibre[],8,0)</f>
        <v>05041 – BILLARD CLUB DE GRAUVES</v>
      </c>
      <c r="F1007" s="1">
        <f>'Bande 01-09-2025'!A1008</f>
        <v>0</v>
      </c>
      <c r="J1007" s="1">
        <f>'3B 01-09-2025'!A1008</f>
        <v>0</v>
      </c>
      <c r="N1007" s="1">
        <f>'Cadre 01-09-2025'!A1008</f>
        <v>0</v>
      </c>
      <c r="R1007" s="11" t="str">
        <f t="shared" si="45"/>
        <v>011777 Z</v>
      </c>
      <c r="T1007" s="1" t="s">
        <v>2044</v>
      </c>
      <c r="U1007" s="1" t="str">
        <f t="shared" si="46"/>
        <v>RUELLE GILLES</v>
      </c>
      <c r="V1007" s="1" t="str">
        <f t="shared" si="47"/>
        <v>05041 – BILLARD CLUB DE GRAUVES</v>
      </c>
    </row>
    <row r="1008" spans="2:22" ht="15.75" thickBot="1" x14ac:dyDescent="0.3">
      <c r="B1008" s="6" t="str">
        <f>'Libre 01-09-2025'!A1009</f>
        <v>012020 I</v>
      </c>
      <c r="C1008" s="1" t="str">
        <f>VLOOKUP(B1008,TableauLibre[],2,0)</f>
        <v>RUELLET DANIEL</v>
      </c>
      <c r="D1008" s="23" t="str">
        <f>VLOOKUP(B1008,TableauLibre[],8,0)</f>
        <v>05049 – BILLARD CLUB NEUVILLETTE</v>
      </c>
      <c r="F1008" s="1">
        <f>'Bande 01-09-2025'!A1009</f>
        <v>0</v>
      </c>
      <c r="J1008" s="1">
        <f>'3B 01-09-2025'!A1009</f>
        <v>0</v>
      </c>
      <c r="N1008" s="1">
        <f>'Cadre 01-09-2025'!A1009</f>
        <v>0</v>
      </c>
      <c r="R1008" s="11" t="str">
        <f t="shared" si="45"/>
        <v>012020 I</v>
      </c>
      <c r="T1008" s="1" t="s">
        <v>2046</v>
      </c>
      <c r="U1008" s="1" t="str">
        <f t="shared" si="46"/>
        <v>RUELLET DANIEL</v>
      </c>
      <c r="V1008" s="1" t="str">
        <f t="shared" si="47"/>
        <v>05049 – BILLARD CLUB NEUVILLETTE</v>
      </c>
    </row>
    <row r="1009" spans="2:22" ht="15.75" thickBot="1" x14ac:dyDescent="0.3">
      <c r="B1009" s="6" t="str">
        <f>'Libre 01-09-2025'!A1010</f>
        <v>124195 T</v>
      </c>
      <c r="C1009" s="1" t="str">
        <f>VLOOKUP(B1009,TableauLibre[],2,0)</f>
        <v>RUER ROBERT</v>
      </c>
      <c r="D1009" s="23" t="str">
        <f>VLOOKUP(B1009,TableauLibre[],8,0)</f>
        <v>11034 – BILLARD CLUB EPINAL</v>
      </c>
      <c r="F1009" s="1">
        <f>'Bande 01-09-2025'!A1010</f>
        <v>0</v>
      </c>
      <c r="J1009" s="1">
        <f>'3B 01-09-2025'!A1010</f>
        <v>0</v>
      </c>
      <c r="N1009" s="1">
        <f>'Cadre 01-09-2025'!A1010</f>
        <v>0</v>
      </c>
      <c r="R1009" s="11" t="str">
        <f t="shared" si="45"/>
        <v>124195 T</v>
      </c>
      <c r="T1009" s="1" t="s">
        <v>2049</v>
      </c>
      <c r="U1009" s="1" t="str">
        <f t="shared" si="46"/>
        <v>RUER ROBERT</v>
      </c>
      <c r="V1009" s="1" t="str">
        <f t="shared" si="47"/>
        <v>11034 – BILLARD CLUB EPINAL</v>
      </c>
    </row>
    <row r="1010" spans="2:22" ht="15.75" thickBot="1" x14ac:dyDescent="0.3">
      <c r="B1010" s="6" t="str">
        <f>'Libre 01-09-2025'!A1011</f>
        <v>124898 U</v>
      </c>
      <c r="C1010" s="1" t="str">
        <f>VLOOKUP(B1010,TableauLibre[],2,0)</f>
        <v>RUFF JEAN PAUL</v>
      </c>
      <c r="D1010" s="23" t="str">
        <f>VLOOKUP(B1010,TableauLibre[],8,0)</f>
        <v>01018 – B.C. 55 SAINT LOUIS</v>
      </c>
      <c r="F1010" s="1">
        <f>'Bande 01-09-2025'!A1011</f>
        <v>0</v>
      </c>
      <c r="J1010" s="1">
        <f>'3B 01-09-2025'!A1011</f>
        <v>0</v>
      </c>
      <c r="N1010" s="1">
        <f>'Cadre 01-09-2025'!A1011</f>
        <v>0</v>
      </c>
      <c r="R1010" s="11" t="str">
        <f t="shared" si="45"/>
        <v>124898 U</v>
      </c>
      <c r="T1010" s="1" t="s">
        <v>2051</v>
      </c>
      <c r="U1010" s="1" t="str">
        <f t="shared" si="46"/>
        <v>RUFF JEAN PAUL</v>
      </c>
      <c r="V1010" s="1" t="str">
        <f t="shared" si="47"/>
        <v>01018 – B.C. 55 SAINT LOUIS</v>
      </c>
    </row>
    <row r="1011" spans="2:22" ht="15.75" thickBot="1" x14ac:dyDescent="0.3">
      <c r="B1011" s="6" t="str">
        <f>'Libre 01-09-2025'!A1012</f>
        <v>010435 J</v>
      </c>
      <c r="C1011" s="1" t="str">
        <f>VLOOKUP(B1011,TableauLibre[],2,0)</f>
        <v>RUHLIN MAURICE</v>
      </c>
      <c r="D1011" s="23" t="str">
        <f>VLOOKUP(B1011,TableauLibre[],8,0)</f>
        <v>01006 – AMICALE DE BILLARD ECKBOLSHEIM</v>
      </c>
      <c r="F1011" s="1">
        <f>'Bande 01-09-2025'!A1012</f>
        <v>0</v>
      </c>
      <c r="J1011" s="1">
        <f>'3B 01-09-2025'!A1012</f>
        <v>0</v>
      </c>
      <c r="N1011" s="1">
        <f>'Cadre 01-09-2025'!A1012</f>
        <v>0</v>
      </c>
      <c r="R1011" s="11" t="str">
        <f t="shared" si="45"/>
        <v>010435 J</v>
      </c>
      <c r="T1011" s="1" t="s">
        <v>2053</v>
      </c>
      <c r="U1011" s="1" t="str">
        <f t="shared" si="46"/>
        <v>RUHLIN MAURICE</v>
      </c>
      <c r="V1011" s="1" t="str">
        <f t="shared" si="47"/>
        <v>01006 – AMICALE DE BILLARD ECKBOLSHEIM</v>
      </c>
    </row>
    <row r="1012" spans="2:22" ht="15.75" thickBot="1" x14ac:dyDescent="0.3">
      <c r="B1012" s="6" t="str">
        <f>'Libre 01-09-2025'!A1013</f>
        <v>137306 A</v>
      </c>
      <c r="C1012" s="1" t="str">
        <f>VLOOKUP(B1012,TableauLibre[],2,0)</f>
        <v>RUHLIN PASCAL</v>
      </c>
      <c r="D1012" s="23" t="str">
        <f>VLOOKUP(B1012,TableauLibre[],8,0)</f>
        <v>01006 – AMICALE DE BILLARD ECKBOLSHEIM</v>
      </c>
      <c r="F1012" s="1">
        <f>'Bande 01-09-2025'!A1013</f>
        <v>0</v>
      </c>
      <c r="J1012" s="1">
        <f>'3B 01-09-2025'!A1013</f>
        <v>0</v>
      </c>
      <c r="N1012" s="1">
        <f>'Cadre 01-09-2025'!A1013</f>
        <v>0</v>
      </c>
      <c r="R1012" s="11" t="str">
        <f t="shared" si="45"/>
        <v>137306 A</v>
      </c>
      <c r="T1012" s="1" t="s">
        <v>2055</v>
      </c>
      <c r="U1012" s="1" t="str">
        <f t="shared" si="46"/>
        <v>RUHLIN PASCAL</v>
      </c>
      <c r="V1012" s="1" t="str">
        <f t="shared" si="47"/>
        <v>01006 – AMICALE DE BILLARD ECKBOLSHEIM</v>
      </c>
    </row>
    <row r="1013" spans="2:22" ht="15.75" thickBot="1" x14ac:dyDescent="0.3">
      <c r="B1013" s="6" t="str">
        <f>'Libre 01-09-2025'!A1014</f>
        <v>120525 P</v>
      </c>
      <c r="C1013" s="1" t="str">
        <f>VLOOKUP(B1013,TableauLibre[],2,0)</f>
        <v>RUZZON BRUNO</v>
      </c>
      <c r="D1013" s="23" t="str">
        <f>VLOOKUP(B1013,TableauLibre[],8,0)</f>
        <v>11007 – BILLARD CLUB KNUTANGE</v>
      </c>
      <c r="F1013" s="1">
        <f>'Bande 01-09-2025'!A1014</f>
        <v>0</v>
      </c>
      <c r="J1013" s="1">
        <f>'3B 01-09-2025'!A1014</f>
        <v>0</v>
      </c>
      <c r="N1013" s="1">
        <f>'Cadre 01-09-2025'!A1014</f>
        <v>0</v>
      </c>
      <c r="R1013" s="11" t="str">
        <f t="shared" si="45"/>
        <v>120525 P</v>
      </c>
      <c r="T1013" s="1" t="s">
        <v>2057</v>
      </c>
      <c r="U1013" s="1" t="str">
        <f t="shared" si="46"/>
        <v>RUZZON BRUNO</v>
      </c>
      <c r="V1013" s="1" t="str">
        <f t="shared" si="47"/>
        <v>11007 – BILLARD CLUB KNUTANGE</v>
      </c>
    </row>
    <row r="1014" spans="2:22" ht="15.75" thickBot="1" x14ac:dyDescent="0.3">
      <c r="B1014" s="6" t="str">
        <f>'Libre 01-09-2025'!A1015</f>
        <v>014759 R</v>
      </c>
      <c r="C1014" s="1" t="str">
        <f>VLOOKUP(B1014,TableauLibre[],2,0)</f>
        <v>RUZZON NOEL</v>
      </c>
      <c r="D1014" s="23" t="str">
        <f>VLOOKUP(B1014,TableauLibre[],8,0)</f>
        <v>11001 – BILLARD CLUB ALGRANGE</v>
      </c>
      <c r="F1014" s="1">
        <f>'Bande 01-09-2025'!A1015</f>
        <v>0</v>
      </c>
      <c r="J1014" s="1">
        <f>'3B 01-09-2025'!A1015</f>
        <v>0</v>
      </c>
      <c r="N1014" s="1">
        <f>'Cadre 01-09-2025'!A1015</f>
        <v>0</v>
      </c>
      <c r="R1014" s="11" t="str">
        <f t="shared" si="45"/>
        <v>014759 R</v>
      </c>
      <c r="T1014" s="1" t="s">
        <v>2059</v>
      </c>
      <c r="U1014" s="1" t="str">
        <f t="shared" si="46"/>
        <v>RUZZON NOEL</v>
      </c>
      <c r="V1014" s="1" t="str">
        <f t="shared" si="47"/>
        <v>11001 – BILLARD CLUB ALGRANGE</v>
      </c>
    </row>
    <row r="1015" spans="2:22" ht="15.75" thickBot="1" x14ac:dyDescent="0.3">
      <c r="B1015" s="6" t="str">
        <f>'Libre 01-09-2025'!A1016</f>
        <v>015108 C</v>
      </c>
      <c r="C1015" s="1" t="str">
        <f>VLOOKUP(B1015,TableauLibre[],2,0)</f>
        <v>SACHELI JACQUES</v>
      </c>
      <c r="D1015" s="23" t="str">
        <f>VLOOKUP(B1015,TableauLibre[],8,0)</f>
        <v>11078 – BILLARD CLUB DE BRIEY</v>
      </c>
      <c r="F1015" s="1">
        <f>'Bande 01-09-2025'!A1016</f>
        <v>0</v>
      </c>
      <c r="J1015" s="1">
        <f>'3B 01-09-2025'!A1016</f>
        <v>0</v>
      </c>
      <c r="N1015" s="1">
        <f>'Cadre 01-09-2025'!A1016</f>
        <v>0</v>
      </c>
      <c r="R1015" s="11" t="str">
        <f t="shared" si="45"/>
        <v>015108 C</v>
      </c>
      <c r="T1015" s="1" t="s">
        <v>2061</v>
      </c>
      <c r="U1015" s="1" t="str">
        <f t="shared" si="46"/>
        <v>SACHELI JACQUES</v>
      </c>
      <c r="V1015" s="1" t="str">
        <f t="shared" si="47"/>
        <v>11078 – BILLARD CLUB DE BRIEY</v>
      </c>
    </row>
    <row r="1016" spans="2:22" ht="15.75" thickBot="1" x14ac:dyDescent="0.3">
      <c r="B1016" s="6" t="str">
        <f>'Libre 01-09-2025'!A1017</f>
        <v>015089 J</v>
      </c>
      <c r="C1016" s="1" t="str">
        <f>VLOOKUP(B1016,TableauLibre[],2,0)</f>
        <v>SACRISTANI ALBERT</v>
      </c>
      <c r="D1016" s="23" t="str">
        <f>VLOOKUP(B1016,TableauLibre[],8,0)</f>
        <v>11072 – AMICALE BILLARD DE MAGNY</v>
      </c>
      <c r="F1016" s="1">
        <f>'Bande 01-09-2025'!A1017</f>
        <v>0</v>
      </c>
      <c r="J1016" s="1">
        <f>'3B 01-09-2025'!A1017</f>
        <v>0</v>
      </c>
      <c r="N1016" s="1">
        <f>'Cadre 01-09-2025'!A1017</f>
        <v>0</v>
      </c>
      <c r="R1016" s="11" t="str">
        <f t="shared" si="45"/>
        <v>015089 J</v>
      </c>
      <c r="T1016" s="1" t="s">
        <v>2063</v>
      </c>
      <c r="U1016" s="1" t="str">
        <f t="shared" si="46"/>
        <v>SACRISTANI ALBERT</v>
      </c>
      <c r="V1016" s="1" t="str">
        <f t="shared" si="47"/>
        <v>11072 – AMICALE BILLARD DE MAGNY</v>
      </c>
    </row>
    <row r="1017" spans="2:22" ht="15.75" thickBot="1" x14ac:dyDescent="0.3">
      <c r="B1017" s="6" t="str">
        <f>'Libre 01-09-2025'!A1018</f>
        <v>166834 R</v>
      </c>
      <c r="C1017" s="1" t="str">
        <f>VLOOKUP(B1017,TableauLibre[],2,0)</f>
        <v>SADIN BENJAMIN</v>
      </c>
      <c r="D1017" s="23" t="str">
        <f>VLOOKUP(B1017,TableauLibre[],8,0)</f>
        <v>11078 – BILLARD CLUB DE BRIEY</v>
      </c>
      <c r="F1017" s="1">
        <f>'Bande 01-09-2025'!A1018</f>
        <v>0</v>
      </c>
      <c r="J1017" s="1">
        <f>'3B 01-09-2025'!A1018</f>
        <v>0</v>
      </c>
      <c r="N1017" s="1">
        <f>'Cadre 01-09-2025'!A1018</f>
        <v>0</v>
      </c>
      <c r="R1017" s="11" t="str">
        <f t="shared" si="45"/>
        <v>166834 R</v>
      </c>
      <c r="T1017" s="1" t="s">
        <v>2065</v>
      </c>
      <c r="U1017" s="1" t="str">
        <f t="shared" si="46"/>
        <v>SADIN BENJAMIN</v>
      </c>
      <c r="V1017" s="1" t="str">
        <f t="shared" si="47"/>
        <v>11078 – BILLARD CLUB DE BRIEY</v>
      </c>
    </row>
    <row r="1018" spans="2:22" ht="15.75" thickBot="1" x14ac:dyDescent="0.3">
      <c r="B1018" s="6" t="str">
        <f>'Libre 01-09-2025'!A1019</f>
        <v>123035 D</v>
      </c>
      <c r="C1018" s="1" t="str">
        <f>VLOOKUP(B1018,TableauLibre[],2,0)</f>
        <v>SAGET MICHEL</v>
      </c>
      <c r="D1018" s="23" t="str">
        <f>VLOOKUP(B1018,TableauLibre[],8,0)</f>
        <v>11048 – ACADEMIE DE BILLARD DE ST DIZIER</v>
      </c>
      <c r="F1018" s="1">
        <f>'Bande 01-09-2025'!A1019</f>
        <v>0</v>
      </c>
      <c r="J1018" s="1">
        <f>'3B 01-09-2025'!A1019</f>
        <v>0</v>
      </c>
      <c r="N1018" s="1">
        <f>'Cadre 01-09-2025'!A1019</f>
        <v>0</v>
      </c>
      <c r="R1018" s="11" t="str">
        <f t="shared" si="45"/>
        <v>123035 D</v>
      </c>
      <c r="T1018" s="1" t="s">
        <v>2067</v>
      </c>
      <c r="U1018" s="1" t="str">
        <f t="shared" si="46"/>
        <v>SAGET MICHEL</v>
      </c>
      <c r="V1018" s="1" t="str">
        <f t="shared" si="47"/>
        <v>11048 – ACADEMIE DE BILLARD DE ST DIZIER</v>
      </c>
    </row>
    <row r="1019" spans="2:22" ht="15.75" thickBot="1" x14ac:dyDescent="0.3">
      <c r="B1019" s="6" t="str">
        <f>'Libre 01-09-2025'!A1020</f>
        <v>010432 G</v>
      </c>
      <c r="C1019" s="1" t="str">
        <f>VLOOKUP(B1019,TableauLibre[],2,0)</f>
        <v>SAILLANT YANNICK</v>
      </c>
      <c r="D1019" s="23" t="str">
        <f>VLOOKUP(B1019,TableauLibre[],8,0)</f>
        <v>01006 – AMICALE DE BILLARD ECKBOLSHEIM</v>
      </c>
      <c r="F1019" s="1">
        <f>'Bande 01-09-2025'!A1020</f>
        <v>0</v>
      </c>
      <c r="J1019" s="1">
        <f>'3B 01-09-2025'!A1020</f>
        <v>0</v>
      </c>
      <c r="N1019" s="1">
        <f>'Cadre 01-09-2025'!A1020</f>
        <v>0</v>
      </c>
      <c r="R1019" s="11" t="str">
        <f t="shared" si="45"/>
        <v>010432 G</v>
      </c>
      <c r="T1019" s="1" t="s">
        <v>2069</v>
      </c>
      <c r="U1019" s="1" t="str">
        <f t="shared" si="46"/>
        <v>SAILLANT YANNICK</v>
      </c>
      <c r="V1019" s="1" t="str">
        <f t="shared" si="47"/>
        <v>01006 – AMICALE DE BILLARD ECKBOLSHEIM</v>
      </c>
    </row>
    <row r="1020" spans="2:22" ht="15.75" thickBot="1" x14ac:dyDescent="0.3">
      <c r="B1020" s="6" t="str">
        <f>'Libre 01-09-2025'!A1021</f>
        <v>128802 Y</v>
      </c>
      <c r="C1020" s="1" t="str">
        <f>VLOOKUP(B1020,TableauLibre[],2,0)</f>
        <v>SALET WILLIAM</v>
      </c>
      <c r="D1020" s="23" t="str">
        <f>VLOOKUP(B1020,TableauLibre[],8,0)</f>
        <v>11072 – AMICALE BILLARD DE MAGNY</v>
      </c>
      <c r="F1020" s="1">
        <f>'Bande 01-09-2025'!A1021</f>
        <v>0</v>
      </c>
      <c r="J1020" s="1">
        <f>'3B 01-09-2025'!A1021</f>
        <v>0</v>
      </c>
      <c r="N1020" s="1">
        <f>'Cadre 01-09-2025'!A1021</f>
        <v>0</v>
      </c>
      <c r="R1020" s="11" t="str">
        <f t="shared" si="45"/>
        <v>128802 Y</v>
      </c>
      <c r="T1020" s="1" t="s">
        <v>2071</v>
      </c>
      <c r="U1020" s="1" t="str">
        <f t="shared" si="46"/>
        <v>SALET WILLIAM</v>
      </c>
      <c r="V1020" s="1" t="str">
        <f t="shared" si="47"/>
        <v>11072 – AMICALE BILLARD DE MAGNY</v>
      </c>
    </row>
    <row r="1021" spans="2:22" ht="15.75" thickBot="1" x14ac:dyDescent="0.3">
      <c r="B1021" s="6" t="str">
        <f>'Libre 01-09-2025'!A1022</f>
        <v>015071 R</v>
      </c>
      <c r="C1021" s="1" t="str">
        <f>VLOOKUP(B1021,TableauLibre[],2,0)</f>
        <v>SALGADO ANTONIO</v>
      </c>
      <c r="D1021" s="23" t="str">
        <f>VLOOKUP(B1021,TableauLibre[],8,0)</f>
        <v>11034 – BILLARD CLUB EPINAL</v>
      </c>
      <c r="F1021" s="1">
        <f>'Bande 01-09-2025'!A1022</f>
        <v>0</v>
      </c>
      <c r="J1021" s="1">
        <f>'3B 01-09-2025'!A1022</f>
        <v>0</v>
      </c>
      <c r="N1021" s="1">
        <f>'Cadre 01-09-2025'!A1022</f>
        <v>0</v>
      </c>
      <c r="R1021" s="11" t="str">
        <f t="shared" si="45"/>
        <v>015071 R</v>
      </c>
      <c r="T1021" s="1" t="s">
        <v>2073</v>
      </c>
      <c r="U1021" s="1" t="str">
        <f t="shared" si="46"/>
        <v>SALGADO ANTONIO</v>
      </c>
      <c r="V1021" s="1" t="str">
        <f t="shared" si="47"/>
        <v>11034 – BILLARD CLUB EPINAL</v>
      </c>
    </row>
    <row r="1022" spans="2:22" ht="15.75" thickBot="1" x14ac:dyDescent="0.3">
      <c r="B1022" s="6" t="str">
        <f>'Libre 01-09-2025'!A1023</f>
        <v>128669 V</v>
      </c>
      <c r="C1022" s="1" t="str">
        <f>VLOOKUP(B1022,TableauLibre[],2,0)</f>
        <v>SALZINGER CLAUDE</v>
      </c>
      <c r="D1022" s="23" t="str">
        <f>VLOOKUP(B1022,TableauLibre[],8,0)</f>
        <v>11067 – BILLARD CLUB FLORANGE</v>
      </c>
      <c r="F1022" s="1">
        <f>'Bande 01-09-2025'!A1023</f>
        <v>0</v>
      </c>
      <c r="J1022" s="1">
        <f>'3B 01-09-2025'!A1023</f>
        <v>0</v>
      </c>
      <c r="N1022" s="1">
        <f>'Cadre 01-09-2025'!A1023</f>
        <v>0</v>
      </c>
      <c r="R1022" s="11" t="str">
        <f t="shared" si="45"/>
        <v>128669 V</v>
      </c>
      <c r="T1022" s="1" t="s">
        <v>2075</v>
      </c>
      <c r="U1022" s="1" t="str">
        <f t="shared" si="46"/>
        <v>SALZINGER CLAUDE</v>
      </c>
      <c r="V1022" s="1" t="str">
        <f t="shared" si="47"/>
        <v>11067 – BILLARD CLUB FLORANGE</v>
      </c>
    </row>
    <row r="1023" spans="2:22" ht="15.75" thickBot="1" x14ac:dyDescent="0.3">
      <c r="B1023" s="6" t="str">
        <f>'Libre 01-09-2025'!A1024</f>
        <v>102768 Q</v>
      </c>
      <c r="C1023" s="1" t="str">
        <f>VLOOKUP(B1023,TableauLibre[],2,0)</f>
        <v>SANCHEZ ROLAND</v>
      </c>
      <c r="D1023" s="23" t="str">
        <f>VLOOKUP(B1023,TableauLibre[],8,0)</f>
        <v>11048 – ACADEMIE DE BILLARD DE ST DIZIER</v>
      </c>
      <c r="F1023" s="1">
        <f>'Bande 01-09-2025'!A1024</f>
        <v>0</v>
      </c>
      <c r="J1023" s="1">
        <f>'3B 01-09-2025'!A1024</f>
        <v>0</v>
      </c>
      <c r="N1023" s="1">
        <f>'Cadre 01-09-2025'!A1024</f>
        <v>0</v>
      </c>
      <c r="R1023" s="11" t="str">
        <f t="shared" si="45"/>
        <v>102768 Q</v>
      </c>
      <c r="T1023" s="1" t="s">
        <v>2077</v>
      </c>
      <c r="U1023" s="1" t="str">
        <f t="shared" si="46"/>
        <v>SANCHEZ ROLAND</v>
      </c>
      <c r="V1023" s="1" t="str">
        <f t="shared" si="47"/>
        <v>11048 – ACADEMIE DE BILLARD DE ST DIZIER</v>
      </c>
    </row>
    <row r="1024" spans="2:22" ht="15.75" thickBot="1" x14ac:dyDescent="0.3">
      <c r="B1024" s="6" t="str">
        <f>'Libre 01-09-2025'!A1025</f>
        <v>149194 S</v>
      </c>
      <c r="C1024" s="1" t="str">
        <f>VLOOKUP(B1024,TableauLibre[],2,0)</f>
        <v>SANDRI LUCAS</v>
      </c>
      <c r="D1024" s="23" t="str">
        <f>VLOOKUP(B1024,TableauLibre[],8,0)</f>
        <v>11005 – E.S. HAGONDANGE</v>
      </c>
      <c r="F1024" s="1">
        <f>'Bande 01-09-2025'!A1025</f>
        <v>0</v>
      </c>
      <c r="J1024" s="1">
        <f>'3B 01-09-2025'!A1025</f>
        <v>0</v>
      </c>
      <c r="N1024" s="1">
        <f>'Cadre 01-09-2025'!A1025</f>
        <v>0</v>
      </c>
      <c r="R1024" s="11" t="str">
        <f t="shared" si="45"/>
        <v>149194 S</v>
      </c>
      <c r="T1024" s="1" t="s">
        <v>2079</v>
      </c>
      <c r="U1024" s="1" t="str">
        <f t="shared" si="46"/>
        <v>SANDRI LUCAS</v>
      </c>
      <c r="V1024" s="1" t="str">
        <f t="shared" si="47"/>
        <v>11005 – E.S. HAGONDANGE</v>
      </c>
    </row>
    <row r="1025" spans="2:22" ht="15.75" thickBot="1" x14ac:dyDescent="0.3">
      <c r="B1025" s="6" t="str">
        <f>'Libre 01-09-2025'!A1026</f>
        <v>010013 D</v>
      </c>
      <c r="C1025" s="1" t="str">
        <f>VLOOKUP(B1025,TableauLibre[],2,0)</f>
        <v>SANDRIN PATRICK</v>
      </c>
      <c r="D1025" s="23" t="str">
        <f>VLOOKUP(B1025,TableauLibre[],8,0)</f>
        <v>01035 – B.C. 60 COCOBEN</v>
      </c>
      <c r="F1025" s="1">
        <f>'Bande 01-09-2025'!A1026</f>
        <v>0</v>
      </c>
      <c r="J1025" s="1">
        <f>'3B 01-09-2025'!A1026</f>
        <v>0</v>
      </c>
      <c r="N1025" s="1">
        <f>'Cadre 01-09-2025'!A1026</f>
        <v>0</v>
      </c>
      <c r="R1025" s="11" t="str">
        <f t="shared" si="45"/>
        <v>010013 D</v>
      </c>
      <c r="T1025" s="1" t="s">
        <v>2081</v>
      </c>
      <c r="U1025" s="1" t="str">
        <f t="shared" si="46"/>
        <v>SANDRIN PATRICK</v>
      </c>
      <c r="V1025" s="1" t="str">
        <f t="shared" si="47"/>
        <v>01035 – B.C. 60 COCOBEN</v>
      </c>
    </row>
    <row r="1026" spans="2:22" ht="15.75" thickBot="1" x14ac:dyDescent="0.3">
      <c r="B1026" s="6" t="str">
        <f>'Libre 01-09-2025'!A1027</f>
        <v>148487 Z</v>
      </c>
      <c r="C1026" s="1" t="str">
        <f>VLOOKUP(B1026,TableauLibre[],2,0)</f>
        <v>SANTARELLI GASTON</v>
      </c>
      <c r="D1026" s="23" t="str">
        <f>VLOOKUP(B1026,TableauLibre[],8,0)</f>
        <v>11017 – BILLARD CLUB MOYEUVRE</v>
      </c>
      <c r="F1026" s="1">
        <f>'Bande 01-09-2025'!A1027</f>
        <v>0</v>
      </c>
      <c r="J1026" s="1">
        <f>'3B 01-09-2025'!A1027</f>
        <v>0</v>
      </c>
      <c r="N1026" s="1">
        <f>'Cadre 01-09-2025'!A1027</f>
        <v>0</v>
      </c>
      <c r="R1026" s="11" t="str">
        <f t="shared" ref="R1026:R1089" si="48">B1026</f>
        <v>148487 Z</v>
      </c>
      <c r="T1026" s="1" t="s">
        <v>2083</v>
      </c>
      <c r="U1026" s="1" t="str">
        <f t="shared" ref="U1026:U1089" si="49">VLOOKUP(T1026,B:D,2,0)</f>
        <v>SANTARELLI GASTON</v>
      </c>
      <c r="V1026" s="1" t="str">
        <f t="shared" ref="V1026:V1089" si="50">VLOOKUP(T1026,B:D,3,0)</f>
        <v>11017 – BILLARD CLUB MOYEUVRE</v>
      </c>
    </row>
    <row r="1027" spans="2:22" ht="15.75" thickBot="1" x14ac:dyDescent="0.3">
      <c r="B1027" s="6" t="str">
        <f>'Libre 01-09-2025'!A1028</f>
        <v>143537 R</v>
      </c>
      <c r="C1027" s="1" t="str">
        <f>VLOOKUP(B1027,TableauLibre[],2,0)</f>
        <v>SARTORI ALAIN</v>
      </c>
      <c r="D1027" s="23" t="str">
        <f>VLOOKUP(B1027,TableauLibre[],8,0)</f>
        <v>01070 – FCM BILLARD</v>
      </c>
      <c r="F1027" s="1">
        <f>'Bande 01-09-2025'!A1028</f>
        <v>0</v>
      </c>
      <c r="J1027" s="1">
        <f>'3B 01-09-2025'!A1028</f>
        <v>0</v>
      </c>
      <c r="N1027" s="1">
        <f>'Cadre 01-09-2025'!A1028</f>
        <v>0</v>
      </c>
      <c r="R1027" s="11" t="str">
        <f t="shared" si="48"/>
        <v>143537 R</v>
      </c>
      <c r="T1027" s="1" t="s">
        <v>2085</v>
      </c>
      <c r="U1027" s="1" t="str">
        <f t="shared" si="49"/>
        <v>SARTORI ALAIN</v>
      </c>
      <c r="V1027" s="1" t="str">
        <f t="shared" si="50"/>
        <v>01070 – FCM BILLARD</v>
      </c>
    </row>
    <row r="1028" spans="2:22" ht="15.75" thickBot="1" x14ac:dyDescent="0.3">
      <c r="B1028" s="6" t="str">
        <f>'Libre 01-09-2025'!A1029</f>
        <v>010156 Q</v>
      </c>
      <c r="C1028" s="1" t="str">
        <f>VLOOKUP(B1028,TableauLibre[],2,0)</f>
        <v>SAUER ALAIN</v>
      </c>
      <c r="D1028" s="23" t="str">
        <f>VLOOKUP(B1028,TableauLibre[],8,0)</f>
        <v>01035 – B.C. 60 COCOBEN</v>
      </c>
      <c r="F1028" s="1">
        <f>'Bande 01-09-2025'!A1029</f>
        <v>0</v>
      </c>
      <c r="J1028" s="1">
        <f>'3B 01-09-2025'!A1029</f>
        <v>0</v>
      </c>
      <c r="N1028" s="1">
        <f>'Cadre 01-09-2025'!A1029</f>
        <v>0</v>
      </c>
      <c r="R1028" s="11" t="str">
        <f t="shared" si="48"/>
        <v>010156 Q</v>
      </c>
      <c r="T1028" s="1" t="s">
        <v>2087</v>
      </c>
      <c r="U1028" s="1" t="str">
        <f t="shared" si="49"/>
        <v>SAUER ALAIN</v>
      </c>
      <c r="V1028" s="1" t="str">
        <f t="shared" si="50"/>
        <v>01035 – B.C. 60 COCOBEN</v>
      </c>
    </row>
    <row r="1029" spans="2:22" ht="15.75" thickBot="1" x14ac:dyDescent="0.3">
      <c r="B1029" s="6" t="str">
        <f>'Libre 01-09-2025'!A1030</f>
        <v>141128 A</v>
      </c>
      <c r="C1029" s="1" t="str">
        <f>VLOOKUP(B1029,TableauLibre[],2,0)</f>
        <v>SAUNERON YVES</v>
      </c>
      <c r="D1029" s="23" t="str">
        <f>VLOOKUP(B1029,TableauLibre[],8,0)</f>
        <v>05001 – ACAD.CHARLEVILLE-MEZIERES</v>
      </c>
      <c r="F1029" s="1">
        <f>'Bande 01-09-2025'!A1030</f>
        <v>0</v>
      </c>
      <c r="J1029" s="1">
        <f>'3B 01-09-2025'!A1030</f>
        <v>0</v>
      </c>
      <c r="N1029" s="1">
        <f>'Cadre 01-09-2025'!A1030</f>
        <v>0</v>
      </c>
      <c r="R1029" s="11" t="str">
        <f t="shared" si="48"/>
        <v>141128 A</v>
      </c>
      <c r="T1029" s="1" t="s">
        <v>2089</v>
      </c>
      <c r="U1029" s="1" t="str">
        <f t="shared" si="49"/>
        <v>SAUNERON YVES</v>
      </c>
      <c r="V1029" s="1" t="str">
        <f t="shared" si="50"/>
        <v>05001 – ACAD.CHARLEVILLE-MEZIERES</v>
      </c>
    </row>
    <row r="1030" spans="2:22" ht="15.75" thickBot="1" x14ac:dyDescent="0.3">
      <c r="B1030" s="6" t="str">
        <f>'Libre 01-09-2025'!A1031</f>
        <v>015023 V</v>
      </c>
      <c r="C1030" s="1" t="str">
        <f>VLOOKUP(B1030,TableauLibre[],2,0)</f>
        <v>SCALISI ALFIO</v>
      </c>
      <c r="D1030" s="23" t="str">
        <f>VLOOKUP(B1030,TableauLibre[],8,0)</f>
        <v>11013 – BILLARD CLUB METZ</v>
      </c>
      <c r="F1030" s="1">
        <f>'Bande 01-09-2025'!A1031</f>
        <v>0</v>
      </c>
      <c r="J1030" s="1">
        <f>'3B 01-09-2025'!A1031</f>
        <v>0</v>
      </c>
      <c r="N1030" s="1">
        <f>'Cadre 01-09-2025'!A1031</f>
        <v>0</v>
      </c>
      <c r="R1030" s="11" t="str">
        <f t="shared" si="48"/>
        <v>015023 V</v>
      </c>
      <c r="T1030" s="1" t="s">
        <v>2091</v>
      </c>
      <c r="U1030" s="1" t="str">
        <f t="shared" si="49"/>
        <v>SCALISI ALFIO</v>
      </c>
      <c r="V1030" s="1" t="str">
        <f t="shared" si="50"/>
        <v>11013 – BILLARD CLUB METZ</v>
      </c>
    </row>
    <row r="1031" spans="2:22" ht="15.75" thickBot="1" x14ac:dyDescent="0.3">
      <c r="B1031" s="6" t="str">
        <f>'Libre 01-09-2025'!A1032</f>
        <v>163601 C</v>
      </c>
      <c r="C1031" s="1" t="str">
        <f>VLOOKUP(B1031,TableauLibre[],2,0)</f>
        <v>SCAVAZZA LOUIS</v>
      </c>
      <c r="D1031" s="23" t="str">
        <f>VLOOKUP(B1031,TableauLibre[],8,0)</f>
        <v>11078 – BILLARD CLUB DE BRIEY</v>
      </c>
      <c r="F1031" s="1">
        <f>'Bande 01-09-2025'!A1032</f>
        <v>0</v>
      </c>
      <c r="J1031" s="1">
        <f>'3B 01-09-2025'!A1032</f>
        <v>0</v>
      </c>
      <c r="N1031" s="1">
        <f>'Cadre 01-09-2025'!A1032</f>
        <v>0</v>
      </c>
      <c r="R1031" s="11" t="str">
        <f t="shared" si="48"/>
        <v>163601 C</v>
      </c>
      <c r="T1031" s="1" t="s">
        <v>2093</v>
      </c>
      <c r="U1031" s="1" t="str">
        <f t="shared" si="49"/>
        <v>SCAVAZZA LOUIS</v>
      </c>
      <c r="V1031" s="1" t="str">
        <f t="shared" si="50"/>
        <v>11078 – BILLARD CLUB DE BRIEY</v>
      </c>
    </row>
    <row r="1032" spans="2:22" ht="15.75" thickBot="1" x14ac:dyDescent="0.3">
      <c r="B1032" s="6" t="str">
        <f>'Libre 01-09-2025'!A1033</f>
        <v>145644 S</v>
      </c>
      <c r="C1032" s="1" t="str">
        <f>VLOOKUP(B1032,TableauLibre[],2,0)</f>
        <v>SCHADE FELIX</v>
      </c>
      <c r="D1032" s="23" t="str">
        <f>VLOOKUP(B1032,TableauLibre[],8,0)</f>
        <v>05043 – ACAD. TAPIS VERT DE REIMS</v>
      </c>
      <c r="F1032" s="1">
        <f>'Bande 01-09-2025'!A1033</f>
        <v>0</v>
      </c>
      <c r="J1032" s="1">
        <f>'3B 01-09-2025'!A1033</f>
        <v>0</v>
      </c>
      <c r="N1032" s="1">
        <f>'Cadre 01-09-2025'!A1033</f>
        <v>0</v>
      </c>
      <c r="R1032" s="11" t="str">
        <f t="shared" si="48"/>
        <v>145644 S</v>
      </c>
      <c r="T1032" s="1" t="s">
        <v>2095</v>
      </c>
      <c r="U1032" s="1" t="str">
        <f t="shared" si="49"/>
        <v>SCHADE FELIX</v>
      </c>
      <c r="V1032" s="1" t="str">
        <f t="shared" si="50"/>
        <v>05043 – ACAD. TAPIS VERT DE REIMS</v>
      </c>
    </row>
    <row r="1033" spans="2:22" ht="15.75" thickBot="1" x14ac:dyDescent="0.3">
      <c r="B1033" s="6" t="str">
        <f>'Libre 01-09-2025'!A1034</f>
        <v>151516 R</v>
      </c>
      <c r="C1033" s="1" t="str">
        <f>VLOOKUP(B1033,TableauLibre[],2,0)</f>
        <v>SCHALTZ CHRISTOPHE</v>
      </c>
      <c r="D1033" s="23" t="str">
        <f>VLOOKUP(B1033,TableauLibre[],8,0)</f>
        <v>11032 – BILLARD CLUB HOMECOURT</v>
      </c>
      <c r="F1033" s="1">
        <f>'Bande 01-09-2025'!A1034</f>
        <v>0</v>
      </c>
      <c r="J1033" s="1">
        <f>'3B 01-09-2025'!A1034</f>
        <v>0</v>
      </c>
      <c r="N1033" s="1">
        <f>'Cadre 01-09-2025'!A1034</f>
        <v>0</v>
      </c>
      <c r="R1033" s="11" t="str">
        <f t="shared" si="48"/>
        <v>151516 R</v>
      </c>
      <c r="T1033" s="1" t="s">
        <v>2097</v>
      </c>
      <c r="U1033" s="1" t="str">
        <f t="shared" si="49"/>
        <v>SCHALTZ CHRISTOPHE</v>
      </c>
      <c r="V1033" s="1" t="str">
        <f t="shared" si="50"/>
        <v>11032 – BILLARD CLUB HOMECOURT</v>
      </c>
    </row>
    <row r="1034" spans="2:22" ht="15.75" thickBot="1" x14ac:dyDescent="0.3">
      <c r="B1034" s="6" t="str">
        <f>'Libre 01-09-2025'!A1035</f>
        <v>152771 F</v>
      </c>
      <c r="C1034" s="1" t="str">
        <f>VLOOKUP(B1034,TableauLibre[],2,0)</f>
        <v>SCHALTZ ERIN</v>
      </c>
      <c r="D1034" s="23" t="str">
        <f>VLOOKUP(B1034,TableauLibre[],8,0)</f>
        <v>11032 – BILLARD CLUB HOMECOURT</v>
      </c>
      <c r="F1034" s="1">
        <f>'Bande 01-09-2025'!A1035</f>
        <v>0</v>
      </c>
      <c r="J1034" s="1">
        <f>'3B 01-09-2025'!A1035</f>
        <v>0</v>
      </c>
      <c r="N1034" s="1">
        <f>'Cadre 01-09-2025'!A1035</f>
        <v>0</v>
      </c>
      <c r="R1034" s="11" t="str">
        <f t="shared" si="48"/>
        <v>152771 F</v>
      </c>
      <c r="T1034" s="1" t="s">
        <v>2099</v>
      </c>
      <c r="U1034" s="1" t="str">
        <f t="shared" si="49"/>
        <v>SCHALTZ ERIN</v>
      </c>
      <c r="V1034" s="1" t="str">
        <f t="shared" si="50"/>
        <v>11032 – BILLARD CLUB HOMECOURT</v>
      </c>
    </row>
    <row r="1035" spans="2:22" ht="15.75" thickBot="1" x14ac:dyDescent="0.3">
      <c r="B1035" s="6" t="str">
        <f>'Libre 01-09-2025'!A1036</f>
        <v>010136 W</v>
      </c>
      <c r="C1035" s="1" t="str">
        <f>VLOOKUP(B1035,TableauLibre[],2,0)</f>
        <v>SCHERRER PATRICK</v>
      </c>
      <c r="D1035" s="23" t="str">
        <f>VLOOKUP(B1035,TableauLibre[],8,0)</f>
        <v>01070 – FCM BILLARD</v>
      </c>
      <c r="F1035" s="1">
        <f>'Bande 01-09-2025'!A1036</f>
        <v>0</v>
      </c>
      <c r="J1035" s="1">
        <f>'3B 01-09-2025'!A1036</f>
        <v>0</v>
      </c>
      <c r="N1035" s="1">
        <f>'Cadre 01-09-2025'!A1036</f>
        <v>0</v>
      </c>
      <c r="R1035" s="11" t="str">
        <f t="shared" si="48"/>
        <v>010136 W</v>
      </c>
      <c r="T1035" s="1" t="s">
        <v>2101</v>
      </c>
      <c r="U1035" s="1" t="str">
        <f t="shared" si="49"/>
        <v>SCHERRER PATRICK</v>
      </c>
      <c r="V1035" s="1" t="str">
        <f t="shared" si="50"/>
        <v>01070 – FCM BILLARD</v>
      </c>
    </row>
    <row r="1036" spans="2:22" ht="15.75" thickBot="1" x14ac:dyDescent="0.3">
      <c r="B1036" s="6" t="str">
        <f>'Libre 01-09-2025'!A1037</f>
        <v>015227 R</v>
      </c>
      <c r="C1036" s="1" t="str">
        <f>VLOOKUP(B1036,TableauLibre[],2,0)</f>
        <v>SCHERSCHEL NICOLAS</v>
      </c>
      <c r="D1036" s="23" t="str">
        <f>VLOOKUP(B1036,TableauLibre[],8,0)</f>
        <v>11005 – E.S. HAGONDANGE</v>
      </c>
      <c r="F1036" s="1">
        <f>'Bande 01-09-2025'!A1037</f>
        <v>0</v>
      </c>
      <c r="J1036" s="1">
        <f>'3B 01-09-2025'!A1037</f>
        <v>0</v>
      </c>
      <c r="N1036" s="1">
        <f>'Cadre 01-09-2025'!A1037</f>
        <v>0</v>
      </c>
      <c r="R1036" s="11" t="str">
        <f t="shared" si="48"/>
        <v>015227 R</v>
      </c>
      <c r="T1036" s="1" t="s">
        <v>2103</v>
      </c>
      <c r="U1036" s="1" t="str">
        <f t="shared" si="49"/>
        <v>SCHERSCHEL NICOLAS</v>
      </c>
      <c r="V1036" s="1" t="str">
        <f t="shared" si="50"/>
        <v>11005 – E.S. HAGONDANGE</v>
      </c>
    </row>
    <row r="1037" spans="2:22" ht="15.75" thickBot="1" x14ac:dyDescent="0.3">
      <c r="B1037" s="6" t="str">
        <f>'Libre 01-09-2025'!A1038</f>
        <v>111931 B</v>
      </c>
      <c r="C1037" s="1" t="str">
        <f>VLOOKUP(B1037,TableauLibre[],2,0)</f>
        <v>SCHERTZER ANDRE</v>
      </c>
      <c r="D1037" s="23" t="str">
        <f>VLOOKUP(B1037,TableauLibre[],8,0)</f>
        <v>01010 – B.C. LINGOLSHEIM</v>
      </c>
      <c r="F1037" s="1">
        <f>'Bande 01-09-2025'!A1038</f>
        <v>0</v>
      </c>
      <c r="J1037" s="1">
        <f>'3B 01-09-2025'!A1038</f>
        <v>0</v>
      </c>
      <c r="N1037" s="1">
        <f>'Cadre 01-09-2025'!A1038</f>
        <v>0</v>
      </c>
      <c r="R1037" s="11" t="str">
        <f t="shared" si="48"/>
        <v>111931 B</v>
      </c>
      <c r="T1037" s="1" t="s">
        <v>2105</v>
      </c>
      <c r="U1037" s="1" t="str">
        <f t="shared" si="49"/>
        <v>SCHERTZER ANDRE</v>
      </c>
      <c r="V1037" s="1" t="str">
        <f t="shared" si="50"/>
        <v>01010 – B.C. LINGOLSHEIM</v>
      </c>
    </row>
    <row r="1038" spans="2:22" ht="15.75" thickBot="1" x14ac:dyDescent="0.3">
      <c r="B1038" s="6" t="str">
        <f>'Libre 01-09-2025'!A1039</f>
        <v>130448 G</v>
      </c>
      <c r="C1038" s="1" t="str">
        <f>VLOOKUP(B1038,TableauLibre[],2,0)</f>
        <v>SCHIANO DOMINIQUE</v>
      </c>
      <c r="D1038" s="23" t="str">
        <f>VLOOKUP(B1038,TableauLibre[],8,0)</f>
        <v>11063 – S.A.VERDUN SECTION BILLARD</v>
      </c>
      <c r="F1038" s="1">
        <f>'Bande 01-09-2025'!A1039</f>
        <v>0</v>
      </c>
      <c r="J1038" s="1">
        <f>'3B 01-09-2025'!A1039</f>
        <v>0</v>
      </c>
      <c r="N1038" s="1">
        <f>'Cadre 01-09-2025'!A1039</f>
        <v>0</v>
      </c>
      <c r="R1038" s="11" t="str">
        <f t="shared" si="48"/>
        <v>130448 G</v>
      </c>
      <c r="T1038" s="1" t="s">
        <v>2107</v>
      </c>
      <c r="U1038" s="1" t="str">
        <f t="shared" si="49"/>
        <v>SCHIANO DOMINIQUE</v>
      </c>
      <c r="V1038" s="1" t="str">
        <f t="shared" si="50"/>
        <v>11063 – S.A.VERDUN SECTION BILLARD</v>
      </c>
    </row>
    <row r="1039" spans="2:22" ht="15.75" thickBot="1" x14ac:dyDescent="0.3">
      <c r="B1039" s="6" t="str">
        <f>'Libre 01-09-2025'!A1040</f>
        <v>149006 N</v>
      </c>
      <c r="C1039" s="1" t="str">
        <f>VLOOKUP(B1039,TableauLibre[],2,0)</f>
        <v>SCHINCARIOL LOIC</v>
      </c>
      <c r="D1039" s="23" t="str">
        <f>VLOOKUP(B1039,TableauLibre[],8,0)</f>
        <v>11013 – BILLARD CLUB METZ</v>
      </c>
      <c r="F1039" s="1">
        <f>'Bande 01-09-2025'!A1040</f>
        <v>0</v>
      </c>
      <c r="J1039" s="1">
        <f>'3B 01-09-2025'!A1040</f>
        <v>0</v>
      </c>
      <c r="N1039" s="1">
        <f>'Cadre 01-09-2025'!A1040</f>
        <v>0</v>
      </c>
      <c r="R1039" s="11" t="str">
        <f t="shared" si="48"/>
        <v>149006 N</v>
      </c>
      <c r="T1039" s="1" t="s">
        <v>2109</v>
      </c>
      <c r="U1039" s="1" t="str">
        <f t="shared" si="49"/>
        <v>SCHINCARIOL LOIC</v>
      </c>
      <c r="V1039" s="1" t="str">
        <f t="shared" si="50"/>
        <v>11013 – BILLARD CLUB METZ</v>
      </c>
    </row>
    <row r="1040" spans="2:22" ht="15.75" thickBot="1" x14ac:dyDescent="0.3">
      <c r="B1040" s="6" t="str">
        <f>'Libre 01-09-2025'!A1041</f>
        <v>131602 Q</v>
      </c>
      <c r="C1040" s="1" t="str">
        <f>VLOOKUP(B1040,TableauLibre[],2,0)</f>
        <v>SCHIRRER JACQUES</v>
      </c>
      <c r="D1040" s="23" t="str">
        <f>VLOOKUP(B1040,TableauLibre[],8,0)</f>
        <v>01006 – AMICALE DE BILLARD ECKBOLSHEIM</v>
      </c>
      <c r="F1040" s="1">
        <f>'Bande 01-09-2025'!A1041</f>
        <v>0</v>
      </c>
      <c r="J1040" s="1">
        <f>'3B 01-09-2025'!A1041</f>
        <v>0</v>
      </c>
      <c r="N1040" s="1">
        <f>'Cadre 01-09-2025'!A1041</f>
        <v>0</v>
      </c>
      <c r="R1040" s="11" t="str">
        <f t="shared" si="48"/>
        <v>131602 Q</v>
      </c>
      <c r="T1040" s="1" t="s">
        <v>2111</v>
      </c>
      <c r="U1040" s="1" t="str">
        <f t="shared" si="49"/>
        <v>SCHIRRER JACQUES</v>
      </c>
      <c r="V1040" s="1" t="str">
        <f t="shared" si="50"/>
        <v>01006 – AMICALE DE BILLARD ECKBOLSHEIM</v>
      </c>
    </row>
    <row r="1041" spans="2:22" ht="15.75" thickBot="1" x14ac:dyDescent="0.3">
      <c r="B1041" s="6" t="str">
        <f>'Libre 01-09-2025'!A1042</f>
        <v>010305 J</v>
      </c>
      <c r="C1041" s="1" t="str">
        <f>VLOOKUP(B1041,TableauLibre[],2,0)</f>
        <v>SCHLAGDENHAUFFEN ALFRED</v>
      </c>
      <c r="D1041" s="23" t="str">
        <f>VLOOKUP(B1041,TableauLibre[],8,0)</f>
        <v>01002 – B.C 1935 STRASBOURG-SCHILTIGHEIM</v>
      </c>
      <c r="F1041" s="1">
        <f>'Bande 01-09-2025'!A1042</f>
        <v>0</v>
      </c>
      <c r="J1041" s="1">
        <f>'3B 01-09-2025'!A1042</f>
        <v>0</v>
      </c>
      <c r="N1041" s="1">
        <f>'Cadre 01-09-2025'!A1042</f>
        <v>0</v>
      </c>
      <c r="R1041" s="11" t="str">
        <f t="shared" si="48"/>
        <v>010305 J</v>
      </c>
      <c r="T1041" s="1" t="s">
        <v>2113</v>
      </c>
      <c r="U1041" s="1" t="str">
        <f t="shared" si="49"/>
        <v>SCHLAGDENHAUFFEN ALFRED</v>
      </c>
      <c r="V1041" s="1" t="str">
        <f t="shared" si="50"/>
        <v>01002 – B.C 1935 STRASBOURG-SCHILTIGHEIM</v>
      </c>
    </row>
    <row r="1042" spans="2:22" ht="15.75" thickBot="1" x14ac:dyDescent="0.3">
      <c r="B1042" s="6" t="str">
        <f>'Libre 01-09-2025'!A1043</f>
        <v>160008 X</v>
      </c>
      <c r="C1042" s="1" t="str">
        <f>VLOOKUP(B1042,TableauLibre[],2,0)</f>
        <v>SCHLUPP LYDIE</v>
      </c>
      <c r="D1042" s="23" t="str">
        <f>VLOOKUP(B1042,TableauLibre[],8,0)</f>
        <v>11022 – ACADEMIE DE BILLARD SAINT-MAX / NANCY</v>
      </c>
      <c r="F1042" s="1">
        <f>'Bande 01-09-2025'!A1043</f>
        <v>0</v>
      </c>
      <c r="J1042" s="1">
        <f>'3B 01-09-2025'!A1043</f>
        <v>0</v>
      </c>
      <c r="N1042" s="1">
        <f>'Cadre 01-09-2025'!A1043</f>
        <v>0</v>
      </c>
      <c r="R1042" s="11" t="str">
        <f t="shared" si="48"/>
        <v>160008 X</v>
      </c>
      <c r="T1042" s="1" t="s">
        <v>2115</v>
      </c>
      <c r="U1042" s="1" t="str">
        <f t="shared" si="49"/>
        <v>SCHLUPP LYDIE</v>
      </c>
      <c r="V1042" s="1" t="str">
        <f t="shared" si="50"/>
        <v>11022 – ACADEMIE DE BILLARD SAINT-MAX / NANCY</v>
      </c>
    </row>
    <row r="1043" spans="2:22" ht="15.75" thickBot="1" x14ac:dyDescent="0.3">
      <c r="B1043" s="6" t="str">
        <f>'Libre 01-09-2025'!A1044</f>
        <v>168121 Q</v>
      </c>
      <c r="C1043" s="1" t="str">
        <f>VLOOKUP(B1043,TableauLibre[],2,0)</f>
        <v>SCHMALTZ JULES</v>
      </c>
      <c r="D1043" s="23" t="str">
        <f>VLOOKUP(B1043,TableauLibre[],8,0)</f>
        <v>11005 – E.S. HAGONDANGE</v>
      </c>
      <c r="F1043" s="1">
        <f>'Bande 01-09-2025'!A1044</f>
        <v>0</v>
      </c>
      <c r="J1043" s="1">
        <f>'3B 01-09-2025'!A1044</f>
        <v>0</v>
      </c>
      <c r="N1043" s="1">
        <f>'Cadre 01-09-2025'!A1044</f>
        <v>0</v>
      </c>
      <c r="R1043" s="11" t="str">
        <f t="shared" si="48"/>
        <v>168121 Q</v>
      </c>
      <c r="T1043" s="1" t="s">
        <v>2882</v>
      </c>
      <c r="U1043" s="1" t="str">
        <f t="shared" si="49"/>
        <v>SCHMALTZ JULES</v>
      </c>
      <c r="V1043" s="1" t="str">
        <f t="shared" si="50"/>
        <v>11005 – E.S. HAGONDANGE</v>
      </c>
    </row>
    <row r="1044" spans="2:22" ht="15.75" thickBot="1" x14ac:dyDescent="0.3">
      <c r="B1044" s="6" t="str">
        <f>'Libre 01-09-2025'!A1045</f>
        <v>010255 L</v>
      </c>
      <c r="C1044" s="1" t="str">
        <f>VLOOKUP(B1044,TableauLibre[],2,0)</f>
        <v>SCHMIDT FRANCOIS</v>
      </c>
      <c r="D1044" s="23" t="str">
        <f>VLOOKUP(B1044,TableauLibre[],8,0)</f>
        <v>01006 – AMICALE DE BILLARD ECKBOLSHEIM</v>
      </c>
      <c r="F1044" s="1">
        <f>'Bande 01-09-2025'!A1045</f>
        <v>0</v>
      </c>
      <c r="J1044" s="1">
        <f>'3B 01-09-2025'!A1045</f>
        <v>0</v>
      </c>
      <c r="N1044" s="1">
        <f>'Cadre 01-09-2025'!A1045</f>
        <v>0</v>
      </c>
      <c r="R1044" s="11" t="str">
        <f t="shared" si="48"/>
        <v>010255 L</v>
      </c>
      <c r="T1044" s="1" t="s">
        <v>2117</v>
      </c>
      <c r="U1044" s="1" t="str">
        <f t="shared" si="49"/>
        <v>SCHMIDT FRANCOIS</v>
      </c>
      <c r="V1044" s="1" t="str">
        <f t="shared" si="50"/>
        <v>01006 – AMICALE DE BILLARD ECKBOLSHEIM</v>
      </c>
    </row>
    <row r="1045" spans="2:22" ht="15.75" thickBot="1" x14ac:dyDescent="0.3">
      <c r="B1045" s="6" t="str">
        <f>'Libre 01-09-2025'!A1046</f>
        <v>101984 M</v>
      </c>
      <c r="C1045" s="1" t="str">
        <f>VLOOKUP(B1045,TableauLibre[],2,0)</f>
        <v>SCHMITT MARCEL</v>
      </c>
      <c r="D1045" s="23" t="str">
        <f>VLOOKUP(B1045,TableauLibre[],8,0)</f>
        <v>01016 – B.C. HAGUENAU</v>
      </c>
      <c r="F1045" s="1">
        <f>'Bande 01-09-2025'!A1046</f>
        <v>0</v>
      </c>
      <c r="J1045" s="1">
        <f>'3B 01-09-2025'!A1046</f>
        <v>0</v>
      </c>
      <c r="N1045" s="1">
        <f>'Cadre 01-09-2025'!A1046</f>
        <v>0</v>
      </c>
      <c r="R1045" s="11" t="str">
        <f t="shared" si="48"/>
        <v>101984 M</v>
      </c>
      <c r="T1045" s="1" t="s">
        <v>2119</v>
      </c>
      <c r="U1045" s="1" t="str">
        <f t="shared" si="49"/>
        <v>SCHMITT MARCEL</v>
      </c>
      <c r="V1045" s="1" t="str">
        <f t="shared" si="50"/>
        <v>01016 – B.C. HAGUENAU</v>
      </c>
    </row>
    <row r="1046" spans="2:22" ht="15.75" thickBot="1" x14ac:dyDescent="0.3">
      <c r="B1046" s="6" t="str">
        <f>'Libre 01-09-2025'!A1047</f>
        <v>014780 M</v>
      </c>
      <c r="C1046" s="1" t="str">
        <f>VLOOKUP(B1046,TableauLibre[],2,0)</f>
        <v>SCHNEIDER JEAN MARIE</v>
      </c>
      <c r="D1046" s="23" t="str">
        <f>VLOOKUP(B1046,TableauLibre[],8,0)</f>
        <v>11005 – E.S. HAGONDANGE</v>
      </c>
      <c r="F1046" s="1">
        <f>'Bande 01-09-2025'!A1047</f>
        <v>0</v>
      </c>
      <c r="J1046" s="1">
        <f>'3B 01-09-2025'!A1047</f>
        <v>0</v>
      </c>
      <c r="N1046" s="1">
        <f>'Cadre 01-09-2025'!A1047</f>
        <v>0</v>
      </c>
      <c r="R1046" s="11" t="str">
        <f t="shared" si="48"/>
        <v>014780 M</v>
      </c>
      <c r="T1046" s="1" t="s">
        <v>2121</v>
      </c>
      <c r="U1046" s="1" t="str">
        <f t="shared" si="49"/>
        <v>SCHNEIDER JEAN MARIE</v>
      </c>
      <c r="V1046" s="1" t="str">
        <f t="shared" si="50"/>
        <v>11005 – E.S. HAGONDANGE</v>
      </c>
    </row>
    <row r="1047" spans="2:22" ht="15.75" thickBot="1" x14ac:dyDescent="0.3">
      <c r="B1047" s="6" t="str">
        <f>'Libre 01-09-2025'!A1048</f>
        <v>142288 Q</v>
      </c>
      <c r="C1047" s="1" t="str">
        <f>VLOOKUP(B1047,TableauLibre[],2,0)</f>
        <v>SCHNEIDER ROBERT</v>
      </c>
      <c r="D1047" s="23" t="str">
        <f>VLOOKUP(B1047,TableauLibre[],8,0)</f>
        <v>01006 – AMICALE DE BILLARD ECKBOLSHEIM</v>
      </c>
      <c r="F1047" s="1">
        <f>'Bande 01-09-2025'!A1048</f>
        <v>0</v>
      </c>
      <c r="J1047" s="1">
        <f>'3B 01-09-2025'!A1048</f>
        <v>0</v>
      </c>
      <c r="N1047" s="1">
        <f>'Cadre 01-09-2025'!A1048</f>
        <v>0</v>
      </c>
      <c r="R1047" s="11" t="str">
        <f t="shared" si="48"/>
        <v>142288 Q</v>
      </c>
      <c r="T1047" s="1" t="s">
        <v>2123</v>
      </c>
      <c r="U1047" s="1" t="str">
        <f t="shared" si="49"/>
        <v>SCHNEIDER ROBERT</v>
      </c>
      <c r="V1047" s="1" t="str">
        <f t="shared" si="50"/>
        <v>01006 – AMICALE DE BILLARD ECKBOLSHEIM</v>
      </c>
    </row>
    <row r="1048" spans="2:22" ht="15.75" thickBot="1" x14ac:dyDescent="0.3">
      <c r="B1048" s="6" t="str">
        <f>'Libre 01-09-2025'!A1049</f>
        <v>140761 X</v>
      </c>
      <c r="C1048" s="1" t="str">
        <f>VLOOKUP(B1048,TableauLibre[],2,0)</f>
        <v>SCHNEIDER VIRGILE</v>
      </c>
      <c r="D1048" s="23" t="str">
        <f>VLOOKUP(B1048,TableauLibre[],8,0)</f>
        <v>11003 – BILLARD CLUB BAN SAINT MARTIN</v>
      </c>
      <c r="F1048" s="1">
        <f>'Bande 01-09-2025'!A1049</f>
        <v>0</v>
      </c>
      <c r="J1048" s="1">
        <f>'3B 01-09-2025'!A1049</f>
        <v>0</v>
      </c>
      <c r="N1048" s="1">
        <f>'Cadre 01-09-2025'!A1049</f>
        <v>0</v>
      </c>
      <c r="R1048" s="11" t="str">
        <f t="shared" si="48"/>
        <v>140761 X</v>
      </c>
      <c r="T1048" s="1" t="s">
        <v>2125</v>
      </c>
      <c r="U1048" s="1" t="str">
        <f t="shared" si="49"/>
        <v>SCHNEIDER VIRGILE</v>
      </c>
      <c r="V1048" s="1" t="str">
        <f t="shared" si="50"/>
        <v>11003 – BILLARD CLUB BAN SAINT MARTIN</v>
      </c>
    </row>
    <row r="1049" spans="2:22" ht="15.75" thickBot="1" x14ac:dyDescent="0.3">
      <c r="B1049" s="6" t="str">
        <f>'Libre 01-09-2025'!A1050</f>
        <v>101995 X</v>
      </c>
      <c r="C1049" s="1" t="str">
        <f>VLOOKUP(B1049,TableauLibre[],2,0)</f>
        <v>SCHNELL RENE</v>
      </c>
      <c r="D1049" s="23" t="str">
        <f>VLOOKUP(B1049,TableauLibre[],8,0)</f>
        <v>01010 – B.C. LINGOLSHEIM</v>
      </c>
      <c r="F1049" s="1">
        <f>'Bande 01-09-2025'!A1050</f>
        <v>0</v>
      </c>
      <c r="J1049" s="1">
        <f>'3B 01-09-2025'!A1050</f>
        <v>0</v>
      </c>
      <c r="N1049" s="1">
        <f>'Cadre 01-09-2025'!A1050</f>
        <v>0</v>
      </c>
      <c r="R1049" s="11" t="str">
        <f t="shared" si="48"/>
        <v>101995 X</v>
      </c>
      <c r="T1049" s="1" t="s">
        <v>2127</v>
      </c>
      <c r="U1049" s="1" t="str">
        <f t="shared" si="49"/>
        <v>SCHNELL RENE</v>
      </c>
      <c r="V1049" s="1" t="str">
        <f t="shared" si="50"/>
        <v>01010 – B.C. LINGOLSHEIM</v>
      </c>
    </row>
    <row r="1050" spans="2:22" ht="15.75" thickBot="1" x14ac:dyDescent="0.3">
      <c r="B1050" s="6" t="str">
        <f>'Libre 01-09-2025'!A1051</f>
        <v>101948 C</v>
      </c>
      <c r="C1050" s="1" t="str">
        <f>VLOOKUP(B1050,TableauLibre[],2,0)</f>
        <v>SCHUB PHILIPPE</v>
      </c>
      <c r="D1050" s="23" t="str">
        <f>VLOOKUP(B1050,TableauLibre[],8,0)</f>
        <v>01002 – B.C 1935 STRASBOURG-SCHILTIGHEIM</v>
      </c>
      <c r="F1050" s="1">
        <f>'Bande 01-09-2025'!A1051</f>
        <v>0</v>
      </c>
      <c r="J1050" s="1">
        <f>'3B 01-09-2025'!A1051</f>
        <v>0</v>
      </c>
      <c r="N1050" s="1">
        <f>'Cadre 01-09-2025'!A1051</f>
        <v>0</v>
      </c>
      <c r="R1050" s="11" t="str">
        <f t="shared" si="48"/>
        <v>101948 C</v>
      </c>
      <c r="T1050" s="1" t="s">
        <v>2129</v>
      </c>
      <c r="U1050" s="1" t="str">
        <f t="shared" si="49"/>
        <v>SCHUB PHILIPPE</v>
      </c>
      <c r="V1050" s="1" t="str">
        <f t="shared" si="50"/>
        <v>01002 – B.C 1935 STRASBOURG-SCHILTIGHEIM</v>
      </c>
    </row>
    <row r="1051" spans="2:22" ht="15.75" thickBot="1" x14ac:dyDescent="0.3">
      <c r="B1051" s="6" t="str">
        <f>'Libre 01-09-2025'!A1052</f>
        <v>103801 J</v>
      </c>
      <c r="C1051" s="1" t="str">
        <f>VLOOKUP(B1051,TableauLibre[],2,0)</f>
        <v>SCHULZ EVARISTE</v>
      </c>
      <c r="D1051" s="23" t="str">
        <f>VLOOKUP(B1051,TableauLibre[],8,0)</f>
        <v>11062 – CERCLE DE BILLARD FRANCAIS ST AVOLD</v>
      </c>
      <c r="F1051" s="1">
        <f>'Bande 01-09-2025'!A1052</f>
        <v>0</v>
      </c>
      <c r="J1051" s="1">
        <f>'3B 01-09-2025'!A1052</f>
        <v>0</v>
      </c>
      <c r="N1051" s="1">
        <f>'Cadre 01-09-2025'!A1052</f>
        <v>0</v>
      </c>
      <c r="R1051" s="11" t="str">
        <f t="shared" si="48"/>
        <v>103801 J</v>
      </c>
      <c r="T1051" s="1" t="s">
        <v>2131</v>
      </c>
      <c r="U1051" s="1" t="str">
        <f t="shared" si="49"/>
        <v>SCHULZ EVARISTE</v>
      </c>
      <c r="V1051" s="1" t="str">
        <f t="shared" si="50"/>
        <v>11062 – CERCLE DE BILLARD FRANCAIS ST AVOLD</v>
      </c>
    </row>
    <row r="1052" spans="2:22" ht="15.75" thickBot="1" x14ac:dyDescent="0.3">
      <c r="B1052" s="6" t="str">
        <f>'Libre 01-09-2025'!A1053</f>
        <v>107471 N</v>
      </c>
      <c r="C1052" s="1" t="str">
        <f>VLOOKUP(B1052,TableauLibre[],2,0)</f>
        <v>SCHWARTZ JULIEN</v>
      </c>
      <c r="D1052" s="23" t="str">
        <f>VLOOKUP(B1052,TableauLibre[],8,0)</f>
        <v>11067 – BILLARD CLUB FLORANGE</v>
      </c>
      <c r="F1052" s="1">
        <f>'Bande 01-09-2025'!A1053</f>
        <v>0</v>
      </c>
      <c r="J1052" s="1">
        <f>'3B 01-09-2025'!A1053</f>
        <v>0</v>
      </c>
      <c r="N1052" s="1">
        <f>'Cadre 01-09-2025'!A1053</f>
        <v>0</v>
      </c>
      <c r="R1052" s="11" t="str">
        <f t="shared" si="48"/>
        <v>107471 N</v>
      </c>
      <c r="T1052" s="1" t="s">
        <v>2133</v>
      </c>
      <c r="U1052" s="1" t="str">
        <f t="shared" si="49"/>
        <v>SCHWARTZ JULIEN</v>
      </c>
      <c r="V1052" s="1" t="str">
        <f t="shared" si="50"/>
        <v>11067 – BILLARD CLUB FLORANGE</v>
      </c>
    </row>
    <row r="1053" spans="2:22" ht="15.75" thickBot="1" x14ac:dyDescent="0.3">
      <c r="B1053" s="6" t="str">
        <f>'Libre 01-09-2025'!A1054</f>
        <v>173994 Z</v>
      </c>
      <c r="C1053" s="1" t="str">
        <f>VLOOKUP(B1053,TableauLibre[],2,0)</f>
        <v>SCHWARZ ROBERT</v>
      </c>
      <c r="D1053" s="23" t="str">
        <f>VLOOKUP(B1053,TableauLibre[],8,0)</f>
        <v>11073 – BILLARD CLUB GERARDMER</v>
      </c>
      <c r="F1053" s="1">
        <f>'Bande 01-09-2025'!A1054</f>
        <v>0</v>
      </c>
      <c r="J1053" s="1">
        <f>'3B 01-09-2025'!A1054</f>
        <v>0</v>
      </c>
      <c r="N1053" s="1">
        <f>'Cadre 01-09-2025'!A1054</f>
        <v>0</v>
      </c>
      <c r="R1053" s="11" t="str">
        <f t="shared" si="48"/>
        <v>173994 Z</v>
      </c>
      <c r="T1053" s="1" t="s">
        <v>2135</v>
      </c>
      <c r="U1053" s="1" t="str">
        <f t="shared" si="49"/>
        <v>SCHWARZ ROBERT</v>
      </c>
      <c r="V1053" s="1" t="str">
        <f t="shared" si="50"/>
        <v>11073 – BILLARD CLUB GERARDMER</v>
      </c>
    </row>
    <row r="1054" spans="2:22" ht="15.75" thickBot="1" x14ac:dyDescent="0.3">
      <c r="B1054" s="6" t="str">
        <f>'Libre 01-09-2025'!A1055</f>
        <v>125722 M</v>
      </c>
      <c r="C1054" s="1" t="str">
        <f>VLOOKUP(B1054,TableauLibre[],2,0)</f>
        <v>SCHWENKE BERNARD</v>
      </c>
      <c r="D1054" s="23" t="str">
        <f>VLOOKUP(B1054,TableauLibre[],8,0)</f>
        <v>11074 – COURCELLES SUR NIED</v>
      </c>
      <c r="F1054" s="1">
        <f>'Bande 01-09-2025'!A1055</f>
        <v>0</v>
      </c>
      <c r="J1054" s="1">
        <f>'3B 01-09-2025'!A1055</f>
        <v>0</v>
      </c>
      <c r="N1054" s="1">
        <f>'Cadre 01-09-2025'!A1055</f>
        <v>0</v>
      </c>
      <c r="R1054" s="11" t="str">
        <f t="shared" si="48"/>
        <v>125722 M</v>
      </c>
      <c r="T1054" s="1" t="s">
        <v>2137</v>
      </c>
      <c r="U1054" s="1" t="str">
        <f t="shared" si="49"/>
        <v>SCHWENKE BERNARD</v>
      </c>
      <c r="V1054" s="1" t="str">
        <f t="shared" si="50"/>
        <v>11074 – COURCELLES SUR NIED</v>
      </c>
    </row>
    <row r="1055" spans="2:22" ht="15.75" thickBot="1" x14ac:dyDescent="0.3">
      <c r="B1055" s="6" t="str">
        <f>'Libre 01-09-2025'!A1056</f>
        <v>136232 S</v>
      </c>
      <c r="C1055" s="1" t="str">
        <f>VLOOKUP(B1055,TableauLibre[],2,0)</f>
        <v>SEGAULT CLAUDE</v>
      </c>
      <c r="D1055" s="23" t="str">
        <f>VLOOKUP(B1055,TableauLibre[],8,0)</f>
        <v>11055 – BILLARD CLUB TOULOIS</v>
      </c>
      <c r="F1055" s="1">
        <f>'Bande 01-09-2025'!A1056</f>
        <v>0</v>
      </c>
      <c r="J1055" s="1">
        <f>'3B 01-09-2025'!A1056</f>
        <v>0</v>
      </c>
      <c r="N1055" s="1">
        <f>'Cadre 01-09-2025'!A1056</f>
        <v>0</v>
      </c>
      <c r="R1055" s="11" t="str">
        <f t="shared" si="48"/>
        <v>136232 S</v>
      </c>
      <c r="T1055" s="1" t="s">
        <v>2139</v>
      </c>
      <c r="U1055" s="1" t="str">
        <f t="shared" si="49"/>
        <v>SEGAULT CLAUDE</v>
      </c>
      <c r="V1055" s="1" t="str">
        <f t="shared" si="50"/>
        <v>11055 – BILLARD CLUB TOULOIS</v>
      </c>
    </row>
    <row r="1056" spans="2:22" ht="15.75" thickBot="1" x14ac:dyDescent="0.3">
      <c r="B1056" s="6" t="str">
        <f>'Libre 01-09-2025'!A1057</f>
        <v>123520 U</v>
      </c>
      <c r="C1056" s="1" t="str">
        <f>VLOOKUP(B1056,TableauLibre[],2,0)</f>
        <v>SEHER RAYNAL</v>
      </c>
      <c r="D1056" s="23" t="str">
        <f>VLOOKUP(B1056,TableauLibre[],8,0)</f>
        <v>01010 – B.C. LINGOLSHEIM</v>
      </c>
      <c r="F1056" s="1">
        <f>'Bande 01-09-2025'!A1057</f>
        <v>0</v>
      </c>
      <c r="J1056" s="1">
        <f>'3B 01-09-2025'!A1057</f>
        <v>0</v>
      </c>
      <c r="N1056" s="1">
        <f>'Cadre 01-09-2025'!A1057</f>
        <v>0</v>
      </c>
      <c r="R1056" s="11" t="str">
        <f t="shared" si="48"/>
        <v>123520 U</v>
      </c>
      <c r="T1056" s="1" t="s">
        <v>2141</v>
      </c>
      <c r="U1056" s="1" t="str">
        <f t="shared" si="49"/>
        <v>SEHER RAYNAL</v>
      </c>
      <c r="V1056" s="1" t="str">
        <f t="shared" si="50"/>
        <v>01010 – B.C. LINGOLSHEIM</v>
      </c>
    </row>
    <row r="1057" spans="2:22" ht="15.75" thickBot="1" x14ac:dyDescent="0.3">
      <c r="B1057" s="6" t="str">
        <f>'Libre 01-09-2025'!A1058</f>
        <v>011810 G</v>
      </c>
      <c r="C1057" s="1" t="str">
        <f>VLOOKUP(B1057,TableauLibre[],2,0)</f>
        <v>SEK JEAN JACQUES</v>
      </c>
      <c r="D1057" s="23" t="str">
        <f>VLOOKUP(B1057,TableauLibre[],8,0)</f>
        <v>05043 – ACAD. TAPIS VERT DE REIMS</v>
      </c>
      <c r="F1057" s="1">
        <f>'Bande 01-09-2025'!A1058</f>
        <v>0</v>
      </c>
      <c r="J1057" s="1">
        <f>'3B 01-09-2025'!A1058</f>
        <v>0</v>
      </c>
      <c r="N1057" s="1">
        <f>'Cadre 01-09-2025'!A1058</f>
        <v>0</v>
      </c>
      <c r="R1057" s="11" t="str">
        <f t="shared" si="48"/>
        <v>011810 G</v>
      </c>
      <c r="T1057" s="1" t="s">
        <v>2143</v>
      </c>
      <c r="U1057" s="1" t="str">
        <f t="shared" si="49"/>
        <v>SEK JEAN JACQUES</v>
      </c>
      <c r="V1057" s="1" t="str">
        <f t="shared" si="50"/>
        <v>05043 – ACAD. TAPIS VERT DE REIMS</v>
      </c>
    </row>
    <row r="1058" spans="2:22" ht="15.75" thickBot="1" x14ac:dyDescent="0.3">
      <c r="B1058" s="6" t="str">
        <f>'Libre 01-09-2025'!A1059</f>
        <v>189102 W</v>
      </c>
      <c r="C1058" s="1" t="str">
        <f>VLOOKUP(B1058,TableauLibre[],2,0)</f>
        <v>SELLIER FREDERIC</v>
      </c>
      <c r="D1058" s="23" t="str">
        <f>VLOOKUP(B1058,TableauLibre[],8,0)</f>
        <v>05023 – BILLARD CLUB NOGENTAIS</v>
      </c>
      <c r="F1058" s="1">
        <f>'Bande 01-09-2025'!A1059</f>
        <v>0</v>
      </c>
      <c r="J1058" s="1">
        <f>'3B 01-09-2025'!A1059</f>
        <v>0</v>
      </c>
      <c r="N1058" s="1">
        <f>'Cadre 01-09-2025'!A1059</f>
        <v>0</v>
      </c>
      <c r="R1058" s="11" t="str">
        <f t="shared" si="48"/>
        <v>189102 W</v>
      </c>
      <c r="T1058" s="1" t="s">
        <v>2884</v>
      </c>
      <c r="U1058" s="1" t="str">
        <f t="shared" si="49"/>
        <v>SELLIER FREDERIC</v>
      </c>
      <c r="V1058" s="1" t="str">
        <f t="shared" si="50"/>
        <v>05023 – BILLARD CLUB NOGENTAIS</v>
      </c>
    </row>
    <row r="1059" spans="2:22" ht="15.75" thickBot="1" x14ac:dyDescent="0.3">
      <c r="B1059" s="6" t="str">
        <f>'Libre 01-09-2025'!A1060</f>
        <v>014975 Z</v>
      </c>
      <c r="C1059" s="1" t="str">
        <f>VLOOKUP(B1059,TableauLibre[],2,0)</f>
        <v>SENOT CHRISTIAN</v>
      </c>
      <c r="D1059" s="23" t="str">
        <f>VLOOKUP(B1059,TableauLibre[],8,0)</f>
        <v>11049 – BILLARD CLUB MONTIER EN DER</v>
      </c>
      <c r="F1059" s="1">
        <f>'Bande 01-09-2025'!A1060</f>
        <v>0</v>
      </c>
      <c r="J1059" s="1">
        <f>'3B 01-09-2025'!A1060</f>
        <v>0</v>
      </c>
      <c r="N1059" s="1">
        <f>'Cadre 01-09-2025'!A1060</f>
        <v>0</v>
      </c>
      <c r="R1059" s="11" t="str">
        <f t="shared" si="48"/>
        <v>014975 Z</v>
      </c>
      <c r="T1059" s="1" t="s">
        <v>2145</v>
      </c>
      <c r="U1059" s="1" t="str">
        <f t="shared" si="49"/>
        <v>SENOT CHRISTIAN</v>
      </c>
      <c r="V1059" s="1" t="str">
        <f t="shared" si="50"/>
        <v>11049 – BILLARD CLUB MONTIER EN DER</v>
      </c>
    </row>
    <row r="1060" spans="2:22" ht="15.75" thickBot="1" x14ac:dyDescent="0.3">
      <c r="B1060" s="6" t="str">
        <f>'Libre 01-09-2025'!A1061</f>
        <v>014814 U</v>
      </c>
      <c r="C1060" s="1" t="str">
        <f>VLOOKUP(B1060,TableauLibre[],2,0)</f>
        <v>SEPANIK CLAUDE</v>
      </c>
      <c r="D1060" s="23" t="str">
        <f>VLOOKUP(B1060,TableauLibre[],8,0)</f>
        <v>11013 – BILLARD CLUB METZ</v>
      </c>
      <c r="F1060" s="1">
        <f>'Bande 01-09-2025'!A1061</f>
        <v>0</v>
      </c>
      <c r="J1060" s="1">
        <f>'3B 01-09-2025'!A1061</f>
        <v>0</v>
      </c>
      <c r="N1060" s="1">
        <f>'Cadre 01-09-2025'!A1061</f>
        <v>0</v>
      </c>
      <c r="R1060" s="11" t="str">
        <f t="shared" si="48"/>
        <v>014814 U</v>
      </c>
      <c r="T1060" s="1" t="s">
        <v>2147</v>
      </c>
      <c r="U1060" s="1" t="str">
        <f t="shared" si="49"/>
        <v>SEPANIK CLAUDE</v>
      </c>
      <c r="V1060" s="1" t="str">
        <f t="shared" si="50"/>
        <v>11013 – BILLARD CLUB METZ</v>
      </c>
    </row>
    <row r="1061" spans="2:22" ht="15.75" thickBot="1" x14ac:dyDescent="0.3">
      <c r="B1061" s="6" t="str">
        <f>'Libre 01-09-2025'!A1062</f>
        <v>115453 N</v>
      </c>
      <c r="C1061" s="1" t="str">
        <f>VLOOKUP(B1061,TableauLibre[],2,0)</f>
        <v>SERON DANIEL</v>
      </c>
      <c r="D1061" s="23" t="str">
        <f>VLOOKUP(B1061,TableauLibre[],8,0)</f>
        <v>11022 – ACADEMIE DE BILLARD SAINT-MAX / NANCY</v>
      </c>
      <c r="F1061" s="1">
        <f>'Bande 01-09-2025'!A1062</f>
        <v>0</v>
      </c>
      <c r="J1061" s="1">
        <f>'3B 01-09-2025'!A1062</f>
        <v>0</v>
      </c>
      <c r="N1061" s="1">
        <f>'Cadre 01-09-2025'!A1062</f>
        <v>0</v>
      </c>
      <c r="R1061" s="11" t="str">
        <f t="shared" si="48"/>
        <v>115453 N</v>
      </c>
      <c r="T1061" s="1" t="s">
        <v>2149</v>
      </c>
      <c r="U1061" s="1" t="str">
        <f t="shared" si="49"/>
        <v>SERON DANIEL</v>
      </c>
      <c r="V1061" s="1" t="str">
        <f t="shared" si="50"/>
        <v>11022 – ACADEMIE DE BILLARD SAINT-MAX / NANCY</v>
      </c>
    </row>
    <row r="1062" spans="2:22" ht="15.75" thickBot="1" x14ac:dyDescent="0.3">
      <c r="B1062" s="6" t="str">
        <f>'Libre 01-09-2025'!A1063</f>
        <v>015180 W</v>
      </c>
      <c r="C1062" s="1" t="str">
        <f>VLOOKUP(B1062,TableauLibre[],2,0)</f>
        <v>SEURAT GUY</v>
      </c>
      <c r="D1062" s="23" t="str">
        <f>VLOOKUP(B1062,TableauLibre[],8,0)</f>
        <v>11052 – BILLARD CLUB FRIGNICOURT</v>
      </c>
      <c r="F1062" s="1">
        <f>'Bande 01-09-2025'!A1063</f>
        <v>0</v>
      </c>
      <c r="J1062" s="1">
        <f>'3B 01-09-2025'!A1063</f>
        <v>0</v>
      </c>
      <c r="N1062" s="1">
        <f>'Cadre 01-09-2025'!A1063</f>
        <v>0</v>
      </c>
      <c r="R1062" s="11" t="str">
        <f t="shared" si="48"/>
        <v>015180 W</v>
      </c>
      <c r="T1062" s="1" t="s">
        <v>2151</v>
      </c>
      <c r="U1062" s="1" t="str">
        <f t="shared" si="49"/>
        <v>SEURAT GUY</v>
      </c>
      <c r="V1062" s="1" t="str">
        <f t="shared" si="50"/>
        <v>11052 – BILLARD CLUB FRIGNICOURT</v>
      </c>
    </row>
    <row r="1063" spans="2:22" ht="15.75" thickBot="1" x14ac:dyDescent="0.3">
      <c r="B1063" s="6" t="str">
        <f>'Libre 01-09-2025'!A1064</f>
        <v>169921 X</v>
      </c>
      <c r="C1063" s="1" t="str">
        <f>VLOOKUP(B1063,TableauLibre[],2,0)</f>
        <v>SEURRET BERTRAND</v>
      </c>
      <c r="D1063" s="23" t="str">
        <f>VLOOKUP(B1063,TableauLibre[],8,0)</f>
        <v>11022 – ACADEMIE DE BILLARD SAINT-MAX / NANCY</v>
      </c>
      <c r="F1063" s="1">
        <f>'Bande 01-09-2025'!A1064</f>
        <v>0</v>
      </c>
      <c r="J1063" s="1">
        <f>'3B 01-09-2025'!A1064</f>
        <v>0</v>
      </c>
      <c r="N1063" s="1">
        <f>'Cadre 01-09-2025'!A1064</f>
        <v>0</v>
      </c>
      <c r="R1063" s="11" t="str">
        <f t="shared" si="48"/>
        <v>169921 X</v>
      </c>
      <c r="T1063" s="1" t="s">
        <v>2153</v>
      </c>
      <c r="U1063" s="1" t="str">
        <f t="shared" si="49"/>
        <v>SEURRET BERTRAND</v>
      </c>
      <c r="V1063" s="1" t="str">
        <f t="shared" si="50"/>
        <v>11022 – ACADEMIE DE BILLARD SAINT-MAX / NANCY</v>
      </c>
    </row>
    <row r="1064" spans="2:22" ht="15.75" thickBot="1" x14ac:dyDescent="0.3">
      <c r="B1064" s="6" t="str">
        <f>'Libre 01-09-2025'!A1065</f>
        <v>125103 R</v>
      </c>
      <c r="C1064" s="1" t="str">
        <f>VLOOKUP(B1064,TableauLibre[],2,0)</f>
        <v>SGRO OLIVIER</v>
      </c>
      <c r="D1064" s="23" t="str">
        <f>VLOOKUP(B1064,TableauLibre[],8,0)</f>
        <v>11007 – BILLARD CLUB KNUTANGE</v>
      </c>
      <c r="F1064" s="1">
        <f>'Bande 01-09-2025'!A1065</f>
        <v>0</v>
      </c>
      <c r="J1064" s="1">
        <f>'3B 01-09-2025'!A1065</f>
        <v>0</v>
      </c>
      <c r="N1064" s="1">
        <f>'Cadre 01-09-2025'!A1065</f>
        <v>0</v>
      </c>
      <c r="R1064" s="11" t="str">
        <f t="shared" si="48"/>
        <v>125103 R</v>
      </c>
      <c r="T1064" s="1" t="s">
        <v>2155</v>
      </c>
      <c r="U1064" s="1" t="str">
        <f t="shared" si="49"/>
        <v>SGRO OLIVIER</v>
      </c>
      <c r="V1064" s="1" t="str">
        <f t="shared" si="50"/>
        <v>11007 – BILLARD CLUB KNUTANGE</v>
      </c>
    </row>
    <row r="1065" spans="2:22" ht="15.75" thickBot="1" x14ac:dyDescent="0.3">
      <c r="B1065" s="6" t="str">
        <f>'Libre 01-09-2025'!A1066</f>
        <v>011857 B</v>
      </c>
      <c r="C1065" s="1" t="str">
        <f>VLOOKUP(B1065,TableauLibre[],2,0)</f>
        <v>SIEGEL JEAN FRANCOIS</v>
      </c>
      <c r="D1065" s="23" t="str">
        <f>VLOOKUP(B1065,TableauLibre[],8,0)</f>
        <v>05042 – ACAD.CHALONNAISE DE BILLARD</v>
      </c>
      <c r="F1065" s="1">
        <f>'Bande 01-09-2025'!A1066</f>
        <v>0</v>
      </c>
      <c r="J1065" s="1">
        <f>'3B 01-09-2025'!A1066</f>
        <v>0</v>
      </c>
      <c r="N1065" s="1">
        <f>'Cadre 01-09-2025'!A1066</f>
        <v>0</v>
      </c>
      <c r="R1065" s="11" t="str">
        <f t="shared" si="48"/>
        <v>011857 B</v>
      </c>
      <c r="T1065" s="1" t="s">
        <v>2157</v>
      </c>
      <c r="U1065" s="1" t="str">
        <f t="shared" si="49"/>
        <v>SIEGEL JEAN FRANCOIS</v>
      </c>
      <c r="V1065" s="1" t="str">
        <f t="shared" si="50"/>
        <v>05042 – ACAD.CHALONNAISE DE BILLARD</v>
      </c>
    </row>
    <row r="1066" spans="2:22" ht="15.75" thickBot="1" x14ac:dyDescent="0.3">
      <c r="B1066" s="6" t="str">
        <f>'Libre 01-09-2025'!A1067</f>
        <v>010014 E</v>
      </c>
      <c r="C1066" s="1" t="str">
        <f>VLOOKUP(B1066,TableauLibre[],2,0)</f>
        <v>SIFFERMANN PIERRE</v>
      </c>
      <c r="D1066" s="23" t="str">
        <f>VLOOKUP(B1066,TableauLibre[],8,0)</f>
        <v>01035 – B.C. 60 COCOBEN</v>
      </c>
      <c r="F1066" s="1">
        <f>'Bande 01-09-2025'!A1067</f>
        <v>0</v>
      </c>
      <c r="J1066" s="1">
        <f>'3B 01-09-2025'!A1067</f>
        <v>0</v>
      </c>
      <c r="N1066" s="1">
        <f>'Cadre 01-09-2025'!A1067</f>
        <v>0</v>
      </c>
      <c r="R1066" s="11" t="str">
        <f t="shared" si="48"/>
        <v>010014 E</v>
      </c>
      <c r="T1066" s="1" t="s">
        <v>2159</v>
      </c>
      <c r="U1066" s="1" t="str">
        <f t="shared" si="49"/>
        <v>SIFFERMANN PIERRE</v>
      </c>
      <c r="V1066" s="1" t="str">
        <f t="shared" si="50"/>
        <v>01035 – B.C. 60 COCOBEN</v>
      </c>
    </row>
    <row r="1067" spans="2:22" ht="15.75" thickBot="1" x14ac:dyDescent="0.3">
      <c r="B1067" s="6" t="str">
        <f>'Libre 01-09-2025'!A1068</f>
        <v>143968 G</v>
      </c>
      <c r="C1067" s="1" t="str">
        <f>VLOOKUP(B1067,TableauLibre[],2,0)</f>
        <v>SIMARD FRANCK</v>
      </c>
      <c r="D1067" s="23" t="str">
        <f>VLOOKUP(B1067,TableauLibre[],8,0)</f>
        <v>05034 – BILLARD TROYES AGGLO</v>
      </c>
      <c r="F1067" s="1">
        <f>'Bande 01-09-2025'!A1068</f>
        <v>0</v>
      </c>
      <c r="J1067" s="1">
        <f>'3B 01-09-2025'!A1068</f>
        <v>0</v>
      </c>
      <c r="N1067" s="1">
        <f>'Cadre 01-09-2025'!A1068</f>
        <v>0</v>
      </c>
      <c r="R1067" s="11" t="str">
        <f t="shared" si="48"/>
        <v>143968 G</v>
      </c>
      <c r="T1067" s="1" t="s">
        <v>2161</v>
      </c>
      <c r="U1067" s="1" t="str">
        <f t="shared" si="49"/>
        <v>SIMARD FRANCK</v>
      </c>
      <c r="V1067" s="1" t="str">
        <f t="shared" si="50"/>
        <v>05034 – BILLARD TROYES AGGLO</v>
      </c>
    </row>
    <row r="1068" spans="2:22" ht="15.75" thickBot="1" x14ac:dyDescent="0.3">
      <c r="B1068" s="6" t="str">
        <f>'Libre 01-09-2025'!A1069</f>
        <v>138780 S</v>
      </c>
      <c r="C1068" s="1" t="str">
        <f>VLOOKUP(B1068,TableauLibre[],2,0)</f>
        <v>SIMON JORDAN</v>
      </c>
      <c r="D1068" s="23" t="str">
        <f>VLOOKUP(B1068,TableauLibre[],8,0)</f>
        <v>11029 – BILLARD CLUB MUSSIPONTAIN</v>
      </c>
      <c r="F1068" s="1">
        <f>'Bande 01-09-2025'!A1069</f>
        <v>0</v>
      </c>
      <c r="J1068" s="1">
        <f>'3B 01-09-2025'!A1069</f>
        <v>0</v>
      </c>
      <c r="N1068" s="1">
        <f>'Cadre 01-09-2025'!A1069</f>
        <v>0</v>
      </c>
      <c r="R1068" s="11" t="str">
        <f t="shared" si="48"/>
        <v>138780 S</v>
      </c>
      <c r="T1068" s="1" t="s">
        <v>2163</v>
      </c>
      <c r="U1068" s="1" t="str">
        <f t="shared" si="49"/>
        <v>SIMON JORDAN</v>
      </c>
      <c r="V1068" s="1" t="str">
        <f t="shared" si="50"/>
        <v>11029 – BILLARD CLUB MUSSIPONTAIN</v>
      </c>
    </row>
    <row r="1069" spans="2:22" ht="15.75" thickBot="1" x14ac:dyDescent="0.3">
      <c r="B1069" s="6" t="str">
        <f>'Libre 01-09-2025'!A1070</f>
        <v>125607 B</v>
      </c>
      <c r="C1069" s="1" t="str">
        <f>VLOOKUP(B1069,TableauLibre[],2,0)</f>
        <v>SIMON MARCEL</v>
      </c>
      <c r="D1069" s="23" t="str">
        <f>VLOOKUP(B1069,TableauLibre[],8,0)</f>
        <v>01041 – COLMAR BILLARD CLUB 71</v>
      </c>
      <c r="F1069" s="1">
        <f>'Bande 01-09-2025'!A1070</f>
        <v>0</v>
      </c>
      <c r="J1069" s="1">
        <f>'3B 01-09-2025'!A1070</f>
        <v>0</v>
      </c>
      <c r="N1069" s="1">
        <f>'Cadre 01-09-2025'!A1070</f>
        <v>0</v>
      </c>
      <c r="R1069" s="11" t="str">
        <f t="shared" si="48"/>
        <v>125607 B</v>
      </c>
      <c r="T1069" s="1" t="s">
        <v>2165</v>
      </c>
      <c r="U1069" s="1" t="str">
        <f t="shared" si="49"/>
        <v>SIMON MARCEL</v>
      </c>
      <c r="V1069" s="1" t="str">
        <f t="shared" si="50"/>
        <v>01041 – COLMAR BILLARD CLUB 71</v>
      </c>
    </row>
    <row r="1070" spans="2:22" ht="15.75" thickBot="1" x14ac:dyDescent="0.3">
      <c r="B1070" s="6" t="str">
        <f>'Libre 01-09-2025'!A1071</f>
        <v>135819 V</v>
      </c>
      <c r="C1070" s="1" t="str">
        <f>VLOOKUP(B1070,TableauLibre[],2,0)</f>
        <v>SIMON SACHA</v>
      </c>
      <c r="D1070" s="23" t="str">
        <f>VLOOKUP(B1070,TableauLibre[],8,0)</f>
        <v>11021 – A.J.B. THIONVILLE</v>
      </c>
      <c r="F1070" s="1">
        <f>'Bande 01-09-2025'!A1071</f>
        <v>0</v>
      </c>
      <c r="J1070" s="1">
        <f>'3B 01-09-2025'!A1071</f>
        <v>0</v>
      </c>
      <c r="N1070" s="1">
        <f>'Cadre 01-09-2025'!A1071</f>
        <v>0</v>
      </c>
      <c r="R1070" s="11" t="str">
        <f t="shared" si="48"/>
        <v>135819 V</v>
      </c>
      <c r="T1070" s="1" t="s">
        <v>2167</v>
      </c>
      <c r="U1070" s="1" t="str">
        <f t="shared" si="49"/>
        <v>SIMON SACHA</v>
      </c>
      <c r="V1070" s="1" t="str">
        <f t="shared" si="50"/>
        <v>11021 – A.J.B. THIONVILLE</v>
      </c>
    </row>
    <row r="1071" spans="2:22" ht="15.75" thickBot="1" x14ac:dyDescent="0.3">
      <c r="B1071" s="6" t="str">
        <f>'Libre 01-09-2025'!A1072</f>
        <v>140749 L</v>
      </c>
      <c r="C1071" s="1" t="str">
        <f>VLOOKUP(B1071,TableauLibre[],2,0)</f>
        <v>SIMONIN FRANCIS</v>
      </c>
      <c r="D1071" s="23" t="str">
        <f>VLOOKUP(B1071,TableauLibre[],8,0)</f>
        <v>11034 – BILLARD CLUB EPINAL</v>
      </c>
      <c r="F1071" s="1">
        <f>'Bande 01-09-2025'!A1072</f>
        <v>0</v>
      </c>
      <c r="J1071" s="1">
        <f>'3B 01-09-2025'!A1072</f>
        <v>0</v>
      </c>
      <c r="N1071" s="1">
        <f>'Cadre 01-09-2025'!A1072</f>
        <v>0</v>
      </c>
      <c r="R1071" s="11" t="str">
        <f t="shared" si="48"/>
        <v>140749 L</v>
      </c>
      <c r="T1071" s="1" t="s">
        <v>2169</v>
      </c>
      <c r="U1071" s="1" t="str">
        <f t="shared" si="49"/>
        <v>SIMONIN FRANCIS</v>
      </c>
      <c r="V1071" s="1" t="str">
        <f t="shared" si="50"/>
        <v>11034 – BILLARD CLUB EPINAL</v>
      </c>
    </row>
    <row r="1072" spans="2:22" ht="15.75" thickBot="1" x14ac:dyDescent="0.3">
      <c r="B1072" s="6" t="str">
        <f>'Libre 01-09-2025'!A1073</f>
        <v>015519 X</v>
      </c>
      <c r="C1072" s="1" t="str">
        <f>VLOOKUP(B1072,TableauLibre[],2,0)</f>
        <v>SINIGAGLIA ALPHONSE</v>
      </c>
      <c r="D1072" s="23" t="str">
        <f>VLOOKUP(B1072,TableauLibre[],8,0)</f>
        <v>11032 – BILLARD CLUB HOMECOURT</v>
      </c>
      <c r="F1072" s="1">
        <f>'Bande 01-09-2025'!A1073</f>
        <v>0</v>
      </c>
      <c r="J1072" s="1">
        <f>'3B 01-09-2025'!A1073</f>
        <v>0</v>
      </c>
      <c r="N1072" s="1">
        <f>'Cadre 01-09-2025'!A1073</f>
        <v>0</v>
      </c>
      <c r="R1072" s="11" t="str">
        <f t="shared" si="48"/>
        <v>015519 X</v>
      </c>
      <c r="T1072" s="1" t="s">
        <v>2171</v>
      </c>
      <c r="U1072" s="1" t="str">
        <f t="shared" si="49"/>
        <v>SINIGAGLIA ALPHONSE</v>
      </c>
      <c r="V1072" s="1" t="str">
        <f t="shared" si="50"/>
        <v>11032 – BILLARD CLUB HOMECOURT</v>
      </c>
    </row>
    <row r="1073" spans="2:22" ht="15.75" thickBot="1" x14ac:dyDescent="0.3">
      <c r="B1073" s="6" t="str">
        <f>'Libre 01-09-2025'!A1074</f>
        <v>141290 G</v>
      </c>
      <c r="C1073" s="1" t="str">
        <f>VLOOKUP(B1073,TableauLibre[],2,0)</f>
        <v>SISTERNAS JAMES</v>
      </c>
      <c r="D1073" s="23" t="str">
        <f>VLOOKUP(B1073,TableauLibre[],8,0)</f>
        <v>05034 – BILLARD TROYES AGGLO</v>
      </c>
      <c r="F1073" s="1">
        <f>'Bande 01-09-2025'!A1074</f>
        <v>0</v>
      </c>
      <c r="J1073" s="1">
        <f>'3B 01-09-2025'!A1074</f>
        <v>0</v>
      </c>
      <c r="N1073" s="1">
        <f>'Cadre 01-09-2025'!A1074</f>
        <v>0</v>
      </c>
      <c r="R1073" s="11" t="str">
        <f t="shared" si="48"/>
        <v>141290 G</v>
      </c>
      <c r="T1073" s="1" t="s">
        <v>2173</v>
      </c>
      <c r="U1073" s="1" t="str">
        <f t="shared" si="49"/>
        <v>SISTERNAS JAMES</v>
      </c>
      <c r="V1073" s="1" t="str">
        <f t="shared" si="50"/>
        <v>05034 – BILLARD TROYES AGGLO</v>
      </c>
    </row>
    <row r="1074" spans="2:22" ht="15.75" thickBot="1" x14ac:dyDescent="0.3">
      <c r="B1074" s="6" t="str">
        <f>'Libre 01-09-2025'!A1075</f>
        <v>010320 Y</v>
      </c>
      <c r="C1074" s="1" t="str">
        <f>VLOOKUP(B1074,TableauLibre[],2,0)</f>
        <v>SITTLER FREDDY</v>
      </c>
      <c r="D1074" s="23" t="str">
        <f>VLOOKUP(B1074,TableauLibre[],8,0)</f>
        <v>01031 – B.C. ERSTEIN</v>
      </c>
      <c r="F1074" s="1">
        <f>'Bande 01-09-2025'!A1075</f>
        <v>0</v>
      </c>
      <c r="J1074" s="1">
        <f>'3B 01-09-2025'!A1075</f>
        <v>0</v>
      </c>
      <c r="N1074" s="1">
        <f>'Cadre 01-09-2025'!A1075</f>
        <v>0</v>
      </c>
      <c r="R1074" s="11" t="str">
        <f t="shared" si="48"/>
        <v>010320 Y</v>
      </c>
      <c r="T1074" s="1" t="s">
        <v>2175</v>
      </c>
      <c r="U1074" s="1" t="str">
        <f t="shared" si="49"/>
        <v>SITTLER FREDDY</v>
      </c>
      <c r="V1074" s="1" t="str">
        <f t="shared" si="50"/>
        <v>01031 – B.C. ERSTEIN</v>
      </c>
    </row>
    <row r="1075" spans="2:22" ht="15.75" thickBot="1" x14ac:dyDescent="0.3">
      <c r="B1075" s="6" t="str">
        <f>'Libre 01-09-2025'!A1076</f>
        <v>014884 M</v>
      </c>
      <c r="C1075" s="1" t="str">
        <f>VLOOKUP(B1075,TableauLibre[],2,0)</f>
        <v>SIX JEAN PAUL</v>
      </c>
      <c r="D1075" s="23" t="str">
        <f>VLOOKUP(B1075,TableauLibre[],8,0)</f>
        <v>11027 – ASS. SPORT. LAXOVIENNE DE BILLARD</v>
      </c>
      <c r="F1075" s="1">
        <f>'Bande 01-09-2025'!A1076</f>
        <v>0</v>
      </c>
      <c r="J1075" s="1">
        <f>'3B 01-09-2025'!A1076</f>
        <v>0</v>
      </c>
      <c r="N1075" s="1">
        <f>'Cadre 01-09-2025'!A1076</f>
        <v>0</v>
      </c>
      <c r="R1075" s="11" t="str">
        <f t="shared" si="48"/>
        <v>014884 M</v>
      </c>
      <c r="T1075" s="1" t="s">
        <v>2177</v>
      </c>
      <c r="U1075" s="1" t="str">
        <f t="shared" si="49"/>
        <v>SIX JEAN PAUL</v>
      </c>
      <c r="V1075" s="1" t="str">
        <f t="shared" si="50"/>
        <v>11027 – ASS. SPORT. LAXOVIENNE DE BILLARD</v>
      </c>
    </row>
    <row r="1076" spans="2:22" ht="15.75" thickBot="1" x14ac:dyDescent="0.3">
      <c r="B1076" s="6" t="str">
        <f>'Libre 01-09-2025'!A1077</f>
        <v>179542 E</v>
      </c>
      <c r="C1076" s="1" t="str">
        <f>VLOOKUP(B1076,TableauLibre[],2,0)</f>
        <v>SLAETS JEAN PAUL</v>
      </c>
      <c r="D1076" s="23" t="str">
        <f>VLOOKUP(B1076,TableauLibre[],8,0)</f>
        <v>11034 – BILLARD CLUB EPINAL</v>
      </c>
      <c r="F1076" s="1">
        <f>'Bande 01-09-2025'!A1077</f>
        <v>0</v>
      </c>
      <c r="J1076" s="1">
        <f>'3B 01-09-2025'!A1077</f>
        <v>0</v>
      </c>
      <c r="N1076" s="1">
        <f>'Cadre 01-09-2025'!A1077</f>
        <v>0</v>
      </c>
      <c r="R1076" s="11" t="str">
        <f t="shared" si="48"/>
        <v>179542 E</v>
      </c>
      <c r="T1076" s="1" t="s">
        <v>2886</v>
      </c>
      <c r="U1076" s="1" t="str">
        <f t="shared" si="49"/>
        <v>SLAETS JEAN PAUL</v>
      </c>
      <c r="V1076" s="1" t="str">
        <f t="shared" si="50"/>
        <v>11034 – BILLARD CLUB EPINAL</v>
      </c>
    </row>
    <row r="1077" spans="2:22" ht="15.75" thickBot="1" x14ac:dyDescent="0.3">
      <c r="B1077" s="6" t="str">
        <f>'Libre 01-09-2025'!A1078</f>
        <v>138781 T</v>
      </c>
      <c r="C1077" s="1" t="str">
        <f>VLOOKUP(B1077,TableauLibre[],2,0)</f>
        <v>SOSOE JOHANN</v>
      </c>
      <c r="D1077" s="23" t="str">
        <f>VLOOKUP(B1077,TableauLibre[],8,0)</f>
        <v>11029 – BILLARD CLUB MUSSIPONTAIN</v>
      </c>
      <c r="F1077" s="1">
        <f>'Bande 01-09-2025'!A1078</f>
        <v>0</v>
      </c>
      <c r="J1077" s="1">
        <f>'3B 01-09-2025'!A1078</f>
        <v>0</v>
      </c>
      <c r="N1077" s="1">
        <f>'Cadre 01-09-2025'!A1078</f>
        <v>0</v>
      </c>
      <c r="R1077" s="11" t="str">
        <f t="shared" si="48"/>
        <v>138781 T</v>
      </c>
      <c r="T1077" s="1" t="s">
        <v>2179</v>
      </c>
      <c r="U1077" s="1" t="str">
        <f t="shared" si="49"/>
        <v>SOSOE JOHANN</v>
      </c>
      <c r="V1077" s="1" t="str">
        <f t="shared" si="50"/>
        <v>11029 – BILLARD CLUB MUSSIPONTAIN</v>
      </c>
    </row>
    <row r="1078" spans="2:22" ht="15.75" thickBot="1" x14ac:dyDescent="0.3">
      <c r="B1078" s="6" t="str">
        <f>'Libre 01-09-2025'!A1079</f>
        <v>137290 K</v>
      </c>
      <c r="C1078" s="1" t="str">
        <f>VLOOKUP(B1078,TableauLibre[],2,0)</f>
        <v>SPAGNOLO LUIGI</v>
      </c>
      <c r="D1078" s="23" t="str">
        <f>VLOOKUP(B1078,TableauLibre[],8,0)</f>
        <v>11029 – BILLARD CLUB MUSSIPONTAIN</v>
      </c>
      <c r="F1078" s="1">
        <f>'Bande 01-09-2025'!A1079</f>
        <v>0</v>
      </c>
      <c r="J1078" s="1">
        <f>'3B 01-09-2025'!A1079</f>
        <v>0</v>
      </c>
      <c r="N1078" s="1">
        <f>'Cadre 01-09-2025'!A1079</f>
        <v>0</v>
      </c>
      <c r="R1078" s="11" t="str">
        <f t="shared" si="48"/>
        <v>137290 K</v>
      </c>
      <c r="T1078" s="1" t="s">
        <v>2181</v>
      </c>
      <c r="U1078" s="1" t="str">
        <f t="shared" si="49"/>
        <v>SPAGNOLO LUIGI</v>
      </c>
      <c r="V1078" s="1" t="str">
        <f t="shared" si="50"/>
        <v>11029 – BILLARD CLUB MUSSIPONTAIN</v>
      </c>
    </row>
    <row r="1079" spans="2:22" ht="15.75" thickBot="1" x14ac:dyDescent="0.3">
      <c r="B1079" s="6" t="str">
        <f>'Libre 01-09-2025'!A1080</f>
        <v>014901 D</v>
      </c>
      <c r="C1079" s="1" t="str">
        <f>VLOOKUP(B1079,TableauLibre[],2,0)</f>
        <v>SPEZIALE SALVATORE</v>
      </c>
      <c r="D1079" s="23" t="str">
        <f>VLOOKUP(B1079,TableauLibre[],8,0)</f>
        <v>11033 – BILLARD CLUB AUDUN VILLERUPT</v>
      </c>
      <c r="F1079" s="1">
        <f>'Bande 01-09-2025'!A1080</f>
        <v>0</v>
      </c>
      <c r="J1079" s="1">
        <f>'3B 01-09-2025'!A1080</f>
        <v>0</v>
      </c>
      <c r="N1079" s="1">
        <f>'Cadre 01-09-2025'!A1080</f>
        <v>0</v>
      </c>
      <c r="R1079" s="11" t="str">
        <f t="shared" si="48"/>
        <v>014901 D</v>
      </c>
      <c r="T1079" s="1" t="s">
        <v>2183</v>
      </c>
      <c r="U1079" s="1" t="str">
        <f t="shared" si="49"/>
        <v>SPEZIALE SALVATORE</v>
      </c>
      <c r="V1079" s="1" t="str">
        <f t="shared" si="50"/>
        <v>11033 – BILLARD CLUB AUDUN VILLERUPT</v>
      </c>
    </row>
    <row r="1080" spans="2:22" ht="15.75" thickBot="1" x14ac:dyDescent="0.3">
      <c r="B1080" s="6" t="str">
        <f>'Libre 01-09-2025'!A1081</f>
        <v>178628 L</v>
      </c>
      <c r="C1080" s="1" t="str">
        <f>VLOOKUP(B1080,TableauLibre[],2,0)</f>
        <v>SPIELMANN ALEXANDRE</v>
      </c>
      <c r="D1080" s="23" t="str">
        <f>VLOOKUP(B1080,TableauLibre[],8,0)</f>
        <v>11005 – E.S. HAGONDANGE</v>
      </c>
      <c r="F1080" s="1">
        <f>'Bande 01-09-2025'!A1081</f>
        <v>0</v>
      </c>
      <c r="J1080" s="1">
        <f>'3B 01-09-2025'!A1081</f>
        <v>0</v>
      </c>
      <c r="N1080" s="1">
        <f>'Cadre 01-09-2025'!A1081</f>
        <v>0</v>
      </c>
      <c r="R1080" s="11" t="str">
        <f t="shared" si="48"/>
        <v>178628 L</v>
      </c>
      <c r="T1080" s="1" t="s">
        <v>2888</v>
      </c>
      <c r="U1080" s="1" t="str">
        <f t="shared" si="49"/>
        <v>SPIELMANN ALEXANDRE</v>
      </c>
      <c r="V1080" s="1" t="str">
        <f t="shared" si="50"/>
        <v>11005 – E.S. HAGONDANGE</v>
      </c>
    </row>
    <row r="1081" spans="2:22" ht="15.75" thickBot="1" x14ac:dyDescent="0.3">
      <c r="B1081" s="6" t="str">
        <f>'Libre 01-09-2025'!A1082</f>
        <v>102080 E</v>
      </c>
      <c r="C1081" s="1" t="str">
        <f>VLOOKUP(B1081,TableauLibre[],2,0)</f>
        <v>SPIELMANN MARCEL</v>
      </c>
      <c r="D1081" s="23" t="str">
        <f>VLOOKUP(B1081,TableauLibre[],8,0)</f>
        <v>01049 – B.C. BARR</v>
      </c>
      <c r="F1081" s="1">
        <f>'Bande 01-09-2025'!A1082</f>
        <v>0</v>
      </c>
      <c r="J1081" s="1">
        <f>'3B 01-09-2025'!A1082</f>
        <v>0</v>
      </c>
      <c r="N1081" s="1">
        <f>'Cadre 01-09-2025'!A1082</f>
        <v>0</v>
      </c>
      <c r="R1081" s="11" t="str">
        <f t="shared" si="48"/>
        <v>102080 E</v>
      </c>
      <c r="T1081" s="1" t="s">
        <v>2185</v>
      </c>
      <c r="U1081" s="1" t="str">
        <f t="shared" si="49"/>
        <v>SPIELMANN MARCEL</v>
      </c>
      <c r="V1081" s="1" t="str">
        <f t="shared" si="50"/>
        <v>01049 – B.C. BARR</v>
      </c>
    </row>
    <row r="1082" spans="2:22" ht="15.75" thickBot="1" x14ac:dyDescent="0.3">
      <c r="B1082" s="6" t="str">
        <f>'Libre 01-09-2025'!A1083</f>
        <v>177008 A</v>
      </c>
      <c r="C1082" s="1" t="str">
        <f>VLOOKUP(B1082,TableauLibre[],2,0)</f>
        <v>SPRUNCK LAURENT</v>
      </c>
      <c r="D1082" s="23" t="str">
        <f>VLOOKUP(B1082,TableauLibre[],8,0)</f>
        <v>11035 – C.B. SARREGUEMINES</v>
      </c>
      <c r="F1082" s="1">
        <f>'Bande 01-09-2025'!A1083</f>
        <v>0</v>
      </c>
      <c r="J1082" s="1">
        <f>'3B 01-09-2025'!A1083</f>
        <v>0</v>
      </c>
      <c r="N1082" s="1">
        <f>'Cadre 01-09-2025'!A1083</f>
        <v>0</v>
      </c>
      <c r="R1082" s="11" t="str">
        <f t="shared" si="48"/>
        <v>177008 A</v>
      </c>
      <c r="T1082" s="1" t="s">
        <v>2187</v>
      </c>
      <c r="U1082" s="1" t="str">
        <f t="shared" si="49"/>
        <v>SPRUNCK LAURENT</v>
      </c>
      <c r="V1082" s="1" t="str">
        <f t="shared" si="50"/>
        <v>11035 – C.B. SARREGUEMINES</v>
      </c>
    </row>
    <row r="1083" spans="2:22" ht="15.75" thickBot="1" x14ac:dyDescent="0.3">
      <c r="B1083" s="6" t="str">
        <f>'Libre 01-09-2025'!A1084</f>
        <v>015205 V</v>
      </c>
      <c r="C1083" s="1" t="str">
        <f>VLOOKUP(B1083,TableauLibre[],2,0)</f>
        <v>STAMM JEAN</v>
      </c>
      <c r="D1083" s="23" t="str">
        <f>VLOOKUP(B1083,TableauLibre[],8,0)</f>
        <v>11013 – BILLARD CLUB METZ</v>
      </c>
      <c r="F1083" s="1">
        <f>'Bande 01-09-2025'!A1084</f>
        <v>0</v>
      </c>
      <c r="J1083" s="1">
        <f>'3B 01-09-2025'!A1084</f>
        <v>0</v>
      </c>
      <c r="N1083" s="1">
        <f>'Cadre 01-09-2025'!A1084</f>
        <v>0</v>
      </c>
      <c r="R1083" s="11" t="str">
        <f t="shared" si="48"/>
        <v>015205 V</v>
      </c>
      <c r="T1083" s="1" t="s">
        <v>2189</v>
      </c>
      <c r="U1083" s="1" t="str">
        <f t="shared" si="49"/>
        <v>STAMM JEAN</v>
      </c>
      <c r="V1083" s="1" t="str">
        <f t="shared" si="50"/>
        <v>11013 – BILLARD CLUB METZ</v>
      </c>
    </row>
    <row r="1084" spans="2:22" ht="15.75" thickBot="1" x14ac:dyDescent="0.3">
      <c r="B1084" s="6" t="str">
        <f>'Libre 01-09-2025'!A1085</f>
        <v>014907 J</v>
      </c>
      <c r="C1084" s="1" t="str">
        <f>VLOOKUP(B1084,TableauLibre[],2,0)</f>
        <v>STAUB ROLAND</v>
      </c>
      <c r="D1084" s="23" t="str">
        <f>VLOOKUP(B1084,TableauLibre[],8,0)</f>
        <v>11035 – C.B. SARREGUEMINES</v>
      </c>
      <c r="F1084" s="1">
        <f>'Bande 01-09-2025'!A1085</f>
        <v>0</v>
      </c>
      <c r="J1084" s="1">
        <f>'3B 01-09-2025'!A1085</f>
        <v>0</v>
      </c>
      <c r="N1084" s="1">
        <f>'Cadre 01-09-2025'!A1085</f>
        <v>0</v>
      </c>
      <c r="R1084" s="11" t="str">
        <f t="shared" si="48"/>
        <v>014907 J</v>
      </c>
      <c r="T1084" s="1" t="s">
        <v>2191</v>
      </c>
      <c r="U1084" s="1" t="str">
        <f t="shared" si="49"/>
        <v>STAUB ROLAND</v>
      </c>
      <c r="V1084" s="1" t="str">
        <f t="shared" si="50"/>
        <v>11035 – C.B. SARREGUEMINES</v>
      </c>
    </row>
    <row r="1085" spans="2:22" ht="15.75" thickBot="1" x14ac:dyDescent="0.3">
      <c r="B1085" s="6" t="str">
        <f>'Libre 01-09-2025'!A1086</f>
        <v>010273 D</v>
      </c>
      <c r="C1085" s="1" t="str">
        <f>VLOOKUP(B1085,TableauLibre[],2,0)</f>
        <v>STEIN CHRISTOPHE</v>
      </c>
      <c r="D1085" s="23" t="str">
        <f>VLOOKUP(B1085,TableauLibre[],8,0)</f>
        <v>01049 – B.C. BARR</v>
      </c>
      <c r="F1085" s="1">
        <f>'Bande 01-09-2025'!A1086</f>
        <v>0</v>
      </c>
      <c r="J1085" s="1">
        <f>'3B 01-09-2025'!A1086</f>
        <v>0</v>
      </c>
      <c r="N1085" s="1">
        <f>'Cadre 01-09-2025'!A1086</f>
        <v>0</v>
      </c>
      <c r="R1085" s="11" t="str">
        <f t="shared" si="48"/>
        <v>010273 D</v>
      </c>
      <c r="T1085" s="1" t="s">
        <v>2193</v>
      </c>
      <c r="U1085" s="1" t="str">
        <f t="shared" si="49"/>
        <v>STEIN CHRISTOPHE</v>
      </c>
      <c r="V1085" s="1" t="str">
        <f t="shared" si="50"/>
        <v>01049 – B.C. BARR</v>
      </c>
    </row>
    <row r="1086" spans="2:22" ht="15.75" thickBot="1" x14ac:dyDescent="0.3">
      <c r="B1086" s="6" t="str">
        <f>'Libre 01-09-2025'!A1087</f>
        <v>010065 D</v>
      </c>
      <c r="C1086" s="1" t="str">
        <f>VLOOKUP(B1086,TableauLibre[],2,0)</f>
        <v>STEIN JEAN LOUIS</v>
      </c>
      <c r="D1086" s="23" t="str">
        <f>VLOOKUP(B1086,TableauLibre[],8,0)</f>
        <v>01016 – B.C. HAGUENAU</v>
      </c>
      <c r="F1086" s="1">
        <f>'Bande 01-09-2025'!A1087</f>
        <v>0</v>
      </c>
      <c r="J1086" s="1">
        <f>'3B 01-09-2025'!A1087</f>
        <v>0</v>
      </c>
      <c r="N1086" s="1">
        <f>'Cadre 01-09-2025'!A1087</f>
        <v>0</v>
      </c>
      <c r="R1086" s="11" t="str">
        <f t="shared" si="48"/>
        <v>010065 D</v>
      </c>
      <c r="T1086" s="1" t="s">
        <v>2195</v>
      </c>
      <c r="U1086" s="1" t="str">
        <f t="shared" si="49"/>
        <v>STEIN JEAN LOUIS</v>
      </c>
      <c r="V1086" s="1" t="str">
        <f t="shared" si="50"/>
        <v>01016 – B.C. HAGUENAU</v>
      </c>
    </row>
    <row r="1087" spans="2:22" ht="15.75" thickBot="1" x14ac:dyDescent="0.3">
      <c r="B1087" s="6" t="str">
        <f>'Libre 01-09-2025'!A1088</f>
        <v>128511 T</v>
      </c>
      <c r="C1087" s="1" t="str">
        <f>VLOOKUP(B1087,TableauLibre[],2,0)</f>
        <v>STEIN MAX</v>
      </c>
      <c r="D1087" s="23" t="str">
        <f>VLOOKUP(B1087,TableauLibre[],8,0)</f>
        <v>01049 – B.C. BARR</v>
      </c>
      <c r="F1087" s="1">
        <f>'Bande 01-09-2025'!A1088</f>
        <v>0</v>
      </c>
      <c r="J1087" s="1">
        <f>'3B 01-09-2025'!A1088</f>
        <v>0</v>
      </c>
      <c r="N1087" s="1">
        <f>'Cadre 01-09-2025'!A1088</f>
        <v>0</v>
      </c>
      <c r="R1087" s="11" t="str">
        <f t="shared" si="48"/>
        <v>128511 T</v>
      </c>
      <c r="T1087" s="1" t="s">
        <v>2197</v>
      </c>
      <c r="U1087" s="1" t="str">
        <f t="shared" si="49"/>
        <v>STEIN MAX</v>
      </c>
      <c r="V1087" s="1" t="str">
        <f t="shared" si="50"/>
        <v>01049 – B.C. BARR</v>
      </c>
    </row>
    <row r="1088" spans="2:22" ht="15.75" thickBot="1" x14ac:dyDescent="0.3">
      <c r="B1088" s="6" t="str">
        <f>'Libre 01-09-2025'!A1089</f>
        <v>010071 J</v>
      </c>
      <c r="C1088" s="1" t="str">
        <f>VLOOKUP(B1088,TableauLibre[],2,0)</f>
        <v>STEINER CLAUDE</v>
      </c>
      <c r="D1088" s="23" t="str">
        <f>VLOOKUP(B1088,TableauLibre[],8,0)</f>
        <v>01010 – B.C. LINGOLSHEIM</v>
      </c>
      <c r="F1088" s="1">
        <f>'Bande 01-09-2025'!A1089</f>
        <v>0</v>
      </c>
      <c r="J1088" s="1">
        <f>'3B 01-09-2025'!A1089</f>
        <v>0</v>
      </c>
      <c r="N1088" s="1">
        <f>'Cadre 01-09-2025'!A1089</f>
        <v>0</v>
      </c>
      <c r="R1088" s="11" t="str">
        <f t="shared" si="48"/>
        <v>010071 J</v>
      </c>
      <c r="T1088" s="1" t="s">
        <v>2199</v>
      </c>
      <c r="U1088" s="1" t="str">
        <f t="shared" si="49"/>
        <v>STEINER CLAUDE</v>
      </c>
      <c r="V1088" s="1" t="str">
        <f t="shared" si="50"/>
        <v>01010 – B.C. LINGOLSHEIM</v>
      </c>
    </row>
    <row r="1089" spans="2:22" ht="15.75" thickBot="1" x14ac:dyDescent="0.3">
      <c r="B1089" s="6" t="str">
        <f>'Libre 01-09-2025'!A1090</f>
        <v>010412 M</v>
      </c>
      <c r="C1089" s="1" t="str">
        <f>VLOOKUP(B1089,TableauLibre[],2,0)</f>
        <v>STEINMETZ MICHEL</v>
      </c>
      <c r="D1089" s="23" t="str">
        <f>VLOOKUP(B1089,TableauLibre[],8,0)</f>
        <v>01010 – B.C. LINGOLSHEIM</v>
      </c>
      <c r="F1089" s="1">
        <f>'Bande 01-09-2025'!A1090</f>
        <v>0</v>
      </c>
      <c r="J1089" s="1">
        <f>'3B 01-09-2025'!A1090</f>
        <v>0</v>
      </c>
      <c r="N1089" s="1">
        <f>'Cadre 01-09-2025'!A1090</f>
        <v>0</v>
      </c>
      <c r="R1089" s="11" t="str">
        <f t="shared" si="48"/>
        <v>010412 M</v>
      </c>
      <c r="T1089" s="1" t="s">
        <v>2201</v>
      </c>
      <c r="U1089" s="1" t="str">
        <f t="shared" si="49"/>
        <v>STEINMETZ MICHEL</v>
      </c>
      <c r="V1089" s="1" t="str">
        <f t="shared" si="50"/>
        <v>01010 – B.C. LINGOLSHEIM</v>
      </c>
    </row>
    <row r="1090" spans="2:22" ht="15.75" thickBot="1" x14ac:dyDescent="0.3">
      <c r="B1090" s="6" t="str">
        <f>'Libre 01-09-2025'!A1091</f>
        <v>101957 L</v>
      </c>
      <c r="C1090" s="1" t="str">
        <f>VLOOKUP(B1090,TableauLibre[],2,0)</f>
        <v>STIRMEL DANIEL</v>
      </c>
      <c r="D1090" s="23" t="str">
        <f>VLOOKUP(B1090,TableauLibre[],8,0)</f>
        <v>01035 – B.C. 60 COCOBEN</v>
      </c>
      <c r="F1090" s="1">
        <f>'Bande 01-09-2025'!A1091</f>
        <v>0</v>
      </c>
      <c r="J1090" s="1">
        <f>'3B 01-09-2025'!A1091</f>
        <v>0</v>
      </c>
      <c r="N1090" s="1">
        <f>'Cadre 01-09-2025'!A1091</f>
        <v>0</v>
      </c>
      <c r="R1090" s="11" t="str">
        <f t="shared" ref="R1090:R1153" si="51">B1090</f>
        <v>101957 L</v>
      </c>
      <c r="T1090" s="1" t="s">
        <v>2203</v>
      </c>
      <c r="U1090" s="1" t="str">
        <f t="shared" ref="U1090:U1153" si="52">VLOOKUP(T1090,B:D,2,0)</f>
        <v>STIRMEL DANIEL</v>
      </c>
      <c r="V1090" s="1" t="str">
        <f t="shared" ref="V1090:V1153" si="53">VLOOKUP(T1090,B:D,3,0)</f>
        <v>01035 – B.C. 60 COCOBEN</v>
      </c>
    </row>
    <row r="1091" spans="2:22" ht="15.75" thickBot="1" x14ac:dyDescent="0.3">
      <c r="B1091" s="6" t="str">
        <f>'Libre 01-09-2025'!A1092</f>
        <v>014781 N</v>
      </c>
      <c r="C1091" s="1" t="str">
        <f>VLOOKUP(B1091,TableauLibre[],2,0)</f>
        <v>STRASSEL EMILE</v>
      </c>
      <c r="D1091" s="23" t="str">
        <f>VLOOKUP(B1091,TableauLibre[],8,0)</f>
        <v>11005 – E.S. HAGONDANGE</v>
      </c>
      <c r="F1091" s="1">
        <f>'Bande 01-09-2025'!A1092</f>
        <v>0</v>
      </c>
      <c r="J1091" s="1">
        <f>'3B 01-09-2025'!A1092</f>
        <v>0</v>
      </c>
      <c r="N1091" s="1">
        <f>'Cadre 01-09-2025'!A1092</f>
        <v>0</v>
      </c>
      <c r="R1091" s="11" t="str">
        <f t="shared" si="51"/>
        <v>014781 N</v>
      </c>
      <c r="T1091" s="1" t="s">
        <v>2205</v>
      </c>
      <c r="U1091" s="1" t="str">
        <f t="shared" si="52"/>
        <v>STRASSEL EMILE</v>
      </c>
      <c r="V1091" s="1" t="str">
        <f t="shared" si="53"/>
        <v>11005 – E.S. HAGONDANGE</v>
      </c>
    </row>
    <row r="1092" spans="2:22" ht="15.75" thickBot="1" x14ac:dyDescent="0.3">
      <c r="B1092" s="6" t="str">
        <f>'Libre 01-09-2025'!A1093</f>
        <v>127116 C</v>
      </c>
      <c r="C1092" s="1" t="str">
        <f>VLOOKUP(B1092,TableauLibre[],2,0)</f>
        <v>STUTZ JACQUES</v>
      </c>
      <c r="D1092" s="23" t="str">
        <f>VLOOKUP(B1092,TableauLibre[],8,0)</f>
        <v>05047 – BILLARD CLUB SEZANNAIS</v>
      </c>
      <c r="F1092" s="1">
        <f>'Bande 01-09-2025'!A1093</f>
        <v>0</v>
      </c>
      <c r="J1092" s="1">
        <f>'3B 01-09-2025'!A1093</f>
        <v>0</v>
      </c>
      <c r="N1092" s="1">
        <f>'Cadre 01-09-2025'!A1093</f>
        <v>0</v>
      </c>
      <c r="R1092" s="11" t="str">
        <f t="shared" si="51"/>
        <v>127116 C</v>
      </c>
      <c r="T1092" s="1" t="s">
        <v>2207</v>
      </c>
      <c r="U1092" s="1" t="str">
        <f t="shared" si="52"/>
        <v>STUTZ JACQUES</v>
      </c>
      <c r="V1092" s="1" t="str">
        <f t="shared" si="53"/>
        <v>05047 – BILLARD CLUB SEZANNAIS</v>
      </c>
    </row>
    <row r="1093" spans="2:22" ht="15.75" thickBot="1" x14ac:dyDescent="0.3">
      <c r="B1093" s="6" t="str">
        <f>'Libre 01-09-2025'!A1094</f>
        <v>162112 J</v>
      </c>
      <c r="C1093" s="1" t="str">
        <f>VLOOKUP(B1093,TableauLibre[],2,0)</f>
        <v>SUC THIBAUT</v>
      </c>
      <c r="D1093" s="23" t="str">
        <f>VLOOKUP(B1093,TableauLibre[],8,0)</f>
        <v>11078 – BILLARD CLUB DE BRIEY</v>
      </c>
      <c r="F1093" s="1">
        <f>'Bande 01-09-2025'!A1094</f>
        <v>0</v>
      </c>
      <c r="J1093" s="1">
        <f>'3B 01-09-2025'!A1094</f>
        <v>0</v>
      </c>
      <c r="N1093" s="1">
        <f>'Cadre 01-09-2025'!A1094</f>
        <v>0</v>
      </c>
      <c r="R1093" s="11" t="str">
        <f t="shared" si="51"/>
        <v>162112 J</v>
      </c>
      <c r="T1093" s="1" t="s">
        <v>2209</v>
      </c>
      <c r="U1093" s="1" t="str">
        <f t="shared" si="52"/>
        <v>SUC THIBAUT</v>
      </c>
      <c r="V1093" s="1" t="str">
        <f t="shared" si="53"/>
        <v>11078 – BILLARD CLUB DE BRIEY</v>
      </c>
    </row>
    <row r="1094" spans="2:22" ht="15.75" thickBot="1" x14ac:dyDescent="0.3">
      <c r="B1094" s="6" t="str">
        <f>'Libre 01-09-2025'!A1095</f>
        <v>010109 V</v>
      </c>
      <c r="C1094" s="1" t="str">
        <f>VLOOKUP(B1094,TableauLibre[],2,0)</f>
        <v>SZELE CHRISTIAN</v>
      </c>
      <c r="D1094" s="23" t="str">
        <f>VLOOKUP(B1094,TableauLibre[],8,0)</f>
        <v>01041 – COLMAR BILLARD CLUB 71</v>
      </c>
      <c r="F1094" s="1">
        <f>'Bande 01-09-2025'!A1095</f>
        <v>0</v>
      </c>
      <c r="J1094" s="1">
        <f>'3B 01-09-2025'!A1095</f>
        <v>0</v>
      </c>
      <c r="N1094" s="1">
        <f>'Cadre 01-09-2025'!A1095</f>
        <v>0</v>
      </c>
      <c r="R1094" s="11" t="str">
        <f t="shared" si="51"/>
        <v>010109 V</v>
      </c>
      <c r="T1094" s="1" t="s">
        <v>2211</v>
      </c>
      <c r="U1094" s="1" t="str">
        <f t="shared" si="52"/>
        <v>SZELE CHRISTIAN</v>
      </c>
      <c r="V1094" s="1" t="str">
        <f t="shared" si="53"/>
        <v>01041 – COLMAR BILLARD CLUB 71</v>
      </c>
    </row>
    <row r="1095" spans="2:22" ht="15.75" thickBot="1" x14ac:dyDescent="0.3">
      <c r="B1095" s="6" t="str">
        <f>'Libre 01-09-2025'!A1096</f>
        <v>169843 M</v>
      </c>
      <c r="C1095" s="1" t="str">
        <f>VLOOKUP(B1095,TableauLibre[],2,0)</f>
        <v>TACONET JEAN MICHEL</v>
      </c>
      <c r="D1095" s="23" t="str">
        <f>VLOOKUP(B1095,TableauLibre[],8,0)</f>
        <v>01006 – AMICALE DE BILLARD ECKBOLSHEIM</v>
      </c>
      <c r="F1095" s="1">
        <f>'Bande 01-09-2025'!A1096</f>
        <v>0</v>
      </c>
      <c r="J1095" s="1">
        <f>'3B 01-09-2025'!A1096</f>
        <v>0</v>
      </c>
      <c r="N1095" s="1">
        <f>'Cadre 01-09-2025'!A1096</f>
        <v>0</v>
      </c>
      <c r="R1095" s="11" t="str">
        <f t="shared" si="51"/>
        <v>169843 M</v>
      </c>
      <c r="T1095" s="1" t="s">
        <v>2213</v>
      </c>
      <c r="U1095" s="1" t="str">
        <f t="shared" si="52"/>
        <v>TACONET JEAN MICHEL</v>
      </c>
      <c r="V1095" s="1" t="str">
        <f t="shared" si="53"/>
        <v>01006 – AMICALE DE BILLARD ECKBOLSHEIM</v>
      </c>
    </row>
    <row r="1096" spans="2:22" ht="15.75" thickBot="1" x14ac:dyDescent="0.3">
      <c r="B1096" s="6" t="str">
        <f>'Libre 01-09-2025'!A1097</f>
        <v>170361 A</v>
      </c>
      <c r="C1096" s="1" t="str">
        <f>VLOOKUP(B1096,TableauLibre[],2,0)</f>
        <v>TARDIF PHILIPPE</v>
      </c>
      <c r="D1096" s="23" t="str">
        <f>VLOOKUP(B1096,TableauLibre[],8,0)</f>
        <v>05047 – BILLARD CLUB SEZANNAIS</v>
      </c>
      <c r="F1096" s="1">
        <f>'Bande 01-09-2025'!A1097</f>
        <v>0</v>
      </c>
      <c r="J1096" s="1">
        <f>'3B 01-09-2025'!A1097</f>
        <v>0</v>
      </c>
      <c r="N1096" s="1">
        <f>'Cadre 01-09-2025'!A1097</f>
        <v>0</v>
      </c>
      <c r="R1096" s="11" t="str">
        <f t="shared" si="51"/>
        <v>170361 A</v>
      </c>
      <c r="T1096" s="1" t="s">
        <v>2215</v>
      </c>
      <c r="U1096" s="1" t="str">
        <f t="shared" si="52"/>
        <v>TARDIF PHILIPPE</v>
      </c>
      <c r="V1096" s="1" t="str">
        <f t="shared" si="53"/>
        <v>05047 – BILLARD CLUB SEZANNAIS</v>
      </c>
    </row>
    <row r="1097" spans="2:22" ht="15.75" thickBot="1" x14ac:dyDescent="0.3">
      <c r="B1097" s="6" t="str">
        <f>'Libre 01-09-2025'!A1098</f>
        <v>117071 T</v>
      </c>
      <c r="C1097" s="1" t="str">
        <f>VLOOKUP(B1097,TableauLibre[],2,0)</f>
        <v>TERRAT JEROME</v>
      </c>
      <c r="D1097" s="23" t="str">
        <f>VLOOKUP(B1097,TableauLibre[],8,0)</f>
        <v>05023 – BILLARD CLUB NOGENTAIS</v>
      </c>
      <c r="F1097" s="1">
        <f>'Bande 01-09-2025'!A1098</f>
        <v>0</v>
      </c>
      <c r="J1097" s="1">
        <f>'3B 01-09-2025'!A1098</f>
        <v>0</v>
      </c>
      <c r="N1097" s="1">
        <f>'Cadre 01-09-2025'!A1098</f>
        <v>0</v>
      </c>
      <c r="R1097" s="11" t="str">
        <f t="shared" si="51"/>
        <v>117071 T</v>
      </c>
      <c r="T1097" s="1" t="s">
        <v>2217</v>
      </c>
      <c r="U1097" s="1" t="str">
        <f t="shared" si="52"/>
        <v>TERRAT JEROME</v>
      </c>
      <c r="V1097" s="1" t="str">
        <f t="shared" si="53"/>
        <v>05023 – BILLARD CLUB NOGENTAIS</v>
      </c>
    </row>
    <row r="1098" spans="2:22" ht="15.75" thickBot="1" x14ac:dyDescent="0.3">
      <c r="B1098" s="6" t="str">
        <f>'Libre 01-09-2025'!A1099</f>
        <v>147096 M</v>
      </c>
      <c r="C1098" s="1" t="str">
        <f>VLOOKUP(B1098,TableauLibre[],2,0)</f>
        <v>TESSIER WILLIAM</v>
      </c>
      <c r="D1098" s="23" t="str">
        <f>VLOOKUP(B1098,TableauLibre[],8,0)</f>
        <v>11032 – BILLARD CLUB HOMECOURT</v>
      </c>
      <c r="F1098" s="1">
        <f>'Bande 01-09-2025'!A1099</f>
        <v>0</v>
      </c>
      <c r="J1098" s="1">
        <f>'3B 01-09-2025'!A1099</f>
        <v>0</v>
      </c>
      <c r="N1098" s="1">
        <f>'Cadre 01-09-2025'!A1099</f>
        <v>0</v>
      </c>
      <c r="R1098" s="11" t="str">
        <f t="shared" si="51"/>
        <v>147096 M</v>
      </c>
      <c r="T1098" s="1" t="s">
        <v>2219</v>
      </c>
      <c r="U1098" s="1" t="str">
        <f t="shared" si="52"/>
        <v>TESSIER WILLIAM</v>
      </c>
      <c r="V1098" s="1" t="str">
        <f t="shared" si="53"/>
        <v>11032 – BILLARD CLUB HOMECOURT</v>
      </c>
    </row>
    <row r="1099" spans="2:22" ht="15.75" thickBot="1" x14ac:dyDescent="0.3">
      <c r="B1099" s="6" t="str">
        <f>'Libre 01-09-2025'!A1100</f>
        <v>011722 W</v>
      </c>
      <c r="C1099" s="1" t="str">
        <f>VLOOKUP(B1099,TableauLibre[],2,0)</f>
        <v>TETART JEAN PIERRE</v>
      </c>
      <c r="D1099" s="23" t="str">
        <f>VLOOKUP(B1099,TableauLibre[],8,0)</f>
        <v>05043 – ACAD. TAPIS VERT DE REIMS</v>
      </c>
      <c r="F1099" s="1">
        <f>'Bande 01-09-2025'!A1100</f>
        <v>0</v>
      </c>
      <c r="J1099" s="1">
        <f>'3B 01-09-2025'!A1100</f>
        <v>0</v>
      </c>
      <c r="N1099" s="1">
        <f>'Cadre 01-09-2025'!A1100</f>
        <v>0</v>
      </c>
      <c r="R1099" s="11" t="str">
        <f t="shared" si="51"/>
        <v>011722 W</v>
      </c>
      <c r="T1099" s="1" t="s">
        <v>2221</v>
      </c>
      <c r="U1099" s="1" t="str">
        <f t="shared" si="52"/>
        <v>TETART JEAN PIERRE</v>
      </c>
      <c r="V1099" s="1" t="str">
        <f t="shared" si="53"/>
        <v>05043 – ACAD. TAPIS VERT DE REIMS</v>
      </c>
    </row>
    <row r="1100" spans="2:22" ht="15.75" thickBot="1" x14ac:dyDescent="0.3">
      <c r="B1100" s="6" t="str">
        <f>'Libre 01-09-2025'!A1101</f>
        <v>160841 C</v>
      </c>
      <c r="C1100" s="1" t="str">
        <f>VLOOKUP(B1100,TableauLibre[],2,0)</f>
        <v>THEVENOT THIBAUT</v>
      </c>
      <c r="D1100" s="23" t="str">
        <f>VLOOKUP(B1100,TableauLibre[],8,0)</f>
        <v>11034 – BILLARD CLUB EPINAL</v>
      </c>
      <c r="F1100" s="1">
        <f>'Bande 01-09-2025'!A1101</f>
        <v>0</v>
      </c>
      <c r="J1100" s="1">
        <f>'3B 01-09-2025'!A1101</f>
        <v>0</v>
      </c>
      <c r="N1100" s="1">
        <f>'Cadre 01-09-2025'!A1101</f>
        <v>0</v>
      </c>
      <c r="R1100" s="11" t="str">
        <f t="shared" si="51"/>
        <v>160841 C</v>
      </c>
      <c r="T1100" s="1" t="s">
        <v>2223</v>
      </c>
      <c r="U1100" s="1" t="str">
        <f t="shared" si="52"/>
        <v>THEVENOT THIBAUT</v>
      </c>
      <c r="V1100" s="1" t="str">
        <f t="shared" si="53"/>
        <v>11034 – BILLARD CLUB EPINAL</v>
      </c>
    </row>
    <row r="1101" spans="2:22" ht="15.75" thickBot="1" x14ac:dyDescent="0.3">
      <c r="B1101" s="6" t="str">
        <f>'Libre 01-09-2025'!A1102</f>
        <v>126961 D</v>
      </c>
      <c r="C1101" s="1" t="str">
        <f>VLOOKUP(B1101,TableauLibre[],2,0)</f>
        <v>THIBAULT ANTOINE</v>
      </c>
      <c r="D1101" s="23" t="str">
        <f>VLOOKUP(B1101,TableauLibre[],8,0)</f>
        <v>01004 – B.C. BISCHHEIM</v>
      </c>
      <c r="F1101" s="1">
        <f>'Bande 01-09-2025'!A1102</f>
        <v>0</v>
      </c>
      <c r="J1101" s="1">
        <f>'3B 01-09-2025'!A1102</f>
        <v>0</v>
      </c>
      <c r="N1101" s="1">
        <f>'Cadre 01-09-2025'!A1102</f>
        <v>0</v>
      </c>
      <c r="R1101" s="11" t="str">
        <f t="shared" si="51"/>
        <v>126961 D</v>
      </c>
      <c r="T1101" s="1" t="s">
        <v>2225</v>
      </c>
      <c r="U1101" s="1" t="str">
        <f t="shared" si="52"/>
        <v>THIBAULT ANTOINE</v>
      </c>
      <c r="V1101" s="1" t="str">
        <f t="shared" si="53"/>
        <v>01004 – B.C. BISCHHEIM</v>
      </c>
    </row>
    <row r="1102" spans="2:22" ht="15.75" thickBot="1" x14ac:dyDescent="0.3">
      <c r="B1102" s="6" t="str">
        <f>'Libre 01-09-2025'!A1103</f>
        <v>161929 K</v>
      </c>
      <c r="C1102" s="1" t="str">
        <f>VLOOKUP(B1102,TableauLibre[],2,0)</f>
        <v>THIEBAULD PASCAL</v>
      </c>
      <c r="D1102" s="23" t="str">
        <f>VLOOKUP(B1102,TableauLibre[],8,0)</f>
        <v>05043 – ACAD. TAPIS VERT DE REIMS</v>
      </c>
      <c r="F1102" s="1">
        <f>'Bande 01-09-2025'!A1103</f>
        <v>0</v>
      </c>
      <c r="J1102" s="1">
        <f>'3B 01-09-2025'!A1103</f>
        <v>0</v>
      </c>
      <c r="N1102" s="1">
        <f>'Cadre 01-09-2025'!A1103</f>
        <v>0</v>
      </c>
      <c r="R1102" s="11" t="str">
        <f t="shared" si="51"/>
        <v>161929 K</v>
      </c>
      <c r="T1102" s="1" t="s">
        <v>2227</v>
      </c>
      <c r="U1102" s="1" t="str">
        <f t="shared" si="52"/>
        <v>THIEBAULD PASCAL</v>
      </c>
      <c r="V1102" s="1" t="str">
        <f t="shared" si="53"/>
        <v>05043 – ACAD. TAPIS VERT DE REIMS</v>
      </c>
    </row>
    <row r="1103" spans="2:22" ht="15.75" thickBot="1" x14ac:dyDescent="0.3">
      <c r="B1103" s="6" t="str">
        <f>'Libre 01-09-2025'!A1104</f>
        <v>160976 Z</v>
      </c>
      <c r="C1103" s="1" t="str">
        <f>VLOOKUP(B1103,TableauLibre[],2,0)</f>
        <v>THIEBAULT FRANCOIS</v>
      </c>
      <c r="D1103" s="23" t="str">
        <f>VLOOKUP(B1103,TableauLibre[],8,0)</f>
        <v>05034 – BILLARD TROYES AGGLO</v>
      </c>
      <c r="F1103" s="1">
        <f>'Bande 01-09-2025'!A1104</f>
        <v>0</v>
      </c>
      <c r="J1103" s="1">
        <f>'3B 01-09-2025'!A1104</f>
        <v>0</v>
      </c>
      <c r="N1103" s="1">
        <f>'Cadre 01-09-2025'!A1104</f>
        <v>0</v>
      </c>
      <c r="R1103" s="11" t="str">
        <f t="shared" si="51"/>
        <v>160976 Z</v>
      </c>
      <c r="T1103" s="1" t="s">
        <v>2229</v>
      </c>
      <c r="U1103" s="1" t="str">
        <f t="shared" si="52"/>
        <v>THIEBAULT FRANCOIS</v>
      </c>
      <c r="V1103" s="1" t="str">
        <f t="shared" si="53"/>
        <v>05034 – BILLARD TROYES AGGLO</v>
      </c>
    </row>
    <row r="1104" spans="2:22" ht="15.75" thickBot="1" x14ac:dyDescent="0.3">
      <c r="B1104" s="6" t="str">
        <f>'Libre 01-09-2025'!A1105</f>
        <v>121279 P</v>
      </c>
      <c r="C1104" s="1" t="str">
        <f>VLOOKUP(B1104,TableauLibre[],2,0)</f>
        <v>THIEBAUT VINCENT</v>
      </c>
      <c r="D1104" s="23" t="str">
        <f>VLOOKUP(B1104,TableauLibre[],8,0)</f>
        <v>11051 – BILLARD CLUB BARISIEN</v>
      </c>
      <c r="F1104" s="1">
        <f>'Bande 01-09-2025'!A1105</f>
        <v>0</v>
      </c>
      <c r="J1104" s="1">
        <f>'3B 01-09-2025'!A1105</f>
        <v>0</v>
      </c>
      <c r="N1104" s="1">
        <f>'Cadre 01-09-2025'!A1105</f>
        <v>0</v>
      </c>
      <c r="R1104" s="11" t="str">
        <f t="shared" si="51"/>
        <v>121279 P</v>
      </c>
      <c r="T1104" s="1" t="s">
        <v>2231</v>
      </c>
      <c r="U1104" s="1" t="str">
        <f t="shared" si="52"/>
        <v>THIEBAUT VINCENT</v>
      </c>
      <c r="V1104" s="1" t="str">
        <f t="shared" si="53"/>
        <v>11051 – BILLARD CLUB BARISIEN</v>
      </c>
    </row>
    <row r="1105" spans="2:22" ht="15.75" thickBot="1" x14ac:dyDescent="0.3">
      <c r="B1105" s="6" t="str">
        <f>'Libre 01-09-2025'!A1106</f>
        <v>117072 U</v>
      </c>
      <c r="C1105" s="1" t="str">
        <f>VLOOKUP(B1105,TableauLibre[],2,0)</f>
        <v>THIERY BERNARD</v>
      </c>
      <c r="D1105" s="23" t="str">
        <f>VLOOKUP(B1105,TableauLibre[],8,0)</f>
        <v>05023 – BILLARD CLUB NOGENTAIS</v>
      </c>
      <c r="F1105" s="1">
        <f>'Bande 01-09-2025'!A1106</f>
        <v>0</v>
      </c>
      <c r="J1105" s="1">
        <f>'3B 01-09-2025'!A1106</f>
        <v>0</v>
      </c>
      <c r="N1105" s="1">
        <f>'Cadre 01-09-2025'!A1106</f>
        <v>0</v>
      </c>
      <c r="R1105" s="11" t="str">
        <f t="shared" si="51"/>
        <v>117072 U</v>
      </c>
      <c r="T1105" s="1" t="s">
        <v>2233</v>
      </c>
      <c r="U1105" s="1" t="str">
        <f t="shared" si="52"/>
        <v>THIERY BERNARD</v>
      </c>
      <c r="V1105" s="1" t="str">
        <f t="shared" si="53"/>
        <v>05023 – BILLARD CLUB NOGENTAIS</v>
      </c>
    </row>
    <row r="1106" spans="2:22" ht="15.75" thickBot="1" x14ac:dyDescent="0.3">
      <c r="B1106" s="6" t="str">
        <f>'Libre 01-09-2025'!A1107</f>
        <v>015327 N</v>
      </c>
      <c r="C1106" s="1" t="str">
        <f>VLOOKUP(B1106,TableauLibre[],2,0)</f>
        <v>THOMAS JEAN MARIE</v>
      </c>
      <c r="D1106" s="23" t="str">
        <f>VLOOKUP(B1106,TableauLibre[],8,0)</f>
        <v>11073 – BILLARD CLUB GERARDMER</v>
      </c>
      <c r="F1106" s="1">
        <f>'Bande 01-09-2025'!A1107</f>
        <v>0</v>
      </c>
      <c r="J1106" s="1">
        <f>'3B 01-09-2025'!A1107</f>
        <v>0</v>
      </c>
      <c r="N1106" s="1">
        <f>'Cadre 01-09-2025'!A1107</f>
        <v>0</v>
      </c>
      <c r="R1106" s="11" t="str">
        <f t="shared" si="51"/>
        <v>015327 N</v>
      </c>
      <c r="T1106" s="1" t="s">
        <v>2235</v>
      </c>
      <c r="U1106" s="1" t="str">
        <f t="shared" si="52"/>
        <v>THOMAS JEAN MARIE</v>
      </c>
      <c r="V1106" s="1" t="str">
        <f t="shared" si="53"/>
        <v>11073 – BILLARD CLUB GERARDMER</v>
      </c>
    </row>
    <row r="1107" spans="2:22" ht="15.75" thickBot="1" x14ac:dyDescent="0.3">
      <c r="B1107" s="6" t="str">
        <f>'Libre 01-09-2025'!A1108</f>
        <v>137305 Z</v>
      </c>
      <c r="C1107" s="1" t="str">
        <f>VLOOKUP(B1107,TableauLibre[],2,0)</f>
        <v>THOMASSIN JEAN PIERRE</v>
      </c>
      <c r="D1107" s="23" t="str">
        <f>VLOOKUP(B1107,TableauLibre[],8,0)</f>
        <v>01006 – AMICALE DE BILLARD ECKBOLSHEIM</v>
      </c>
      <c r="F1107" s="1">
        <f>'Bande 01-09-2025'!A1108</f>
        <v>0</v>
      </c>
      <c r="J1107" s="1">
        <f>'3B 01-09-2025'!A1108</f>
        <v>0</v>
      </c>
      <c r="N1107" s="1">
        <f>'Cadre 01-09-2025'!A1108</f>
        <v>0</v>
      </c>
      <c r="R1107" s="11" t="str">
        <f t="shared" si="51"/>
        <v>137305 Z</v>
      </c>
      <c r="T1107" s="1" t="s">
        <v>2237</v>
      </c>
      <c r="U1107" s="1" t="str">
        <f t="shared" si="52"/>
        <v>THOMASSIN JEAN PIERRE</v>
      </c>
      <c r="V1107" s="1" t="str">
        <f t="shared" si="53"/>
        <v>01006 – AMICALE DE BILLARD ECKBOLSHEIM</v>
      </c>
    </row>
    <row r="1108" spans="2:22" ht="15.75" thickBot="1" x14ac:dyDescent="0.3">
      <c r="B1108" s="6" t="str">
        <f>'Libre 01-09-2025'!A1109</f>
        <v>161512 G</v>
      </c>
      <c r="C1108" s="1" t="str">
        <f>VLOOKUP(B1108,TableauLibre[],2,0)</f>
        <v>THOMINET ALAIN</v>
      </c>
      <c r="D1108" s="23" t="str">
        <f>VLOOKUP(B1108,TableauLibre[],8,0)</f>
        <v>05047 – BILLARD CLUB SEZANNAIS</v>
      </c>
      <c r="F1108" s="1">
        <f>'Bande 01-09-2025'!A1109</f>
        <v>0</v>
      </c>
      <c r="J1108" s="1">
        <f>'3B 01-09-2025'!A1109</f>
        <v>0</v>
      </c>
      <c r="N1108" s="1">
        <f>'Cadre 01-09-2025'!A1109</f>
        <v>0</v>
      </c>
      <c r="R1108" s="11" t="str">
        <f t="shared" si="51"/>
        <v>161512 G</v>
      </c>
      <c r="T1108" s="1" t="s">
        <v>2239</v>
      </c>
      <c r="U1108" s="1" t="str">
        <f t="shared" si="52"/>
        <v>THOMINET ALAIN</v>
      </c>
      <c r="V1108" s="1" t="str">
        <f t="shared" si="53"/>
        <v>05047 – BILLARD CLUB SEZANNAIS</v>
      </c>
    </row>
    <row r="1109" spans="2:22" ht="15.75" thickBot="1" x14ac:dyDescent="0.3">
      <c r="B1109" s="6" t="str">
        <f>'Libre 01-09-2025'!A1110</f>
        <v>127323 B</v>
      </c>
      <c r="C1109" s="1" t="str">
        <f>VLOOKUP(B1109,TableauLibre[],2,0)</f>
        <v>THOMINET GHYSLAIN</v>
      </c>
      <c r="D1109" s="23" t="str">
        <f>VLOOKUP(B1109,TableauLibre[],8,0)</f>
        <v>05047 – BILLARD CLUB SEZANNAIS</v>
      </c>
      <c r="F1109" s="1">
        <f>'Bande 01-09-2025'!A1110</f>
        <v>0</v>
      </c>
      <c r="J1109" s="1">
        <f>'3B 01-09-2025'!A1110</f>
        <v>0</v>
      </c>
      <c r="N1109" s="1">
        <f>'Cadre 01-09-2025'!A1110</f>
        <v>0</v>
      </c>
      <c r="R1109" s="11" t="str">
        <f t="shared" si="51"/>
        <v>127323 B</v>
      </c>
      <c r="T1109" s="1" t="s">
        <v>2241</v>
      </c>
      <c r="U1109" s="1" t="str">
        <f t="shared" si="52"/>
        <v>THOMINET GHYSLAIN</v>
      </c>
      <c r="V1109" s="1" t="str">
        <f t="shared" si="53"/>
        <v>05047 – BILLARD CLUB SEZANNAIS</v>
      </c>
    </row>
    <row r="1110" spans="2:22" ht="15.75" thickBot="1" x14ac:dyDescent="0.3">
      <c r="B1110" s="6" t="str">
        <f>'Libre 01-09-2025'!A1111</f>
        <v>015060 G</v>
      </c>
      <c r="C1110" s="1" t="str">
        <f>VLOOKUP(B1110,TableauLibre[],2,0)</f>
        <v>TIDU JEAN PIERRE</v>
      </c>
      <c r="D1110" s="23" t="str">
        <f>VLOOKUP(B1110,TableauLibre[],8,0)</f>
        <v>11067 – BILLARD CLUB FLORANGE</v>
      </c>
      <c r="F1110" s="1">
        <f>'Bande 01-09-2025'!A1111</f>
        <v>0</v>
      </c>
      <c r="J1110" s="1">
        <f>'3B 01-09-2025'!A1111</f>
        <v>0</v>
      </c>
      <c r="N1110" s="1">
        <f>'Cadre 01-09-2025'!A1111</f>
        <v>0</v>
      </c>
      <c r="R1110" s="11" t="str">
        <f t="shared" si="51"/>
        <v>015060 G</v>
      </c>
      <c r="T1110" s="1" t="s">
        <v>2243</v>
      </c>
      <c r="U1110" s="1" t="str">
        <f t="shared" si="52"/>
        <v>TIDU JEAN PIERRE</v>
      </c>
      <c r="V1110" s="1" t="str">
        <f t="shared" si="53"/>
        <v>11067 – BILLARD CLUB FLORANGE</v>
      </c>
    </row>
    <row r="1111" spans="2:22" ht="15.75" thickBot="1" x14ac:dyDescent="0.3">
      <c r="B1111" s="6" t="str">
        <f>'Libre 01-09-2025'!A1112</f>
        <v>161090 Y</v>
      </c>
      <c r="C1111" s="1" t="str">
        <f>VLOOKUP(B1111,TableauLibre[],2,0)</f>
        <v>TISSERANT PHILIPPE</v>
      </c>
      <c r="D1111" s="23" t="str">
        <f>VLOOKUP(B1111,TableauLibre[],8,0)</f>
        <v>11055 – BILLARD CLUB TOULOIS</v>
      </c>
      <c r="F1111" s="1">
        <f>'Bande 01-09-2025'!A1112</f>
        <v>0</v>
      </c>
      <c r="J1111" s="1">
        <f>'3B 01-09-2025'!A1112</f>
        <v>0</v>
      </c>
      <c r="N1111" s="1">
        <f>'Cadre 01-09-2025'!A1112</f>
        <v>0</v>
      </c>
      <c r="R1111" s="11" t="str">
        <f t="shared" si="51"/>
        <v>161090 Y</v>
      </c>
      <c r="T1111" s="1" t="s">
        <v>2245</v>
      </c>
      <c r="U1111" s="1" t="str">
        <f t="shared" si="52"/>
        <v>TISSERANT PHILIPPE</v>
      </c>
      <c r="V1111" s="1" t="str">
        <f t="shared" si="53"/>
        <v>11055 – BILLARD CLUB TOULOIS</v>
      </c>
    </row>
    <row r="1112" spans="2:22" ht="15.75" thickBot="1" x14ac:dyDescent="0.3">
      <c r="B1112" s="6" t="str">
        <f>'Libre 01-09-2025'!A1113</f>
        <v>142040 C</v>
      </c>
      <c r="C1112" s="1" t="str">
        <f>VLOOKUP(B1112,TableauLibre[],2,0)</f>
        <v>TOSI CHARLES</v>
      </c>
      <c r="D1112" s="23" t="str">
        <f>VLOOKUP(B1112,TableauLibre[],8,0)</f>
        <v>11067 – BILLARD CLUB FLORANGE</v>
      </c>
      <c r="F1112" s="1">
        <f>'Bande 01-09-2025'!A1113</f>
        <v>0</v>
      </c>
      <c r="J1112" s="1">
        <f>'3B 01-09-2025'!A1113</f>
        <v>0</v>
      </c>
      <c r="N1112" s="1">
        <f>'Cadre 01-09-2025'!A1113</f>
        <v>0</v>
      </c>
      <c r="R1112" s="11" t="str">
        <f t="shared" si="51"/>
        <v>142040 C</v>
      </c>
      <c r="T1112" s="1" t="s">
        <v>2247</v>
      </c>
      <c r="U1112" s="1" t="str">
        <f t="shared" si="52"/>
        <v>TOSI CHARLES</v>
      </c>
      <c r="V1112" s="1" t="str">
        <f t="shared" si="53"/>
        <v>11067 – BILLARD CLUB FLORANGE</v>
      </c>
    </row>
    <row r="1113" spans="2:22" ht="15.75" thickBot="1" x14ac:dyDescent="0.3">
      <c r="B1113" s="6" t="str">
        <f>'Libre 01-09-2025'!A1114</f>
        <v>103788 W</v>
      </c>
      <c r="C1113" s="1" t="str">
        <f>VLOOKUP(B1113,TableauLibre[],2,0)</f>
        <v>TOTEL ERIC</v>
      </c>
      <c r="D1113" s="23" t="str">
        <f>VLOOKUP(B1113,TableauLibre[],8,0)</f>
        <v>05035 – ROMILLY SPORT 10 SECTION BILLARD</v>
      </c>
      <c r="F1113" s="1">
        <f>'Bande 01-09-2025'!A1114</f>
        <v>0</v>
      </c>
      <c r="J1113" s="1">
        <f>'3B 01-09-2025'!A1114</f>
        <v>0</v>
      </c>
      <c r="N1113" s="1">
        <f>'Cadre 01-09-2025'!A1114</f>
        <v>0</v>
      </c>
      <c r="R1113" s="11" t="str">
        <f t="shared" si="51"/>
        <v>103788 W</v>
      </c>
      <c r="T1113" s="1" t="s">
        <v>2249</v>
      </c>
      <c r="U1113" s="1" t="str">
        <f t="shared" si="52"/>
        <v>TOTEL ERIC</v>
      </c>
      <c r="V1113" s="1" t="str">
        <f t="shared" si="53"/>
        <v>05035 – ROMILLY SPORT 10 SECTION BILLARD</v>
      </c>
    </row>
    <row r="1114" spans="2:22" ht="15.75" thickBot="1" x14ac:dyDescent="0.3">
      <c r="B1114" s="6" t="str">
        <f>'Libre 01-09-2025'!A1115</f>
        <v>011734 I</v>
      </c>
      <c r="C1114" s="1" t="str">
        <f>VLOOKUP(B1114,TableauLibre[],2,0)</f>
        <v>TOURY DENIS</v>
      </c>
      <c r="D1114" s="23" t="str">
        <f>VLOOKUP(B1114,TableauLibre[],8,0)</f>
        <v>05001 – ACAD.CHARLEVILLE-MEZIERES</v>
      </c>
      <c r="F1114" s="1">
        <f>'Bande 01-09-2025'!A1115</f>
        <v>0</v>
      </c>
      <c r="J1114" s="1">
        <f>'3B 01-09-2025'!A1115</f>
        <v>0</v>
      </c>
      <c r="N1114" s="1">
        <f>'Cadre 01-09-2025'!A1115</f>
        <v>0</v>
      </c>
      <c r="R1114" s="11" t="str">
        <f t="shared" si="51"/>
        <v>011734 I</v>
      </c>
      <c r="T1114" s="1" t="s">
        <v>2251</v>
      </c>
      <c r="U1114" s="1" t="str">
        <f t="shared" si="52"/>
        <v>TOURY DENIS</v>
      </c>
      <c r="V1114" s="1" t="str">
        <f t="shared" si="53"/>
        <v>05001 – ACAD.CHARLEVILLE-MEZIERES</v>
      </c>
    </row>
    <row r="1115" spans="2:22" ht="15.75" thickBot="1" x14ac:dyDescent="0.3">
      <c r="B1115" s="6" t="str">
        <f>'Libre 01-09-2025'!A1116</f>
        <v>011746 U</v>
      </c>
      <c r="C1115" s="1" t="str">
        <f>VLOOKUP(B1115,TableauLibre[],2,0)</f>
        <v>TOURY JACKY</v>
      </c>
      <c r="D1115" s="23" t="str">
        <f>VLOOKUP(B1115,TableauLibre[],8,0)</f>
        <v>05001 – ACAD.CHARLEVILLE-MEZIERES</v>
      </c>
      <c r="F1115" s="1">
        <f>'Bande 01-09-2025'!A1116</f>
        <v>0</v>
      </c>
      <c r="J1115" s="1">
        <f>'3B 01-09-2025'!A1116</f>
        <v>0</v>
      </c>
      <c r="N1115" s="1">
        <f>'Cadre 01-09-2025'!A1116</f>
        <v>0</v>
      </c>
      <c r="R1115" s="11" t="str">
        <f t="shared" si="51"/>
        <v>011746 U</v>
      </c>
      <c r="T1115" s="1" t="s">
        <v>2253</v>
      </c>
      <c r="U1115" s="1" t="str">
        <f t="shared" si="52"/>
        <v>TOURY JACKY</v>
      </c>
      <c r="V1115" s="1" t="str">
        <f t="shared" si="53"/>
        <v>05001 – ACAD.CHARLEVILLE-MEZIERES</v>
      </c>
    </row>
    <row r="1116" spans="2:22" ht="15.75" thickBot="1" x14ac:dyDescent="0.3">
      <c r="B1116" s="6" t="str">
        <f>'Libre 01-09-2025'!A1117</f>
        <v>107105 L</v>
      </c>
      <c r="C1116" s="1" t="str">
        <f>VLOOKUP(B1116,TableauLibre[],2,0)</f>
        <v>TOUSSAINT MICHEL</v>
      </c>
      <c r="D1116" s="23" t="str">
        <f>VLOOKUP(B1116,TableauLibre[],8,0)</f>
        <v>11032 – BILLARD CLUB HOMECOURT</v>
      </c>
      <c r="F1116" s="1">
        <f>'Bande 01-09-2025'!A1117</f>
        <v>0</v>
      </c>
      <c r="J1116" s="1">
        <f>'3B 01-09-2025'!A1117</f>
        <v>0</v>
      </c>
      <c r="N1116" s="1">
        <f>'Cadre 01-09-2025'!A1117</f>
        <v>0</v>
      </c>
      <c r="R1116" s="11" t="str">
        <f t="shared" si="51"/>
        <v>107105 L</v>
      </c>
      <c r="T1116" s="1" t="s">
        <v>2255</v>
      </c>
      <c r="U1116" s="1" t="str">
        <f t="shared" si="52"/>
        <v>TOUSSAINT MICHEL</v>
      </c>
      <c r="V1116" s="1" t="str">
        <f t="shared" si="53"/>
        <v>11032 – BILLARD CLUB HOMECOURT</v>
      </c>
    </row>
    <row r="1117" spans="2:22" ht="15.75" thickBot="1" x14ac:dyDescent="0.3">
      <c r="B1117" s="6" t="str">
        <f>'Libre 01-09-2025'!A1118</f>
        <v>153671 J</v>
      </c>
      <c r="C1117" s="1" t="str">
        <f>VLOOKUP(B1117,TableauLibre[],2,0)</f>
        <v>TOUSSAINT NICOLAS</v>
      </c>
      <c r="D1117" s="23" t="str">
        <f>VLOOKUP(B1117,TableauLibre[],8,0)</f>
        <v>11044 – SAINT-DIE DES VOSGES BILLARD</v>
      </c>
      <c r="F1117" s="1">
        <f>'Bande 01-09-2025'!A1118</f>
        <v>0</v>
      </c>
      <c r="J1117" s="1">
        <f>'3B 01-09-2025'!A1118</f>
        <v>0</v>
      </c>
      <c r="N1117" s="1">
        <f>'Cadre 01-09-2025'!A1118</f>
        <v>0</v>
      </c>
      <c r="R1117" s="11" t="str">
        <f t="shared" si="51"/>
        <v>153671 J</v>
      </c>
      <c r="T1117" s="1" t="s">
        <v>2257</v>
      </c>
      <c r="U1117" s="1" t="str">
        <f t="shared" si="52"/>
        <v>TOUSSAINT NICOLAS</v>
      </c>
      <c r="V1117" s="1" t="str">
        <f t="shared" si="53"/>
        <v>11044 – SAINT-DIE DES VOSGES BILLARD</v>
      </c>
    </row>
    <row r="1118" spans="2:22" ht="15.75" thickBot="1" x14ac:dyDescent="0.3">
      <c r="B1118" s="6" t="str">
        <f>'Libre 01-09-2025'!A1119</f>
        <v>161216 K</v>
      </c>
      <c r="C1118" s="1" t="str">
        <f>VLOOKUP(B1118,TableauLibre[],2,0)</f>
        <v>TOUSSAINT SYLVIANE</v>
      </c>
      <c r="D1118" s="23" t="str">
        <f>VLOOKUP(B1118,TableauLibre[],8,0)</f>
        <v>11029 – BILLARD CLUB MUSSIPONTAIN</v>
      </c>
      <c r="F1118" s="1">
        <f>'Bande 01-09-2025'!A1119</f>
        <v>0</v>
      </c>
      <c r="J1118" s="1">
        <f>'3B 01-09-2025'!A1119</f>
        <v>0</v>
      </c>
      <c r="N1118" s="1">
        <f>'Cadre 01-09-2025'!A1119</f>
        <v>0</v>
      </c>
      <c r="R1118" s="11" t="str">
        <f t="shared" si="51"/>
        <v>161216 K</v>
      </c>
      <c r="T1118" s="1" t="s">
        <v>2259</v>
      </c>
      <c r="U1118" s="1" t="str">
        <f t="shared" si="52"/>
        <v>TOUSSAINT SYLVIANE</v>
      </c>
      <c r="V1118" s="1" t="str">
        <f t="shared" si="53"/>
        <v>11029 – BILLARD CLUB MUSSIPONTAIN</v>
      </c>
    </row>
    <row r="1119" spans="2:22" ht="15.75" thickBot="1" x14ac:dyDescent="0.3">
      <c r="B1119" s="6" t="str">
        <f>'Libre 01-09-2025'!A1120</f>
        <v>134502 E</v>
      </c>
      <c r="C1119" s="1" t="str">
        <f>VLOOKUP(B1119,TableauLibre[],2,0)</f>
        <v>TRABAND JOEL</v>
      </c>
      <c r="D1119" s="23" t="str">
        <f>VLOOKUP(B1119,TableauLibre[],8,0)</f>
        <v>01016 – B.C. HAGUENAU</v>
      </c>
      <c r="F1119" s="1">
        <f>'Bande 01-09-2025'!A1120</f>
        <v>0</v>
      </c>
      <c r="J1119" s="1">
        <f>'3B 01-09-2025'!A1120</f>
        <v>0</v>
      </c>
      <c r="N1119" s="1">
        <f>'Cadre 01-09-2025'!A1120</f>
        <v>0</v>
      </c>
      <c r="R1119" s="11" t="str">
        <f t="shared" si="51"/>
        <v>134502 E</v>
      </c>
      <c r="T1119" s="1" t="s">
        <v>2261</v>
      </c>
      <c r="U1119" s="1" t="str">
        <f t="shared" si="52"/>
        <v>TRABAND JOEL</v>
      </c>
      <c r="V1119" s="1" t="str">
        <f t="shared" si="53"/>
        <v>01016 – B.C. HAGUENAU</v>
      </c>
    </row>
    <row r="1120" spans="2:22" ht="15.75" thickBot="1" x14ac:dyDescent="0.3">
      <c r="B1120" s="6" t="str">
        <f>'Libre 01-09-2025'!A1121</f>
        <v>140602 U</v>
      </c>
      <c r="C1120" s="1" t="str">
        <f>VLOOKUP(B1120,TableauLibre[],2,0)</f>
        <v>TRABAND PIERRE</v>
      </c>
      <c r="D1120" s="23" t="str">
        <f>VLOOKUP(B1120,TableauLibre[],8,0)</f>
        <v>01016 – B.C. HAGUENAU</v>
      </c>
      <c r="F1120" s="1">
        <f>'Bande 01-09-2025'!A1121</f>
        <v>0</v>
      </c>
      <c r="J1120" s="1">
        <f>'3B 01-09-2025'!A1121</f>
        <v>0</v>
      </c>
      <c r="N1120" s="1">
        <f>'Cadre 01-09-2025'!A1121</f>
        <v>0</v>
      </c>
      <c r="R1120" s="11" t="str">
        <f t="shared" si="51"/>
        <v>140602 U</v>
      </c>
      <c r="T1120" s="1" t="s">
        <v>2263</v>
      </c>
      <c r="U1120" s="1" t="str">
        <f t="shared" si="52"/>
        <v>TRABAND PIERRE</v>
      </c>
      <c r="V1120" s="1" t="str">
        <f t="shared" si="53"/>
        <v>01016 – B.C. HAGUENAU</v>
      </c>
    </row>
    <row r="1121" spans="2:22" ht="15.75" thickBot="1" x14ac:dyDescent="0.3">
      <c r="B1121" s="6" t="str">
        <f>'Libre 01-09-2025'!A1122</f>
        <v>139349 P</v>
      </c>
      <c r="C1121" s="1" t="str">
        <f>VLOOKUP(B1121,TableauLibre[],2,0)</f>
        <v>TRAMONTANA DOMINIQUE</v>
      </c>
      <c r="D1121" s="23" t="str">
        <f>VLOOKUP(B1121,TableauLibre[],8,0)</f>
        <v>11048 – ACADEMIE DE BILLARD DE ST DIZIER</v>
      </c>
      <c r="F1121" s="1">
        <f>'Bande 01-09-2025'!A1122</f>
        <v>0</v>
      </c>
      <c r="J1121" s="1">
        <f>'3B 01-09-2025'!A1122</f>
        <v>0</v>
      </c>
      <c r="N1121" s="1">
        <f>'Cadre 01-09-2025'!A1122</f>
        <v>0</v>
      </c>
      <c r="R1121" s="11" t="str">
        <f t="shared" si="51"/>
        <v>139349 P</v>
      </c>
      <c r="T1121" s="1" t="s">
        <v>2265</v>
      </c>
      <c r="U1121" s="1" t="str">
        <f t="shared" si="52"/>
        <v>TRAMONTANA DOMINIQUE</v>
      </c>
      <c r="V1121" s="1" t="str">
        <f t="shared" si="53"/>
        <v>11048 – ACADEMIE DE BILLARD DE ST DIZIER</v>
      </c>
    </row>
    <row r="1122" spans="2:22" ht="15.75" thickBot="1" x14ac:dyDescent="0.3">
      <c r="B1122" s="6" t="str">
        <f>'Libre 01-09-2025'!A1123</f>
        <v>160831 R</v>
      </c>
      <c r="C1122" s="1" t="str">
        <f>VLOOKUP(B1122,TableauLibre[],2,0)</f>
        <v>TRAN VAN KIEN</v>
      </c>
      <c r="D1122" s="23" t="str">
        <f>VLOOKUP(B1122,TableauLibre[],8,0)</f>
        <v>05034 – BILLARD TROYES AGGLO</v>
      </c>
      <c r="F1122" s="1">
        <f>'Bande 01-09-2025'!A1123</f>
        <v>0</v>
      </c>
      <c r="J1122" s="1">
        <f>'3B 01-09-2025'!A1123</f>
        <v>0</v>
      </c>
      <c r="N1122" s="1">
        <f>'Cadre 01-09-2025'!A1123</f>
        <v>0</v>
      </c>
      <c r="R1122" s="11" t="str">
        <f t="shared" si="51"/>
        <v>160831 R</v>
      </c>
      <c r="T1122" s="1" t="s">
        <v>2267</v>
      </c>
      <c r="U1122" s="1" t="str">
        <f t="shared" si="52"/>
        <v>TRAN VAN KIEN</v>
      </c>
      <c r="V1122" s="1" t="str">
        <f t="shared" si="53"/>
        <v>05034 – BILLARD TROYES AGGLO</v>
      </c>
    </row>
    <row r="1123" spans="2:22" ht="15.75" thickBot="1" x14ac:dyDescent="0.3">
      <c r="B1123" s="6" t="str">
        <f>'Libre 01-09-2025'!A1124</f>
        <v>152626 Y</v>
      </c>
      <c r="C1123" s="1" t="str">
        <f>VLOOKUP(B1123,TableauLibre[],2,0)</f>
        <v>TREIBER HUBERT</v>
      </c>
      <c r="D1123" s="23" t="str">
        <f>VLOOKUP(B1123,TableauLibre[],8,0)</f>
        <v>01041 – COLMAR BILLARD CLUB 71</v>
      </c>
      <c r="F1123" s="1">
        <f>'Bande 01-09-2025'!A1124</f>
        <v>0</v>
      </c>
      <c r="J1123" s="1">
        <f>'3B 01-09-2025'!A1124</f>
        <v>0</v>
      </c>
      <c r="N1123" s="1">
        <f>'Cadre 01-09-2025'!A1124</f>
        <v>0</v>
      </c>
      <c r="R1123" s="11" t="str">
        <f t="shared" si="51"/>
        <v>152626 Y</v>
      </c>
      <c r="T1123" s="1" t="s">
        <v>2269</v>
      </c>
      <c r="U1123" s="1" t="str">
        <f t="shared" si="52"/>
        <v>TREIBER HUBERT</v>
      </c>
      <c r="V1123" s="1" t="str">
        <f t="shared" si="53"/>
        <v>01041 – COLMAR BILLARD CLUB 71</v>
      </c>
    </row>
    <row r="1124" spans="2:22" ht="15.75" thickBot="1" x14ac:dyDescent="0.3">
      <c r="B1124" s="6" t="str">
        <f>'Libre 01-09-2025'!A1125</f>
        <v>015495 Z</v>
      </c>
      <c r="C1124" s="1" t="str">
        <f>VLOOKUP(B1124,TableauLibre[],2,0)</f>
        <v>TRIMBOUR JEAN MARIE</v>
      </c>
      <c r="D1124" s="23" t="str">
        <f>VLOOKUP(B1124,TableauLibre[],8,0)</f>
        <v>11013 – BILLARD CLUB METZ</v>
      </c>
      <c r="F1124" s="1">
        <f>'Bande 01-09-2025'!A1125</f>
        <v>0</v>
      </c>
      <c r="J1124" s="1">
        <f>'3B 01-09-2025'!A1125</f>
        <v>0</v>
      </c>
      <c r="N1124" s="1">
        <f>'Cadre 01-09-2025'!A1125</f>
        <v>0</v>
      </c>
      <c r="R1124" s="11" t="str">
        <f t="shared" si="51"/>
        <v>015495 Z</v>
      </c>
      <c r="T1124" s="1" t="s">
        <v>2271</v>
      </c>
      <c r="U1124" s="1" t="str">
        <f t="shared" si="52"/>
        <v>TRIMBOUR JEAN MARIE</v>
      </c>
      <c r="V1124" s="1" t="str">
        <f t="shared" si="53"/>
        <v>11013 – BILLARD CLUB METZ</v>
      </c>
    </row>
    <row r="1125" spans="2:22" ht="15.75" thickBot="1" x14ac:dyDescent="0.3">
      <c r="B1125" s="6" t="str">
        <f>'Libre 01-09-2025'!A1126</f>
        <v>132187 D</v>
      </c>
      <c r="C1125" s="1" t="str">
        <f>VLOOKUP(B1125,TableauLibre[],2,0)</f>
        <v>TROUSSET JACKY</v>
      </c>
      <c r="D1125" s="23" t="str">
        <f>VLOOKUP(B1125,TableauLibre[],8,0)</f>
        <v>05043 – ACAD. TAPIS VERT DE REIMS</v>
      </c>
      <c r="F1125" s="1">
        <f>'Bande 01-09-2025'!A1126</f>
        <v>0</v>
      </c>
      <c r="J1125" s="1">
        <f>'3B 01-09-2025'!A1126</f>
        <v>0</v>
      </c>
      <c r="N1125" s="1">
        <f>'Cadre 01-09-2025'!A1126</f>
        <v>0</v>
      </c>
      <c r="R1125" s="11" t="str">
        <f t="shared" si="51"/>
        <v>132187 D</v>
      </c>
      <c r="T1125" s="1" t="s">
        <v>2273</v>
      </c>
      <c r="U1125" s="1" t="str">
        <f t="shared" si="52"/>
        <v>TROUSSET JACKY</v>
      </c>
      <c r="V1125" s="1" t="str">
        <f t="shared" si="53"/>
        <v>05043 – ACAD. TAPIS VERT DE REIMS</v>
      </c>
    </row>
    <row r="1126" spans="2:22" ht="15.75" thickBot="1" x14ac:dyDescent="0.3">
      <c r="B1126" s="6" t="str">
        <f>'Libre 01-09-2025'!A1127</f>
        <v>134155 V</v>
      </c>
      <c r="C1126" s="1" t="str">
        <f>VLOOKUP(B1126,TableauLibre[],2,0)</f>
        <v>TROUSSET SEBASTIEN</v>
      </c>
      <c r="D1126" s="23" t="str">
        <f>VLOOKUP(B1126,TableauLibre[],8,0)</f>
        <v>05043 – ACAD. TAPIS VERT DE REIMS</v>
      </c>
      <c r="F1126" s="1">
        <f>'Bande 01-09-2025'!A1127</f>
        <v>0</v>
      </c>
      <c r="J1126" s="1">
        <f>'3B 01-09-2025'!A1127</f>
        <v>0</v>
      </c>
      <c r="N1126" s="1">
        <f>'Cadre 01-09-2025'!A1127</f>
        <v>0</v>
      </c>
      <c r="R1126" s="11" t="str">
        <f t="shared" si="51"/>
        <v>134155 V</v>
      </c>
      <c r="T1126" s="1" t="s">
        <v>2275</v>
      </c>
      <c r="U1126" s="1" t="str">
        <f t="shared" si="52"/>
        <v>TROUSSET SEBASTIEN</v>
      </c>
      <c r="V1126" s="1" t="str">
        <f t="shared" si="53"/>
        <v>05043 – ACAD. TAPIS VERT DE REIMS</v>
      </c>
    </row>
    <row r="1127" spans="2:22" ht="15.75" thickBot="1" x14ac:dyDescent="0.3">
      <c r="B1127" s="6" t="str">
        <f>'Libre 01-09-2025'!A1128</f>
        <v>142911 P</v>
      </c>
      <c r="C1127" s="1" t="str">
        <f>VLOOKUP(B1127,TableauLibre[],2,0)</f>
        <v>TRUBA SYLVAIN</v>
      </c>
      <c r="D1127" s="23" t="str">
        <f>VLOOKUP(B1127,TableauLibre[],8,0)</f>
        <v>11020 – BILLARD CLUB PIENNOIS</v>
      </c>
      <c r="F1127" s="1">
        <f>'Bande 01-09-2025'!A1128</f>
        <v>0</v>
      </c>
      <c r="J1127" s="1">
        <f>'3B 01-09-2025'!A1128</f>
        <v>0</v>
      </c>
      <c r="N1127" s="1">
        <f>'Cadre 01-09-2025'!A1128</f>
        <v>0</v>
      </c>
      <c r="R1127" s="11" t="str">
        <f t="shared" si="51"/>
        <v>142911 P</v>
      </c>
      <c r="T1127" s="1" t="s">
        <v>2277</v>
      </c>
      <c r="U1127" s="1" t="str">
        <f t="shared" si="52"/>
        <v>TRUBA SYLVAIN</v>
      </c>
      <c r="V1127" s="1" t="str">
        <f t="shared" si="53"/>
        <v>11020 – BILLARD CLUB PIENNOIS</v>
      </c>
    </row>
    <row r="1128" spans="2:22" ht="15.75" thickBot="1" x14ac:dyDescent="0.3">
      <c r="B1128" s="6" t="str">
        <f>'Libre 01-09-2025'!A1129</f>
        <v>149512 N</v>
      </c>
      <c r="C1128" s="1" t="str">
        <f>VLOOKUP(B1128,TableauLibre[],2,0)</f>
        <v>TUBIANA MARC</v>
      </c>
      <c r="D1128" s="23" t="str">
        <f>VLOOKUP(B1128,TableauLibre[],8,0)</f>
        <v>01004 – B.C. BISCHHEIM</v>
      </c>
      <c r="F1128" s="1">
        <f>'Bande 01-09-2025'!A1129</f>
        <v>0</v>
      </c>
      <c r="J1128" s="1">
        <f>'3B 01-09-2025'!A1129</f>
        <v>0</v>
      </c>
      <c r="N1128" s="1">
        <f>'Cadre 01-09-2025'!A1129</f>
        <v>0</v>
      </c>
      <c r="R1128" s="11" t="str">
        <f t="shared" si="51"/>
        <v>149512 N</v>
      </c>
      <c r="T1128" s="1" t="s">
        <v>2279</v>
      </c>
      <c r="U1128" s="1" t="str">
        <f t="shared" si="52"/>
        <v>TUBIANA MARC</v>
      </c>
      <c r="V1128" s="1" t="str">
        <f t="shared" si="53"/>
        <v>01004 – B.C. BISCHHEIM</v>
      </c>
    </row>
    <row r="1129" spans="2:22" ht="15.75" thickBot="1" x14ac:dyDescent="0.3">
      <c r="B1129" s="6" t="str">
        <f>'Libre 01-09-2025'!A1130</f>
        <v>017287 X</v>
      </c>
      <c r="C1129" s="1" t="str">
        <f>VLOOKUP(B1129,TableauLibre[],2,0)</f>
        <v>TURPIN JONATHAN</v>
      </c>
      <c r="D1129" s="23" t="str">
        <f>VLOOKUP(B1129,TableauLibre[],8,0)</f>
        <v>01049 – B.C. BARR</v>
      </c>
      <c r="F1129" s="1">
        <f>'Bande 01-09-2025'!A1130</f>
        <v>0</v>
      </c>
      <c r="J1129" s="1">
        <f>'3B 01-09-2025'!A1130</f>
        <v>0</v>
      </c>
      <c r="N1129" s="1">
        <f>'Cadre 01-09-2025'!A1130</f>
        <v>0</v>
      </c>
      <c r="R1129" s="11" t="str">
        <f t="shared" si="51"/>
        <v>017287 X</v>
      </c>
      <c r="T1129" s="1" t="s">
        <v>2281</v>
      </c>
      <c r="U1129" s="1" t="str">
        <f t="shared" si="52"/>
        <v>TURPIN JONATHAN</v>
      </c>
      <c r="V1129" s="1" t="str">
        <f t="shared" si="53"/>
        <v>01049 – B.C. BARR</v>
      </c>
    </row>
    <row r="1130" spans="2:22" ht="15.75" thickBot="1" x14ac:dyDescent="0.3">
      <c r="B1130" s="6" t="str">
        <f>'Libre 01-09-2025'!A1131</f>
        <v>160109 G</v>
      </c>
      <c r="C1130" s="1" t="str">
        <f>VLOOKUP(B1130,TableauLibre[],2,0)</f>
        <v>UNG BUN TEK</v>
      </c>
      <c r="D1130" s="23" t="str">
        <f>VLOOKUP(B1130,TableauLibre[],8,0)</f>
        <v>05035 – ROMILLY SPORT 10 SECTION BILLARD</v>
      </c>
      <c r="F1130" s="1">
        <f>'Bande 01-09-2025'!A1131</f>
        <v>0</v>
      </c>
      <c r="J1130" s="1">
        <f>'3B 01-09-2025'!A1131</f>
        <v>0</v>
      </c>
      <c r="N1130" s="1">
        <f>'Cadre 01-09-2025'!A1131</f>
        <v>0</v>
      </c>
      <c r="R1130" s="11" t="str">
        <f t="shared" si="51"/>
        <v>160109 G</v>
      </c>
      <c r="T1130" s="1" t="s">
        <v>2283</v>
      </c>
      <c r="U1130" s="1" t="str">
        <f t="shared" si="52"/>
        <v>UNG BUN TEK</v>
      </c>
      <c r="V1130" s="1" t="str">
        <f t="shared" si="53"/>
        <v>05035 – ROMILLY SPORT 10 SECTION BILLARD</v>
      </c>
    </row>
    <row r="1131" spans="2:22" ht="15.75" thickBot="1" x14ac:dyDescent="0.3">
      <c r="B1131" s="6" t="str">
        <f>'Libre 01-09-2025'!A1132</f>
        <v>142035 X</v>
      </c>
      <c r="C1131" s="1" t="str">
        <f>VLOOKUP(B1131,TableauLibre[],2,0)</f>
        <v>UNTERSINGER JEAN PHILIPPE</v>
      </c>
      <c r="D1131" s="23" t="str">
        <f>VLOOKUP(B1131,TableauLibre[],8,0)</f>
        <v>11072 – AMICALE BILLARD DE MAGNY</v>
      </c>
      <c r="F1131" s="1">
        <f>'Bande 01-09-2025'!A1132</f>
        <v>0</v>
      </c>
      <c r="J1131" s="1">
        <f>'3B 01-09-2025'!A1132</f>
        <v>0</v>
      </c>
      <c r="N1131" s="1">
        <f>'Cadre 01-09-2025'!A1132</f>
        <v>0</v>
      </c>
      <c r="R1131" s="11" t="str">
        <f t="shared" si="51"/>
        <v>142035 X</v>
      </c>
      <c r="T1131" s="1" t="s">
        <v>2285</v>
      </c>
      <c r="U1131" s="1" t="str">
        <f t="shared" si="52"/>
        <v>UNTERSINGER JEAN PHILIPPE</v>
      </c>
      <c r="V1131" s="1" t="str">
        <f t="shared" si="53"/>
        <v>11072 – AMICALE BILLARD DE MAGNY</v>
      </c>
    </row>
    <row r="1132" spans="2:22" ht="15.75" thickBot="1" x14ac:dyDescent="0.3">
      <c r="B1132" s="6" t="str">
        <f>'Libre 01-09-2025'!A1133</f>
        <v>149569 A</v>
      </c>
      <c r="C1132" s="1" t="str">
        <f>VLOOKUP(B1132,TableauLibre[],2,0)</f>
        <v>URBAN PIERRE</v>
      </c>
      <c r="D1132" s="23" t="str">
        <f>VLOOKUP(B1132,TableauLibre[],8,0)</f>
        <v>11013 – BILLARD CLUB METZ</v>
      </c>
      <c r="F1132" s="1">
        <f>'Bande 01-09-2025'!A1133</f>
        <v>0</v>
      </c>
      <c r="J1132" s="1">
        <f>'3B 01-09-2025'!A1133</f>
        <v>0</v>
      </c>
      <c r="N1132" s="1">
        <f>'Cadre 01-09-2025'!A1133</f>
        <v>0</v>
      </c>
      <c r="R1132" s="11" t="str">
        <f t="shared" si="51"/>
        <v>149569 A</v>
      </c>
      <c r="T1132" s="1" t="s">
        <v>2287</v>
      </c>
      <c r="U1132" s="1" t="str">
        <f t="shared" si="52"/>
        <v>URBAN PIERRE</v>
      </c>
      <c r="V1132" s="1" t="str">
        <f t="shared" si="53"/>
        <v>11013 – BILLARD CLUB METZ</v>
      </c>
    </row>
    <row r="1133" spans="2:22" ht="15.75" thickBot="1" x14ac:dyDescent="0.3">
      <c r="B1133" s="6" t="str">
        <f>'Libre 01-09-2025'!A1134</f>
        <v>014970 U</v>
      </c>
      <c r="C1133" s="1" t="str">
        <f>VLOOKUP(B1133,TableauLibre[],2,0)</f>
        <v>URGESE ANTONIO</v>
      </c>
      <c r="D1133" s="23" t="str">
        <f>VLOOKUP(B1133,TableauLibre[],8,0)</f>
        <v>11048 – ACADEMIE DE BILLARD DE ST DIZIER</v>
      </c>
      <c r="F1133" s="1">
        <f>'Bande 01-09-2025'!A1134</f>
        <v>0</v>
      </c>
      <c r="J1133" s="1">
        <f>'3B 01-09-2025'!A1134</f>
        <v>0</v>
      </c>
      <c r="N1133" s="1">
        <f>'Cadre 01-09-2025'!A1134</f>
        <v>0</v>
      </c>
      <c r="R1133" s="11" t="str">
        <f t="shared" si="51"/>
        <v>014970 U</v>
      </c>
      <c r="T1133" s="1" t="s">
        <v>2289</v>
      </c>
      <c r="U1133" s="1" t="str">
        <f t="shared" si="52"/>
        <v>URGESE ANTONIO</v>
      </c>
      <c r="V1133" s="1" t="str">
        <f t="shared" si="53"/>
        <v>11048 – ACADEMIE DE BILLARD DE ST DIZIER</v>
      </c>
    </row>
    <row r="1134" spans="2:22" ht="15.75" thickBot="1" x14ac:dyDescent="0.3">
      <c r="B1134" s="6" t="str">
        <f>'Libre 01-09-2025'!A1135</f>
        <v>138212 W</v>
      </c>
      <c r="C1134" s="1" t="str">
        <f>VLOOKUP(B1134,TableauLibre[],2,0)</f>
        <v>UYTTER BRUNO</v>
      </c>
      <c r="D1134" s="23" t="str">
        <f>VLOOKUP(B1134,TableauLibre[],8,0)</f>
        <v>01004 – B.C. BISCHHEIM</v>
      </c>
      <c r="F1134" s="1">
        <f>'Bande 01-09-2025'!A1135</f>
        <v>0</v>
      </c>
      <c r="J1134" s="1">
        <f>'3B 01-09-2025'!A1135</f>
        <v>0</v>
      </c>
      <c r="N1134" s="1">
        <f>'Cadre 01-09-2025'!A1135</f>
        <v>0</v>
      </c>
      <c r="R1134" s="11" t="str">
        <f t="shared" si="51"/>
        <v>138212 W</v>
      </c>
      <c r="T1134" s="1" t="s">
        <v>2291</v>
      </c>
      <c r="U1134" s="1" t="str">
        <f t="shared" si="52"/>
        <v>UYTTER BRUNO</v>
      </c>
      <c r="V1134" s="1" t="str">
        <f t="shared" si="53"/>
        <v>01004 – B.C. BISCHHEIM</v>
      </c>
    </row>
    <row r="1135" spans="2:22" ht="15.75" thickBot="1" x14ac:dyDescent="0.3">
      <c r="B1135" s="6" t="str">
        <f>'Libre 01-09-2025'!A1136</f>
        <v>147277 J</v>
      </c>
      <c r="C1135" s="1" t="str">
        <f>VLOOKUP(B1135,TableauLibre[],2,0)</f>
        <v>VACHEZ ALAIN</v>
      </c>
      <c r="D1135" s="23" t="str">
        <f>VLOOKUP(B1135,TableauLibre[],8,0)</f>
        <v>11048 – ACADEMIE DE BILLARD DE ST DIZIER</v>
      </c>
      <c r="F1135" s="1">
        <f>'Bande 01-09-2025'!A1136</f>
        <v>0</v>
      </c>
      <c r="J1135" s="1">
        <f>'3B 01-09-2025'!A1136</f>
        <v>0</v>
      </c>
      <c r="N1135" s="1">
        <f>'Cadre 01-09-2025'!A1136</f>
        <v>0</v>
      </c>
      <c r="R1135" s="11" t="str">
        <f t="shared" si="51"/>
        <v>147277 J</v>
      </c>
      <c r="T1135" s="1" t="s">
        <v>2293</v>
      </c>
      <c r="U1135" s="1" t="str">
        <f t="shared" si="52"/>
        <v>VACHEZ ALAIN</v>
      </c>
      <c r="V1135" s="1" t="str">
        <f t="shared" si="53"/>
        <v>11048 – ACADEMIE DE BILLARD DE ST DIZIER</v>
      </c>
    </row>
    <row r="1136" spans="2:22" ht="15.75" thickBot="1" x14ac:dyDescent="0.3">
      <c r="B1136" s="6" t="str">
        <f>'Libre 01-09-2025'!A1137</f>
        <v>014789 V</v>
      </c>
      <c r="C1136" s="1" t="str">
        <f>VLOOKUP(B1136,TableauLibre[],2,0)</f>
        <v>VADALA GINO</v>
      </c>
      <c r="D1136" s="23" t="str">
        <f>VLOOKUP(B1136,TableauLibre[],8,0)</f>
        <v>11007 – BILLARD CLUB KNUTANGE</v>
      </c>
      <c r="F1136" s="1">
        <f>'Bande 01-09-2025'!A1137</f>
        <v>0</v>
      </c>
      <c r="J1136" s="1">
        <f>'3B 01-09-2025'!A1137</f>
        <v>0</v>
      </c>
      <c r="N1136" s="1">
        <f>'Cadre 01-09-2025'!A1137</f>
        <v>0</v>
      </c>
      <c r="R1136" s="11" t="str">
        <f t="shared" si="51"/>
        <v>014789 V</v>
      </c>
      <c r="T1136" s="1" t="s">
        <v>2295</v>
      </c>
      <c r="U1136" s="1" t="str">
        <f t="shared" si="52"/>
        <v>VADALA GINO</v>
      </c>
      <c r="V1136" s="1" t="str">
        <f t="shared" si="53"/>
        <v>11007 – BILLARD CLUB KNUTANGE</v>
      </c>
    </row>
    <row r="1137" spans="2:22" ht="15.75" thickBot="1" x14ac:dyDescent="0.3">
      <c r="B1137" s="6" t="str">
        <f>'Libre 01-09-2025'!A1138</f>
        <v>140758 U</v>
      </c>
      <c r="C1137" s="1" t="str">
        <f>VLOOKUP(B1137,TableauLibre[],2,0)</f>
        <v>VAGNIER BRUNO</v>
      </c>
      <c r="D1137" s="23" t="str">
        <f>VLOOKUP(B1137,TableauLibre[],8,0)</f>
        <v>11055 – BILLARD CLUB TOULOIS</v>
      </c>
      <c r="F1137" s="1">
        <f>'Bande 01-09-2025'!A1138</f>
        <v>0</v>
      </c>
      <c r="J1137" s="1">
        <f>'3B 01-09-2025'!A1138</f>
        <v>0</v>
      </c>
      <c r="N1137" s="1">
        <f>'Cadre 01-09-2025'!A1138</f>
        <v>0</v>
      </c>
      <c r="R1137" s="11" t="str">
        <f t="shared" si="51"/>
        <v>140758 U</v>
      </c>
      <c r="T1137" s="1" t="s">
        <v>2297</v>
      </c>
      <c r="U1137" s="1" t="str">
        <f t="shared" si="52"/>
        <v>VAGNIER BRUNO</v>
      </c>
      <c r="V1137" s="1" t="str">
        <f t="shared" si="53"/>
        <v>11055 – BILLARD CLUB TOULOIS</v>
      </c>
    </row>
    <row r="1138" spans="2:22" ht="15.75" thickBot="1" x14ac:dyDescent="0.3">
      <c r="B1138" s="6" t="str">
        <f>'Libre 01-09-2025'!A1139</f>
        <v>129654 S</v>
      </c>
      <c r="C1138" s="1" t="str">
        <f>VLOOKUP(B1138,TableauLibre[],2,0)</f>
        <v>VAILLANT ERIC</v>
      </c>
      <c r="D1138" s="23" t="str">
        <f>VLOOKUP(B1138,TableauLibre[],8,0)</f>
        <v>11050 – BILLARD CLUB SAINT MIHIEL</v>
      </c>
      <c r="F1138" s="1">
        <f>'Bande 01-09-2025'!A1139</f>
        <v>0</v>
      </c>
      <c r="J1138" s="1">
        <f>'3B 01-09-2025'!A1139</f>
        <v>0</v>
      </c>
      <c r="N1138" s="1">
        <f>'Cadre 01-09-2025'!A1139</f>
        <v>0</v>
      </c>
      <c r="R1138" s="11" t="str">
        <f t="shared" si="51"/>
        <v>129654 S</v>
      </c>
      <c r="T1138" s="1" t="s">
        <v>2299</v>
      </c>
      <c r="U1138" s="1" t="str">
        <f t="shared" si="52"/>
        <v>VAILLANT ERIC</v>
      </c>
      <c r="V1138" s="1" t="str">
        <f t="shared" si="53"/>
        <v>11050 – BILLARD CLUB SAINT MIHIEL</v>
      </c>
    </row>
    <row r="1139" spans="2:22" ht="15.75" thickBot="1" x14ac:dyDescent="0.3">
      <c r="B1139" s="6" t="str">
        <f>'Libre 01-09-2025'!A1140</f>
        <v>110644 O</v>
      </c>
      <c r="C1139" s="1" t="str">
        <f>VLOOKUP(B1139,TableauLibre[],2,0)</f>
        <v>VAILLANT MICHEL</v>
      </c>
      <c r="D1139" s="23" t="str">
        <f>VLOOKUP(B1139,TableauLibre[],8,0)</f>
        <v>11055 – BILLARD CLUB TOULOIS</v>
      </c>
      <c r="F1139" s="1">
        <f>'Bande 01-09-2025'!A1140</f>
        <v>0</v>
      </c>
      <c r="J1139" s="1">
        <f>'3B 01-09-2025'!A1140</f>
        <v>0</v>
      </c>
      <c r="N1139" s="1">
        <f>'Cadre 01-09-2025'!A1140</f>
        <v>0</v>
      </c>
      <c r="R1139" s="11" t="str">
        <f t="shared" si="51"/>
        <v>110644 O</v>
      </c>
      <c r="T1139" s="1" t="s">
        <v>2301</v>
      </c>
      <c r="U1139" s="1" t="str">
        <f t="shared" si="52"/>
        <v>VAILLANT MICHEL</v>
      </c>
      <c r="V1139" s="1" t="str">
        <f t="shared" si="53"/>
        <v>11055 – BILLARD CLUB TOULOIS</v>
      </c>
    </row>
    <row r="1140" spans="2:22" ht="15.75" thickBot="1" x14ac:dyDescent="0.3">
      <c r="B1140" s="6" t="str">
        <f>'Libre 01-09-2025'!A1141</f>
        <v>012121 F</v>
      </c>
      <c r="C1140" s="1" t="str">
        <f>VLOOKUP(B1140,TableauLibre[],2,0)</f>
        <v>VALENTIN GILLES</v>
      </c>
      <c r="D1140" s="23" t="str">
        <f>VLOOKUP(B1140,TableauLibre[],8,0)</f>
        <v>05043 – ACAD. TAPIS VERT DE REIMS</v>
      </c>
      <c r="F1140" s="1">
        <f>'Bande 01-09-2025'!A1141</f>
        <v>0</v>
      </c>
      <c r="J1140" s="1">
        <f>'3B 01-09-2025'!A1141</f>
        <v>0</v>
      </c>
      <c r="N1140" s="1">
        <f>'Cadre 01-09-2025'!A1141</f>
        <v>0</v>
      </c>
      <c r="R1140" s="11" t="str">
        <f t="shared" si="51"/>
        <v>012121 F</v>
      </c>
      <c r="T1140" s="1" t="s">
        <v>2303</v>
      </c>
      <c r="U1140" s="1" t="str">
        <f t="shared" si="52"/>
        <v>VALENTIN GILLES</v>
      </c>
      <c r="V1140" s="1" t="str">
        <f t="shared" si="53"/>
        <v>05043 – ACAD. TAPIS VERT DE REIMS</v>
      </c>
    </row>
    <row r="1141" spans="2:22" ht="15.75" thickBot="1" x14ac:dyDescent="0.3">
      <c r="B1141" s="6" t="str">
        <f>'Libre 01-09-2025'!A1142</f>
        <v>148007 C</v>
      </c>
      <c r="C1141" s="1" t="str">
        <f>VLOOKUP(B1141,TableauLibre[],2,0)</f>
        <v>VALENTIN JEAN JACQUES</v>
      </c>
      <c r="D1141" s="23" t="str">
        <f>VLOOKUP(B1141,TableauLibre[],8,0)</f>
        <v>05043 – ACAD. TAPIS VERT DE REIMS</v>
      </c>
      <c r="F1141" s="1">
        <f>'Bande 01-09-2025'!A1142</f>
        <v>0</v>
      </c>
      <c r="J1141" s="1">
        <f>'3B 01-09-2025'!A1142</f>
        <v>0</v>
      </c>
      <c r="N1141" s="1">
        <f>'Cadre 01-09-2025'!A1142</f>
        <v>0</v>
      </c>
      <c r="R1141" s="11" t="str">
        <f t="shared" si="51"/>
        <v>148007 C</v>
      </c>
      <c r="T1141" s="1" t="s">
        <v>2305</v>
      </c>
      <c r="U1141" s="1" t="str">
        <f t="shared" si="52"/>
        <v>VALENTIN JEAN JACQUES</v>
      </c>
      <c r="V1141" s="1" t="str">
        <f t="shared" si="53"/>
        <v>05043 – ACAD. TAPIS VERT DE REIMS</v>
      </c>
    </row>
    <row r="1142" spans="2:22" ht="15.75" thickBot="1" x14ac:dyDescent="0.3">
      <c r="B1142" s="6" t="str">
        <f>'Libre 01-09-2025'!A1143</f>
        <v>011802 Y</v>
      </c>
      <c r="C1142" s="1" t="str">
        <f>VLOOKUP(B1142,TableauLibre[],2,0)</f>
        <v>VALIERE REGIS</v>
      </c>
      <c r="D1142" s="23" t="str">
        <f>VLOOKUP(B1142,TableauLibre[],8,0)</f>
        <v>05043 – ACAD. TAPIS VERT DE REIMS</v>
      </c>
      <c r="F1142" s="1">
        <f>'Bande 01-09-2025'!A1143</f>
        <v>0</v>
      </c>
      <c r="J1142" s="1">
        <f>'3B 01-09-2025'!A1143</f>
        <v>0</v>
      </c>
      <c r="N1142" s="1">
        <f>'Cadre 01-09-2025'!A1143</f>
        <v>0</v>
      </c>
      <c r="R1142" s="11" t="str">
        <f t="shared" si="51"/>
        <v>011802 Y</v>
      </c>
      <c r="T1142" s="1" t="s">
        <v>2307</v>
      </c>
      <c r="U1142" s="1" t="str">
        <f t="shared" si="52"/>
        <v>VALIERE REGIS</v>
      </c>
      <c r="V1142" s="1" t="str">
        <f t="shared" si="53"/>
        <v>05043 – ACAD. TAPIS VERT DE REIMS</v>
      </c>
    </row>
    <row r="1143" spans="2:22" ht="15.75" thickBot="1" x14ac:dyDescent="0.3">
      <c r="B1143" s="6" t="str">
        <f>'Libre 01-09-2025'!A1144</f>
        <v>015518 W</v>
      </c>
      <c r="C1143" s="1" t="str">
        <f>VLOOKUP(B1143,TableauLibre[],2,0)</f>
        <v>VASCONCELOS EMMANUEL</v>
      </c>
      <c r="D1143" s="23" t="str">
        <f>VLOOKUP(B1143,TableauLibre[],8,0)</f>
        <v>11013 – BILLARD CLUB METZ</v>
      </c>
      <c r="F1143" s="1">
        <f>'Bande 01-09-2025'!A1144</f>
        <v>0</v>
      </c>
      <c r="J1143" s="1">
        <f>'3B 01-09-2025'!A1144</f>
        <v>0</v>
      </c>
      <c r="N1143" s="1">
        <f>'Cadre 01-09-2025'!A1144</f>
        <v>0</v>
      </c>
      <c r="R1143" s="11" t="str">
        <f t="shared" si="51"/>
        <v>015518 W</v>
      </c>
      <c r="T1143" s="1" t="s">
        <v>2309</v>
      </c>
      <c r="U1143" s="1" t="str">
        <f t="shared" si="52"/>
        <v>VASCONCELOS EMMANUEL</v>
      </c>
      <c r="V1143" s="1" t="str">
        <f t="shared" si="53"/>
        <v>11013 – BILLARD CLUB METZ</v>
      </c>
    </row>
    <row r="1144" spans="2:22" ht="15.75" thickBot="1" x14ac:dyDescent="0.3">
      <c r="B1144" s="6" t="str">
        <f>'Libre 01-09-2025'!A1145</f>
        <v>105374 W</v>
      </c>
      <c r="C1144" s="1" t="str">
        <f>VLOOKUP(B1144,TableauLibre[],2,0)</f>
        <v>VASSEUR GUILLAUME</v>
      </c>
      <c r="D1144" s="23" t="str">
        <f>VLOOKUP(B1144,TableauLibre[],8,0)</f>
        <v>05043 – ACAD. TAPIS VERT DE REIMS</v>
      </c>
      <c r="F1144" s="1">
        <f>'Bande 01-09-2025'!A1145</f>
        <v>0</v>
      </c>
      <c r="J1144" s="1">
        <f>'3B 01-09-2025'!A1145</f>
        <v>0</v>
      </c>
      <c r="N1144" s="1">
        <f>'Cadre 01-09-2025'!A1145</f>
        <v>0</v>
      </c>
      <c r="R1144" s="11" t="str">
        <f t="shared" si="51"/>
        <v>105374 W</v>
      </c>
      <c r="T1144" s="1" t="s">
        <v>2311</v>
      </c>
      <c r="U1144" s="1" t="str">
        <f t="shared" si="52"/>
        <v>VASSEUR GUILLAUME</v>
      </c>
      <c r="V1144" s="1" t="str">
        <f t="shared" si="53"/>
        <v>05043 – ACAD. TAPIS VERT DE REIMS</v>
      </c>
    </row>
    <row r="1145" spans="2:22" ht="15.75" thickBot="1" x14ac:dyDescent="0.3">
      <c r="B1145" s="6" t="str">
        <f>'Libre 01-09-2025'!A1146</f>
        <v>111715 T</v>
      </c>
      <c r="C1145" s="1" t="str">
        <f>VLOOKUP(B1145,TableauLibre[],2,0)</f>
        <v>VAUGELADE JEAN</v>
      </c>
      <c r="D1145" s="23" t="str">
        <f>VLOOKUP(B1145,TableauLibre[],8,0)</f>
        <v>05028 – BILLARD CLUB DE MARIGNY ST FLAVY</v>
      </c>
      <c r="F1145" s="1">
        <f>'Bande 01-09-2025'!A1146</f>
        <v>0</v>
      </c>
      <c r="J1145" s="1">
        <f>'3B 01-09-2025'!A1146</f>
        <v>0</v>
      </c>
      <c r="N1145" s="1">
        <f>'Cadre 01-09-2025'!A1146</f>
        <v>0</v>
      </c>
      <c r="R1145" s="11" t="str">
        <f t="shared" si="51"/>
        <v>111715 T</v>
      </c>
      <c r="T1145" s="1" t="s">
        <v>2313</v>
      </c>
      <c r="U1145" s="1" t="str">
        <f t="shared" si="52"/>
        <v>VAUGELADE JEAN</v>
      </c>
      <c r="V1145" s="1" t="str">
        <f t="shared" si="53"/>
        <v>05028 – BILLARD CLUB DE MARIGNY ST FLAVY</v>
      </c>
    </row>
    <row r="1146" spans="2:22" ht="15.75" thickBot="1" x14ac:dyDescent="0.3">
      <c r="B1146" s="6" t="str">
        <f>'Libre 01-09-2025'!A1147</f>
        <v>155744 M</v>
      </c>
      <c r="C1146" s="1" t="str">
        <f>VLOOKUP(B1146,TableauLibre[],2,0)</f>
        <v>VAUTRIN ANNE</v>
      </c>
      <c r="D1146" s="23" t="str">
        <f>VLOOKUP(B1146,TableauLibre[],8,0)</f>
        <v>11022 – ACADEMIE DE BILLARD SAINT-MAX / NANCY</v>
      </c>
      <c r="F1146" s="1">
        <f>'Bande 01-09-2025'!A1147</f>
        <v>0</v>
      </c>
      <c r="J1146" s="1">
        <f>'3B 01-09-2025'!A1147</f>
        <v>0</v>
      </c>
      <c r="N1146" s="1">
        <f>'Cadre 01-09-2025'!A1147</f>
        <v>0</v>
      </c>
      <c r="R1146" s="11" t="str">
        <f t="shared" si="51"/>
        <v>155744 M</v>
      </c>
      <c r="T1146" s="1" t="s">
        <v>2315</v>
      </c>
      <c r="U1146" s="1" t="str">
        <f t="shared" si="52"/>
        <v>VAUTRIN ANNE</v>
      </c>
      <c r="V1146" s="1" t="str">
        <f t="shared" si="53"/>
        <v>11022 – ACADEMIE DE BILLARD SAINT-MAX / NANCY</v>
      </c>
    </row>
    <row r="1147" spans="2:22" ht="15.75" thickBot="1" x14ac:dyDescent="0.3">
      <c r="B1147" s="6" t="str">
        <f>'Libre 01-09-2025'!A1148</f>
        <v>108566 Q</v>
      </c>
      <c r="C1147" s="1" t="str">
        <f>VLOOKUP(B1147,TableauLibre[],2,0)</f>
        <v>VAUTRIN HUBERT</v>
      </c>
      <c r="D1147" s="23" t="str">
        <f>VLOOKUP(B1147,TableauLibre[],8,0)</f>
        <v>11042 – BILLARD CLUB STEPHANOIS</v>
      </c>
      <c r="F1147" s="1">
        <f>'Bande 01-09-2025'!A1148</f>
        <v>0</v>
      </c>
      <c r="J1147" s="1">
        <f>'3B 01-09-2025'!A1148</f>
        <v>0</v>
      </c>
      <c r="N1147" s="1">
        <f>'Cadre 01-09-2025'!A1148</f>
        <v>0</v>
      </c>
      <c r="R1147" s="11" t="str">
        <f t="shared" si="51"/>
        <v>108566 Q</v>
      </c>
      <c r="T1147" s="1" t="s">
        <v>2317</v>
      </c>
      <c r="U1147" s="1" t="str">
        <f t="shared" si="52"/>
        <v>VAUTRIN HUBERT</v>
      </c>
      <c r="V1147" s="1" t="str">
        <f t="shared" si="53"/>
        <v>11042 – BILLARD CLUB STEPHANOIS</v>
      </c>
    </row>
    <row r="1148" spans="2:22" ht="15.75" thickBot="1" x14ac:dyDescent="0.3">
      <c r="B1148" s="6" t="str">
        <f>'Libre 01-09-2025'!A1149</f>
        <v>137954 Y</v>
      </c>
      <c r="C1148" s="1" t="str">
        <f>VLOOKUP(B1148,TableauLibre[],2,0)</f>
        <v>VAUTRIN JEAN POL</v>
      </c>
      <c r="D1148" s="23" t="str">
        <f>VLOOKUP(B1148,TableauLibre[],8,0)</f>
        <v>11022 – ACADEMIE DE BILLARD SAINT-MAX / NANCY</v>
      </c>
      <c r="F1148" s="1">
        <f>'Bande 01-09-2025'!A1149</f>
        <v>0</v>
      </c>
      <c r="J1148" s="1">
        <f>'3B 01-09-2025'!A1149</f>
        <v>0</v>
      </c>
      <c r="N1148" s="1">
        <f>'Cadre 01-09-2025'!A1149</f>
        <v>0</v>
      </c>
      <c r="R1148" s="11" t="str">
        <f t="shared" si="51"/>
        <v>137954 Y</v>
      </c>
      <c r="T1148" s="1" t="s">
        <v>2319</v>
      </c>
      <c r="U1148" s="1" t="str">
        <f t="shared" si="52"/>
        <v>VAUTRIN JEAN POL</v>
      </c>
      <c r="V1148" s="1" t="str">
        <f t="shared" si="53"/>
        <v>11022 – ACADEMIE DE BILLARD SAINT-MAX / NANCY</v>
      </c>
    </row>
    <row r="1149" spans="2:22" ht="15.75" thickBot="1" x14ac:dyDescent="0.3">
      <c r="B1149" s="6" t="str">
        <f>'Libre 01-09-2025'!A1150</f>
        <v>010139 Z</v>
      </c>
      <c r="C1149" s="1" t="str">
        <f>VLOOKUP(B1149,TableauLibre[],2,0)</f>
        <v>VEBERT OLIVIER</v>
      </c>
      <c r="D1149" s="23" t="str">
        <f>VLOOKUP(B1149,TableauLibre[],8,0)</f>
        <v>01044 – F.C. MULHOUSE</v>
      </c>
      <c r="F1149" s="1">
        <f>'Bande 01-09-2025'!A1150</f>
        <v>0</v>
      </c>
      <c r="J1149" s="1">
        <f>'3B 01-09-2025'!A1150</f>
        <v>0</v>
      </c>
      <c r="N1149" s="1">
        <f>'Cadre 01-09-2025'!A1150</f>
        <v>0</v>
      </c>
      <c r="R1149" s="11" t="str">
        <f t="shared" si="51"/>
        <v>010139 Z</v>
      </c>
      <c r="T1149" s="1" t="s">
        <v>2321</v>
      </c>
      <c r="U1149" s="1" t="str">
        <f t="shared" si="52"/>
        <v>VEBERT OLIVIER</v>
      </c>
      <c r="V1149" s="1" t="str">
        <f t="shared" si="53"/>
        <v>01044 – F.C. MULHOUSE</v>
      </c>
    </row>
    <row r="1150" spans="2:22" ht="15.75" thickBot="1" x14ac:dyDescent="0.3">
      <c r="B1150" s="6" t="str">
        <f>'Libre 01-09-2025'!A1151</f>
        <v>011887 F</v>
      </c>
      <c r="C1150" s="1" t="str">
        <f>VLOOKUP(B1150,TableauLibre[],2,0)</f>
        <v>VELUT JULIEN</v>
      </c>
      <c r="D1150" s="23" t="str">
        <f>VLOOKUP(B1150,TableauLibre[],8,0)</f>
        <v>05028 – BILLARD CLUB DE MARIGNY ST FLAVY</v>
      </c>
      <c r="F1150" s="1">
        <f>'Bande 01-09-2025'!A1151</f>
        <v>0</v>
      </c>
      <c r="J1150" s="1">
        <f>'3B 01-09-2025'!A1151</f>
        <v>0</v>
      </c>
      <c r="N1150" s="1">
        <f>'Cadre 01-09-2025'!A1151</f>
        <v>0</v>
      </c>
      <c r="R1150" s="11" t="str">
        <f t="shared" si="51"/>
        <v>011887 F</v>
      </c>
      <c r="T1150" s="1" t="s">
        <v>2323</v>
      </c>
      <c r="U1150" s="1" t="str">
        <f t="shared" si="52"/>
        <v>VELUT JULIEN</v>
      </c>
      <c r="V1150" s="1" t="str">
        <f t="shared" si="53"/>
        <v>05028 – BILLARD CLUB DE MARIGNY ST FLAVY</v>
      </c>
    </row>
    <row r="1151" spans="2:22" ht="15.75" thickBot="1" x14ac:dyDescent="0.3">
      <c r="B1151" s="6" t="str">
        <f>'Libre 01-09-2025'!A1152</f>
        <v>014826 G</v>
      </c>
      <c r="C1151" s="1" t="str">
        <f>VLOOKUP(B1151,TableauLibre[],2,0)</f>
        <v>VEN ROGER</v>
      </c>
      <c r="D1151" s="23" t="str">
        <f>VLOOKUP(B1151,TableauLibre[],8,0)</f>
        <v>11013 – BILLARD CLUB METZ</v>
      </c>
      <c r="F1151" s="1">
        <f>'Bande 01-09-2025'!A1152</f>
        <v>0</v>
      </c>
      <c r="J1151" s="1">
        <f>'3B 01-09-2025'!A1152</f>
        <v>0</v>
      </c>
      <c r="N1151" s="1">
        <f>'Cadre 01-09-2025'!A1152</f>
        <v>0</v>
      </c>
      <c r="R1151" s="11" t="str">
        <f t="shared" si="51"/>
        <v>014826 G</v>
      </c>
      <c r="T1151" s="1" t="s">
        <v>2325</v>
      </c>
      <c r="U1151" s="1" t="str">
        <f t="shared" si="52"/>
        <v>VEN ROGER</v>
      </c>
      <c r="V1151" s="1" t="str">
        <f t="shared" si="53"/>
        <v>11013 – BILLARD CLUB METZ</v>
      </c>
    </row>
    <row r="1152" spans="2:22" ht="15.75" thickBot="1" x14ac:dyDescent="0.3">
      <c r="B1152" s="6" t="str">
        <f>'Libre 01-09-2025'!A1153</f>
        <v>012012 A</v>
      </c>
      <c r="C1152" s="1" t="str">
        <f>VLOOKUP(B1152,TableauLibre[],2,0)</f>
        <v>VENCHIARUTTI JEAN CHRISTOPHE</v>
      </c>
      <c r="D1152" s="23" t="str">
        <f>VLOOKUP(B1152,TableauLibre[],8,0)</f>
        <v>05042 – ACAD.CHALONNAISE DE BILLARD</v>
      </c>
      <c r="F1152" s="1">
        <f>'Bande 01-09-2025'!A1153</f>
        <v>0</v>
      </c>
      <c r="J1152" s="1">
        <f>'3B 01-09-2025'!A1153</f>
        <v>0</v>
      </c>
      <c r="N1152" s="1">
        <f>'Cadre 01-09-2025'!A1153</f>
        <v>0</v>
      </c>
      <c r="R1152" s="11" t="str">
        <f t="shared" si="51"/>
        <v>012012 A</v>
      </c>
      <c r="T1152" s="1" t="s">
        <v>2327</v>
      </c>
      <c r="U1152" s="1" t="str">
        <f t="shared" si="52"/>
        <v>VENCHIARUTTI JEAN CHRISTOPHE</v>
      </c>
      <c r="V1152" s="1" t="str">
        <f t="shared" si="53"/>
        <v>05042 – ACAD.CHALONNAISE DE BILLARD</v>
      </c>
    </row>
    <row r="1153" spans="2:22" ht="15.75" thickBot="1" x14ac:dyDescent="0.3">
      <c r="B1153" s="6" t="str">
        <f>'Libre 01-09-2025'!A1154</f>
        <v>015465 V</v>
      </c>
      <c r="C1153" s="1" t="str">
        <f>VLOOKUP(B1153,TableauLibre[],2,0)</f>
        <v>VENOT GERARD</v>
      </c>
      <c r="D1153" s="23" t="str">
        <f>VLOOKUP(B1153,TableauLibre[],8,0)</f>
        <v>11072 – AMICALE BILLARD DE MAGNY</v>
      </c>
      <c r="F1153" s="1">
        <f>'Bande 01-09-2025'!A1154</f>
        <v>0</v>
      </c>
      <c r="J1153" s="1">
        <f>'3B 01-09-2025'!A1154</f>
        <v>0</v>
      </c>
      <c r="N1153" s="1">
        <f>'Cadre 01-09-2025'!A1154</f>
        <v>0</v>
      </c>
      <c r="R1153" s="11" t="str">
        <f t="shared" si="51"/>
        <v>015465 V</v>
      </c>
      <c r="T1153" s="1" t="s">
        <v>2329</v>
      </c>
      <c r="U1153" s="1" t="str">
        <f t="shared" si="52"/>
        <v>VENOT GERARD</v>
      </c>
      <c r="V1153" s="1" t="str">
        <f t="shared" si="53"/>
        <v>11072 – AMICALE BILLARD DE MAGNY</v>
      </c>
    </row>
    <row r="1154" spans="2:22" ht="15.75" thickBot="1" x14ac:dyDescent="0.3">
      <c r="B1154" s="6" t="str">
        <f>'Libre 01-09-2025'!A1155</f>
        <v>140757 T</v>
      </c>
      <c r="C1154" s="1" t="str">
        <f>VLOOKUP(B1154,TableauLibre[],2,0)</f>
        <v>VERES CHRISTINE</v>
      </c>
      <c r="D1154" s="23" t="str">
        <f>VLOOKUP(B1154,TableauLibre[],8,0)</f>
        <v>11034 – BILLARD CLUB EPINAL</v>
      </c>
      <c r="F1154" s="1">
        <f>'Bande 01-09-2025'!A1155</f>
        <v>0</v>
      </c>
      <c r="J1154" s="1">
        <f>'3B 01-09-2025'!A1155</f>
        <v>0</v>
      </c>
      <c r="N1154" s="1">
        <f>'Cadre 01-09-2025'!A1155</f>
        <v>0</v>
      </c>
      <c r="R1154" s="11" t="str">
        <f t="shared" ref="R1154:R1217" si="54">B1154</f>
        <v>140757 T</v>
      </c>
      <c r="T1154" s="1" t="s">
        <v>2331</v>
      </c>
      <c r="U1154" s="1" t="str">
        <f t="shared" ref="U1154:U1217" si="55">VLOOKUP(T1154,B:D,2,0)</f>
        <v>VERES CHRISTINE</v>
      </c>
      <c r="V1154" s="1" t="str">
        <f t="shared" ref="V1154:V1217" si="56">VLOOKUP(T1154,B:D,3,0)</f>
        <v>11034 – BILLARD CLUB EPINAL</v>
      </c>
    </row>
    <row r="1155" spans="2:22" ht="15.75" thickBot="1" x14ac:dyDescent="0.3">
      <c r="B1155" s="6" t="str">
        <f>'Libre 01-09-2025'!A1156</f>
        <v>150291 K</v>
      </c>
      <c r="C1155" s="1" t="str">
        <f>VLOOKUP(B1155,TableauLibre[],2,0)</f>
        <v>VERGEOT CLAUDE</v>
      </c>
      <c r="D1155" s="23" t="str">
        <f>VLOOKUP(B1155,TableauLibre[],8,0)</f>
        <v>05035 – ROMILLY SPORT 10 SECTION BILLARD</v>
      </c>
      <c r="F1155" s="1">
        <f>'Bande 01-09-2025'!A1156</f>
        <v>0</v>
      </c>
      <c r="J1155" s="1">
        <f>'3B 01-09-2025'!A1156</f>
        <v>0</v>
      </c>
      <c r="N1155" s="1">
        <f>'Cadre 01-09-2025'!A1156</f>
        <v>0</v>
      </c>
      <c r="R1155" s="11" t="str">
        <f t="shared" si="54"/>
        <v>150291 K</v>
      </c>
      <c r="T1155" s="1" t="s">
        <v>2333</v>
      </c>
      <c r="U1155" s="1" t="str">
        <f t="shared" si="55"/>
        <v>VERGEOT CLAUDE</v>
      </c>
      <c r="V1155" s="1" t="str">
        <f t="shared" si="56"/>
        <v>05035 – ROMILLY SPORT 10 SECTION BILLARD</v>
      </c>
    </row>
    <row r="1156" spans="2:22" ht="15.75" thickBot="1" x14ac:dyDescent="0.3">
      <c r="B1156" s="6" t="str">
        <f>'Libre 01-09-2025'!A1157</f>
        <v>014816 W</v>
      </c>
      <c r="C1156" s="1" t="str">
        <f>VLOOKUP(B1156,TableauLibre[],2,0)</f>
        <v>VERONESE RICHARD</v>
      </c>
      <c r="D1156" s="23" t="str">
        <f>VLOOKUP(B1156,TableauLibre[],8,0)</f>
        <v>11013 – BILLARD CLUB METZ</v>
      </c>
      <c r="F1156" s="1">
        <f>'Bande 01-09-2025'!A1157</f>
        <v>0</v>
      </c>
      <c r="J1156" s="1">
        <f>'3B 01-09-2025'!A1157</f>
        <v>0</v>
      </c>
      <c r="N1156" s="1">
        <f>'Cadre 01-09-2025'!A1157</f>
        <v>0</v>
      </c>
      <c r="R1156" s="11" t="str">
        <f t="shared" si="54"/>
        <v>014816 W</v>
      </c>
      <c r="T1156" s="1" t="s">
        <v>2335</v>
      </c>
      <c r="U1156" s="1" t="str">
        <f t="shared" si="55"/>
        <v>VERONESE RICHARD</v>
      </c>
      <c r="V1156" s="1" t="str">
        <f t="shared" si="56"/>
        <v>11013 – BILLARD CLUB METZ</v>
      </c>
    </row>
    <row r="1157" spans="2:22" ht="15.75" thickBot="1" x14ac:dyDescent="0.3">
      <c r="B1157" s="6" t="str">
        <f>'Libre 01-09-2025'!A1158</f>
        <v>176956 T</v>
      </c>
      <c r="C1157" s="1" t="str">
        <f>VLOOKUP(B1157,TableauLibre[],2,0)</f>
        <v>VEUGELEN ANDRE</v>
      </c>
      <c r="D1157" s="23" t="str">
        <f>VLOOKUP(B1157,TableauLibre[],8,0)</f>
        <v>11062 – CERCLE DE BILLARD FRANCAIS ST AVOLD</v>
      </c>
      <c r="F1157" s="1">
        <f>'Bande 01-09-2025'!A1158</f>
        <v>0</v>
      </c>
      <c r="J1157" s="1">
        <f>'3B 01-09-2025'!A1158</f>
        <v>0</v>
      </c>
      <c r="N1157" s="1">
        <f>'Cadre 01-09-2025'!A1158</f>
        <v>0</v>
      </c>
      <c r="R1157" s="11" t="str">
        <f t="shared" si="54"/>
        <v>176956 T</v>
      </c>
      <c r="T1157" s="1" t="s">
        <v>2337</v>
      </c>
      <c r="U1157" s="1" t="str">
        <f t="shared" si="55"/>
        <v>VEUGELEN ANDRE</v>
      </c>
      <c r="V1157" s="1" t="str">
        <f t="shared" si="56"/>
        <v>11062 – CERCLE DE BILLARD FRANCAIS ST AVOLD</v>
      </c>
    </row>
    <row r="1158" spans="2:22" ht="15.75" thickBot="1" x14ac:dyDescent="0.3">
      <c r="B1158" s="6" t="str">
        <f>'Libre 01-09-2025'!A1159</f>
        <v>010409 J</v>
      </c>
      <c r="C1158" s="1" t="str">
        <f>VLOOKUP(B1158,TableauLibre[],2,0)</f>
        <v>VIAL ANDRE</v>
      </c>
      <c r="D1158" s="23" t="str">
        <f>VLOOKUP(B1158,TableauLibre[],8,0)</f>
        <v>01049 – B.C. BARR</v>
      </c>
      <c r="F1158" s="1">
        <f>'Bande 01-09-2025'!A1159</f>
        <v>0</v>
      </c>
      <c r="J1158" s="1">
        <f>'3B 01-09-2025'!A1159</f>
        <v>0</v>
      </c>
      <c r="N1158" s="1">
        <f>'Cadre 01-09-2025'!A1159</f>
        <v>0</v>
      </c>
      <c r="R1158" s="11" t="str">
        <f t="shared" si="54"/>
        <v>010409 J</v>
      </c>
      <c r="T1158" s="1" t="s">
        <v>2339</v>
      </c>
      <c r="U1158" s="1" t="str">
        <f t="shared" si="55"/>
        <v>VIAL ANDRE</v>
      </c>
      <c r="V1158" s="1" t="str">
        <f t="shared" si="56"/>
        <v>01049 – B.C. BARR</v>
      </c>
    </row>
    <row r="1159" spans="2:22" ht="15.75" thickBot="1" x14ac:dyDescent="0.3">
      <c r="B1159" s="6" t="str">
        <f>'Libre 01-09-2025'!A1160</f>
        <v>147311 W</v>
      </c>
      <c r="C1159" s="1" t="str">
        <f>VLOOKUP(B1159,TableauLibre[],2,0)</f>
        <v>VIAL LAURENT</v>
      </c>
      <c r="D1159" s="23" t="str">
        <f>VLOOKUP(B1159,TableauLibre[],8,0)</f>
        <v>11044 – SAINT-DIE DES VOSGES BILLARD</v>
      </c>
      <c r="F1159" s="1">
        <f>'Bande 01-09-2025'!A1160</f>
        <v>0</v>
      </c>
      <c r="J1159" s="1">
        <f>'3B 01-09-2025'!A1160</f>
        <v>0</v>
      </c>
      <c r="N1159" s="1">
        <f>'Cadre 01-09-2025'!A1160</f>
        <v>0</v>
      </c>
      <c r="R1159" s="11" t="str">
        <f t="shared" si="54"/>
        <v>147311 W</v>
      </c>
      <c r="T1159" s="1" t="s">
        <v>2341</v>
      </c>
      <c r="U1159" s="1" t="str">
        <f t="shared" si="55"/>
        <v>VIAL LAURENT</v>
      </c>
      <c r="V1159" s="1" t="str">
        <f t="shared" si="56"/>
        <v>11044 – SAINT-DIE DES VOSGES BILLARD</v>
      </c>
    </row>
    <row r="1160" spans="2:22" ht="15.75" thickBot="1" x14ac:dyDescent="0.3">
      <c r="B1160" s="6" t="str">
        <f>'Libre 01-09-2025'!A1161</f>
        <v>114470 S</v>
      </c>
      <c r="C1160" s="1" t="str">
        <f>VLOOKUP(B1160,TableauLibre[],2,0)</f>
        <v>VIDAL DANIEL</v>
      </c>
      <c r="D1160" s="23" t="str">
        <f>VLOOKUP(B1160,TableauLibre[],8,0)</f>
        <v>05034 – BILLARD TROYES AGGLO</v>
      </c>
      <c r="F1160" s="1">
        <f>'Bande 01-09-2025'!A1161</f>
        <v>0</v>
      </c>
      <c r="J1160" s="1">
        <f>'3B 01-09-2025'!A1161</f>
        <v>0</v>
      </c>
      <c r="N1160" s="1">
        <f>'Cadre 01-09-2025'!A1161</f>
        <v>0</v>
      </c>
      <c r="R1160" s="11" t="str">
        <f t="shared" si="54"/>
        <v>114470 S</v>
      </c>
      <c r="T1160" s="1" t="s">
        <v>2343</v>
      </c>
      <c r="U1160" s="1" t="str">
        <f t="shared" si="55"/>
        <v>VIDAL DANIEL</v>
      </c>
      <c r="V1160" s="1" t="str">
        <f t="shared" si="56"/>
        <v>05034 – BILLARD TROYES AGGLO</v>
      </c>
    </row>
    <row r="1161" spans="2:22" ht="15.75" thickBot="1" x14ac:dyDescent="0.3">
      <c r="B1161" s="6" t="str">
        <f>'Libre 01-09-2025'!A1162</f>
        <v>160199 E</v>
      </c>
      <c r="C1161" s="1" t="str">
        <f>VLOOKUP(B1161,TableauLibre[],2,0)</f>
        <v>VIER LOUIS</v>
      </c>
      <c r="D1161" s="23" t="str">
        <f>VLOOKUP(B1161,TableauLibre[],8,0)</f>
        <v>05023 – BILLARD CLUB NOGENTAIS</v>
      </c>
      <c r="F1161" s="1">
        <f>'Bande 01-09-2025'!A1162</f>
        <v>0</v>
      </c>
      <c r="J1161" s="1">
        <f>'3B 01-09-2025'!A1162</f>
        <v>0</v>
      </c>
      <c r="N1161" s="1">
        <f>'Cadre 01-09-2025'!A1162</f>
        <v>0</v>
      </c>
      <c r="R1161" s="11" t="str">
        <f t="shared" si="54"/>
        <v>160199 E</v>
      </c>
      <c r="T1161" s="1" t="s">
        <v>2345</v>
      </c>
      <c r="U1161" s="1" t="str">
        <f t="shared" si="55"/>
        <v>VIER LOUIS</v>
      </c>
      <c r="V1161" s="1" t="str">
        <f t="shared" si="56"/>
        <v>05023 – BILLARD CLUB NOGENTAIS</v>
      </c>
    </row>
    <row r="1162" spans="2:22" ht="15.75" thickBot="1" x14ac:dyDescent="0.3">
      <c r="B1162" s="6" t="str">
        <f>'Libre 01-09-2025'!A1163</f>
        <v>011757 F</v>
      </c>
      <c r="C1162" s="1" t="str">
        <f>VLOOKUP(B1162,TableauLibre[],2,0)</f>
        <v>VIGH BELA</v>
      </c>
      <c r="D1162" s="23" t="str">
        <f>VLOOKUP(B1162,TableauLibre[],8,0)</f>
        <v>05023 – BILLARD CLUB NOGENTAIS</v>
      </c>
      <c r="F1162" s="1">
        <f>'Bande 01-09-2025'!A1163</f>
        <v>0</v>
      </c>
      <c r="J1162" s="1">
        <f>'3B 01-09-2025'!A1163</f>
        <v>0</v>
      </c>
      <c r="N1162" s="1">
        <f>'Cadre 01-09-2025'!A1163</f>
        <v>0</v>
      </c>
      <c r="R1162" s="11" t="str">
        <f t="shared" si="54"/>
        <v>011757 F</v>
      </c>
      <c r="T1162" s="1" t="s">
        <v>2347</v>
      </c>
      <c r="U1162" s="1" t="str">
        <f t="shared" si="55"/>
        <v>VIGH BELA</v>
      </c>
      <c r="V1162" s="1" t="str">
        <f t="shared" si="56"/>
        <v>05023 – BILLARD CLUB NOGENTAIS</v>
      </c>
    </row>
    <row r="1163" spans="2:22" ht="15.75" thickBot="1" x14ac:dyDescent="0.3">
      <c r="B1163" s="6" t="str">
        <f>'Libre 01-09-2025'!A1164</f>
        <v>144117 Z</v>
      </c>
      <c r="C1163" s="1" t="str">
        <f>VLOOKUP(B1163,TableauLibre[],2,0)</f>
        <v>VILLEMET SEBASTIEN</v>
      </c>
      <c r="D1163" s="23" t="str">
        <f>VLOOKUP(B1163,TableauLibre[],8,0)</f>
        <v>11029 – BILLARD CLUB MUSSIPONTAIN</v>
      </c>
      <c r="F1163" s="1">
        <f>'Bande 01-09-2025'!A1164</f>
        <v>0</v>
      </c>
      <c r="J1163" s="1">
        <f>'3B 01-09-2025'!A1164</f>
        <v>0</v>
      </c>
      <c r="N1163" s="1">
        <f>'Cadre 01-09-2025'!A1164</f>
        <v>0</v>
      </c>
      <c r="R1163" s="11" t="str">
        <f t="shared" si="54"/>
        <v>144117 Z</v>
      </c>
      <c r="T1163" s="1" t="s">
        <v>2349</v>
      </c>
      <c r="U1163" s="1" t="str">
        <f t="shared" si="55"/>
        <v>VILLEMET SEBASTIEN</v>
      </c>
      <c r="V1163" s="1" t="str">
        <f t="shared" si="56"/>
        <v>11029 – BILLARD CLUB MUSSIPONTAIN</v>
      </c>
    </row>
    <row r="1164" spans="2:22" ht="15.75" thickBot="1" x14ac:dyDescent="0.3">
      <c r="B1164" s="6" t="str">
        <f>'Libre 01-09-2025'!A1165</f>
        <v>145722 S</v>
      </c>
      <c r="C1164" s="1" t="str">
        <f>VLOOKUP(B1164,TableauLibre[],2,0)</f>
        <v>VILLEMET TRISTAN</v>
      </c>
      <c r="D1164" s="23" t="str">
        <f>VLOOKUP(B1164,TableauLibre[],8,0)</f>
        <v>11029 – BILLARD CLUB MUSSIPONTAIN</v>
      </c>
      <c r="F1164" s="1">
        <f>'Bande 01-09-2025'!A1165</f>
        <v>0</v>
      </c>
      <c r="J1164" s="1">
        <f>'3B 01-09-2025'!A1165</f>
        <v>0</v>
      </c>
      <c r="N1164" s="1">
        <f>'Cadre 01-09-2025'!A1165</f>
        <v>0</v>
      </c>
      <c r="R1164" s="11" t="str">
        <f t="shared" si="54"/>
        <v>145722 S</v>
      </c>
      <c r="T1164" s="1" t="s">
        <v>2351</v>
      </c>
      <c r="U1164" s="1" t="str">
        <f t="shared" si="55"/>
        <v>VILLEMET TRISTAN</v>
      </c>
      <c r="V1164" s="1" t="str">
        <f t="shared" si="56"/>
        <v>11029 – BILLARD CLUB MUSSIPONTAIN</v>
      </c>
    </row>
    <row r="1165" spans="2:22" ht="15.75" thickBot="1" x14ac:dyDescent="0.3">
      <c r="B1165" s="6" t="str">
        <f>'Libre 01-09-2025'!A1166</f>
        <v>102735 J</v>
      </c>
      <c r="C1165" s="1" t="str">
        <f>VLOOKUP(B1165,TableauLibre[],2,0)</f>
        <v>VIOLA FLORENT</v>
      </c>
      <c r="D1165" s="23" t="str">
        <f>VLOOKUP(B1165,TableauLibre[],8,0)</f>
        <v>11029 – BILLARD CLUB MUSSIPONTAIN</v>
      </c>
      <c r="F1165" s="1">
        <f>'Bande 01-09-2025'!A1166</f>
        <v>0</v>
      </c>
      <c r="J1165" s="1">
        <f>'3B 01-09-2025'!A1166</f>
        <v>0</v>
      </c>
      <c r="N1165" s="1">
        <f>'Cadre 01-09-2025'!A1166</f>
        <v>0</v>
      </c>
      <c r="R1165" s="11" t="str">
        <f t="shared" si="54"/>
        <v>102735 J</v>
      </c>
      <c r="T1165" s="1" t="s">
        <v>2353</v>
      </c>
      <c r="U1165" s="1" t="str">
        <f t="shared" si="55"/>
        <v>VIOLA FLORENT</v>
      </c>
      <c r="V1165" s="1" t="str">
        <f t="shared" si="56"/>
        <v>11029 – BILLARD CLUB MUSSIPONTAIN</v>
      </c>
    </row>
    <row r="1166" spans="2:22" ht="15.75" thickBot="1" x14ac:dyDescent="0.3">
      <c r="B1166" s="6" t="str">
        <f>'Libre 01-09-2025'!A1167</f>
        <v>015280 S</v>
      </c>
      <c r="C1166" s="1" t="str">
        <f>VLOOKUP(B1166,TableauLibre[],2,0)</f>
        <v>VIOT CHRISTIAN</v>
      </c>
      <c r="D1166" s="23" t="str">
        <f>VLOOKUP(B1166,TableauLibre[],8,0)</f>
        <v>11055 – BILLARD CLUB TOULOIS</v>
      </c>
      <c r="F1166" s="1">
        <f>'Bande 01-09-2025'!A1167</f>
        <v>0</v>
      </c>
      <c r="J1166" s="1">
        <f>'3B 01-09-2025'!A1167</f>
        <v>0</v>
      </c>
      <c r="N1166" s="1">
        <f>'Cadre 01-09-2025'!A1167</f>
        <v>0</v>
      </c>
      <c r="R1166" s="11" t="str">
        <f t="shared" si="54"/>
        <v>015280 S</v>
      </c>
      <c r="T1166" s="1" t="s">
        <v>2355</v>
      </c>
      <c r="U1166" s="1" t="str">
        <f t="shared" si="55"/>
        <v>VIOT CHRISTIAN</v>
      </c>
      <c r="V1166" s="1" t="str">
        <f t="shared" si="56"/>
        <v>11055 – BILLARD CLUB TOULOIS</v>
      </c>
    </row>
    <row r="1167" spans="2:22" ht="15.75" thickBot="1" x14ac:dyDescent="0.3">
      <c r="B1167" s="6" t="str">
        <f>'Libre 01-09-2025'!A1168</f>
        <v>152643 R</v>
      </c>
      <c r="C1167" s="1" t="str">
        <f>VLOOKUP(B1167,TableauLibre[],2,0)</f>
        <v>VISNEUX PATRICK</v>
      </c>
      <c r="D1167" s="23" t="str">
        <f>VLOOKUP(B1167,TableauLibre[],8,0)</f>
        <v>05040 – EPERNAY BILLARD CLUB</v>
      </c>
      <c r="F1167" s="1">
        <f>'Bande 01-09-2025'!A1168</f>
        <v>0</v>
      </c>
      <c r="J1167" s="1">
        <f>'3B 01-09-2025'!A1168</f>
        <v>0</v>
      </c>
      <c r="N1167" s="1">
        <f>'Cadre 01-09-2025'!A1168</f>
        <v>0</v>
      </c>
      <c r="R1167" s="11" t="str">
        <f t="shared" si="54"/>
        <v>152643 R</v>
      </c>
      <c r="T1167" s="1" t="s">
        <v>2357</v>
      </c>
      <c r="U1167" s="1" t="str">
        <f t="shared" si="55"/>
        <v>VISNEUX PATRICK</v>
      </c>
      <c r="V1167" s="1" t="str">
        <f t="shared" si="56"/>
        <v>05040 – EPERNAY BILLARD CLUB</v>
      </c>
    </row>
    <row r="1168" spans="2:22" ht="15.75" thickBot="1" x14ac:dyDescent="0.3">
      <c r="B1168" s="6" t="str">
        <f>'Libre 01-09-2025'!A1169</f>
        <v>144663 Z</v>
      </c>
      <c r="C1168" s="1" t="str">
        <f>VLOOKUP(B1168,TableauLibre[],2,0)</f>
        <v>VOEGELE RAYMOND</v>
      </c>
      <c r="D1168" s="23" t="str">
        <f>VLOOKUP(B1168,TableauLibre[],8,0)</f>
        <v>01002 – B.C 1935 STRASBOURG-SCHILTIGHEIM</v>
      </c>
      <c r="F1168" s="1">
        <f>'Bande 01-09-2025'!A1169</f>
        <v>0</v>
      </c>
      <c r="J1168" s="1">
        <f>'3B 01-09-2025'!A1169</f>
        <v>0</v>
      </c>
      <c r="N1168" s="1">
        <f>'Cadre 01-09-2025'!A1169</f>
        <v>0</v>
      </c>
      <c r="R1168" s="11" t="str">
        <f t="shared" si="54"/>
        <v>144663 Z</v>
      </c>
      <c r="T1168" s="1" t="s">
        <v>2359</v>
      </c>
      <c r="U1168" s="1" t="str">
        <f t="shared" si="55"/>
        <v>VOEGELE RAYMOND</v>
      </c>
      <c r="V1168" s="1" t="str">
        <f t="shared" si="56"/>
        <v>01002 – B.C 1935 STRASBOURG-SCHILTIGHEIM</v>
      </c>
    </row>
    <row r="1169" spans="2:22" ht="15.75" thickBot="1" x14ac:dyDescent="0.3">
      <c r="B1169" s="6" t="str">
        <f>'Libre 01-09-2025'!A1170</f>
        <v>015252 Q</v>
      </c>
      <c r="C1169" s="1" t="str">
        <f>VLOOKUP(B1169,TableauLibre[],2,0)</f>
        <v>VOINIER CHRISTOPHE</v>
      </c>
      <c r="D1169" s="23" t="str">
        <f>VLOOKUP(B1169,TableauLibre[],8,0)</f>
        <v>11013 – BILLARD CLUB METZ</v>
      </c>
      <c r="F1169" s="1">
        <f>'Bande 01-09-2025'!A1170</f>
        <v>0</v>
      </c>
      <c r="J1169" s="1">
        <f>'3B 01-09-2025'!A1170</f>
        <v>0</v>
      </c>
      <c r="N1169" s="1">
        <f>'Cadre 01-09-2025'!A1170</f>
        <v>0</v>
      </c>
      <c r="R1169" s="11" t="str">
        <f t="shared" si="54"/>
        <v>015252 Q</v>
      </c>
      <c r="T1169" s="1" t="s">
        <v>2361</v>
      </c>
      <c r="U1169" s="1" t="str">
        <f t="shared" si="55"/>
        <v>VOINIER CHRISTOPHE</v>
      </c>
      <c r="V1169" s="1" t="str">
        <f t="shared" si="56"/>
        <v>11013 – BILLARD CLUB METZ</v>
      </c>
    </row>
    <row r="1170" spans="2:22" ht="15.75" thickBot="1" x14ac:dyDescent="0.3">
      <c r="B1170" s="6" t="str">
        <f>'Libre 01-09-2025'!A1171</f>
        <v>160420 V</v>
      </c>
      <c r="C1170" s="1" t="str">
        <f>VLOOKUP(B1170,TableauLibre[],2,0)</f>
        <v>VOIRIN LOUIS</v>
      </c>
      <c r="D1170" s="23" t="str">
        <f>VLOOKUP(B1170,TableauLibre[],8,0)</f>
        <v>11055 – BILLARD CLUB TOULOIS</v>
      </c>
      <c r="F1170" s="1">
        <f>'Bande 01-09-2025'!A1171</f>
        <v>0</v>
      </c>
      <c r="J1170" s="1">
        <f>'3B 01-09-2025'!A1171</f>
        <v>0</v>
      </c>
      <c r="N1170" s="1">
        <f>'Cadre 01-09-2025'!A1171</f>
        <v>0</v>
      </c>
      <c r="R1170" s="11" t="str">
        <f t="shared" si="54"/>
        <v>160420 V</v>
      </c>
      <c r="T1170" s="1" t="s">
        <v>2363</v>
      </c>
      <c r="U1170" s="1" t="str">
        <f t="shared" si="55"/>
        <v>VOIRIN LOUIS</v>
      </c>
      <c r="V1170" s="1" t="str">
        <f t="shared" si="56"/>
        <v>11055 – BILLARD CLUB TOULOIS</v>
      </c>
    </row>
    <row r="1171" spans="2:22" ht="15.75" thickBot="1" x14ac:dyDescent="0.3">
      <c r="B1171" s="6" t="str">
        <f>'Libre 01-09-2025'!A1172</f>
        <v>014988 M</v>
      </c>
      <c r="C1171" s="1" t="str">
        <f>VLOOKUP(B1171,TableauLibre[],2,0)</f>
        <v>VOLTZ DANIEL</v>
      </c>
      <c r="D1171" s="23" t="str">
        <f>VLOOKUP(B1171,TableauLibre[],8,0)</f>
        <v>11053 – BILLARD CLUB LINEEN</v>
      </c>
      <c r="F1171" s="1">
        <f>'Bande 01-09-2025'!A1172</f>
        <v>0</v>
      </c>
      <c r="J1171" s="1">
        <f>'3B 01-09-2025'!A1172</f>
        <v>0</v>
      </c>
      <c r="N1171" s="1">
        <f>'Cadre 01-09-2025'!A1172</f>
        <v>0</v>
      </c>
      <c r="R1171" s="11" t="str">
        <f t="shared" si="54"/>
        <v>014988 M</v>
      </c>
      <c r="T1171" s="1" t="s">
        <v>2365</v>
      </c>
      <c r="U1171" s="1" t="str">
        <f t="shared" si="55"/>
        <v>VOLTZ DANIEL</v>
      </c>
      <c r="V1171" s="1" t="str">
        <f t="shared" si="56"/>
        <v>11053 – BILLARD CLUB LINEEN</v>
      </c>
    </row>
    <row r="1172" spans="2:22" ht="15.75" thickBot="1" x14ac:dyDescent="0.3">
      <c r="B1172" s="6" t="str">
        <f>'Libre 01-09-2025'!A1173</f>
        <v>169610 J</v>
      </c>
      <c r="C1172" s="1" t="str">
        <f>VLOOKUP(B1172,TableauLibre[],2,0)</f>
        <v>VOUAUX JEAN</v>
      </c>
      <c r="D1172" s="23" t="str">
        <f>VLOOKUP(B1172,TableauLibre[],8,0)</f>
        <v>05032 – ARCIS BILLARD CLUB</v>
      </c>
      <c r="F1172" s="1">
        <f>'Bande 01-09-2025'!A1173</f>
        <v>0</v>
      </c>
      <c r="J1172" s="1">
        <f>'3B 01-09-2025'!A1173</f>
        <v>0</v>
      </c>
      <c r="N1172" s="1">
        <f>'Cadre 01-09-2025'!A1173</f>
        <v>0</v>
      </c>
      <c r="R1172" s="11" t="str">
        <f t="shared" si="54"/>
        <v>169610 J</v>
      </c>
      <c r="T1172" s="1" t="s">
        <v>2367</v>
      </c>
      <c r="U1172" s="1" t="str">
        <f t="shared" si="55"/>
        <v>VOUAUX JEAN</v>
      </c>
      <c r="V1172" s="1" t="str">
        <f t="shared" si="56"/>
        <v>05032 – ARCIS BILLARD CLUB</v>
      </c>
    </row>
    <row r="1173" spans="2:22" ht="15.75" thickBot="1" x14ac:dyDescent="0.3">
      <c r="B1173" s="6" t="str">
        <f>'Libre 01-09-2025'!A1174</f>
        <v>125761 Z</v>
      </c>
      <c r="C1173" s="1" t="str">
        <f>VLOOKUP(B1173,TableauLibre[],2,0)</f>
        <v>VOUTON REMY</v>
      </c>
      <c r="D1173" s="23" t="str">
        <f>VLOOKUP(B1173,TableauLibre[],8,0)</f>
        <v>11078 – BILLARD CLUB DE BRIEY</v>
      </c>
      <c r="F1173" s="1">
        <f>'Bande 01-09-2025'!A1174</f>
        <v>0</v>
      </c>
      <c r="J1173" s="1">
        <f>'3B 01-09-2025'!A1174</f>
        <v>0</v>
      </c>
      <c r="N1173" s="1">
        <f>'Cadre 01-09-2025'!A1174</f>
        <v>0</v>
      </c>
      <c r="R1173" s="11" t="str">
        <f t="shared" si="54"/>
        <v>125761 Z</v>
      </c>
      <c r="T1173" s="1" t="s">
        <v>2369</v>
      </c>
      <c r="U1173" s="1" t="str">
        <f t="shared" si="55"/>
        <v>VOUTON REMY</v>
      </c>
      <c r="V1173" s="1" t="str">
        <f t="shared" si="56"/>
        <v>11078 – BILLARD CLUB DE BRIEY</v>
      </c>
    </row>
    <row r="1174" spans="2:22" ht="15.75" thickBot="1" x14ac:dyDescent="0.3">
      <c r="B1174" s="6" t="str">
        <f>'Libre 01-09-2025'!A1175</f>
        <v>123027 V</v>
      </c>
      <c r="C1174" s="1" t="str">
        <f>VLOOKUP(B1174,TableauLibre[],2,0)</f>
        <v>VOYAT PHILIPPE</v>
      </c>
      <c r="D1174" s="23" t="str">
        <f>VLOOKUP(B1174,TableauLibre[],8,0)</f>
        <v>11003 – BILLARD CLUB BAN SAINT MARTIN</v>
      </c>
      <c r="F1174" s="1">
        <f>'Bande 01-09-2025'!A1175</f>
        <v>0</v>
      </c>
      <c r="J1174" s="1">
        <f>'3B 01-09-2025'!A1175</f>
        <v>0</v>
      </c>
      <c r="N1174" s="1">
        <f>'Cadre 01-09-2025'!A1175</f>
        <v>0</v>
      </c>
      <c r="R1174" s="11" t="str">
        <f t="shared" si="54"/>
        <v>123027 V</v>
      </c>
      <c r="T1174" s="1" t="s">
        <v>2371</v>
      </c>
      <c r="U1174" s="1" t="str">
        <f t="shared" si="55"/>
        <v>VOYAT PHILIPPE</v>
      </c>
      <c r="V1174" s="1" t="str">
        <f t="shared" si="56"/>
        <v>11003 – BILLARD CLUB BAN SAINT MARTIN</v>
      </c>
    </row>
    <row r="1175" spans="2:22" ht="15.75" thickBot="1" x14ac:dyDescent="0.3">
      <c r="B1175" s="6" t="str">
        <f>'Libre 01-09-2025'!A1176</f>
        <v>014990 O</v>
      </c>
      <c r="C1175" s="1" t="str">
        <f>VLOOKUP(B1175,TableauLibre[],2,0)</f>
        <v>VUILLEMARD PIERRE</v>
      </c>
      <c r="D1175" s="23" t="str">
        <f>VLOOKUP(B1175,TableauLibre[],8,0)</f>
        <v>11055 – BILLARD CLUB TOULOIS</v>
      </c>
      <c r="F1175" s="1">
        <f>'Bande 01-09-2025'!A1176</f>
        <v>0</v>
      </c>
      <c r="J1175" s="1">
        <f>'3B 01-09-2025'!A1176</f>
        <v>0</v>
      </c>
      <c r="N1175" s="1">
        <f>'Cadre 01-09-2025'!A1176</f>
        <v>0</v>
      </c>
      <c r="R1175" s="11" t="str">
        <f t="shared" si="54"/>
        <v>014990 O</v>
      </c>
      <c r="T1175" s="1" t="s">
        <v>2373</v>
      </c>
      <c r="U1175" s="1" t="str">
        <f t="shared" si="55"/>
        <v>VUILLEMARD PIERRE</v>
      </c>
      <c r="V1175" s="1" t="str">
        <f t="shared" si="56"/>
        <v>11055 – BILLARD CLUB TOULOIS</v>
      </c>
    </row>
    <row r="1176" spans="2:22" ht="15.75" thickBot="1" x14ac:dyDescent="0.3">
      <c r="B1176" s="6" t="str">
        <f>'Libre 01-09-2025'!A1177</f>
        <v>176055 P</v>
      </c>
      <c r="C1176" s="1" t="str">
        <f>VLOOKUP(B1176,TableauLibre[],2,0)</f>
        <v>VUONG HUNG</v>
      </c>
      <c r="D1176" s="23" t="str">
        <f>VLOOKUP(B1176,TableauLibre[],8,0)</f>
        <v>05023 – BILLARD CLUB NOGENTAIS</v>
      </c>
      <c r="F1176" s="1">
        <f>'Bande 01-09-2025'!A1177</f>
        <v>0</v>
      </c>
      <c r="J1176" s="1">
        <f>'3B 01-09-2025'!A1177</f>
        <v>0</v>
      </c>
      <c r="N1176" s="1">
        <f>'Cadre 01-09-2025'!A1177</f>
        <v>0</v>
      </c>
      <c r="R1176" s="11" t="str">
        <f t="shared" si="54"/>
        <v>176055 P</v>
      </c>
      <c r="T1176" s="1" t="s">
        <v>2375</v>
      </c>
      <c r="U1176" s="1" t="str">
        <f t="shared" si="55"/>
        <v>VUONG HUNG</v>
      </c>
      <c r="V1176" s="1" t="str">
        <f t="shared" si="56"/>
        <v>05023 – BILLARD CLUB NOGENTAIS</v>
      </c>
    </row>
    <row r="1177" spans="2:22" ht="15.75" thickBot="1" x14ac:dyDescent="0.3">
      <c r="B1177" s="6" t="str">
        <f>'Libre 01-09-2025'!A1178</f>
        <v>112370 Y</v>
      </c>
      <c r="C1177" s="1" t="str">
        <f>VLOOKUP(B1177,TableauLibre[],2,0)</f>
        <v>WAGNER BERNARD</v>
      </c>
      <c r="D1177" s="23" t="str">
        <f>VLOOKUP(B1177,TableauLibre[],8,0)</f>
        <v>11013 – BILLARD CLUB METZ</v>
      </c>
      <c r="F1177" s="1">
        <f>'Bande 01-09-2025'!A1178</f>
        <v>0</v>
      </c>
      <c r="J1177" s="1">
        <f>'3B 01-09-2025'!A1178</f>
        <v>0</v>
      </c>
      <c r="N1177" s="1">
        <f>'Cadre 01-09-2025'!A1178</f>
        <v>0</v>
      </c>
      <c r="R1177" s="11" t="str">
        <f t="shared" si="54"/>
        <v>112370 Y</v>
      </c>
      <c r="T1177" s="1" t="s">
        <v>2377</v>
      </c>
      <c r="U1177" s="1" t="str">
        <f t="shared" si="55"/>
        <v>WAGNER BERNARD</v>
      </c>
      <c r="V1177" s="1" t="str">
        <f t="shared" si="56"/>
        <v>11013 – BILLARD CLUB METZ</v>
      </c>
    </row>
    <row r="1178" spans="2:22" ht="15.75" thickBot="1" x14ac:dyDescent="0.3">
      <c r="B1178" s="6" t="str">
        <f>'Libre 01-09-2025'!A1179</f>
        <v>171768 E</v>
      </c>
      <c r="C1178" s="1" t="str">
        <f>VLOOKUP(B1178,TableauLibre[],2,0)</f>
        <v>WAGNER SEBASTIEN</v>
      </c>
      <c r="D1178" s="23" t="str">
        <f>VLOOKUP(B1178,TableauLibre[],8,0)</f>
        <v>11051 – BILLARD CLUB BARISIEN</v>
      </c>
      <c r="F1178" s="1">
        <f>'Bande 01-09-2025'!A1179</f>
        <v>0</v>
      </c>
      <c r="J1178" s="1">
        <f>'3B 01-09-2025'!A1179</f>
        <v>0</v>
      </c>
      <c r="N1178" s="1">
        <f>'Cadre 01-09-2025'!A1179</f>
        <v>0</v>
      </c>
      <c r="R1178" s="11" t="str">
        <f t="shared" si="54"/>
        <v>171768 E</v>
      </c>
      <c r="T1178" s="1" t="s">
        <v>2379</v>
      </c>
      <c r="U1178" s="1" t="str">
        <f t="shared" si="55"/>
        <v>WAGNER SEBASTIEN</v>
      </c>
      <c r="V1178" s="1" t="str">
        <f t="shared" si="56"/>
        <v>11051 – BILLARD CLUB BARISIEN</v>
      </c>
    </row>
    <row r="1179" spans="2:22" ht="15.75" thickBot="1" x14ac:dyDescent="0.3">
      <c r="B1179" s="6" t="str">
        <f>'Libre 01-09-2025'!A1180</f>
        <v>010365 R</v>
      </c>
      <c r="C1179" s="1" t="str">
        <f>VLOOKUP(B1179,TableauLibre[],2,0)</f>
        <v>WAHL THIERRY</v>
      </c>
      <c r="D1179" s="23" t="str">
        <f>VLOOKUP(B1179,TableauLibre[],8,0)</f>
        <v>01049 – B.C. BARR</v>
      </c>
      <c r="F1179" s="1">
        <f>'Bande 01-09-2025'!A1180</f>
        <v>0</v>
      </c>
      <c r="J1179" s="1">
        <f>'3B 01-09-2025'!A1180</f>
        <v>0</v>
      </c>
      <c r="N1179" s="1">
        <f>'Cadre 01-09-2025'!A1180</f>
        <v>0</v>
      </c>
      <c r="R1179" s="11" t="str">
        <f t="shared" si="54"/>
        <v>010365 R</v>
      </c>
      <c r="T1179" s="1" t="s">
        <v>2381</v>
      </c>
      <c r="U1179" s="1" t="str">
        <f t="shared" si="55"/>
        <v>WAHL THIERRY</v>
      </c>
      <c r="V1179" s="1" t="str">
        <f t="shared" si="56"/>
        <v>01049 – B.C. BARR</v>
      </c>
    </row>
    <row r="1180" spans="2:22" ht="15.75" thickBot="1" x14ac:dyDescent="0.3">
      <c r="B1180" s="6" t="str">
        <f>'Libre 01-09-2025'!A1181</f>
        <v>106608 I</v>
      </c>
      <c r="C1180" s="1" t="str">
        <f>VLOOKUP(B1180,TableauLibre[],2,0)</f>
        <v>WALTER ERIC</v>
      </c>
      <c r="D1180" s="23" t="str">
        <f>VLOOKUP(B1180,TableauLibre[],8,0)</f>
        <v>01049 – B.C. BARR</v>
      </c>
      <c r="F1180" s="1">
        <f>'Bande 01-09-2025'!A1181</f>
        <v>0</v>
      </c>
      <c r="J1180" s="1">
        <f>'3B 01-09-2025'!A1181</f>
        <v>0</v>
      </c>
      <c r="N1180" s="1">
        <f>'Cadre 01-09-2025'!A1181</f>
        <v>0</v>
      </c>
      <c r="R1180" s="11" t="str">
        <f t="shared" si="54"/>
        <v>106608 I</v>
      </c>
      <c r="T1180" s="1" t="s">
        <v>2383</v>
      </c>
      <c r="U1180" s="1" t="str">
        <f t="shared" si="55"/>
        <v>WALTER ERIC</v>
      </c>
      <c r="V1180" s="1" t="str">
        <f t="shared" si="56"/>
        <v>01049 – B.C. BARR</v>
      </c>
    </row>
    <row r="1181" spans="2:22" ht="15.75" thickBot="1" x14ac:dyDescent="0.3">
      <c r="B1181" s="6" t="str">
        <f>'Libre 01-09-2025'!A1182</f>
        <v>172425 T</v>
      </c>
      <c r="C1181" s="1" t="str">
        <f>VLOOKUP(B1181,TableauLibre[],2,0)</f>
        <v>WALTER THEOPHANE</v>
      </c>
      <c r="D1181" s="23" t="str">
        <f>VLOOKUP(B1181,TableauLibre[],8,0)</f>
        <v>11072 – AMICALE BILLARD DE MAGNY</v>
      </c>
      <c r="F1181" s="1">
        <f>'Bande 01-09-2025'!A1182</f>
        <v>0</v>
      </c>
      <c r="J1181" s="1">
        <f>'3B 01-09-2025'!A1182</f>
        <v>0</v>
      </c>
      <c r="N1181" s="1">
        <f>'Cadre 01-09-2025'!A1182</f>
        <v>0</v>
      </c>
      <c r="R1181" s="11" t="str">
        <f t="shared" si="54"/>
        <v>172425 T</v>
      </c>
      <c r="T1181" s="1" t="s">
        <v>2385</v>
      </c>
      <c r="U1181" s="1" t="str">
        <f t="shared" si="55"/>
        <v>WALTER THEOPHANE</v>
      </c>
      <c r="V1181" s="1" t="str">
        <f t="shared" si="56"/>
        <v>11072 – AMICALE BILLARD DE MAGNY</v>
      </c>
    </row>
    <row r="1182" spans="2:22" ht="15.75" thickBot="1" x14ac:dyDescent="0.3">
      <c r="B1182" s="6" t="str">
        <f>'Libre 01-09-2025'!A1183</f>
        <v>010312 Q</v>
      </c>
      <c r="C1182" s="1" t="str">
        <f>VLOOKUP(B1182,TableauLibre[],2,0)</f>
        <v>WASSILIEN MICHEL</v>
      </c>
      <c r="D1182" s="23" t="str">
        <f>VLOOKUP(B1182,TableauLibre[],8,0)</f>
        <v>01016 – B.C. HAGUENAU</v>
      </c>
      <c r="F1182" s="1">
        <f>'Bande 01-09-2025'!A1183</f>
        <v>0</v>
      </c>
      <c r="J1182" s="1">
        <f>'3B 01-09-2025'!A1183</f>
        <v>0</v>
      </c>
      <c r="N1182" s="1">
        <f>'Cadre 01-09-2025'!A1183</f>
        <v>0</v>
      </c>
      <c r="R1182" s="11" t="str">
        <f t="shared" si="54"/>
        <v>010312 Q</v>
      </c>
      <c r="T1182" s="1" t="s">
        <v>2387</v>
      </c>
      <c r="U1182" s="1" t="str">
        <f t="shared" si="55"/>
        <v>WASSILIEN MICHEL</v>
      </c>
      <c r="V1182" s="1" t="str">
        <f t="shared" si="56"/>
        <v>01016 – B.C. HAGUENAU</v>
      </c>
    </row>
    <row r="1183" spans="2:22" ht="15.75" thickBot="1" x14ac:dyDescent="0.3">
      <c r="B1183" s="6" t="str">
        <f>'Libre 01-09-2025'!A1184</f>
        <v>125102 Q</v>
      </c>
      <c r="C1183" s="1" t="str">
        <f>VLOOKUP(B1183,TableauLibre[],2,0)</f>
        <v>WATHIER YANNICK</v>
      </c>
      <c r="D1183" s="23" t="str">
        <f>VLOOKUP(B1183,TableauLibre[],8,0)</f>
        <v>11050 – BILLARD CLUB SAINT MIHIEL</v>
      </c>
      <c r="F1183" s="1">
        <f>'Bande 01-09-2025'!A1184</f>
        <v>0</v>
      </c>
      <c r="J1183" s="1">
        <f>'3B 01-09-2025'!A1184</f>
        <v>0</v>
      </c>
      <c r="N1183" s="1">
        <f>'Cadre 01-09-2025'!A1184</f>
        <v>0</v>
      </c>
      <c r="R1183" s="11" t="str">
        <f t="shared" si="54"/>
        <v>125102 Q</v>
      </c>
      <c r="T1183" s="1" t="s">
        <v>2389</v>
      </c>
      <c r="U1183" s="1" t="str">
        <f t="shared" si="55"/>
        <v>WATHIER YANNICK</v>
      </c>
      <c r="V1183" s="1" t="str">
        <f t="shared" si="56"/>
        <v>11050 – BILLARD CLUB SAINT MIHIEL</v>
      </c>
    </row>
    <row r="1184" spans="2:22" ht="15.75" thickBot="1" x14ac:dyDescent="0.3">
      <c r="B1184" s="6" t="str">
        <f>'Libre 01-09-2025'!A1185</f>
        <v>010447 V</v>
      </c>
      <c r="C1184" s="1" t="str">
        <f>VLOOKUP(B1184,TableauLibre[],2,0)</f>
        <v>WEBER WOLFGANG</v>
      </c>
      <c r="D1184" s="23" t="str">
        <f>VLOOKUP(B1184,TableauLibre[],8,0)</f>
        <v>01023 – B.C. NEUF BRISACH</v>
      </c>
      <c r="F1184" s="1">
        <f>'Bande 01-09-2025'!A1185</f>
        <v>0</v>
      </c>
      <c r="J1184" s="1">
        <f>'3B 01-09-2025'!A1185</f>
        <v>0</v>
      </c>
      <c r="N1184" s="1">
        <f>'Cadre 01-09-2025'!A1185</f>
        <v>0</v>
      </c>
      <c r="R1184" s="11" t="str">
        <f t="shared" si="54"/>
        <v>010447 V</v>
      </c>
      <c r="T1184" s="1" t="s">
        <v>2391</v>
      </c>
      <c r="U1184" s="1" t="str">
        <f t="shared" si="55"/>
        <v>WEBER WOLFGANG</v>
      </c>
      <c r="V1184" s="1" t="str">
        <f t="shared" si="56"/>
        <v>01023 – B.C. NEUF BRISACH</v>
      </c>
    </row>
    <row r="1185" spans="2:22" ht="15.75" thickBot="1" x14ac:dyDescent="0.3">
      <c r="B1185" s="6" t="str">
        <f>'Libre 01-09-2025'!A1186</f>
        <v>010131 R</v>
      </c>
      <c r="C1185" s="1" t="str">
        <f>VLOOKUP(B1185,TableauLibre[],2,0)</f>
        <v>WEHRLEN HANS</v>
      </c>
      <c r="D1185" s="23" t="str">
        <f>VLOOKUP(B1185,TableauLibre[],8,0)</f>
        <v>01027 – B.C. GUEBWILLER</v>
      </c>
      <c r="F1185" s="1">
        <f>'Bande 01-09-2025'!A1186</f>
        <v>0</v>
      </c>
      <c r="J1185" s="1">
        <f>'3B 01-09-2025'!A1186</f>
        <v>0</v>
      </c>
      <c r="N1185" s="1">
        <f>'Cadre 01-09-2025'!A1186</f>
        <v>0</v>
      </c>
      <c r="R1185" s="11" t="str">
        <f t="shared" si="54"/>
        <v>010131 R</v>
      </c>
      <c r="T1185" s="1" t="s">
        <v>2393</v>
      </c>
      <c r="U1185" s="1" t="str">
        <f t="shared" si="55"/>
        <v>WEHRLEN HANS</v>
      </c>
      <c r="V1185" s="1" t="str">
        <f t="shared" si="56"/>
        <v>01027 – B.C. GUEBWILLER</v>
      </c>
    </row>
    <row r="1186" spans="2:22" ht="15.75" thickBot="1" x14ac:dyDescent="0.3">
      <c r="B1186" s="6" t="str">
        <f>'Libre 01-09-2025'!A1187</f>
        <v>115804 A</v>
      </c>
      <c r="C1186" s="1" t="str">
        <f>VLOOKUP(B1186,TableauLibre[],2,0)</f>
        <v>WEINGART MARC</v>
      </c>
      <c r="D1186" s="23" t="str">
        <f>VLOOKUP(B1186,TableauLibre[],8,0)</f>
        <v>01010 – B.C. LINGOLSHEIM</v>
      </c>
      <c r="F1186" s="1">
        <f>'Bande 01-09-2025'!A1187</f>
        <v>0</v>
      </c>
      <c r="J1186" s="1">
        <f>'3B 01-09-2025'!A1187</f>
        <v>0</v>
      </c>
      <c r="N1186" s="1">
        <f>'Cadre 01-09-2025'!A1187</f>
        <v>0</v>
      </c>
      <c r="R1186" s="11" t="str">
        <f t="shared" si="54"/>
        <v>115804 A</v>
      </c>
      <c r="T1186" s="1" t="s">
        <v>2395</v>
      </c>
      <c r="U1186" s="1" t="str">
        <f t="shared" si="55"/>
        <v>WEINGART MARC</v>
      </c>
      <c r="V1186" s="1" t="str">
        <f t="shared" si="56"/>
        <v>01010 – B.C. LINGOLSHEIM</v>
      </c>
    </row>
    <row r="1187" spans="2:22" ht="15.75" thickBot="1" x14ac:dyDescent="0.3">
      <c r="B1187" s="6" t="str">
        <f>'Libre 01-09-2025'!A1188</f>
        <v>010111 X</v>
      </c>
      <c r="C1187" s="1" t="str">
        <f>VLOOKUP(B1187,TableauLibre[],2,0)</f>
        <v>WERNERT DANIEL</v>
      </c>
      <c r="D1187" s="23" t="str">
        <f>VLOOKUP(B1187,TableauLibre[],8,0)</f>
        <v>01041 – COLMAR BILLARD CLUB 71</v>
      </c>
      <c r="F1187" s="1">
        <f>'Bande 01-09-2025'!A1188</f>
        <v>0</v>
      </c>
      <c r="J1187" s="1">
        <f>'3B 01-09-2025'!A1188</f>
        <v>0</v>
      </c>
      <c r="N1187" s="1">
        <f>'Cadre 01-09-2025'!A1188</f>
        <v>0</v>
      </c>
      <c r="R1187" s="11" t="str">
        <f t="shared" si="54"/>
        <v>010111 X</v>
      </c>
      <c r="T1187" s="1" t="s">
        <v>2397</v>
      </c>
      <c r="U1187" s="1" t="str">
        <f t="shared" si="55"/>
        <v>WERNERT DANIEL</v>
      </c>
      <c r="V1187" s="1" t="str">
        <f t="shared" si="56"/>
        <v>01041 – COLMAR BILLARD CLUB 71</v>
      </c>
    </row>
    <row r="1188" spans="2:22" ht="15.75" thickBot="1" x14ac:dyDescent="0.3">
      <c r="B1188" s="6" t="str">
        <f>'Libre 01-09-2025'!A1189</f>
        <v>128647 Z</v>
      </c>
      <c r="C1188" s="1" t="str">
        <f>VLOOKUP(B1188,TableauLibre[],2,0)</f>
        <v>WERSINGER LOUIS</v>
      </c>
      <c r="D1188" s="23" t="str">
        <f>VLOOKUP(B1188,TableauLibre[],8,0)</f>
        <v>11048 – ACADEMIE DE BILLARD DE ST DIZIER</v>
      </c>
      <c r="F1188" s="1">
        <f>'Bande 01-09-2025'!A1189</f>
        <v>0</v>
      </c>
      <c r="J1188" s="1">
        <f>'3B 01-09-2025'!A1189</f>
        <v>0</v>
      </c>
      <c r="N1188" s="1">
        <f>'Cadre 01-09-2025'!A1189</f>
        <v>0</v>
      </c>
      <c r="R1188" s="11" t="str">
        <f t="shared" si="54"/>
        <v>128647 Z</v>
      </c>
      <c r="T1188" s="1" t="s">
        <v>2399</v>
      </c>
      <c r="U1188" s="1" t="str">
        <f t="shared" si="55"/>
        <v>WERSINGER LOUIS</v>
      </c>
      <c r="V1188" s="1" t="str">
        <f t="shared" si="56"/>
        <v>11048 – ACADEMIE DE BILLARD DE ST DIZIER</v>
      </c>
    </row>
    <row r="1189" spans="2:22" ht="15.75" thickBot="1" x14ac:dyDescent="0.3">
      <c r="B1189" s="6" t="str">
        <f>'Libre 01-09-2025'!A1190</f>
        <v>101985 N</v>
      </c>
      <c r="C1189" s="1" t="str">
        <f>VLOOKUP(B1189,TableauLibre[],2,0)</f>
        <v>WIDMANN REMY</v>
      </c>
      <c r="D1189" s="23" t="str">
        <f>VLOOKUP(B1189,TableauLibre[],8,0)</f>
        <v>01016 – B.C. HAGUENAU</v>
      </c>
      <c r="F1189" s="1">
        <f>'Bande 01-09-2025'!A1190</f>
        <v>0</v>
      </c>
      <c r="J1189" s="1">
        <f>'3B 01-09-2025'!A1190</f>
        <v>0</v>
      </c>
      <c r="N1189" s="1">
        <f>'Cadre 01-09-2025'!A1190</f>
        <v>0</v>
      </c>
      <c r="R1189" s="11" t="str">
        <f t="shared" si="54"/>
        <v>101985 N</v>
      </c>
      <c r="T1189" s="1" t="s">
        <v>2401</v>
      </c>
      <c r="U1189" s="1" t="str">
        <f t="shared" si="55"/>
        <v>WIDMANN REMY</v>
      </c>
      <c r="V1189" s="1" t="str">
        <f t="shared" si="56"/>
        <v>01016 – B.C. HAGUENAU</v>
      </c>
    </row>
    <row r="1190" spans="2:22" ht="15.75" thickBot="1" x14ac:dyDescent="0.3">
      <c r="B1190" s="6" t="str">
        <f>'Libre 01-09-2025'!A1191</f>
        <v>147720 Q</v>
      </c>
      <c r="C1190" s="1" t="str">
        <f>VLOOKUP(B1190,TableauLibre[],2,0)</f>
        <v>WILHELM DOMINIQUE</v>
      </c>
      <c r="D1190" s="23" t="str">
        <f>VLOOKUP(B1190,TableauLibre[],8,0)</f>
        <v>05034 – BILLARD TROYES AGGLO</v>
      </c>
      <c r="F1190" s="1">
        <f>'Bande 01-09-2025'!A1191</f>
        <v>0</v>
      </c>
      <c r="J1190" s="1">
        <f>'3B 01-09-2025'!A1191</f>
        <v>0</v>
      </c>
      <c r="N1190" s="1">
        <f>'Cadre 01-09-2025'!A1191</f>
        <v>0</v>
      </c>
      <c r="R1190" s="11" t="str">
        <f t="shared" si="54"/>
        <v>147720 Q</v>
      </c>
      <c r="T1190" s="1" t="s">
        <v>2403</v>
      </c>
      <c r="U1190" s="1" t="str">
        <f t="shared" si="55"/>
        <v>WILHELM DOMINIQUE</v>
      </c>
      <c r="V1190" s="1" t="str">
        <f t="shared" si="56"/>
        <v>05034 – BILLARD TROYES AGGLO</v>
      </c>
    </row>
    <row r="1191" spans="2:22" ht="15.75" thickBot="1" x14ac:dyDescent="0.3">
      <c r="B1191" s="6" t="str">
        <f>'Libre 01-09-2025'!A1192</f>
        <v>010096 I</v>
      </c>
      <c r="C1191" s="1" t="str">
        <f>VLOOKUP(B1191,TableauLibre[],2,0)</f>
        <v>WILL ROLAND</v>
      </c>
      <c r="D1191" s="23" t="str">
        <f>VLOOKUP(B1191,TableauLibre[],8,0)</f>
        <v>01004 – B.C. BISCHHEIM</v>
      </c>
      <c r="F1191" s="1">
        <f>'Bande 01-09-2025'!A1192</f>
        <v>0</v>
      </c>
      <c r="J1191" s="1">
        <f>'3B 01-09-2025'!A1192</f>
        <v>0</v>
      </c>
      <c r="N1191" s="1">
        <f>'Cadre 01-09-2025'!A1192</f>
        <v>0</v>
      </c>
      <c r="R1191" s="11" t="str">
        <f t="shared" si="54"/>
        <v>010096 I</v>
      </c>
      <c r="T1191" s="1" t="s">
        <v>2405</v>
      </c>
      <c r="U1191" s="1" t="str">
        <f t="shared" si="55"/>
        <v>WILL ROLAND</v>
      </c>
      <c r="V1191" s="1" t="str">
        <f t="shared" si="56"/>
        <v>01004 – B.C. BISCHHEIM</v>
      </c>
    </row>
    <row r="1192" spans="2:22" ht="15.75" thickBot="1" x14ac:dyDescent="0.3">
      <c r="B1192" s="6" t="str">
        <f>'Libre 01-09-2025'!A1193</f>
        <v>010406 G</v>
      </c>
      <c r="C1192" s="1" t="str">
        <f>VLOOKUP(B1192,TableauLibre[],2,0)</f>
        <v>WINTERHALTER YVES</v>
      </c>
      <c r="D1192" s="23" t="str">
        <f>VLOOKUP(B1192,TableauLibre[],8,0)</f>
        <v>01006 – AMICALE DE BILLARD ECKBOLSHEIM</v>
      </c>
      <c r="F1192" s="1">
        <f>'Bande 01-09-2025'!A1193</f>
        <v>0</v>
      </c>
      <c r="J1192" s="1">
        <f>'3B 01-09-2025'!A1193</f>
        <v>0</v>
      </c>
      <c r="N1192" s="1">
        <f>'Cadre 01-09-2025'!A1193</f>
        <v>0</v>
      </c>
      <c r="R1192" s="11" t="str">
        <f t="shared" si="54"/>
        <v>010406 G</v>
      </c>
      <c r="T1192" s="1" t="s">
        <v>2407</v>
      </c>
      <c r="U1192" s="1" t="str">
        <f t="shared" si="55"/>
        <v>WINTERHALTER YVES</v>
      </c>
      <c r="V1192" s="1" t="str">
        <f t="shared" si="56"/>
        <v>01006 – AMICALE DE BILLARD ECKBOLSHEIM</v>
      </c>
    </row>
    <row r="1193" spans="2:22" ht="15.75" thickBot="1" x14ac:dyDescent="0.3">
      <c r="B1193" s="6" t="str">
        <f>'Libre 01-09-2025'!A1194</f>
        <v>010144 E</v>
      </c>
      <c r="C1193" s="1" t="str">
        <f>VLOOKUP(B1193,TableauLibre[],2,0)</f>
        <v>WITTMANN MICHEL</v>
      </c>
      <c r="D1193" s="23" t="str">
        <f>VLOOKUP(B1193,TableauLibre[],8,0)</f>
        <v>01023 – B.C. NEUF BRISACH</v>
      </c>
      <c r="F1193" s="1">
        <f>'Bande 01-09-2025'!A1194</f>
        <v>0</v>
      </c>
      <c r="J1193" s="1">
        <f>'3B 01-09-2025'!A1194</f>
        <v>0</v>
      </c>
      <c r="N1193" s="1">
        <f>'Cadre 01-09-2025'!A1194</f>
        <v>0</v>
      </c>
      <c r="R1193" s="11" t="str">
        <f t="shared" si="54"/>
        <v>010144 E</v>
      </c>
      <c r="T1193" s="1" t="s">
        <v>2409</v>
      </c>
      <c r="U1193" s="1" t="str">
        <f t="shared" si="55"/>
        <v>WITTMANN MICHEL</v>
      </c>
      <c r="V1193" s="1" t="str">
        <f t="shared" si="56"/>
        <v>01023 – B.C. NEUF BRISACH</v>
      </c>
    </row>
    <row r="1194" spans="2:22" ht="15.75" thickBot="1" x14ac:dyDescent="0.3">
      <c r="B1194" s="6" t="str">
        <f>'Libre 01-09-2025'!A1195</f>
        <v>142274 C</v>
      </c>
      <c r="C1194" s="1" t="str">
        <f>VLOOKUP(B1194,TableauLibre[],2,0)</f>
        <v>WITTMANN PHILIPPE</v>
      </c>
      <c r="D1194" s="23" t="str">
        <f>VLOOKUP(B1194,TableauLibre[],8,0)</f>
        <v>01002 – B.C 1935 STRASBOURG-SCHILTIGHEIM</v>
      </c>
      <c r="F1194" s="1">
        <f>'Bande 01-09-2025'!A1195</f>
        <v>0</v>
      </c>
      <c r="J1194" s="1">
        <f>'3B 01-09-2025'!A1195</f>
        <v>0</v>
      </c>
      <c r="N1194" s="1">
        <f>'Cadre 01-09-2025'!A1195</f>
        <v>0</v>
      </c>
      <c r="R1194" s="11" t="str">
        <f t="shared" si="54"/>
        <v>142274 C</v>
      </c>
      <c r="T1194" s="1" t="s">
        <v>2411</v>
      </c>
      <c r="U1194" s="1" t="str">
        <f t="shared" si="55"/>
        <v>WITTMANN PHILIPPE</v>
      </c>
      <c r="V1194" s="1" t="str">
        <f t="shared" si="56"/>
        <v>01002 – B.C 1935 STRASBOURG-SCHILTIGHEIM</v>
      </c>
    </row>
    <row r="1195" spans="2:22" ht="15.75" thickBot="1" x14ac:dyDescent="0.3">
      <c r="B1195" s="6" t="str">
        <f>'Libre 01-09-2025'!A1196</f>
        <v>010017 H</v>
      </c>
      <c r="C1195" s="1" t="str">
        <f>VLOOKUP(B1195,TableauLibre[],2,0)</f>
        <v>WITZ CLAUDE</v>
      </c>
      <c r="D1195" s="23" t="str">
        <f>VLOOKUP(B1195,TableauLibre[],8,0)</f>
        <v>01035 – B.C. 60 COCOBEN</v>
      </c>
      <c r="F1195" s="1">
        <f>'Bande 01-09-2025'!A1196</f>
        <v>0</v>
      </c>
      <c r="J1195" s="1">
        <f>'3B 01-09-2025'!A1196</f>
        <v>0</v>
      </c>
      <c r="N1195" s="1">
        <f>'Cadre 01-09-2025'!A1196</f>
        <v>0</v>
      </c>
      <c r="R1195" s="11" t="str">
        <f t="shared" si="54"/>
        <v>010017 H</v>
      </c>
      <c r="T1195" s="1" t="s">
        <v>2413</v>
      </c>
      <c r="U1195" s="1" t="str">
        <f t="shared" si="55"/>
        <v>WITZ CLAUDE</v>
      </c>
      <c r="V1195" s="1" t="str">
        <f t="shared" si="56"/>
        <v>01035 – B.C. 60 COCOBEN</v>
      </c>
    </row>
    <row r="1196" spans="2:22" ht="15.75" thickBot="1" x14ac:dyDescent="0.3">
      <c r="B1196" s="6" t="str">
        <f>'Libre 01-09-2025'!A1197</f>
        <v>010207 P</v>
      </c>
      <c r="C1196" s="1" t="str">
        <f>VLOOKUP(B1196,TableauLibre[],2,0)</f>
        <v>WOLFF MICHEL</v>
      </c>
      <c r="D1196" s="23" t="str">
        <f>VLOOKUP(B1196,TableauLibre[],8,0)</f>
        <v>01006 – AMICALE DE BILLARD ECKBOLSHEIM</v>
      </c>
      <c r="F1196" s="1">
        <f>'Bande 01-09-2025'!A1197</f>
        <v>0</v>
      </c>
      <c r="J1196" s="1">
        <f>'3B 01-09-2025'!A1197</f>
        <v>0</v>
      </c>
      <c r="N1196" s="1">
        <f>'Cadre 01-09-2025'!A1197</f>
        <v>0</v>
      </c>
      <c r="R1196" s="11" t="str">
        <f t="shared" si="54"/>
        <v>010207 P</v>
      </c>
      <c r="T1196" s="1" t="s">
        <v>2415</v>
      </c>
      <c r="U1196" s="1" t="str">
        <f t="shared" si="55"/>
        <v>WOLFF MICHEL</v>
      </c>
      <c r="V1196" s="1" t="str">
        <f t="shared" si="56"/>
        <v>01006 – AMICALE DE BILLARD ECKBOLSHEIM</v>
      </c>
    </row>
    <row r="1197" spans="2:22" ht="15.75" thickBot="1" x14ac:dyDescent="0.3">
      <c r="B1197" s="6" t="str">
        <f>'Libre 01-09-2025'!A1198</f>
        <v>010072 K</v>
      </c>
      <c r="C1197" s="1" t="str">
        <f>VLOOKUP(B1197,TableauLibre[],2,0)</f>
        <v>WOLFF PAUL</v>
      </c>
      <c r="D1197" s="23" t="str">
        <f>VLOOKUP(B1197,TableauLibre[],8,0)</f>
        <v>01006 – AMICALE DE BILLARD ECKBOLSHEIM</v>
      </c>
      <c r="F1197" s="1">
        <f>'Bande 01-09-2025'!A1198</f>
        <v>0</v>
      </c>
      <c r="J1197" s="1">
        <f>'3B 01-09-2025'!A1198</f>
        <v>0</v>
      </c>
      <c r="N1197" s="1">
        <f>'Cadre 01-09-2025'!A1198</f>
        <v>0</v>
      </c>
      <c r="R1197" s="11" t="str">
        <f t="shared" si="54"/>
        <v>010072 K</v>
      </c>
      <c r="T1197" s="1" t="s">
        <v>2417</v>
      </c>
      <c r="U1197" s="1" t="str">
        <f t="shared" si="55"/>
        <v>WOLFF PAUL</v>
      </c>
      <c r="V1197" s="1" t="str">
        <f t="shared" si="56"/>
        <v>01006 – AMICALE DE BILLARD ECKBOLSHEIM</v>
      </c>
    </row>
    <row r="1198" spans="2:22" ht="15.75" thickBot="1" x14ac:dyDescent="0.3">
      <c r="B1198" s="6" t="str">
        <f>'Libre 01-09-2025'!A1199</f>
        <v>147066 E</v>
      </c>
      <c r="C1198" s="1" t="str">
        <f>VLOOKUP(B1198,TableauLibre[],2,0)</f>
        <v>WURTZ JEAN MARC</v>
      </c>
      <c r="D1198" s="23" t="str">
        <f>VLOOKUP(B1198,TableauLibre[],8,0)</f>
        <v>01049 – B.C. BARR</v>
      </c>
      <c r="F1198" s="1">
        <f>'Bande 01-09-2025'!A1199</f>
        <v>0</v>
      </c>
      <c r="J1198" s="1">
        <f>'3B 01-09-2025'!A1199</f>
        <v>0</v>
      </c>
      <c r="N1198" s="1">
        <f>'Cadre 01-09-2025'!A1199</f>
        <v>0</v>
      </c>
      <c r="R1198" s="11" t="str">
        <f t="shared" si="54"/>
        <v>147066 E</v>
      </c>
      <c r="T1198" s="1" t="s">
        <v>2419</v>
      </c>
      <c r="U1198" s="1" t="str">
        <f t="shared" si="55"/>
        <v>WURTZ JEAN MARC</v>
      </c>
      <c r="V1198" s="1" t="str">
        <f t="shared" si="56"/>
        <v>01049 – B.C. BARR</v>
      </c>
    </row>
    <row r="1199" spans="2:22" ht="15.75" thickBot="1" x14ac:dyDescent="0.3">
      <c r="B1199" s="6" t="str">
        <f>'Libre 01-09-2025'!A1200</f>
        <v>011754 C</v>
      </c>
      <c r="C1199" s="1" t="str">
        <f>VLOOKUP(B1199,TableauLibre[],2,0)</f>
        <v>WUS MICHEL</v>
      </c>
      <c r="D1199" s="23" t="str">
        <f>VLOOKUP(B1199,TableauLibre[],8,0)</f>
        <v>05034 – BILLARD TROYES AGGLO</v>
      </c>
      <c r="F1199" s="1">
        <f>'Bande 01-09-2025'!A1200</f>
        <v>0</v>
      </c>
      <c r="J1199" s="1">
        <f>'3B 01-09-2025'!A1200</f>
        <v>0</v>
      </c>
      <c r="N1199" s="1">
        <f>'Cadre 01-09-2025'!A1200</f>
        <v>0</v>
      </c>
      <c r="R1199" s="11" t="str">
        <f t="shared" si="54"/>
        <v>011754 C</v>
      </c>
      <c r="T1199" s="1" t="s">
        <v>2421</v>
      </c>
      <c r="U1199" s="1" t="str">
        <f t="shared" si="55"/>
        <v>WUS MICHEL</v>
      </c>
      <c r="V1199" s="1" t="str">
        <f t="shared" si="56"/>
        <v>05034 – BILLARD TROYES AGGLO</v>
      </c>
    </row>
    <row r="1200" spans="2:22" ht="15.75" thickBot="1" x14ac:dyDescent="0.3">
      <c r="B1200" s="6" t="str">
        <f>'Libre 01-09-2025'!A1201</f>
        <v>136938 W</v>
      </c>
      <c r="C1200" s="1" t="str">
        <f>VLOOKUP(B1200,TableauLibre[],2,0)</f>
        <v>ZACCARIA GIOVANNI</v>
      </c>
      <c r="D1200" s="23" t="str">
        <f>VLOOKUP(B1200,TableauLibre[],8,0)</f>
        <v>11063 – S.A.VERDUN SECTION BILLARD</v>
      </c>
      <c r="F1200" s="1">
        <f>'Bande 01-09-2025'!A1201</f>
        <v>0</v>
      </c>
      <c r="J1200" s="1">
        <f>'3B 01-09-2025'!A1201</f>
        <v>0</v>
      </c>
      <c r="N1200" s="1">
        <f>'Cadre 01-09-2025'!A1201</f>
        <v>0</v>
      </c>
      <c r="R1200" s="11" t="str">
        <f t="shared" si="54"/>
        <v>136938 W</v>
      </c>
      <c r="T1200" s="1" t="s">
        <v>2423</v>
      </c>
      <c r="U1200" s="1" t="str">
        <f t="shared" si="55"/>
        <v>ZACCARIA GIOVANNI</v>
      </c>
      <c r="V1200" s="1" t="str">
        <f t="shared" si="56"/>
        <v>11063 – S.A.VERDUN SECTION BILLARD</v>
      </c>
    </row>
    <row r="1201" spans="2:22" ht="15.75" thickBot="1" x14ac:dyDescent="0.3">
      <c r="B1201" s="6" t="str">
        <f>'Libre 01-09-2025'!A1202</f>
        <v>010411 L</v>
      </c>
      <c r="C1201" s="1" t="str">
        <f>VLOOKUP(B1201,TableauLibre[],2,0)</f>
        <v>ZAEGEL LAURENT</v>
      </c>
      <c r="D1201" s="23" t="str">
        <f>VLOOKUP(B1201,TableauLibre[],8,0)</f>
        <v>01004 – B.C. BISCHHEIM</v>
      </c>
      <c r="F1201" s="1">
        <f>'Bande 01-09-2025'!A1202</f>
        <v>0</v>
      </c>
      <c r="J1201" s="1">
        <f>'3B 01-09-2025'!A1202</f>
        <v>0</v>
      </c>
      <c r="N1201" s="1">
        <f>'Cadre 01-09-2025'!A1202</f>
        <v>0</v>
      </c>
      <c r="R1201" s="11" t="str">
        <f t="shared" si="54"/>
        <v>010411 L</v>
      </c>
      <c r="T1201" s="1" t="s">
        <v>2425</v>
      </c>
      <c r="U1201" s="1" t="str">
        <f t="shared" si="55"/>
        <v>ZAEGEL LAURENT</v>
      </c>
      <c r="V1201" s="1" t="str">
        <f t="shared" si="56"/>
        <v>01004 – B.C. BISCHHEIM</v>
      </c>
    </row>
    <row r="1202" spans="2:22" ht="15.75" thickBot="1" x14ac:dyDescent="0.3">
      <c r="B1202" s="6" t="str">
        <f>'Libre 01-09-2025'!A1203</f>
        <v>015323 J</v>
      </c>
      <c r="C1202" s="1" t="str">
        <f>VLOOKUP(B1202,TableauLibre[],2,0)</f>
        <v>ZAHNER FRANCK</v>
      </c>
      <c r="D1202" s="23" t="str">
        <f>VLOOKUP(B1202,TableauLibre[],8,0)</f>
        <v>11067 – BILLARD CLUB FLORANGE</v>
      </c>
      <c r="F1202" s="1">
        <f>'Bande 01-09-2025'!A1203</f>
        <v>0</v>
      </c>
      <c r="J1202" s="1">
        <f>'3B 01-09-2025'!A1203</f>
        <v>0</v>
      </c>
      <c r="N1202" s="1">
        <f>'Cadre 01-09-2025'!A1203</f>
        <v>0</v>
      </c>
      <c r="R1202" s="11" t="str">
        <f t="shared" si="54"/>
        <v>015323 J</v>
      </c>
      <c r="T1202" s="1" t="s">
        <v>2427</v>
      </c>
      <c r="U1202" s="1" t="str">
        <f t="shared" si="55"/>
        <v>ZAHNER FRANCK</v>
      </c>
      <c r="V1202" s="1" t="str">
        <f t="shared" si="56"/>
        <v>11067 – BILLARD CLUB FLORANGE</v>
      </c>
    </row>
    <row r="1203" spans="2:22" ht="15.75" thickBot="1" x14ac:dyDescent="0.3">
      <c r="B1203" s="6" t="str">
        <f>'Libre 01-09-2025'!A1204</f>
        <v>010353 F</v>
      </c>
      <c r="C1203" s="1" t="str">
        <f>VLOOKUP(B1203,TableauLibre[],2,0)</f>
        <v>ZAJKOWSKI YANECK</v>
      </c>
      <c r="D1203" s="23" t="str">
        <f>VLOOKUP(B1203,TableauLibre[],8,0)</f>
        <v>01010 – B.C. LINGOLSHEIM</v>
      </c>
      <c r="F1203" s="1">
        <f>'Bande 01-09-2025'!A1204</f>
        <v>0</v>
      </c>
      <c r="J1203" s="1">
        <f>'3B 01-09-2025'!A1204</f>
        <v>0</v>
      </c>
      <c r="N1203" s="1">
        <f>'Cadre 01-09-2025'!A1204</f>
        <v>0</v>
      </c>
      <c r="R1203" s="11" t="str">
        <f t="shared" si="54"/>
        <v>010353 F</v>
      </c>
      <c r="T1203" s="1" t="s">
        <v>2429</v>
      </c>
      <c r="U1203" s="1" t="str">
        <f t="shared" si="55"/>
        <v>ZAJKOWSKI YANECK</v>
      </c>
      <c r="V1203" s="1" t="str">
        <f t="shared" si="56"/>
        <v>01010 – B.C. LINGOLSHEIM</v>
      </c>
    </row>
    <row r="1204" spans="2:22" ht="15.75" thickBot="1" x14ac:dyDescent="0.3">
      <c r="B1204" s="6" t="str">
        <f>'Libre 01-09-2025'!A1205</f>
        <v>136237 X</v>
      </c>
      <c r="C1204" s="1" t="str">
        <f>VLOOKUP(B1204,TableauLibre[],2,0)</f>
        <v>ZALLARIA PHILIPPE</v>
      </c>
      <c r="D1204" s="23" t="str">
        <f>VLOOKUP(B1204,TableauLibre[],8,0)</f>
        <v>11063 – S.A.VERDUN SECTION BILLARD</v>
      </c>
      <c r="F1204" s="1">
        <f>'Bande 01-09-2025'!A1205</f>
        <v>0</v>
      </c>
      <c r="J1204" s="1">
        <f>'3B 01-09-2025'!A1205</f>
        <v>0</v>
      </c>
      <c r="N1204" s="1">
        <f>'Cadre 01-09-2025'!A1205</f>
        <v>0</v>
      </c>
      <c r="R1204" s="11" t="str">
        <f t="shared" si="54"/>
        <v>136237 X</v>
      </c>
      <c r="T1204" s="1" t="s">
        <v>2431</v>
      </c>
      <c r="U1204" s="1" t="str">
        <f t="shared" si="55"/>
        <v>ZALLARIA PHILIPPE</v>
      </c>
      <c r="V1204" s="1" t="str">
        <f t="shared" si="56"/>
        <v>11063 – S.A.VERDUN SECTION BILLARD</v>
      </c>
    </row>
    <row r="1205" spans="2:22" ht="15.75" thickBot="1" x14ac:dyDescent="0.3">
      <c r="B1205" s="6" t="str">
        <f>'Libre 01-09-2025'!A1206</f>
        <v>128864 I</v>
      </c>
      <c r="C1205" s="1" t="str">
        <f>VLOOKUP(B1205,TableauLibre[],2,0)</f>
        <v>ZANIN DENIS</v>
      </c>
      <c r="D1205" s="23" t="str">
        <f>VLOOKUP(B1205,TableauLibre[],8,0)</f>
        <v>01002 – B.C 1935 STRASBOURG-SCHILTIGHEIM</v>
      </c>
      <c r="F1205" s="1">
        <f>'Bande 01-09-2025'!A1206</f>
        <v>0</v>
      </c>
      <c r="J1205" s="1">
        <f>'3B 01-09-2025'!A1206</f>
        <v>0</v>
      </c>
      <c r="N1205" s="1">
        <f>'Cadre 01-09-2025'!A1206</f>
        <v>0</v>
      </c>
      <c r="R1205" s="11" t="str">
        <f t="shared" si="54"/>
        <v>128864 I</v>
      </c>
      <c r="T1205" s="1" t="s">
        <v>2433</v>
      </c>
      <c r="U1205" s="1" t="str">
        <f t="shared" si="55"/>
        <v>ZANIN DENIS</v>
      </c>
      <c r="V1205" s="1" t="str">
        <f t="shared" si="56"/>
        <v>01002 – B.C 1935 STRASBOURG-SCHILTIGHEIM</v>
      </c>
    </row>
    <row r="1206" spans="2:22" ht="15.75" thickBot="1" x14ac:dyDescent="0.3">
      <c r="B1206" s="6" t="str">
        <f>'Libre 01-09-2025'!A1207</f>
        <v>012115 Z</v>
      </c>
      <c r="C1206" s="1" t="str">
        <f>VLOOKUP(B1206,TableauLibre[],2,0)</f>
        <v>ZAWORSKI FRANCIS</v>
      </c>
      <c r="D1206" s="23" t="str">
        <f>VLOOKUP(B1206,TableauLibre[],8,0)</f>
        <v>05041 – BILLARD CLUB DE GRAUVES</v>
      </c>
      <c r="F1206" s="1">
        <f>'Bande 01-09-2025'!A1207</f>
        <v>0</v>
      </c>
      <c r="J1206" s="1">
        <f>'3B 01-09-2025'!A1207</f>
        <v>0</v>
      </c>
      <c r="N1206" s="1">
        <f>'Cadre 01-09-2025'!A1207</f>
        <v>0</v>
      </c>
      <c r="R1206" s="11" t="str">
        <f t="shared" si="54"/>
        <v>012115 Z</v>
      </c>
      <c r="T1206" s="1" t="s">
        <v>2435</v>
      </c>
      <c r="U1206" s="1" t="str">
        <f t="shared" si="55"/>
        <v>ZAWORSKI FRANCIS</v>
      </c>
      <c r="V1206" s="1" t="str">
        <f t="shared" si="56"/>
        <v>05041 – BILLARD CLUB DE GRAUVES</v>
      </c>
    </row>
    <row r="1207" spans="2:22" ht="15.75" thickBot="1" x14ac:dyDescent="0.3">
      <c r="B1207" s="6" t="str">
        <f>'Libre 01-09-2025'!A1208</f>
        <v>139797 V</v>
      </c>
      <c r="C1207" s="1" t="str">
        <f>VLOOKUP(B1207,TableauLibre[],2,0)</f>
        <v>ZECCHIN BRUNO</v>
      </c>
      <c r="D1207" s="23" t="str">
        <f>VLOOKUP(B1207,TableauLibre[],8,0)</f>
        <v>11027 – ASS. SPORT. LAXOVIENNE DE BILLARD</v>
      </c>
      <c r="F1207" s="1">
        <f>'Bande 01-09-2025'!A1208</f>
        <v>0</v>
      </c>
      <c r="J1207" s="1">
        <f>'3B 01-09-2025'!A1208</f>
        <v>0</v>
      </c>
      <c r="N1207" s="1">
        <f>'Cadre 01-09-2025'!A1208</f>
        <v>0</v>
      </c>
      <c r="R1207" s="11" t="str">
        <f t="shared" si="54"/>
        <v>139797 V</v>
      </c>
      <c r="T1207" s="1" t="s">
        <v>2437</v>
      </c>
      <c r="U1207" s="1" t="str">
        <f t="shared" si="55"/>
        <v>ZECCHIN BRUNO</v>
      </c>
      <c r="V1207" s="1" t="str">
        <f t="shared" si="56"/>
        <v>11027 – ASS. SPORT. LAXOVIENNE DE BILLARD</v>
      </c>
    </row>
    <row r="1208" spans="2:22" ht="15.75" thickBot="1" x14ac:dyDescent="0.3">
      <c r="B1208" s="6" t="str">
        <f>'Libre 01-09-2025'!A1209</f>
        <v>105384 G</v>
      </c>
      <c r="C1208" s="1" t="str">
        <f>VLOOKUP(B1208,TableauLibre[],2,0)</f>
        <v>ZELLER RENE</v>
      </c>
      <c r="D1208" s="23" t="str">
        <f>VLOOKUP(B1208,TableauLibre[],8,0)</f>
        <v>11067 – BILLARD CLUB FLORANGE</v>
      </c>
      <c r="F1208" s="1">
        <f>'Bande 01-09-2025'!A1209</f>
        <v>0</v>
      </c>
      <c r="J1208" s="1">
        <f>'3B 01-09-2025'!A1209</f>
        <v>0</v>
      </c>
      <c r="N1208" s="1">
        <f>'Cadre 01-09-2025'!A1209</f>
        <v>0</v>
      </c>
      <c r="R1208" s="11" t="str">
        <f t="shared" si="54"/>
        <v>105384 G</v>
      </c>
      <c r="T1208" s="1" t="s">
        <v>2439</v>
      </c>
      <c r="U1208" s="1" t="str">
        <f t="shared" si="55"/>
        <v>ZELLER RENE</v>
      </c>
      <c r="V1208" s="1" t="str">
        <f t="shared" si="56"/>
        <v>11067 – BILLARD CLUB FLORANGE</v>
      </c>
    </row>
    <row r="1209" spans="2:22" ht="15.75" thickBot="1" x14ac:dyDescent="0.3">
      <c r="B1209" s="6" t="str">
        <f>'Libre 01-09-2025'!A1210</f>
        <v>010431 F</v>
      </c>
      <c r="C1209" s="1" t="str">
        <f>VLOOKUP(B1209,TableauLibre[],2,0)</f>
        <v>ZENNER JEAN ROBERT</v>
      </c>
      <c r="D1209" s="23" t="str">
        <f>VLOOKUP(B1209,TableauLibre[],8,0)</f>
        <v>01004 – B.C. BISCHHEIM</v>
      </c>
      <c r="F1209" s="1">
        <f>'Bande 01-09-2025'!A1210</f>
        <v>0</v>
      </c>
      <c r="J1209" s="1">
        <f>'3B 01-09-2025'!A1210</f>
        <v>0</v>
      </c>
      <c r="N1209" s="1">
        <f>'Cadre 01-09-2025'!A1210</f>
        <v>0</v>
      </c>
      <c r="R1209" s="11" t="str">
        <f t="shared" si="54"/>
        <v>010431 F</v>
      </c>
      <c r="T1209" s="1" t="s">
        <v>2441</v>
      </c>
      <c r="U1209" s="1" t="str">
        <f t="shared" si="55"/>
        <v>ZENNER JEAN ROBERT</v>
      </c>
      <c r="V1209" s="1" t="str">
        <f t="shared" si="56"/>
        <v>01004 – B.C. BISCHHEIM</v>
      </c>
    </row>
    <row r="1210" spans="2:22" ht="15.75" thickBot="1" x14ac:dyDescent="0.3">
      <c r="B1210" s="6" t="str">
        <f>'Libre 01-09-2025'!A1211</f>
        <v>010026 Q</v>
      </c>
      <c r="C1210" s="1" t="str">
        <f>VLOOKUP(B1210,TableauLibre[],2,0)</f>
        <v>ZICHE CHARLES</v>
      </c>
      <c r="D1210" s="23" t="str">
        <f>VLOOKUP(B1210,TableauLibre[],8,0)</f>
        <v>01004 – B.C. BISCHHEIM</v>
      </c>
      <c r="F1210" s="1">
        <f>'Bande 01-09-2025'!A1211</f>
        <v>0</v>
      </c>
      <c r="J1210" s="1">
        <f>'3B 01-09-2025'!A1211</f>
        <v>0</v>
      </c>
      <c r="N1210" s="1">
        <f>'Cadre 01-09-2025'!A1211</f>
        <v>0</v>
      </c>
      <c r="R1210" s="11" t="str">
        <f t="shared" si="54"/>
        <v>010026 Q</v>
      </c>
      <c r="T1210" s="1" t="s">
        <v>2443</v>
      </c>
      <c r="U1210" s="1" t="str">
        <f t="shared" si="55"/>
        <v>ZICHE CHARLES</v>
      </c>
      <c r="V1210" s="1" t="str">
        <f t="shared" si="56"/>
        <v>01004 – B.C. BISCHHEIM</v>
      </c>
    </row>
    <row r="1211" spans="2:22" ht="15.75" thickBot="1" x14ac:dyDescent="0.3">
      <c r="B1211" s="6" t="str">
        <f>'Libre 01-09-2025'!A1212</f>
        <v>162120 S</v>
      </c>
      <c r="C1211" s="1" t="str">
        <f>VLOOKUP(B1211,TableauLibre[],2,0)</f>
        <v>ZIEGELMEYER CECILE</v>
      </c>
      <c r="D1211" s="23" t="str">
        <f>VLOOKUP(B1211,TableauLibre[],8,0)</f>
        <v>11078 – BILLARD CLUB DE BRIEY</v>
      </c>
      <c r="F1211" s="1">
        <f>'Bande 01-09-2025'!A1212</f>
        <v>0</v>
      </c>
      <c r="J1211" s="1">
        <f>'3B 01-09-2025'!A1212</f>
        <v>0</v>
      </c>
      <c r="N1211" s="1">
        <f>'Cadre 01-09-2025'!A1212</f>
        <v>0</v>
      </c>
      <c r="R1211" s="11" t="str">
        <f t="shared" si="54"/>
        <v>162120 S</v>
      </c>
      <c r="T1211" s="1" t="s">
        <v>2445</v>
      </c>
      <c r="U1211" s="1" t="str">
        <f t="shared" si="55"/>
        <v>ZIEGELMEYER CECILE</v>
      </c>
      <c r="V1211" s="1" t="str">
        <f t="shared" si="56"/>
        <v>11078 – BILLARD CLUB DE BRIEY</v>
      </c>
    </row>
    <row r="1212" spans="2:22" ht="15.75" thickBot="1" x14ac:dyDescent="0.3">
      <c r="B1212" s="6" t="str">
        <f>'Libre 01-09-2025'!A1213</f>
        <v>010363 P</v>
      </c>
      <c r="C1212" s="1" t="str">
        <f>VLOOKUP(B1212,TableauLibre[],2,0)</f>
        <v>ZILLIG PIERRE</v>
      </c>
      <c r="D1212" s="23" t="str">
        <f>VLOOKUP(B1212,TableauLibre[],8,0)</f>
        <v>01010 – B.C. LINGOLSHEIM</v>
      </c>
      <c r="F1212" s="1">
        <f>'Bande 01-09-2025'!A1213</f>
        <v>0</v>
      </c>
      <c r="J1212" s="1">
        <f>'3B 01-09-2025'!A1213</f>
        <v>0</v>
      </c>
      <c r="N1212" s="1">
        <f>'Cadre 01-09-2025'!A1213</f>
        <v>0</v>
      </c>
      <c r="R1212" s="11" t="str">
        <f t="shared" si="54"/>
        <v>010363 P</v>
      </c>
      <c r="T1212" s="1" t="s">
        <v>2447</v>
      </c>
      <c r="U1212" s="1" t="str">
        <f t="shared" si="55"/>
        <v>ZILLIG PIERRE</v>
      </c>
      <c r="V1212" s="1" t="str">
        <f t="shared" si="56"/>
        <v>01010 – B.C. LINGOLSHEIM</v>
      </c>
    </row>
    <row r="1213" spans="2:22" ht="15.75" thickBot="1" x14ac:dyDescent="0.3">
      <c r="B1213" s="6" t="str">
        <f>'Libre 01-09-2025'!A1214</f>
        <v>177289 F</v>
      </c>
      <c r="C1213" s="1" t="str">
        <f>VLOOKUP(B1213,TableauLibre[],2,0)</f>
        <v>ZIMMERLIN MICHEL</v>
      </c>
      <c r="D1213" s="23" t="str">
        <f>VLOOKUP(B1213,TableauLibre[],8,0)</f>
        <v>01070 – FCM BILLARD</v>
      </c>
      <c r="F1213" s="1">
        <f>'Bande 01-09-2025'!A1214</f>
        <v>0</v>
      </c>
      <c r="J1213" s="1">
        <f>'3B 01-09-2025'!A1214</f>
        <v>0</v>
      </c>
      <c r="N1213" s="1">
        <f>'Cadre 01-09-2025'!A1214</f>
        <v>0</v>
      </c>
      <c r="R1213" s="11" t="str">
        <f t="shared" si="54"/>
        <v>177289 F</v>
      </c>
      <c r="T1213" s="1" t="s">
        <v>2449</v>
      </c>
      <c r="U1213" s="1" t="str">
        <f t="shared" si="55"/>
        <v>ZIMMERLIN MICHEL</v>
      </c>
      <c r="V1213" s="1" t="str">
        <f t="shared" si="56"/>
        <v>01070 – FCM BILLARD</v>
      </c>
    </row>
    <row r="1214" spans="2:22" ht="15.75" thickBot="1" x14ac:dyDescent="0.3">
      <c r="B1214" s="6">
        <f>'Libre 01-09-2025'!A1215</f>
        <v>0</v>
      </c>
      <c r="C1214" s="1" t="e">
        <f>VLOOKUP(B1214,TableauLibre[],2,0)</f>
        <v>#N/A</v>
      </c>
      <c r="D1214" s="23" t="e">
        <f>VLOOKUP(B1214,TableauLibre[],8,0)</f>
        <v>#N/A</v>
      </c>
      <c r="F1214" s="1">
        <f>'Bande 01-09-2025'!A1215</f>
        <v>0</v>
      </c>
      <c r="J1214" s="1">
        <f>'3B 01-09-2025'!A1215</f>
        <v>0</v>
      </c>
      <c r="N1214" s="1">
        <f>'Cadre 01-09-2025'!A1215</f>
        <v>0</v>
      </c>
      <c r="R1214" s="11">
        <f t="shared" si="54"/>
        <v>0</v>
      </c>
      <c r="T1214" s="1">
        <v>0</v>
      </c>
      <c r="U1214" s="1" t="e">
        <f t="shared" si="55"/>
        <v>#N/A</v>
      </c>
      <c r="V1214" s="1" t="e">
        <f t="shared" si="56"/>
        <v>#N/A</v>
      </c>
    </row>
    <row r="1215" spans="2:22" ht="15.75" thickBot="1" x14ac:dyDescent="0.3">
      <c r="B1215" s="6">
        <f>'Libre 01-09-2025'!A1216</f>
        <v>0</v>
      </c>
      <c r="C1215" s="1" t="e">
        <f>VLOOKUP(B1215,TableauLibre[],2,0)</f>
        <v>#N/A</v>
      </c>
      <c r="D1215" s="23" t="e">
        <f>VLOOKUP(B1215,TableauLibre[],8,0)</f>
        <v>#N/A</v>
      </c>
      <c r="F1215" s="1">
        <f>'Bande 01-09-2025'!A1216</f>
        <v>0</v>
      </c>
      <c r="J1215" s="1">
        <f>'3B 01-09-2025'!A1216</f>
        <v>0</v>
      </c>
      <c r="N1215" s="1">
        <f>'Cadre 01-09-2025'!A1216</f>
        <v>0</v>
      </c>
      <c r="R1215" s="11">
        <f t="shared" si="54"/>
        <v>0</v>
      </c>
      <c r="T1215" s="1" t="s">
        <v>2460</v>
      </c>
      <c r="U1215" s="1" t="str">
        <f t="shared" si="55"/>
        <v>ANSELIN JOEL</v>
      </c>
      <c r="V1215" s="1" t="str">
        <f t="shared" si="56"/>
        <v>11003 – BILLARD CLUB BAN SAINT MARTIN</v>
      </c>
    </row>
    <row r="1216" spans="2:22" ht="15.75" thickBot="1" x14ac:dyDescent="0.3">
      <c r="B1216" s="6">
        <f>'Libre 01-09-2025'!A1217</f>
        <v>0</v>
      </c>
      <c r="C1216" s="1" t="e">
        <f>VLOOKUP(B1216,TableauLibre[],2,0)</f>
        <v>#N/A</v>
      </c>
      <c r="D1216" s="23" t="e">
        <f>VLOOKUP(B1216,TableauLibre[],8,0)</f>
        <v>#N/A</v>
      </c>
      <c r="F1216" s="1">
        <f>'Bande 01-09-2025'!A1217</f>
        <v>0</v>
      </c>
      <c r="J1216" s="1">
        <f>'3B 01-09-2025'!A1217</f>
        <v>0</v>
      </c>
      <c r="N1216" s="1">
        <f>'Cadre 01-09-2025'!A1217</f>
        <v>0</v>
      </c>
      <c r="R1216" s="11">
        <f t="shared" si="54"/>
        <v>0</v>
      </c>
      <c r="T1216" s="1" t="s">
        <v>2462</v>
      </c>
      <c r="U1216" s="1" t="str">
        <f t="shared" si="55"/>
        <v>ARIKLIGIL MUSTAFA</v>
      </c>
      <c r="V1216" s="1" t="str">
        <f t="shared" si="56"/>
        <v>11073 – BILLARD CLUB GERARDMER</v>
      </c>
    </row>
    <row r="1217" spans="2:22" ht="15.75" thickBot="1" x14ac:dyDescent="0.3">
      <c r="B1217" s="6">
        <f>'Libre 01-09-2025'!A1218</f>
        <v>0</v>
      </c>
      <c r="C1217" s="1" t="e">
        <f>VLOOKUP(B1217,TableauLibre[],2,0)</f>
        <v>#N/A</v>
      </c>
      <c r="D1217" s="23" t="e">
        <f>VLOOKUP(B1217,TableauLibre[],8,0)</f>
        <v>#N/A</v>
      </c>
      <c r="F1217" s="1">
        <f>'Bande 01-09-2025'!A1218</f>
        <v>0</v>
      </c>
      <c r="J1217" s="1">
        <f>'3B 01-09-2025'!A1218</f>
        <v>0</v>
      </c>
      <c r="N1217" s="1">
        <f>'Cadre 01-09-2025'!A1218</f>
        <v>0</v>
      </c>
      <c r="R1217" s="11">
        <f t="shared" si="54"/>
        <v>0</v>
      </c>
      <c r="T1217" s="1" t="s">
        <v>2464</v>
      </c>
      <c r="U1217" s="1" t="str">
        <f t="shared" si="55"/>
        <v>BALDINI MICHEL</v>
      </c>
      <c r="V1217" s="1" t="str">
        <f t="shared" si="56"/>
        <v>05001 – ACAD.CHARLEVILLE-MEZIERES</v>
      </c>
    </row>
    <row r="1218" spans="2:22" ht="15.75" thickBot="1" x14ac:dyDescent="0.3">
      <c r="B1218" s="6">
        <f>'Libre 01-09-2025'!A1219</f>
        <v>0</v>
      </c>
      <c r="C1218" s="1" t="e">
        <f>VLOOKUP(B1218,TableauLibre[],2,0)</f>
        <v>#N/A</v>
      </c>
      <c r="D1218" s="23" t="e">
        <f>VLOOKUP(B1218,TableauLibre[],8,0)</f>
        <v>#N/A</v>
      </c>
      <c r="F1218" s="1">
        <f>'Bande 01-09-2025'!A1219</f>
        <v>0</v>
      </c>
      <c r="J1218" s="1">
        <f>'3B 01-09-2025'!A1219</f>
        <v>0</v>
      </c>
      <c r="N1218" s="1">
        <f>'Cadre 01-09-2025'!A1219</f>
        <v>0</v>
      </c>
      <c r="R1218" s="11">
        <f t="shared" ref="R1218:R1281" si="57">B1218</f>
        <v>0</v>
      </c>
      <c r="T1218" s="1" t="s">
        <v>2466</v>
      </c>
      <c r="U1218" s="1" t="str">
        <f t="shared" ref="U1218:U1281" si="58">VLOOKUP(T1218,B:D,2,0)</f>
        <v>BAUMANN REMY</v>
      </c>
      <c r="V1218" s="1" t="str">
        <f t="shared" ref="V1218:V1281" si="59">VLOOKUP(T1218,B:D,3,0)</f>
        <v>01006 – AMICALE DE BILLARD ECKBOLSHEIM</v>
      </c>
    </row>
    <row r="1219" spans="2:22" ht="15.75" thickBot="1" x14ac:dyDescent="0.3">
      <c r="B1219" s="6">
        <f>'Libre 01-09-2025'!A1220</f>
        <v>0</v>
      </c>
      <c r="C1219" s="1" t="e">
        <f>VLOOKUP(B1219,TableauLibre[],2,0)</f>
        <v>#N/A</v>
      </c>
      <c r="D1219" s="23" t="e">
        <f>VLOOKUP(B1219,TableauLibre[],8,0)</f>
        <v>#N/A</v>
      </c>
      <c r="F1219" s="1">
        <f>'Bande 01-09-2025'!A1220</f>
        <v>0</v>
      </c>
      <c r="J1219" s="1">
        <f>'3B 01-09-2025'!A1220</f>
        <v>0</v>
      </c>
      <c r="N1219" s="1">
        <f>'Cadre 01-09-2025'!A1220</f>
        <v>0</v>
      </c>
      <c r="R1219" s="11">
        <f t="shared" si="57"/>
        <v>0</v>
      </c>
      <c r="T1219" s="1" t="s">
        <v>2468</v>
      </c>
      <c r="U1219" s="1" t="str">
        <f t="shared" si="58"/>
        <v>BENINI HERVE</v>
      </c>
      <c r="V1219" s="1" t="str">
        <f t="shared" si="59"/>
        <v>05023 – BILLARD CLUB NOGENTAIS</v>
      </c>
    </row>
    <row r="1220" spans="2:22" ht="15.75" thickBot="1" x14ac:dyDescent="0.3">
      <c r="B1220" s="6">
        <f>'Libre 01-09-2025'!A1221</f>
        <v>0</v>
      </c>
      <c r="C1220" s="1" t="e">
        <f>VLOOKUP(B1220,TableauLibre[],2,0)</f>
        <v>#N/A</v>
      </c>
      <c r="D1220" s="23" t="e">
        <f>VLOOKUP(B1220,TableauLibre[],8,0)</f>
        <v>#N/A</v>
      </c>
      <c r="F1220" s="1">
        <f>'Bande 01-09-2025'!A1221</f>
        <v>0</v>
      </c>
      <c r="J1220" s="1">
        <f>'3B 01-09-2025'!A1221</f>
        <v>0</v>
      </c>
      <c r="N1220" s="1">
        <f>'Cadre 01-09-2025'!A1221</f>
        <v>0</v>
      </c>
      <c r="R1220" s="11">
        <f t="shared" si="57"/>
        <v>0</v>
      </c>
      <c r="T1220" s="1" t="s">
        <v>2470</v>
      </c>
      <c r="U1220" s="1" t="str">
        <f t="shared" si="58"/>
        <v>BENJAMIN ERIC</v>
      </c>
      <c r="V1220" s="1" t="str">
        <f t="shared" si="59"/>
        <v>05045 – BILLARD CLUB AGEEN</v>
      </c>
    </row>
    <row r="1221" spans="2:22" ht="15.75" thickBot="1" x14ac:dyDescent="0.3">
      <c r="B1221" s="6">
        <f>'Libre 01-09-2025'!A1222</f>
        <v>0</v>
      </c>
      <c r="C1221" s="1" t="e">
        <f>VLOOKUP(B1221,TableauLibre[],2,0)</f>
        <v>#N/A</v>
      </c>
      <c r="D1221" s="23" t="e">
        <f>VLOOKUP(B1221,TableauLibre[],8,0)</f>
        <v>#N/A</v>
      </c>
      <c r="F1221" s="1">
        <f>'Bande 01-09-2025'!A1222</f>
        <v>0</v>
      </c>
      <c r="J1221" s="1">
        <f>'3B 01-09-2025'!A1222</f>
        <v>0</v>
      </c>
      <c r="N1221" s="1">
        <f>'Cadre 01-09-2025'!A1222</f>
        <v>0</v>
      </c>
      <c r="R1221" s="11">
        <f t="shared" si="57"/>
        <v>0</v>
      </c>
      <c r="T1221" s="1" t="s">
        <v>2472</v>
      </c>
      <c r="U1221" s="1" t="str">
        <f t="shared" si="58"/>
        <v>BENSUSSAN ROGER</v>
      </c>
      <c r="V1221" s="1" t="str">
        <f t="shared" si="59"/>
        <v>05042 – ACAD.CHALONNAISE DE BILLARD</v>
      </c>
    </row>
    <row r="1222" spans="2:22" ht="15.75" thickBot="1" x14ac:dyDescent="0.3">
      <c r="B1222" s="6">
        <f>'Libre 01-09-2025'!A1223</f>
        <v>0</v>
      </c>
      <c r="C1222" s="1" t="e">
        <f>VLOOKUP(B1222,TableauLibre[],2,0)</f>
        <v>#N/A</v>
      </c>
      <c r="D1222" s="23" t="e">
        <f>VLOOKUP(B1222,TableauLibre[],8,0)</f>
        <v>#N/A</v>
      </c>
      <c r="F1222" s="1">
        <f>'Bande 01-09-2025'!A1223</f>
        <v>0</v>
      </c>
      <c r="J1222" s="1">
        <f>'3B 01-09-2025'!A1223</f>
        <v>0</v>
      </c>
      <c r="N1222" s="1">
        <f>'Cadre 01-09-2025'!A1223</f>
        <v>0</v>
      </c>
      <c r="R1222" s="11">
        <f t="shared" si="57"/>
        <v>0</v>
      </c>
      <c r="T1222" s="1" t="s">
        <v>2474</v>
      </c>
      <c r="U1222" s="1" t="str">
        <f t="shared" si="58"/>
        <v>BOBEE GREGORY</v>
      </c>
      <c r="V1222" s="1" t="str">
        <f t="shared" si="59"/>
        <v>11110 – ANGUS BILLARD CLUB</v>
      </c>
    </row>
    <row r="1223" spans="2:22" ht="15.75" thickBot="1" x14ac:dyDescent="0.3">
      <c r="B1223" s="6">
        <f>'Libre 01-09-2025'!A1224</f>
        <v>0</v>
      </c>
      <c r="C1223" s="1" t="e">
        <f>VLOOKUP(B1223,TableauLibre[],2,0)</f>
        <v>#N/A</v>
      </c>
      <c r="D1223" s="23" t="e">
        <f>VLOOKUP(B1223,TableauLibre[],8,0)</f>
        <v>#N/A</v>
      </c>
      <c r="F1223" s="1">
        <f>'Bande 01-09-2025'!A1224</f>
        <v>0</v>
      </c>
      <c r="J1223" s="1">
        <f>'3B 01-09-2025'!A1224</f>
        <v>0</v>
      </c>
      <c r="N1223" s="1">
        <f>'Cadre 01-09-2025'!A1224</f>
        <v>0</v>
      </c>
      <c r="R1223" s="11">
        <f t="shared" si="57"/>
        <v>0</v>
      </c>
      <c r="T1223" s="1" t="s">
        <v>2476</v>
      </c>
      <c r="U1223" s="1" t="str">
        <f t="shared" si="58"/>
        <v>BOUTILLE ALAIN</v>
      </c>
      <c r="V1223" s="1" t="str">
        <f t="shared" si="59"/>
        <v>05001 – ACAD.CHARLEVILLE-MEZIERES</v>
      </c>
    </row>
    <row r="1224" spans="2:22" ht="15.75" thickBot="1" x14ac:dyDescent="0.3">
      <c r="B1224" s="6">
        <f>'Libre 01-09-2025'!A1225</f>
        <v>0</v>
      </c>
      <c r="C1224" s="1" t="e">
        <f>VLOOKUP(B1224,TableauLibre[],2,0)</f>
        <v>#N/A</v>
      </c>
      <c r="D1224" s="23" t="e">
        <f>VLOOKUP(B1224,TableauLibre[],8,0)</f>
        <v>#N/A</v>
      </c>
      <c r="F1224" s="1">
        <f>'Bande 01-09-2025'!A1225</f>
        <v>0</v>
      </c>
      <c r="J1224" s="1">
        <f>'3B 01-09-2025'!A1225</f>
        <v>0</v>
      </c>
      <c r="N1224" s="1">
        <f>'Cadre 01-09-2025'!A1225</f>
        <v>0</v>
      </c>
      <c r="R1224" s="11">
        <f t="shared" si="57"/>
        <v>0</v>
      </c>
      <c r="T1224" s="1" t="s">
        <v>2478</v>
      </c>
      <c r="U1224" s="1" t="str">
        <f t="shared" si="58"/>
        <v>BURKARDT ANDRE</v>
      </c>
      <c r="V1224" s="1" t="str">
        <f t="shared" si="59"/>
        <v>01031 – B.C. ERSTEIN</v>
      </c>
    </row>
    <row r="1225" spans="2:22" ht="15.75" thickBot="1" x14ac:dyDescent="0.3">
      <c r="B1225" s="6">
        <f>'Libre 01-09-2025'!A1226</f>
        <v>0</v>
      </c>
      <c r="C1225" s="1" t="e">
        <f>VLOOKUP(B1225,TableauLibre[],2,0)</f>
        <v>#N/A</v>
      </c>
      <c r="D1225" s="23" t="e">
        <f>VLOOKUP(B1225,TableauLibre[],8,0)</f>
        <v>#N/A</v>
      </c>
      <c r="F1225" s="1">
        <f>'Bande 01-09-2025'!A1226</f>
        <v>0</v>
      </c>
      <c r="J1225" s="1">
        <f>'3B 01-09-2025'!A1226</f>
        <v>0</v>
      </c>
      <c r="N1225" s="1">
        <f>'Cadre 01-09-2025'!A1226</f>
        <v>0</v>
      </c>
      <c r="R1225" s="11">
        <f t="shared" si="57"/>
        <v>0</v>
      </c>
      <c r="T1225" s="1" t="s">
        <v>2480</v>
      </c>
      <c r="U1225" s="1" t="str">
        <f t="shared" si="58"/>
        <v>CIESLINSKI MICHEL</v>
      </c>
      <c r="V1225" s="1" t="str">
        <f t="shared" si="59"/>
        <v>11027 – ASS. SPORT. LAXOVIENNE DE BILLARD</v>
      </c>
    </row>
    <row r="1226" spans="2:22" ht="15.75" thickBot="1" x14ac:dyDescent="0.3">
      <c r="B1226" s="6">
        <f>'Libre 01-09-2025'!A1227</f>
        <v>0</v>
      </c>
      <c r="C1226" s="1" t="e">
        <f>VLOOKUP(B1226,TableauLibre[],2,0)</f>
        <v>#N/A</v>
      </c>
      <c r="D1226" s="23" t="e">
        <f>VLOOKUP(B1226,TableauLibre[],8,0)</f>
        <v>#N/A</v>
      </c>
      <c r="F1226" s="1">
        <f>'Bande 01-09-2025'!A1227</f>
        <v>0</v>
      </c>
      <c r="J1226" s="1">
        <f>'3B 01-09-2025'!A1227</f>
        <v>0</v>
      </c>
      <c r="N1226" s="1">
        <f>'Cadre 01-09-2025'!A1227</f>
        <v>0</v>
      </c>
      <c r="R1226" s="11">
        <f t="shared" si="57"/>
        <v>0</v>
      </c>
      <c r="T1226" s="1" t="s">
        <v>2482</v>
      </c>
      <c r="U1226" s="1" t="str">
        <f t="shared" si="58"/>
        <v>CLEMENT BENOIT</v>
      </c>
      <c r="V1226" s="1" t="str">
        <f t="shared" si="59"/>
        <v>11048 – ACADEMIE DE BILLARD DE ST DIZIER</v>
      </c>
    </row>
    <row r="1227" spans="2:22" ht="15.75" thickBot="1" x14ac:dyDescent="0.3">
      <c r="B1227" s="6">
        <f>'Libre 01-09-2025'!A1228</f>
        <v>0</v>
      </c>
      <c r="C1227" s="1" t="e">
        <f>VLOOKUP(B1227,TableauLibre[],2,0)</f>
        <v>#N/A</v>
      </c>
      <c r="D1227" s="23" t="e">
        <f>VLOOKUP(B1227,TableauLibre[],8,0)</f>
        <v>#N/A</v>
      </c>
      <c r="F1227" s="1">
        <f>'Bande 01-09-2025'!A1228</f>
        <v>0</v>
      </c>
      <c r="J1227" s="1">
        <f>'3B 01-09-2025'!A1228</f>
        <v>0</v>
      </c>
      <c r="N1227" s="1">
        <f>'Cadre 01-09-2025'!A1228</f>
        <v>0</v>
      </c>
      <c r="R1227" s="11">
        <f t="shared" si="57"/>
        <v>0</v>
      </c>
      <c r="T1227" s="1" t="s">
        <v>2484</v>
      </c>
      <c r="U1227" s="1" t="str">
        <f t="shared" si="58"/>
        <v>CORDEL PHILIPPE</v>
      </c>
      <c r="V1227" s="1" t="str">
        <f t="shared" si="59"/>
        <v>11005 – E.S. HAGONDANGE</v>
      </c>
    </row>
    <row r="1228" spans="2:22" ht="15.75" thickBot="1" x14ac:dyDescent="0.3">
      <c r="B1228" s="6">
        <f>'Libre 01-09-2025'!A1229</f>
        <v>0</v>
      </c>
      <c r="C1228" s="1" t="e">
        <f>VLOOKUP(B1228,TableauLibre[],2,0)</f>
        <v>#N/A</v>
      </c>
      <c r="D1228" s="23" t="e">
        <f>VLOOKUP(B1228,TableauLibre[],8,0)</f>
        <v>#N/A</v>
      </c>
      <c r="F1228" s="1">
        <f>'Bande 01-09-2025'!A1229</f>
        <v>0</v>
      </c>
      <c r="J1228" s="1">
        <f>'3B 01-09-2025'!A1229</f>
        <v>0</v>
      </c>
      <c r="N1228" s="1">
        <f>'Cadre 01-09-2025'!A1229</f>
        <v>0</v>
      </c>
      <c r="R1228" s="11">
        <f t="shared" si="57"/>
        <v>0</v>
      </c>
      <c r="T1228" s="1" t="s">
        <v>2486</v>
      </c>
      <c r="U1228" s="1" t="str">
        <f t="shared" si="58"/>
        <v>DELCHAMBRE SEBASTIEN</v>
      </c>
      <c r="V1228" s="1" t="str">
        <f t="shared" si="59"/>
        <v>05028 – BILLARD CLUB DE MARIGNY ST FLAVY</v>
      </c>
    </row>
    <row r="1229" spans="2:22" ht="15.75" thickBot="1" x14ac:dyDescent="0.3">
      <c r="B1229" s="6">
        <f>'Libre 01-09-2025'!A1230</f>
        <v>0</v>
      </c>
      <c r="C1229" s="1" t="e">
        <f>VLOOKUP(B1229,TableauLibre[],2,0)</f>
        <v>#N/A</v>
      </c>
      <c r="D1229" s="23" t="e">
        <f>VLOOKUP(B1229,TableauLibre[],8,0)</f>
        <v>#N/A</v>
      </c>
      <c r="F1229" s="1">
        <f>'Bande 01-09-2025'!A1230</f>
        <v>0</v>
      </c>
      <c r="J1229" s="1">
        <f>'3B 01-09-2025'!A1230</f>
        <v>0</v>
      </c>
      <c r="N1229" s="1">
        <f>'Cadre 01-09-2025'!A1230</f>
        <v>0</v>
      </c>
      <c r="R1229" s="11">
        <f t="shared" si="57"/>
        <v>0</v>
      </c>
      <c r="T1229" s="1" t="s">
        <v>2488</v>
      </c>
      <c r="U1229" s="1" t="str">
        <f t="shared" si="58"/>
        <v>DOMINGUEZ CYRILLE</v>
      </c>
      <c r="V1229" s="1" t="str">
        <f t="shared" si="59"/>
        <v>01002 – B.C 1935 STRASBOURG-SCHILTIGHEIM</v>
      </c>
    </row>
    <row r="1230" spans="2:22" ht="15.75" thickBot="1" x14ac:dyDescent="0.3">
      <c r="B1230" s="6">
        <f>'Libre 01-09-2025'!A1231</f>
        <v>0</v>
      </c>
      <c r="C1230" s="1" t="e">
        <f>VLOOKUP(B1230,TableauLibre[],2,0)</f>
        <v>#N/A</v>
      </c>
      <c r="D1230" s="23" t="e">
        <f>VLOOKUP(B1230,TableauLibre[],8,0)</f>
        <v>#N/A</v>
      </c>
      <c r="F1230" s="1">
        <f>'Bande 01-09-2025'!A1231</f>
        <v>0</v>
      </c>
      <c r="J1230" s="1">
        <f>'3B 01-09-2025'!A1231</f>
        <v>0</v>
      </c>
      <c r="N1230" s="1">
        <f>'Cadre 01-09-2025'!A1231</f>
        <v>0</v>
      </c>
      <c r="R1230" s="11">
        <f t="shared" si="57"/>
        <v>0</v>
      </c>
      <c r="T1230" s="1" t="s">
        <v>2490</v>
      </c>
      <c r="U1230" s="1" t="str">
        <f t="shared" si="58"/>
        <v>FRANOUX ANDRE</v>
      </c>
      <c r="V1230" s="1" t="str">
        <f t="shared" si="59"/>
        <v>01017 – B.C. MULHOUSE</v>
      </c>
    </row>
    <row r="1231" spans="2:22" ht="15.75" thickBot="1" x14ac:dyDescent="0.3">
      <c r="B1231" s="6">
        <f>'Libre 01-09-2025'!A1232</f>
        <v>0</v>
      </c>
      <c r="C1231" s="1" t="e">
        <f>VLOOKUP(B1231,TableauLibre[],2,0)</f>
        <v>#N/A</v>
      </c>
      <c r="D1231" s="23" t="e">
        <f>VLOOKUP(B1231,TableauLibre[],8,0)</f>
        <v>#N/A</v>
      </c>
      <c r="F1231" s="1">
        <f>'Bande 01-09-2025'!A1232</f>
        <v>0</v>
      </c>
      <c r="J1231" s="1">
        <f>'3B 01-09-2025'!A1232</f>
        <v>0</v>
      </c>
      <c r="N1231" s="1">
        <f>'Cadre 01-09-2025'!A1232</f>
        <v>0</v>
      </c>
      <c r="R1231" s="11">
        <f t="shared" si="57"/>
        <v>0</v>
      </c>
      <c r="T1231" s="1" t="s">
        <v>2492</v>
      </c>
      <c r="U1231" s="1" t="str">
        <f t="shared" si="58"/>
        <v>FRANTZ JEAN LUC</v>
      </c>
      <c r="V1231" s="1" t="str">
        <f t="shared" si="59"/>
        <v>05042 – ACAD.CHALONNAISE DE BILLARD</v>
      </c>
    </row>
    <row r="1232" spans="2:22" ht="15.75" thickBot="1" x14ac:dyDescent="0.3">
      <c r="B1232" s="6">
        <f>'Libre 01-09-2025'!A1233</f>
        <v>0</v>
      </c>
      <c r="C1232" s="1" t="e">
        <f>VLOOKUP(B1232,TableauLibre[],2,0)</f>
        <v>#N/A</v>
      </c>
      <c r="D1232" s="23" t="e">
        <f>VLOOKUP(B1232,TableauLibre[],8,0)</f>
        <v>#N/A</v>
      </c>
      <c r="F1232" s="1">
        <f>'Bande 01-09-2025'!A1233</f>
        <v>0</v>
      </c>
      <c r="J1232" s="1">
        <f>'3B 01-09-2025'!A1233</f>
        <v>0</v>
      </c>
      <c r="N1232" s="1">
        <f>'Cadre 01-09-2025'!A1233</f>
        <v>0</v>
      </c>
      <c r="R1232" s="11">
        <f t="shared" si="57"/>
        <v>0</v>
      </c>
      <c r="T1232" s="1" t="s">
        <v>2494</v>
      </c>
      <c r="U1232" s="1" t="str">
        <f t="shared" si="58"/>
        <v>GEOFFROY GUY</v>
      </c>
      <c r="V1232" s="1" t="str">
        <f t="shared" si="59"/>
        <v>05042 – ACAD.CHALONNAISE DE BILLARD</v>
      </c>
    </row>
    <row r="1233" spans="2:22" ht="15.75" thickBot="1" x14ac:dyDescent="0.3">
      <c r="B1233" s="6">
        <f>'Libre 01-09-2025'!A1234</f>
        <v>0</v>
      </c>
      <c r="C1233" s="1" t="e">
        <f>VLOOKUP(B1233,TableauLibre[],2,0)</f>
        <v>#N/A</v>
      </c>
      <c r="D1233" s="23" t="e">
        <f>VLOOKUP(B1233,TableauLibre[],8,0)</f>
        <v>#N/A</v>
      </c>
      <c r="F1233" s="1">
        <f>'Bande 01-09-2025'!A1234</f>
        <v>0</v>
      </c>
      <c r="J1233" s="1">
        <f>'3B 01-09-2025'!A1234</f>
        <v>0</v>
      </c>
      <c r="N1233" s="1">
        <f>'Cadre 01-09-2025'!A1234</f>
        <v>0</v>
      </c>
      <c r="R1233" s="11">
        <f t="shared" si="57"/>
        <v>0</v>
      </c>
      <c r="T1233" s="1" t="s">
        <v>2496</v>
      </c>
      <c r="U1233" s="1" t="str">
        <f t="shared" si="58"/>
        <v>GUIDAT STEPHANE</v>
      </c>
      <c r="V1233" s="1" t="str">
        <f t="shared" si="59"/>
        <v>11048 – ACADEMIE DE BILLARD DE ST DIZIER</v>
      </c>
    </row>
    <row r="1234" spans="2:22" ht="15.75" thickBot="1" x14ac:dyDescent="0.3">
      <c r="B1234" s="6">
        <f>'Libre 01-09-2025'!A1235</f>
        <v>0</v>
      </c>
      <c r="C1234" s="1" t="e">
        <f>VLOOKUP(B1234,TableauLibre[],2,0)</f>
        <v>#N/A</v>
      </c>
      <c r="D1234" s="23" t="e">
        <f>VLOOKUP(B1234,TableauLibre[],8,0)</f>
        <v>#N/A</v>
      </c>
      <c r="F1234" s="1">
        <f>'Bande 01-09-2025'!A1235</f>
        <v>0</v>
      </c>
      <c r="J1234" s="1">
        <f>'3B 01-09-2025'!A1235</f>
        <v>0</v>
      </c>
      <c r="N1234" s="1">
        <f>'Cadre 01-09-2025'!A1235</f>
        <v>0</v>
      </c>
      <c r="R1234" s="11">
        <f t="shared" si="57"/>
        <v>0</v>
      </c>
      <c r="T1234" s="1" t="s">
        <v>2498</v>
      </c>
      <c r="U1234" s="1" t="str">
        <f t="shared" si="58"/>
        <v>HARROIS GINETTE</v>
      </c>
      <c r="V1234" s="1" t="str">
        <f t="shared" si="59"/>
        <v>05045 – BILLARD CLUB AGEEN</v>
      </c>
    </row>
    <row r="1235" spans="2:22" ht="15.75" thickBot="1" x14ac:dyDescent="0.3">
      <c r="B1235" s="6">
        <f>'Libre 01-09-2025'!A1236</f>
        <v>0</v>
      </c>
      <c r="C1235" s="1" t="e">
        <f>VLOOKUP(B1235,TableauLibre[],2,0)</f>
        <v>#N/A</v>
      </c>
      <c r="D1235" s="23" t="e">
        <f>VLOOKUP(B1235,TableauLibre[],8,0)</f>
        <v>#N/A</v>
      </c>
      <c r="F1235" s="1">
        <f>'Bande 01-09-2025'!A1236</f>
        <v>0</v>
      </c>
      <c r="J1235" s="1">
        <f>'3B 01-09-2025'!A1236</f>
        <v>0</v>
      </c>
      <c r="N1235" s="1">
        <f>'Cadre 01-09-2025'!A1236</f>
        <v>0</v>
      </c>
      <c r="R1235" s="11">
        <f t="shared" si="57"/>
        <v>0</v>
      </c>
      <c r="T1235" s="1" t="s">
        <v>2500</v>
      </c>
      <c r="U1235" s="1" t="str">
        <f t="shared" si="58"/>
        <v>HERNANDEZ HUGO</v>
      </c>
      <c r="V1235" s="1" t="str">
        <f t="shared" si="59"/>
        <v>01016 – B.C. HAGUENAU</v>
      </c>
    </row>
    <row r="1236" spans="2:22" ht="15.75" thickBot="1" x14ac:dyDescent="0.3">
      <c r="B1236" s="6">
        <f>'Libre 01-09-2025'!A1237</f>
        <v>0</v>
      </c>
      <c r="C1236" s="1" t="e">
        <f>VLOOKUP(B1236,TableauLibre[],2,0)</f>
        <v>#N/A</v>
      </c>
      <c r="D1236" s="23" t="e">
        <f>VLOOKUP(B1236,TableauLibre[],8,0)</f>
        <v>#N/A</v>
      </c>
      <c r="F1236" s="1">
        <f>'Bande 01-09-2025'!A1237</f>
        <v>0</v>
      </c>
      <c r="J1236" s="1">
        <f>'3B 01-09-2025'!A1237</f>
        <v>0</v>
      </c>
      <c r="N1236" s="1">
        <f>'Cadre 01-09-2025'!A1237</f>
        <v>0</v>
      </c>
      <c r="R1236" s="11">
        <f t="shared" si="57"/>
        <v>0</v>
      </c>
      <c r="T1236" s="1" t="s">
        <v>2502</v>
      </c>
      <c r="U1236" s="1" t="str">
        <f t="shared" si="58"/>
        <v>HOFFER PASCAL</v>
      </c>
      <c r="V1236" s="1" t="str">
        <f t="shared" si="59"/>
        <v>01041 – COLMAR BILLARD CLUB 71</v>
      </c>
    </row>
    <row r="1237" spans="2:22" ht="15.75" thickBot="1" x14ac:dyDescent="0.3">
      <c r="B1237" s="6">
        <f>'Libre 01-09-2025'!A1238</f>
        <v>0</v>
      </c>
      <c r="C1237" s="1" t="e">
        <f>VLOOKUP(B1237,TableauLibre[],2,0)</f>
        <v>#N/A</v>
      </c>
      <c r="D1237" s="23" t="e">
        <f>VLOOKUP(B1237,TableauLibre[],8,0)</f>
        <v>#N/A</v>
      </c>
      <c r="F1237" s="1">
        <f>'Bande 01-09-2025'!A1238</f>
        <v>0</v>
      </c>
      <c r="J1237" s="1">
        <f>'3B 01-09-2025'!A1238</f>
        <v>0</v>
      </c>
      <c r="N1237" s="1">
        <f>'Cadre 01-09-2025'!A1238</f>
        <v>0</v>
      </c>
      <c r="R1237" s="11">
        <f t="shared" si="57"/>
        <v>0</v>
      </c>
      <c r="T1237" s="1" t="s">
        <v>2504</v>
      </c>
      <c r="U1237" s="1" t="str">
        <f t="shared" si="58"/>
        <v>LEIPP DIDIER</v>
      </c>
      <c r="V1237" s="1" t="str">
        <f t="shared" si="59"/>
        <v>01006 – AMICALE DE BILLARD ECKBOLSHEIM</v>
      </c>
    </row>
    <row r="1238" spans="2:22" ht="15.75" thickBot="1" x14ac:dyDescent="0.3">
      <c r="B1238" s="6">
        <f>'Libre 01-09-2025'!A1239</f>
        <v>0</v>
      </c>
      <c r="C1238" s="1" t="e">
        <f>VLOOKUP(B1238,TableauLibre[],2,0)</f>
        <v>#N/A</v>
      </c>
      <c r="D1238" s="23" t="e">
        <f>VLOOKUP(B1238,TableauLibre[],8,0)</f>
        <v>#N/A</v>
      </c>
      <c r="F1238" s="1">
        <f>'Bande 01-09-2025'!A1239</f>
        <v>0</v>
      </c>
      <c r="J1238" s="1">
        <f>'3B 01-09-2025'!A1239</f>
        <v>0</v>
      </c>
      <c r="N1238" s="1">
        <f>'Cadre 01-09-2025'!A1239</f>
        <v>0</v>
      </c>
      <c r="R1238" s="11">
        <f t="shared" si="57"/>
        <v>0</v>
      </c>
      <c r="T1238" s="1" t="s">
        <v>2506</v>
      </c>
      <c r="U1238" s="1" t="str">
        <f t="shared" si="58"/>
        <v>LHEUREUX FRANCOIS</v>
      </c>
      <c r="V1238" s="1" t="str">
        <f t="shared" si="59"/>
        <v>05045 – BILLARD CLUB AGEEN</v>
      </c>
    </row>
    <row r="1239" spans="2:22" ht="15.75" thickBot="1" x14ac:dyDescent="0.3">
      <c r="B1239" s="6">
        <f>'Libre 01-09-2025'!A1240</f>
        <v>0</v>
      </c>
      <c r="C1239" s="1" t="e">
        <f>VLOOKUP(B1239,TableauLibre[],2,0)</f>
        <v>#N/A</v>
      </c>
      <c r="D1239" s="23" t="e">
        <f>VLOOKUP(B1239,TableauLibre[],8,0)</f>
        <v>#N/A</v>
      </c>
      <c r="F1239" s="1">
        <f>'Bande 01-09-2025'!A1240</f>
        <v>0</v>
      </c>
      <c r="J1239" s="1">
        <f>'3B 01-09-2025'!A1240</f>
        <v>0</v>
      </c>
      <c r="N1239" s="1">
        <f>'Cadre 01-09-2025'!A1240</f>
        <v>0</v>
      </c>
      <c r="R1239" s="11">
        <f t="shared" si="57"/>
        <v>0</v>
      </c>
      <c r="T1239" s="1" t="s">
        <v>2508</v>
      </c>
      <c r="U1239" s="1" t="str">
        <f t="shared" si="58"/>
        <v>LIENHARD ANDRE</v>
      </c>
      <c r="V1239" s="1" t="str">
        <f t="shared" si="59"/>
        <v>01041 – COLMAR BILLARD CLUB 71</v>
      </c>
    </row>
    <row r="1240" spans="2:22" ht="15.75" thickBot="1" x14ac:dyDescent="0.3">
      <c r="B1240" s="6">
        <f>'Libre 01-09-2025'!A1241</f>
        <v>0</v>
      </c>
      <c r="C1240" s="1" t="e">
        <f>VLOOKUP(B1240,TableauLibre[],2,0)</f>
        <v>#N/A</v>
      </c>
      <c r="D1240" s="23" t="e">
        <f>VLOOKUP(B1240,TableauLibre[],8,0)</f>
        <v>#N/A</v>
      </c>
      <c r="F1240" s="1">
        <f>'Bande 01-09-2025'!A1241</f>
        <v>0</v>
      </c>
      <c r="J1240" s="1">
        <f>'3B 01-09-2025'!A1241</f>
        <v>0</v>
      </c>
      <c r="N1240" s="1">
        <f>'Cadre 01-09-2025'!A1241</f>
        <v>0</v>
      </c>
      <c r="R1240" s="11">
        <f t="shared" si="57"/>
        <v>0</v>
      </c>
      <c r="T1240" s="1" t="s">
        <v>2510</v>
      </c>
      <c r="U1240" s="1" t="str">
        <f t="shared" si="58"/>
        <v>LINDER CHRISTOPHE</v>
      </c>
      <c r="V1240" s="1" t="str">
        <f t="shared" si="59"/>
        <v>11023 – BILLARD CLUB NEUVES MAISONS</v>
      </c>
    </row>
    <row r="1241" spans="2:22" ht="15.75" thickBot="1" x14ac:dyDescent="0.3">
      <c r="B1241" s="6">
        <f>'Libre 01-09-2025'!A1242</f>
        <v>0</v>
      </c>
      <c r="C1241" s="1" t="e">
        <f>VLOOKUP(B1241,TableauLibre[],2,0)</f>
        <v>#N/A</v>
      </c>
      <c r="D1241" s="23" t="e">
        <f>VLOOKUP(B1241,TableauLibre[],8,0)</f>
        <v>#N/A</v>
      </c>
      <c r="F1241" s="1">
        <f>'Bande 01-09-2025'!A1242</f>
        <v>0</v>
      </c>
      <c r="J1241" s="1">
        <f>'3B 01-09-2025'!A1242</f>
        <v>0</v>
      </c>
      <c r="N1241" s="1">
        <f>'Cadre 01-09-2025'!A1242</f>
        <v>0</v>
      </c>
      <c r="R1241" s="11">
        <f t="shared" si="57"/>
        <v>0</v>
      </c>
      <c r="T1241" s="1" t="s">
        <v>2512</v>
      </c>
      <c r="U1241" s="1" t="str">
        <f t="shared" si="58"/>
        <v>MAINE DANIEL</v>
      </c>
      <c r="V1241" s="1" t="str">
        <f t="shared" si="59"/>
        <v>11005 – E.S. HAGONDANGE</v>
      </c>
    </row>
    <row r="1242" spans="2:22" ht="15.75" thickBot="1" x14ac:dyDescent="0.3">
      <c r="B1242" s="6">
        <f>'Libre 01-09-2025'!A1243</f>
        <v>0</v>
      </c>
      <c r="C1242" s="1" t="e">
        <f>VLOOKUP(B1242,TableauLibre[],2,0)</f>
        <v>#N/A</v>
      </c>
      <c r="D1242" s="23" t="e">
        <f>VLOOKUP(B1242,TableauLibre[],8,0)</f>
        <v>#N/A</v>
      </c>
      <c r="F1242" s="1">
        <f>'Bande 01-09-2025'!A1243</f>
        <v>0</v>
      </c>
      <c r="J1242" s="1">
        <f>'3B 01-09-2025'!A1243</f>
        <v>0</v>
      </c>
      <c r="N1242" s="1">
        <f>'Cadre 01-09-2025'!A1243</f>
        <v>0</v>
      </c>
      <c r="R1242" s="11">
        <f t="shared" si="57"/>
        <v>0</v>
      </c>
      <c r="T1242" s="1" t="s">
        <v>2514</v>
      </c>
      <c r="U1242" s="1" t="str">
        <f t="shared" si="58"/>
        <v>MANGIN ANTOINE</v>
      </c>
      <c r="V1242" s="1" t="str">
        <f t="shared" si="59"/>
        <v>11022 – ACADEMIE DE BILLARD SAINT-MAX / NANCY</v>
      </c>
    </row>
    <row r="1243" spans="2:22" ht="15.75" thickBot="1" x14ac:dyDescent="0.3">
      <c r="B1243" s="6">
        <f>'Libre 01-09-2025'!A1244</f>
        <v>0</v>
      </c>
      <c r="C1243" s="1" t="e">
        <f>VLOOKUP(B1243,TableauLibre[],2,0)</f>
        <v>#N/A</v>
      </c>
      <c r="D1243" s="23" t="e">
        <f>VLOOKUP(B1243,TableauLibre[],8,0)</f>
        <v>#N/A</v>
      </c>
      <c r="F1243" s="1">
        <f>'Bande 01-09-2025'!A1244</f>
        <v>0</v>
      </c>
      <c r="J1243" s="1">
        <f>'3B 01-09-2025'!A1244</f>
        <v>0</v>
      </c>
      <c r="N1243" s="1">
        <f>'Cadre 01-09-2025'!A1244</f>
        <v>0</v>
      </c>
      <c r="R1243" s="11">
        <f t="shared" si="57"/>
        <v>0</v>
      </c>
      <c r="T1243" s="1" t="s">
        <v>2516</v>
      </c>
      <c r="U1243" s="1" t="str">
        <f t="shared" si="58"/>
        <v>MENGUS DANIEL</v>
      </c>
      <c r="V1243" s="1" t="str">
        <f t="shared" si="59"/>
        <v>01002 – B.C 1935 STRASBOURG-SCHILTIGHEIM</v>
      </c>
    </row>
    <row r="1244" spans="2:22" ht="15.75" thickBot="1" x14ac:dyDescent="0.3">
      <c r="B1244" s="6">
        <f>'Libre 01-09-2025'!A1245</f>
        <v>0</v>
      </c>
      <c r="C1244" s="1" t="e">
        <f>VLOOKUP(B1244,TableauLibre[],2,0)</f>
        <v>#N/A</v>
      </c>
      <c r="D1244" s="23" t="e">
        <f>VLOOKUP(B1244,TableauLibre[],8,0)</f>
        <v>#N/A</v>
      </c>
      <c r="F1244" s="1">
        <f>'Bande 01-09-2025'!A1245</f>
        <v>0</v>
      </c>
      <c r="J1244" s="1">
        <f>'3B 01-09-2025'!A1245</f>
        <v>0</v>
      </c>
      <c r="N1244" s="1">
        <f>'Cadre 01-09-2025'!A1245</f>
        <v>0</v>
      </c>
      <c r="R1244" s="11">
        <f t="shared" si="57"/>
        <v>0</v>
      </c>
      <c r="T1244" s="1" t="s">
        <v>2518</v>
      </c>
      <c r="U1244" s="1" t="str">
        <f t="shared" si="58"/>
        <v>MEYER FRANCIS</v>
      </c>
      <c r="V1244" s="1" t="str">
        <f t="shared" si="59"/>
        <v>01027 – B.C. GUEBWILLER</v>
      </c>
    </row>
    <row r="1245" spans="2:22" ht="15.75" thickBot="1" x14ac:dyDescent="0.3">
      <c r="B1245" s="6">
        <f>'Libre 01-09-2025'!A1246</f>
        <v>0</v>
      </c>
      <c r="C1245" s="1" t="e">
        <f>VLOOKUP(B1245,TableauLibre[],2,0)</f>
        <v>#N/A</v>
      </c>
      <c r="D1245" s="23" t="e">
        <f>VLOOKUP(B1245,TableauLibre[],8,0)</f>
        <v>#N/A</v>
      </c>
      <c r="F1245" s="1">
        <f>'Bande 01-09-2025'!A1246</f>
        <v>0</v>
      </c>
      <c r="J1245" s="1">
        <f>'3B 01-09-2025'!A1246</f>
        <v>0</v>
      </c>
      <c r="N1245" s="1">
        <f>'Cadre 01-09-2025'!A1246</f>
        <v>0</v>
      </c>
      <c r="R1245" s="11">
        <f t="shared" si="57"/>
        <v>0</v>
      </c>
      <c r="T1245" s="1" t="s">
        <v>2520</v>
      </c>
      <c r="U1245" s="1" t="str">
        <f t="shared" si="58"/>
        <v>MOSHIRPUR MASSOUD</v>
      </c>
      <c r="V1245" s="1" t="str">
        <f t="shared" si="59"/>
        <v>11003 – BILLARD CLUB BAN SAINT MARTIN</v>
      </c>
    </row>
    <row r="1246" spans="2:22" ht="15.75" thickBot="1" x14ac:dyDescent="0.3">
      <c r="B1246" s="6">
        <f>'Libre 01-09-2025'!A1247</f>
        <v>0</v>
      </c>
      <c r="C1246" s="1" t="e">
        <f>VLOOKUP(B1246,TableauLibre[],2,0)</f>
        <v>#N/A</v>
      </c>
      <c r="D1246" s="23" t="e">
        <f>VLOOKUP(B1246,TableauLibre[],8,0)</f>
        <v>#N/A</v>
      </c>
      <c r="F1246" s="1">
        <f>'Bande 01-09-2025'!A1247</f>
        <v>0</v>
      </c>
      <c r="J1246" s="1">
        <f>'3B 01-09-2025'!A1247</f>
        <v>0</v>
      </c>
      <c r="N1246" s="1">
        <f>'Cadre 01-09-2025'!A1247</f>
        <v>0</v>
      </c>
      <c r="R1246" s="11">
        <f t="shared" si="57"/>
        <v>0</v>
      </c>
      <c r="T1246" s="1" t="s">
        <v>2522</v>
      </c>
      <c r="U1246" s="1" t="str">
        <f t="shared" si="58"/>
        <v>MOULARD ANDRE</v>
      </c>
      <c r="V1246" s="1" t="str">
        <f t="shared" si="59"/>
        <v>11002 – ASSOCIATION SAULXURONNE DE BILLARD</v>
      </c>
    </row>
    <row r="1247" spans="2:22" ht="15.75" thickBot="1" x14ac:dyDescent="0.3">
      <c r="B1247" s="6">
        <f>'Libre 01-09-2025'!A1248</f>
        <v>0</v>
      </c>
      <c r="C1247" s="1" t="e">
        <f>VLOOKUP(B1247,TableauLibre[],2,0)</f>
        <v>#N/A</v>
      </c>
      <c r="D1247" s="23" t="e">
        <f>VLOOKUP(B1247,TableauLibre[],8,0)</f>
        <v>#N/A</v>
      </c>
      <c r="F1247" s="1">
        <f>'Bande 01-09-2025'!A1248</f>
        <v>0</v>
      </c>
      <c r="J1247" s="1">
        <f>'3B 01-09-2025'!A1248</f>
        <v>0</v>
      </c>
      <c r="N1247" s="1">
        <f>'Cadre 01-09-2025'!A1248</f>
        <v>0</v>
      </c>
      <c r="R1247" s="11">
        <f t="shared" si="57"/>
        <v>0</v>
      </c>
      <c r="T1247" s="1" t="s">
        <v>2525</v>
      </c>
      <c r="U1247" s="1" t="str">
        <f t="shared" si="58"/>
        <v>NOIRE ANDRE</v>
      </c>
      <c r="V1247" s="1" t="str">
        <f t="shared" si="59"/>
        <v>11108 – MATTAINCOURT BILLARD CLUB</v>
      </c>
    </row>
    <row r="1248" spans="2:22" ht="15.75" thickBot="1" x14ac:dyDescent="0.3">
      <c r="B1248" s="6">
        <f>'Libre 01-09-2025'!A1249</f>
        <v>0</v>
      </c>
      <c r="C1248" s="1" t="e">
        <f>VLOOKUP(B1248,TableauLibre[],2,0)</f>
        <v>#N/A</v>
      </c>
      <c r="D1248" s="23" t="e">
        <f>VLOOKUP(B1248,TableauLibre[],8,0)</f>
        <v>#N/A</v>
      </c>
      <c r="F1248" s="1">
        <f>'Bande 01-09-2025'!A1249</f>
        <v>0</v>
      </c>
      <c r="J1248" s="1">
        <f>'3B 01-09-2025'!A1249</f>
        <v>0</v>
      </c>
      <c r="N1248" s="1">
        <f>'Cadre 01-09-2025'!A1249</f>
        <v>0</v>
      </c>
      <c r="R1248" s="11">
        <f t="shared" si="57"/>
        <v>0</v>
      </c>
      <c r="T1248" s="1" t="s">
        <v>2528</v>
      </c>
      <c r="U1248" s="1" t="str">
        <f t="shared" si="58"/>
        <v>PETRISOT CLAUDE</v>
      </c>
      <c r="V1248" s="1" t="str">
        <f t="shared" si="59"/>
        <v>05001 – ACAD.CHARLEVILLE-MEZIERES</v>
      </c>
    </row>
    <row r="1249" spans="2:22" ht="15.75" thickBot="1" x14ac:dyDescent="0.3">
      <c r="B1249" s="6">
        <f>'Libre 01-09-2025'!A1250</f>
        <v>0</v>
      </c>
      <c r="C1249" s="1" t="e">
        <f>VLOOKUP(B1249,TableauLibre[],2,0)</f>
        <v>#N/A</v>
      </c>
      <c r="D1249" s="23" t="e">
        <f>VLOOKUP(B1249,TableauLibre[],8,0)</f>
        <v>#N/A</v>
      </c>
      <c r="F1249" s="1">
        <f>'Bande 01-09-2025'!A1250</f>
        <v>0</v>
      </c>
      <c r="J1249" s="1">
        <f>'3B 01-09-2025'!A1250</f>
        <v>0</v>
      </c>
      <c r="N1249" s="1">
        <f>'Cadre 01-09-2025'!A1250</f>
        <v>0</v>
      </c>
      <c r="R1249" s="11">
        <f t="shared" si="57"/>
        <v>0</v>
      </c>
      <c r="T1249" s="1" t="s">
        <v>2530</v>
      </c>
      <c r="U1249" s="1" t="str">
        <f t="shared" si="58"/>
        <v>POTHIER CHRISTOPHE</v>
      </c>
      <c r="V1249" s="1" t="str">
        <f t="shared" si="59"/>
        <v>11048 – ACADEMIE DE BILLARD DE ST DIZIER</v>
      </c>
    </row>
    <row r="1250" spans="2:22" ht="15.75" thickBot="1" x14ac:dyDescent="0.3">
      <c r="B1250" s="6">
        <f>'Libre 01-09-2025'!A1251</f>
        <v>0</v>
      </c>
      <c r="C1250" s="1" t="e">
        <f>VLOOKUP(B1250,TableauLibre[],2,0)</f>
        <v>#N/A</v>
      </c>
      <c r="D1250" s="23" t="e">
        <f>VLOOKUP(B1250,TableauLibre[],8,0)</f>
        <v>#N/A</v>
      </c>
      <c r="F1250" s="1">
        <f>'Bande 01-09-2025'!A1251</f>
        <v>0</v>
      </c>
      <c r="J1250" s="1">
        <f>'3B 01-09-2025'!A1251</f>
        <v>0</v>
      </c>
      <c r="N1250" s="1">
        <f>'Cadre 01-09-2025'!A1251</f>
        <v>0</v>
      </c>
      <c r="R1250" s="11">
        <f t="shared" si="57"/>
        <v>0</v>
      </c>
      <c r="T1250" s="1" t="s">
        <v>2532</v>
      </c>
      <c r="U1250" s="1" t="str">
        <f t="shared" si="58"/>
        <v>QUIRI DANIEL</v>
      </c>
      <c r="V1250" s="1" t="str">
        <f t="shared" si="59"/>
        <v>01035 – B.C. 60 COCOBEN</v>
      </c>
    </row>
    <row r="1251" spans="2:22" ht="15.75" thickBot="1" x14ac:dyDescent="0.3">
      <c r="B1251" s="6">
        <f>'Libre 01-09-2025'!A1252</f>
        <v>0</v>
      </c>
      <c r="C1251" s="1" t="e">
        <f>VLOOKUP(B1251,TableauLibre[],2,0)</f>
        <v>#N/A</v>
      </c>
      <c r="D1251" s="23" t="e">
        <f>VLOOKUP(B1251,TableauLibre[],8,0)</f>
        <v>#N/A</v>
      </c>
      <c r="F1251" s="1">
        <f>'Bande 01-09-2025'!A1252</f>
        <v>0</v>
      </c>
      <c r="J1251" s="1">
        <f>'3B 01-09-2025'!A1252</f>
        <v>0</v>
      </c>
      <c r="N1251" s="1">
        <f>'Cadre 01-09-2025'!A1252</f>
        <v>0</v>
      </c>
      <c r="R1251" s="11">
        <f t="shared" si="57"/>
        <v>0</v>
      </c>
      <c r="T1251" s="1" t="s">
        <v>2534</v>
      </c>
      <c r="U1251" s="1" t="str">
        <f t="shared" si="58"/>
        <v>RAVILLION DANIEL</v>
      </c>
      <c r="V1251" s="1" t="str">
        <f t="shared" si="59"/>
        <v>05041 – BILLARD CLUB DE GRAUVES</v>
      </c>
    </row>
    <row r="1252" spans="2:22" ht="15.75" thickBot="1" x14ac:dyDescent="0.3">
      <c r="B1252" s="6">
        <f>'Libre 01-09-2025'!A1253</f>
        <v>0</v>
      </c>
      <c r="C1252" s="1" t="e">
        <f>VLOOKUP(B1252,TableauLibre[],2,0)</f>
        <v>#N/A</v>
      </c>
      <c r="D1252" s="23" t="e">
        <f>VLOOKUP(B1252,TableauLibre[],8,0)</f>
        <v>#N/A</v>
      </c>
      <c r="F1252" s="1">
        <f>'Bande 01-09-2025'!A1253</f>
        <v>0</v>
      </c>
      <c r="J1252" s="1">
        <f>'3B 01-09-2025'!A1253</f>
        <v>0</v>
      </c>
      <c r="N1252" s="1">
        <f>'Cadre 01-09-2025'!A1253</f>
        <v>0</v>
      </c>
      <c r="R1252" s="11">
        <f t="shared" si="57"/>
        <v>0</v>
      </c>
      <c r="T1252" s="1" t="s">
        <v>2536</v>
      </c>
      <c r="U1252" s="1" t="str">
        <f t="shared" si="58"/>
        <v>RIGAULT JEAN LOU</v>
      </c>
      <c r="V1252" s="1" t="str">
        <f t="shared" si="59"/>
        <v>01002 – B.C 1935 STRASBOURG-SCHILTIGHEIM</v>
      </c>
    </row>
    <row r="1253" spans="2:22" ht="15.75" thickBot="1" x14ac:dyDescent="0.3">
      <c r="B1253" s="6">
        <f>'Libre 01-09-2025'!A1254</f>
        <v>0</v>
      </c>
      <c r="C1253" s="1" t="e">
        <f>VLOOKUP(B1253,TableauLibre[],2,0)</f>
        <v>#N/A</v>
      </c>
      <c r="D1253" s="23" t="e">
        <f>VLOOKUP(B1253,TableauLibre[],8,0)</f>
        <v>#N/A</v>
      </c>
      <c r="F1253" s="1">
        <f>'Bande 01-09-2025'!A1254</f>
        <v>0</v>
      </c>
      <c r="J1253" s="1">
        <f>'3B 01-09-2025'!A1254</f>
        <v>0</v>
      </c>
      <c r="N1253" s="1">
        <f>'Cadre 01-09-2025'!A1254</f>
        <v>0</v>
      </c>
      <c r="R1253" s="11">
        <f t="shared" si="57"/>
        <v>0</v>
      </c>
      <c r="T1253" s="1" t="s">
        <v>2538</v>
      </c>
      <c r="U1253" s="1" t="str">
        <f t="shared" si="58"/>
        <v>RIQUEL JEAN JACQUES</v>
      </c>
      <c r="V1253" s="1" t="str">
        <f t="shared" si="59"/>
        <v>05001 – ACAD.CHARLEVILLE-MEZIERES</v>
      </c>
    </row>
    <row r="1254" spans="2:22" ht="15.75" thickBot="1" x14ac:dyDescent="0.3">
      <c r="B1254" s="6">
        <f>'Libre 01-09-2025'!A1255</f>
        <v>0</v>
      </c>
      <c r="C1254" s="1" t="e">
        <f>VLOOKUP(B1254,TableauLibre[],2,0)</f>
        <v>#N/A</v>
      </c>
      <c r="D1254" s="23" t="e">
        <f>VLOOKUP(B1254,TableauLibre[],8,0)</f>
        <v>#N/A</v>
      </c>
      <c r="F1254" s="1">
        <f>'Bande 01-09-2025'!A1255</f>
        <v>0</v>
      </c>
      <c r="J1254" s="1">
        <f>'3B 01-09-2025'!A1255</f>
        <v>0</v>
      </c>
      <c r="N1254" s="1">
        <f>'Cadre 01-09-2025'!A1255</f>
        <v>0</v>
      </c>
      <c r="R1254" s="11">
        <f t="shared" si="57"/>
        <v>0</v>
      </c>
      <c r="T1254" s="1" t="s">
        <v>2540</v>
      </c>
      <c r="U1254" s="1" t="str">
        <f t="shared" si="58"/>
        <v>ROUSSEAUX OLIVIER</v>
      </c>
      <c r="V1254" s="1" t="str">
        <f t="shared" si="59"/>
        <v>05043 – ACAD. TAPIS VERT DE REIMS</v>
      </c>
    </row>
    <row r="1255" spans="2:22" ht="15.75" thickBot="1" x14ac:dyDescent="0.3">
      <c r="B1255" s="6">
        <f>'Libre 01-09-2025'!A1256</f>
        <v>0</v>
      </c>
      <c r="C1255" s="1" t="e">
        <f>VLOOKUP(B1255,TableauLibre[],2,0)</f>
        <v>#N/A</v>
      </c>
      <c r="D1255" s="23" t="e">
        <f>VLOOKUP(B1255,TableauLibre[],8,0)</f>
        <v>#N/A</v>
      </c>
      <c r="F1255" s="1">
        <f>'Bande 01-09-2025'!A1256</f>
        <v>0</v>
      </c>
      <c r="J1255" s="1">
        <f>'3B 01-09-2025'!A1256</f>
        <v>0</v>
      </c>
      <c r="N1255" s="1">
        <f>'Cadre 01-09-2025'!A1256</f>
        <v>0</v>
      </c>
      <c r="R1255" s="11">
        <f t="shared" si="57"/>
        <v>0</v>
      </c>
      <c r="T1255" s="1" t="s">
        <v>2542</v>
      </c>
      <c r="U1255" s="1" t="str">
        <f t="shared" si="58"/>
        <v>SCHILLINGER JACKY</v>
      </c>
      <c r="V1255" s="1" t="str">
        <f t="shared" si="59"/>
        <v>01042 – RETRO CLUB COLMAR</v>
      </c>
    </row>
    <row r="1256" spans="2:22" ht="15.75" thickBot="1" x14ac:dyDescent="0.3">
      <c r="B1256" s="6">
        <f>'Libre 01-09-2025'!A1257</f>
        <v>0</v>
      </c>
      <c r="C1256" s="1" t="e">
        <f>VLOOKUP(B1256,TableauLibre[],2,0)</f>
        <v>#N/A</v>
      </c>
      <c r="D1256" s="23" t="e">
        <f>VLOOKUP(B1256,TableauLibre[],8,0)</f>
        <v>#N/A</v>
      </c>
      <c r="F1256" s="1">
        <f>'Bande 01-09-2025'!A1257</f>
        <v>0</v>
      </c>
      <c r="J1256" s="1">
        <f>'3B 01-09-2025'!A1257</f>
        <v>0</v>
      </c>
      <c r="N1256" s="1">
        <f>'Cadre 01-09-2025'!A1257</f>
        <v>0</v>
      </c>
      <c r="R1256" s="11">
        <f t="shared" si="57"/>
        <v>0</v>
      </c>
      <c r="T1256" s="1" t="s">
        <v>2544</v>
      </c>
      <c r="U1256" s="1" t="str">
        <f t="shared" si="58"/>
        <v>SCHOELZCHEN FRANCIS</v>
      </c>
      <c r="V1256" s="1" t="str">
        <f t="shared" si="59"/>
        <v>01016 – B.C. HAGUENAU</v>
      </c>
    </row>
    <row r="1257" spans="2:22" ht="15.75" thickBot="1" x14ac:dyDescent="0.3">
      <c r="B1257" s="6">
        <f>'Libre 01-09-2025'!A1258</f>
        <v>0</v>
      </c>
      <c r="C1257" s="1" t="e">
        <f>VLOOKUP(B1257,TableauLibre[],2,0)</f>
        <v>#N/A</v>
      </c>
      <c r="D1257" s="23" t="e">
        <f>VLOOKUP(B1257,TableauLibre[],8,0)</f>
        <v>#N/A</v>
      </c>
      <c r="F1257" s="1">
        <f>'Bande 01-09-2025'!A1258</f>
        <v>0</v>
      </c>
      <c r="J1257" s="1">
        <f>'3B 01-09-2025'!A1258</f>
        <v>0</v>
      </c>
      <c r="N1257" s="1">
        <f>'Cadre 01-09-2025'!A1258</f>
        <v>0</v>
      </c>
      <c r="R1257" s="11">
        <f t="shared" si="57"/>
        <v>0</v>
      </c>
      <c r="T1257" s="1" t="s">
        <v>2546</v>
      </c>
      <c r="U1257" s="1" t="str">
        <f t="shared" si="58"/>
        <v>TAVOSANIS ANDRE</v>
      </c>
      <c r="V1257" s="1" t="str">
        <f t="shared" si="59"/>
        <v>05035 – ROMILLY SPORT 10 SECTION BILLARD</v>
      </c>
    </row>
    <row r="1258" spans="2:22" ht="15.75" thickBot="1" x14ac:dyDescent="0.3">
      <c r="B1258" s="6">
        <f>'Libre 01-09-2025'!A1259</f>
        <v>0</v>
      </c>
      <c r="C1258" s="1" t="e">
        <f>VLOOKUP(B1258,TableauLibre[],2,0)</f>
        <v>#N/A</v>
      </c>
      <c r="D1258" s="23" t="e">
        <f>VLOOKUP(B1258,TableauLibre[],8,0)</f>
        <v>#N/A</v>
      </c>
      <c r="F1258" s="1">
        <f>'Bande 01-09-2025'!A1259</f>
        <v>0</v>
      </c>
      <c r="J1258" s="1">
        <f>'3B 01-09-2025'!A1259</f>
        <v>0</v>
      </c>
      <c r="N1258" s="1">
        <f>'Cadre 01-09-2025'!A1259</f>
        <v>0</v>
      </c>
      <c r="R1258" s="11">
        <f t="shared" si="57"/>
        <v>0</v>
      </c>
      <c r="T1258" s="1" t="s">
        <v>2548</v>
      </c>
      <c r="U1258" s="1" t="str">
        <f t="shared" si="58"/>
        <v>TROYA DOUBLON ANDRES</v>
      </c>
      <c r="V1258" s="1" t="str">
        <f t="shared" si="59"/>
        <v>01002 – B.C 1935 STRASBOURG-SCHILTIGHEIM</v>
      </c>
    </row>
    <row r="1259" spans="2:22" ht="15.75" thickBot="1" x14ac:dyDescent="0.3">
      <c r="B1259" s="6">
        <f>'Libre 01-09-2025'!A1260</f>
        <v>0</v>
      </c>
      <c r="C1259" s="1" t="e">
        <f>VLOOKUP(B1259,TableauLibre[],2,0)</f>
        <v>#N/A</v>
      </c>
      <c r="D1259" s="23" t="e">
        <f>VLOOKUP(B1259,TableauLibre[],8,0)</f>
        <v>#N/A</v>
      </c>
      <c r="F1259" s="1">
        <f>'Bande 01-09-2025'!A1260</f>
        <v>0</v>
      </c>
      <c r="J1259" s="1">
        <f>'3B 01-09-2025'!A1260</f>
        <v>0</v>
      </c>
      <c r="N1259" s="1">
        <f>'Cadre 01-09-2025'!A1260</f>
        <v>0</v>
      </c>
      <c r="R1259" s="11">
        <f t="shared" si="57"/>
        <v>0</v>
      </c>
      <c r="T1259" s="1" t="s">
        <v>2550</v>
      </c>
      <c r="U1259" s="1" t="str">
        <f t="shared" si="58"/>
        <v>WEBER LAURENT</v>
      </c>
      <c r="V1259" s="1" t="str">
        <f t="shared" si="59"/>
        <v>11005 – E.S. HAGONDANGE</v>
      </c>
    </row>
    <row r="1260" spans="2:22" ht="15.75" thickBot="1" x14ac:dyDescent="0.3">
      <c r="B1260" s="6">
        <f>'Libre 01-09-2025'!A1261</f>
        <v>0</v>
      </c>
      <c r="C1260" s="1" t="e">
        <f>VLOOKUP(B1260,TableauLibre[],2,0)</f>
        <v>#N/A</v>
      </c>
      <c r="D1260" s="23" t="e">
        <f>VLOOKUP(B1260,TableauLibre[],8,0)</f>
        <v>#N/A</v>
      </c>
      <c r="F1260" s="1">
        <f>'Bande 01-09-2025'!A1261</f>
        <v>0</v>
      </c>
      <c r="J1260" s="1">
        <f>'3B 01-09-2025'!A1261</f>
        <v>0</v>
      </c>
      <c r="N1260" s="1">
        <f>'Cadre 01-09-2025'!A1261</f>
        <v>0</v>
      </c>
      <c r="R1260" s="11">
        <f t="shared" si="57"/>
        <v>0</v>
      </c>
      <c r="T1260" s="1" t="s">
        <v>2552</v>
      </c>
      <c r="U1260" s="1" t="str">
        <f t="shared" si="58"/>
        <v>ABEL VERONIQUE</v>
      </c>
      <c r="V1260" s="1" t="str">
        <f t="shared" si="59"/>
        <v>11064 – BILLARD CLUB ELOYES</v>
      </c>
    </row>
    <row r="1261" spans="2:22" ht="15.75" thickBot="1" x14ac:dyDescent="0.3">
      <c r="B1261" s="6">
        <f>'Libre 01-09-2025'!A1262</f>
        <v>0</v>
      </c>
      <c r="C1261" s="1" t="e">
        <f>VLOOKUP(B1261,TableauLibre[],2,0)</f>
        <v>#N/A</v>
      </c>
      <c r="D1261" s="23" t="e">
        <f>VLOOKUP(B1261,TableauLibre[],8,0)</f>
        <v>#N/A</v>
      </c>
      <c r="F1261" s="1">
        <f>'Bande 01-09-2025'!A1262</f>
        <v>0</v>
      </c>
      <c r="J1261" s="1">
        <f>'3B 01-09-2025'!A1262</f>
        <v>0</v>
      </c>
      <c r="N1261" s="1">
        <f>'Cadre 01-09-2025'!A1262</f>
        <v>0</v>
      </c>
      <c r="R1261" s="11">
        <f t="shared" si="57"/>
        <v>0</v>
      </c>
      <c r="T1261" s="1" t="s">
        <v>2554</v>
      </c>
      <c r="U1261" s="1" t="str">
        <f t="shared" si="58"/>
        <v>ABINAL JEAN LUC</v>
      </c>
      <c r="V1261" s="1" t="str">
        <f t="shared" si="59"/>
        <v>01042 – RETRO CLUB COLMAR</v>
      </c>
    </row>
    <row r="1262" spans="2:22" ht="15.75" thickBot="1" x14ac:dyDescent="0.3">
      <c r="B1262" s="6">
        <f>'Libre 01-09-2025'!A1263</f>
        <v>0</v>
      </c>
      <c r="C1262" s="1" t="e">
        <f>VLOOKUP(B1262,TableauLibre[],2,0)</f>
        <v>#N/A</v>
      </c>
      <c r="D1262" s="23" t="e">
        <f>VLOOKUP(B1262,TableauLibre[],8,0)</f>
        <v>#N/A</v>
      </c>
      <c r="F1262" s="1">
        <f>'Bande 01-09-2025'!A1263</f>
        <v>0</v>
      </c>
      <c r="J1262" s="1">
        <f>'3B 01-09-2025'!A1263</f>
        <v>0</v>
      </c>
      <c r="N1262" s="1">
        <f>'Cadre 01-09-2025'!A1263</f>
        <v>0</v>
      </c>
      <c r="R1262" s="11">
        <f t="shared" si="57"/>
        <v>0</v>
      </c>
      <c r="T1262" s="1" t="s">
        <v>2557</v>
      </c>
      <c r="U1262" s="1" t="str">
        <f t="shared" si="58"/>
        <v>ALIX PASCAL</v>
      </c>
      <c r="V1262" s="1" t="str">
        <f t="shared" si="59"/>
        <v>01002 – B.C 1935 STRASBOURG-SCHILTIGHEIM</v>
      </c>
    </row>
    <row r="1263" spans="2:22" ht="15.75" thickBot="1" x14ac:dyDescent="0.3">
      <c r="B1263" s="6">
        <f>'Libre 01-09-2025'!A1264</f>
        <v>0</v>
      </c>
      <c r="C1263" s="1" t="e">
        <f>VLOOKUP(B1263,TableauLibre[],2,0)</f>
        <v>#N/A</v>
      </c>
      <c r="D1263" s="23" t="e">
        <f>VLOOKUP(B1263,TableauLibre[],8,0)</f>
        <v>#N/A</v>
      </c>
      <c r="R1263" s="11">
        <f t="shared" si="57"/>
        <v>0</v>
      </c>
      <c r="T1263" s="1" t="s">
        <v>2559</v>
      </c>
      <c r="U1263" s="1" t="str">
        <f t="shared" si="58"/>
        <v>AMAR THIERRY</v>
      </c>
      <c r="V1263" s="1" t="str">
        <f t="shared" si="59"/>
        <v>01006 – AMICALE DE BILLARD ECKBOLSHEIM</v>
      </c>
    </row>
    <row r="1264" spans="2:22" ht="15.75" thickBot="1" x14ac:dyDescent="0.3">
      <c r="B1264" s="6">
        <f>'Libre 01-09-2025'!A1265</f>
        <v>0</v>
      </c>
      <c r="C1264" s="1" t="e">
        <f>VLOOKUP(B1264,TableauLibre[],2,0)</f>
        <v>#N/A</v>
      </c>
      <c r="D1264" s="23" t="e">
        <f>VLOOKUP(B1264,TableauLibre[],8,0)</f>
        <v>#N/A</v>
      </c>
      <c r="R1264" s="11">
        <f t="shared" si="57"/>
        <v>0</v>
      </c>
      <c r="T1264" s="1" t="s">
        <v>2561</v>
      </c>
      <c r="U1264" s="1" t="str">
        <f t="shared" si="58"/>
        <v>ANIKINOW ALEC</v>
      </c>
      <c r="V1264" s="1" t="str">
        <f t="shared" si="59"/>
        <v>11048 – ACADEMIE DE BILLARD DE ST DIZIER</v>
      </c>
    </row>
    <row r="1265" spans="2:22" ht="15.75" thickBot="1" x14ac:dyDescent="0.3">
      <c r="B1265" s="6">
        <f>'Libre 01-09-2025'!A1266</f>
        <v>0</v>
      </c>
      <c r="C1265" s="1" t="e">
        <f>VLOOKUP(B1265,TableauLibre[],2,0)</f>
        <v>#N/A</v>
      </c>
      <c r="D1265" s="23" t="e">
        <f>VLOOKUP(B1265,TableauLibre[],8,0)</f>
        <v>#N/A</v>
      </c>
      <c r="R1265" s="11">
        <f t="shared" si="57"/>
        <v>0</v>
      </c>
      <c r="T1265" s="1" t="s">
        <v>2563</v>
      </c>
      <c r="U1265" s="1" t="str">
        <f t="shared" si="58"/>
        <v>BANAS LAURENT</v>
      </c>
      <c r="V1265" s="1" t="str">
        <f t="shared" si="59"/>
        <v>11017 – BILLARD CLUB MOYEUVRE</v>
      </c>
    </row>
    <row r="1266" spans="2:22" ht="15.75" thickBot="1" x14ac:dyDescent="0.3">
      <c r="B1266" s="6">
        <f>'Libre 01-09-2025'!A1267</f>
        <v>0</v>
      </c>
      <c r="C1266" s="1" t="e">
        <f>VLOOKUP(B1266,TableauLibre[],2,0)</f>
        <v>#N/A</v>
      </c>
      <c r="D1266" s="23" t="e">
        <f>VLOOKUP(B1266,TableauLibre[],8,0)</f>
        <v>#N/A</v>
      </c>
      <c r="R1266" s="11">
        <f t="shared" si="57"/>
        <v>0</v>
      </c>
      <c r="T1266" s="1" t="s">
        <v>2565</v>
      </c>
      <c r="U1266" s="1" t="str">
        <f t="shared" si="58"/>
        <v>BEAUDOIN DOMINIQUE</v>
      </c>
      <c r="V1266" s="1" t="str">
        <f t="shared" si="59"/>
        <v>01002 – B.C 1935 STRASBOURG-SCHILTIGHEIM</v>
      </c>
    </row>
    <row r="1267" spans="2:22" ht="15.75" thickBot="1" x14ac:dyDescent="0.3">
      <c r="B1267" s="6">
        <f>'Libre 01-09-2025'!A1268</f>
        <v>0</v>
      </c>
      <c r="C1267" s="1" t="e">
        <f>VLOOKUP(B1267,TableauLibre[],2,0)</f>
        <v>#N/A</v>
      </c>
      <c r="D1267" s="23" t="e">
        <f>VLOOKUP(B1267,TableauLibre[],8,0)</f>
        <v>#N/A</v>
      </c>
      <c r="R1267" s="11">
        <f t="shared" si="57"/>
        <v>0</v>
      </c>
      <c r="T1267" s="1" t="s">
        <v>2567</v>
      </c>
      <c r="U1267" s="1" t="str">
        <f t="shared" si="58"/>
        <v>BESSON THOMAS</v>
      </c>
      <c r="V1267" s="1" t="str">
        <f t="shared" si="59"/>
        <v>11003 – BILLARD CLUB BAN SAINT MARTIN</v>
      </c>
    </row>
    <row r="1268" spans="2:22" ht="15.75" thickBot="1" x14ac:dyDescent="0.3">
      <c r="B1268" s="6">
        <f>'Libre 01-09-2025'!A1269</f>
        <v>0</v>
      </c>
      <c r="C1268" s="1" t="e">
        <f>VLOOKUP(B1268,TableauLibre[],2,0)</f>
        <v>#N/A</v>
      </c>
      <c r="D1268" s="23" t="e">
        <f>VLOOKUP(B1268,TableauLibre[],8,0)</f>
        <v>#N/A</v>
      </c>
      <c r="R1268" s="11">
        <f t="shared" si="57"/>
        <v>0</v>
      </c>
      <c r="T1268" s="1" t="s">
        <v>2569</v>
      </c>
      <c r="U1268" s="1" t="str">
        <f t="shared" si="58"/>
        <v>BEURAUD CHRISTIAN</v>
      </c>
      <c r="V1268" s="1" t="str">
        <f t="shared" si="59"/>
        <v>11027 – ASS. SPORT. LAXOVIENNE DE BILLARD</v>
      </c>
    </row>
    <row r="1269" spans="2:22" ht="15.75" thickBot="1" x14ac:dyDescent="0.3">
      <c r="B1269" s="6">
        <f>'Libre 01-09-2025'!A1270</f>
        <v>0</v>
      </c>
      <c r="C1269" s="1" t="e">
        <f>VLOOKUP(B1269,TableauLibre[],2,0)</f>
        <v>#N/A</v>
      </c>
      <c r="D1269" s="23" t="e">
        <f>VLOOKUP(B1269,TableauLibre[],8,0)</f>
        <v>#N/A</v>
      </c>
      <c r="R1269" s="11">
        <f t="shared" si="57"/>
        <v>0</v>
      </c>
      <c r="T1269" s="1" t="s">
        <v>2571</v>
      </c>
      <c r="U1269" s="1" t="str">
        <f t="shared" si="58"/>
        <v>BIESBROUCK PHILIPPE</v>
      </c>
      <c r="V1269" s="1" t="str">
        <f t="shared" si="59"/>
        <v>05001 – ACAD.CHARLEVILLE-MEZIERES</v>
      </c>
    </row>
    <row r="1270" spans="2:22" ht="15.75" thickBot="1" x14ac:dyDescent="0.3">
      <c r="B1270" s="6">
        <f>'Libre 01-09-2025'!A1271</f>
        <v>0</v>
      </c>
      <c r="C1270" s="1" t="e">
        <f>VLOOKUP(B1270,TableauLibre[],2,0)</f>
        <v>#N/A</v>
      </c>
      <c r="D1270" s="23" t="e">
        <f>VLOOKUP(B1270,TableauLibre[],8,0)</f>
        <v>#N/A</v>
      </c>
      <c r="R1270" s="11">
        <f t="shared" si="57"/>
        <v>0</v>
      </c>
      <c r="T1270" s="1" t="s">
        <v>2573</v>
      </c>
      <c r="U1270" s="1" t="str">
        <f t="shared" si="58"/>
        <v>BINE BERNARD</v>
      </c>
      <c r="V1270" s="1" t="str">
        <f t="shared" si="59"/>
        <v>11035 – C.B. SARREGUEMINES</v>
      </c>
    </row>
    <row r="1271" spans="2:22" ht="15.75" thickBot="1" x14ac:dyDescent="0.3">
      <c r="B1271" s="6">
        <f>'Libre 01-09-2025'!A1272</f>
        <v>0</v>
      </c>
      <c r="C1271" s="1" t="e">
        <f>VLOOKUP(B1271,TableauLibre[],2,0)</f>
        <v>#N/A</v>
      </c>
      <c r="D1271" s="23" t="e">
        <f>VLOOKUP(B1271,TableauLibre[],8,0)</f>
        <v>#N/A</v>
      </c>
      <c r="R1271" s="11">
        <f t="shared" si="57"/>
        <v>0</v>
      </c>
      <c r="T1271" s="1" t="s">
        <v>2575</v>
      </c>
      <c r="U1271" s="1" t="str">
        <f t="shared" si="58"/>
        <v>BISZKO LEON</v>
      </c>
      <c r="V1271" s="1" t="str">
        <f t="shared" si="59"/>
        <v>11021 – A.J.B. THIONVILLE</v>
      </c>
    </row>
    <row r="1272" spans="2:22" ht="15.75" thickBot="1" x14ac:dyDescent="0.3">
      <c r="B1272" s="6">
        <f>'Libre 01-09-2025'!A1273</f>
        <v>0</v>
      </c>
      <c r="C1272" s="1" t="e">
        <f>VLOOKUP(B1272,TableauLibre[],2,0)</f>
        <v>#N/A</v>
      </c>
      <c r="D1272" s="23" t="e">
        <f>VLOOKUP(B1272,TableauLibre[],8,0)</f>
        <v>#N/A</v>
      </c>
      <c r="R1272" s="11">
        <f t="shared" si="57"/>
        <v>0</v>
      </c>
      <c r="T1272" s="1" t="s">
        <v>2577</v>
      </c>
      <c r="U1272" s="1" t="str">
        <f t="shared" si="58"/>
        <v>BLANCHE FRANCIS</v>
      </c>
      <c r="V1272" s="1" t="str">
        <f t="shared" si="59"/>
        <v>01002 – B.C 1935 STRASBOURG-SCHILTIGHEIM</v>
      </c>
    </row>
    <row r="1273" spans="2:22" ht="15.75" thickBot="1" x14ac:dyDescent="0.3">
      <c r="B1273" s="6">
        <f>'Libre 01-09-2025'!A1274</f>
        <v>0</v>
      </c>
      <c r="C1273" s="1" t="e">
        <f>VLOOKUP(B1273,TableauLibre[],2,0)</f>
        <v>#N/A</v>
      </c>
      <c r="D1273" s="23" t="e">
        <f>VLOOKUP(B1273,TableauLibre[],8,0)</f>
        <v>#N/A</v>
      </c>
      <c r="R1273" s="11">
        <f t="shared" si="57"/>
        <v>0</v>
      </c>
      <c r="T1273" s="1" t="s">
        <v>2579</v>
      </c>
      <c r="U1273" s="1" t="str">
        <f t="shared" si="58"/>
        <v>BLONDET GILLES</v>
      </c>
      <c r="V1273" s="1" t="str">
        <f t="shared" si="59"/>
        <v>05001 – ACAD.CHARLEVILLE-MEZIERES</v>
      </c>
    </row>
    <row r="1274" spans="2:22" ht="15.75" thickBot="1" x14ac:dyDescent="0.3">
      <c r="B1274" s="6">
        <f>'Libre 01-09-2025'!A1275</f>
        <v>0</v>
      </c>
      <c r="C1274" s="1" t="e">
        <f>VLOOKUP(B1274,TableauLibre[],2,0)</f>
        <v>#N/A</v>
      </c>
      <c r="D1274" s="23" t="e">
        <f>VLOOKUP(B1274,TableauLibre[],8,0)</f>
        <v>#N/A</v>
      </c>
      <c r="R1274" s="11">
        <f t="shared" si="57"/>
        <v>0</v>
      </c>
      <c r="T1274" s="1" t="s">
        <v>2581</v>
      </c>
      <c r="U1274" s="1" t="str">
        <f t="shared" si="58"/>
        <v>BOEHM YANNICK</v>
      </c>
      <c r="V1274" s="1" t="str">
        <f t="shared" si="59"/>
        <v>01049 – B.C. BARR</v>
      </c>
    </row>
    <row r="1275" spans="2:22" ht="15.75" thickBot="1" x14ac:dyDescent="0.3">
      <c r="B1275" s="6">
        <f>'Libre 01-09-2025'!A1276</f>
        <v>0</v>
      </c>
      <c r="C1275" s="1" t="e">
        <f>VLOOKUP(B1275,TableauLibre[],2,0)</f>
        <v>#N/A</v>
      </c>
      <c r="D1275" s="23" t="e">
        <f>VLOOKUP(B1275,TableauLibre[],8,0)</f>
        <v>#N/A</v>
      </c>
      <c r="R1275" s="11">
        <f t="shared" si="57"/>
        <v>0</v>
      </c>
      <c r="T1275" s="1" t="s">
        <v>2583</v>
      </c>
      <c r="U1275" s="1" t="str">
        <f t="shared" si="58"/>
        <v>BOQUET JEAN PIERRE</v>
      </c>
      <c r="V1275" s="1" t="str">
        <f t="shared" si="59"/>
        <v>11048 – ACADEMIE DE BILLARD DE ST DIZIER</v>
      </c>
    </row>
    <row r="1276" spans="2:22" ht="15.75" thickBot="1" x14ac:dyDescent="0.3">
      <c r="B1276" s="6">
        <f>'Libre 01-09-2025'!A1277</f>
        <v>0</v>
      </c>
      <c r="C1276" s="1" t="e">
        <f>VLOOKUP(B1276,TableauLibre[],2,0)</f>
        <v>#N/A</v>
      </c>
      <c r="D1276" s="23" t="e">
        <f>VLOOKUP(B1276,TableauLibre[],8,0)</f>
        <v>#N/A</v>
      </c>
      <c r="R1276" s="11">
        <f t="shared" si="57"/>
        <v>0</v>
      </c>
      <c r="T1276" s="1" t="s">
        <v>2585</v>
      </c>
      <c r="U1276" s="1" t="str">
        <f t="shared" si="58"/>
        <v>BORDE GERARD</v>
      </c>
      <c r="V1276" s="1" t="str">
        <f t="shared" si="59"/>
        <v>01042 – RETRO CLUB COLMAR</v>
      </c>
    </row>
    <row r="1277" spans="2:22" ht="15.75" thickBot="1" x14ac:dyDescent="0.3">
      <c r="B1277" s="6">
        <f>'Libre 01-09-2025'!A1278</f>
        <v>0</v>
      </c>
      <c r="C1277" s="1" t="e">
        <f>VLOOKUP(B1277,TableauLibre[],2,0)</f>
        <v>#N/A</v>
      </c>
      <c r="D1277" s="23" t="e">
        <f>VLOOKUP(B1277,TableauLibre[],8,0)</f>
        <v>#N/A</v>
      </c>
      <c r="R1277" s="11">
        <f t="shared" si="57"/>
        <v>0</v>
      </c>
      <c r="T1277" s="1" t="s">
        <v>2587</v>
      </c>
      <c r="U1277" s="1" t="str">
        <f t="shared" si="58"/>
        <v>BORNEQUE FABRICE</v>
      </c>
      <c r="V1277" s="1" t="str">
        <f t="shared" si="59"/>
        <v>11067 – BILLARD CLUB FLORANGE</v>
      </c>
    </row>
    <row r="1278" spans="2:22" ht="15.75" thickBot="1" x14ac:dyDescent="0.3">
      <c r="B1278" s="6">
        <f>'Libre 01-09-2025'!A1279</f>
        <v>0</v>
      </c>
      <c r="C1278" s="1" t="e">
        <f>VLOOKUP(B1278,TableauLibre[],2,0)</f>
        <v>#N/A</v>
      </c>
      <c r="D1278" s="23" t="e">
        <f>VLOOKUP(B1278,TableauLibre[],8,0)</f>
        <v>#N/A</v>
      </c>
      <c r="R1278" s="11">
        <f t="shared" si="57"/>
        <v>0</v>
      </c>
      <c r="T1278" s="1" t="s">
        <v>2589</v>
      </c>
      <c r="U1278" s="1" t="str">
        <f t="shared" si="58"/>
        <v>BOUILLIN MICHEL</v>
      </c>
      <c r="V1278" s="1" t="str">
        <f t="shared" si="59"/>
        <v>11027 – ASS. SPORT. LAXOVIENNE DE BILLARD</v>
      </c>
    </row>
    <row r="1279" spans="2:22" ht="15.75" thickBot="1" x14ac:dyDescent="0.3">
      <c r="B1279" s="6">
        <f>'Libre 01-09-2025'!A1280</f>
        <v>0</v>
      </c>
      <c r="C1279" s="1" t="e">
        <f>VLOOKUP(B1279,TableauLibre[],2,0)</f>
        <v>#N/A</v>
      </c>
      <c r="D1279" s="23" t="e">
        <f>VLOOKUP(B1279,TableauLibre[],8,0)</f>
        <v>#N/A</v>
      </c>
      <c r="R1279" s="11">
        <f t="shared" si="57"/>
        <v>0</v>
      </c>
      <c r="T1279" s="1" t="s">
        <v>2591</v>
      </c>
      <c r="U1279" s="1" t="str">
        <f t="shared" si="58"/>
        <v>BOVY JEAN MARIE</v>
      </c>
      <c r="V1279" s="1" t="str">
        <f t="shared" si="59"/>
        <v>05001 – ACAD.CHARLEVILLE-MEZIERES</v>
      </c>
    </row>
    <row r="1280" spans="2:22" ht="15.75" thickBot="1" x14ac:dyDescent="0.3">
      <c r="B1280" s="6">
        <f>'Libre 01-09-2025'!A1281</f>
        <v>0</v>
      </c>
      <c r="C1280" s="1" t="e">
        <f>VLOOKUP(B1280,TableauLibre[],2,0)</f>
        <v>#N/A</v>
      </c>
      <c r="D1280" s="23" t="e">
        <f>VLOOKUP(B1280,TableauLibre[],8,0)</f>
        <v>#N/A</v>
      </c>
      <c r="R1280" s="11">
        <f t="shared" si="57"/>
        <v>0</v>
      </c>
      <c r="T1280" s="1" t="s">
        <v>2593</v>
      </c>
      <c r="U1280" s="1" t="str">
        <f t="shared" si="58"/>
        <v>CARLESSO DOMINIQUE</v>
      </c>
      <c r="V1280" s="1" t="str">
        <f t="shared" si="59"/>
        <v>01035 – B.C. 60 COCOBEN</v>
      </c>
    </row>
    <row r="1281" spans="2:22" ht="15.75" thickBot="1" x14ac:dyDescent="0.3">
      <c r="B1281" s="6">
        <f>'Libre 01-09-2025'!A1282</f>
        <v>0</v>
      </c>
      <c r="C1281" s="1" t="e">
        <f>VLOOKUP(B1281,TableauLibre[],2,0)</f>
        <v>#N/A</v>
      </c>
      <c r="D1281" s="23" t="e">
        <f>VLOOKUP(B1281,TableauLibre[],8,0)</f>
        <v>#N/A</v>
      </c>
      <c r="R1281" s="11">
        <f t="shared" si="57"/>
        <v>0</v>
      </c>
      <c r="T1281" s="1" t="s">
        <v>2595</v>
      </c>
      <c r="U1281" s="1" t="str">
        <f t="shared" si="58"/>
        <v>CARREAU MICHAEL</v>
      </c>
      <c r="V1281" s="1" t="str">
        <f t="shared" si="59"/>
        <v>11027 – ASS. SPORT. LAXOVIENNE DE BILLARD</v>
      </c>
    </row>
    <row r="1282" spans="2:22" ht="15.75" thickBot="1" x14ac:dyDescent="0.3">
      <c r="B1282" s="6">
        <f>'Libre 01-09-2025'!A1283</f>
        <v>0</v>
      </c>
      <c r="C1282" s="1" t="e">
        <f>VLOOKUP(B1282,TableauLibre[],2,0)</f>
        <v>#N/A</v>
      </c>
      <c r="D1282" s="23" t="e">
        <f>VLOOKUP(B1282,TableauLibre[],8,0)</f>
        <v>#N/A</v>
      </c>
      <c r="R1282" s="11">
        <f t="shared" ref="R1282:R1345" si="60">B1282</f>
        <v>0</v>
      </c>
      <c r="T1282" s="1" t="s">
        <v>2597</v>
      </c>
      <c r="U1282" s="1" t="str">
        <f t="shared" ref="U1282:U1345" si="61">VLOOKUP(T1282,B:D,2,0)</f>
        <v>CASTRO PEDRO</v>
      </c>
      <c r="V1282" s="1" t="str">
        <f t="shared" ref="V1282:V1345" si="62">VLOOKUP(T1282,B:D,3,0)</f>
        <v>01002 – B.C 1935 STRASBOURG-SCHILTIGHEIM</v>
      </c>
    </row>
    <row r="1283" spans="2:22" ht="15.75" thickBot="1" x14ac:dyDescent="0.3">
      <c r="B1283" s="6">
        <f>'Libre 01-09-2025'!A1284</f>
        <v>0</v>
      </c>
      <c r="C1283" s="1" t="e">
        <f>VLOOKUP(B1283,TableauLibre[],2,0)</f>
        <v>#N/A</v>
      </c>
      <c r="D1283" s="23" t="e">
        <f>VLOOKUP(B1283,TableauLibre[],8,0)</f>
        <v>#N/A</v>
      </c>
      <c r="R1283" s="11">
        <f t="shared" si="60"/>
        <v>0</v>
      </c>
      <c r="T1283" s="1" t="s">
        <v>2599</v>
      </c>
      <c r="U1283" s="1" t="str">
        <f t="shared" si="61"/>
        <v>CATENNE GEORGES</v>
      </c>
      <c r="V1283" s="1" t="str">
        <f t="shared" si="62"/>
        <v>05042 – ACAD.CHALONNAISE DE BILLARD</v>
      </c>
    </row>
    <row r="1284" spans="2:22" ht="15.75" thickBot="1" x14ac:dyDescent="0.3">
      <c r="B1284" s="6">
        <f>'Libre 01-09-2025'!A1285</f>
        <v>0</v>
      </c>
      <c r="C1284" s="1" t="e">
        <f>VLOOKUP(B1284,TableauLibre[],2,0)</f>
        <v>#N/A</v>
      </c>
      <c r="D1284" s="23" t="e">
        <f>VLOOKUP(B1284,TableauLibre[],8,0)</f>
        <v>#N/A</v>
      </c>
      <c r="R1284" s="11">
        <f t="shared" si="60"/>
        <v>0</v>
      </c>
      <c r="T1284" s="1" t="s">
        <v>2601</v>
      </c>
      <c r="U1284" s="1" t="str">
        <f t="shared" si="61"/>
        <v>CHARPENTIER JACQUES</v>
      </c>
      <c r="V1284" s="1" t="str">
        <f t="shared" si="62"/>
        <v>11034 – BILLARD CLUB EPINAL</v>
      </c>
    </row>
    <row r="1285" spans="2:22" ht="15.75" thickBot="1" x14ac:dyDescent="0.3">
      <c r="B1285" s="6">
        <f>'Libre 01-09-2025'!A1286</f>
        <v>0</v>
      </c>
      <c r="C1285" s="1" t="e">
        <f>VLOOKUP(B1285,TableauLibre[],2,0)</f>
        <v>#N/A</v>
      </c>
      <c r="D1285" s="23" t="e">
        <f>VLOOKUP(B1285,TableauLibre[],8,0)</f>
        <v>#N/A</v>
      </c>
      <c r="R1285" s="11">
        <f t="shared" si="60"/>
        <v>0</v>
      </c>
      <c r="T1285" s="1" t="s">
        <v>2603</v>
      </c>
      <c r="U1285" s="1" t="str">
        <f t="shared" si="61"/>
        <v>CHICHE JEAN LUC</v>
      </c>
      <c r="V1285" s="1" t="str">
        <f t="shared" si="62"/>
        <v>05041 – BILLARD CLUB DE GRAUVES</v>
      </c>
    </row>
    <row r="1286" spans="2:22" ht="15.75" thickBot="1" x14ac:dyDescent="0.3">
      <c r="B1286" s="6">
        <f>'Libre 01-09-2025'!A1287</f>
        <v>0</v>
      </c>
      <c r="C1286" s="1" t="e">
        <f>VLOOKUP(B1286,TableauLibre[],2,0)</f>
        <v>#N/A</v>
      </c>
      <c r="D1286" s="23" t="e">
        <f>VLOOKUP(B1286,TableauLibre[],8,0)</f>
        <v>#N/A</v>
      </c>
      <c r="R1286" s="11">
        <f t="shared" si="60"/>
        <v>0</v>
      </c>
      <c r="T1286" s="1" t="s">
        <v>2605</v>
      </c>
      <c r="U1286" s="1" t="str">
        <f t="shared" si="61"/>
        <v>CHRIST ALEXIS</v>
      </c>
      <c r="V1286" s="1" t="str">
        <f t="shared" si="62"/>
        <v>11048 – ACADEMIE DE BILLARD DE ST DIZIER</v>
      </c>
    </row>
    <row r="1287" spans="2:22" ht="15.75" thickBot="1" x14ac:dyDescent="0.3">
      <c r="B1287" s="6">
        <f>'Libre 01-09-2025'!A1288</f>
        <v>0</v>
      </c>
      <c r="C1287" s="1" t="e">
        <f>VLOOKUP(B1287,TableauLibre[],2,0)</f>
        <v>#N/A</v>
      </c>
      <c r="D1287" s="23" t="e">
        <f>VLOOKUP(B1287,TableauLibre[],8,0)</f>
        <v>#N/A</v>
      </c>
      <c r="R1287" s="11">
        <f t="shared" si="60"/>
        <v>0</v>
      </c>
      <c r="T1287" s="1" t="s">
        <v>2607</v>
      </c>
      <c r="U1287" s="1" t="str">
        <f t="shared" si="61"/>
        <v>CHRIST LIONEL</v>
      </c>
      <c r="V1287" s="1" t="str">
        <f t="shared" si="62"/>
        <v>11048 – ACADEMIE DE BILLARD DE ST DIZIER</v>
      </c>
    </row>
    <row r="1288" spans="2:22" ht="15.75" thickBot="1" x14ac:dyDescent="0.3">
      <c r="B1288" s="6">
        <f>'Libre 01-09-2025'!A1289</f>
        <v>0</v>
      </c>
      <c r="C1288" s="1" t="e">
        <f>VLOOKUP(B1288,TableauLibre[],2,0)</f>
        <v>#N/A</v>
      </c>
      <c r="D1288" s="23" t="e">
        <f>VLOOKUP(B1288,TableauLibre[],8,0)</f>
        <v>#N/A</v>
      </c>
      <c r="R1288" s="11">
        <f t="shared" si="60"/>
        <v>0</v>
      </c>
      <c r="T1288" s="1" t="s">
        <v>2609</v>
      </c>
      <c r="U1288" s="1" t="str">
        <f t="shared" si="61"/>
        <v>CIFTCI ORHAN</v>
      </c>
      <c r="V1288" s="1" t="str">
        <f t="shared" si="62"/>
        <v>05043 – ACAD. TAPIS VERT DE REIMS</v>
      </c>
    </row>
    <row r="1289" spans="2:22" ht="15.75" thickBot="1" x14ac:dyDescent="0.3">
      <c r="B1289" s="6">
        <f>'Libre 01-09-2025'!A1290</f>
        <v>0</v>
      </c>
      <c r="C1289" s="1" t="e">
        <f>VLOOKUP(B1289,TableauLibre[],2,0)</f>
        <v>#N/A</v>
      </c>
      <c r="D1289" s="23" t="e">
        <f>VLOOKUP(B1289,TableauLibre[],8,0)</f>
        <v>#N/A</v>
      </c>
      <c r="R1289" s="11">
        <f t="shared" si="60"/>
        <v>0</v>
      </c>
      <c r="T1289" s="1" t="s">
        <v>2611</v>
      </c>
      <c r="U1289" s="1" t="str">
        <f t="shared" si="61"/>
        <v>CLEMENT JEAN</v>
      </c>
      <c r="V1289" s="1" t="str">
        <f t="shared" si="62"/>
        <v>11023 – BILLARD CLUB NEUVES MAISONS</v>
      </c>
    </row>
    <row r="1290" spans="2:22" ht="15.75" thickBot="1" x14ac:dyDescent="0.3">
      <c r="B1290" s="6">
        <f>'Libre 01-09-2025'!A1291</f>
        <v>0</v>
      </c>
      <c r="C1290" s="1" t="e">
        <f>VLOOKUP(B1290,TableauLibre[],2,0)</f>
        <v>#N/A</v>
      </c>
      <c r="D1290" s="23" t="e">
        <f>VLOOKUP(B1290,TableauLibre[],8,0)</f>
        <v>#N/A</v>
      </c>
      <c r="R1290" s="11">
        <f t="shared" si="60"/>
        <v>0</v>
      </c>
      <c r="T1290" s="1" t="s">
        <v>2613</v>
      </c>
      <c r="U1290" s="1" t="str">
        <f t="shared" si="61"/>
        <v>COSSENET DAVID</v>
      </c>
      <c r="V1290" s="1" t="str">
        <f t="shared" si="62"/>
        <v>01049 – B.C. BARR</v>
      </c>
    </row>
    <row r="1291" spans="2:22" ht="15.75" thickBot="1" x14ac:dyDescent="0.3">
      <c r="B1291" s="6">
        <f>'Libre 01-09-2025'!A1292</f>
        <v>0</v>
      </c>
      <c r="C1291" s="1" t="e">
        <f>VLOOKUP(B1291,TableauLibre[],2,0)</f>
        <v>#N/A</v>
      </c>
      <c r="D1291" s="23" t="e">
        <f>VLOOKUP(B1291,TableauLibre[],8,0)</f>
        <v>#N/A</v>
      </c>
      <c r="R1291" s="11">
        <f t="shared" si="60"/>
        <v>0</v>
      </c>
      <c r="T1291" s="1" t="s">
        <v>2615</v>
      </c>
      <c r="U1291" s="1" t="str">
        <f t="shared" si="61"/>
        <v>COURRIER CHRISTIAN</v>
      </c>
      <c r="V1291" s="1" t="str">
        <f t="shared" si="62"/>
        <v>11023 – BILLARD CLUB NEUVES MAISONS</v>
      </c>
    </row>
    <row r="1292" spans="2:22" ht="15.75" thickBot="1" x14ac:dyDescent="0.3">
      <c r="B1292" s="6">
        <f>'Libre 01-09-2025'!A1293</f>
        <v>0</v>
      </c>
      <c r="C1292" s="1" t="e">
        <f>VLOOKUP(B1292,TableauLibre[],2,0)</f>
        <v>#N/A</v>
      </c>
      <c r="D1292" s="23" t="e">
        <f>VLOOKUP(B1292,TableauLibre[],8,0)</f>
        <v>#N/A</v>
      </c>
      <c r="R1292" s="11">
        <f t="shared" si="60"/>
        <v>0</v>
      </c>
      <c r="T1292" s="1" t="s">
        <v>2617</v>
      </c>
      <c r="U1292" s="1" t="str">
        <f t="shared" si="61"/>
        <v>DA SILVA MANUEL</v>
      </c>
      <c r="V1292" s="1" t="str">
        <f t="shared" si="62"/>
        <v>11055 – BILLARD CLUB TOULOIS</v>
      </c>
    </row>
    <row r="1293" spans="2:22" ht="15.75" thickBot="1" x14ac:dyDescent="0.3">
      <c r="B1293" s="6">
        <f>'Libre 01-09-2025'!A1294</f>
        <v>0</v>
      </c>
      <c r="C1293" s="1" t="e">
        <f>VLOOKUP(B1293,TableauLibre[],2,0)</f>
        <v>#N/A</v>
      </c>
      <c r="D1293" s="23" t="e">
        <f>VLOOKUP(B1293,TableauLibre[],8,0)</f>
        <v>#N/A</v>
      </c>
      <c r="R1293" s="11">
        <f t="shared" si="60"/>
        <v>0</v>
      </c>
      <c r="T1293" s="1" t="s">
        <v>2619</v>
      </c>
      <c r="U1293" s="1" t="str">
        <f t="shared" si="61"/>
        <v>DAUVE ALAIN</v>
      </c>
      <c r="V1293" s="1" t="str">
        <f t="shared" si="62"/>
        <v>11048 – ACADEMIE DE BILLARD DE ST DIZIER</v>
      </c>
    </row>
    <row r="1294" spans="2:22" ht="15.75" thickBot="1" x14ac:dyDescent="0.3">
      <c r="B1294" s="6">
        <f>'Libre 01-09-2025'!A1295</f>
        <v>0</v>
      </c>
      <c r="C1294" s="1" t="e">
        <f>VLOOKUP(B1294,TableauLibre[],2,0)</f>
        <v>#N/A</v>
      </c>
      <c r="D1294" s="23" t="e">
        <f>VLOOKUP(B1294,TableauLibre[],8,0)</f>
        <v>#N/A</v>
      </c>
      <c r="R1294" s="11">
        <f t="shared" si="60"/>
        <v>0</v>
      </c>
      <c r="T1294" s="1" t="s">
        <v>2621</v>
      </c>
      <c r="U1294" s="1" t="str">
        <f t="shared" si="61"/>
        <v>DAVID NICOLAS</v>
      </c>
      <c r="V1294" s="1" t="str">
        <f t="shared" si="62"/>
        <v>11027 – ASS. SPORT. LAXOVIENNE DE BILLARD</v>
      </c>
    </row>
    <row r="1295" spans="2:22" ht="15.75" thickBot="1" x14ac:dyDescent="0.3">
      <c r="B1295" s="6">
        <f>'Libre 01-09-2025'!A1296</f>
        <v>0</v>
      </c>
      <c r="C1295" s="1" t="e">
        <f>VLOOKUP(B1295,TableauLibre[],2,0)</f>
        <v>#N/A</v>
      </c>
      <c r="D1295" s="23" t="e">
        <f>VLOOKUP(B1295,TableauLibre[],8,0)</f>
        <v>#N/A</v>
      </c>
      <c r="R1295" s="11">
        <f t="shared" si="60"/>
        <v>0</v>
      </c>
      <c r="T1295" s="1" t="s">
        <v>2623</v>
      </c>
      <c r="U1295" s="1" t="str">
        <f t="shared" si="61"/>
        <v>DENIS PATRICK</v>
      </c>
      <c r="V1295" s="1" t="str">
        <f t="shared" si="62"/>
        <v>11078 – BILLARD CLUB DE BRIEY</v>
      </c>
    </row>
    <row r="1296" spans="2:22" ht="15.75" thickBot="1" x14ac:dyDescent="0.3">
      <c r="B1296" s="6">
        <f>'Libre 01-09-2025'!A1297</f>
        <v>0</v>
      </c>
      <c r="C1296" s="1" t="e">
        <f>VLOOKUP(B1296,TableauLibre[],2,0)</f>
        <v>#N/A</v>
      </c>
      <c r="D1296" s="23" t="e">
        <f>VLOOKUP(B1296,TableauLibre[],8,0)</f>
        <v>#N/A</v>
      </c>
      <c r="R1296" s="11">
        <f t="shared" si="60"/>
        <v>0</v>
      </c>
      <c r="T1296" s="1" t="s">
        <v>2625</v>
      </c>
      <c r="U1296" s="1" t="str">
        <f t="shared" si="61"/>
        <v>DIDIER CHRISTIAN</v>
      </c>
      <c r="V1296" s="1" t="str">
        <f t="shared" si="62"/>
        <v>11042 – BILLARD CLUB STEPHANOIS</v>
      </c>
    </row>
    <row r="1297" spans="2:22" ht="15.75" thickBot="1" x14ac:dyDescent="0.3">
      <c r="B1297" s="6">
        <f>'Libre 01-09-2025'!A1298</f>
        <v>0</v>
      </c>
      <c r="C1297" s="1" t="e">
        <f>VLOOKUP(B1297,TableauLibre[],2,0)</f>
        <v>#N/A</v>
      </c>
      <c r="D1297" s="23" t="e">
        <f>VLOOKUP(B1297,TableauLibre[],8,0)</f>
        <v>#N/A</v>
      </c>
      <c r="R1297" s="11">
        <f t="shared" si="60"/>
        <v>0</v>
      </c>
      <c r="T1297" s="1" t="s">
        <v>2627</v>
      </c>
      <c r="U1297" s="1" t="str">
        <f t="shared" si="61"/>
        <v>DURUPT MARTIAL</v>
      </c>
      <c r="V1297" s="1" t="str">
        <f t="shared" si="62"/>
        <v>11064 – BILLARD CLUB ELOYES</v>
      </c>
    </row>
    <row r="1298" spans="2:22" ht="15.75" thickBot="1" x14ac:dyDescent="0.3">
      <c r="B1298" s="6">
        <f>'Libre 01-09-2025'!A1299</f>
        <v>0</v>
      </c>
      <c r="C1298" s="1" t="e">
        <f>VLOOKUP(B1298,TableauLibre[],2,0)</f>
        <v>#N/A</v>
      </c>
      <c r="D1298" s="23" t="e">
        <f>VLOOKUP(B1298,TableauLibre[],8,0)</f>
        <v>#N/A</v>
      </c>
      <c r="R1298" s="11">
        <f t="shared" si="60"/>
        <v>0</v>
      </c>
      <c r="T1298" s="1" t="s">
        <v>2890</v>
      </c>
      <c r="U1298" s="1" t="str">
        <f t="shared" si="61"/>
        <v>DURUPT TINO</v>
      </c>
      <c r="V1298" s="1" t="str">
        <f t="shared" si="62"/>
        <v>11064 – BILLARD CLUB ELOYES</v>
      </c>
    </row>
    <row r="1299" spans="2:22" ht="15.75" thickBot="1" x14ac:dyDescent="0.3">
      <c r="B1299" s="6">
        <f>'Libre 01-09-2025'!A1300</f>
        <v>0</v>
      </c>
      <c r="C1299" s="1" t="e">
        <f>VLOOKUP(B1299,TableauLibre[],2,0)</f>
        <v>#N/A</v>
      </c>
      <c r="D1299" s="23" t="e">
        <f>VLOOKUP(B1299,TableauLibre[],8,0)</f>
        <v>#N/A</v>
      </c>
      <c r="R1299" s="11">
        <f t="shared" si="60"/>
        <v>0</v>
      </c>
      <c r="T1299" s="1" t="s">
        <v>2629</v>
      </c>
      <c r="U1299" s="1" t="str">
        <f t="shared" si="61"/>
        <v>ECK BERTRAND</v>
      </c>
      <c r="V1299" s="1" t="str">
        <f t="shared" si="62"/>
        <v>11003 – BILLARD CLUB BAN SAINT MARTIN</v>
      </c>
    </row>
    <row r="1300" spans="2:22" ht="15.75" thickBot="1" x14ac:dyDescent="0.3">
      <c r="B1300" s="7">
        <f>'Libre 01-09-2025'!A1301</f>
        <v>0</v>
      </c>
      <c r="C1300" s="1" t="e">
        <f>VLOOKUP(B1300,TableauLibre[],2,0)</f>
        <v>#N/A</v>
      </c>
      <c r="D1300" s="23" t="e">
        <f>VLOOKUP(B1300,TableauLibre[],8,0)</f>
        <v>#N/A</v>
      </c>
      <c r="R1300" s="11">
        <f t="shared" si="60"/>
        <v>0</v>
      </c>
      <c r="T1300" s="1" t="s">
        <v>2631</v>
      </c>
      <c r="U1300" s="1" t="str">
        <f t="shared" si="61"/>
        <v>EYCHENNE BERNARD</v>
      </c>
      <c r="V1300" s="1" t="str">
        <f t="shared" si="62"/>
        <v>01010 – B.C. LINGOLSHEIM</v>
      </c>
    </row>
    <row r="1301" spans="2:22" ht="15.75" thickBot="1" x14ac:dyDescent="0.3">
      <c r="B1301" s="18" t="str">
        <f>F1</f>
        <v>010134 U</v>
      </c>
      <c r="C1301" s="18" t="str">
        <f t="shared" ref="C1301:D1301" si="63">G1</f>
        <v>AKTAS SUAT</v>
      </c>
      <c r="D1301" s="18" t="str">
        <f t="shared" si="63"/>
        <v>01044 – F.C. MULHOUSE</v>
      </c>
      <c r="R1301" s="11" t="str">
        <f t="shared" si="60"/>
        <v>010134 U</v>
      </c>
      <c r="T1301" s="1" t="s">
        <v>2633</v>
      </c>
      <c r="U1301" s="1" t="str">
        <f t="shared" si="61"/>
        <v>FATH CLAUDE</v>
      </c>
      <c r="V1301" s="1" t="str">
        <f t="shared" si="62"/>
        <v>01004 – B.C. BISCHHEIM</v>
      </c>
    </row>
    <row r="1302" spans="2:22" ht="15.75" thickBot="1" x14ac:dyDescent="0.3">
      <c r="B1302" s="18" t="str">
        <f>F2</f>
        <v>011904 W</v>
      </c>
      <c r="C1302" s="18" t="str">
        <f t="shared" ref="C1302:C1365" si="64">G2</f>
        <v>ALES VERONIQUE</v>
      </c>
      <c r="D1302" s="18" t="str">
        <f t="shared" ref="D1302:D1365" si="65">H2</f>
        <v>05043 – ACAD. TAPIS VERT DE REIMS</v>
      </c>
      <c r="R1302" s="11" t="str">
        <f t="shared" si="60"/>
        <v>011904 W</v>
      </c>
      <c r="T1302" s="1" t="s">
        <v>2635</v>
      </c>
      <c r="U1302" s="1" t="str">
        <f t="shared" si="61"/>
        <v>FELTZ MICHEL</v>
      </c>
      <c r="V1302" s="1" t="str">
        <f t="shared" si="62"/>
        <v>01035 – B.C. 60 COCOBEN</v>
      </c>
    </row>
    <row r="1303" spans="2:22" ht="15.75" thickBot="1" x14ac:dyDescent="0.3">
      <c r="B1303" s="18" t="str">
        <f t="shared" ref="B1303:B1366" si="66">F3</f>
        <v>127316 U</v>
      </c>
      <c r="C1303" s="18" t="str">
        <f t="shared" si="64"/>
        <v>ALEXANDRE GERARD</v>
      </c>
      <c r="D1303" s="18" t="str">
        <f t="shared" si="65"/>
        <v>05041 – BILLARD CLUB DE GRAUVES</v>
      </c>
      <c r="R1303" s="11" t="str">
        <f t="shared" si="60"/>
        <v>127316 U</v>
      </c>
      <c r="T1303" s="1" t="s">
        <v>2638</v>
      </c>
      <c r="U1303" s="1" t="str">
        <f t="shared" si="61"/>
        <v>GOBIN ANDRE</v>
      </c>
      <c r="V1303" s="1" t="str">
        <f t="shared" si="62"/>
        <v>05040 – EPERNAY BILLARD CLUB</v>
      </c>
    </row>
    <row r="1304" spans="2:22" ht="15.75" thickBot="1" x14ac:dyDescent="0.3">
      <c r="B1304" s="18" t="str">
        <f t="shared" si="66"/>
        <v>129668 G</v>
      </c>
      <c r="C1304" s="18" t="str">
        <f t="shared" si="64"/>
        <v>ALVES KEVIN</v>
      </c>
      <c r="D1304" s="18" t="str">
        <f t="shared" si="65"/>
        <v>11033 – BILLARD CLUB AUDUN VILLERUPT</v>
      </c>
      <c r="R1304" s="11" t="str">
        <f t="shared" si="60"/>
        <v>129668 G</v>
      </c>
      <c r="T1304" s="1" t="s">
        <v>2640</v>
      </c>
      <c r="U1304" s="1" t="str">
        <f t="shared" si="61"/>
        <v>GORGUN MESUT</v>
      </c>
      <c r="V1304" s="1" t="str">
        <f t="shared" si="62"/>
        <v>01049 – B.C. BARR</v>
      </c>
    </row>
    <row r="1305" spans="2:22" ht="15.75" thickBot="1" x14ac:dyDescent="0.3">
      <c r="B1305" s="18" t="str">
        <f t="shared" si="66"/>
        <v>127839 X</v>
      </c>
      <c r="C1305" s="18" t="str">
        <f t="shared" si="64"/>
        <v>ANDRE CLAUDE</v>
      </c>
      <c r="D1305" s="18" t="str">
        <f t="shared" si="65"/>
        <v>05045 – BILLARD CLUB AGEEN</v>
      </c>
      <c r="R1305" s="11" t="str">
        <f t="shared" si="60"/>
        <v>127839 X</v>
      </c>
      <c r="T1305" s="1" t="s">
        <v>2892</v>
      </c>
      <c r="U1305" s="1" t="str">
        <f t="shared" si="61"/>
        <v>GRAVET GERARD</v>
      </c>
      <c r="V1305" s="1" t="str">
        <f t="shared" si="62"/>
        <v>05043 – ACAD. TAPIS VERT DE REIMS</v>
      </c>
    </row>
    <row r="1306" spans="2:22" ht="15.75" thickBot="1" x14ac:dyDescent="0.3">
      <c r="B1306" s="18" t="str">
        <f t="shared" si="66"/>
        <v>128039 P</v>
      </c>
      <c r="C1306" s="18" t="str">
        <f t="shared" si="64"/>
        <v>ANDRE JACQUES</v>
      </c>
      <c r="D1306" s="18" t="str">
        <f t="shared" si="65"/>
        <v>01020 – B.C. 1947 SELESTAT</v>
      </c>
      <c r="R1306" s="11" t="str">
        <f t="shared" si="60"/>
        <v>128039 P</v>
      </c>
      <c r="T1306" s="1" t="s">
        <v>2642</v>
      </c>
      <c r="U1306" s="1" t="str">
        <f t="shared" si="61"/>
        <v>GRUNENBERGER OLIVIER</v>
      </c>
      <c r="V1306" s="1" t="str">
        <f t="shared" si="62"/>
        <v>05001 – ACAD.CHARLEVILLE-MEZIERES</v>
      </c>
    </row>
    <row r="1307" spans="2:22" ht="15.75" thickBot="1" x14ac:dyDescent="0.3">
      <c r="B1307" s="18" t="str">
        <f t="shared" si="66"/>
        <v>014760 S</v>
      </c>
      <c r="C1307" s="18" t="str">
        <f t="shared" si="64"/>
        <v>ANSELIN JOEL</v>
      </c>
      <c r="D1307" s="18" t="str">
        <f t="shared" si="65"/>
        <v>11003 – BILLARD CLUB BAN SAINT MARTIN</v>
      </c>
      <c r="R1307" s="11" t="str">
        <f t="shared" si="60"/>
        <v>014760 S</v>
      </c>
      <c r="T1307" s="1" t="s">
        <v>2644</v>
      </c>
      <c r="U1307" s="1" t="str">
        <f t="shared" si="61"/>
        <v>GUERREIRO JEREMY</v>
      </c>
      <c r="V1307" s="1" t="str">
        <f t="shared" si="62"/>
        <v>11047 – C.A.B. COMMERCY</v>
      </c>
    </row>
    <row r="1308" spans="2:22" ht="15.75" thickBot="1" x14ac:dyDescent="0.3">
      <c r="B1308" s="18" t="str">
        <f t="shared" si="66"/>
        <v>159137 A</v>
      </c>
      <c r="C1308" s="18" t="str">
        <f t="shared" si="64"/>
        <v>ANSELM MAURICE</v>
      </c>
      <c r="D1308" s="18" t="str">
        <f t="shared" si="65"/>
        <v>01049 – B.C. BARR</v>
      </c>
      <c r="R1308" s="11" t="str">
        <f t="shared" si="60"/>
        <v>159137 A</v>
      </c>
      <c r="T1308" s="1" t="s">
        <v>2646</v>
      </c>
      <c r="U1308" s="1" t="str">
        <f t="shared" si="61"/>
        <v>GUILLAUME DANIEL</v>
      </c>
      <c r="V1308" s="1" t="str">
        <f t="shared" si="62"/>
        <v>05043 – ACAD. TAPIS VERT DE REIMS</v>
      </c>
    </row>
    <row r="1309" spans="2:22" ht="15.75" thickBot="1" x14ac:dyDescent="0.3">
      <c r="B1309" s="18" t="str">
        <f t="shared" si="66"/>
        <v>102834 E</v>
      </c>
      <c r="C1309" s="18" t="str">
        <f t="shared" si="64"/>
        <v>ANTOINE HERVE</v>
      </c>
      <c r="D1309" s="18" t="str">
        <f t="shared" si="65"/>
        <v>11044 – SAINT-DIE DES VOSGES BILLARD</v>
      </c>
      <c r="R1309" s="11" t="str">
        <f t="shared" si="60"/>
        <v>102834 E</v>
      </c>
      <c r="T1309" s="1" t="s">
        <v>2648</v>
      </c>
      <c r="U1309" s="1" t="str">
        <f t="shared" si="61"/>
        <v>GULLY ANDRE</v>
      </c>
      <c r="V1309" s="1" t="str">
        <f t="shared" si="62"/>
        <v>01006 – AMICALE DE BILLARD ECKBOLSHEIM</v>
      </c>
    </row>
    <row r="1310" spans="2:22" ht="15.75" thickBot="1" x14ac:dyDescent="0.3">
      <c r="B1310" s="18" t="str">
        <f t="shared" si="66"/>
        <v>142927 F</v>
      </c>
      <c r="C1310" s="18" t="str">
        <f t="shared" si="64"/>
        <v>ARIKLIGIL MUSTAFA</v>
      </c>
      <c r="D1310" s="18" t="str">
        <f t="shared" si="65"/>
        <v>11073 – BILLARD CLUB GERARDMER</v>
      </c>
      <c r="R1310" s="11" t="str">
        <f t="shared" si="60"/>
        <v>142927 F</v>
      </c>
      <c r="T1310" s="1" t="s">
        <v>2650</v>
      </c>
      <c r="U1310" s="1" t="str">
        <f t="shared" si="61"/>
        <v>HABCHI RABAH</v>
      </c>
      <c r="V1310" s="1" t="str">
        <f t="shared" si="62"/>
        <v>11005 – E.S. HAGONDANGE</v>
      </c>
    </row>
    <row r="1311" spans="2:22" ht="15.75" thickBot="1" x14ac:dyDescent="0.3">
      <c r="B1311" s="18" t="str">
        <f t="shared" si="66"/>
        <v>102882 A</v>
      </c>
      <c r="C1311" s="18" t="str">
        <f t="shared" si="64"/>
        <v>AUBEL JACQUES</v>
      </c>
      <c r="D1311" s="18" t="str">
        <f t="shared" si="65"/>
        <v>11034 – BILLARD CLUB EPINAL</v>
      </c>
      <c r="R1311" s="11" t="str">
        <f t="shared" si="60"/>
        <v>102882 A</v>
      </c>
      <c r="T1311" s="1" t="s">
        <v>2652</v>
      </c>
      <c r="U1311" s="1" t="str">
        <f t="shared" si="61"/>
        <v>HABY CLAUDE</v>
      </c>
      <c r="V1311" s="1" t="str">
        <f t="shared" si="62"/>
        <v>01044 – F.C. MULHOUSE</v>
      </c>
    </row>
    <row r="1312" spans="2:22" ht="15.75" thickBot="1" x14ac:dyDescent="0.3">
      <c r="B1312" s="18" t="str">
        <f t="shared" si="66"/>
        <v>015334 U</v>
      </c>
      <c r="C1312" s="18" t="str">
        <f t="shared" si="64"/>
        <v>AUBERT ERIC</v>
      </c>
      <c r="D1312" s="18" t="str">
        <f t="shared" si="65"/>
        <v>11029 – BILLARD CLUB MUSSIPONTAIN</v>
      </c>
      <c r="R1312" s="11" t="str">
        <f t="shared" si="60"/>
        <v>015334 U</v>
      </c>
      <c r="T1312" s="1" t="s">
        <v>2654</v>
      </c>
      <c r="U1312" s="1" t="str">
        <f t="shared" si="61"/>
        <v>HANSER JEAN MARIE</v>
      </c>
      <c r="V1312" s="1" t="str">
        <f t="shared" si="62"/>
        <v>11013 – BILLARD CLUB METZ</v>
      </c>
    </row>
    <row r="1313" spans="2:22" ht="15.75" thickBot="1" x14ac:dyDescent="0.3">
      <c r="B1313" s="18" t="str">
        <f t="shared" si="66"/>
        <v>129689 B</v>
      </c>
      <c r="C1313" s="18" t="str">
        <f t="shared" si="64"/>
        <v>AUBERT JORDAN</v>
      </c>
      <c r="D1313" s="18" t="str">
        <f t="shared" si="65"/>
        <v>11029 – BILLARD CLUB MUSSIPONTAIN</v>
      </c>
      <c r="R1313" s="11" t="str">
        <f t="shared" si="60"/>
        <v>129689 B</v>
      </c>
      <c r="T1313" s="1" t="s">
        <v>2656</v>
      </c>
      <c r="U1313" s="1" t="str">
        <f t="shared" si="61"/>
        <v>HARTHONG ALAIN</v>
      </c>
      <c r="V1313" s="1" t="str">
        <f t="shared" si="62"/>
        <v>01041 – COLMAR BILLARD CLUB 71</v>
      </c>
    </row>
    <row r="1314" spans="2:22" ht="15.75" thickBot="1" x14ac:dyDescent="0.3">
      <c r="B1314" s="18" t="str">
        <f t="shared" si="66"/>
        <v>142906 K</v>
      </c>
      <c r="C1314" s="18" t="str">
        <f t="shared" si="64"/>
        <v>AUBERT JULIE</v>
      </c>
      <c r="D1314" s="18" t="str">
        <f t="shared" si="65"/>
        <v>11029 – BILLARD CLUB MUSSIPONTAIN</v>
      </c>
      <c r="R1314" s="11" t="str">
        <f t="shared" si="60"/>
        <v>142906 K</v>
      </c>
      <c r="T1314" s="1" t="s">
        <v>2658</v>
      </c>
      <c r="U1314" s="1" t="str">
        <f t="shared" si="61"/>
        <v>HENNEQUIN NICOLAS</v>
      </c>
      <c r="V1314" s="1" t="str">
        <f t="shared" si="62"/>
        <v>11049 – BILLARD CLUB MONTIER EN DER</v>
      </c>
    </row>
    <row r="1315" spans="2:22" ht="15.75" thickBot="1" x14ac:dyDescent="0.3">
      <c r="B1315" s="18" t="str">
        <f t="shared" si="66"/>
        <v>118934 K</v>
      </c>
      <c r="C1315" s="18" t="str">
        <f t="shared" si="64"/>
        <v>AUBERT MYRIAM</v>
      </c>
      <c r="D1315" s="18" t="str">
        <f t="shared" si="65"/>
        <v>11029 – BILLARD CLUB MUSSIPONTAIN</v>
      </c>
      <c r="R1315" s="11" t="str">
        <f t="shared" si="60"/>
        <v>118934 K</v>
      </c>
      <c r="T1315" s="1" t="s">
        <v>2660</v>
      </c>
      <c r="U1315" s="1" t="str">
        <f t="shared" si="61"/>
        <v>HENRION CHRISTIAN</v>
      </c>
      <c r="V1315" s="1" t="str">
        <f t="shared" si="62"/>
        <v>11029 – BILLARD CLUB MUSSIPONTAIN</v>
      </c>
    </row>
    <row r="1316" spans="2:22" ht="15.75" thickBot="1" x14ac:dyDescent="0.3">
      <c r="B1316" s="18" t="str">
        <f t="shared" si="66"/>
        <v>160283 W</v>
      </c>
      <c r="C1316" s="18" t="str">
        <f t="shared" si="64"/>
        <v>AUBRY YANNICK</v>
      </c>
      <c r="D1316" s="18" t="str">
        <f t="shared" si="65"/>
        <v>05028 – BILLARD CLUB DE MARIGNY ST FLAVY</v>
      </c>
      <c r="R1316" s="11" t="str">
        <f t="shared" si="60"/>
        <v>160283 W</v>
      </c>
      <c r="T1316" s="1" t="s">
        <v>2662</v>
      </c>
      <c r="U1316" s="1" t="str">
        <f t="shared" si="61"/>
        <v>HERMAL MATHIEU</v>
      </c>
      <c r="V1316" s="1" t="str">
        <f t="shared" si="62"/>
        <v>11035 – C.B. SARREGUEMINES</v>
      </c>
    </row>
    <row r="1317" spans="2:22" ht="15.75" thickBot="1" x14ac:dyDescent="0.3">
      <c r="B1317" s="18" t="str">
        <f t="shared" si="66"/>
        <v>140963 R</v>
      </c>
      <c r="C1317" s="18" t="str">
        <f t="shared" si="64"/>
        <v>AUBURTIN JOEL</v>
      </c>
      <c r="D1317" s="18" t="str">
        <f t="shared" si="65"/>
        <v>11023 – BILLARD CLUB NEUVES MAISONS</v>
      </c>
      <c r="R1317" s="11" t="str">
        <f t="shared" si="60"/>
        <v>140963 R</v>
      </c>
      <c r="T1317" s="1" t="s">
        <v>2664</v>
      </c>
      <c r="U1317" s="1" t="str">
        <f t="shared" si="61"/>
        <v>HERVELIN GABRIEL</v>
      </c>
      <c r="V1317" s="1" t="str">
        <f t="shared" si="62"/>
        <v>11048 – ACADEMIE DE BILLARD DE ST DIZIER</v>
      </c>
    </row>
    <row r="1318" spans="2:22" ht="15.75" thickBot="1" x14ac:dyDescent="0.3">
      <c r="B1318" s="18" t="str">
        <f t="shared" si="66"/>
        <v>011941 H</v>
      </c>
      <c r="C1318" s="18" t="str">
        <f t="shared" si="64"/>
        <v>AUTREAU BERNARD</v>
      </c>
      <c r="D1318" s="18" t="str">
        <f t="shared" si="65"/>
        <v>05047 – BILLARD CLUB SEZANNAIS</v>
      </c>
      <c r="R1318" s="11" t="str">
        <f t="shared" si="60"/>
        <v>011941 H</v>
      </c>
      <c r="T1318" s="1" t="s">
        <v>2666</v>
      </c>
      <c r="U1318" s="1" t="str">
        <f t="shared" si="61"/>
        <v>HOERTH JEAN CLAUDE</v>
      </c>
      <c r="V1318" s="1" t="str">
        <f t="shared" si="62"/>
        <v>01049 – B.C. BARR</v>
      </c>
    </row>
    <row r="1319" spans="2:22" ht="15.75" thickBot="1" x14ac:dyDescent="0.3">
      <c r="B1319" s="18" t="str">
        <f t="shared" si="66"/>
        <v>153258 K</v>
      </c>
      <c r="C1319" s="18" t="str">
        <f t="shared" si="64"/>
        <v>BABE DAMIEN</v>
      </c>
      <c r="D1319" s="18" t="str">
        <f t="shared" si="65"/>
        <v>01041 – COLMAR BILLARD CLUB 71</v>
      </c>
      <c r="R1319" s="11" t="str">
        <f t="shared" si="60"/>
        <v>153258 K</v>
      </c>
      <c r="T1319" s="1" t="s">
        <v>2668</v>
      </c>
      <c r="U1319" s="1" t="str">
        <f t="shared" si="61"/>
        <v>HUMMEL GERARD</v>
      </c>
      <c r="V1319" s="1" t="str">
        <f t="shared" si="62"/>
        <v>01016 – B.C. HAGUENAU</v>
      </c>
    </row>
    <row r="1320" spans="2:22" ht="15.75" thickBot="1" x14ac:dyDescent="0.3">
      <c r="B1320" s="18" t="str">
        <f t="shared" si="66"/>
        <v>010027 R</v>
      </c>
      <c r="C1320" s="18" t="str">
        <f t="shared" si="64"/>
        <v>BACHMANN ALAIN</v>
      </c>
      <c r="D1320" s="18" t="str">
        <f t="shared" si="65"/>
        <v>01006 – AMICALE DE BILLARD ECKBOLSHEIM</v>
      </c>
      <c r="R1320" s="11" t="str">
        <f t="shared" si="60"/>
        <v>010027 R</v>
      </c>
      <c r="T1320" s="1" t="s">
        <v>2670</v>
      </c>
      <c r="U1320" s="1" t="str">
        <f t="shared" si="61"/>
        <v>INANC SAHIN</v>
      </c>
      <c r="V1320" s="1" t="str">
        <f t="shared" si="62"/>
        <v>01027 – B.C. GUEBWILLER</v>
      </c>
    </row>
    <row r="1321" spans="2:22" ht="15.75" thickBot="1" x14ac:dyDescent="0.3">
      <c r="B1321" s="18" t="str">
        <f t="shared" si="66"/>
        <v>124370 M</v>
      </c>
      <c r="C1321" s="18" t="str">
        <f t="shared" si="64"/>
        <v>BAGNON DAVID</v>
      </c>
      <c r="D1321" s="18" t="str">
        <f t="shared" si="65"/>
        <v>11022 – ACADEMIE DE BILLARD SAINT-MAX / NANCY</v>
      </c>
      <c r="R1321" s="11" t="str">
        <f t="shared" si="60"/>
        <v>124370 M</v>
      </c>
      <c r="T1321" s="1" t="s">
        <v>2672</v>
      </c>
      <c r="U1321" s="1" t="str">
        <f t="shared" si="61"/>
        <v>JEZIORNY FELIX</v>
      </c>
      <c r="V1321" s="1" t="str">
        <f t="shared" si="62"/>
        <v>11005 – E.S. HAGONDANGE</v>
      </c>
    </row>
    <row r="1322" spans="2:22" ht="15.75" thickBot="1" x14ac:dyDescent="0.3">
      <c r="B1322" s="18" t="str">
        <f t="shared" si="66"/>
        <v>129739 Z</v>
      </c>
      <c r="C1322" s="18" t="str">
        <f t="shared" si="64"/>
        <v>BALDINI MICHEL</v>
      </c>
      <c r="D1322" s="18" t="str">
        <f t="shared" si="65"/>
        <v>05001 – ACAD.CHARLEVILLE-MEZIERES</v>
      </c>
      <c r="R1322" s="11" t="str">
        <f t="shared" si="60"/>
        <v>129739 Z</v>
      </c>
      <c r="T1322" s="1" t="s">
        <v>2674</v>
      </c>
      <c r="U1322" s="1" t="str">
        <f t="shared" si="61"/>
        <v>KACAR NECATI</v>
      </c>
      <c r="V1322" s="1" t="str">
        <f t="shared" si="62"/>
        <v>11044 – SAINT-DIE DES VOSGES BILLARD</v>
      </c>
    </row>
    <row r="1323" spans="2:22" ht="15.75" thickBot="1" x14ac:dyDescent="0.3">
      <c r="B1323" s="18" t="str">
        <f t="shared" si="66"/>
        <v>014998 W</v>
      </c>
      <c r="C1323" s="18" t="str">
        <f t="shared" si="64"/>
        <v>BALZINGER PASCAL</v>
      </c>
      <c r="D1323" s="18" t="str">
        <f t="shared" si="65"/>
        <v>11034 – BILLARD CLUB EPINAL</v>
      </c>
      <c r="R1323" s="11" t="str">
        <f t="shared" si="60"/>
        <v>014998 W</v>
      </c>
      <c r="T1323" s="1" t="s">
        <v>2676</v>
      </c>
      <c r="U1323" s="1" t="str">
        <f t="shared" si="61"/>
        <v>KALB NICOLAS</v>
      </c>
      <c r="V1323" s="1" t="str">
        <f t="shared" si="62"/>
        <v>01002 – B.C 1935 STRASBOURG-SCHILTIGHEIM</v>
      </c>
    </row>
    <row r="1324" spans="2:22" ht="15.75" thickBot="1" x14ac:dyDescent="0.3">
      <c r="B1324" s="18" t="str">
        <f t="shared" si="66"/>
        <v>014999 X</v>
      </c>
      <c r="C1324" s="18" t="str">
        <f t="shared" si="64"/>
        <v>BALZINGER RENE</v>
      </c>
      <c r="D1324" s="18" t="str">
        <f t="shared" si="65"/>
        <v>11064 – BILLARD CLUB ELOYES</v>
      </c>
      <c r="R1324" s="11" t="str">
        <f t="shared" si="60"/>
        <v>014999 X</v>
      </c>
      <c r="T1324" s="1" t="s">
        <v>2678</v>
      </c>
      <c r="U1324" s="1" t="str">
        <f t="shared" si="61"/>
        <v>KALB THIERRY</v>
      </c>
      <c r="V1324" s="1" t="str">
        <f t="shared" si="62"/>
        <v>01002 – B.C 1935 STRASBOURG-SCHILTIGHEIM</v>
      </c>
    </row>
    <row r="1325" spans="2:22" ht="15.75" thickBot="1" x14ac:dyDescent="0.3">
      <c r="B1325" s="18" t="str">
        <f t="shared" si="66"/>
        <v>011766 O</v>
      </c>
      <c r="C1325" s="18" t="str">
        <f t="shared" si="64"/>
        <v>BANCHET MICHEL</v>
      </c>
      <c r="D1325" s="18" t="str">
        <f t="shared" si="65"/>
        <v>05041 – BILLARD CLUB DE GRAUVES</v>
      </c>
      <c r="R1325" s="11" t="str">
        <f t="shared" si="60"/>
        <v>011766 O</v>
      </c>
      <c r="T1325" s="1" t="s">
        <v>2680</v>
      </c>
      <c r="U1325" s="1" t="str">
        <f t="shared" si="61"/>
        <v>KELNER CLAUDE</v>
      </c>
      <c r="V1325" s="1" t="str">
        <f t="shared" si="62"/>
        <v>01016 – B.C. HAGUENAU</v>
      </c>
    </row>
    <row r="1326" spans="2:22" ht="15.75" thickBot="1" x14ac:dyDescent="0.3">
      <c r="B1326" s="18" t="str">
        <f t="shared" si="66"/>
        <v>015300 M</v>
      </c>
      <c r="C1326" s="18" t="str">
        <f t="shared" si="64"/>
        <v>BANNEROT ALAIN</v>
      </c>
      <c r="D1326" s="18" t="str">
        <f t="shared" si="65"/>
        <v>11044 – SAINT-DIE DES VOSGES BILLARD</v>
      </c>
      <c r="R1326" s="11" t="str">
        <f t="shared" si="60"/>
        <v>015300 M</v>
      </c>
      <c r="T1326" s="1" t="s">
        <v>2682</v>
      </c>
      <c r="U1326" s="1" t="str">
        <f t="shared" si="61"/>
        <v>KOCH MAXIMILIEN</v>
      </c>
      <c r="V1326" s="1" t="str">
        <f t="shared" si="62"/>
        <v>01002 – B.C 1935 STRASBOURG-SCHILTIGHEIM</v>
      </c>
    </row>
    <row r="1327" spans="2:22" ht="15.75" thickBot="1" x14ac:dyDescent="0.3">
      <c r="B1327" s="18" t="str">
        <f t="shared" si="66"/>
        <v>103797 F</v>
      </c>
      <c r="C1327" s="18" t="str">
        <f t="shared" si="64"/>
        <v>BARBARINO FRANCOIS</v>
      </c>
      <c r="D1327" s="18" t="str">
        <f t="shared" si="65"/>
        <v>11032 – BILLARD CLUB HOMECOURT</v>
      </c>
      <c r="R1327" s="11" t="str">
        <f t="shared" si="60"/>
        <v>103797 F</v>
      </c>
      <c r="T1327" s="1" t="s">
        <v>2684</v>
      </c>
      <c r="U1327" s="1" t="str">
        <f t="shared" si="61"/>
        <v>KOHLER FLORIAN</v>
      </c>
      <c r="V1327" s="1" t="str">
        <f t="shared" si="62"/>
        <v>01018 – B.C. 55 SAINT LOUIS</v>
      </c>
    </row>
    <row r="1328" spans="2:22" ht="15.75" thickBot="1" x14ac:dyDescent="0.3">
      <c r="B1328" s="18" t="str">
        <f t="shared" si="66"/>
        <v>150837 D</v>
      </c>
      <c r="C1328" s="18" t="str">
        <f t="shared" si="64"/>
        <v>BARBIER ANNE</v>
      </c>
      <c r="D1328" s="18" t="str">
        <f t="shared" si="65"/>
        <v>05032 – ARCIS BILLARD CLUB</v>
      </c>
      <c r="R1328" s="11" t="str">
        <f t="shared" si="60"/>
        <v>150837 D</v>
      </c>
      <c r="T1328" s="1" t="s">
        <v>2686</v>
      </c>
      <c r="U1328" s="1" t="str">
        <f t="shared" si="61"/>
        <v>KREMER ERIC</v>
      </c>
      <c r="V1328" s="1" t="str">
        <f t="shared" si="62"/>
        <v>01016 – B.C. HAGUENAU</v>
      </c>
    </row>
    <row r="1329" spans="2:22" ht="15.75" thickBot="1" x14ac:dyDescent="0.3">
      <c r="B1329" s="18" t="str">
        <f t="shared" si="66"/>
        <v>102794 Q</v>
      </c>
      <c r="C1329" s="18" t="str">
        <f t="shared" si="64"/>
        <v>BARDOT LAURENT ABEL</v>
      </c>
      <c r="D1329" s="18" t="str">
        <f t="shared" si="65"/>
        <v>11063 – S.A.VERDUN SECTION BILLARD</v>
      </c>
      <c r="R1329" s="11" t="str">
        <f t="shared" si="60"/>
        <v>102794 Q</v>
      </c>
      <c r="T1329" s="1" t="s">
        <v>2688</v>
      </c>
      <c r="U1329" s="1" t="str">
        <f t="shared" si="61"/>
        <v>KRONER JANNY</v>
      </c>
      <c r="V1329" s="1" t="str">
        <f t="shared" si="62"/>
        <v>11110 – ANGUS BILLARD CLUB</v>
      </c>
    </row>
    <row r="1330" spans="2:22" ht="15.75" thickBot="1" x14ac:dyDescent="0.3">
      <c r="B1330" s="18" t="str">
        <f t="shared" si="66"/>
        <v>015065 L</v>
      </c>
      <c r="C1330" s="18" t="str">
        <f t="shared" si="64"/>
        <v>BARGEOT PHILIPPE</v>
      </c>
      <c r="D1330" s="18" t="str">
        <f t="shared" si="65"/>
        <v>11034 – BILLARD CLUB EPINAL</v>
      </c>
      <c r="R1330" s="11" t="str">
        <f t="shared" si="60"/>
        <v>015065 L</v>
      </c>
      <c r="T1330" s="1" t="s">
        <v>2690</v>
      </c>
      <c r="U1330" s="1" t="str">
        <f t="shared" si="61"/>
        <v>KUM GURSAD</v>
      </c>
      <c r="V1330" s="1" t="str">
        <f t="shared" si="62"/>
        <v>01042 – RETRO CLUB COLMAR</v>
      </c>
    </row>
    <row r="1331" spans="2:22" ht="15.75" thickBot="1" x14ac:dyDescent="0.3">
      <c r="B1331" s="18" t="str">
        <f t="shared" si="66"/>
        <v>172772 W</v>
      </c>
      <c r="C1331" s="18" t="str">
        <f t="shared" si="64"/>
        <v>BARRA JEAN LOUIS</v>
      </c>
      <c r="D1331" s="18" t="str">
        <f t="shared" si="65"/>
        <v>05023 – BILLARD CLUB NOGENTAIS</v>
      </c>
      <c r="R1331" s="11" t="str">
        <f t="shared" si="60"/>
        <v>172772 W</v>
      </c>
      <c r="T1331" s="1" t="s">
        <v>2692</v>
      </c>
      <c r="U1331" s="1" t="str">
        <f t="shared" si="61"/>
        <v>LAGRENE ROBERT</v>
      </c>
      <c r="V1331" s="1" t="str">
        <f t="shared" si="62"/>
        <v>01002 – B.C 1935 STRASBOURG-SCHILTIGHEIM</v>
      </c>
    </row>
    <row r="1332" spans="2:22" ht="15.75" thickBot="1" x14ac:dyDescent="0.3">
      <c r="B1332" s="18" t="str">
        <f t="shared" si="66"/>
        <v>138101 P</v>
      </c>
      <c r="C1332" s="18" t="str">
        <f t="shared" si="64"/>
        <v>BATTE PATRICK</v>
      </c>
      <c r="D1332" s="18" t="str">
        <f t="shared" si="65"/>
        <v>05042 – ACAD.CHALONNAISE DE BILLARD</v>
      </c>
      <c r="R1332" s="11" t="str">
        <f t="shared" si="60"/>
        <v>138101 P</v>
      </c>
      <c r="T1332" s="1" t="s">
        <v>2694</v>
      </c>
      <c r="U1332" s="1" t="str">
        <f t="shared" si="61"/>
        <v>LANTZ JEAN LOUIS</v>
      </c>
      <c r="V1332" s="1" t="str">
        <f t="shared" si="62"/>
        <v>11064 – BILLARD CLUB ELOYES</v>
      </c>
    </row>
    <row r="1333" spans="2:22" ht="15.75" thickBot="1" x14ac:dyDescent="0.3">
      <c r="B1333" s="18" t="str">
        <f t="shared" si="66"/>
        <v>012097 H</v>
      </c>
      <c r="C1333" s="18" t="str">
        <f t="shared" si="64"/>
        <v>BATTIN PHILIPPE</v>
      </c>
      <c r="D1333" s="18" t="str">
        <f t="shared" si="65"/>
        <v>05042 – ACAD.CHALONNAISE DE BILLARD</v>
      </c>
      <c r="R1333" s="11" t="str">
        <f t="shared" si="60"/>
        <v>012097 H</v>
      </c>
      <c r="T1333" s="1" t="s">
        <v>2696</v>
      </c>
      <c r="U1333" s="1" t="str">
        <f t="shared" si="61"/>
        <v>LECERF GUY</v>
      </c>
      <c r="V1333" s="1" t="str">
        <f t="shared" si="62"/>
        <v>11023 – BILLARD CLUB NEUVES MAISONS</v>
      </c>
    </row>
    <row r="1334" spans="2:22" ht="15.75" thickBot="1" x14ac:dyDescent="0.3">
      <c r="B1334" s="18" t="str">
        <f t="shared" si="66"/>
        <v>011858 C</v>
      </c>
      <c r="C1334" s="18" t="str">
        <f t="shared" si="64"/>
        <v>BAUDRY ALAIN</v>
      </c>
      <c r="D1334" s="18" t="str">
        <f t="shared" si="65"/>
        <v>05041 – BILLARD CLUB DE GRAUVES</v>
      </c>
      <c r="R1334" s="11" t="str">
        <f t="shared" si="60"/>
        <v>011858 C</v>
      </c>
      <c r="T1334" s="1" t="s">
        <v>2698</v>
      </c>
      <c r="U1334" s="1" t="str">
        <f t="shared" si="61"/>
        <v>LEFEVRE JEREMY</v>
      </c>
      <c r="V1334" s="1" t="str">
        <f t="shared" si="62"/>
        <v>01035 – B.C. 60 COCOBEN</v>
      </c>
    </row>
    <row r="1335" spans="2:22" ht="15.75" thickBot="1" x14ac:dyDescent="0.3">
      <c r="B1335" s="18" t="str">
        <f t="shared" si="66"/>
        <v>106582 I</v>
      </c>
      <c r="C1335" s="18" t="str">
        <f t="shared" si="64"/>
        <v>BAUMANN DIDIER</v>
      </c>
      <c r="D1335" s="18" t="str">
        <f t="shared" si="65"/>
        <v>01004 – B.C. BISCHHEIM</v>
      </c>
      <c r="R1335" s="11" t="str">
        <f t="shared" si="60"/>
        <v>106582 I</v>
      </c>
      <c r="T1335" s="1" t="s">
        <v>2894</v>
      </c>
      <c r="U1335" s="1" t="str">
        <f t="shared" si="61"/>
        <v>LEGAZPI RUBEN</v>
      </c>
      <c r="V1335" s="1" t="str">
        <f t="shared" si="62"/>
        <v>01041 – COLMAR BILLARD CLUB 71</v>
      </c>
    </row>
    <row r="1336" spans="2:22" ht="15.75" thickBot="1" x14ac:dyDescent="0.3">
      <c r="B1336" s="18" t="str">
        <f t="shared" si="66"/>
        <v>010243 Z</v>
      </c>
      <c r="C1336" s="18" t="str">
        <f t="shared" si="64"/>
        <v>BAUMANN REMY</v>
      </c>
      <c r="D1336" s="18" t="str">
        <f t="shared" si="65"/>
        <v>01006 – AMICALE DE BILLARD ECKBOLSHEIM</v>
      </c>
      <c r="R1336" s="11" t="str">
        <f t="shared" si="60"/>
        <v>010243 Z</v>
      </c>
      <c r="T1336" s="1" t="s">
        <v>2700</v>
      </c>
      <c r="U1336" s="1" t="str">
        <f t="shared" si="61"/>
        <v>LEMONT SYLVAIN</v>
      </c>
      <c r="V1336" s="1" t="str">
        <f t="shared" si="62"/>
        <v>11017 – BILLARD CLUB MOYEUVRE</v>
      </c>
    </row>
    <row r="1337" spans="2:22" ht="15.75" thickBot="1" x14ac:dyDescent="0.3">
      <c r="B1337" s="18" t="str">
        <f t="shared" si="66"/>
        <v>010044 I</v>
      </c>
      <c r="C1337" s="18" t="str">
        <f t="shared" si="64"/>
        <v>BAY FRANCIS</v>
      </c>
      <c r="D1337" s="18" t="str">
        <f t="shared" si="65"/>
        <v>01049 – B.C. BARR</v>
      </c>
      <c r="R1337" s="11" t="str">
        <f t="shared" si="60"/>
        <v>010044 I</v>
      </c>
      <c r="T1337" s="1" t="s">
        <v>2702</v>
      </c>
      <c r="U1337" s="1" t="str">
        <f t="shared" si="61"/>
        <v>LEON JORDAN</v>
      </c>
      <c r="V1337" s="1" t="str">
        <f t="shared" si="62"/>
        <v>11003 – BILLARD CLUB BAN SAINT MARTIN</v>
      </c>
    </row>
    <row r="1338" spans="2:22" ht="15.75" thickBot="1" x14ac:dyDescent="0.3">
      <c r="B1338" s="18" t="str">
        <f t="shared" si="66"/>
        <v>015147 P</v>
      </c>
      <c r="C1338" s="18" t="str">
        <f t="shared" si="64"/>
        <v>BAZIN RENE</v>
      </c>
      <c r="D1338" s="18" t="str">
        <f t="shared" si="65"/>
        <v>11042 – BILLARD CLUB STEPHANOIS</v>
      </c>
      <c r="R1338" s="11" t="str">
        <f t="shared" si="60"/>
        <v>015147 P</v>
      </c>
      <c r="T1338" s="1" t="s">
        <v>2704</v>
      </c>
      <c r="U1338" s="1" t="str">
        <f t="shared" si="61"/>
        <v>MAIER ANDRE</v>
      </c>
      <c r="V1338" s="1" t="str">
        <f t="shared" si="62"/>
        <v>11066 – BILLARD CLUB GANDRANGE</v>
      </c>
    </row>
    <row r="1339" spans="2:22" ht="15.75" thickBot="1" x14ac:dyDescent="0.3">
      <c r="B1339" s="18" t="str">
        <f t="shared" si="66"/>
        <v>137303 X</v>
      </c>
      <c r="C1339" s="18" t="str">
        <f t="shared" si="64"/>
        <v>BEBIN ERIC</v>
      </c>
      <c r="D1339" s="18" t="str">
        <f t="shared" si="65"/>
        <v>01044 – F.C. MULHOUSE</v>
      </c>
      <c r="R1339" s="11" t="str">
        <f t="shared" si="60"/>
        <v>137303 X</v>
      </c>
      <c r="T1339" s="1" t="s">
        <v>2706</v>
      </c>
      <c r="U1339" s="1" t="str">
        <f t="shared" si="61"/>
        <v>MAILLARD FRANCOIS</v>
      </c>
      <c r="V1339" s="1" t="str">
        <f t="shared" si="62"/>
        <v>11013 – BILLARD CLUB METZ</v>
      </c>
    </row>
    <row r="1340" spans="2:22" ht="15.75" thickBot="1" x14ac:dyDescent="0.3">
      <c r="B1340" s="18" t="str">
        <f t="shared" si="66"/>
        <v>010252 I</v>
      </c>
      <c r="C1340" s="18" t="str">
        <f t="shared" si="64"/>
        <v>BECK RICHARD</v>
      </c>
      <c r="D1340" s="18" t="str">
        <f t="shared" si="65"/>
        <v>01004 – B.C. BISCHHEIM</v>
      </c>
      <c r="R1340" s="11" t="str">
        <f t="shared" si="60"/>
        <v>010252 I</v>
      </c>
      <c r="T1340" s="1" t="s">
        <v>2708</v>
      </c>
      <c r="U1340" s="1" t="str">
        <f t="shared" si="61"/>
        <v>MARTIN MAXIME</v>
      </c>
      <c r="V1340" s="1" t="str">
        <f t="shared" si="62"/>
        <v>01018 – B.C. 55 SAINT LOUIS</v>
      </c>
    </row>
    <row r="1341" spans="2:22" ht="15.75" thickBot="1" x14ac:dyDescent="0.3">
      <c r="B1341" s="18" t="str">
        <f t="shared" si="66"/>
        <v>145072 S</v>
      </c>
      <c r="C1341" s="18" t="str">
        <f t="shared" si="64"/>
        <v>BEDNAREK JEAN MICHEL</v>
      </c>
      <c r="D1341" s="18" t="str">
        <f t="shared" si="65"/>
        <v>11067 – BILLARD CLUB FLORANGE</v>
      </c>
      <c r="R1341" s="11" t="str">
        <f t="shared" si="60"/>
        <v>145072 S</v>
      </c>
      <c r="T1341" s="1" t="s">
        <v>2710</v>
      </c>
      <c r="U1341" s="1" t="str">
        <f t="shared" si="61"/>
        <v>MARTINEZ JACKY</v>
      </c>
      <c r="V1341" s="1" t="str">
        <f t="shared" si="62"/>
        <v>05034 – BILLARD TROYES AGGLO</v>
      </c>
    </row>
    <row r="1342" spans="2:22" ht="15.75" thickBot="1" x14ac:dyDescent="0.3">
      <c r="B1342" s="18" t="str">
        <f t="shared" si="66"/>
        <v>131400 W</v>
      </c>
      <c r="C1342" s="18" t="str">
        <f t="shared" si="64"/>
        <v>BEGEOT FLORIAN</v>
      </c>
      <c r="D1342" s="18" t="str">
        <f t="shared" si="65"/>
        <v>11022 – ACADEMIE DE BILLARD SAINT-MAX / NANCY</v>
      </c>
      <c r="R1342" s="11" t="str">
        <f t="shared" si="60"/>
        <v>131400 W</v>
      </c>
      <c r="T1342" s="1" t="s">
        <v>2712</v>
      </c>
      <c r="U1342" s="1" t="str">
        <f t="shared" si="61"/>
        <v>MEIER ROBERT</v>
      </c>
      <c r="V1342" s="1" t="str">
        <f t="shared" si="62"/>
        <v>01031 – B.C. ERSTEIN</v>
      </c>
    </row>
    <row r="1343" spans="2:22" ht="15.75" thickBot="1" x14ac:dyDescent="0.3">
      <c r="B1343" s="18" t="str">
        <f t="shared" si="66"/>
        <v>157800 X</v>
      </c>
      <c r="C1343" s="18" t="str">
        <f t="shared" si="64"/>
        <v>BEGIN JEAN DANIEL</v>
      </c>
      <c r="D1343" s="18" t="str">
        <f t="shared" si="65"/>
        <v>11042 – BILLARD CLUB STEPHANOIS</v>
      </c>
      <c r="R1343" s="11" t="str">
        <f t="shared" si="60"/>
        <v>157800 X</v>
      </c>
      <c r="T1343" s="1" t="s">
        <v>2714</v>
      </c>
      <c r="U1343" s="1" t="str">
        <f t="shared" si="61"/>
        <v>MENEGUZZI RAYMOND</v>
      </c>
      <c r="V1343" s="1" t="str">
        <f t="shared" si="62"/>
        <v>11021 – A.J.B. THIONVILLE</v>
      </c>
    </row>
    <row r="1344" spans="2:22" ht="15.75" thickBot="1" x14ac:dyDescent="0.3">
      <c r="B1344" s="18" t="str">
        <f t="shared" si="66"/>
        <v>015215 F</v>
      </c>
      <c r="C1344" s="18" t="str">
        <f t="shared" si="64"/>
        <v>BEHERLET MARC</v>
      </c>
      <c r="D1344" s="18" t="str">
        <f t="shared" si="65"/>
        <v>11032 – BILLARD CLUB HOMECOURT</v>
      </c>
      <c r="R1344" s="11" t="str">
        <f t="shared" si="60"/>
        <v>015215 F</v>
      </c>
      <c r="T1344" s="1" t="s">
        <v>2716</v>
      </c>
      <c r="U1344" s="1" t="str">
        <f t="shared" si="61"/>
        <v>MENET JEAN LUC</v>
      </c>
      <c r="V1344" s="1" t="str">
        <f t="shared" si="62"/>
        <v>11023 – BILLARD CLUB NEUVES MAISONS</v>
      </c>
    </row>
    <row r="1345" spans="2:22" ht="15.75" thickBot="1" x14ac:dyDescent="0.3">
      <c r="B1345" s="18" t="str">
        <f t="shared" si="66"/>
        <v>015151 T</v>
      </c>
      <c r="C1345" s="18" t="str">
        <f t="shared" si="64"/>
        <v>BELLET ALAIN</v>
      </c>
      <c r="D1345" s="18" t="str">
        <f t="shared" si="65"/>
        <v>11033 – BILLARD CLUB AUDUN VILLERUPT</v>
      </c>
      <c r="R1345" s="11" t="str">
        <f t="shared" si="60"/>
        <v>015151 T</v>
      </c>
      <c r="T1345" s="1" t="s">
        <v>2718</v>
      </c>
      <c r="U1345" s="1" t="str">
        <f t="shared" si="61"/>
        <v>MOREL THIERRY</v>
      </c>
      <c r="V1345" s="1" t="str">
        <f t="shared" si="62"/>
        <v>11023 – BILLARD CLUB NEUVES MAISONS</v>
      </c>
    </row>
    <row r="1346" spans="2:22" ht="15.75" thickBot="1" x14ac:dyDescent="0.3">
      <c r="B1346" s="18" t="str">
        <f t="shared" si="66"/>
        <v>014895 X</v>
      </c>
      <c r="C1346" s="18" t="str">
        <f t="shared" si="64"/>
        <v>BELLINI JACQUES</v>
      </c>
      <c r="D1346" s="18" t="str">
        <f t="shared" si="65"/>
        <v>11033 – BILLARD CLUB AUDUN VILLERUPT</v>
      </c>
      <c r="R1346" s="11" t="str">
        <f t="shared" ref="R1346:R1409" si="67">B1346</f>
        <v>014895 X</v>
      </c>
      <c r="T1346" s="1" t="s">
        <v>2896</v>
      </c>
      <c r="U1346" s="1" t="str">
        <f t="shared" ref="U1346:U1409" si="68">VLOOKUP(T1346,B:D,2,0)</f>
        <v>NENIN OLIVIER</v>
      </c>
      <c r="V1346" s="1" t="str">
        <f t="shared" ref="V1346:V1409" si="69">VLOOKUP(T1346,B:D,3,0)</f>
        <v>05043 – ACAD. TAPIS VERT DE REIMS</v>
      </c>
    </row>
    <row r="1347" spans="2:22" ht="15.75" thickBot="1" x14ac:dyDescent="0.3">
      <c r="B1347" s="18" t="str">
        <f t="shared" si="66"/>
        <v>182445 K</v>
      </c>
      <c r="C1347" s="18" t="str">
        <f t="shared" si="64"/>
        <v>BENINI HERVE</v>
      </c>
      <c r="D1347" s="18" t="str">
        <f t="shared" si="65"/>
        <v>05023 – BILLARD CLUB NOGENTAIS</v>
      </c>
      <c r="R1347" s="11" t="str">
        <f t="shared" si="67"/>
        <v>182445 K</v>
      </c>
      <c r="T1347" s="1" t="s">
        <v>2720</v>
      </c>
      <c r="U1347" s="1" t="str">
        <f t="shared" si="68"/>
        <v>NENIN ROBERT</v>
      </c>
      <c r="V1347" s="1" t="str">
        <f t="shared" si="69"/>
        <v>11063 – S.A.VERDUN SECTION BILLARD</v>
      </c>
    </row>
    <row r="1348" spans="2:22" ht="15.75" thickBot="1" x14ac:dyDescent="0.3">
      <c r="B1348" s="18" t="str">
        <f t="shared" si="66"/>
        <v>011763 L</v>
      </c>
      <c r="C1348" s="18" t="str">
        <f t="shared" si="64"/>
        <v>BENJAMIN ERIC</v>
      </c>
      <c r="D1348" s="18" t="str">
        <f t="shared" si="65"/>
        <v>05045 – BILLARD CLUB AGEEN</v>
      </c>
      <c r="R1348" s="11" t="str">
        <f t="shared" si="67"/>
        <v>011763 L</v>
      </c>
      <c r="T1348" s="1" t="s">
        <v>2898</v>
      </c>
      <c r="U1348" s="1" t="str">
        <f t="shared" si="68"/>
        <v>NGUYEN THAI</v>
      </c>
      <c r="V1348" s="1" t="str">
        <f t="shared" si="69"/>
        <v>11027 – ASS. SPORT. LAXOVIENNE DE BILLARD</v>
      </c>
    </row>
    <row r="1349" spans="2:22" ht="15.75" thickBot="1" x14ac:dyDescent="0.3">
      <c r="B1349" s="18" t="str">
        <f t="shared" si="66"/>
        <v>012028 Q</v>
      </c>
      <c r="C1349" s="18" t="str">
        <f t="shared" si="64"/>
        <v>BENOIT PAUL</v>
      </c>
      <c r="D1349" s="18" t="str">
        <f t="shared" si="65"/>
        <v>05043 – ACAD. TAPIS VERT DE REIMS</v>
      </c>
      <c r="R1349" s="11" t="str">
        <f t="shared" si="67"/>
        <v>012028 Q</v>
      </c>
      <c r="T1349" s="1" t="s">
        <v>2722</v>
      </c>
      <c r="U1349" s="1" t="str">
        <f t="shared" si="68"/>
        <v>NUNES JOAQUIM</v>
      </c>
      <c r="V1349" s="1" t="str">
        <f t="shared" si="69"/>
        <v>05043 – ACAD. TAPIS VERT DE REIMS</v>
      </c>
    </row>
    <row r="1350" spans="2:22" ht="15.75" thickBot="1" x14ac:dyDescent="0.3">
      <c r="B1350" s="18" t="str">
        <f t="shared" si="66"/>
        <v>152803 Q</v>
      </c>
      <c r="C1350" s="18" t="str">
        <f t="shared" si="64"/>
        <v>BENOIT STEPHANE</v>
      </c>
      <c r="D1350" s="18" t="str">
        <f t="shared" si="65"/>
        <v>11022 – ACADEMIE DE BILLARD SAINT-MAX / NANCY</v>
      </c>
      <c r="R1350" s="11" t="str">
        <f t="shared" si="67"/>
        <v>152803 Q</v>
      </c>
      <c r="T1350" s="1" t="s">
        <v>2724</v>
      </c>
      <c r="U1350" s="1" t="str">
        <f t="shared" si="68"/>
        <v>OLIVEIRA PASCAL</v>
      </c>
      <c r="V1350" s="1" t="str">
        <f t="shared" si="69"/>
        <v>01020 – B.C. 1947 SELESTAT</v>
      </c>
    </row>
    <row r="1351" spans="2:22" ht="15.75" thickBot="1" x14ac:dyDescent="0.3">
      <c r="B1351" s="18" t="str">
        <f t="shared" si="66"/>
        <v>122457 X</v>
      </c>
      <c r="C1351" s="18" t="str">
        <f t="shared" si="64"/>
        <v>BENS PHILIPPE</v>
      </c>
      <c r="D1351" s="18" t="str">
        <f t="shared" si="65"/>
        <v>01027 – B.C. GUEBWILLER</v>
      </c>
      <c r="R1351" s="11" t="str">
        <f t="shared" si="67"/>
        <v>122457 X</v>
      </c>
      <c r="T1351" s="1" t="s">
        <v>2726</v>
      </c>
      <c r="U1351" s="1" t="str">
        <f t="shared" si="68"/>
        <v>OSWALD RAYMOND</v>
      </c>
      <c r="V1351" s="1" t="str">
        <f t="shared" si="69"/>
        <v>11035 – C.B. SARREGUEMINES</v>
      </c>
    </row>
    <row r="1352" spans="2:22" ht="15.75" thickBot="1" x14ac:dyDescent="0.3">
      <c r="B1352" s="18" t="str">
        <f t="shared" si="66"/>
        <v>012099 J</v>
      </c>
      <c r="C1352" s="18" t="str">
        <f t="shared" si="64"/>
        <v>BENSUSSAN ROGER</v>
      </c>
      <c r="D1352" s="18" t="str">
        <f t="shared" si="65"/>
        <v>05042 – ACAD.CHALONNAISE DE BILLARD</v>
      </c>
      <c r="R1352" s="11" t="str">
        <f t="shared" si="67"/>
        <v>012099 J</v>
      </c>
      <c r="T1352" s="1" t="s">
        <v>2728</v>
      </c>
      <c r="U1352" s="1" t="str">
        <f t="shared" si="68"/>
        <v>PACARY JEAN</v>
      </c>
      <c r="V1352" s="1" t="str">
        <f t="shared" si="69"/>
        <v>05001 – ACAD.CHARLEVILLE-MEZIERES</v>
      </c>
    </row>
    <row r="1353" spans="2:22" ht="15.75" thickBot="1" x14ac:dyDescent="0.3">
      <c r="B1353" s="18" t="str">
        <f t="shared" si="66"/>
        <v>178375 L</v>
      </c>
      <c r="C1353" s="18" t="str">
        <f t="shared" si="64"/>
        <v>BERTHON EDGAR</v>
      </c>
      <c r="D1353" s="18" t="str">
        <f t="shared" si="65"/>
        <v>05034 – BILLARD TROYES AGGLO</v>
      </c>
      <c r="R1353" s="11" t="str">
        <f t="shared" si="67"/>
        <v>178375 L</v>
      </c>
      <c r="T1353" s="1" t="s">
        <v>2730</v>
      </c>
      <c r="U1353" s="1" t="str">
        <f t="shared" si="68"/>
        <v>PADOU JEROME</v>
      </c>
      <c r="V1353" s="1" t="str">
        <f t="shared" si="69"/>
        <v>11003 – BILLARD CLUB BAN SAINT MARTIN</v>
      </c>
    </row>
    <row r="1354" spans="2:22" ht="15.75" thickBot="1" x14ac:dyDescent="0.3">
      <c r="B1354" s="18" t="str">
        <f t="shared" si="66"/>
        <v>136663 H</v>
      </c>
      <c r="C1354" s="18" t="str">
        <f t="shared" si="64"/>
        <v>BIDAULT PASCAL</v>
      </c>
      <c r="D1354" s="18" t="str">
        <f t="shared" si="65"/>
        <v>05047 – BILLARD CLUB SEZANNAIS</v>
      </c>
      <c r="R1354" s="11" t="str">
        <f t="shared" si="67"/>
        <v>136663 H</v>
      </c>
      <c r="T1354" s="1" t="s">
        <v>2732</v>
      </c>
      <c r="U1354" s="1" t="str">
        <f t="shared" si="68"/>
        <v>PAPOIN JEAN RENE</v>
      </c>
      <c r="V1354" s="1" t="str">
        <f t="shared" si="69"/>
        <v>05043 – ACAD. TAPIS VERT DE REIMS</v>
      </c>
    </row>
    <row r="1355" spans="2:22" ht="15.75" thickBot="1" x14ac:dyDescent="0.3">
      <c r="B1355" s="18" t="str">
        <f t="shared" si="66"/>
        <v>010141 B</v>
      </c>
      <c r="C1355" s="18" t="str">
        <f t="shared" si="64"/>
        <v>BIELLMANN JEAN LOUIS</v>
      </c>
      <c r="D1355" s="18" t="str">
        <f t="shared" si="65"/>
        <v>01023 – B.C. NEUF BRISACH</v>
      </c>
      <c r="R1355" s="11" t="str">
        <f t="shared" si="67"/>
        <v>010141 B</v>
      </c>
      <c r="T1355" s="1" t="s">
        <v>2900</v>
      </c>
      <c r="U1355" s="1" t="str">
        <f t="shared" si="68"/>
        <v>PARDO CARDENAS JOSE DAVID</v>
      </c>
      <c r="V1355" s="1" t="str">
        <f t="shared" si="69"/>
        <v>11022 – ACADEMIE DE BILLARD SAINT-MAX / NANCY</v>
      </c>
    </row>
    <row r="1356" spans="2:22" ht="15.75" thickBot="1" x14ac:dyDescent="0.3">
      <c r="B1356" s="18" t="str">
        <f t="shared" si="66"/>
        <v>140267 X</v>
      </c>
      <c r="C1356" s="18" t="str">
        <f t="shared" si="64"/>
        <v>BIGOT GERARD</v>
      </c>
      <c r="D1356" s="18" t="str">
        <f t="shared" si="65"/>
        <v>05040 – EPERNAY BILLARD CLUB</v>
      </c>
      <c r="R1356" s="11" t="str">
        <f t="shared" si="67"/>
        <v>140267 X</v>
      </c>
      <c r="T1356" s="1" t="s">
        <v>2734</v>
      </c>
      <c r="U1356" s="1" t="str">
        <f t="shared" si="68"/>
        <v>PERCHET REMY</v>
      </c>
      <c r="V1356" s="1" t="str">
        <f t="shared" si="69"/>
        <v>01027 – B.C. GUEBWILLER</v>
      </c>
    </row>
    <row r="1357" spans="2:22" ht="15.75" thickBot="1" x14ac:dyDescent="0.3">
      <c r="B1357" s="18" t="str">
        <f t="shared" si="66"/>
        <v>152900 W</v>
      </c>
      <c r="C1357" s="18" t="str">
        <f t="shared" si="64"/>
        <v>BILLAULT MICHEL</v>
      </c>
      <c r="D1357" s="18" t="str">
        <f t="shared" si="65"/>
        <v>11072 – AMICALE BILLARD DE MAGNY</v>
      </c>
      <c r="R1357" s="11" t="str">
        <f t="shared" si="67"/>
        <v>152900 W</v>
      </c>
      <c r="T1357" s="1" t="s">
        <v>2736</v>
      </c>
      <c r="U1357" s="1" t="str">
        <f t="shared" si="68"/>
        <v>PERLO GERARD</v>
      </c>
      <c r="V1357" s="1" t="str">
        <f t="shared" si="69"/>
        <v>05001 – ACAD.CHARLEVILLE-MEZIERES</v>
      </c>
    </row>
    <row r="1358" spans="2:22" ht="15.75" thickBot="1" x14ac:dyDescent="0.3">
      <c r="B1358" s="18" t="str">
        <f t="shared" si="66"/>
        <v>121153 T</v>
      </c>
      <c r="C1358" s="18" t="str">
        <f t="shared" si="64"/>
        <v>BIVONA GAETAN</v>
      </c>
      <c r="D1358" s="18" t="str">
        <f t="shared" si="65"/>
        <v>05001 – ACAD.CHARLEVILLE-MEZIERES</v>
      </c>
      <c r="R1358" s="11" t="str">
        <f t="shared" si="67"/>
        <v>121153 T</v>
      </c>
      <c r="T1358" s="1" t="s">
        <v>2738</v>
      </c>
      <c r="U1358" s="1" t="str">
        <f t="shared" si="68"/>
        <v>PERRIN BENOIT</v>
      </c>
      <c r="V1358" s="1" t="str">
        <f t="shared" si="69"/>
        <v>11022 – ACADEMIE DE BILLARD SAINT-MAX / NANCY</v>
      </c>
    </row>
    <row r="1359" spans="2:22" ht="15.75" thickBot="1" x14ac:dyDescent="0.3">
      <c r="B1359" s="18" t="str">
        <f t="shared" si="66"/>
        <v>010215 X</v>
      </c>
      <c r="C1359" s="18" t="str">
        <f t="shared" si="64"/>
        <v>BLIN FREDERIC</v>
      </c>
      <c r="D1359" s="18" t="str">
        <f t="shared" si="65"/>
        <v>01044 – F.C. MULHOUSE</v>
      </c>
      <c r="R1359" s="11" t="str">
        <f t="shared" si="67"/>
        <v>010215 X</v>
      </c>
      <c r="T1359" s="1" t="s">
        <v>2740</v>
      </c>
      <c r="U1359" s="1" t="str">
        <f t="shared" si="68"/>
        <v>PETTON DANIEL</v>
      </c>
      <c r="V1359" s="1" t="str">
        <f t="shared" si="69"/>
        <v>01042 – RETRO CLUB COLMAR</v>
      </c>
    </row>
    <row r="1360" spans="2:22" ht="15.75" thickBot="1" x14ac:dyDescent="0.3">
      <c r="B1360" s="18" t="str">
        <f t="shared" si="66"/>
        <v>100009 N</v>
      </c>
      <c r="C1360" s="18" t="str">
        <f t="shared" si="64"/>
        <v>BOBEE GREGORY</v>
      </c>
      <c r="D1360" s="18" t="str">
        <f t="shared" si="65"/>
        <v>11110 – ANGUS BILLARD CLUB</v>
      </c>
      <c r="R1360" s="11" t="str">
        <f t="shared" si="67"/>
        <v>100009 N</v>
      </c>
      <c r="T1360" s="1" t="s">
        <v>2742</v>
      </c>
      <c r="U1360" s="1" t="str">
        <f t="shared" si="68"/>
        <v>PFEIFFER GERARD</v>
      </c>
      <c r="V1360" s="1" t="str">
        <f t="shared" si="69"/>
        <v>01035 – B.C. 60 COCOBEN</v>
      </c>
    </row>
    <row r="1361" spans="2:22" ht="15.75" thickBot="1" x14ac:dyDescent="0.3">
      <c r="B1361" s="18" t="str">
        <f t="shared" si="66"/>
        <v>012622 M</v>
      </c>
      <c r="C1361" s="18" t="str">
        <f t="shared" si="64"/>
        <v>BONFILS XAVIER</v>
      </c>
      <c r="D1361" s="18" t="str">
        <f t="shared" si="65"/>
        <v>05043 – ACAD. TAPIS VERT DE REIMS</v>
      </c>
      <c r="R1361" s="11" t="str">
        <f t="shared" si="67"/>
        <v>012622 M</v>
      </c>
      <c r="T1361" s="1" t="s">
        <v>2744</v>
      </c>
      <c r="U1361" s="1" t="str">
        <f t="shared" si="68"/>
        <v>PFLEGER ROGER</v>
      </c>
      <c r="V1361" s="1" t="str">
        <f t="shared" si="69"/>
        <v>01010 – B.C. LINGOLSHEIM</v>
      </c>
    </row>
    <row r="1362" spans="2:22" ht="15.75" thickBot="1" x14ac:dyDescent="0.3">
      <c r="B1362" s="18" t="str">
        <f t="shared" si="66"/>
        <v>012001 P</v>
      </c>
      <c r="C1362" s="18" t="str">
        <f t="shared" si="64"/>
        <v>BOQUET PIERRE</v>
      </c>
      <c r="D1362" s="18" t="str">
        <f t="shared" si="65"/>
        <v>05001 – ACAD.CHARLEVILLE-MEZIERES</v>
      </c>
      <c r="R1362" s="11" t="str">
        <f t="shared" si="67"/>
        <v>012001 P</v>
      </c>
      <c r="T1362" s="1" t="s">
        <v>2746</v>
      </c>
      <c r="U1362" s="1" t="str">
        <f t="shared" si="68"/>
        <v>PRETRE MARCEL</v>
      </c>
      <c r="V1362" s="1" t="str">
        <f t="shared" si="69"/>
        <v>11023 – BILLARD CLUB NEUVES MAISONS</v>
      </c>
    </row>
    <row r="1363" spans="2:22" ht="15.75" thickBot="1" x14ac:dyDescent="0.3">
      <c r="B1363" s="18" t="str">
        <f t="shared" si="66"/>
        <v>150535 A</v>
      </c>
      <c r="C1363" s="18" t="str">
        <f t="shared" si="64"/>
        <v>BORDEREAUX GILLES</v>
      </c>
      <c r="D1363" s="18" t="str">
        <f t="shared" si="65"/>
        <v>11052 – BILLARD CLUB FRIGNICOURT</v>
      </c>
      <c r="R1363" s="11" t="str">
        <f t="shared" si="67"/>
        <v>150535 A</v>
      </c>
      <c r="T1363" s="1" t="s">
        <v>2748</v>
      </c>
      <c r="U1363" s="1" t="str">
        <f t="shared" si="68"/>
        <v>PRUDHOMME PIERRE</v>
      </c>
      <c r="V1363" s="1" t="str">
        <f t="shared" si="69"/>
        <v>11023 – BILLARD CLUB NEUVES MAISONS</v>
      </c>
    </row>
    <row r="1364" spans="2:22" ht="15.75" thickBot="1" x14ac:dyDescent="0.3">
      <c r="B1364" s="18" t="str">
        <f t="shared" si="66"/>
        <v>157674 K</v>
      </c>
      <c r="C1364" s="18" t="str">
        <f t="shared" si="64"/>
        <v>BORTOLOTTI FRANCIS</v>
      </c>
      <c r="D1364" s="18" t="str">
        <f t="shared" si="65"/>
        <v>05023 – BILLARD CLUB NOGENTAIS</v>
      </c>
      <c r="R1364" s="11" t="str">
        <f t="shared" si="67"/>
        <v>157674 K</v>
      </c>
      <c r="T1364" s="1" t="s">
        <v>2750</v>
      </c>
      <c r="U1364" s="1" t="str">
        <f t="shared" si="68"/>
        <v>RICHARD MAXIME</v>
      </c>
      <c r="V1364" s="1" t="str">
        <f t="shared" si="69"/>
        <v>11027 – ASS. SPORT. LAXOVIENNE DE BILLARD</v>
      </c>
    </row>
    <row r="1365" spans="2:22" ht="15.75" thickBot="1" x14ac:dyDescent="0.3">
      <c r="B1365" s="18" t="str">
        <f t="shared" si="66"/>
        <v>113872 S</v>
      </c>
      <c r="C1365" s="18" t="str">
        <f t="shared" si="64"/>
        <v>BOUDIGNAT MICHEL</v>
      </c>
      <c r="D1365" s="18" t="str">
        <f t="shared" si="65"/>
        <v>05023 – BILLARD CLUB NOGENTAIS</v>
      </c>
      <c r="R1365" s="11" t="str">
        <f t="shared" si="67"/>
        <v>113872 S</v>
      </c>
      <c r="T1365" s="1" t="s">
        <v>2752</v>
      </c>
      <c r="U1365" s="1" t="str">
        <f t="shared" si="68"/>
        <v>RIEGEL HENRI</v>
      </c>
      <c r="V1365" s="1" t="str">
        <f t="shared" si="69"/>
        <v>01031 – B.C. ERSTEIN</v>
      </c>
    </row>
    <row r="1366" spans="2:22" ht="15.75" thickBot="1" x14ac:dyDescent="0.3">
      <c r="B1366" s="18" t="str">
        <f t="shared" si="66"/>
        <v>145743 N</v>
      </c>
      <c r="C1366" s="18" t="str">
        <f t="shared" ref="C1366:C1429" si="70">G66</f>
        <v>BOULEMNAKHER CHEAIB</v>
      </c>
      <c r="D1366" s="18" t="str">
        <f t="shared" ref="D1366:D1429" si="71">H66</f>
        <v>05032 – ARCIS BILLARD CLUB</v>
      </c>
      <c r="R1366" s="11" t="str">
        <f t="shared" si="67"/>
        <v>145743 N</v>
      </c>
      <c r="T1366" s="1" t="s">
        <v>2754</v>
      </c>
      <c r="U1366" s="1" t="str">
        <f t="shared" si="68"/>
        <v>RIVET JACQUES</v>
      </c>
      <c r="V1366" s="1" t="str">
        <f t="shared" si="69"/>
        <v>01041 – COLMAR BILLARD CLUB 71</v>
      </c>
    </row>
    <row r="1367" spans="2:22" ht="15.75" thickBot="1" x14ac:dyDescent="0.3">
      <c r="B1367" s="18" t="str">
        <f t="shared" ref="B1367:B1430" si="72">F67</f>
        <v>121194 I</v>
      </c>
      <c r="C1367" s="18" t="str">
        <f t="shared" si="70"/>
        <v>BOULENGER FLORENT</v>
      </c>
      <c r="D1367" s="18" t="str">
        <f t="shared" si="71"/>
        <v>05043 – ACAD. TAPIS VERT DE REIMS</v>
      </c>
      <c r="R1367" s="11" t="str">
        <f t="shared" si="67"/>
        <v>121194 I</v>
      </c>
      <c r="T1367" s="1" t="s">
        <v>2756</v>
      </c>
      <c r="U1367" s="1" t="str">
        <f t="shared" si="68"/>
        <v>ROCHER FREDERIC</v>
      </c>
      <c r="V1367" s="1" t="str">
        <f t="shared" si="69"/>
        <v>01002 – B.C 1935 STRASBOURG-SCHILTIGHEIM</v>
      </c>
    </row>
    <row r="1368" spans="2:22" ht="15.75" thickBot="1" x14ac:dyDescent="0.3">
      <c r="B1368" s="18" t="str">
        <f t="shared" si="72"/>
        <v>011767 P</v>
      </c>
      <c r="C1368" s="18" t="str">
        <f t="shared" si="70"/>
        <v>BOULET SERGE</v>
      </c>
      <c r="D1368" s="18" t="str">
        <f t="shared" si="71"/>
        <v>05041 – BILLARD CLUB DE GRAUVES</v>
      </c>
      <c r="R1368" s="11" t="str">
        <f t="shared" si="67"/>
        <v>011767 P</v>
      </c>
      <c r="T1368" s="1" t="s">
        <v>2758</v>
      </c>
      <c r="U1368" s="1" t="str">
        <f t="shared" si="68"/>
        <v>ROTH ANDRE</v>
      </c>
      <c r="V1368" s="1" t="str">
        <f t="shared" si="69"/>
        <v>01041 – COLMAR BILLARD CLUB 71</v>
      </c>
    </row>
    <row r="1369" spans="2:22" ht="15.75" thickBot="1" x14ac:dyDescent="0.3">
      <c r="B1369" s="18" t="str">
        <f t="shared" si="72"/>
        <v>123064 G</v>
      </c>
      <c r="C1369" s="18" t="str">
        <f t="shared" si="70"/>
        <v>BOURGUIGNON JEAN MARIE</v>
      </c>
      <c r="D1369" s="18" t="str">
        <f t="shared" si="71"/>
        <v>11073 – BILLARD CLUB GERARDMER</v>
      </c>
      <c r="R1369" s="11" t="str">
        <f t="shared" si="67"/>
        <v>123064 G</v>
      </c>
      <c r="T1369" s="1" t="s">
        <v>2760</v>
      </c>
      <c r="U1369" s="1" t="str">
        <f t="shared" si="68"/>
        <v>RUSPELER ALAIN</v>
      </c>
      <c r="V1369" s="1" t="str">
        <f t="shared" si="69"/>
        <v>11007 – BILLARD CLUB KNUTANGE</v>
      </c>
    </row>
    <row r="1370" spans="2:22" ht="15.75" thickBot="1" x14ac:dyDescent="0.3">
      <c r="B1370" s="18" t="str">
        <f t="shared" si="72"/>
        <v>010097 J</v>
      </c>
      <c r="C1370" s="18" t="str">
        <f t="shared" si="70"/>
        <v>BOURQUIN PATRICK</v>
      </c>
      <c r="D1370" s="18" t="str">
        <f t="shared" si="71"/>
        <v>01010 – B.C. LINGOLSHEIM</v>
      </c>
      <c r="R1370" s="11" t="str">
        <f t="shared" si="67"/>
        <v>010097 J</v>
      </c>
      <c r="T1370" s="1" t="s">
        <v>2762</v>
      </c>
      <c r="U1370" s="1" t="str">
        <f t="shared" si="68"/>
        <v>SAX FERNAND</v>
      </c>
      <c r="V1370" s="1" t="str">
        <f t="shared" si="69"/>
        <v>01041 – COLMAR BILLARD CLUB 71</v>
      </c>
    </row>
    <row r="1371" spans="2:22" ht="15.75" thickBot="1" x14ac:dyDescent="0.3">
      <c r="B1371" s="18" t="str">
        <f t="shared" si="72"/>
        <v>119615 P</v>
      </c>
      <c r="C1371" s="18" t="str">
        <f t="shared" si="70"/>
        <v>BOURY BERNARD</v>
      </c>
      <c r="D1371" s="18" t="str">
        <f t="shared" si="71"/>
        <v>11003 – BILLARD CLUB BAN SAINT MARTIN</v>
      </c>
      <c r="R1371" s="11" t="str">
        <f t="shared" si="67"/>
        <v>119615 P</v>
      </c>
      <c r="T1371" s="1" t="s">
        <v>2764</v>
      </c>
      <c r="U1371" s="1" t="str">
        <f t="shared" si="68"/>
        <v>SCHILLINGER STEPHANE</v>
      </c>
      <c r="V1371" s="1" t="str">
        <f t="shared" si="69"/>
        <v>01018 – B.C. 55 SAINT LOUIS</v>
      </c>
    </row>
    <row r="1372" spans="2:22" ht="15.75" thickBot="1" x14ac:dyDescent="0.3">
      <c r="B1372" s="18" t="str">
        <f t="shared" si="72"/>
        <v>129738 Y</v>
      </c>
      <c r="C1372" s="18" t="str">
        <f t="shared" si="70"/>
        <v>BOUTILLE ALAIN</v>
      </c>
      <c r="D1372" s="18" t="str">
        <f t="shared" si="71"/>
        <v>05001 – ACAD.CHARLEVILLE-MEZIERES</v>
      </c>
      <c r="R1372" s="11" t="str">
        <f t="shared" si="67"/>
        <v>129738 Y</v>
      </c>
      <c r="T1372" s="1" t="s">
        <v>2766</v>
      </c>
      <c r="U1372" s="1" t="str">
        <f t="shared" si="68"/>
        <v>SCHMITT ALAIN</v>
      </c>
      <c r="V1372" s="1" t="str">
        <f t="shared" si="69"/>
        <v>01018 – B.C. 55 SAINT LOUIS</v>
      </c>
    </row>
    <row r="1373" spans="2:22" ht="15.75" thickBot="1" x14ac:dyDescent="0.3">
      <c r="B1373" s="18" t="str">
        <f t="shared" si="72"/>
        <v>121180 U</v>
      </c>
      <c r="C1373" s="18" t="str">
        <f t="shared" si="70"/>
        <v>BRACONNIER RENE</v>
      </c>
      <c r="D1373" s="18" t="str">
        <f t="shared" si="71"/>
        <v>05028 – BILLARD CLUB DE MARIGNY ST FLAVY</v>
      </c>
      <c r="R1373" s="11" t="str">
        <f t="shared" si="67"/>
        <v>121180 U</v>
      </c>
      <c r="T1373" s="1" t="s">
        <v>2768</v>
      </c>
      <c r="U1373" s="1" t="str">
        <f t="shared" si="68"/>
        <v>SCHMITT PATRICE</v>
      </c>
      <c r="V1373" s="1" t="str">
        <f t="shared" si="69"/>
        <v>01016 – B.C. HAGUENAU</v>
      </c>
    </row>
    <row r="1374" spans="2:22" ht="15.75" thickBot="1" x14ac:dyDescent="0.3">
      <c r="B1374" s="18" t="str">
        <f t="shared" si="72"/>
        <v>010224 G</v>
      </c>
      <c r="C1374" s="18" t="str">
        <f t="shared" si="70"/>
        <v>BRAUN ALAIN</v>
      </c>
      <c r="D1374" s="18" t="str">
        <f t="shared" si="71"/>
        <v>01010 – B.C. LINGOLSHEIM</v>
      </c>
      <c r="R1374" s="11" t="str">
        <f t="shared" si="67"/>
        <v>010224 G</v>
      </c>
      <c r="T1374" s="1" t="s">
        <v>2770</v>
      </c>
      <c r="U1374" s="1" t="str">
        <f t="shared" si="68"/>
        <v>SCHMITT YVON</v>
      </c>
      <c r="V1374" s="1" t="str">
        <f t="shared" si="69"/>
        <v>11013 – BILLARD CLUB METZ</v>
      </c>
    </row>
    <row r="1375" spans="2:22" ht="15.75" thickBot="1" x14ac:dyDescent="0.3">
      <c r="B1375" s="18" t="str">
        <f t="shared" si="72"/>
        <v>010424 Y</v>
      </c>
      <c r="C1375" s="18" t="str">
        <f t="shared" si="70"/>
        <v>BRENNER OLIVIER</v>
      </c>
      <c r="D1375" s="18" t="str">
        <f t="shared" si="71"/>
        <v>01004 – B.C. BISCHHEIM</v>
      </c>
      <c r="R1375" s="11" t="str">
        <f t="shared" si="67"/>
        <v>010424 Y</v>
      </c>
      <c r="T1375" s="1" t="s">
        <v>2772</v>
      </c>
      <c r="U1375" s="1" t="str">
        <f t="shared" si="68"/>
        <v>SELLEN OLIVIER</v>
      </c>
      <c r="V1375" s="1" t="str">
        <f t="shared" si="69"/>
        <v>11067 – BILLARD CLUB FLORANGE</v>
      </c>
    </row>
    <row r="1376" spans="2:22" ht="15.75" thickBot="1" x14ac:dyDescent="0.3">
      <c r="B1376" s="18" t="str">
        <f t="shared" si="72"/>
        <v>163912 Q</v>
      </c>
      <c r="C1376" s="18" t="str">
        <f t="shared" si="70"/>
        <v>BRESSY MICHEL</v>
      </c>
      <c r="D1376" s="18" t="str">
        <f t="shared" si="71"/>
        <v>05040 – EPERNAY BILLARD CLUB</v>
      </c>
      <c r="R1376" s="11" t="str">
        <f t="shared" si="67"/>
        <v>163912 Q</v>
      </c>
      <c r="T1376" s="1" t="s">
        <v>2774</v>
      </c>
      <c r="U1376" s="1" t="str">
        <f t="shared" si="68"/>
        <v>SIEFFERT XAVIER</v>
      </c>
      <c r="V1376" s="1" t="str">
        <f t="shared" si="69"/>
        <v>01070 – FCM BILLARD</v>
      </c>
    </row>
    <row r="1377" spans="2:22" ht="15.75" thickBot="1" x14ac:dyDescent="0.3">
      <c r="B1377" s="18" t="str">
        <f t="shared" si="72"/>
        <v>109116 U</v>
      </c>
      <c r="C1377" s="18" t="str">
        <f t="shared" si="70"/>
        <v>BREUSE DAVID</v>
      </c>
      <c r="D1377" s="18" t="str">
        <f t="shared" si="71"/>
        <v>05001 – ACAD.CHARLEVILLE-MEZIERES</v>
      </c>
      <c r="R1377" s="11" t="str">
        <f t="shared" si="67"/>
        <v>109116 U</v>
      </c>
      <c r="T1377" s="1" t="s">
        <v>2776</v>
      </c>
      <c r="U1377" s="1" t="str">
        <f t="shared" si="68"/>
        <v>SIFFERMANN CEDRIC</v>
      </c>
      <c r="V1377" s="1" t="str">
        <f t="shared" si="69"/>
        <v>01035 – B.C. 60 COCOBEN</v>
      </c>
    </row>
    <row r="1378" spans="2:22" ht="15.75" thickBot="1" x14ac:dyDescent="0.3">
      <c r="B1378" s="18" t="str">
        <f t="shared" si="72"/>
        <v>166538 V</v>
      </c>
      <c r="C1378" s="18" t="str">
        <f t="shared" si="70"/>
        <v>BRIGNON ROGER</v>
      </c>
      <c r="D1378" s="18" t="str">
        <f t="shared" si="71"/>
        <v>01027 – B.C. GUEBWILLER</v>
      </c>
      <c r="R1378" s="11" t="str">
        <f t="shared" si="67"/>
        <v>166538 V</v>
      </c>
      <c r="T1378" s="1" t="s">
        <v>2778</v>
      </c>
      <c r="U1378" s="1" t="str">
        <f t="shared" si="68"/>
        <v>SIMON MICHEL</v>
      </c>
      <c r="V1378" s="1" t="str">
        <f t="shared" si="69"/>
        <v>11048 – ACADEMIE DE BILLARD DE ST DIZIER</v>
      </c>
    </row>
    <row r="1379" spans="2:22" ht="15.75" thickBot="1" x14ac:dyDescent="0.3">
      <c r="B1379" s="18" t="str">
        <f t="shared" si="72"/>
        <v>134497 Z</v>
      </c>
      <c r="C1379" s="18" t="str">
        <f t="shared" si="70"/>
        <v>BRISSON BERNARD</v>
      </c>
      <c r="D1379" s="18" t="str">
        <f t="shared" si="71"/>
        <v>01016 – B.C. HAGUENAU</v>
      </c>
      <c r="R1379" s="11" t="str">
        <f t="shared" si="67"/>
        <v>134497 Z</v>
      </c>
      <c r="T1379" s="1" t="s">
        <v>2780</v>
      </c>
      <c r="U1379" s="1" t="str">
        <f t="shared" si="68"/>
        <v>SO JI YOUNG</v>
      </c>
      <c r="V1379" s="1" t="str">
        <f t="shared" si="69"/>
        <v>01006 – AMICALE DE BILLARD ECKBOLSHEIM</v>
      </c>
    </row>
    <row r="1380" spans="2:22" ht="15.75" thickBot="1" x14ac:dyDescent="0.3">
      <c r="B1380" s="18" t="str">
        <f t="shared" si="72"/>
        <v>102786 I</v>
      </c>
      <c r="C1380" s="18" t="str">
        <f t="shared" si="70"/>
        <v>BUCELLI SERGE</v>
      </c>
      <c r="D1380" s="18" t="str">
        <f t="shared" si="71"/>
        <v>11032 – BILLARD CLUB HOMECOURT</v>
      </c>
      <c r="R1380" s="11" t="str">
        <f t="shared" si="67"/>
        <v>102786 I</v>
      </c>
      <c r="T1380" s="1" t="s">
        <v>2782</v>
      </c>
      <c r="U1380" s="1" t="str">
        <f t="shared" si="68"/>
        <v>STANICK MICHEL</v>
      </c>
      <c r="V1380" s="1" t="str">
        <f t="shared" si="69"/>
        <v>11047 – C.A.B. COMMERCY</v>
      </c>
    </row>
    <row r="1381" spans="2:22" ht="15.75" thickBot="1" x14ac:dyDescent="0.3">
      <c r="B1381" s="18" t="str">
        <f t="shared" si="72"/>
        <v>182406 S</v>
      </c>
      <c r="C1381" s="18" t="str">
        <f t="shared" si="70"/>
        <v>BULTEL PIERRE JEAN</v>
      </c>
      <c r="D1381" s="18" t="str">
        <f t="shared" si="71"/>
        <v>05034 – BILLARD TROYES AGGLO</v>
      </c>
      <c r="R1381" s="11" t="str">
        <f t="shared" si="67"/>
        <v>182406 S</v>
      </c>
      <c r="T1381" s="1" t="s">
        <v>2784</v>
      </c>
      <c r="U1381" s="1" t="str">
        <f t="shared" si="68"/>
        <v>STEFFEN BENOIT</v>
      </c>
      <c r="V1381" s="1" t="str">
        <f t="shared" si="69"/>
        <v>01016 – B.C. HAGUENAU</v>
      </c>
    </row>
    <row r="1382" spans="2:22" ht="15.75" thickBot="1" x14ac:dyDescent="0.3">
      <c r="B1382" s="18" t="str">
        <f t="shared" si="72"/>
        <v>010319 X</v>
      </c>
      <c r="C1382" s="18" t="str">
        <f t="shared" si="70"/>
        <v>BURKARDT ANDRE</v>
      </c>
      <c r="D1382" s="18" t="str">
        <f t="shared" si="71"/>
        <v>01031 – B.C. ERSTEIN</v>
      </c>
      <c r="R1382" s="11" t="str">
        <f t="shared" si="67"/>
        <v>010319 X</v>
      </c>
      <c r="T1382" s="1" t="s">
        <v>2902</v>
      </c>
      <c r="U1382" s="1" t="str">
        <f t="shared" si="68"/>
        <v>STIRMEL CLAUDE</v>
      </c>
      <c r="V1382" s="1" t="str">
        <f t="shared" si="69"/>
        <v>01035 – B.C. 60 COCOBEN</v>
      </c>
    </row>
    <row r="1383" spans="2:22" ht="15.75" thickBot="1" x14ac:dyDescent="0.3">
      <c r="B1383" s="18" t="str">
        <f t="shared" si="72"/>
        <v>141626 E</v>
      </c>
      <c r="C1383" s="18" t="str">
        <f t="shared" si="70"/>
        <v>CADET STEPHANE</v>
      </c>
      <c r="D1383" s="18" t="str">
        <f t="shared" si="71"/>
        <v>11044 – SAINT-DIE DES VOSGES BILLARD</v>
      </c>
      <c r="R1383" s="11" t="str">
        <f t="shared" si="67"/>
        <v>141626 E</v>
      </c>
      <c r="T1383" s="1" t="s">
        <v>2786</v>
      </c>
      <c r="U1383" s="1" t="str">
        <f t="shared" si="68"/>
        <v>STOLIC DRAGISA</v>
      </c>
      <c r="V1383" s="1" t="str">
        <f t="shared" si="69"/>
        <v>11021 – A.J.B. THIONVILLE</v>
      </c>
    </row>
    <row r="1384" spans="2:22" ht="15.75" thickBot="1" x14ac:dyDescent="0.3">
      <c r="B1384" s="18" t="str">
        <f t="shared" si="72"/>
        <v>132239 D</v>
      </c>
      <c r="C1384" s="18" t="str">
        <f t="shared" si="70"/>
        <v>CALISKAN MEHMET</v>
      </c>
      <c r="D1384" s="18" t="str">
        <f t="shared" si="71"/>
        <v>11005 – E.S. HAGONDANGE</v>
      </c>
      <c r="R1384" s="11" t="str">
        <f t="shared" si="67"/>
        <v>132239 D</v>
      </c>
      <c r="T1384" s="1" t="s">
        <v>2788</v>
      </c>
      <c r="U1384" s="1" t="str">
        <f t="shared" si="68"/>
        <v>STORNAIUOLO FRANCESCO</v>
      </c>
      <c r="V1384" s="1" t="str">
        <f t="shared" si="69"/>
        <v>11005 – E.S. HAGONDANGE</v>
      </c>
    </row>
    <row r="1385" spans="2:22" ht="15.75" thickBot="1" x14ac:dyDescent="0.3">
      <c r="B1385" s="18" t="str">
        <f t="shared" si="72"/>
        <v>012715 B</v>
      </c>
      <c r="C1385" s="18" t="str">
        <f t="shared" si="70"/>
        <v>CAMPOLI JEAN LOUIS</v>
      </c>
      <c r="D1385" s="18" t="str">
        <f t="shared" si="71"/>
        <v>11005 – E.S. HAGONDANGE</v>
      </c>
      <c r="R1385" s="11" t="str">
        <f t="shared" si="67"/>
        <v>012715 B</v>
      </c>
      <c r="T1385" s="1" t="s">
        <v>2790</v>
      </c>
      <c r="U1385" s="1" t="str">
        <f t="shared" si="68"/>
        <v>THIERRY MICHAEL</v>
      </c>
      <c r="V1385" s="1" t="str">
        <f t="shared" si="69"/>
        <v>11048 – ACADEMIE DE BILLARD DE ST DIZIER</v>
      </c>
    </row>
    <row r="1386" spans="2:22" ht="15.75" thickBot="1" x14ac:dyDescent="0.3">
      <c r="B1386" s="18" t="str">
        <f t="shared" si="72"/>
        <v>011299 P</v>
      </c>
      <c r="C1386" s="18" t="str">
        <f t="shared" si="70"/>
        <v>CAREAUX OLIVIER</v>
      </c>
      <c r="D1386" s="18" t="str">
        <f t="shared" si="71"/>
        <v>01049 – B.C. BARR</v>
      </c>
      <c r="R1386" s="11" t="str">
        <f t="shared" si="67"/>
        <v>011299 P</v>
      </c>
      <c r="T1386" s="1" t="s">
        <v>2792</v>
      </c>
      <c r="U1386" s="1" t="str">
        <f t="shared" si="68"/>
        <v>THIRIET NICOLAS</v>
      </c>
      <c r="V1386" s="1" t="str">
        <f t="shared" si="69"/>
        <v>11001 – BILLARD CLUB ALGRANGE</v>
      </c>
    </row>
    <row r="1387" spans="2:22" ht="15.75" thickBot="1" x14ac:dyDescent="0.3">
      <c r="B1387" s="18" t="str">
        <f t="shared" si="72"/>
        <v>010082 U</v>
      </c>
      <c r="C1387" s="18" t="str">
        <f t="shared" si="70"/>
        <v>CASPAR REMY</v>
      </c>
      <c r="D1387" s="18" t="str">
        <f t="shared" si="71"/>
        <v>01016 – B.C. HAGUENAU</v>
      </c>
      <c r="R1387" s="11" t="str">
        <f t="shared" si="67"/>
        <v>010082 U</v>
      </c>
      <c r="T1387" s="1" t="s">
        <v>2794</v>
      </c>
      <c r="U1387" s="1" t="str">
        <f t="shared" si="68"/>
        <v>THOUVENIN CLAUDE</v>
      </c>
      <c r="V1387" s="1" t="str">
        <f t="shared" si="69"/>
        <v>11023 – BILLARD CLUB NEUVES MAISONS</v>
      </c>
    </row>
    <row r="1388" spans="2:22" ht="15.75" thickBot="1" x14ac:dyDescent="0.3">
      <c r="B1388" s="18" t="str">
        <f t="shared" si="72"/>
        <v>148459 T</v>
      </c>
      <c r="C1388" s="18" t="str">
        <f t="shared" si="70"/>
        <v>CASTANEDA ANTOINE</v>
      </c>
      <c r="D1388" s="18" t="str">
        <f t="shared" si="71"/>
        <v>05001 – ACAD.CHARLEVILLE-MEZIERES</v>
      </c>
      <c r="R1388" s="11" t="str">
        <f t="shared" si="67"/>
        <v>148459 T</v>
      </c>
      <c r="T1388" s="1" t="s">
        <v>2796</v>
      </c>
      <c r="U1388" s="1" t="str">
        <f t="shared" si="68"/>
        <v>THUILLIER CHARLES</v>
      </c>
      <c r="V1388" s="1" t="str">
        <f t="shared" si="69"/>
        <v>11003 – BILLARD CLUB BAN SAINT MARTIN</v>
      </c>
    </row>
    <row r="1389" spans="2:22" ht="15.75" thickBot="1" x14ac:dyDescent="0.3">
      <c r="B1389" s="18" t="str">
        <f t="shared" si="72"/>
        <v>107145 Z</v>
      </c>
      <c r="C1389" s="18" t="str">
        <f t="shared" si="70"/>
        <v>CASTELLS HENRI</v>
      </c>
      <c r="D1389" s="18" t="str">
        <f t="shared" si="71"/>
        <v>11062 – CERCLE DE BILLARD FRANCAIS ST AVOLD</v>
      </c>
      <c r="R1389" s="11" t="str">
        <f t="shared" si="67"/>
        <v>107145 Z</v>
      </c>
      <c r="T1389" s="1" t="s">
        <v>2798</v>
      </c>
      <c r="U1389" s="1" t="str">
        <f t="shared" si="68"/>
        <v>TRITZ HERVE</v>
      </c>
      <c r="V1389" s="1" t="str">
        <f t="shared" si="69"/>
        <v>11005 – E.S. HAGONDANGE</v>
      </c>
    </row>
    <row r="1390" spans="2:22" ht="15.75" thickBot="1" x14ac:dyDescent="0.3">
      <c r="B1390" s="18" t="str">
        <f t="shared" si="72"/>
        <v>131686 W</v>
      </c>
      <c r="C1390" s="18" t="str">
        <f t="shared" si="70"/>
        <v>CATTIN GILLES</v>
      </c>
      <c r="D1390" s="18" t="str">
        <f t="shared" si="71"/>
        <v>11013 – BILLARD CLUB METZ</v>
      </c>
      <c r="R1390" s="11" t="str">
        <f t="shared" si="67"/>
        <v>131686 W</v>
      </c>
      <c r="T1390" s="1" t="s">
        <v>2800</v>
      </c>
      <c r="U1390" s="1" t="str">
        <f t="shared" si="68"/>
        <v>ULRICH FRANCOIS</v>
      </c>
      <c r="V1390" s="1" t="str">
        <f t="shared" si="69"/>
        <v>01035 – B.C. 60 COCOBEN</v>
      </c>
    </row>
    <row r="1391" spans="2:22" ht="15.75" thickBot="1" x14ac:dyDescent="0.3">
      <c r="B1391" s="18" t="str">
        <f t="shared" si="72"/>
        <v>158723 A</v>
      </c>
      <c r="C1391" s="18" t="str">
        <f t="shared" si="70"/>
        <v>CHABIN PATRICK</v>
      </c>
      <c r="D1391" s="18" t="str">
        <f t="shared" si="71"/>
        <v>05028 – BILLARD CLUB DE MARIGNY ST FLAVY</v>
      </c>
      <c r="R1391" s="11" t="str">
        <f t="shared" si="67"/>
        <v>158723 A</v>
      </c>
      <c r="T1391" s="1" t="s">
        <v>2802</v>
      </c>
      <c r="U1391" s="1" t="str">
        <f t="shared" si="68"/>
        <v>ULRICH LAURENT</v>
      </c>
      <c r="V1391" s="1" t="str">
        <f t="shared" si="69"/>
        <v>01018 – B.C. 55 SAINT LOUIS</v>
      </c>
    </row>
    <row r="1392" spans="2:22" ht="15.75" thickBot="1" x14ac:dyDescent="0.3">
      <c r="B1392" s="18" t="str">
        <f t="shared" si="72"/>
        <v>102935 B</v>
      </c>
      <c r="C1392" s="18" t="str">
        <f t="shared" si="70"/>
        <v>CHARLOT GERARD</v>
      </c>
      <c r="D1392" s="18" t="str">
        <f t="shared" si="71"/>
        <v>11047 – C.A.B. COMMERCY</v>
      </c>
      <c r="R1392" s="11" t="str">
        <f t="shared" si="67"/>
        <v>102935 B</v>
      </c>
      <c r="T1392" s="1" t="s">
        <v>2804</v>
      </c>
      <c r="U1392" s="1" t="str">
        <f t="shared" si="68"/>
        <v>UZUN BARIS</v>
      </c>
      <c r="V1392" s="1" t="str">
        <f t="shared" si="69"/>
        <v>01002 – B.C 1935 STRASBOURG-SCHILTIGHEIM</v>
      </c>
    </row>
    <row r="1393" spans="2:22" ht="15.75" thickBot="1" x14ac:dyDescent="0.3">
      <c r="B1393" s="18" t="str">
        <f t="shared" si="72"/>
        <v>163366 X</v>
      </c>
      <c r="C1393" s="18" t="str">
        <f t="shared" si="70"/>
        <v>CHASSEIGNE BERTRAND</v>
      </c>
      <c r="D1393" s="18" t="str">
        <f t="shared" si="71"/>
        <v>05040 – EPERNAY BILLARD CLUB</v>
      </c>
      <c r="R1393" s="11" t="str">
        <f t="shared" si="67"/>
        <v>163366 X</v>
      </c>
      <c r="T1393" s="1" t="s">
        <v>2806</v>
      </c>
      <c r="U1393" s="1" t="str">
        <f t="shared" si="68"/>
        <v>VAILLANT CLAUDE</v>
      </c>
      <c r="V1393" s="1" t="str">
        <f t="shared" si="69"/>
        <v>11013 – BILLARD CLUB METZ</v>
      </c>
    </row>
    <row r="1394" spans="2:22" ht="15.75" thickBot="1" x14ac:dyDescent="0.3">
      <c r="B1394" s="18" t="str">
        <f t="shared" si="72"/>
        <v>163916 V</v>
      </c>
      <c r="C1394" s="18" t="str">
        <f t="shared" si="70"/>
        <v>CHEVALLIER PIERRE</v>
      </c>
      <c r="D1394" s="18" t="str">
        <f t="shared" si="71"/>
        <v>05040 – EPERNAY BILLARD CLUB</v>
      </c>
      <c r="R1394" s="11" t="str">
        <f t="shared" si="67"/>
        <v>163916 V</v>
      </c>
      <c r="T1394" s="1" t="s">
        <v>2808</v>
      </c>
      <c r="U1394" s="1" t="str">
        <f t="shared" si="68"/>
        <v>VIAUX JEAN MARIE</v>
      </c>
      <c r="V1394" s="1" t="str">
        <f t="shared" si="69"/>
        <v>01042 – RETRO CLUB COLMAR</v>
      </c>
    </row>
    <row r="1395" spans="2:22" ht="15.75" thickBot="1" x14ac:dyDescent="0.3">
      <c r="B1395" s="18" t="str">
        <f t="shared" si="72"/>
        <v>159409 W</v>
      </c>
      <c r="C1395" s="18" t="str">
        <f t="shared" si="70"/>
        <v>CHOPART GILBERT</v>
      </c>
      <c r="D1395" s="18" t="str">
        <f t="shared" si="71"/>
        <v>11035 – C.B. SARREGUEMINES</v>
      </c>
      <c r="R1395" s="11" t="str">
        <f t="shared" si="67"/>
        <v>159409 W</v>
      </c>
      <c r="T1395" s="1" t="s">
        <v>2810</v>
      </c>
      <c r="U1395" s="1" t="str">
        <f t="shared" si="68"/>
        <v>VILLEGER MICHEL</v>
      </c>
      <c r="V1395" s="1" t="str">
        <f t="shared" si="69"/>
        <v>11064 – BILLARD CLUB ELOYES</v>
      </c>
    </row>
    <row r="1396" spans="2:22" ht="15.75" thickBot="1" x14ac:dyDescent="0.3">
      <c r="B1396" s="18" t="str">
        <f t="shared" si="72"/>
        <v>123001 V</v>
      </c>
      <c r="C1396" s="18" t="str">
        <f t="shared" si="70"/>
        <v>CHRISTMANN DANIEL</v>
      </c>
      <c r="D1396" s="18" t="str">
        <f t="shared" si="71"/>
        <v>05042 – ACAD.CHALONNAISE DE BILLARD</v>
      </c>
      <c r="R1396" s="11" t="str">
        <f t="shared" si="67"/>
        <v>123001 V</v>
      </c>
      <c r="T1396" s="1" t="s">
        <v>2812</v>
      </c>
      <c r="U1396" s="1" t="str">
        <f t="shared" si="68"/>
        <v>VINOT JEAN CLAUDE</v>
      </c>
      <c r="V1396" s="1" t="str">
        <f t="shared" si="69"/>
        <v>01041 – COLMAR BILLARD CLUB 71</v>
      </c>
    </row>
    <row r="1397" spans="2:22" ht="15.75" thickBot="1" x14ac:dyDescent="0.3">
      <c r="B1397" s="18" t="str">
        <f t="shared" si="72"/>
        <v>014757 P</v>
      </c>
      <c r="C1397" s="18" t="str">
        <f t="shared" si="70"/>
        <v>CHRISTMANN GASTON</v>
      </c>
      <c r="D1397" s="18" t="str">
        <f t="shared" si="71"/>
        <v>11001 – BILLARD CLUB ALGRANGE</v>
      </c>
      <c r="R1397" s="11" t="str">
        <f t="shared" si="67"/>
        <v>014757 P</v>
      </c>
      <c r="T1397" s="1" t="s">
        <v>2814</v>
      </c>
      <c r="U1397" s="1" t="str">
        <f t="shared" si="68"/>
        <v>VOI CARMELO</v>
      </c>
      <c r="V1397" s="1" t="str">
        <f t="shared" si="69"/>
        <v>11005 – E.S. HAGONDANGE</v>
      </c>
    </row>
    <row r="1398" spans="2:22" ht="15.75" thickBot="1" x14ac:dyDescent="0.3">
      <c r="B1398" s="18" t="str">
        <f t="shared" si="72"/>
        <v>103761 V</v>
      </c>
      <c r="C1398" s="18" t="str">
        <f t="shared" si="70"/>
        <v>CHUROUX PHILIPPE</v>
      </c>
      <c r="D1398" s="18" t="str">
        <f t="shared" si="71"/>
        <v>05043 – ACAD. TAPIS VERT DE REIMS</v>
      </c>
      <c r="R1398" s="11" t="str">
        <f t="shared" si="67"/>
        <v>103761 V</v>
      </c>
      <c r="T1398" s="1" t="s">
        <v>2816</v>
      </c>
      <c r="U1398" s="1" t="str">
        <f t="shared" si="68"/>
        <v>WARLOT MARTIAL</v>
      </c>
      <c r="V1398" s="1" t="str">
        <f t="shared" si="69"/>
        <v>11073 – BILLARD CLUB GERARDMER</v>
      </c>
    </row>
    <row r="1399" spans="2:22" ht="15.75" thickBot="1" x14ac:dyDescent="0.3">
      <c r="B1399" s="18" t="str">
        <f t="shared" si="72"/>
        <v>170329 Q</v>
      </c>
      <c r="C1399" s="18" t="str">
        <f t="shared" si="70"/>
        <v>CHWALISZEWSKI ALAIN</v>
      </c>
      <c r="D1399" s="18" t="str">
        <f t="shared" si="71"/>
        <v>11073 – BILLARD CLUB GERARDMER</v>
      </c>
      <c r="R1399" s="11" t="str">
        <f t="shared" si="67"/>
        <v>170329 Q</v>
      </c>
      <c r="T1399" s="1" t="s">
        <v>2818</v>
      </c>
      <c r="U1399" s="1" t="str">
        <f t="shared" si="68"/>
        <v>WEBER BERNARD</v>
      </c>
      <c r="V1399" s="1" t="str">
        <f t="shared" si="69"/>
        <v>11023 – BILLARD CLUB NEUVES MAISONS</v>
      </c>
    </row>
    <row r="1400" spans="2:22" ht="15.75" thickBot="1" x14ac:dyDescent="0.3">
      <c r="B1400" s="18" t="str">
        <f t="shared" si="72"/>
        <v>014847 B</v>
      </c>
      <c r="C1400" s="18" t="str">
        <f t="shared" si="70"/>
        <v>CIESLINSKI MICHEL</v>
      </c>
      <c r="D1400" s="18" t="str">
        <f t="shared" si="71"/>
        <v>11027 – ASS. SPORT. LAXOVIENNE DE BILLARD</v>
      </c>
      <c r="R1400" s="11" t="str">
        <f t="shared" si="67"/>
        <v>014847 B</v>
      </c>
      <c r="T1400" s="1" t="s">
        <v>2820</v>
      </c>
      <c r="U1400" s="1" t="str">
        <f t="shared" si="68"/>
        <v>WERSINGER FRANCOIS</v>
      </c>
      <c r="V1400" s="1" t="str">
        <f t="shared" si="69"/>
        <v>01041 – COLMAR BILLARD CLUB 71</v>
      </c>
    </row>
    <row r="1401" spans="2:22" ht="15.75" thickBot="1" x14ac:dyDescent="0.3">
      <c r="B1401" s="18" t="str">
        <f t="shared" si="72"/>
        <v>157945 E</v>
      </c>
      <c r="C1401" s="18" t="str">
        <f t="shared" si="70"/>
        <v>CIFRA SERGE</v>
      </c>
      <c r="D1401" s="18" t="str">
        <f t="shared" si="71"/>
        <v>11078 – BILLARD CLUB DE BRIEY</v>
      </c>
      <c r="R1401" s="11" t="str">
        <f t="shared" si="67"/>
        <v>157945 E</v>
      </c>
      <c r="T1401" s="1" t="s">
        <v>2822</v>
      </c>
      <c r="U1401" s="1" t="str">
        <f t="shared" si="68"/>
        <v>WEYMANN JEAN PHILIPPE</v>
      </c>
      <c r="V1401" s="1" t="str">
        <f t="shared" si="69"/>
        <v>01041 – COLMAR BILLARD CLUB 71</v>
      </c>
    </row>
    <row r="1402" spans="2:22" ht="15.75" thickBot="1" x14ac:dyDescent="0.3">
      <c r="B1402" s="18" t="str">
        <f t="shared" si="72"/>
        <v>102757 F</v>
      </c>
      <c r="C1402" s="18" t="str">
        <f t="shared" si="70"/>
        <v>CLAUDE ERIC</v>
      </c>
      <c r="D1402" s="18" t="str">
        <f t="shared" si="71"/>
        <v>11022 – ACADEMIE DE BILLARD SAINT-MAX / NANCY</v>
      </c>
      <c r="R1402" s="11" t="str">
        <f t="shared" si="67"/>
        <v>102757 F</v>
      </c>
      <c r="T1402" s="1" t="s">
        <v>2824</v>
      </c>
      <c r="U1402" s="1" t="str">
        <f t="shared" si="68"/>
        <v>WEYNANS CHRISTOPHER</v>
      </c>
      <c r="V1402" s="1" t="str">
        <f t="shared" si="69"/>
        <v>11048 – ACADEMIE DE BILLARD DE ST DIZIER</v>
      </c>
    </row>
    <row r="1403" spans="2:22" ht="15.75" thickBot="1" x14ac:dyDescent="0.3">
      <c r="B1403" s="18" t="str">
        <f t="shared" si="72"/>
        <v>170699 S</v>
      </c>
      <c r="C1403" s="18" t="str">
        <f t="shared" si="70"/>
        <v>CLAUDEL MICHEL</v>
      </c>
      <c r="D1403" s="18" t="str">
        <f t="shared" si="71"/>
        <v>11073 – BILLARD CLUB GERARDMER</v>
      </c>
      <c r="R1403" s="11" t="str">
        <f t="shared" si="67"/>
        <v>170699 S</v>
      </c>
      <c r="T1403" s="1" t="s">
        <v>2826</v>
      </c>
      <c r="U1403" s="1" t="str">
        <f t="shared" si="68"/>
        <v>WILLMANN SOLOFO</v>
      </c>
      <c r="V1403" s="1" t="str">
        <f t="shared" si="69"/>
        <v>05034 – BILLARD TROYES AGGLO</v>
      </c>
    </row>
    <row r="1404" spans="2:22" ht="15.75" thickBot="1" x14ac:dyDescent="0.3">
      <c r="B1404" s="18" t="str">
        <f t="shared" si="72"/>
        <v>150579 Y</v>
      </c>
      <c r="C1404" s="18" t="str">
        <f t="shared" si="70"/>
        <v>CLAUSS FREDERIC</v>
      </c>
      <c r="D1404" s="18" t="str">
        <f t="shared" si="71"/>
        <v>11029 – BILLARD CLUB MUSSIPONTAIN</v>
      </c>
      <c r="R1404" s="11" t="str">
        <f t="shared" si="67"/>
        <v>150579 Y</v>
      </c>
      <c r="T1404" s="1" t="s">
        <v>2828</v>
      </c>
      <c r="U1404" s="1" t="str">
        <f t="shared" si="68"/>
        <v>YILMAZ SALIH</v>
      </c>
      <c r="V1404" s="1" t="str">
        <f t="shared" si="69"/>
        <v>01002 – B.C 1935 STRASBOURG-SCHILTIGHEIM</v>
      </c>
    </row>
    <row r="1405" spans="2:22" ht="15.75" thickBot="1" x14ac:dyDescent="0.3">
      <c r="B1405" s="18" t="str">
        <f t="shared" si="72"/>
        <v>166347 M</v>
      </c>
      <c r="C1405" s="18" t="str">
        <f t="shared" si="70"/>
        <v>CLAUSSE MARC</v>
      </c>
      <c r="D1405" s="18" t="str">
        <f t="shared" si="71"/>
        <v>11078 – BILLARD CLUB DE BRIEY</v>
      </c>
      <c r="R1405" s="11" t="str">
        <f t="shared" si="67"/>
        <v>166347 M</v>
      </c>
      <c r="T1405" s="1" t="s">
        <v>2830</v>
      </c>
      <c r="U1405" s="1" t="str">
        <f t="shared" si="68"/>
        <v>ZUNIC FRANCOIS</v>
      </c>
      <c r="V1405" s="1" t="str">
        <f t="shared" si="69"/>
        <v>05043 – ACAD. TAPIS VERT DE REIMS</v>
      </c>
    </row>
    <row r="1406" spans="2:22" ht="15.75" thickBot="1" x14ac:dyDescent="0.3">
      <c r="B1406" s="18" t="str">
        <f t="shared" si="72"/>
        <v>015532 K</v>
      </c>
      <c r="C1406" s="18" t="str">
        <f t="shared" si="70"/>
        <v>CLEMENT BENOIT</v>
      </c>
      <c r="D1406" s="18" t="str">
        <f t="shared" si="71"/>
        <v>11048 – ACADEMIE DE BILLARD DE ST DIZIER</v>
      </c>
      <c r="R1406" s="11" t="str">
        <f t="shared" si="67"/>
        <v>015532 K</v>
      </c>
      <c r="T1406" s="1" t="s">
        <v>2904</v>
      </c>
      <c r="U1406" s="1" t="str">
        <f t="shared" si="68"/>
        <v>ARAB KARIM</v>
      </c>
      <c r="V1406" s="1" t="str">
        <f t="shared" si="69"/>
        <v>11027 – ASS. SPORT. LAXOVIENNE DE BILLARD</v>
      </c>
    </row>
    <row r="1407" spans="2:22" ht="15.75" thickBot="1" x14ac:dyDescent="0.3">
      <c r="B1407" s="18" t="str">
        <f t="shared" si="72"/>
        <v>132188 E</v>
      </c>
      <c r="C1407" s="18" t="str">
        <f t="shared" si="70"/>
        <v>COLLARD REMI</v>
      </c>
      <c r="D1407" s="18" t="str">
        <f t="shared" si="71"/>
        <v>05041 – BILLARD CLUB DE GRAUVES</v>
      </c>
      <c r="R1407" s="11" t="str">
        <f t="shared" si="67"/>
        <v>132188 E</v>
      </c>
      <c r="T1407" s="1" t="s">
        <v>2906</v>
      </c>
      <c r="U1407" s="1" t="str">
        <f t="shared" si="68"/>
        <v>FROHNHOFER DOUBLON GEORGES</v>
      </c>
      <c r="V1407" s="1" t="str">
        <f t="shared" si="69"/>
        <v>01041 – COLMAR BILLARD CLUB 71</v>
      </c>
    </row>
    <row r="1408" spans="2:22" ht="15.75" thickBot="1" x14ac:dyDescent="0.3">
      <c r="B1408" s="18" t="str">
        <f t="shared" si="72"/>
        <v>102951 R</v>
      </c>
      <c r="C1408" s="18" t="str">
        <f t="shared" si="70"/>
        <v>COLLE FREDERIC</v>
      </c>
      <c r="D1408" s="18" t="str">
        <f t="shared" si="71"/>
        <v>11034 – BILLARD CLUB EPINAL</v>
      </c>
      <c r="R1408" s="11" t="str">
        <f t="shared" si="67"/>
        <v>102951 R</v>
      </c>
      <c r="T1408" s="1" t="s">
        <v>2908</v>
      </c>
      <c r="U1408" s="1" t="str">
        <f t="shared" si="68"/>
        <v>HUMBERT BRUNO</v>
      </c>
      <c r="V1408" s="1" t="str">
        <f t="shared" si="69"/>
        <v>11034 – BILLARD CLUB EPINAL</v>
      </c>
    </row>
    <row r="1409" spans="2:22" ht="15.75" thickBot="1" x14ac:dyDescent="0.3">
      <c r="B1409" s="18" t="str">
        <f t="shared" si="72"/>
        <v>135812 O</v>
      </c>
      <c r="C1409" s="18" t="str">
        <f t="shared" si="70"/>
        <v>COLOMBO ALAIN</v>
      </c>
      <c r="D1409" s="18" t="str">
        <f t="shared" si="71"/>
        <v>11033 – BILLARD CLUB AUDUN VILLERUPT</v>
      </c>
      <c r="R1409" s="11" t="str">
        <f t="shared" si="67"/>
        <v>135812 O</v>
      </c>
      <c r="T1409" s="1" t="s">
        <v>2910</v>
      </c>
      <c r="U1409" s="1" t="str">
        <f t="shared" si="68"/>
        <v>KOLBERT REMY</v>
      </c>
      <c r="V1409" s="1" t="str">
        <f t="shared" si="69"/>
        <v>11013 – BILLARD CLUB METZ</v>
      </c>
    </row>
    <row r="1410" spans="2:22" ht="15.75" thickBot="1" x14ac:dyDescent="0.3">
      <c r="B1410" s="18" t="str">
        <f t="shared" si="72"/>
        <v>145744 O</v>
      </c>
      <c r="C1410" s="18" t="str">
        <f t="shared" si="70"/>
        <v>COLPIN ANTHONY</v>
      </c>
      <c r="D1410" s="18" t="str">
        <f t="shared" si="71"/>
        <v>05032 – ARCIS BILLARD CLUB</v>
      </c>
      <c r="R1410" s="11" t="str">
        <f t="shared" ref="R1410:R1473" si="73">B1410</f>
        <v>145744 O</v>
      </c>
      <c r="T1410"/>
    </row>
    <row r="1411" spans="2:22" ht="15.75" thickBot="1" x14ac:dyDescent="0.3">
      <c r="B1411" s="18" t="str">
        <f t="shared" si="72"/>
        <v>177016 J</v>
      </c>
      <c r="C1411" s="18" t="str">
        <f t="shared" si="70"/>
        <v>CONRARD GILLES</v>
      </c>
      <c r="D1411" s="18" t="str">
        <f t="shared" si="71"/>
        <v>11022 – ACADEMIE DE BILLARD SAINT-MAX / NANCY</v>
      </c>
      <c r="R1411" s="11" t="str">
        <f t="shared" si="73"/>
        <v>177016 J</v>
      </c>
      <c r="T1411"/>
    </row>
    <row r="1412" spans="2:22" ht="15.75" thickBot="1" x14ac:dyDescent="0.3">
      <c r="B1412" s="18" t="str">
        <f t="shared" si="72"/>
        <v>014737 V</v>
      </c>
      <c r="C1412" s="18" t="str">
        <f t="shared" si="70"/>
        <v>CORDEL PHILIPPE</v>
      </c>
      <c r="D1412" s="18" t="str">
        <f t="shared" si="71"/>
        <v>11005 – E.S. HAGONDANGE</v>
      </c>
      <c r="R1412" s="11" t="str">
        <f t="shared" si="73"/>
        <v>014737 V</v>
      </c>
      <c r="T1412"/>
    </row>
    <row r="1413" spans="2:22" ht="15.75" thickBot="1" x14ac:dyDescent="0.3">
      <c r="B1413" s="18" t="str">
        <f t="shared" si="72"/>
        <v>110821 J</v>
      </c>
      <c r="C1413" s="18" t="str">
        <f t="shared" si="70"/>
        <v>COTIN JEAN CHARLES</v>
      </c>
      <c r="D1413" s="18" t="str">
        <f t="shared" si="71"/>
        <v>11034 – BILLARD CLUB EPINAL</v>
      </c>
      <c r="R1413" s="11" t="str">
        <f t="shared" si="73"/>
        <v>110821 J</v>
      </c>
      <c r="T1413"/>
    </row>
    <row r="1414" spans="2:22" ht="15.75" thickBot="1" x14ac:dyDescent="0.3">
      <c r="B1414" s="18" t="str">
        <f t="shared" si="72"/>
        <v>011997 L</v>
      </c>
      <c r="C1414" s="18" t="str">
        <f t="shared" si="70"/>
        <v>COUILLET JEAN CLAUDE</v>
      </c>
      <c r="D1414" s="18" t="str">
        <f t="shared" si="71"/>
        <v>05047 – BILLARD CLUB SEZANNAIS</v>
      </c>
      <c r="R1414" s="11" t="str">
        <f t="shared" si="73"/>
        <v>011997 L</v>
      </c>
      <c r="T1414"/>
    </row>
    <row r="1415" spans="2:22" ht="15.75" thickBot="1" x14ac:dyDescent="0.3">
      <c r="B1415" s="18" t="str">
        <f t="shared" si="72"/>
        <v>130948 M</v>
      </c>
      <c r="C1415" s="18" t="str">
        <f t="shared" si="70"/>
        <v>COURTOT ADRIEN</v>
      </c>
      <c r="D1415" s="18" t="str">
        <f t="shared" si="71"/>
        <v>01041 – COLMAR BILLARD CLUB 71</v>
      </c>
      <c r="R1415" s="11" t="str">
        <f t="shared" si="73"/>
        <v>130948 M</v>
      </c>
      <c r="T1415"/>
    </row>
    <row r="1416" spans="2:22" ht="15.75" thickBot="1" x14ac:dyDescent="0.3">
      <c r="B1416" s="18" t="str">
        <f t="shared" si="72"/>
        <v>120534 Y</v>
      </c>
      <c r="C1416" s="18" t="str">
        <f t="shared" si="70"/>
        <v>CRUSSIERE SERGE</v>
      </c>
      <c r="D1416" s="18" t="str">
        <f t="shared" si="71"/>
        <v>11023 – BILLARD CLUB NEUVES MAISONS</v>
      </c>
      <c r="R1416" s="11" t="str">
        <f t="shared" si="73"/>
        <v>120534 Y</v>
      </c>
      <c r="T1416"/>
    </row>
    <row r="1417" spans="2:22" ht="15.75" thickBot="1" x14ac:dyDescent="0.3">
      <c r="B1417" s="18" t="str">
        <f t="shared" si="72"/>
        <v>015054 A</v>
      </c>
      <c r="C1417" s="18" t="str">
        <f t="shared" si="70"/>
        <v>CUNY DOMINIQUE</v>
      </c>
      <c r="D1417" s="18" t="str">
        <f t="shared" si="71"/>
        <v>11064 – BILLARD CLUB ELOYES</v>
      </c>
      <c r="R1417" s="11" t="str">
        <f t="shared" si="73"/>
        <v>015054 A</v>
      </c>
      <c r="T1417"/>
    </row>
    <row r="1418" spans="2:22" ht="15.75" thickBot="1" x14ac:dyDescent="0.3">
      <c r="B1418" s="18" t="str">
        <f t="shared" si="72"/>
        <v>156181 M</v>
      </c>
      <c r="C1418" s="18" t="str">
        <f t="shared" si="70"/>
        <v>CURE JEAN LUC</v>
      </c>
      <c r="D1418" s="18" t="str">
        <f t="shared" si="71"/>
        <v>11032 – BILLARD CLUB HOMECOURT</v>
      </c>
      <c r="R1418" s="11" t="str">
        <f t="shared" si="73"/>
        <v>156181 M</v>
      </c>
      <c r="T1418"/>
    </row>
    <row r="1419" spans="2:22" ht="15.75" thickBot="1" x14ac:dyDescent="0.3">
      <c r="B1419" s="18" t="str">
        <f t="shared" si="72"/>
        <v>156778 L</v>
      </c>
      <c r="C1419" s="18" t="str">
        <f t="shared" si="70"/>
        <v>CZEKALSKI GILLES</v>
      </c>
      <c r="D1419" s="18" t="str">
        <f t="shared" si="71"/>
        <v>01031 – B.C. ERSTEIN</v>
      </c>
      <c r="R1419" s="11" t="str">
        <f t="shared" si="73"/>
        <v>156778 L</v>
      </c>
      <c r="T1419"/>
    </row>
    <row r="1420" spans="2:22" ht="15.75" thickBot="1" x14ac:dyDescent="0.3">
      <c r="B1420" s="18" t="str">
        <f t="shared" si="72"/>
        <v>011783 F</v>
      </c>
      <c r="C1420" s="18" t="str">
        <f t="shared" si="70"/>
        <v>DA FONSECA JOSE</v>
      </c>
      <c r="D1420" s="18" t="str">
        <f t="shared" si="71"/>
        <v>05042 – ACAD.CHALONNAISE DE BILLARD</v>
      </c>
      <c r="R1420" s="11" t="str">
        <f t="shared" si="73"/>
        <v>011783 F</v>
      </c>
      <c r="T1420"/>
    </row>
    <row r="1421" spans="2:22" ht="15.75" thickBot="1" x14ac:dyDescent="0.3">
      <c r="B1421" s="18" t="str">
        <f t="shared" si="72"/>
        <v>010271 B</v>
      </c>
      <c r="C1421" s="18" t="str">
        <f t="shared" si="70"/>
        <v>DA ROCHA VITORINO</v>
      </c>
      <c r="D1421" s="18" t="str">
        <f t="shared" si="71"/>
        <v>01049 – B.C. BARR</v>
      </c>
      <c r="R1421" s="11" t="str">
        <f t="shared" si="73"/>
        <v>010271 B</v>
      </c>
      <c r="T1421"/>
    </row>
    <row r="1422" spans="2:22" ht="15.75" thickBot="1" x14ac:dyDescent="0.3">
      <c r="B1422" s="18" t="str">
        <f t="shared" si="72"/>
        <v>012884 O</v>
      </c>
      <c r="C1422" s="18" t="str">
        <f t="shared" si="70"/>
        <v>DAL CORTIVO PAUL</v>
      </c>
      <c r="D1422" s="18" t="str">
        <f t="shared" si="71"/>
        <v>11067 – BILLARD CLUB FLORANGE</v>
      </c>
      <c r="R1422" s="11" t="str">
        <f t="shared" si="73"/>
        <v>012884 O</v>
      </c>
      <c r="T1422"/>
    </row>
    <row r="1423" spans="2:22" ht="15.75" thickBot="1" x14ac:dyDescent="0.3">
      <c r="B1423" s="18" t="str">
        <f t="shared" si="72"/>
        <v>014817 X</v>
      </c>
      <c r="C1423" s="18" t="str">
        <f t="shared" si="70"/>
        <v>DALLA TORRE GERARD</v>
      </c>
      <c r="D1423" s="18" t="str">
        <f t="shared" si="71"/>
        <v>11067 – BILLARD CLUB FLORANGE</v>
      </c>
      <c r="R1423" s="11" t="str">
        <f t="shared" si="73"/>
        <v>014817 X</v>
      </c>
      <c r="T1423"/>
    </row>
    <row r="1424" spans="2:22" ht="15.75" thickBot="1" x14ac:dyDescent="0.3">
      <c r="B1424" s="18" t="str">
        <f t="shared" si="72"/>
        <v>102754 C</v>
      </c>
      <c r="C1424" s="18" t="str">
        <f t="shared" si="70"/>
        <v>DAMOTA MANUEL</v>
      </c>
      <c r="D1424" s="18" t="str">
        <f t="shared" si="71"/>
        <v>11051 – BILLARD CLUB BARISIEN</v>
      </c>
      <c r="R1424" s="11" t="str">
        <f t="shared" si="73"/>
        <v>102754 C</v>
      </c>
      <c r="T1424"/>
    </row>
    <row r="1425" spans="2:20" ht="15.75" thickBot="1" x14ac:dyDescent="0.3">
      <c r="B1425" s="18" t="str">
        <f t="shared" si="72"/>
        <v>140752 O</v>
      </c>
      <c r="C1425" s="18" t="str">
        <f t="shared" si="70"/>
        <v>DE ALMEIDA JOAQUIM</v>
      </c>
      <c r="D1425" s="18" t="str">
        <f t="shared" si="71"/>
        <v>11042 – BILLARD CLUB STEPHANOIS</v>
      </c>
      <c r="R1425" s="11" t="str">
        <f t="shared" si="73"/>
        <v>140752 O</v>
      </c>
      <c r="T1425"/>
    </row>
    <row r="1426" spans="2:20" ht="15.75" thickBot="1" x14ac:dyDescent="0.3">
      <c r="B1426" s="18" t="str">
        <f t="shared" si="72"/>
        <v>137940 K</v>
      </c>
      <c r="C1426" s="18" t="str">
        <f t="shared" si="70"/>
        <v>DE ALMEIDA JOSE</v>
      </c>
      <c r="D1426" s="18" t="str">
        <f t="shared" si="71"/>
        <v>11064 – BILLARD CLUB ELOYES</v>
      </c>
      <c r="R1426" s="11" t="str">
        <f t="shared" si="73"/>
        <v>137940 K</v>
      </c>
      <c r="T1426"/>
    </row>
    <row r="1427" spans="2:20" ht="15.75" thickBot="1" x14ac:dyDescent="0.3">
      <c r="B1427" s="18" t="str">
        <f t="shared" si="72"/>
        <v>179067 N</v>
      </c>
      <c r="C1427" s="18" t="str">
        <f t="shared" si="70"/>
        <v>DE AZEVEDO ANTONIO</v>
      </c>
      <c r="D1427" s="18" t="str">
        <f t="shared" si="71"/>
        <v>11042 – BILLARD CLUB STEPHANOIS</v>
      </c>
      <c r="R1427" s="11" t="str">
        <f t="shared" si="73"/>
        <v>179067 N</v>
      </c>
      <c r="T1427"/>
    </row>
    <row r="1428" spans="2:20" ht="15.75" thickBot="1" x14ac:dyDescent="0.3">
      <c r="B1428" s="18" t="str">
        <f t="shared" si="72"/>
        <v>111923 T</v>
      </c>
      <c r="C1428" s="18" t="str">
        <f t="shared" si="70"/>
        <v>DE QUEIROS SOARES JOSE</v>
      </c>
      <c r="D1428" s="18" t="str">
        <f t="shared" si="71"/>
        <v>01006 – AMICALE DE BILLARD ECKBOLSHEIM</v>
      </c>
      <c r="R1428" s="11" t="str">
        <f t="shared" si="73"/>
        <v>111923 T</v>
      </c>
      <c r="T1428"/>
    </row>
    <row r="1429" spans="2:20" ht="15.75" thickBot="1" x14ac:dyDescent="0.3">
      <c r="B1429" s="18" t="str">
        <f t="shared" si="72"/>
        <v>015407 P</v>
      </c>
      <c r="C1429" s="18" t="str">
        <f t="shared" si="70"/>
        <v>DE VREESE PIERRE</v>
      </c>
      <c r="D1429" s="18" t="str">
        <f t="shared" si="71"/>
        <v>11072 – AMICALE BILLARD DE MAGNY</v>
      </c>
      <c r="R1429" s="11" t="str">
        <f t="shared" si="73"/>
        <v>015407 P</v>
      </c>
      <c r="T1429"/>
    </row>
    <row r="1430" spans="2:20" ht="15.75" thickBot="1" x14ac:dyDescent="0.3">
      <c r="B1430" s="18" t="str">
        <f t="shared" si="72"/>
        <v>151283 N</v>
      </c>
      <c r="C1430" s="18" t="str">
        <f t="shared" ref="C1430:C1493" si="74">G130</f>
        <v>DECAUCHY BERNARD</v>
      </c>
      <c r="D1430" s="18" t="str">
        <f t="shared" ref="D1430:D1493" si="75">H130</f>
        <v>05028 – BILLARD CLUB DE MARIGNY ST FLAVY</v>
      </c>
      <c r="R1430" s="11" t="str">
        <f t="shared" si="73"/>
        <v>151283 N</v>
      </c>
      <c r="T1430"/>
    </row>
    <row r="1431" spans="2:20" ht="15.75" thickBot="1" x14ac:dyDescent="0.3">
      <c r="B1431" s="18" t="str">
        <f t="shared" ref="B1431:B1494" si="76">F131</f>
        <v>132200 Q</v>
      </c>
      <c r="C1431" s="18" t="str">
        <f t="shared" si="74"/>
        <v>DECLERCQ ALAIN</v>
      </c>
      <c r="D1431" s="18" t="str">
        <f t="shared" si="75"/>
        <v>05034 – BILLARD TROYES AGGLO</v>
      </c>
      <c r="R1431" s="11" t="str">
        <f t="shared" si="73"/>
        <v>132200 Q</v>
      </c>
      <c r="T1431"/>
    </row>
    <row r="1432" spans="2:20" ht="15.75" thickBot="1" x14ac:dyDescent="0.3">
      <c r="B1432" s="18" t="str">
        <f t="shared" si="76"/>
        <v>182446 L</v>
      </c>
      <c r="C1432" s="18" t="str">
        <f t="shared" si="74"/>
        <v>DEHAYE DIDIER</v>
      </c>
      <c r="D1432" s="18" t="str">
        <f t="shared" si="75"/>
        <v>05023 – BILLARD CLUB NOGENTAIS</v>
      </c>
      <c r="R1432" s="11" t="str">
        <f t="shared" si="73"/>
        <v>182446 L</v>
      </c>
      <c r="T1432"/>
    </row>
    <row r="1433" spans="2:20" ht="15.75" thickBot="1" x14ac:dyDescent="0.3">
      <c r="B1433" s="18" t="str">
        <f t="shared" si="76"/>
        <v>145975 L</v>
      </c>
      <c r="C1433" s="18" t="str">
        <f t="shared" si="74"/>
        <v>DELCHAMBRE SEBASTIEN</v>
      </c>
      <c r="D1433" s="18" t="str">
        <f t="shared" si="75"/>
        <v>05028 – BILLARD CLUB DE MARIGNY ST FLAVY</v>
      </c>
      <c r="R1433" s="11" t="str">
        <f t="shared" si="73"/>
        <v>145975 L</v>
      </c>
      <c r="T1433"/>
    </row>
    <row r="1434" spans="2:20" ht="15.75" thickBot="1" x14ac:dyDescent="0.3">
      <c r="B1434" s="18" t="str">
        <f t="shared" si="76"/>
        <v>124198 W</v>
      </c>
      <c r="C1434" s="18" t="str">
        <f t="shared" si="74"/>
        <v>DELEPEE JEAN PIERRE</v>
      </c>
      <c r="D1434" s="18" t="str">
        <f t="shared" si="75"/>
        <v>11022 – ACADEMIE DE BILLARD SAINT-MAX / NANCY</v>
      </c>
      <c r="R1434" s="11" t="str">
        <f t="shared" si="73"/>
        <v>124198 W</v>
      </c>
      <c r="T1434"/>
    </row>
    <row r="1435" spans="2:20" ht="15.75" thickBot="1" x14ac:dyDescent="0.3">
      <c r="B1435" s="18" t="str">
        <f t="shared" si="76"/>
        <v>122996 Q</v>
      </c>
      <c r="C1435" s="18" t="str">
        <f t="shared" si="74"/>
        <v>DELETAIN JACKY</v>
      </c>
      <c r="D1435" s="18" t="str">
        <f t="shared" si="75"/>
        <v>05047 – BILLARD CLUB SEZANNAIS</v>
      </c>
      <c r="R1435" s="11" t="str">
        <f t="shared" si="73"/>
        <v>122996 Q</v>
      </c>
      <c r="T1435"/>
    </row>
    <row r="1436" spans="2:20" ht="15.75" thickBot="1" x14ac:dyDescent="0.3">
      <c r="B1436" s="18" t="str">
        <f t="shared" si="76"/>
        <v>139095 V</v>
      </c>
      <c r="C1436" s="18" t="str">
        <f t="shared" si="74"/>
        <v>DELORME DIDIER</v>
      </c>
      <c r="D1436" s="18" t="str">
        <f t="shared" si="75"/>
        <v>05035 – ROMILLY SPORT 10 SECTION BILLARD</v>
      </c>
      <c r="R1436" s="11" t="str">
        <f t="shared" si="73"/>
        <v>139095 V</v>
      </c>
      <c r="T1436"/>
    </row>
    <row r="1437" spans="2:20" ht="15.75" thickBot="1" x14ac:dyDescent="0.3">
      <c r="B1437" s="18" t="str">
        <f t="shared" si="76"/>
        <v>015342 C</v>
      </c>
      <c r="C1437" s="18" t="str">
        <f t="shared" si="74"/>
        <v>DEMEE CYRIL</v>
      </c>
      <c r="D1437" s="18" t="str">
        <f t="shared" si="75"/>
        <v>11051 – BILLARD CLUB BARISIEN</v>
      </c>
      <c r="R1437" s="11" t="str">
        <f t="shared" si="73"/>
        <v>015342 C</v>
      </c>
      <c r="T1437"/>
    </row>
    <row r="1438" spans="2:20" ht="15.75" thickBot="1" x14ac:dyDescent="0.3">
      <c r="B1438" s="18" t="str">
        <f t="shared" si="76"/>
        <v>015305 R</v>
      </c>
      <c r="C1438" s="18" t="str">
        <f t="shared" si="74"/>
        <v>DENIS SERGE</v>
      </c>
      <c r="D1438" s="18" t="str">
        <f t="shared" si="75"/>
        <v>11029 – BILLARD CLUB MUSSIPONTAIN</v>
      </c>
      <c r="R1438" s="11" t="str">
        <f t="shared" si="73"/>
        <v>015305 R</v>
      </c>
      <c r="T1438"/>
    </row>
    <row r="1439" spans="2:20" ht="15.75" thickBot="1" x14ac:dyDescent="0.3">
      <c r="B1439" s="18" t="str">
        <f t="shared" si="76"/>
        <v>012955 H</v>
      </c>
      <c r="C1439" s="18" t="str">
        <f t="shared" si="74"/>
        <v>DERAEDT FREDERIC</v>
      </c>
      <c r="D1439" s="18" t="str">
        <f t="shared" si="75"/>
        <v>05040 – EPERNAY BILLARD CLUB</v>
      </c>
      <c r="R1439" s="11" t="str">
        <f t="shared" si="73"/>
        <v>012955 H</v>
      </c>
      <c r="T1439"/>
    </row>
    <row r="1440" spans="2:20" ht="15.75" thickBot="1" x14ac:dyDescent="0.3">
      <c r="B1440" s="18" t="str">
        <f t="shared" si="76"/>
        <v>011822 S</v>
      </c>
      <c r="C1440" s="18" t="str">
        <f t="shared" si="74"/>
        <v>DEREGNAUCOURT GERARD</v>
      </c>
      <c r="D1440" s="18" t="str">
        <f t="shared" si="75"/>
        <v>05045 – BILLARD CLUB AGEEN</v>
      </c>
      <c r="R1440" s="11" t="str">
        <f t="shared" si="73"/>
        <v>011822 S</v>
      </c>
      <c r="T1440"/>
    </row>
    <row r="1441" spans="2:20" ht="15.75" thickBot="1" x14ac:dyDescent="0.3">
      <c r="B1441" s="18" t="str">
        <f t="shared" si="76"/>
        <v>141076 A</v>
      </c>
      <c r="C1441" s="18" t="str">
        <f t="shared" si="74"/>
        <v>DESCHAMPS MAURICE</v>
      </c>
      <c r="D1441" s="18" t="str">
        <f t="shared" si="75"/>
        <v>11052 – BILLARD CLUB FRIGNICOURT</v>
      </c>
      <c r="R1441" s="11" t="str">
        <f t="shared" si="73"/>
        <v>141076 A</v>
      </c>
      <c r="T1441"/>
    </row>
    <row r="1442" spans="2:20" ht="15.75" thickBot="1" x14ac:dyDescent="0.3">
      <c r="B1442" s="18" t="str">
        <f t="shared" si="76"/>
        <v>111689 T</v>
      </c>
      <c r="C1442" s="18" t="str">
        <f t="shared" si="74"/>
        <v>DEVAUX PIERRE</v>
      </c>
      <c r="D1442" s="18" t="str">
        <f t="shared" si="75"/>
        <v>05035 – ROMILLY SPORT 10 SECTION BILLARD</v>
      </c>
      <c r="R1442" s="11" t="str">
        <f t="shared" si="73"/>
        <v>111689 T</v>
      </c>
      <c r="T1442"/>
    </row>
    <row r="1443" spans="2:20" ht="15.75" thickBot="1" x14ac:dyDescent="0.3">
      <c r="B1443" s="18" t="str">
        <f t="shared" si="76"/>
        <v>148722 E</v>
      </c>
      <c r="C1443" s="18" t="str">
        <f t="shared" si="74"/>
        <v>DEVAVRY JEAN FRANCOIS</v>
      </c>
      <c r="D1443" s="18" t="str">
        <f t="shared" si="75"/>
        <v>05043 – ACAD. TAPIS VERT DE REIMS</v>
      </c>
      <c r="R1443" s="11" t="str">
        <f t="shared" si="73"/>
        <v>148722 E</v>
      </c>
      <c r="T1443"/>
    </row>
    <row r="1444" spans="2:20" ht="15.75" thickBot="1" x14ac:dyDescent="0.3">
      <c r="B1444" s="18" t="str">
        <f t="shared" si="76"/>
        <v>102756 E</v>
      </c>
      <c r="C1444" s="18" t="str">
        <f t="shared" si="74"/>
        <v>DIDION THIERRY</v>
      </c>
      <c r="D1444" s="18" t="str">
        <f t="shared" si="75"/>
        <v>11053 – BILLARD CLUB LINEEN</v>
      </c>
      <c r="R1444" s="11" t="str">
        <f t="shared" si="73"/>
        <v>102756 E</v>
      </c>
      <c r="T1444"/>
    </row>
    <row r="1445" spans="2:20" ht="15.75" thickBot="1" x14ac:dyDescent="0.3">
      <c r="B1445" s="18" t="str">
        <f t="shared" si="76"/>
        <v>010211 T</v>
      </c>
      <c r="C1445" s="18" t="str">
        <f t="shared" si="74"/>
        <v>DIETRICH HENRI</v>
      </c>
      <c r="D1445" s="18" t="str">
        <f t="shared" si="75"/>
        <v>01020 – B.C. 1947 SELESTAT</v>
      </c>
      <c r="R1445" s="11" t="str">
        <f t="shared" si="73"/>
        <v>010211 T</v>
      </c>
      <c r="T1445"/>
    </row>
    <row r="1446" spans="2:20" ht="15.75" thickBot="1" x14ac:dyDescent="0.3">
      <c r="B1446" s="18" t="str">
        <f t="shared" si="76"/>
        <v>010327 F</v>
      </c>
      <c r="C1446" s="18" t="str">
        <f t="shared" si="74"/>
        <v>DIETSCHE JEAN PAUL</v>
      </c>
      <c r="D1446" s="18" t="str">
        <f t="shared" si="75"/>
        <v>01049 – B.C. BARR</v>
      </c>
      <c r="R1446" s="11" t="str">
        <f t="shared" si="73"/>
        <v>010327 F</v>
      </c>
      <c r="T1446"/>
    </row>
    <row r="1447" spans="2:20" ht="15.75" thickBot="1" x14ac:dyDescent="0.3">
      <c r="B1447" s="18" t="str">
        <f t="shared" si="76"/>
        <v>011900 S</v>
      </c>
      <c r="C1447" s="18" t="str">
        <f t="shared" si="74"/>
        <v>DIJON JOEL</v>
      </c>
      <c r="D1447" s="18" t="str">
        <f t="shared" si="75"/>
        <v>05028 – BILLARD CLUB DE MARIGNY ST FLAVY</v>
      </c>
      <c r="R1447" s="11" t="str">
        <f t="shared" si="73"/>
        <v>011900 S</v>
      </c>
      <c r="T1447"/>
    </row>
    <row r="1448" spans="2:20" ht="15.75" thickBot="1" x14ac:dyDescent="0.3">
      <c r="B1448" s="18" t="str">
        <f t="shared" si="76"/>
        <v>180703 R</v>
      </c>
      <c r="C1448" s="18" t="str">
        <f t="shared" si="74"/>
        <v>DIORY DAMIEN</v>
      </c>
      <c r="D1448" s="18" t="str">
        <f t="shared" si="75"/>
        <v>01010 – B.C. LINGOLSHEIM</v>
      </c>
      <c r="R1448" s="11" t="str">
        <f t="shared" si="73"/>
        <v>180703 R</v>
      </c>
      <c r="T1448"/>
    </row>
    <row r="1449" spans="2:20" ht="15.75" thickBot="1" x14ac:dyDescent="0.3">
      <c r="B1449" s="18" t="str">
        <f t="shared" si="76"/>
        <v>014978 C</v>
      </c>
      <c r="C1449" s="18" t="str">
        <f t="shared" si="74"/>
        <v>DIOT MICHEL</v>
      </c>
      <c r="D1449" s="18" t="str">
        <f t="shared" si="75"/>
        <v>11051 – BILLARD CLUB BARISIEN</v>
      </c>
      <c r="R1449" s="11" t="str">
        <f t="shared" si="73"/>
        <v>014978 C</v>
      </c>
      <c r="T1449"/>
    </row>
    <row r="1450" spans="2:20" ht="15.75" thickBot="1" x14ac:dyDescent="0.3">
      <c r="B1450" s="18" t="str">
        <f t="shared" si="76"/>
        <v>011750 Y</v>
      </c>
      <c r="C1450" s="18" t="str">
        <f t="shared" si="74"/>
        <v>DODET DANIEL</v>
      </c>
      <c r="D1450" s="18" t="str">
        <f t="shared" si="75"/>
        <v>05028 – BILLARD CLUB DE MARIGNY ST FLAVY</v>
      </c>
      <c r="R1450" s="11" t="str">
        <f t="shared" si="73"/>
        <v>011750 Y</v>
      </c>
      <c r="T1450"/>
    </row>
    <row r="1451" spans="2:20" ht="15.75" thickBot="1" x14ac:dyDescent="0.3">
      <c r="B1451" s="18" t="str">
        <f t="shared" si="76"/>
        <v>102795 R</v>
      </c>
      <c r="C1451" s="18" t="str">
        <f t="shared" si="74"/>
        <v>DOMAGALA LAURENT</v>
      </c>
      <c r="D1451" s="18" t="str">
        <f t="shared" si="75"/>
        <v>11063 – S.A.VERDUN SECTION BILLARD</v>
      </c>
      <c r="R1451" s="11" t="str">
        <f t="shared" si="73"/>
        <v>102795 R</v>
      </c>
      <c r="T1451"/>
    </row>
    <row r="1452" spans="2:20" ht="15.75" thickBot="1" x14ac:dyDescent="0.3">
      <c r="B1452" s="18" t="str">
        <f t="shared" si="76"/>
        <v>011157 D</v>
      </c>
      <c r="C1452" s="18" t="str">
        <f t="shared" si="74"/>
        <v>DOMINGUEZ CYRILLE</v>
      </c>
      <c r="D1452" s="18" t="str">
        <f t="shared" si="75"/>
        <v>01002 – B.C 1935 STRASBOURG-SCHILTIGHEIM</v>
      </c>
      <c r="R1452" s="11" t="str">
        <f t="shared" si="73"/>
        <v>011157 D</v>
      </c>
      <c r="T1452"/>
    </row>
    <row r="1453" spans="2:20" ht="15.75" thickBot="1" x14ac:dyDescent="0.3">
      <c r="B1453" s="18" t="str">
        <f t="shared" si="76"/>
        <v>010366 S</v>
      </c>
      <c r="C1453" s="18" t="str">
        <f t="shared" si="74"/>
        <v>DONZE JEAN EMMANUEL</v>
      </c>
      <c r="D1453" s="18" t="str">
        <f t="shared" si="75"/>
        <v>01006 – AMICALE DE BILLARD ECKBOLSHEIM</v>
      </c>
      <c r="R1453" s="11" t="str">
        <f t="shared" si="73"/>
        <v>010366 S</v>
      </c>
      <c r="T1453"/>
    </row>
    <row r="1454" spans="2:20" ht="15.75" thickBot="1" x14ac:dyDescent="0.3">
      <c r="B1454" s="18" t="str">
        <f t="shared" si="76"/>
        <v>131655 R</v>
      </c>
      <c r="C1454" s="18" t="str">
        <f t="shared" si="74"/>
        <v>DORKEL JOEL</v>
      </c>
      <c r="D1454" s="18" t="str">
        <f t="shared" si="75"/>
        <v>11051 – BILLARD CLUB BARISIEN</v>
      </c>
      <c r="R1454" s="11" t="str">
        <f t="shared" si="73"/>
        <v>131655 R</v>
      </c>
      <c r="T1454"/>
    </row>
    <row r="1455" spans="2:20" ht="15.75" thickBot="1" x14ac:dyDescent="0.3">
      <c r="B1455" s="18" t="str">
        <f t="shared" si="76"/>
        <v>011729 D</v>
      </c>
      <c r="C1455" s="18" t="str">
        <f t="shared" si="74"/>
        <v>DOUDOUX GEORGES</v>
      </c>
      <c r="D1455" s="18" t="str">
        <f t="shared" si="75"/>
        <v>05001 – ACAD.CHARLEVILLE-MEZIERES</v>
      </c>
      <c r="R1455" s="11" t="str">
        <f t="shared" si="73"/>
        <v>011729 D</v>
      </c>
      <c r="T1455"/>
    </row>
    <row r="1456" spans="2:20" ht="15.75" thickBot="1" x14ac:dyDescent="0.3">
      <c r="B1456" s="18" t="str">
        <f t="shared" si="76"/>
        <v>122982 C</v>
      </c>
      <c r="C1456" s="18" t="str">
        <f t="shared" si="74"/>
        <v>DOUINE MICHEL</v>
      </c>
      <c r="D1456" s="18" t="str">
        <f t="shared" si="75"/>
        <v>05028 – BILLARD CLUB DE MARIGNY ST FLAVY</v>
      </c>
      <c r="R1456" s="11" t="str">
        <f t="shared" si="73"/>
        <v>122982 C</v>
      </c>
      <c r="T1456"/>
    </row>
    <row r="1457" spans="2:20" ht="15.75" thickBot="1" x14ac:dyDescent="0.3">
      <c r="B1457" s="18" t="str">
        <f t="shared" si="76"/>
        <v>166746 W</v>
      </c>
      <c r="C1457" s="18" t="str">
        <f t="shared" si="74"/>
        <v>DOURIN FRANCIS</v>
      </c>
      <c r="D1457" s="18" t="str">
        <f t="shared" si="75"/>
        <v>05034 – BILLARD TROYES AGGLO</v>
      </c>
      <c r="R1457" s="11" t="str">
        <f t="shared" si="73"/>
        <v>166746 W</v>
      </c>
      <c r="T1457"/>
    </row>
    <row r="1458" spans="2:20" ht="15.75" thickBot="1" x14ac:dyDescent="0.3">
      <c r="B1458" s="18" t="str">
        <f t="shared" si="76"/>
        <v>112375 D</v>
      </c>
      <c r="C1458" s="18" t="str">
        <f t="shared" si="74"/>
        <v>DRAN ALAIN</v>
      </c>
      <c r="D1458" s="18" t="str">
        <f t="shared" si="75"/>
        <v>11042 – BILLARD CLUB STEPHANOIS</v>
      </c>
      <c r="R1458" s="11" t="str">
        <f t="shared" si="73"/>
        <v>112375 D</v>
      </c>
      <c r="T1458"/>
    </row>
    <row r="1459" spans="2:20" ht="15.75" thickBot="1" x14ac:dyDescent="0.3">
      <c r="B1459" s="18" t="str">
        <f t="shared" si="76"/>
        <v>015521 Z</v>
      </c>
      <c r="C1459" s="18" t="str">
        <f t="shared" si="74"/>
        <v>DRAN JULIEN</v>
      </c>
      <c r="D1459" s="18" t="str">
        <f t="shared" si="75"/>
        <v>11042 – BILLARD CLUB STEPHANOIS</v>
      </c>
      <c r="R1459" s="11" t="str">
        <f t="shared" si="73"/>
        <v>015521 Z</v>
      </c>
      <c r="T1459"/>
    </row>
    <row r="1460" spans="2:20" ht="15.75" thickBot="1" x14ac:dyDescent="0.3">
      <c r="B1460" s="18" t="str">
        <f t="shared" si="76"/>
        <v>127321 Z</v>
      </c>
      <c r="C1460" s="18" t="str">
        <f t="shared" si="74"/>
        <v>DROUOT RENE</v>
      </c>
      <c r="D1460" s="18" t="str">
        <f t="shared" si="75"/>
        <v>05032 – ARCIS BILLARD CLUB</v>
      </c>
      <c r="R1460" s="11" t="str">
        <f t="shared" si="73"/>
        <v>127321 Z</v>
      </c>
      <c r="T1460"/>
    </row>
    <row r="1461" spans="2:20" ht="15.75" thickBot="1" x14ac:dyDescent="0.3">
      <c r="B1461" s="18" t="str">
        <f t="shared" si="76"/>
        <v>129744 E</v>
      </c>
      <c r="C1461" s="18" t="str">
        <f t="shared" si="74"/>
        <v>DUBLANCHET CLAUDE</v>
      </c>
      <c r="D1461" s="18" t="str">
        <f t="shared" si="75"/>
        <v>05034 – BILLARD TROYES AGGLO</v>
      </c>
      <c r="R1461" s="11" t="str">
        <f t="shared" si="73"/>
        <v>129744 E</v>
      </c>
      <c r="T1461"/>
    </row>
    <row r="1462" spans="2:20" ht="15.75" thickBot="1" x14ac:dyDescent="0.3">
      <c r="B1462" s="18" t="str">
        <f t="shared" si="76"/>
        <v>156626 W</v>
      </c>
      <c r="C1462" s="18" t="str">
        <f t="shared" si="74"/>
        <v>DUBOIS ALEXANDRE</v>
      </c>
      <c r="D1462" s="18" t="str">
        <f t="shared" si="75"/>
        <v>11029 – BILLARD CLUB MUSSIPONTAIN</v>
      </c>
      <c r="R1462" s="11" t="str">
        <f t="shared" si="73"/>
        <v>156626 W</v>
      </c>
      <c r="T1462"/>
    </row>
    <row r="1463" spans="2:20" ht="15.75" thickBot="1" x14ac:dyDescent="0.3">
      <c r="B1463" s="18" t="str">
        <f t="shared" si="76"/>
        <v>015184 A</v>
      </c>
      <c r="C1463" s="18" t="str">
        <f t="shared" si="74"/>
        <v>DUBOIS JEAN MARIE</v>
      </c>
      <c r="D1463" s="18" t="str">
        <f t="shared" si="75"/>
        <v>11048 – ACADEMIE DE BILLARD DE ST DIZIER</v>
      </c>
      <c r="R1463" s="11" t="str">
        <f t="shared" si="73"/>
        <v>015184 A</v>
      </c>
      <c r="T1463"/>
    </row>
    <row r="1464" spans="2:20" ht="15.75" thickBot="1" x14ac:dyDescent="0.3">
      <c r="B1464" s="18" t="str">
        <f t="shared" si="76"/>
        <v>011930 W</v>
      </c>
      <c r="C1464" s="18" t="str">
        <f t="shared" si="74"/>
        <v>DUCROCQ MAURICE</v>
      </c>
      <c r="D1464" s="18" t="str">
        <f t="shared" si="75"/>
        <v>05032 – ARCIS BILLARD CLUB</v>
      </c>
      <c r="R1464" s="11" t="str">
        <f t="shared" si="73"/>
        <v>011930 W</v>
      </c>
      <c r="T1464"/>
    </row>
    <row r="1465" spans="2:20" ht="15.75" thickBot="1" x14ac:dyDescent="0.3">
      <c r="B1465" s="18" t="str">
        <f t="shared" si="76"/>
        <v>138116 E</v>
      </c>
      <c r="C1465" s="18" t="str">
        <f t="shared" si="74"/>
        <v>DUFLOT ALAIN</v>
      </c>
      <c r="D1465" s="18" t="str">
        <f t="shared" si="75"/>
        <v>05043 – ACAD. TAPIS VERT DE REIMS</v>
      </c>
      <c r="R1465" s="11" t="str">
        <f t="shared" si="73"/>
        <v>138116 E</v>
      </c>
      <c r="T1465"/>
    </row>
    <row r="1466" spans="2:20" ht="15.75" thickBot="1" x14ac:dyDescent="0.3">
      <c r="B1466" s="18" t="str">
        <f t="shared" si="76"/>
        <v>131661 X</v>
      </c>
      <c r="C1466" s="18" t="str">
        <f t="shared" si="74"/>
        <v>DUGOT GERARD</v>
      </c>
      <c r="D1466" s="18" t="str">
        <f t="shared" si="75"/>
        <v>11052 – BILLARD CLUB FRIGNICOURT</v>
      </c>
      <c r="R1466" s="11" t="str">
        <f t="shared" si="73"/>
        <v>131661 X</v>
      </c>
      <c r="T1466"/>
    </row>
    <row r="1467" spans="2:20" ht="15.75" thickBot="1" x14ac:dyDescent="0.3">
      <c r="B1467" s="18" t="str">
        <f t="shared" si="76"/>
        <v>143698 W</v>
      </c>
      <c r="C1467" s="18" t="str">
        <f t="shared" si="74"/>
        <v>DULOWSKI JEAN CLAUDE</v>
      </c>
      <c r="D1467" s="18" t="str">
        <f t="shared" si="75"/>
        <v>05034 – BILLARD TROYES AGGLO</v>
      </c>
      <c r="R1467" s="11" t="str">
        <f t="shared" si="73"/>
        <v>143698 W</v>
      </c>
      <c r="T1467"/>
    </row>
    <row r="1468" spans="2:20" ht="15.75" thickBot="1" x14ac:dyDescent="0.3">
      <c r="B1468" s="18" t="str">
        <f t="shared" si="76"/>
        <v>112345 Z</v>
      </c>
      <c r="C1468" s="18" t="str">
        <f t="shared" si="74"/>
        <v>DUPONT LAURENT</v>
      </c>
      <c r="D1468" s="18" t="str">
        <f t="shared" si="75"/>
        <v>11050 – BILLARD CLUB SAINT MIHIEL</v>
      </c>
      <c r="R1468" s="11" t="str">
        <f t="shared" si="73"/>
        <v>112345 Z</v>
      </c>
      <c r="T1468"/>
    </row>
    <row r="1469" spans="2:20" ht="15.75" thickBot="1" x14ac:dyDescent="0.3">
      <c r="B1469" s="18" t="str">
        <f t="shared" si="76"/>
        <v>015537 P</v>
      </c>
      <c r="C1469" s="18" t="str">
        <f t="shared" si="74"/>
        <v>DUPONT OLIVIER</v>
      </c>
      <c r="D1469" s="18" t="str">
        <f t="shared" si="75"/>
        <v>11051 – BILLARD CLUB BARISIEN</v>
      </c>
      <c r="R1469" s="11" t="str">
        <f t="shared" si="73"/>
        <v>015537 P</v>
      </c>
      <c r="T1469"/>
    </row>
    <row r="1470" spans="2:20" ht="15.75" thickBot="1" x14ac:dyDescent="0.3">
      <c r="B1470" s="18" t="str">
        <f t="shared" si="76"/>
        <v>107095 B</v>
      </c>
      <c r="C1470" s="18" t="str">
        <f t="shared" si="74"/>
        <v>DURAND STEPHANE</v>
      </c>
      <c r="D1470" s="18" t="str">
        <f t="shared" si="75"/>
        <v>11042 – BILLARD CLUB STEPHANOIS</v>
      </c>
      <c r="R1470" s="11" t="str">
        <f t="shared" si="73"/>
        <v>107095 B</v>
      </c>
      <c r="T1470"/>
    </row>
    <row r="1471" spans="2:20" ht="15.75" thickBot="1" x14ac:dyDescent="0.3">
      <c r="B1471" s="18" t="str">
        <f t="shared" si="76"/>
        <v>010227 J</v>
      </c>
      <c r="C1471" s="18" t="str">
        <f t="shared" si="74"/>
        <v>DURRSCHNABEL ROLAND</v>
      </c>
      <c r="D1471" s="18" t="str">
        <f t="shared" si="75"/>
        <v>01016 – B.C. HAGUENAU</v>
      </c>
      <c r="R1471" s="11" t="str">
        <f t="shared" si="73"/>
        <v>010227 J</v>
      </c>
      <c r="T1471"/>
    </row>
    <row r="1472" spans="2:20" ht="15.75" thickBot="1" x14ac:dyDescent="0.3">
      <c r="B1472" s="18" t="str">
        <f t="shared" si="76"/>
        <v>139789 N</v>
      </c>
      <c r="C1472" s="18" t="str">
        <f t="shared" si="74"/>
        <v>DURST GILLES</v>
      </c>
      <c r="D1472" s="18" t="str">
        <f t="shared" si="75"/>
        <v>11048 – ACADEMIE DE BILLARD DE ST DIZIER</v>
      </c>
      <c r="R1472" s="11" t="str">
        <f t="shared" si="73"/>
        <v>139789 N</v>
      </c>
      <c r="T1472"/>
    </row>
    <row r="1473" spans="2:20" ht="15.75" thickBot="1" x14ac:dyDescent="0.3">
      <c r="B1473" s="18" t="str">
        <f t="shared" si="76"/>
        <v>107141 V</v>
      </c>
      <c r="C1473" s="18" t="str">
        <f t="shared" si="74"/>
        <v>ECKMANN CHARLES</v>
      </c>
      <c r="D1473" s="18" t="str">
        <f t="shared" si="75"/>
        <v>11074 – COURCELLES SUR NIED</v>
      </c>
      <c r="R1473" s="11" t="str">
        <f t="shared" si="73"/>
        <v>107141 V</v>
      </c>
      <c r="T1473"/>
    </row>
    <row r="1474" spans="2:20" ht="15.75" thickBot="1" x14ac:dyDescent="0.3">
      <c r="B1474" s="18" t="str">
        <f t="shared" si="76"/>
        <v>010433 H</v>
      </c>
      <c r="C1474" s="18" t="str">
        <f t="shared" si="74"/>
        <v>EMSALEM MARC</v>
      </c>
      <c r="D1474" s="18" t="str">
        <f t="shared" si="75"/>
        <v>11035 – C.B. SARREGUEMINES</v>
      </c>
      <c r="R1474" s="11" t="str">
        <f t="shared" ref="R1474:R1537" si="77">B1474</f>
        <v>010433 H</v>
      </c>
      <c r="T1474"/>
    </row>
    <row r="1475" spans="2:20" ht="15.75" thickBot="1" x14ac:dyDescent="0.3">
      <c r="B1475" s="18" t="str">
        <f t="shared" si="76"/>
        <v>011804 A</v>
      </c>
      <c r="C1475" s="18" t="str">
        <f t="shared" si="74"/>
        <v>ENGELS ALAIN</v>
      </c>
      <c r="D1475" s="18" t="str">
        <f t="shared" si="75"/>
        <v>05001 – ACAD.CHARLEVILLE-MEZIERES</v>
      </c>
      <c r="R1475" s="11" t="str">
        <f t="shared" si="77"/>
        <v>011804 A</v>
      </c>
      <c r="T1475"/>
    </row>
    <row r="1476" spans="2:20" ht="15.75" thickBot="1" x14ac:dyDescent="0.3">
      <c r="B1476" s="18" t="str">
        <f t="shared" si="76"/>
        <v>015011 J</v>
      </c>
      <c r="C1476" s="18" t="str">
        <f t="shared" si="74"/>
        <v>ERASMI ANDRE</v>
      </c>
      <c r="D1476" s="18" t="str">
        <f t="shared" si="75"/>
        <v>11066 – BILLARD CLUB GANDRANGE</v>
      </c>
      <c r="R1476" s="11" t="str">
        <f t="shared" si="77"/>
        <v>015011 J</v>
      </c>
      <c r="T1476"/>
    </row>
    <row r="1477" spans="2:20" ht="15.75" thickBot="1" x14ac:dyDescent="0.3">
      <c r="B1477" s="18" t="str">
        <f t="shared" si="76"/>
        <v>134504 G</v>
      </c>
      <c r="C1477" s="18" t="str">
        <f t="shared" si="74"/>
        <v>ESCHER EDGAR</v>
      </c>
      <c r="D1477" s="18" t="str">
        <f t="shared" si="75"/>
        <v>01020 – B.C. 1947 SELESTAT</v>
      </c>
      <c r="R1477" s="11" t="str">
        <f t="shared" si="77"/>
        <v>134504 G</v>
      </c>
      <c r="T1477"/>
    </row>
    <row r="1478" spans="2:20" ht="15.75" thickBot="1" x14ac:dyDescent="0.3">
      <c r="B1478" s="18" t="str">
        <f t="shared" si="76"/>
        <v>106401 J</v>
      </c>
      <c r="C1478" s="18" t="str">
        <f t="shared" si="74"/>
        <v>EVELOY PATRICK</v>
      </c>
      <c r="D1478" s="18" t="str">
        <f t="shared" si="75"/>
        <v>05043 – ACAD. TAPIS VERT DE REIMS</v>
      </c>
      <c r="R1478" s="11" t="str">
        <f t="shared" si="77"/>
        <v>106401 J</v>
      </c>
      <c r="T1478"/>
    </row>
    <row r="1479" spans="2:20" ht="15.75" thickBot="1" x14ac:dyDescent="0.3">
      <c r="B1479" s="18" t="str">
        <f t="shared" si="76"/>
        <v>010057 V</v>
      </c>
      <c r="C1479" s="18" t="str">
        <f t="shared" si="74"/>
        <v>FALCK JEANNOT</v>
      </c>
      <c r="D1479" s="18" t="str">
        <f t="shared" si="75"/>
        <v>01016 – B.C. HAGUENAU</v>
      </c>
      <c r="R1479" s="11" t="str">
        <f t="shared" si="77"/>
        <v>010057 V</v>
      </c>
      <c r="T1479"/>
    </row>
    <row r="1480" spans="2:20" ht="15.75" thickBot="1" x14ac:dyDescent="0.3">
      <c r="B1480" s="18" t="str">
        <f t="shared" si="76"/>
        <v>010318 W</v>
      </c>
      <c r="C1480" s="18" t="str">
        <f t="shared" si="74"/>
        <v>FASSEL DIDIER</v>
      </c>
      <c r="D1480" s="18" t="str">
        <f t="shared" si="75"/>
        <v>01031 – B.C. ERSTEIN</v>
      </c>
      <c r="R1480" s="11" t="str">
        <f t="shared" si="77"/>
        <v>010318 W</v>
      </c>
      <c r="T1480"/>
    </row>
    <row r="1481" spans="2:20" ht="15.75" thickBot="1" x14ac:dyDescent="0.3">
      <c r="B1481" s="18" t="str">
        <f t="shared" si="76"/>
        <v>014807 N</v>
      </c>
      <c r="C1481" s="18" t="str">
        <f t="shared" si="74"/>
        <v>FEDERICI JEAN</v>
      </c>
      <c r="D1481" s="18" t="str">
        <f t="shared" si="75"/>
        <v>11003 – BILLARD CLUB BAN SAINT MARTIN</v>
      </c>
      <c r="R1481" s="11" t="str">
        <f t="shared" si="77"/>
        <v>014807 N</v>
      </c>
      <c r="T1481"/>
    </row>
    <row r="1482" spans="2:20" ht="15.75" thickBot="1" x14ac:dyDescent="0.3">
      <c r="B1482" s="18" t="str">
        <f t="shared" si="76"/>
        <v>015175 R</v>
      </c>
      <c r="C1482" s="18" t="str">
        <f t="shared" si="74"/>
        <v>FELLINI ANDRE</v>
      </c>
      <c r="D1482" s="18" t="str">
        <f t="shared" si="75"/>
        <v>11034 – BILLARD CLUB EPINAL</v>
      </c>
      <c r="R1482" s="11" t="str">
        <f t="shared" si="77"/>
        <v>015175 R</v>
      </c>
      <c r="T1482"/>
    </row>
    <row r="1483" spans="2:20" ht="15.75" thickBot="1" x14ac:dyDescent="0.3">
      <c r="B1483" s="18" t="str">
        <f t="shared" si="76"/>
        <v>010378 E</v>
      </c>
      <c r="C1483" s="18" t="str">
        <f t="shared" si="74"/>
        <v>FINK HENRI</v>
      </c>
      <c r="D1483" s="18" t="str">
        <f t="shared" si="75"/>
        <v>01049 – B.C. BARR</v>
      </c>
      <c r="R1483" s="11" t="str">
        <f t="shared" si="77"/>
        <v>010378 E</v>
      </c>
      <c r="T1483"/>
    </row>
    <row r="1484" spans="2:20" ht="15.75" thickBot="1" x14ac:dyDescent="0.3">
      <c r="B1484" s="18" t="str">
        <f t="shared" si="76"/>
        <v>010058 W</v>
      </c>
      <c r="C1484" s="18" t="str">
        <f t="shared" si="74"/>
        <v>FISCHER DENIS</v>
      </c>
      <c r="D1484" s="18" t="str">
        <f t="shared" si="75"/>
        <v>01004 – B.C. BISCHHEIM</v>
      </c>
      <c r="R1484" s="11" t="str">
        <f t="shared" si="77"/>
        <v>010058 W</v>
      </c>
      <c r="T1484"/>
    </row>
    <row r="1485" spans="2:20" ht="15.75" thickBot="1" x14ac:dyDescent="0.3">
      <c r="B1485" s="18" t="str">
        <f t="shared" si="76"/>
        <v>108824 O</v>
      </c>
      <c r="C1485" s="18" t="str">
        <f t="shared" si="74"/>
        <v>FLON ERIC</v>
      </c>
      <c r="D1485" s="18" t="str">
        <f t="shared" si="75"/>
        <v>05047 – BILLARD CLUB SEZANNAIS</v>
      </c>
      <c r="R1485" s="11" t="str">
        <f t="shared" si="77"/>
        <v>108824 O</v>
      </c>
      <c r="T1485"/>
    </row>
    <row r="1486" spans="2:20" ht="15.75" thickBot="1" x14ac:dyDescent="0.3">
      <c r="B1486" s="18" t="str">
        <f t="shared" si="76"/>
        <v>140271 B</v>
      </c>
      <c r="C1486" s="18" t="str">
        <f t="shared" si="74"/>
        <v>FOISSY JOEL</v>
      </c>
      <c r="D1486" s="18" t="str">
        <f t="shared" si="75"/>
        <v>05040 – EPERNAY BILLARD CLUB</v>
      </c>
      <c r="R1486" s="11" t="str">
        <f t="shared" si="77"/>
        <v>140271 B</v>
      </c>
      <c r="T1486"/>
    </row>
    <row r="1487" spans="2:20" ht="15.75" thickBot="1" x14ac:dyDescent="0.3">
      <c r="B1487" s="18" t="str">
        <f t="shared" si="76"/>
        <v>011457 R</v>
      </c>
      <c r="C1487" s="18" t="str">
        <f t="shared" si="74"/>
        <v>FORLEN BERTRAND</v>
      </c>
      <c r="D1487" s="18" t="str">
        <f t="shared" si="75"/>
        <v>01070 – FCM BILLARD</v>
      </c>
      <c r="R1487" s="11" t="str">
        <f t="shared" si="77"/>
        <v>011457 R</v>
      </c>
      <c r="T1487"/>
    </row>
    <row r="1488" spans="2:20" ht="15.75" thickBot="1" x14ac:dyDescent="0.3">
      <c r="B1488" s="18" t="str">
        <f t="shared" si="76"/>
        <v>011771 T</v>
      </c>
      <c r="C1488" s="18" t="str">
        <f t="shared" si="74"/>
        <v>FOURMET SEBASTIEN</v>
      </c>
      <c r="D1488" s="18" t="str">
        <f t="shared" si="75"/>
        <v>05041 – BILLARD CLUB DE GRAUVES</v>
      </c>
      <c r="R1488" s="11" t="str">
        <f t="shared" si="77"/>
        <v>011771 T</v>
      </c>
      <c r="T1488"/>
    </row>
    <row r="1489" spans="2:20" ht="15.75" thickBot="1" x14ac:dyDescent="0.3">
      <c r="B1489" s="18" t="str">
        <f t="shared" si="76"/>
        <v>011772 U</v>
      </c>
      <c r="C1489" s="18" t="str">
        <f t="shared" si="74"/>
        <v>FOURMET THIERRY</v>
      </c>
      <c r="D1489" s="18" t="str">
        <f t="shared" si="75"/>
        <v>05043 – ACAD. TAPIS VERT DE REIMS</v>
      </c>
      <c r="R1489" s="11" t="str">
        <f t="shared" si="77"/>
        <v>011772 U</v>
      </c>
      <c r="T1489"/>
    </row>
    <row r="1490" spans="2:20" ht="15.75" thickBot="1" x14ac:dyDescent="0.3">
      <c r="B1490" s="18" t="str">
        <f t="shared" si="76"/>
        <v>168967 K</v>
      </c>
      <c r="C1490" s="18" t="str">
        <f t="shared" si="74"/>
        <v>FOURNIER DAVID</v>
      </c>
      <c r="D1490" s="18" t="str">
        <f t="shared" si="75"/>
        <v>11022 – ACADEMIE DE BILLARD SAINT-MAX / NANCY</v>
      </c>
      <c r="R1490" s="11" t="str">
        <f t="shared" si="77"/>
        <v>168967 K</v>
      </c>
      <c r="T1490"/>
    </row>
    <row r="1491" spans="2:20" ht="15.75" thickBot="1" x14ac:dyDescent="0.3">
      <c r="B1491" s="18" t="str">
        <f t="shared" si="76"/>
        <v>011935 B</v>
      </c>
      <c r="C1491" s="18" t="str">
        <f t="shared" si="74"/>
        <v>FRANCILLON PATRICK</v>
      </c>
      <c r="D1491" s="18" t="str">
        <f t="shared" si="75"/>
        <v>05034 – BILLARD TROYES AGGLO</v>
      </c>
      <c r="R1491" s="11" t="str">
        <f t="shared" si="77"/>
        <v>011935 B</v>
      </c>
      <c r="T1491"/>
    </row>
    <row r="1492" spans="2:20" ht="15.75" thickBot="1" x14ac:dyDescent="0.3">
      <c r="B1492" s="18" t="str">
        <f t="shared" si="76"/>
        <v>125724 O</v>
      </c>
      <c r="C1492" s="18" t="str">
        <f t="shared" si="74"/>
        <v>FRANCK MATTHIEU</v>
      </c>
      <c r="D1492" s="18" t="str">
        <f t="shared" si="75"/>
        <v>11005 – E.S. HAGONDANGE</v>
      </c>
      <c r="R1492" s="11" t="str">
        <f t="shared" si="77"/>
        <v>125724 O</v>
      </c>
      <c r="T1492"/>
    </row>
    <row r="1493" spans="2:20" ht="15.75" thickBot="1" x14ac:dyDescent="0.3">
      <c r="B1493" s="18" t="str">
        <f t="shared" si="76"/>
        <v>014742 A</v>
      </c>
      <c r="C1493" s="18" t="str">
        <f t="shared" si="74"/>
        <v>FRANCK PASCAL</v>
      </c>
      <c r="D1493" s="18" t="str">
        <f t="shared" si="75"/>
        <v>11005 – E.S. HAGONDANGE</v>
      </c>
      <c r="R1493" s="11" t="str">
        <f t="shared" si="77"/>
        <v>014742 A</v>
      </c>
      <c r="T1493"/>
    </row>
    <row r="1494" spans="2:20" ht="15.75" thickBot="1" x14ac:dyDescent="0.3">
      <c r="B1494" s="18" t="str">
        <f t="shared" si="76"/>
        <v>023179 N</v>
      </c>
      <c r="C1494" s="18" t="str">
        <f t="shared" ref="C1494:C1557" si="78">G194</f>
        <v>FRANCOIS EMMANUEL</v>
      </c>
      <c r="D1494" s="18" t="str">
        <f t="shared" ref="D1494:D1557" si="79">H194</f>
        <v>01010 – B.C. LINGOLSHEIM</v>
      </c>
      <c r="R1494" s="11" t="str">
        <f t="shared" si="77"/>
        <v>023179 N</v>
      </c>
      <c r="T1494"/>
    </row>
    <row r="1495" spans="2:20" ht="15.75" thickBot="1" x14ac:dyDescent="0.3">
      <c r="B1495" s="18" t="str">
        <f t="shared" ref="B1495:B1558" si="80">F195</f>
        <v>010314 S</v>
      </c>
      <c r="C1495" s="18" t="str">
        <f t="shared" si="78"/>
        <v>FRANOUX ANDRE</v>
      </c>
      <c r="D1495" s="18" t="str">
        <f t="shared" si="79"/>
        <v>01017 – B.C. MULHOUSE</v>
      </c>
      <c r="R1495" s="11" t="str">
        <f t="shared" si="77"/>
        <v>010314 S</v>
      </c>
      <c r="T1495"/>
    </row>
    <row r="1496" spans="2:20" ht="15.75" thickBot="1" x14ac:dyDescent="0.3">
      <c r="B1496" s="18" t="str">
        <f t="shared" si="80"/>
        <v>011816 M</v>
      </c>
      <c r="C1496" s="18" t="str">
        <f t="shared" si="78"/>
        <v>FRANTZ JEAN LUC</v>
      </c>
      <c r="D1496" s="18" t="str">
        <f t="shared" si="79"/>
        <v>05042 – ACAD.CHALONNAISE DE BILLARD</v>
      </c>
      <c r="R1496" s="11" t="str">
        <f t="shared" si="77"/>
        <v>011816 M</v>
      </c>
      <c r="T1496"/>
    </row>
    <row r="1497" spans="2:20" ht="15.75" thickBot="1" x14ac:dyDescent="0.3">
      <c r="B1497" s="18" t="str">
        <f t="shared" si="80"/>
        <v>120949 X</v>
      </c>
      <c r="C1497" s="18" t="str">
        <f t="shared" si="78"/>
        <v>FREESS ERIC</v>
      </c>
      <c r="D1497" s="18" t="str">
        <f t="shared" si="79"/>
        <v>01006 – AMICALE DE BILLARD ECKBOLSHEIM</v>
      </c>
      <c r="R1497" s="11" t="str">
        <f t="shared" si="77"/>
        <v>120949 X</v>
      </c>
      <c r="T1497"/>
    </row>
    <row r="1498" spans="2:20" ht="15.75" thickBot="1" x14ac:dyDescent="0.3">
      <c r="B1498" s="18" t="str">
        <f t="shared" si="80"/>
        <v>147570 C</v>
      </c>
      <c r="C1498" s="18" t="str">
        <f t="shared" si="78"/>
        <v>FRIEDEL STEPHANE</v>
      </c>
      <c r="D1498" s="18" t="str">
        <f t="shared" si="79"/>
        <v>11022 – ACADEMIE DE BILLARD SAINT-MAX / NANCY</v>
      </c>
      <c r="R1498" s="11" t="str">
        <f t="shared" si="77"/>
        <v>147570 C</v>
      </c>
      <c r="T1498"/>
    </row>
    <row r="1499" spans="2:20" ht="15.75" thickBot="1" x14ac:dyDescent="0.3">
      <c r="B1499" s="18" t="str">
        <f t="shared" si="80"/>
        <v>159145 J</v>
      </c>
      <c r="C1499" s="18" t="str">
        <f t="shared" si="78"/>
        <v>FRITSCH JEAN PIERRE</v>
      </c>
      <c r="D1499" s="18" t="str">
        <f t="shared" si="79"/>
        <v>01049 – B.C. BARR</v>
      </c>
      <c r="R1499" s="11" t="str">
        <f t="shared" si="77"/>
        <v>159145 J</v>
      </c>
      <c r="T1499"/>
    </row>
    <row r="1500" spans="2:20" ht="15.75" thickBot="1" x14ac:dyDescent="0.3">
      <c r="B1500" s="18" t="str">
        <f t="shared" si="80"/>
        <v>106403 L</v>
      </c>
      <c r="C1500" s="18" t="str">
        <f t="shared" si="78"/>
        <v>FRITSCH MARCEL</v>
      </c>
      <c r="D1500" s="18" t="str">
        <f t="shared" si="79"/>
        <v>05047 – BILLARD CLUB SEZANNAIS</v>
      </c>
      <c r="R1500" s="11" t="str">
        <f t="shared" si="77"/>
        <v>106403 L</v>
      </c>
      <c r="T1500"/>
    </row>
    <row r="1501" spans="2:20" ht="15.75" thickBot="1" x14ac:dyDescent="0.3">
      <c r="B1501" s="18" t="str">
        <f t="shared" si="80"/>
        <v>101998 A</v>
      </c>
      <c r="C1501" s="18" t="str">
        <f t="shared" si="78"/>
        <v>FROHNHOFER OLIVIER</v>
      </c>
      <c r="D1501" s="18" t="str">
        <f t="shared" si="79"/>
        <v>01023 – B.C. NEUF BRISACH</v>
      </c>
      <c r="R1501" s="11" t="str">
        <f t="shared" si="77"/>
        <v>101998 A</v>
      </c>
      <c r="T1501"/>
    </row>
    <row r="1502" spans="2:20" ht="15.75" thickBot="1" x14ac:dyDescent="0.3">
      <c r="B1502" s="18" t="str">
        <f t="shared" si="80"/>
        <v>015331 R</v>
      </c>
      <c r="C1502" s="18" t="str">
        <f t="shared" si="78"/>
        <v>FRONTON JEAN PIERRE</v>
      </c>
      <c r="D1502" s="18" t="str">
        <f t="shared" si="79"/>
        <v>11032 – BILLARD CLUB HOMECOURT</v>
      </c>
      <c r="R1502" s="11" t="str">
        <f t="shared" si="77"/>
        <v>015331 R</v>
      </c>
      <c r="T1502"/>
    </row>
    <row r="1503" spans="2:20" ht="15.75" thickBot="1" x14ac:dyDescent="0.3">
      <c r="B1503" s="18" t="str">
        <f t="shared" si="80"/>
        <v>010050 O</v>
      </c>
      <c r="C1503" s="18" t="str">
        <f t="shared" si="78"/>
        <v>FUCHS PIERRE</v>
      </c>
      <c r="D1503" s="18" t="str">
        <f t="shared" si="79"/>
        <v>01031 – B.C. ERSTEIN</v>
      </c>
      <c r="R1503" s="11" t="str">
        <f t="shared" si="77"/>
        <v>010050 O</v>
      </c>
      <c r="T1503"/>
    </row>
    <row r="1504" spans="2:20" ht="15.75" thickBot="1" x14ac:dyDescent="0.3">
      <c r="B1504" s="18" t="str">
        <f t="shared" si="80"/>
        <v>159716 E</v>
      </c>
      <c r="C1504" s="18" t="str">
        <f t="shared" si="78"/>
        <v>FUHRMANN JEAN JACQUES</v>
      </c>
      <c r="D1504" s="18" t="str">
        <f t="shared" si="79"/>
        <v>11051 – BILLARD CLUB BARISIEN</v>
      </c>
      <c r="R1504" s="11" t="str">
        <f t="shared" si="77"/>
        <v>159716 E</v>
      </c>
      <c r="T1504"/>
    </row>
    <row r="1505" spans="2:20" ht="15.75" thickBot="1" x14ac:dyDescent="0.3">
      <c r="B1505" s="18" t="str">
        <f t="shared" si="80"/>
        <v>015302 O</v>
      </c>
      <c r="C1505" s="18" t="str">
        <f t="shared" si="78"/>
        <v>GARDEUX GILBERT</v>
      </c>
      <c r="D1505" s="18" t="str">
        <f t="shared" si="79"/>
        <v>11044 – SAINT-DIE DES VOSGES BILLARD</v>
      </c>
      <c r="R1505" s="11" t="str">
        <f t="shared" si="77"/>
        <v>015302 O</v>
      </c>
      <c r="T1505"/>
    </row>
    <row r="1506" spans="2:20" ht="15.75" thickBot="1" x14ac:dyDescent="0.3">
      <c r="B1506" s="18" t="str">
        <f t="shared" si="80"/>
        <v>167172 J</v>
      </c>
      <c r="C1506" s="18" t="str">
        <f t="shared" si="78"/>
        <v>GASKA JEAN RAYMOND</v>
      </c>
      <c r="D1506" s="18" t="str">
        <f t="shared" si="79"/>
        <v>05040 – EPERNAY BILLARD CLUB</v>
      </c>
      <c r="R1506" s="11" t="str">
        <f t="shared" si="77"/>
        <v>167172 J</v>
      </c>
      <c r="T1506"/>
    </row>
    <row r="1507" spans="2:20" ht="15.75" thickBot="1" x14ac:dyDescent="0.3">
      <c r="B1507" s="18" t="str">
        <f t="shared" si="80"/>
        <v>152799 L</v>
      </c>
      <c r="C1507" s="18" t="str">
        <f t="shared" si="78"/>
        <v>GAUDEFROY ALAIN</v>
      </c>
      <c r="D1507" s="18" t="str">
        <f t="shared" si="79"/>
        <v>05047 – BILLARD CLUB SEZANNAIS</v>
      </c>
      <c r="R1507" s="11" t="str">
        <f t="shared" si="77"/>
        <v>152799 L</v>
      </c>
      <c r="T1507"/>
    </row>
    <row r="1508" spans="2:20" ht="15.75" thickBot="1" x14ac:dyDescent="0.3">
      <c r="B1508" s="18" t="str">
        <f t="shared" si="80"/>
        <v>148251 S</v>
      </c>
      <c r="C1508" s="18" t="str">
        <f t="shared" si="78"/>
        <v>GAUTHIER HERVE</v>
      </c>
      <c r="D1508" s="18" t="str">
        <f t="shared" si="79"/>
        <v>05040 – EPERNAY BILLARD CLUB</v>
      </c>
      <c r="R1508" s="11" t="str">
        <f t="shared" si="77"/>
        <v>148251 S</v>
      </c>
      <c r="T1508"/>
    </row>
    <row r="1509" spans="2:20" ht="15.75" thickBot="1" x14ac:dyDescent="0.3">
      <c r="B1509" s="18" t="str">
        <f t="shared" si="80"/>
        <v>139704 G</v>
      </c>
      <c r="C1509" s="18" t="str">
        <f t="shared" si="78"/>
        <v>GAVART FABRICE</v>
      </c>
      <c r="D1509" s="18" t="str">
        <f t="shared" si="79"/>
        <v>05043 – ACAD. TAPIS VERT DE REIMS</v>
      </c>
      <c r="R1509" s="11" t="str">
        <f t="shared" si="77"/>
        <v>139704 G</v>
      </c>
      <c r="T1509"/>
    </row>
    <row r="1510" spans="2:20" ht="15.75" thickBot="1" x14ac:dyDescent="0.3">
      <c r="B1510" s="18" t="str">
        <f t="shared" si="80"/>
        <v>015167 J</v>
      </c>
      <c r="C1510" s="18" t="str">
        <f t="shared" si="78"/>
        <v>GENY ALAIN</v>
      </c>
      <c r="D1510" s="18" t="str">
        <f t="shared" si="79"/>
        <v>11042 – BILLARD CLUB STEPHANOIS</v>
      </c>
      <c r="R1510" s="11" t="str">
        <f t="shared" si="77"/>
        <v>015167 J</v>
      </c>
      <c r="T1510"/>
    </row>
    <row r="1511" spans="2:20" ht="15.75" thickBot="1" x14ac:dyDescent="0.3">
      <c r="B1511" s="18" t="str">
        <f t="shared" si="80"/>
        <v>117082 E</v>
      </c>
      <c r="C1511" s="18" t="str">
        <f t="shared" si="78"/>
        <v>GEOFFROY GUY</v>
      </c>
      <c r="D1511" s="18" t="str">
        <f t="shared" si="79"/>
        <v>05042 – ACAD.CHALONNAISE DE BILLARD</v>
      </c>
      <c r="R1511" s="11" t="str">
        <f t="shared" si="77"/>
        <v>117082 E</v>
      </c>
      <c r="T1511"/>
    </row>
    <row r="1512" spans="2:20" ht="15.75" thickBot="1" x14ac:dyDescent="0.3">
      <c r="B1512" s="18" t="str">
        <f t="shared" si="80"/>
        <v>015400 I</v>
      </c>
      <c r="C1512" s="18" t="str">
        <f t="shared" si="78"/>
        <v>GEORGES BERTRAND</v>
      </c>
      <c r="D1512" s="18" t="str">
        <f t="shared" si="79"/>
        <v>11005 – E.S. HAGONDANGE</v>
      </c>
      <c r="R1512" s="11" t="str">
        <f t="shared" si="77"/>
        <v>015400 I</v>
      </c>
      <c r="T1512"/>
    </row>
    <row r="1513" spans="2:20" ht="15.75" thickBot="1" x14ac:dyDescent="0.3">
      <c r="B1513" s="18" t="str">
        <f t="shared" si="80"/>
        <v>014808 O</v>
      </c>
      <c r="C1513" s="18" t="str">
        <f t="shared" si="78"/>
        <v>GEORGES MARCEL</v>
      </c>
      <c r="D1513" s="18" t="str">
        <f t="shared" si="79"/>
        <v>11003 – BILLARD CLUB BAN SAINT MARTIN</v>
      </c>
      <c r="R1513" s="11" t="str">
        <f t="shared" si="77"/>
        <v>014808 O</v>
      </c>
      <c r="T1513"/>
    </row>
    <row r="1514" spans="2:20" ht="15.75" thickBot="1" x14ac:dyDescent="0.3">
      <c r="B1514" s="18" t="str">
        <f t="shared" si="80"/>
        <v>010269 Z</v>
      </c>
      <c r="C1514" s="18" t="str">
        <f t="shared" si="78"/>
        <v>GERBER DIDIER</v>
      </c>
      <c r="D1514" s="18" t="str">
        <f t="shared" si="79"/>
        <v>01049 – B.C. BARR</v>
      </c>
      <c r="R1514" s="11" t="str">
        <f t="shared" si="77"/>
        <v>010269 Z</v>
      </c>
      <c r="T1514"/>
    </row>
    <row r="1515" spans="2:20" ht="15.75" thickBot="1" x14ac:dyDescent="0.3">
      <c r="B1515" s="18" t="str">
        <f t="shared" si="80"/>
        <v>143984 W</v>
      </c>
      <c r="C1515" s="18" t="str">
        <f t="shared" si="78"/>
        <v>GERMAIN JEAN PIERRE</v>
      </c>
      <c r="D1515" s="18" t="str">
        <f t="shared" si="79"/>
        <v>05043 – ACAD. TAPIS VERT DE REIMS</v>
      </c>
      <c r="R1515" s="11" t="str">
        <f t="shared" si="77"/>
        <v>143984 W</v>
      </c>
      <c r="T1515"/>
    </row>
    <row r="1516" spans="2:20" ht="15.75" thickBot="1" x14ac:dyDescent="0.3">
      <c r="B1516" s="18" t="str">
        <f t="shared" si="80"/>
        <v>156409 K</v>
      </c>
      <c r="C1516" s="18" t="str">
        <f t="shared" si="78"/>
        <v>GERMAIN YANNICK</v>
      </c>
      <c r="D1516" s="18" t="str">
        <f t="shared" si="79"/>
        <v>11034 – BILLARD CLUB EPINAL</v>
      </c>
      <c r="R1516" s="11" t="str">
        <f t="shared" si="77"/>
        <v>156409 K</v>
      </c>
      <c r="T1516"/>
    </row>
    <row r="1517" spans="2:20" ht="15.75" thickBot="1" x14ac:dyDescent="0.3">
      <c r="B1517" s="18" t="str">
        <f t="shared" si="80"/>
        <v>129766 A</v>
      </c>
      <c r="C1517" s="18" t="str">
        <f t="shared" si="78"/>
        <v>GIBART CLAUDE</v>
      </c>
      <c r="D1517" s="18" t="str">
        <f t="shared" si="79"/>
        <v>05047 – BILLARD CLUB SEZANNAIS</v>
      </c>
      <c r="R1517" s="11" t="str">
        <f t="shared" si="77"/>
        <v>129766 A</v>
      </c>
      <c r="T1517"/>
    </row>
    <row r="1518" spans="2:20" ht="15.75" thickBot="1" x14ac:dyDescent="0.3">
      <c r="B1518" s="18" t="str">
        <f t="shared" si="80"/>
        <v>015141 J</v>
      </c>
      <c r="C1518" s="18" t="str">
        <f t="shared" si="78"/>
        <v>GIRROUARD PATRICK</v>
      </c>
      <c r="D1518" s="18" t="str">
        <f t="shared" si="79"/>
        <v>11053 – BILLARD CLUB LINEEN</v>
      </c>
      <c r="R1518" s="11" t="str">
        <f t="shared" si="77"/>
        <v>015141 J</v>
      </c>
      <c r="T1518"/>
    </row>
    <row r="1519" spans="2:20" ht="15.75" thickBot="1" x14ac:dyDescent="0.3">
      <c r="B1519" s="18" t="str">
        <f t="shared" si="80"/>
        <v>112383 L</v>
      </c>
      <c r="C1519" s="18" t="str">
        <f t="shared" si="78"/>
        <v>GOBILLOT ANTHONY</v>
      </c>
      <c r="D1519" s="18" t="str">
        <f t="shared" si="79"/>
        <v>11035 – C.B. SARREGUEMINES</v>
      </c>
      <c r="R1519" s="11" t="str">
        <f t="shared" si="77"/>
        <v>112383 L</v>
      </c>
      <c r="T1519"/>
    </row>
    <row r="1520" spans="2:20" ht="15.75" thickBot="1" x14ac:dyDescent="0.3">
      <c r="B1520" s="18" t="str">
        <f t="shared" si="80"/>
        <v>128681 H</v>
      </c>
      <c r="C1520" s="18" t="str">
        <f t="shared" si="78"/>
        <v>GODEFROY JEAN</v>
      </c>
      <c r="D1520" s="18" t="str">
        <f t="shared" si="79"/>
        <v>11048 – ACADEMIE DE BILLARD DE ST DIZIER</v>
      </c>
      <c r="R1520" s="11" t="str">
        <f t="shared" si="77"/>
        <v>128681 H</v>
      </c>
      <c r="T1520"/>
    </row>
    <row r="1521" spans="2:20" ht="15.75" thickBot="1" x14ac:dyDescent="0.3">
      <c r="B1521" s="18" t="str">
        <f t="shared" si="80"/>
        <v>142301 D</v>
      </c>
      <c r="C1521" s="18" t="str">
        <f t="shared" si="78"/>
        <v>GODEL JOHAN</v>
      </c>
      <c r="D1521" s="18" t="str">
        <f t="shared" si="79"/>
        <v>01031 – B.C. ERSTEIN</v>
      </c>
      <c r="R1521" s="11" t="str">
        <f t="shared" si="77"/>
        <v>142301 D</v>
      </c>
      <c r="T1521"/>
    </row>
    <row r="1522" spans="2:20" ht="15.75" thickBot="1" x14ac:dyDescent="0.3">
      <c r="B1522" s="18" t="str">
        <f t="shared" si="80"/>
        <v>136508 I</v>
      </c>
      <c r="C1522" s="18" t="str">
        <f t="shared" si="78"/>
        <v>GODET GERARD</v>
      </c>
      <c r="D1522" s="18" t="str">
        <f t="shared" si="79"/>
        <v>11055 – BILLARD CLUB TOULOIS</v>
      </c>
      <c r="R1522" s="11" t="str">
        <f t="shared" si="77"/>
        <v>136508 I</v>
      </c>
      <c r="T1522"/>
    </row>
    <row r="1523" spans="2:20" ht="15.75" thickBot="1" x14ac:dyDescent="0.3">
      <c r="B1523" s="18" t="str">
        <f t="shared" si="80"/>
        <v>101999 B</v>
      </c>
      <c r="C1523" s="18" t="str">
        <f t="shared" si="78"/>
        <v>GOEPFERT JEAN JACQUES</v>
      </c>
      <c r="D1523" s="18" t="str">
        <f t="shared" si="79"/>
        <v>01041 – COLMAR BILLARD CLUB 71</v>
      </c>
      <c r="R1523" s="11" t="str">
        <f t="shared" si="77"/>
        <v>101999 B</v>
      </c>
      <c r="T1523"/>
    </row>
    <row r="1524" spans="2:20" ht="15.75" thickBot="1" x14ac:dyDescent="0.3">
      <c r="B1524" s="18" t="str">
        <f t="shared" si="80"/>
        <v>131687 X</v>
      </c>
      <c r="C1524" s="18" t="str">
        <f t="shared" si="78"/>
        <v>GOMEZ JOSE</v>
      </c>
      <c r="D1524" s="18" t="str">
        <f t="shared" si="79"/>
        <v>11005 – E.S. HAGONDANGE</v>
      </c>
      <c r="R1524" s="11" t="str">
        <f t="shared" si="77"/>
        <v>131687 X</v>
      </c>
      <c r="T1524"/>
    </row>
    <row r="1525" spans="2:20" ht="15.75" thickBot="1" x14ac:dyDescent="0.3">
      <c r="B1525" s="18" t="str">
        <f t="shared" si="80"/>
        <v>106404 M</v>
      </c>
      <c r="C1525" s="18" t="str">
        <f t="shared" si="78"/>
        <v>GONZALEZ MAX</v>
      </c>
      <c r="D1525" s="18" t="str">
        <f t="shared" si="79"/>
        <v>11051 – BILLARD CLUB BARISIEN</v>
      </c>
      <c r="R1525" s="11" t="str">
        <f t="shared" si="77"/>
        <v>106404 M</v>
      </c>
      <c r="T1525"/>
    </row>
    <row r="1526" spans="2:20" ht="15.75" thickBot="1" x14ac:dyDescent="0.3">
      <c r="B1526" s="18" t="str">
        <f t="shared" si="80"/>
        <v>160410 J</v>
      </c>
      <c r="C1526" s="18" t="str">
        <f t="shared" si="78"/>
        <v>GOUSSOT MICHEL</v>
      </c>
      <c r="D1526" s="18" t="str">
        <f t="shared" si="79"/>
        <v>11029 – BILLARD CLUB MUSSIPONTAIN</v>
      </c>
      <c r="R1526" s="11" t="str">
        <f t="shared" si="77"/>
        <v>160410 J</v>
      </c>
      <c r="T1526"/>
    </row>
    <row r="1527" spans="2:20" ht="15.75" thickBot="1" x14ac:dyDescent="0.3">
      <c r="B1527" s="18" t="str">
        <f t="shared" si="80"/>
        <v>107147 B</v>
      </c>
      <c r="C1527" s="18" t="str">
        <f t="shared" si="78"/>
        <v>GOUVERNEL PIERRE</v>
      </c>
      <c r="D1527" s="18" t="str">
        <f t="shared" si="79"/>
        <v>11067 – BILLARD CLUB FLORANGE</v>
      </c>
      <c r="R1527" s="11" t="str">
        <f t="shared" si="77"/>
        <v>107147 B</v>
      </c>
      <c r="T1527"/>
    </row>
    <row r="1528" spans="2:20" ht="15.75" thickBot="1" x14ac:dyDescent="0.3">
      <c r="B1528" s="18" t="str">
        <f t="shared" si="80"/>
        <v>120954 C</v>
      </c>
      <c r="C1528" s="18" t="str">
        <f t="shared" si="78"/>
        <v>GRAMAIN DOMINIQUE</v>
      </c>
      <c r="D1528" s="18" t="str">
        <f t="shared" si="79"/>
        <v>01004 – B.C. BISCHHEIM</v>
      </c>
      <c r="R1528" s="11" t="str">
        <f t="shared" si="77"/>
        <v>120954 C</v>
      </c>
      <c r="T1528"/>
    </row>
    <row r="1529" spans="2:20" ht="15.75" thickBot="1" x14ac:dyDescent="0.3">
      <c r="B1529" s="18" t="str">
        <f t="shared" si="80"/>
        <v>106394 C</v>
      </c>
      <c r="C1529" s="18" t="str">
        <f t="shared" si="78"/>
        <v>GRIESMAR PASCAL</v>
      </c>
      <c r="D1529" s="18" t="str">
        <f t="shared" si="79"/>
        <v>05043 – ACAD. TAPIS VERT DE REIMS</v>
      </c>
      <c r="R1529" s="11" t="str">
        <f t="shared" si="77"/>
        <v>106394 C</v>
      </c>
      <c r="T1529"/>
    </row>
    <row r="1530" spans="2:20" ht="15.75" thickBot="1" x14ac:dyDescent="0.3">
      <c r="B1530" s="18" t="str">
        <f t="shared" si="80"/>
        <v>015575 B</v>
      </c>
      <c r="C1530" s="18" t="str">
        <f t="shared" si="78"/>
        <v>GRIMLER WILFRIED</v>
      </c>
      <c r="D1530" s="18" t="str">
        <f t="shared" si="79"/>
        <v>11032 – BILLARD CLUB HOMECOURT</v>
      </c>
      <c r="R1530" s="11" t="str">
        <f t="shared" si="77"/>
        <v>015575 B</v>
      </c>
      <c r="T1530"/>
    </row>
    <row r="1531" spans="2:20" ht="15.75" thickBot="1" x14ac:dyDescent="0.3">
      <c r="B1531" s="18" t="str">
        <f t="shared" si="80"/>
        <v>160544 E</v>
      </c>
      <c r="C1531" s="18" t="str">
        <f t="shared" si="78"/>
        <v>GRIMOT JEAN LUC</v>
      </c>
      <c r="D1531" s="18" t="str">
        <f t="shared" si="79"/>
        <v>11044 – SAINT-DIE DES VOSGES BILLARD</v>
      </c>
      <c r="R1531" s="11" t="str">
        <f t="shared" si="77"/>
        <v>160544 E</v>
      </c>
      <c r="T1531"/>
    </row>
    <row r="1532" spans="2:20" ht="15.75" thickBot="1" x14ac:dyDescent="0.3">
      <c r="B1532" s="18" t="str">
        <f t="shared" si="80"/>
        <v>135192 S</v>
      </c>
      <c r="C1532" s="18" t="str">
        <f t="shared" si="78"/>
        <v>GROSDEMANGE BERNARD</v>
      </c>
      <c r="D1532" s="18" t="str">
        <f t="shared" si="79"/>
        <v>11034 – BILLARD CLUB EPINAL</v>
      </c>
      <c r="R1532" s="11" t="str">
        <f t="shared" si="77"/>
        <v>135192 S</v>
      </c>
      <c r="T1532"/>
    </row>
    <row r="1533" spans="2:20" ht="15.75" thickBot="1" x14ac:dyDescent="0.3">
      <c r="B1533" s="18" t="str">
        <f t="shared" si="80"/>
        <v>143970 I</v>
      </c>
      <c r="C1533" s="18" t="str">
        <f t="shared" si="78"/>
        <v>GRUYER PASCAL</v>
      </c>
      <c r="D1533" s="18" t="str">
        <f t="shared" si="79"/>
        <v>05035 – ROMILLY SPORT 10 SECTION BILLARD</v>
      </c>
      <c r="R1533" s="11" t="str">
        <f t="shared" si="77"/>
        <v>143970 I</v>
      </c>
      <c r="T1533"/>
    </row>
    <row r="1534" spans="2:20" ht="15.75" thickBot="1" x14ac:dyDescent="0.3">
      <c r="B1534" s="18" t="str">
        <f t="shared" si="80"/>
        <v>015020 S</v>
      </c>
      <c r="C1534" s="18" t="str">
        <f t="shared" si="78"/>
        <v>GUCKERT CHRISTIAN</v>
      </c>
      <c r="D1534" s="18" t="str">
        <f t="shared" si="79"/>
        <v>11005 – E.S. HAGONDANGE</v>
      </c>
      <c r="R1534" s="11" t="str">
        <f t="shared" si="77"/>
        <v>015020 S</v>
      </c>
      <c r="T1534"/>
    </row>
    <row r="1535" spans="2:20" ht="15.75" thickBot="1" x14ac:dyDescent="0.3">
      <c r="B1535" s="18" t="str">
        <f t="shared" si="80"/>
        <v>015355 P</v>
      </c>
      <c r="C1535" s="18" t="str">
        <f t="shared" si="78"/>
        <v>GUERY PATRICK</v>
      </c>
      <c r="D1535" s="18" t="str">
        <f t="shared" si="79"/>
        <v>11073 – BILLARD CLUB GERARDMER</v>
      </c>
      <c r="R1535" s="11" t="str">
        <f t="shared" si="77"/>
        <v>015355 P</v>
      </c>
      <c r="T1535"/>
    </row>
    <row r="1536" spans="2:20" ht="15.75" thickBot="1" x14ac:dyDescent="0.3">
      <c r="B1536" s="18" t="str">
        <f t="shared" si="80"/>
        <v>015049 V</v>
      </c>
      <c r="C1536" s="18" t="str">
        <f t="shared" si="78"/>
        <v>GUIDAT STEPHANE</v>
      </c>
      <c r="D1536" s="18" t="str">
        <f t="shared" si="79"/>
        <v>11048 – ACADEMIE DE BILLARD DE ST DIZIER</v>
      </c>
      <c r="R1536" s="11" t="str">
        <f t="shared" si="77"/>
        <v>015049 V</v>
      </c>
      <c r="T1536"/>
    </row>
    <row r="1537" spans="2:20" ht="15.75" thickBot="1" x14ac:dyDescent="0.3">
      <c r="B1537" s="18" t="str">
        <f t="shared" si="80"/>
        <v>101989 R</v>
      </c>
      <c r="C1537" s="18" t="str">
        <f t="shared" si="78"/>
        <v>GUIOT FABRICE</v>
      </c>
      <c r="D1537" s="18" t="str">
        <f t="shared" si="79"/>
        <v>01006 – AMICALE DE BILLARD ECKBOLSHEIM</v>
      </c>
      <c r="R1537" s="11" t="str">
        <f t="shared" si="77"/>
        <v>101989 R</v>
      </c>
      <c r="T1537"/>
    </row>
    <row r="1538" spans="2:20" ht="15.75" thickBot="1" x14ac:dyDescent="0.3">
      <c r="B1538" s="18" t="str">
        <f t="shared" si="80"/>
        <v>010315 T</v>
      </c>
      <c r="C1538" s="18" t="str">
        <f t="shared" si="78"/>
        <v>GUIOT RICHARD</v>
      </c>
      <c r="D1538" s="18" t="str">
        <f t="shared" si="79"/>
        <v>01020 – B.C. 1947 SELESTAT</v>
      </c>
      <c r="R1538" s="11" t="str">
        <f t="shared" ref="R1538:R1601" si="81">B1538</f>
        <v>010315 T</v>
      </c>
      <c r="T1538"/>
    </row>
    <row r="1539" spans="2:20" ht="15.75" thickBot="1" x14ac:dyDescent="0.3">
      <c r="B1539" s="18" t="str">
        <f t="shared" si="80"/>
        <v>015126 U</v>
      </c>
      <c r="C1539" s="18" t="str">
        <f t="shared" si="78"/>
        <v>GUIOT SYLVAIN</v>
      </c>
      <c r="D1539" s="18" t="str">
        <f t="shared" si="79"/>
        <v>11063 – S.A.VERDUN SECTION BILLARD</v>
      </c>
      <c r="R1539" s="11" t="str">
        <f t="shared" si="81"/>
        <v>015126 U</v>
      </c>
      <c r="T1539"/>
    </row>
    <row r="1540" spans="2:20" ht="15.75" thickBot="1" x14ac:dyDescent="0.3">
      <c r="B1540" s="18" t="str">
        <f t="shared" si="80"/>
        <v>011938 E</v>
      </c>
      <c r="C1540" s="18" t="str">
        <f t="shared" si="78"/>
        <v>GUY BERNARD</v>
      </c>
      <c r="D1540" s="18" t="str">
        <f t="shared" si="79"/>
        <v>05035 – ROMILLY SPORT 10 SECTION BILLARD</v>
      </c>
      <c r="R1540" s="11" t="str">
        <f t="shared" si="81"/>
        <v>011938 E</v>
      </c>
      <c r="T1540"/>
    </row>
    <row r="1541" spans="2:20" ht="15.75" thickBot="1" x14ac:dyDescent="0.3">
      <c r="B1541" s="18" t="str">
        <f t="shared" si="80"/>
        <v>103676 O</v>
      </c>
      <c r="C1541" s="18" t="str">
        <f t="shared" si="78"/>
        <v>HAAB DANIEL</v>
      </c>
      <c r="D1541" s="18" t="str">
        <f t="shared" si="79"/>
        <v>11064 – BILLARD CLUB ELOYES</v>
      </c>
      <c r="R1541" s="11" t="str">
        <f t="shared" si="81"/>
        <v>103676 O</v>
      </c>
      <c r="T1541"/>
    </row>
    <row r="1542" spans="2:20" ht="15.75" thickBot="1" x14ac:dyDescent="0.3">
      <c r="B1542" s="18" t="str">
        <f t="shared" si="80"/>
        <v>010324 C</v>
      </c>
      <c r="C1542" s="18" t="str">
        <f t="shared" si="78"/>
        <v>HABERER CLAUDE</v>
      </c>
      <c r="D1542" s="18" t="str">
        <f t="shared" si="79"/>
        <v>01035 – B.C. 60 COCOBEN</v>
      </c>
      <c r="R1542" s="11" t="str">
        <f t="shared" si="81"/>
        <v>010324 C</v>
      </c>
      <c r="T1542"/>
    </row>
    <row r="1543" spans="2:20" ht="15.75" thickBot="1" x14ac:dyDescent="0.3">
      <c r="B1543" s="18" t="str">
        <f t="shared" si="80"/>
        <v>137302 W</v>
      </c>
      <c r="C1543" s="18" t="str">
        <f t="shared" si="78"/>
        <v>HABY JEAN</v>
      </c>
      <c r="D1543" s="18" t="str">
        <f t="shared" si="79"/>
        <v>01041 – COLMAR BILLARD CLUB 71</v>
      </c>
      <c r="R1543" s="11" t="str">
        <f t="shared" si="81"/>
        <v>137302 W</v>
      </c>
      <c r="T1543"/>
    </row>
    <row r="1544" spans="2:20" ht="15.75" thickBot="1" x14ac:dyDescent="0.3">
      <c r="B1544" s="18" t="str">
        <f t="shared" si="80"/>
        <v>145498 C</v>
      </c>
      <c r="C1544" s="18" t="str">
        <f t="shared" si="78"/>
        <v>HAINGUE JACKIE</v>
      </c>
      <c r="D1544" s="18" t="str">
        <f t="shared" si="79"/>
        <v>05043 – ACAD. TAPIS VERT DE REIMS</v>
      </c>
      <c r="R1544" s="11" t="str">
        <f t="shared" si="81"/>
        <v>145498 C</v>
      </c>
      <c r="T1544"/>
    </row>
    <row r="1545" spans="2:20" ht="15.75" thickBot="1" x14ac:dyDescent="0.3">
      <c r="B1545" s="18" t="str">
        <f t="shared" si="80"/>
        <v>014894 W</v>
      </c>
      <c r="C1545" s="18" t="str">
        <f t="shared" si="78"/>
        <v>HAININ ALAIN</v>
      </c>
      <c r="D1545" s="18" t="str">
        <f t="shared" si="79"/>
        <v>11032 – BILLARD CLUB HOMECOURT</v>
      </c>
      <c r="R1545" s="11" t="str">
        <f t="shared" si="81"/>
        <v>014894 W</v>
      </c>
      <c r="T1545"/>
    </row>
    <row r="1546" spans="2:20" ht="15.75" thickBot="1" x14ac:dyDescent="0.3">
      <c r="B1546" s="18" t="str">
        <f t="shared" si="80"/>
        <v>103799 H</v>
      </c>
      <c r="C1546" s="18" t="str">
        <f t="shared" si="78"/>
        <v>HAININ ERIC</v>
      </c>
      <c r="D1546" s="18" t="str">
        <f t="shared" si="79"/>
        <v>11032 – BILLARD CLUB HOMECOURT</v>
      </c>
      <c r="R1546" s="11" t="str">
        <f t="shared" si="81"/>
        <v>103799 H</v>
      </c>
      <c r="T1546"/>
    </row>
    <row r="1547" spans="2:20" ht="15.75" thickBot="1" x14ac:dyDescent="0.3">
      <c r="B1547" s="18" t="str">
        <f t="shared" si="80"/>
        <v>112336 Q</v>
      </c>
      <c r="C1547" s="18" t="str">
        <f t="shared" si="78"/>
        <v>HAININ FREDERIC</v>
      </c>
      <c r="D1547" s="18" t="str">
        <f t="shared" si="79"/>
        <v>11032 – BILLARD CLUB HOMECOURT</v>
      </c>
      <c r="R1547" s="11" t="str">
        <f t="shared" si="81"/>
        <v>112336 Q</v>
      </c>
      <c r="T1547"/>
    </row>
    <row r="1548" spans="2:20" ht="15.75" thickBot="1" x14ac:dyDescent="0.3">
      <c r="B1548" s="18" t="str">
        <f t="shared" si="80"/>
        <v>122984 E</v>
      </c>
      <c r="C1548" s="18" t="str">
        <f t="shared" si="78"/>
        <v>HALET FABRICE</v>
      </c>
      <c r="D1548" s="18" t="str">
        <f t="shared" si="79"/>
        <v>05041 – BILLARD CLUB DE GRAUVES</v>
      </c>
      <c r="R1548" s="11" t="str">
        <f t="shared" si="81"/>
        <v>122984 E</v>
      </c>
      <c r="T1548"/>
    </row>
    <row r="1549" spans="2:20" ht="15.75" thickBot="1" x14ac:dyDescent="0.3">
      <c r="B1549" s="18" t="str">
        <f t="shared" si="80"/>
        <v>012025 N</v>
      </c>
      <c r="C1549" s="18" t="str">
        <f t="shared" si="78"/>
        <v>HARNISCH PASCAL</v>
      </c>
      <c r="D1549" s="18" t="str">
        <f t="shared" si="79"/>
        <v>05043 – ACAD. TAPIS VERT DE REIMS</v>
      </c>
      <c r="R1549" s="11" t="str">
        <f t="shared" si="81"/>
        <v>012025 N</v>
      </c>
      <c r="T1549"/>
    </row>
    <row r="1550" spans="2:20" ht="15.75" thickBot="1" x14ac:dyDescent="0.3">
      <c r="B1550" s="18" t="str">
        <f t="shared" si="80"/>
        <v>157173 Q</v>
      </c>
      <c r="C1550" s="18" t="str">
        <f t="shared" si="78"/>
        <v>HARROIS GINETTE</v>
      </c>
      <c r="D1550" s="18" t="str">
        <f t="shared" si="79"/>
        <v>05045 – BILLARD CLUB AGEEN</v>
      </c>
      <c r="R1550" s="11" t="str">
        <f t="shared" si="81"/>
        <v>157173 Q</v>
      </c>
      <c r="T1550"/>
    </row>
    <row r="1551" spans="2:20" ht="15.75" thickBot="1" x14ac:dyDescent="0.3">
      <c r="B1551" s="18" t="str">
        <f t="shared" si="80"/>
        <v>015094 O</v>
      </c>
      <c r="C1551" s="18" t="str">
        <f t="shared" si="78"/>
        <v>HATIER OLIVIER</v>
      </c>
      <c r="D1551" s="18" t="str">
        <f t="shared" si="79"/>
        <v>11050 – BILLARD CLUB SAINT MIHIEL</v>
      </c>
      <c r="R1551" s="11" t="str">
        <f t="shared" si="81"/>
        <v>015094 O</v>
      </c>
      <c r="T1551"/>
    </row>
    <row r="1552" spans="2:20" ht="15.75" thickBot="1" x14ac:dyDescent="0.3">
      <c r="B1552" s="18" t="str">
        <f t="shared" si="80"/>
        <v>010177 L</v>
      </c>
      <c r="C1552" s="18" t="str">
        <f t="shared" si="78"/>
        <v>HEINRICH RENE</v>
      </c>
      <c r="D1552" s="18" t="str">
        <f t="shared" si="79"/>
        <v>01016 – B.C. HAGUENAU</v>
      </c>
      <c r="R1552" s="11" t="str">
        <f t="shared" si="81"/>
        <v>010177 L</v>
      </c>
      <c r="T1552"/>
    </row>
    <row r="1553" spans="2:20" ht="15.75" thickBot="1" x14ac:dyDescent="0.3">
      <c r="B1553" s="18" t="str">
        <f t="shared" si="80"/>
        <v>132373 H</v>
      </c>
      <c r="C1553" s="18" t="str">
        <f t="shared" si="78"/>
        <v>HEMARD GILLES</v>
      </c>
      <c r="D1553" s="18" t="str">
        <f t="shared" si="79"/>
        <v>05028 – BILLARD CLUB DE MARIGNY ST FLAVY</v>
      </c>
      <c r="R1553" s="11" t="str">
        <f t="shared" si="81"/>
        <v>132373 H</v>
      </c>
      <c r="T1553"/>
    </row>
    <row r="1554" spans="2:20" ht="15.75" thickBot="1" x14ac:dyDescent="0.3">
      <c r="B1554" s="18" t="str">
        <f t="shared" si="80"/>
        <v>129992 S</v>
      </c>
      <c r="C1554" s="18" t="str">
        <f t="shared" si="78"/>
        <v>HENRICH SONIA</v>
      </c>
      <c r="D1554" s="18" t="str">
        <f t="shared" si="79"/>
        <v>01004 – B.C. BISCHHEIM</v>
      </c>
      <c r="R1554" s="11" t="str">
        <f t="shared" si="81"/>
        <v>129992 S</v>
      </c>
      <c r="T1554"/>
    </row>
    <row r="1555" spans="2:20" ht="15.75" thickBot="1" x14ac:dyDescent="0.3">
      <c r="B1555" s="18" t="str">
        <f t="shared" si="80"/>
        <v>161513 H</v>
      </c>
      <c r="C1555" s="18" t="str">
        <f t="shared" si="78"/>
        <v>HENRY DOMINIQUE</v>
      </c>
      <c r="D1555" s="18" t="str">
        <f t="shared" si="79"/>
        <v>05047 – BILLARD CLUB SEZANNAIS</v>
      </c>
      <c r="R1555" s="11" t="str">
        <f t="shared" si="81"/>
        <v>161513 H</v>
      </c>
      <c r="T1555"/>
    </row>
    <row r="1556" spans="2:20" ht="15.75" thickBot="1" x14ac:dyDescent="0.3">
      <c r="B1556" s="18" t="str">
        <f t="shared" si="80"/>
        <v>011986 A</v>
      </c>
      <c r="C1556" s="18" t="str">
        <f t="shared" si="78"/>
        <v>HENRY JEAN MARC</v>
      </c>
      <c r="D1556" s="18" t="str">
        <f t="shared" si="79"/>
        <v>05047 – BILLARD CLUB SEZANNAIS</v>
      </c>
      <c r="R1556" s="11" t="str">
        <f t="shared" si="81"/>
        <v>011986 A</v>
      </c>
      <c r="T1556"/>
    </row>
    <row r="1557" spans="2:20" ht="15.75" thickBot="1" x14ac:dyDescent="0.3">
      <c r="B1557" s="18" t="str">
        <f t="shared" si="80"/>
        <v>011753 B</v>
      </c>
      <c r="C1557" s="18" t="str">
        <f t="shared" si="78"/>
        <v>HENRY MICHEL</v>
      </c>
      <c r="D1557" s="18" t="str">
        <f t="shared" si="79"/>
        <v>05034 – BILLARD TROYES AGGLO</v>
      </c>
      <c r="R1557" s="11" t="str">
        <f t="shared" si="81"/>
        <v>011753 B</v>
      </c>
      <c r="T1557"/>
    </row>
    <row r="1558" spans="2:20" ht="15.75" thickBot="1" x14ac:dyDescent="0.3">
      <c r="B1558" s="18" t="str">
        <f t="shared" si="80"/>
        <v>010155 P</v>
      </c>
      <c r="C1558" s="18" t="str">
        <f t="shared" ref="C1558:C1621" si="82">G258</f>
        <v>HERMANN CLAUDE</v>
      </c>
      <c r="D1558" s="18" t="str">
        <f t="shared" ref="D1558:D1621" si="83">H258</f>
        <v>01031 – B.C. ERSTEIN</v>
      </c>
      <c r="R1558" s="11" t="str">
        <f t="shared" si="81"/>
        <v>010155 P</v>
      </c>
      <c r="T1558"/>
    </row>
    <row r="1559" spans="2:20" ht="15.75" thickBot="1" x14ac:dyDescent="0.3">
      <c r="B1559" s="18" t="str">
        <f t="shared" ref="B1559:B1622" si="84">F259</f>
        <v>101982 K</v>
      </c>
      <c r="C1559" s="18" t="str">
        <f t="shared" si="82"/>
        <v>HERNANDEZ HUGO</v>
      </c>
      <c r="D1559" s="18" t="str">
        <f t="shared" si="83"/>
        <v>01016 – B.C. HAGUENAU</v>
      </c>
      <c r="R1559" s="11" t="str">
        <f t="shared" si="81"/>
        <v>101982 K</v>
      </c>
      <c r="T1559"/>
    </row>
    <row r="1560" spans="2:20" ht="15.75" thickBot="1" x14ac:dyDescent="0.3">
      <c r="B1560" s="18" t="str">
        <f t="shared" si="84"/>
        <v>111314 I</v>
      </c>
      <c r="C1560" s="18" t="str">
        <f t="shared" si="82"/>
        <v>HEROLT DANIEL</v>
      </c>
      <c r="D1560" s="18" t="str">
        <f t="shared" si="83"/>
        <v>11021 – A.J.B. THIONVILLE</v>
      </c>
      <c r="R1560" s="11" t="str">
        <f t="shared" si="81"/>
        <v>111314 I</v>
      </c>
      <c r="T1560"/>
    </row>
    <row r="1561" spans="2:20" ht="15.75" thickBot="1" x14ac:dyDescent="0.3">
      <c r="B1561" s="18" t="str">
        <f t="shared" si="84"/>
        <v>172626 M</v>
      </c>
      <c r="C1561" s="18" t="str">
        <f t="shared" si="82"/>
        <v>HERRIG JEAN LOUIS</v>
      </c>
      <c r="D1561" s="18" t="str">
        <f t="shared" si="83"/>
        <v>05034 – BILLARD TROYES AGGLO</v>
      </c>
      <c r="R1561" s="11" t="str">
        <f t="shared" si="81"/>
        <v>172626 M</v>
      </c>
      <c r="T1561"/>
    </row>
    <row r="1562" spans="2:20" ht="15.75" thickBot="1" x14ac:dyDescent="0.3">
      <c r="B1562" s="18" t="str">
        <f t="shared" si="84"/>
        <v>131594 I</v>
      </c>
      <c r="C1562" s="18" t="str">
        <f t="shared" si="82"/>
        <v>HERTFELDER BERNARD</v>
      </c>
      <c r="D1562" s="18" t="str">
        <f t="shared" si="83"/>
        <v>01020 – B.C. 1947 SELESTAT</v>
      </c>
      <c r="R1562" s="11" t="str">
        <f t="shared" si="81"/>
        <v>131594 I</v>
      </c>
      <c r="T1562"/>
    </row>
    <row r="1563" spans="2:20" ht="15.75" thickBot="1" x14ac:dyDescent="0.3">
      <c r="B1563" s="18" t="str">
        <f t="shared" si="84"/>
        <v>125595 P</v>
      </c>
      <c r="C1563" s="18" t="str">
        <f t="shared" si="82"/>
        <v>HEYDMANN CLAUDE</v>
      </c>
      <c r="D1563" s="18" t="str">
        <f t="shared" si="83"/>
        <v>01004 – B.C. BISCHHEIM</v>
      </c>
      <c r="R1563" s="11" t="str">
        <f t="shared" si="81"/>
        <v>125595 P</v>
      </c>
      <c r="T1563"/>
    </row>
    <row r="1564" spans="2:20" ht="15.75" thickBot="1" x14ac:dyDescent="0.3">
      <c r="B1564" s="18" t="str">
        <f t="shared" si="84"/>
        <v>175831 W</v>
      </c>
      <c r="C1564" s="18" t="str">
        <f t="shared" si="82"/>
        <v>HIDOUIN PASCAL</v>
      </c>
      <c r="D1564" s="18" t="str">
        <f t="shared" si="83"/>
        <v>01016 – B.C. HAGUENAU</v>
      </c>
      <c r="R1564" s="11" t="str">
        <f t="shared" si="81"/>
        <v>175831 W</v>
      </c>
      <c r="T1564"/>
    </row>
    <row r="1565" spans="2:20" ht="15.75" thickBot="1" x14ac:dyDescent="0.3">
      <c r="B1565" s="18" t="str">
        <f t="shared" si="84"/>
        <v>160097 T</v>
      </c>
      <c r="C1565" s="18" t="str">
        <f t="shared" si="82"/>
        <v>HISEL GEORGES</v>
      </c>
      <c r="D1565" s="18" t="str">
        <f t="shared" si="83"/>
        <v>05035 – ROMILLY SPORT 10 SECTION BILLARD</v>
      </c>
      <c r="R1565" s="11" t="str">
        <f t="shared" si="81"/>
        <v>160097 T</v>
      </c>
      <c r="T1565"/>
    </row>
    <row r="1566" spans="2:20" ht="15.75" thickBot="1" x14ac:dyDescent="0.3">
      <c r="B1566" s="18" t="str">
        <f t="shared" si="84"/>
        <v>023214 W</v>
      </c>
      <c r="C1566" s="18" t="str">
        <f t="shared" si="82"/>
        <v>HLUSZKO DENIS</v>
      </c>
      <c r="D1566" s="18" t="str">
        <f t="shared" si="83"/>
        <v>01027 – B.C. GUEBWILLER</v>
      </c>
      <c r="R1566" s="11" t="str">
        <f t="shared" si="81"/>
        <v>023214 W</v>
      </c>
      <c r="T1566"/>
    </row>
    <row r="1567" spans="2:20" ht="15.75" thickBot="1" x14ac:dyDescent="0.3">
      <c r="B1567" s="18" t="str">
        <f t="shared" si="84"/>
        <v>015299 L</v>
      </c>
      <c r="C1567" s="18" t="str">
        <f t="shared" si="82"/>
        <v>HOBIGAND GUY</v>
      </c>
      <c r="D1567" s="18" t="str">
        <f t="shared" si="83"/>
        <v>11042 – BILLARD CLUB STEPHANOIS</v>
      </c>
      <c r="R1567" s="11" t="str">
        <f t="shared" si="81"/>
        <v>015299 L</v>
      </c>
      <c r="T1567"/>
    </row>
    <row r="1568" spans="2:20" ht="15.75" thickBot="1" x14ac:dyDescent="0.3">
      <c r="B1568" s="18" t="str">
        <f t="shared" si="84"/>
        <v>140767 D</v>
      </c>
      <c r="C1568" s="18" t="str">
        <f t="shared" si="82"/>
        <v>HOEFFEL PIERRE</v>
      </c>
      <c r="D1568" s="18" t="str">
        <f t="shared" si="83"/>
        <v>11062 – CERCLE DE BILLARD FRANCAIS ST AVOLD</v>
      </c>
      <c r="R1568" s="11" t="str">
        <f t="shared" si="81"/>
        <v>140767 D</v>
      </c>
      <c r="T1568"/>
    </row>
    <row r="1569" spans="2:20" ht="15.75" thickBot="1" x14ac:dyDescent="0.3">
      <c r="B1569" s="18" t="str">
        <f t="shared" si="84"/>
        <v>117086 I</v>
      </c>
      <c r="C1569" s="18" t="str">
        <f t="shared" si="82"/>
        <v>HOEUILLARD CLAUDE</v>
      </c>
      <c r="D1569" s="18" t="str">
        <f t="shared" si="83"/>
        <v>05042 – ACAD.CHALONNAISE DE BILLARD</v>
      </c>
      <c r="R1569" s="11" t="str">
        <f t="shared" si="81"/>
        <v>117086 I</v>
      </c>
      <c r="T1569"/>
    </row>
    <row r="1570" spans="2:20" ht="15.75" thickBot="1" x14ac:dyDescent="0.3">
      <c r="B1570" s="18" t="str">
        <f t="shared" si="84"/>
        <v>015292 E</v>
      </c>
      <c r="C1570" s="18" t="str">
        <f t="shared" si="82"/>
        <v>HOFF GREGORY</v>
      </c>
      <c r="D1570" s="18" t="str">
        <f t="shared" si="83"/>
        <v>11021 – A.J.B. THIONVILLE</v>
      </c>
      <c r="R1570" s="11" t="str">
        <f t="shared" si="81"/>
        <v>015292 E</v>
      </c>
      <c r="T1570"/>
    </row>
    <row r="1571" spans="2:20" ht="15.75" thickBot="1" x14ac:dyDescent="0.3">
      <c r="B1571" s="18" t="str">
        <f t="shared" si="84"/>
        <v>134545 V</v>
      </c>
      <c r="C1571" s="18" t="str">
        <f t="shared" si="82"/>
        <v>HOFFARTH ROGER</v>
      </c>
      <c r="D1571" s="18" t="str">
        <f t="shared" si="83"/>
        <v>01027 – B.C. GUEBWILLER</v>
      </c>
      <c r="R1571" s="11" t="str">
        <f t="shared" si="81"/>
        <v>134545 V</v>
      </c>
      <c r="T1571"/>
    </row>
    <row r="1572" spans="2:20" ht="15.75" thickBot="1" x14ac:dyDescent="0.3">
      <c r="B1572" s="18" t="str">
        <f t="shared" si="84"/>
        <v>010181 P</v>
      </c>
      <c r="C1572" s="18" t="str">
        <f t="shared" si="82"/>
        <v>HOFFER PASCAL</v>
      </c>
      <c r="D1572" s="18" t="str">
        <f t="shared" si="83"/>
        <v>01041 – COLMAR BILLARD CLUB 71</v>
      </c>
      <c r="R1572" s="11" t="str">
        <f t="shared" si="81"/>
        <v>010181 P</v>
      </c>
      <c r="T1572"/>
    </row>
    <row r="1573" spans="2:20" ht="15.75" thickBot="1" x14ac:dyDescent="0.3">
      <c r="B1573" s="18" t="str">
        <f t="shared" si="84"/>
        <v>132245 J</v>
      </c>
      <c r="C1573" s="18" t="str">
        <f t="shared" si="82"/>
        <v>HOLBEIN JEAN LOUIS</v>
      </c>
      <c r="D1573" s="18" t="str">
        <f t="shared" si="83"/>
        <v>01041 – COLMAR BILLARD CLUB 71</v>
      </c>
      <c r="R1573" s="11" t="str">
        <f t="shared" si="81"/>
        <v>132245 J</v>
      </c>
      <c r="T1573"/>
    </row>
    <row r="1574" spans="2:20" ht="15.75" thickBot="1" x14ac:dyDescent="0.3">
      <c r="B1574" s="18" t="str">
        <f t="shared" si="84"/>
        <v>145733 D</v>
      </c>
      <c r="C1574" s="18" t="str">
        <f t="shared" si="82"/>
        <v>HU SYLVAIN</v>
      </c>
      <c r="D1574" s="18" t="str">
        <f t="shared" si="83"/>
        <v>05043 – ACAD. TAPIS VERT DE REIMS</v>
      </c>
      <c r="R1574" s="11" t="str">
        <f t="shared" si="81"/>
        <v>145733 D</v>
      </c>
      <c r="T1574"/>
    </row>
    <row r="1575" spans="2:20" ht="15.75" thickBot="1" x14ac:dyDescent="0.3">
      <c r="B1575" s="18" t="str">
        <f t="shared" si="84"/>
        <v>010482 E</v>
      </c>
      <c r="C1575" s="18" t="str">
        <f t="shared" si="82"/>
        <v>HUBACH ANDRE</v>
      </c>
      <c r="D1575" s="18" t="str">
        <f t="shared" si="83"/>
        <v>01020 – B.C. 1947 SELESTAT</v>
      </c>
      <c r="R1575" s="11" t="str">
        <f t="shared" si="81"/>
        <v>010482 E</v>
      </c>
      <c r="T1575"/>
    </row>
    <row r="1576" spans="2:20" ht="15.75" thickBot="1" x14ac:dyDescent="0.3">
      <c r="B1576" s="18" t="str">
        <f t="shared" si="84"/>
        <v>142280 I</v>
      </c>
      <c r="C1576" s="18" t="str">
        <f t="shared" si="82"/>
        <v>HUGEL FERNAND</v>
      </c>
      <c r="D1576" s="18" t="str">
        <f t="shared" si="83"/>
        <v>01010 – B.C. LINGOLSHEIM</v>
      </c>
      <c r="R1576" s="11" t="str">
        <f t="shared" si="81"/>
        <v>142280 I</v>
      </c>
      <c r="T1576"/>
    </row>
    <row r="1577" spans="2:20" ht="15.75" thickBot="1" x14ac:dyDescent="0.3">
      <c r="B1577" s="18" t="str">
        <f t="shared" si="84"/>
        <v>011790 M</v>
      </c>
      <c r="C1577" s="18" t="str">
        <f t="shared" si="82"/>
        <v>HUGUES FRANCIS</v>
      </c>
      <c r="D1577" s="18" t="str">
        <f t="shared" si="83"/>
        <v>05042 – ACAD.CHALONNAISE DE BILLARD</v>
      </c>
      <c r="R1577" s="11" t="str">
        <f t="shared" si="81"/>
        <v>011790 M</v>
      </c>
      <c r="T1577"/>
    </row>
    <row r="1578" spans="2:20" ht="15.75" thickBot="1" x14ac:dyDescent="0.3">
      <c r="B1578" s="18" t="str">
        <f t="shared" si="84"/>
        <v>011733 H</v>
      </c>
      <c r="C1578" s="18" t="str">
        <f t="shared" si="82"/>
        <v>HUSSON PHILIPPE</v>
      </c>
      <c r="D1578" s="18" t="str">
        <f t="shared" si="83"/>
        <v>05001 – ACAD.CHARLEVILLE-MEZIERES</v>
      </c>
      <c r="R1578" s="11" t="str">
        <f t="shared" si="81"/>
        <v>011733 H</v>
      </c>
      <c r="T1578"/>
    </row>
    <row r="1579" spans="2:20" ht="15.75" thickBot="1" x14ac:dyDescent="0.3">
      <c r="B1579" s="18" t="str">
        <f t="shared" si="84"/>
        <v>132184 A</v>
      </c>
      <c r="C1579" s="18" t="str">
        <f t="shared" si="82"/>
        <v>HUSSON SERGE</v>
      </c>
      <c r="D1579" s="18" t="str">
        <f t="shared" si="83"/>
        <v>05043 – ACAD. TAPIS VERT DE REIMS</v>
      </c>
      <c r="R1579" s="11" t="str">
        <f t="shared" si="81"/>
        <v>132184 A</v>
      </c>
      <c r="T1579"/>
    </row>
    <row r="1580" spans="2:20" ht="15.75" thickBot="1" x14ac:dyDescent="0.3">
      <c r="B1580" s="18" t="str">
        <f t="shared" si="84"/>
        <v>015290 C</v>
      </c>
      <c r="C1580" s="18" t="str">
        <f t="shared" si="82"/>
        <v>INFANTINO BENEDETTO</v>
      </c>
      <c r="D1580" s="18" t="str">
        <f t="shared" si="83"/>
        <v>11037 – C.B. PETITE ROSSELLE</v>
      </c>
      <c r="R1580" s="11" t="str">
        <f t="shared" si="81"/>
        <v>015290 C</v>
      </c>
      <c r="T1580"/>
    </row>
    <row r="1581" spans="2:20" ht="15.75" thickBot="1" x14ac:dyDescent="0.3">
      <c r="B1581" s="18" t="str">
        <f t="shared" si="84"/>
        <v>014917 T</v>
      </c>
      <c r="C1581" s="18" t="str">
        <f t="shared" si="82"/>
        <v>IPPOLITO SERGE</v>
      </c>
      <c r="D1581" s="18" t="str">
        <f t="shared" si="83"/>
        <v>11037 – C.B. PETITE ROSSELLE</v>
      </c>
      <c r="R1581" s="11" t="str">
        <f t="shared" si="81"/>
        <v>014917 T</v>
      </c>
      <c r="T1581"/>
    </row>
    <row r="1582" spans="2:20" ht="15.75" thickBot="1" x14ac:dyDescent="0.3">
      <c r="B1582" s="18" t="str">
        <f t="shared" si="84"/>
        <v>015077 X</v>
      </c>
      <c r="C1582" s="18" t="str">
        <f t="shared" si="82"/>
        <v>JACQUEL JEAN</v>
      </c>
      <c r="D1582" s="18" t="str">
        <f t="shared" si="83"/>
        <v>11052 – BILLARD CLUB FRIGNICOURT</v>
      </c>
      <c r="R1582" s="11" t="str">
        <f t="shared" si="81"/>
        <v>015077 X</v>
      </c>
      <c r="T1582"/>
    </row>
    <row r="1583" spans="2:20" ht="15.75" thickBot="1" x14ac:dyDescent="0.3">
      <c r="B1583" s="18" t="str">
        <f t="shared" si="84"/>
        <v>140750 M</v>
      </c>
      <c r="C1583" s="18" t="str">
        <f t="shared" si="82"/>
        <v>JACQUEMIN CHRISTIAN</v>
      </c>
      <c r="D1583" s="18" t="str">
        <f t="shared" si="83"/>
        <v>11034 – BILLARD CLUB EPINAL</v>
      </c>
      <c r="R1583" s="11" t="str">
        <f t="shared" si="81"/>
        <v>140750 M</v>
      </c>
      <c r="T1583"/>
    </row>
    <row r="1584" spans="2:20" ht="15.75" thickBot="1" x14ac:dyDescent="0.3">
      <c r="B1584" s="18" t="str">
        <f t="shared" si="84"/>
        <v>014913 P</v>
      </c>
      <c r="C1584" s="18" t="str">
        <f t="shared" si="82"/>
        <v>JACQUEMIN JOEL</v>
      </c>
      <c r="D1584" s="18" t="str">
        <f t="shared" si="83"/>
        <v>11034 – BILLARD CLUB EPINAL</v>
      </c>
      <c r="R1584" s="11" t="str">
        <f t="shared" si="81"/>
        <v>014913 P</v>
      </c>
      <c r="T1584"/>
    </row>
    <row r="1585" spans="2:20" ht="15.75" thickBot="1" x14ac:dyDescent="0.3">
      <c r="B1585" s="18" t="str">
        <f t="shared" si="84"/>
        <v>156805 Q</v>
      </c>
      <c r="C1585" s="18" t="str">
        <f t="shared" si="82"/>
        <v>JACQUENET ALAIN</v>
      </c>
      <c r="D1585" s="18" t="str">
        <f t="shared" si="83"/>
        <v>05028 – BILLARD CLUB DE MARIGNY ST FLAVY</v>
      </c>
      <c r="R1585" s="11" t="str">
        <f t="shared" si="81"/>
        <v>156805 Q</v>
      </c>
      <c r="T1585"/>
    </row>
    <row r="1586" spans="2:20" ht="15.75" thickBot="1" x14ac:dyDescent="0.3">
      <c r="B1586" s="18" t="str">
        <f t="shared" si="84"/>
        <v>175673 Z</v>
      </c>
      <c r="C1586" s="18" t="str">
        <f t="shared" si="82"/>
        <v>JACQUES ALAIN</v>
      </c>
      <c r="D1586" s="18" t="str">
        <f t="shared" si="83"/>
        <v>01010 – B.C. LINGOLSHEIM</v>
      </c>
      <c r="R1586" s="11" t="str">
        <f t="shared" si="81"/>
        <v>175673 Z</v>
      </c>
      <c r="T1586"/>
    </row>
    <row r="1587" spans="2:20" ht="15.75" thickBot="1" x14ac:dyDescent="0.3">
      <c r="B1587" s="18" t="str">
        <f t="shared" si="84"/>
        <v>159108 T</v>
      </c>
      <c r="C1587" s="18" t="str">
        <f t="shared" si="82"/>
        <v>JACQUET PATRICK</v>
      </c>
      <c r="D1587" s="18" t="str">
        <f t="shared" si="83"/>
        <v>11074 – COURCELLES SUR NIED</v>
      </c>
      <c r="R1587" s="11" t="str">
        <f t="shared" si="81"/>
        <v>159108 T</v>
      </c>
      <c r="T1587"/>
    </row>
    <row r="1588" spans="2:20" ht="15.75" thickBot="1" x14ac:dyDescent="0.3">
      <c r="B1588" s="18" t="str">
        <f t="shared" si="84"/>
        <v>014809 P</v>
      </c>
      <c r="C1588" s="18" t="str">
        <f t="shared" si="82"/>
        <v>JACQUIN ALAIN</v>
      </c>
      <c r="D1588" s="18" t="str">
        <f t="shared" si="83"/>
        <v>11003 – BILLARD CLUB BAN SAINT MARTIN</v>
      </c>
      <c r="R1588" s="11" t="str">
        <f t="shared" si="81"/>
        <v>014809 P</v>
      </c>
      <c r="T1588"/>
    </row>
    <row r="1589" spans="2:20" ht="15.75" thickBot="1" x14ac:dyDescent="0.3">
      <c r="B1589" s="18" t="str">
        <f t="shared" si="84"/>
        <v>171760 W</v>
      </c>
      <c r="C1589" s="18" t="str">
        <f t="shared" si="82"/>
        <v>JADOT GUY</v>
      </c>
      <c r="D1589" s="18" t="str">
        <f t="shared" si="83"/>
        <v>11051 – BILLARD CLUB BARISIEN</v>
      </c>
      <c r="R1589" s="11" t="str">
        <f t="shared" si="81"/>
        <v>171760 W</v>
      </c>
      <c r="T1589"/>
    </row>
    <row r="1590" spans="2:20" ht="15.75" thickBot="1" x14ac:dyDescent="0.3">
      <c r="B1590" s="18" t="str">
        <f t="shared" si="84"/>
        <v>015288 A</v>
      </c>
      <c r="C1590" s="18" t="str">
        <f t="shared" si="82"/>
        <v>JAFFRE CHRISTOPHE</v>
      </c>
      <c r="D1590" s="18" t="str">
        <f t="shared" si="83"/>
        <v>11051 – BILLARD CLUB BARISIEN</v>
      </c>
      <c r="R1590" s="11" t="str">
        <f t="shared" si="81"/>
        <v>015288 A</v>
      </c>
      <c r="T1590"/>
    </row>
    <row r="1591" spans="2:20" ht="15.75" thickBot="1" x14ac:dyDescent="0.3">
      <c r="B1591" s="18" t="str">
        <f t="shared" si="84"/>
        <v>132036 I</v>
      </c>
      <c r="C1591" s="18" t="str">
        <f t="shared" si="82"/>
        <v>JAHN WILFRIED</v>
      </c>
      <c r="D1591" s="18" t="str">
        <f t="shared" si="83"/>
        <v>01002 – B.C 1935 STRASBOURG-SCHILTIGHEIM</v>
      </c>
      <c r="R1591" s="11" t="str">
        <f t="shared" si="81"/>
        <v>132036 I</v>
      </c>
      <c r="T1591"/>
    </row>
    <row r="1592" spans="2:20" ht="15.75" thickBot="1" x14ac:dyDescent="0.3">
      <c r="B1592" s="18" t="str">
        <f t="shared" si="84"/>
        <v>010118 E</v>
      </c>
      <c r="C1592" s="18" t="str">
        <f t="shared" si="82"/>
        <v>JANES RAYMOND</v>
      </c>
      <c r="D1592" s="18" t="str">
        <f t="shared" si="83"/>
        <v>01041 – COLMAR BILLARD CLUB 71</v>
      </c>
      <c r="R1592" s="11" t="str">
        <f t="shared" si="81"/>
        <v>010118 E</v>
      </c>
      <c r="T1592"/>
    </row>
    <row r="1593" spans="2:20" ht="15.75" thickBot="1" x14ac:dyDescent="0.3">
      <c r="B1593" s="18" t="str">
        <f t="shared" si="84"/>
        <v>010390 Q</v>
      </c>
      <c r="C1593" s="18" t="str">
        <f t="shared" si="82"/>
        <v>JANNIN BERNARD</v>
      </c>
      <c r="D1593" s="18" t="str">
        <f t="shared" si="83"/>
        <v>01049 – B.C. BARR</v>
      </c>
      <c r="R1593" s="11" t="str">
        <f t="shared" si="81"/>
        <v>010390 Q</v>
      </c>
      <c r="T1593"/>
    </row>
    <row r="1594" spans="2:20" ht="15.75" thickBot="1" x14ac:dyDescent="0.3">
      <c r="B1594" s="18" t="str">
        <f t="shared" si="84"/>
        <v>167090 V</v>
      </c>
      <c r="C1594" s="18" t="str">
        <f t="shared" si="82"/>
        <v>JEANDEL JEAN LOUIS</v>
      </c>
      <c r="D1594" s="18" t="str">
        <f t="shared" si="83"/>
        <v>11073 – BILLARD CLUB GERARDMER</v>
      </c>
      <c r="R1594" s="11" t="str">
        <f t="shared" si="81"/>
        <v>167090 V</v>
      </c>
      <c r="T1594"/>
    </row>
    <row r="1595" spans="2:20" ht="15.75" thickBot="1" x14ac:dyDescent="0.3">
      <c r="B1595" s="18" t="str">
        <f t="shared" si="84"/>
        <v>149579 L</v>
      </c>
      <c r="C1595" s="18" t="str">
        <f t="shared" si="82"/>
        <v>JOLLY JACKY</v>
      </c>
      <c r="D1595" s="18" t="str">
        <f t="shared" si="83"/>
        <v>05040 – EPERNAY BILLARD CLUB</v>
      </c>
      <c r="R1595" s="11" t="str">
        <f t="shared" si="81"/>
        <v>149579 L</v>
      </c>
      <c r="T1595"/>
    </row>
    <row r="1596" spans="2:20" ht="15.75" thickBot="1" x14ac:dyDescent="0.3">
      <c r="B1596" s="18" t="str">
        <f t="shared" si="84"/>
        <v>181741 V</v>
      </c>
      <c r="C1596" s="18" t="str">
        <f t="shared" si="82"/>
        <v>JOLY PASCAL</v>
      </c>
      <c r="D1596" s="18" t="str">
        <f t="shared" si="83"/>
        <v>11034 – BILLARD CLUB EPINAL</v>
      </c>
      <c r="R1596" s="11" t="str">
        <f t="shared" si="81"/>
        <v>181741 V</v>
      </c>
      <c r="T1596"/>
    </row>
    <row r="1597" spans="2:20" ht="15.75" thickBot="1" x14ac:dyDescent="0.3">
      <c r="B1597" s="18" t="str">
        <f t="shared" si="84"/>
        <v>125815 B</v>
      </c>
      <c r="C1597" s="18" t="str">
        <f t="shared" si="82"/>
        <v>JONARD MATTHIEU</v>
      </c>
      <c r="D1597" s="18" t="str">
        <f t="shared" si="83"/>
        <v>05043 – ACAD. TAPIS VERT DE REIMS</v>
      </c>
      <c r="R1597" s="11" t="str">
        <f t="shared" si="81"/>
        <v>125815 B</v>
      </c>
      <c r="T1597"/>
    </row>
    <row r="1598" spans="2:20" ht="15.75" thickBot="1" x14ac:dyDescent="0.3">
      <c r="B1598" s="18" t="str">
        <f t="shared" si="84"/>
        <v>011886 E</v>
      </c>
      <c r="C1598" s="18" t="str">
        <f t="shared" si="82"/>
        <v>JOSSIER PATRICE</v>
      </c>
      <c r="D1598" s="18" t="str">
        <f t="shared" si="83"/>
        <v>05028 – BILLARD CLUB DE MARIGNY ST FLAVY</v>
      </c>
      <c r="R1598" s="11" t="str">
        <f t="shared" si="81"/>
        <v>011886 E</v>
      </c>
      <c r="T1598"/>
    </row>
    <row r="1599" spans="2:20" ht="15.75" thickBot="1" x14ac:dyDescent="0.3">
      <c r="B1599" s="18" t="str">
        <f t="shared" si="84"/>
        <v>140967 V</v>
      </c>
      <c r="C1599" s="18" t="str">
        <f t="shared" si="82"/>
        <v>JOUEN CHRISTIAN</v>
      </c>
      <c r="D1599" s="18" t="str">
        <f t="shared" si="83"/>
        <v>11029 – BILLARD CLUB MUSSIPONTAIN</v>
      </c>
      <c r="R1599" s="11" t="str">
        <f t="shared" si="81"/>
        <v>140967 V</v>
      </c>
      <c r="T1599"/>
    </row>
    <row r="1600" spans="2:20" ht="15.75" thickBot="1" x14ac:dyDescent="0.3">
      <c r="B1600" s="18" t="str">
        <f t="shared" si="84"/>
        <v>150190 A</v>
      </c>
      <c r="C1600" s="18" t="str">
        <f t="shared" si="82"/>
        <v>JOURDAN RODDY</v>
      </c>
      <c r="D1600" s="18" t="str">
        <f t="shared" si="83"/>
        <v>05035 – ROMILLY SPORT 10 SECTION BILLARD</v>
      </c>
      <c r="R1600" s="11" t="str">
        <f t="shared" si="81"/>
        <v>150190 A</v>
      </c>
      <c r="T1600"/>
    </row>
    <row r="1601" spans="2:20" ht="15.75" thickBot="1" x14ac:dyDescent="0.3">
      <c r="B1601" s="18" t="str">
        <f t="shared" si="84"/>
        <v>118311 L</v>
      </c>
      <c r="C1601" s="18" t="str">
        <f t="shared" si="82"/>
        <v>JURISIC ANNICK</v>
      </c>
      <c r="D1601" s="18" t="str">
        <f t="shared" si="83"/>
        <v>05043 – ACAD. TAPIS VERT DE REIMS</v>
      </c>
      <c r="R1601" s="11" t="str">
        <f t="shared" si="81"/>
        <v>118311 L</v>
      </c>
      <c r="T1601"/>
    </row>
    <row r="1602" spans="2:20" ht="15.75" thickBot="1" x14ac:dyDescent="0.3">
      <c r="B1602" s="18" t="str">
        <f t="shared" si="84"/>
        <v>010086 Y</v>
      </c>
      <c r="C1602" s="18" t="str">
        <f t="shared" si="82"/>
        <v>JUSSEAUME JOEL</v>
      </c>
      <c r="D1602" s="18" t="str">
        <f t="shared" si="83"/>
        <v>01010 – B.C. LINGOLSHEIM</v>
      </c>
      <c r="R1602" s="11" t="str">
        <f t="shared" ref="R1602:R1665" si="85">B1602</f>
        <v>010086 Y</v>
      </c>
      <c r="T1602"/>
    </row>
    <row r="1603" spans="2:20" ht="15.75" thickBot="1" x14ac:dyDescent="0.3">
      <c r="B1603" s="18" t="str">
        <f t="shared" si="84"/>
        <v>104574 C</v>
      </c>
      <c r="C1603" s="18" t="str">
        <f t="shared" si="82"/>
        <v>KAISER GUILLAUME</v>
      </c>
      <c r="D1603" s="18" t="str">
        <f t="shared" si="83"/>
        <v>11007 – BILLARD CLUB KNUTANGE</v>
      </c>
      <c r="R1603" s="11" t="str">
        <f t="shared" si="85"/>
        <v>104574 C</v>
      </c>
      <c r="T1603"/>
    </row>
    <row r="1604" spans="2:20" ht="15.75" thickBot="1" x14ac:dyDescent="0.3">
      <c r="B1604" s="18" t="str">
        <f t="shared" si="84"/>
        <v>113368 I</v>
      </c>
      <c r="C1604" s="18" t="str">
        <f t="shared" si="82"/>
        <v>KARCHER ANDRE</v>
      </c>
      <c r="D1604" s="18" t="str">
        <f t="shared" si="83"/>
        <v>11062 – CERCLE DE BILLARD FRANCAIS ST AVOLD</v>
      </c>
      <c r="R1604" s="11" t="str">
        <f t="shared" si="85"/>
        <v>113368 I</v>
      </c>
      <c r="T1604"/>
    </row>
    <row r="1605" spans="2:20" ht="15.75" thickBot="1" x14ac:dyDescent="0.3">
      <c r="B1605" s="18" t="str">
        <f t="shared" si="84"/>
        <v>010176 K</v>
      </c>
      <c r="C1605" s="18" t="str">
        <f t="shared" si="82"/>
        <v>KAUFFEISEN JEAN</v>
      </c>
      <c r="D1605" s="18" t="str">
        <f t="shared" si="83"/>
        <v>01031 – B.C. ERSTEIN</v>
      </c>
      <c r="R1605" s="11" t="str">
        <f t="shared" si="85"/>
        <v>010176 K</v>
      </c>
      <c r="T1605"/>
    </row>
    <row r="1606" spans="2:20" ht="15.75" thickBot="1" x14ac:dyDescent="0.3">
      <c r="B1606" s="18" t="str">
        <f t="shared" si="84"/>
        <v>010196 E</v>
      </c>
      <c r="C1606" s="18" t="str">
        <f t="shared" si="82"/>
        <v>KELLERER CHRISTOPHE</v>
      </c>
      <c r="D1606" s="18" t="str">
        <f t="shared" si="83"/>
        <v>01020 – B.C. 1947 SELESTAT</v>
      </c>
      <c r="R1606" s="11" t="str">
        <f t="shared" si="85"/>
        <v>010196 E</v>
      </c>
      <c r="T1606"/>
    </row>
    <row r="1607" spans="2:20" ht="15.75" thickBot="1" x14ac:dyDescent="0.3">
      <c r="B1607" s="18" t="str">
        <f t="shared" si="84"/>
        <v>143964 C</v>
      </c>
      <c r="C1607" s="18" t="str">
        <f t="shared" si="82"/>
        <v>KERLAU CHRISTIAN</v>
      </c>
      <c r="D1607" s="18" t="str">
        <f t="shared" si="83"/>
        <v>05034 – BILLARD TROYES AGGLO</v>
      </c>
      <c r="R1607" s="11" t="str">
        <f t="shared" si="85"/>
        <v>143964 C</v>
      </c>
      <c r="T1607"/>
    </row>
    <row r="1608" spans="2:20" ht="15.75" thickBot="1" x14ac:dyDescent="0.3">
      <c r="B1608" s="18" t="str">
        <f t="shared" si="84"/>
        <v>145395 D</v>
      </c>
      <c r="C1608" s="18" t="str">
        <f t="shared" si="82"/>
        <v>KESSLER HUGO</v>
      </c>
      <c r="D1608" s="18" t="str">
        <f t="shared" si="83"/>
        <v>11044 – SAINT-DIE DES VOSGES BILLARD</v>
      </c>
      <c r="R1608" s="11" t="str">
        <f t="shared" si="85"/>
        <v>145395 D</v>
      </c>
      <c r="T1608"/>
    </row>
    <row r="1609" spans="2:20" ht="15.75" thickBot="1" x14ac:dyDescent="0.3">
      <c r="B1609" s="18" t="str">
        <f t="shared" si="84"/>
        <v>015291 D</v>
      </c>
      <c r="C1609" s="18" t="str">
        <f t="shared" si="82"/>
        <v>KLEINHENTZ HUBERT</v>
      </c>
      <c r="D1609" s="18" t="str">
        <f t="shared" si="83"/>
        <v>11007 – BILLARD CLUB KNUTANGE</v>
      </c>
      <c r="R1609" s="11" t="str">
        <f t="shared" si="85"/>
        <v>015291 D</v>
      </c>
      <c r="T1609"/>
    </row>
    <row r="1610" spans="2:20" ht="15.75" thickBot="1" x14ac:dyDescent="0.3">
      <c r="B1610" s="18" t="str">
        <f t="shared" si="84"/>
        <v>010281 L</v>
      </c>
      <c r="C1610" s="18" t="str">
        <f t="shared" si="82"/>
        <v>KOEBERLE CHRISTOPHE</v>
      </c>
      <c r="D1610" s="18" t="str">
        <f t="shared" si="83"/>
        <v>01010 – B.C. LINGOLSHEIM</v>
      </c>
      <c r="R1610" s="11" t="str">
        <f t="shared" si="85"/>
        <v>010281 L</v>
      </c>
      <c r="T1610"/>
    </row>
    <row r="1611" spans="2:20" ht="15.75" thickBot="1" x14ac:dyDescent="0.3">
      <c r="B1611" s="18" t="str">
        <f t="shared" si="84"/>
        <v>010076 O</v>
      </c>
      <c r="C1611" s="18" t="str">
        <f t="shared" si="82"/>
        <v>KOEBERLE FREDERIC</v>
      </c>
      <c r="D1611" s="18" t="str">
        <f t="shared" si="83"/>
        <v>01020 – B.C. 1947 SELESTAT</v>
      </c>
      <c r="R1611" s="11" t="str">
        <f t="shared" si="85"/>
        <v>010076 O</v>
      </c>
      <c r="T1611"/>
    </row>
    <row r="1612" spans="2:20" ht="15.75" thickBot="1" x14ac:dyDescent="0.3">
      <c r="B1612" s="18" t="str">
        <f t="shared" si="84"/>
        <v>125759 X</v>
      </c>
      <c r="C1612" s="18" t="str">
        <f t="shared" si="82"/>
        <v>KWOKA CLEMENT</v>
      </c>
      <c r="D1612" s="18" t="str">
        <f t="shared" si="83"/>
        <v>11078 – BILLARD CLUB DE BRIEY</v>
      </c>
      <c r="R1612" s="11" t="str">
        <f t="shared" si="85"/>
        <v>125759 X</v>
      </c>
      <c r="T1612"/>
    </row>
    <row r="1613" spans="2:20" ht="15.75" thickBot="1" x14ac:dyDescent="0.3">
      <c r="B1613" s="18" t="str">
        <f t="shared" si="84"/>
        <v>010087 Z</v>
      </c>
      <c r="C1613" s="18" t="str">
        <f t="shared" si="82"/>
        <v>LACOMB GUY</v>
      </c>
      <c r="D1613" s="18" t="str">
        <f t="shared" si="83"/>
        <v>01049 – B.C. BARR</v>
      </c>
      <c r="R1613" s="11" t="str">
        <f t="shared" si="85"/>
        <v>010087 Z</v>
      </c>
      <c r="T1613"/>
    </row>
    <row r="1614" spans="2:20" ht="15.75" thickBot="1" x14ac:dyDescent="0.3">
      <c r="B1614" s="18" t="str">
        <f t="shared" si="84"/>
        <v>150338 L</v>
      </c>
      <c r="C1614" s="18" t="str">
        <f t="shared" si="82"/>
        <v>LACOUR ANDRE</v>
      </c>
      <c r="D1614" s="18" t="str">
        <f t="shared" si="83"/>
        <v>05035 – ROMILLY SPORT 10 SECTION BILLARD</v>
      </c>
      <c r="R1614" s="11" t="str">
        <f t="shared" si="85"/>
        <v>150338 L</v>
      </c>
      <c r="T1614"/>
    </row>
    <row r="1615" spans="2:20" ht="15.75" thickBot="1" x14ac:dyDescent="0.3">
      <c r="B1615" s="18" t="str">
        <f t="shared" si="84"/>
        <v>148574 T</v>
      </c>
      <c r="C1615" s="18" t="str">
        <f t="shared" si="82"/>
        <v>LAFFERRE PATRICK</v>
      </c>
      <c r="D1615" s="18" t="str">
        <f t="shared" si="83"/>
        <v>05043 – ACAD. TAPIS VERT DE REIMS</v>
      </c>
      <c r="R1615" s="11" t="str">
        <f t="shared" si="85"/>
        <v>148574 T</v>
      </c>
      <c r="T1615"/>
    </row>
    <row r="1616" spans="2:20" ht="15.75" thickBot="1" x14ac:dyDescent="0.3">
      <c r="B1616" s="18" t="str">
        <f t="shared" si="84"/>
        <v>145738 I</v>
      </c>
      <c r="C1616" s="18" t="str">
        <f t="shared" si="82"/>
        <v>LAGARDE JANY</v>
      </c>
      <c r="D1616" s="18" t="str">
        <f t="shared" si="83"/>
        <v>05035 – ROMILLY SPORT 10 SECTION BILLARD</v>
      </c>
      <c r="R1616" s="11" t="str">
        <f t="shared" si="85"/>
        <v>145738 I</v>
      </c>
      <c r="T1616"/>
    </row>
    <row r="1617" spans="2:20" ht="15.75" thickBot="1" x14ac:dyDescent="0.3">
      <c r="B1617" s="18" t="str">
        <f t="shared" si="84"/>
        <v>014583 X</v>
      </c>
      <c r="C1617" s="18" t="str">
        <f t="shared" si="82"/>
        <v>LAGISSE MANFRED</v>
      </c>
      <c r="D1617" s="18" t="str">
        <f t="shared" si="83"/>
        <v>01006 – AMICALE DE BILLARD ECKBOLSHEIM</v>
      </c>
      <c r="R1617" s="11" t="str">
        <f t="shared" si="85"/>
        <v>014583 X</v>
      </c>
      <c r="T1617"/>
    </row>
    <row r="1618" spans="2:20" ht="15.75" thickBot="1" x14ac:dyDescent="0.3">
      <c r="B1618" s="18" t="str">
        <f t="shared" si="84"/>
        <v>015053 Z</v>
      </c>
      <c r="C1618" s="18" t="str">
        <f t="shared" si="82"/>
        <v>LALLEMANT CHRISTIAN</v>
      </c>
      <c r="D1618" s="18" t="str">
        <f t="shared" si="83"/>
        <v>11051 – BILLARD CLUB BARISIEN</v>
      </c>
      <c r="R1618" s="11" t="str">
        <f t="shared" si="85"/>
        <v>015053 Z</v>
      </c>
      <c r="T1618"/>
    </row>
    <row r="1619" spans="2:20" ht="15.75" thickBot="1" x14ac:dyDescent="0.3">
      <c r="B1619" s="18" t="str">
        <f t="shared" si="84"/>
        <v>134159 Z</v>
      </c>
      <c r="C1619" s="18" t="str">
        <f t="shared" si="82"/>
        <v>LALLEMANT JEAN JACQUES</v>
      </c>
      <c r="D1619" s="18" t="str">
        <f t="shared" si="83"/>
        <v>05043 – ACAD. TAPIS VERT DE REIMS</v>
      </c>
      <c r="R1619" s="11" t="str">
        <f t="shared" si="85"/>
        <v>134159 Z</v>
      </c>
      <c r="T1619"/>
    </row>
    <row r="1620" spans="2:20" ht="15.75" thickBot="1" x14ac:dyDescent="0.3">
      <c r="B1620" s="18" t="str">
        <f t="shared" si="84"/>
        <v>011851 V</v>
      </c>
      <c r="C1620" s="18" t="str">
        <f t="shared" si="82"/>
        <v>LAMBERT MICHEL</v>
      </c>
      <c r="D1620" s="18" t="str">
        <f t="shared" si="83"/>
        <v>05047 – BILLARD CLUB SEZANNAIS</v>
      </c>
      <c r="R1620" s="11" t="str">
        <f t="shared" si="85"/>
        <v>011851 V</v>
      </c>
      <c r="T1620"/>
    </row>
    <row r="1621" spans="2:20" ht="15.75" thickBot="1" x14ac:dyDescent="0.3">
      <c r="B1621" s="18" t="str">
        <f t="shared" si="84"/>
        <v>143965 D</v>
      </c>
      <c r="C1621" s="18" t="str">
        <f t="shared" si="82"/>
        <v>LAMBERT MICHEL</v>
      </c>
      <c r="D1621" s="18" t="str">
        <f t="shared" si="83"/>
        <v>05034 – BILLARD TROYES AGGLO</v>
      </c>
      <c r="R1621" s="11" t="str">
        <f t="shared" si="85"/>
        <v>143965 D</v>
      </c>
      <c r="T1621"/>
    </row>
    <row r="1622" spans="2:20" ht="15.75" thickBot="1" x14ac:dyDescent="0.3">
      <c r="B1622" s="18" t="str">
        <f t="shared" si="84"/>
        <v>012113 X</v>
      </c>
      <c r="C1622" s="18" t="str">
        <f t="shared" ref="C1622:C1685" si="86">G322</f>
        <v>LAMBERT SYLVIE</v>
      </c>
      <c r="D1622" s="18" t="str">
        <f t="shared" ref="D1622:D1685" si="87">H322</f>
        <v>05041 – BILLARD CLUB DE GRAUVES</v>
      </c>
      <c r="R1622" s="11" t="str">
        <f t="shared" si="85"/>
        <v>012113 X</v>
      </c>
      <c r="T1622"/>
    </row>
    <row r="1623" spans="2:20" ht="15.75" thickBot="1" x14ac:dyDescent="0.3">
      <c r="B1623" s="18" t="str">
        <f t="shared" ref="B1623:B1686" si="88">F323</f>
        <v>015374 I</v>
      </c>
      <c r="C1623" s="18" t="str">
        <f t="shared" si="86"/>
        <v>LAMOUREUX JEAN LOUP</v>
      </c>
      <c r="D1623" s="18" t="str">
        <f t="shared" si="87"/>
        <v>11048 – ACADEMIE DE BILLARD DE ST DIZIER</v>
      </c>
      <c r="R1623" s="11" t="str">
        <f t="shared" si="85"/>
        <v>015374 I</v>
      </c>
      <c r="T1623"/>
    </row>
    <row r="1624" spans="2:20" ht="15.75" thickBot="1" x14ac:dyDescent="0.3">
      <c r="B1624" s="18" t="str">
        <f t="shared" si="88"/>
        <v>121195 J</v>
      </c>
      <c r="C1624" s="18" t="str">
        <f t="shared" si="86"/>
        <v>LAMPSON MICHEL</v>
      </c>
      <c r="D1624" s="18" t="str">
        <f t="shared" si="87"/>
        <v>05001 – ACAD.CHARLEVILLE-MEZIERES</v>
      </c>
      <c r="R1624" s="11" t="str">
        <f t="shared" si="85"/>
        <v>121195 J</v>
      </c>
      <c r="T1624"/>
    </row>
    <row r="1625" spans="2:20" ht="15.75" thickBot="1" x14ac:dyDescent="0.3">
      <c r="B1625" s="18" t="str">
        <f t="shared" si="88"/>
        <v>145736 G</v>
      </c>
      <c r="C1625" s="18" t="str">
        <f t="shared" si="86"/>
        <v>LANDO PATRICE</v>
      </c>
      <c r="D1625" s="18" t="str">
        <f t="shared" si="87"/>
        <v>05047 – BILLARD CLUB SEZANNAIS</v>
      </c>
      <c r="R1625" s="11" t="str">
        <f t="shared" si="85"/>
        <v>145736 G</v>
      </c>
      <c r="T1625"/>
    </row>
    <row r="1626" spans="2:20" ht="15.75" thickBot="1" x14ac:dyDescent="0.3">
      <c r="B1626" s="18" t="str">
        <f t="shared" si="88"/>
        <v>111723 B</v>
      </c>
      <c r="C1626" s="18" t="str">
        <f t="shared" si="86"/>
        <v>LANGUIN GILBERT</v>
      </c>
      <c r="D1626" s="18" t="str">
        <f t="shared" si="87"/>
        <v>05045 – BILLARD CLUB AGEEN</v>
      </c>
      <c r="R1626" s="11" t="str">
        <f t="shared" si="85"/>
        <v>111723 B</v>
      </c>
      <c r="T1626"/>
    </row>
    <row r="1627" spans="2:20" ht="15.75" thickBot="1" x14ac:dyDescent="0.3">
      <c r="B1627" s="18" t="str">
        <f t="shared" si="88"/>
        <v>164177 D</v>
      </c>
      <c r="C1627" s="18" t="str">
        <f t="shared" si="86"/>
        <v>LANGUIN JOEL</v>
      </c>
      <c r="D1627" s="18" t="str">
        <f t="shared" si="87"/>
        <v>05047 – BILLARD CLUB SEZANNAIS</v>
      </c>
      <c r="R1627" s="11" t="str">
        <f t="shared" si="85"/>
        <v>164177 D</v>
      </c>
      <c r="T1627"/>
    </row>
    <row r="1628" spans="2:20" ht="15.75" thickBot="1" x14ac:dyDescent="0.3">
      <c r="B1628" s="18" t="str">
        <f t="shared" si="88"/>
        <v>125164 A</v>
      </c>
      <c r="C1628" s="18" t="str">
        <f t="shared" si="86"/>
        <v>LANUSSE CHRISTOPHE</v>
      </c>
      <c r="D1628" s="18" t="str">
        <f t="shared" si="87"/>
        <v>11027 – ASS. SPORT. LAXOVIENNE DE BILLARD</v>
      </c>
      <c r="R1628" s="11" t="str">
        <f t="shared" si="85"/>
        <v>125164 A</v>
      </c>
      <c r="T1628"/>
    </row>
    <row r="1629" spans="2:20" ht="15.75" thickBot="1" x14ac:dyDescent="0.3">
      <c r="B1629" s="18" t="str">
        <f t="shared" si="88"/>
        <v>103765 Z</v>
      </c>
      <c r="C1629" s="18" t="str">
        <f t="shared" si="86"/>
        <v>LAPLANCHE OLIVIER</v>
      </c>
      <c r="D1629" s="18" t="str">
        <f t="shared" si="87"/>
        <v>05043 – ACAD. TAPIS VERT DE REIMS</v>
      </c>
      <c r="R1629" s="11" t="str">
        <f t="shared" si="85"/>
        <v>103765 Z</v>
      </c>
      <c r="T1629"/>
    </row>
    <row r="1630" spans="2:20" ht="15.75" thickBot="1" x14ac:dyDescent="0.3">
      <c r="B1630" s="18" t="str">
        <f t="shared" si="88"/>
        <v>168353 S</v>
      </c>
      <c r="C1630" s="18" t="str">
        <f t="shared" si="86"/>
        <v>LARCHER PASCAL</v>
      </c>
      <c r="D1630" s="18" t="str">
        <f t="shared" si="87"/>
        <v>11055 – BILLARD CLUB TOULOIS</v>
      </c>
      <c r="R1630" s="11" t="str">
        <f t="shared" si="85"/>
        <v>168353 S</v>
      </c>
      <c r="T1630"/>
    </row>
    <row r="1631" spans="2:20" ht="15.75" thickBot="1" x14ac:dyDescent="0.3">
      <c r="B1631" s="18" t="str">
        <f t="shared" si="88"/>
        <v>140274 E</v>
      </c>
      <c r="C1631" s="18" t="str">
        <f t="shared" si="86"/>
        <v>LAROCHE MICHEL</v>
      </c>
      <c r="D1631" s="18" t="str">
        <f t="shared" si="87"/>
        <v>05040 – EPERNAY BILLARD CLUB</v>
      </c>
      <c r="R1631" s="11" t="str">
        <f t="shared" si="85"/>
        <v>140274 E</v>
      </c>
      <c r="T1631"/>
    </row>
    <row r="1632" spans="2:20" ht="15.75" thickBot="1" x14ac:dyDescent="0.3">
      <c r="B1632" s="18" t="str">
        <f t="shared" si="88"/>
        <v>011751 Z</v>
      </c>
      <c r="C1632" s="18" t="str">
        <f t="shared" si="86"/>
        <v>LAURENT ROGER</v>
      </c>
      <c r="D1632" s="18" t="str">
        <f t="shared" si="87"/>
        <v>05028 – BILLARD CLUB DE MARIGNY ST FLAVY</v>
      </c>
      <c r="R1632" s="11" t="str">
        <f t="shared" si="85"/>
        <v>011751 Z</v>
      </c>
      <c r="T1632"/>
    </row>
    <row r="1633" spans="2:20" ht="15.75" thickBot="1" x14ac:dyDescent="0.3">
      <c r="B1633" s="18" t="str">
        <f t="shared" si="88"/>
        <v>011803 Z</v>
      </c>
      <c r="C1633" s="18" t="str">
        <f t="shared" si="86"/>
        <v>LEBOEUF SYLVAIN</v>
      </c>
      <c r="D1633" s="18" t="str">
        <f t="shared" si="87"/>
        <v>05040 – EPERNAY BILLARD CLUB</v>
      </c>
      <c r="R1633" s="11" t="str">
        <f t="shared" si="85"/>
        <v>011803 Z</v>
      </c>
      <c r="T1633"/>
    </row>
    <row r="1634" spans="2:20" ht="15.75" thickBot="1" x14ac:dyDescent="0.3">
      <c r="B1634" s="18" t="str">
        <f t="shared" si="88"/>
        <v>119610 K</v>
      </c>
      <c r="C1634" s="18" t="str">
        <f t="shared" si="86"/>
        <v>LECLERC PHILIPPE</v>
      </c>
      <c r="D1634" s="18" t="str">
        <f t="shared" si="87"/>
        <v>11005 – E.S. HAGONDANGE</v>
      </c>
      <c r="R1634" s="11" t="str">
        <f t="shared" si="85"/>
        <v>119610 K</v>
      </c>
      <c r="T1634"/>
    </row>
    <row r="1635" spans="2:20" ht="15.75" thickBot="1" x14ac:dyDescent="0.3">
      <c r="B1635" s="18" t="str">
        <f t="shared" si="88"/>
        <v>015130 Y</v>
      </c>
      <c r="C1635" s="18" t="str">
        <f t="shared" si="86"/>
        <v>LECLERC STEPHANE</v>
      </c>
      <c r="D1635" s="18" t="str">
        <f t="shared" si="87"/>
        <v>11050 – BILLARD CLUB SAINT MIHIEL</v>
      </c>
      <c r="R1635" s="11" t="str">
        <f t="shared" si="85"/>
        <v>015130 Y</v>
      </c>
      <c r="T1635"/>
    </row>
    <row r="1636" spans="2:20" ht="15.75" thickBot="1" x14ac:dyDescent="0.3">
      <c r="B1636" s="18" t="str">
        <f t="shared" si="88"/>
        <v>010439 N</v>
      </c>
      <c r="C1636" s="18" t="str">
        <f t="shared" si="86"/>
        <v>LECLERCQ JACQUES</v>
      </c>
      <c r="D1636" s="18" t="str">
        <f t="shared" si="87"/>
        <v>01016 – B.C. HAGUENAU</v>
      </c>
      <c r="R1636" s="11" t="str">
        <f t="shared" si="85"/>
        <v>010439 N</v>
      </c>
      <c r="T1636"/>
    </row>
    <row r="1637" spans="2:20" ht="15.75" thickBot="1" x14ac:dyDescent="0.3">
      <c r="B1637" s="18" t="str">
        <f t="shared" si="88"/>
        <v>121176 Q</v>
      </c>
      <c r="C1637" s="18" t="str">
        <f t="shared" si="86"/>
        <v>LEDOT CLAUDE</v>
      </c>
      <c r="D1637" s="18" t="str">
        <f t="shared" si="87"/>
        <v>05034 – BILLARD TROYES AGGLO</v>
      </c>
      <c r="R1637" s="11" t="str">
        <f t="shared" si="85"/>
        <v>121176 Q</v>
      </c>
      <c r="T1637"/>
    </row>
    <row r="1638" spans="2:20" ht="15.75" thickBot="1" x14ac:dyDescent="0.3">
      <c r="B1638" s="18" t="str">
        <f t="shared" si="88"/>
        <v>010008 Y</v>
      </c>
      <c r="C1638" s="18" t="str">
        <f t="shared" si="86"/>
        <v>LEFEVRE BERNARD</v>
      </c>
      <c r="D1638" s="18" t="str">
        <f t="shared" si="87"/>
        <v>01035 – B.C. 60 COCOBEN</v>
      </c>
      <c r="R1638" s="11" t="str">
        <f t="shared" si="85"/>
        <v>010008 Y</v>
      </c>
      <c r="T1638"/>
    </row>
    <row r="1639" spans="2:20" ht="15.75" thickBot="1" x14ac:dyDescent="0.3">
      <c r="B1639" s="18" t="str">
        <f t="shared" si="88"/>
        <v>120968 Q</v>
      </c>
      <c r="C1639" s="18" t="str">
        <f t="shared" si="86"/>
        <v>LEFEVRE JEROME</v>
      </c>
      <c r="D1639" s="18" t="str">
        <f t="shared" si="87"/>
        <v>01035 – B.C. 60 COCOBEN</v>
      </c>
      <c r="R1639" s="11" t="str">
        <f t="shared" si="85"/>
        <v>120968 Q</v>
      </c>
      <c r="T1639"/>
    </row>
    <row r="1640" spans="2:20" ht="15.75" thickBot="1" x14ac:dyDescent="0.3">
      <c r="B1640" s="18" t="str">
        <f t="shared" si="88"/>
        <v>153625 J</v>
      </c>
      <c r="C1640" s="18" t="str">
        <f t="shared" si="86"/>
        <v>LEGER CHRISTIAN</v>
      </c>
      <c r="D1640" s="18" t="str">
        <f t="shared" si="87"/>
        <v>05035 – ROMILLY SPORT 10 SECTION BILLARD</v>
      </c>
      <c r="R1640" s="11" t="str">
        <f t="shared" si="85"/>
        <v>153625 J</v>
      </c>
      <c r="T1640"/>
    </row>
    <row r="1641" spans="2:20" ht="15.75" thickBot="1" x14ac:dyDescent="0.3">
      <c r="B1641" s="18" t="str">
        <f t="shared" si="88"/>
        <v>015019 R</v>
      </c>
      <c r="C1641" s="18" t="str">
        <f t="shared" si="86"/>
        <v>LEGRAND ROBERT</v>
      </c>
      <c r="D1641" s="18" t="str">
        <f t="shared" si="87"/>
        <v>11067 – BILLARD CLUB FLORANGE</v>
      </c>
      <c r="R1641" s="11" t="str">
        <f t="shared" si="85"/>
        <v>015019 R</v>
      </c>
      <c r="T1641"/>
    </row>
    <row r="1642" spans="2:20" ht="15.75" thickBot="1" x14ac:dyDescent="0.3">
      <c r="B1642" s="18" t="str">
        <f t="shared" si="88"/>
        <v>156577 S</v>
      </c>
      <c r="C1642" s="18" t="str">
        <f t="shared" si="86"/>
        <v>LEGRIFFON DANIEL</v>
      </c>
      <c r="D1642" s="18" t="str">
        <f t="shared" si="87"/>
        <v>05035 – ROMILLY SPORT 10 SECTION BILLARD</v>
      </c>
      <c r="R1642" s="11" t="str">
        <f t="shared" si="85"/>
        <v>156577 S</v>
      </c>
      <c r="T1642"/>
    </row>
    <row r="1643" spans="2:20" ht="15.75" thickBot="1" x14ac:dyDescent="0.3">
      <c r="B1643" s="18" t="str">
        <f t="shared" si="88"/>
        <v>177006 Y</v>
      </c>
      <c r="C1643" s="18" t="str">
        <f t="shared" si="86"/>
        <v>LEICHTNAM HUGUES</v>
      </c>
      <c r="D1643" s="18" t="str">
        <f t="shared" si="87"/>
        <v>11035 – C.B. SARREGUEMINES</v>
      </c>
      <c r="R1643" s="11" t="str">
        <f t="shared" si="85"/>
        <v>177006 Y</v>
      </c>
      <c r="T1643"/>
    </row>
    <row r="1644" spans="2:20" ht="15.75" thickBot="1" x14ac:dyDescent="0.3">
      <c r="B1644" s="18" t="str">
        <f t="shared" si="88"/>
        <v>010039 D</v>
      </c>
      <c r="C1644" s="18" t="str">
        <f t="shared" si="86"/>
        <v>LEIPP DIDIER</v>
      </c>
      <c r="D1644" s="18" t="str">
        <f t="shared" si="87"/>
        <v>01006 – AMICALE DE BILLARD ECKBOLSHEIM</v>
      </c>
      <c r="R1644" s="11" t="str">
        <f t="shared" si="85"/>
        <v>010039 D</v>
      </c>
      <c r="T1644"/>
    </row>
    <row r="1645" spans="2:20" ht="15.75" thickBot="1" x14ac:dyDescent="0.3">
      <c r="B1645" s="18" t="str">
        <f t="shared" si="88"/>
        <v>117091 N</v>
      </c>
      <c r="C1645" s="18" t="str">
        <f t="shared" si="86"/>
        <v>LELIEVRE DANIEL</v>
      </c>
      <c r="D1645" s="18" t="str">
        <f t="shared" si="87"/>
        <v>05042 – ACAD.CHALONNAISE DE BILLARD</v>
      </c>
      <c r="R1645" s="11" t="str">
        <f t="shared" si="85"/>
        <v>117091 N</v>
      </c>
      <c r="T1645"/>
    </row>
    <row r="1646" spans="2:20" ht="15.75" thickBot="1" x14ac:dyDescent="0.3">
      <c r="B1646" s="18" t="str">
        <f t="shared" si="88"/>
        <v>015086 G</v>
      </c>
      <c r="C1646" s="18" t="str">
        <f t="shared" si="86"/>
        <v>LENA DANIEL</v>
      </c>
      <c r="D1646" s="18" t="str">
        <f t="shared" si="87"/>
        <v>11067 – BILLARD CLUB FLORANGE</v>
      </c>
      <c r="R1646" s="11" t="str">
        <f t="shared" si="85"/>
        <v>015086 G</v>
      </c>
      <c r="T1646"/>
    </row>
    <row r="1647" spans="2:20" ht="15.75" thickBot="1" x14ac:dyDescent="0.3">
      <c r="B1647" s="18" t="str">
        <f t="shared" si="88"/>
        <v>011964 E</v>
      </c>
      <c r="C1647" s="18" t="str">
        <f t="shared" si="86"/>
        <v>LENGRAND BRYAN</v>
      </c>
      <c r="D1647" s="18" t="str">
        <f t="shared" si="87"/>
        <v>05041 – BILLARD CLUB DE GRAUVES</v>
      </c>
      <c r="R1647" s="11" t="str">
        <f t="shared" si="85"/>
        <v>011964 E</v>
      </c>
      <c r="T1647"/>
    </row>
    <row r="1648" spans="2:20" ht="15.75" thickBot="1" x14ac:dyDescent="0.3">
      <c r="B1648" s="18" t="str">
        <f t="shared" si="88"/>
        <v>111714 S</v>
      </c>
      <c r="C1648" s="18" t="str">
        <f t="shared" si="86"/>
        <v>LENOIR JEAN PAUL</v>
      </c>
      <c r="D1648" s="18" t="str">
        <f t="shared" si="87"/>
        <v>05023 – BILLARD CLUB NOGENTAIS</v>
      </c>
      <c r="R1648" s="11" t="str">
        <f t="shared" si="85"/>
        <v>111714 S</v>
      </c>
      <c r="T1648"/>
    </row>
    <row r="1649" spans="2:20" ht="15.75" thickBot="1" x14ac:dyDescent="0.3">
      <c r="B1649" s="18" t="str">
        <f t="shared" si="88"/>
        <v>128641 T</v>
      </c>
      <c r="C1649" s="18" t="str">
        <f t="shared" si="86"/>
        <v>LERGENMULLER JEAN DANIEL</v>
      </c>
      <c r="D1649" s="18" t="str">
        <f t="shared" si="87"/>
        <v>01031 – B.C. ERSTEIN</v>
      </c>
      <c r="R1649" s="11" t="str">
        <f t="shared" si="85"/>
        <v>128641 T</v>
      </c>
      <c r="T1649"/>
    </row>
    <row r="1650" spans="2:20" ht="15.75" thickBot="1" x14ac:dyDescent="0.3">
      <c r="B1650" s="18" t="str">
        <f t="shared" si="88"/>
        <v>124214 M</v>
      </c>
      <c r="C1650" s="18" t="str">
        <f t="shared" si="86"/>
        <v>LESCROART ROMUALD</v>
      </c>
      <c r="D1650" s="18" t="str">
        <f t="shared" si="87"/>
        <v>11050 – BILLARD CLUB SAINT MIHIEL</v>
      </c>
      <c r="R1650" s="11" t="str">
        <f t="shared" si="85"/>
        <v>124214 M</v>
      </c>
      <c r="T1650"/>
    </row>
    <row r="1651" spans="2:20" ht="15.75" thickBot="1" x14ac:dyDescent="0.3">
      <c r="B1651" s="18" t="str">
        <f t="shared" si="88"/>
        <v>011945 L</v>
      </c>
      <c r="C1651" s="18" t="str">
        <f t="shared" si="86"/>
        <v>LESSIRE JEAN</v>
      </c>
      <c r="D1651" s="18" t="str">
        <f t="shared" si="87"/>
        <v>05001 – ACAD.CHARLEVILLE-MEZIERES</v>
      </c>
      <c r="R1651" s="11" t="str">
        <f t="shared" si="85"/>
        <v>011945 L</v>
      </c>
      <c r="T1651"/>
    </row>
    <row r="1652" spans="2:20" ht="15.75" thickBot="1" x14ac:dyDescent="0.3">
      <c r="B1652" s="18" t="str">
        <f t="shared" si="88"/>
        <v>103770 E</v>
      </c>
      <c r="C1652" s="18" t="str">
        <f t="shared" si="86"/>
        <v>LEVEQUE GUY</v>
      </c>
      <c r="D1652" s="18" t="str">
        <f t="shared" si="87"/>
        <v>05043 – ACAD. TAPIS VERT DE REIMS</v>
      </c>
      <c r="R1652" s="11" t="str">
        <f t="shared" si="85"/>
        <v>103770 E</v>
      </c>
      <c r="T1652"/>
    </row>
    <row r="1653" spans="2:20" ht="15.75" thickBot="1" x14ac:dyDescent="0.3">
      <c r="B1653" s="18" t="str">
        <f t="shared" si="88"/>
        <v>111713 R</v>
      </c>
      <c r="C1653" s="18" t="str">
        <f t="shared" si="86"/>
        <v>LHEUREUX FRANCOIS</v>
      </c>
      <c r="D1653" s="18" t="str">
        <f t="shared" si="87"/>
        <v>05045 – BILLARD CLUB AGEEN</v>
      </c>
      <c r="R1653" s="11" t="str">
        <f t="shared" si="85"/>
        <v>111713 R</v>
      </c>
      <c r="T1653"/>
    </row>
    <row r="1654" spans="2:20" ht="15.75" thickBot="1" x14ac:dyDescent="0.3">
      <c r="B1654" s="18" t="str">
        <f t="shared" si="88"/>
        <v>010104 Q</v>
      </c>
      <c r="C1654" s="18" t="str">
        <f t="shared" si="86"/>
        <v>LIENHARD ANDRE</v>
      </c>
      <c r="D1654" s="18" t="str">
        <f t="shared" si="87"/>
        <v>01041 – COLMAR BILLARD CLUB 71</v>
      </c>
      <c r="R1654" s="11" t="str">
        <f t="shared" si="85"/>
        <v>010104 Q</v>
      </c>
      <c r="T1654"/>
    </row>
    <row r="1655" spans="2:20" ht="15.75" thickBot="1" x14ac:dyDescent="0.3">
      <c r="B1655" s="18" t="str">
        <f t="shared" si="88"/>
        <v>019318 A</v>
      </c>
      <c r="C1655" s="18" t="str">
        <f t="shared" si="86"/>
        <v>LINDER CHRISTOPHE</v>
      </c>
      <c r="D1655" s="18" t="str">
        <f t="shared" si="87"/>
        <v>11023 – BILLARD CLUB NEUVES MAISONS</v>
      </c>
      <c r="R1655" s="11" t="str">
        <f t="shared" si="85"/>
        <v>019318 A</v>
      </c>
      <c r="T1655"/>
    </row>
    <row r="1656" spans="2:20" ht="15.75" thickBot="1" x14ac:dyDescent="0.3">
      <c r="B1656" s="18" t="str">
        <f t="shared" si="88"/>
        <v>011876 U</v>
      </c>
      <c r="C1656" s="18" t="str">
        <f t="shared" si="86"/>
        <v>LORIN JIMMY</v>
      </c>
      <c r="D1656" s="18" t="str">
        <f t="shared" si="87"/>
        <v>05041 – BILLARD CLUB DE GRAUVES</v>
      </c>
      <c r="R1656" s="11" t="str">
        <f t="shared" si="85"/>
        <v>011876 U</v>
      </c>
      <c r="T1656"/>
    </row>
    <row r="1657" spans="2:20" ht="15.75" thickBot="1" x14ac:dyDescent="0.3">
      <c r="B1657" s="18" t="str">
        <f t="shared" si="88"/>
        <v>183745 Y</v>
      </c>
      <c r="C1657" s="18" t="str">
        <f t="shared" si="86"/>
        <v>LOUIS PHILIPPE</v>
      </c>
      <c r="D1657" s="18" t="str">
        <f t="shared" si="87"/>
        <v>11055 – BILLARD CLUB TOULOIS</v>
      </c>
      <c r="R1657" s="11" t="str">
        <f t="shared" si="85"/>
        <v>183745 Y</v>
      </c>
      <c r="T1657"/>
    </row>
    <row r="1658" spans="2:20" ht="15.75" thickBot="1" x14ac:dyDescent="0.3">
      <c r="B1658" s="18" t="str">
        <f t="shared" si="88"/>
        <v>015260 Y</v>
      </c>
      <c r="C1658" s="18" t="str">
        <f t="shared" si="86"/>
        <v>LOUPMON ANDRE</v>
      </c>
      <c r="D1658" s="18" t="str">
        <f t="shared" si="87"/>
        <v>11050 – BILLARD CLUB SAINT MIHIEL</v>
      </c>
      <c r="R1658" s="11" t="str">
        <f t="shared" si="85"/>
        <v>015260 Y</v>
      </c>
      <c r="T1658"/>
    </row>
    <row r="1659" spans="2:20" ht="15.75" thickBot="1" x14ac:dyDescent="0.3">
      <c r="B1659" s="18" t="str">
        <f t="shared" si="88"/>
        <v>010022 M</v>
      </c>
      <c r="C1659" s="18" t="str">
        <f t="shared" si="86"/>
        <v>LUCK GUY</v>
      </c>
      <c r="D1659" s="18" t="str">
        <f t="shared" si="87"/>
        <v>01004 – B.C. BISCHHEIM</v>
      </c>
      <c r="R1659" s="11" t="str">
        <f t="shared" si="85"/>
        <v>010022 M</v>
      </c>
      <c r="T1659"/>
    </row>
    <row r="1660" spans="2:20" ht="15.75" thickBot="1" x14ac:dyDescent="0.3">
      <c r="B1660" s="18" t="str">
        <f t="shared" si="88"/>
        <v>011873 R</v>
      </c>
      <c r="C1660" s="18" t="str">
        <f t="shared" si="86"/>
        <v>LUCQUIN JEAN MICHEL</v>
      </c>
      <c r="D1660" s="18" t="str">
        <f t="shared" si="87"/>
        <v>05032 – ARCIS BILLARD CLUB</v>
      </c>
      <c r="R1660" s="11" t="str">
        <f t="shared" si="85"/>
        <v>011873 R</v>
      </c>
      <c r="T1660"/>
    </row>
    <row r="1661" spans="2:20" ht="15.75" thickBot="1" x14ac:dyDescent="0.3">
      <c r="B1661" s="18" t="str">
        <f t="shared" si="88"/>
        <v>106581 H</v>
      </c>
      <c r="C1661" s="18" t="str">
        <f t="shared" si="86"/>
        <v>LUDWIG RENE</v>
      </c>
      <c r="D1661" s="18" t="str">
        <f t="shared" si="87"/>
        <v>01006 – AMICALE DE BILLARD ECKBOLSHEIM</v>
      </c>
      <c r="R1661" s="11" t="str">
        <f t="shared" si="85"/>
        <v>106581 H</v>
      </c>
      <c r="T1661"/>
    </row>
    <row r="1662" spans="2:20" ht="15.75" thickBot="1" x14ac:dyDescent="0.3">
      <c r="B1662" s="18" t="str">
        <f t="shared" si="88"/>
        <v>010232 O</v>
      </c>
      <c r="C1662" s="18" t="str">
        <f t="shared" si="86"/>
        <v>MADONNA MARC</v>
      </c>
      <c r="D1662" s="18" t="str">
        <f t="shared" si="87"/>
        <v>01049 – B.C. BARR</v>
      </c>
      <c r="R1662" s="11" t="str">
        <f t="shared" si="85"/>
        <v>010232 O</v>
      </c>
      <c r="T1662"/>
    </row>
    <row r="1663" spans="2:20" ht="15.75" thickBot="1" x14ac:dyDescent="0.3">
      <c r="B1663" s="18" t="str">
        <f t="shared" si="88"/>
        <v>156410 L</v>
      </c>
      <c r="C1663" s="18" t="str">
        <f t="shared" si="86"/>
        <v>MAGRON DIDIER</v>
      </c>
      <c r="D1663" s="18" t="str">
        <f t="shared" si="87"/>
        <v>11034 – BILLARD CLUB EPINAL</v>
      </c>
      <c r="R1663" s="11" t="str">
        <f t="shared" si="85"/>
        <v>156410 L</v>
      </c>
      <c r="T1663"/>
    </row>
    <row r="1664" spans="2:20" ht="15.75" thickBot="1" x14ac:dyDescent="0.3">
      <c r="B1664" s="18" t="str">
        <f t="shared" si="88"/>
        <v>140751 N</v>
      </c>
      <c r="C1664" s="18" t="str">
        <f t="shared" si="86"/>
        <v>MAGRON JEAN PAUL</v>
      </c>
      <c r="D1664" s="18" t="str">
        <f t="shared" si="87"/>
        <v>11034 – BILLARD CLUB EPINAL</v>
      </c>
      <c r="R1664" s="11" t="str">
        <f t="shared" si="85"/>
        <v>140751 N</v>
      </c>
      <c r="T1664"/>
    </row>
    <row r="1665" spans="2:20" ht="15.75" thickBot="1" x14ac:dyDescent="0.3">
      <c r="B1665" s="18" t="str">
        <f t="shared" si="88"/>
        <v>112063 D</v>
      </c>
      <c r="C1665" s="18" t="str">
        <f t="shared" si="86"/>
        <v>MAHU KATY</v>
      </c>
      <c r="D1665" s="18" t="str">
        <f t="shared" si="87"/>
        <v>05028 – BILLARD CLUB DE MARIGNY ST FLAVY</v>
      </c>
      <c r="R1665" s="11" t="str">
        <f t="shared" si="85"/>
        <v>112063 D</v>
      </c>
      <c r="T1665"/>
    </row>
    <row r="1666" spans="2:20" ht="15.75" thickBot="1" x14ac:dyDescent="0.3">
      <c r="B1666" s="18" t="str">
        <f t="shared" si="88"/>
        <v>014830 K</v>
      </c>
      <c r="C1666" s="18" t="str">
        <f t="shared" si="86"/>
        <v>MAINE DANIEL</v>
      </c>
      <c r="D1666" s="18" t="str">
        <f t="shared" si="87"/>
        <v>11005 – E.S. HAGONDANGE</v>
      </c>
      <c r="R1666" s="11" t="str">
        <f t="shared" ref="R1666:R1729" si="89">B1666</f>
        <v>014830 K</v>
      </c>
      <c r="T1666"/>
    </row>
    <row r="1667" spans="2:20" ht="15.75" thickBot="1" x14ac:dyDescent="0.3">
      <c r="B1667" s="18" t="str">
        <f t="shared" si="88"/>
        <v>117073 V</v>
      </c>
      <c r="C1667" s="18" t="str">
        <f t="shared" si="86"/>
        <v>MAITRAT MICHEL</v>
      </c>
      <c r="D1667" s="18" t="str">
        <f t="shared" si="87"/>
        <v>05047 – BILLARD CLUB SEZANNAIS</v>
      </c>
      <c r="R1667" s="11" t="str">
        <f t="shared" si="89"/>
        <v>117073 V</v>
      </c>
      <c r="T1667"/>
    </row>
    <row r="1668" spans="2:20" ht="15.75" thickBot="1" x14ac:dyDescent="0.3">
      <c r="B1668" s="18" t="str">
        <f t="shared" si="88"/>
        <v>152641 P</v>
      </c>
      <c r="C1668" s="18" t="str">
        <f t="shared" si="86"/>
        <v>MALAVAUD FRANCOIS</v>
      </c>
      <c r="D1668" s="18" t="str">
        <f t="shared" si="87"/>
        <v>05045 – BILLARD CLUB AGEEN</v>
      </c>
      <c r="R1668" s="11" t="str">
        <f t="shared" si="89"/>
        <v>152641 P</v>
      </c>
      <c r="T1668"/>
    </row>
    <row r="1669" spans="2:20" ht="15.75" thickBot="1" x14ac:dyDescent="0.3">
      <c r="B1669" s="18" t="str">
        <f t="shared" si="88"/>
        <v>147581 P</v>
      </c>
      <c r="C1669" s="18" t="str">
        <f t="shared" si="86"/>
        <v>MALHERBE MICHEL</v>
      </c>
      <c r="D1669" s="18" t="str">
        <f t="shared" si="87"/>
        <v>05032 – ARCIS BILLARD CLUB</v>
      </c>
      <c r="R1669" s="11" t="str">
        <f t="shared" si="89"/>
        <v>147581 P</v>
      </c>
      <c r="T1669"/>
    </row>
    <row r="1670" spans="2:20" ht="15.75" thickBot="1" x14ac:dyDescent="0.3">
      <c r="B1670" s="18" t="str">
        <f t="shared" si="88"/>
        <v>162619 K</v>
      </c>
      <c r="C1670" s="18" t="str">
        <f t="shared" si="86"/>
        <v>MALINOWSKI DAVID</v>
      </c>
      <c r="D1670" s="18" t="str">
        <f t="shared" si="87"/>
        <v>05043 – ACAD. TAPIS VERT DE REIMS</v>
      </c>
      <c r="R1670" s="11" t="str">
        <f t="shared" si="89"/>
        <v>162619 K</v>
      </c>
      <c r="T1670"/>
    </row>
    <row r="1671" spans="2:20" ht="15.75" thickBot="1" x14ac:dyDescent="0.3">
      <c r="B1671" s="18" t="str">
        <f t="shared" si="88"/>
        <v>102806 C</v>
      </c>
      <c r="C1671" s="18" t="str">
        <f t="shared" si="86"/>
        <v>MALVAREZ JEAN</v>
      </c>
      <c r="D1671" s="18" t="str">
        <f t="shared" si="87"/>
        <v>11005 – E.S. HAGONDANGE</v>
      </c>
      <c r="R1671" s="11" t="str">
        <f t="shared" si="89"/>
        <v>102806 C</v>
      </c>
      <c r="T1671"/>
    </row>
    <row r="1672" spans="2:20" ht="15.75" thickBot="1" x14ac:dyDescent="0.3">
      <c r="B1672" s="18" t="str">
        <f t="shared" si="88"/>
        <v>015413 V</v>
      </c>
      <c r="C1672" s="18" t="str">
        <f t="shared" si="86"/>
        <v>MANGIN ANTOINE</v>
      </c>
      <c r="D1672" s="18" t="str">
        <f t="shared" si="87"/>
        <v>11022 – ACADEMIE DE BILLARD SAINT-MAX / NANCY</v>
      </c>
      <c r="R1672" s="11" t="str">
        <f t="shared" si="89"/>
        <v>015413 V</v>
      </c>
      <c r="T1672"/>
    </row>
    <row r="1673" spans="2:20" ht="15.75" thickBot="1" x14ac:dyDescent="0.3">
      <c r="B1673" s="18" t="str">
        <f t="shared" si="88"/>
        <v>015297 J</v>
      </c>
      <c r="C1673" s="18" t="str">
        <f t="shared" si="86"/>
        <v>MARCHAL FRANCIS</v>
      </c>
      <c r="D1673" s="18" t="str">
        <f t="shared" si="87"/>
        <v>11042 – BILLARD CLUB STEPHANOIS</v>
      </c>
      <c r="R1673" s="11" t="str">
        <f t="shared" si="89"/>
        <v>015297 J</v>
      </c>
      <c r="T1673"/>
    </row>
    <row r="1674" spans="2:20" ht="15.75" thickBot="1" x14ac:dyDescent="0.3">
      <c r="B1674" s="18" t="str">
        <f t="shared" si="88"/>
        <v>015231 V</v>
      </c>
      <c r="C1674" s="18" t="str">
        <f t="shared" si="86"/>
        <v>MARCHAL JULIAN</v>
      </c>
      <c r="D1674" s="18" t="str">
        <f t="shared" si="87"/>
        <v>11034 – BILLARD CLUB EPINAL</v>
      </c>
      <c r="R1674" s="11" t="str">
        <f t="shared" si="89"/>
        <v>015231 V</v>
      </c>
      <c r="T1674"/>
    </row>
    <row r="1675" spans="2:20" ht="15.75" thickBot="1" x14ac:dyDescent="0.3">
      <c r="B1675" s="18" t="str">
        <f t="shared" si="88"/>
        <v>012123 H</v>
      </c>
      <c r="C1675" s="18" t="str">
        <f t="shared" si="86"/>
        <v>MARCHOIS FREDERIC</v>
      </c>
      <c r="D1675" s="18" t="str">
        <f t="shared" si="87"/>
        <v>05043 – ACAD. TAPIS VERT DE REIMS</v>
      </c>
      <c r="R1675" s="11" t="str">
        <f t="shared" si="89"/>
        <v>012123 H</v>
      </c>
      <c r="T1675"/>
    </row>
    <row r="1676" spans="2:20" ht="15.75" thickBot="1" x14ac:dyDescent="0.3">
      <c r="B1676" s="18" t="str">
        <f t="shared" si="88"/>
        <v>123009 D</v>
      </c>
      <c r="C1676" s="18" t="str">
        <f t="shared" si="86"/>
        <v>MARCONI DOMINIQUE</v>
      </c>
      <c r="D1676" s="18" t="str">
        <f t="shared" si="87"/>
        <v>11013 – BILLARD CLUB METZ</v>
      </c>
      <c r="R1676" s="11" t="str">
        <f t="shared" si="89"/>
        <v>123009 D</v>
      </c>
      <c r="T1676"/>
    </row>
    <row r="1677" spans="2:20" ht="15.75" thickBot="1" x14ac:dyDescent="0.3">
      <c r="B1677" s="18" t="str">
        <f t="shared" si="88"/>
        <v>106108 C</v>
      </c>
      <c r="C1677" s="18" t="str">
        <f t="shared" si="86"/>
        <v>MARQUANT JEROME</v>
      </c>
      <c r="D1677" s="18" t="str">
        <f t="shared" si="87"/>
        <v>05043 – ACAD. TAPIS VERT DE REIMS</v>
      </c>
      <c r="R1677" s="11" t="str">
        <f t="shared" si="89"/>
        <v>106108 C</v>
      </c>
      <c r="T1677"/>
    </row>
    <row r="1678" spans="2:20" ht="15.75" thickBot="1" x14ac:dyDescent="0.3">
      <c r="B1678" s="18" t="str">
        <f t="shared" si="88"/>
        <v>122450 Q</v>
      </c>
      <c r="C1678" s="18" t="str">
        <f t="shared" si="86"/>
        <v>MARSCHAL FRANCK</v>
      </c>
      <c r="D1678" s="18" t="str">
        <f t="shared" si="87"/>
        <v>01031 – B.C. ERSTEIN</v>
      </c>
      <c r="R1678" s="11" t="str">
        <f t="shared" si="89"/>
        <v>122450 Q</v>
      </c>
      <c r="T1678"/>
    </row>
    <row r="1679" spans="2:20" ht="15.75" thickBot="1" x14ac:dyDescent="0.3">
      <c r="B1679" s="18" t="str">
        <f t="shared" si="88"/>
        <v>015128 W</v>
      </c>
      <c r="C1679" s="18" t="str">
        <f t="shared" si="86"/>
        <v>MARTINEZ JESUS RAYMOND</v>
      </c>
      <c r="D1679" s="18" t="str">
        <f t="shared" si="87"/>
        <v>11049 – BILLARD CLUB MONTIER EN DER</v>
      </c>
      <c r="R1679" s="11" t="str">
        <f t="shared" si="89"/>
        <v>015128 W</v>
      </c>
      <c r="T1679"/>
    </row>
    <row r="1680" spans="2:20" ht="15.75" thickBot="1" x14ac:dyDescent="0.3">
      <c r="B1680" s="18" t="str">
        <f t="shared" si="88"/>
        <v>179985 L</v>
      </c>
      <c r="C1680" s="18" t="str">
        <f t="shared" si="86"/>
        <v>MARTINS RAUL</v>
      </c>
      <c r="D1680" s="18" t="str">
        <f t="shared" si="87"/>
        <v>05028 – BILLARD CLUB DE MARIGNY ST FLAVY</v>
      </c>
      <c r="R1680" s="11" t="str">
        <f t="shared" si="89"/>
        <v>179985 L</v>
      </c>
      <c r="T1680"/>
    </row>
    <row r="1681" spans="2:20" ht="15.75" thickBot="1" x14ac:dyDescent="0.3">
      <c r="B1681" s="18" t="str">
        <f t="shared" si="88"/>
        <v>015131 Z</v>
      </c>
      <c r="C1681" s="18" t="str">
        <f t="shared" si="86"/>
        <v>MASSE DIDIER</v>
      </c>
      <c r="D1681" s="18" t="str">
        <f t="shared" si="87"/>
        <v>11051 – BILLARD CLUB BARISIEN</v>
      </c>
      <c r="R1681" s="11" t="str">
        <f t="shared" si="89"/>
        <v>015131 Z</v>
      </c>
      <c r="T1681"/>
    </row>
    <row r="1682" spans="2:20" ht="15.75" thickBot="1" x14ac:dyDescent="0.3">
      <c r="B1682" s="18" t="str">
        <f t="shared" si="88"/>
        <v>139890 K</v>
      </c>
      <c r="C1682" s="18" t="str">
        <f t="shared" si="86"/>
        <v>MATHERN MICHEL</v>
      </c>
      <c r="D1682" s="18" t="str">
        <f t="shared" si="87"/>
        <v>01027 – B.C. GUEBWILLER</v>
      </c>
      <c r="R1682" s="11" t="str">
        <f t="shared" si="89"/>
        <v>139890 K</v>
      </c>
      <c r="T1682"/>
    </row>
    <row r="1683" spans="2:20" ht="15.75" thickBot="1" x14ac:dyDescent="0.3">
      <c r="B1683" s="18" t="str">
        <f t="shared" si="88"/>
        <v>111940 K</v>
      </c>
      <c r="C1683" s="18" t="str">
        <f t="shared" si="86"/>
        <v>MATHIEU CHRISTIAN</v>
      </c>
      <c r="D1683" s="18" t="str">
        <f t="shared" si="87"/>
        <v>01041 – COLMAR BILLARD CLUB 71</v>
      </c>
      <c r="R1683" s="11" t="str">
        <f t="shared" si="89"/>
        <v>111940 K</v>
      </c>
      <c r="T1683"/>
    </row>
    <row r="1684" spans="2:20" ht="15.75" thickBot="1" x14ac:dyDescent="0.3">
      <c r="B1684" s="18" t="str">
        <f t="shared" si="88"/>
        <v>010142 C</v>
      </c>
      <c r="C1684" s="18" t="str">
        <f t="shared" si="86"/>
        <v>MAUBERT PATRICK</v>
      </c>
      <c r="D1684" s="18" t="str">
        <f t="shared" si="87"/>
        <v>01020 – B.C. 1947 SELESTAT</v>
      </c>
      <c r="R1684" s="11" t="str">
        <f t="shared" si="89"/>
        <v>010142 C</v>
      </c>
      <c r="T1684"/>
    </row>
    <row r="1685" spans="2:20" ht="15.75" thickBot="1" x14ac:dyDescent="0.3">
      <c r="B1685" s="18" t="str">
        <f t="shared" si="88"/>
        <v>139495 F</v>
      </c>
      <c r="C1685" s="18" t="str">
        <f t="shared" si="86"/>
        <v>MAUCOTEL GILBERT</v>
      </c>
      <c r="D1685" s="18" t="str">
        <f t="shared" si="87"/>
        <v>11063 – S.A.VERDUN SECTION BILLARD</v>
      </c>
      <c r="R1685" s="11" t="str">
        <f t="shared" si="89"/>
        <v>139495 F</v>
      </c>
      <c r="T1685"/>
    </row>
    <row r="1686" spans="2:20" ht="15.75" thickBot="1" x14ac:dyDescent="0.3">
      <c r="B1686" s="18" t="str">
        <f t="shared" si="88"/>
        <v>132189 F</v>
      </c>
      <c r="C1686" s="18" t="str">
        <f t="shared" ref="C1686:C1749" si="90">G386</f>
        <v>MAUDUIT CHRISTOPHE</v>
      </c>
      <c r="D1686" s="18" t="str">
        <f t="shared" ref="D1686:D1749" si="91">H386</f>
        <v>05028 – BILLARD CLUB DE MARIGNY ST FLAVY</v>
      </c>
      <c r="R1686" s="11" t="str">
        <f t="shared" si="89"/>
        <v>132189 F</v>
      </c>
      <c r="T1686"/>
    </row>
    <row r="1687" spans="2:20" ht="15.75" thickBot="1" x14ac:dyDescent="0.3">
      <c r="B1687" s="18" t="str">
        <f t="shared" ref="B1687:B1750" si="92">F387</f>
        <v>014983 H</v>
      </c>
      <c r="C1687" s="18" t="str">
        <f t="shared" si="90"/>
        <v>MAYEUR MARCEL</v>
      </c>
      <c r="D1687" s="18" t="str">
        <f t="shared" si="91"/>
        <v>11051 – BILLARD CLUB BARISIEN</v>
      </c>
      <c r="R1687" s="11" t="str">
        <f t="shared" si="89"/>
        <v>014983 H</v>
      </c>
      <c r="T1687"/>
    </row>
    <row r="1688" spans="2:20" ht="15.75" thickBot="1" x14ac:dyDescent="0.3">
      <c r="B1688" s="18" t="str">
        <f t="shared" si="92"/>
        <v>012021 J</v>
      </c>
      <c r="C1688" s="18" t="str">
        <f t="shared" si="90"/>
        <v>MAZET PATRICK</v>
      </c>
      <c r="D1688" s="18" t="str">
        <f t="shared" si="91"/>
        <v>05043 – ACAD. TAPIS VERT DE REIMS</v>
      </c>
      <c r="R1688" s="11" t="str">
        <f t="shared" si="89"/>
        <v>012021 J</v>
      </c>
      <c r="T1688"/>
    </row>
    <row r="1689" spans="2:20" ht="15.75" thickBot="1" x14ac:dyDescent="0.3">
      <c r="B1689" s="18" t="str">
        <f t="shared" si="92"/>
        <v>140763 Z</v>
      </c>
      <c r="C1689" s="18" t="str">
        <f t="shared" si="90"/>
        <v>MEDDAHI MOHAMED</v>
      </c>
      <c r="D1689" s="18" t="str">
        <f t="shared" si="91"/>
        <v>11013 – BILLARD CLUB METZ</v>
      </c>
      <c r="R1689" s="11" t="str">
        <f t="shared" si="89"/>
        <v>140763 Z</v>
      </c>
      <c r="T1689"/>
    </row>
    <row r="1690" spans="2:20" ht="15.75" thickBot="1" x14ac:dyDescent="0.3">
      <c r="B1690" s="18" t="str">
        <f t="shared" si="92"/>
        <v>166305 R</v>
      </c>
      <c r="C1690" s="18" t="str">
        <f t="shared" si="90"/>
        <v>MEIRHAEGHE PHILIPPE</v>
      </c>
      <c r="D1690" s="18" t="str">
        <f t="shared" si="91"/>
        <v>05035 – ROMILLY SPORT 10 SECTION BILLARD</v>
      </c>
      <c r="R1690" s="11" t="str">
        <f t="shared" si="89"/>
        <v>166305 R</v>
      </c>
      <c r="T1690"/>
    </row>
    <row r="1691" spans="2:20" ht="15.75" thickBot="1" x14ac:dyDescent="0.3">
      <c r="B1691" s="18" t="str">
        <f t="shared" si="92"/>
        <v>010193 B</v>
      </c>
      <c r="C1691" s="18" t="str">
        <f t="shared" si="90"/>
        <v>MEISTER ALFRED</v>
      </c>
      <c r="D1691" s="18" t="str">
        <f t="shared" si="91"/>
        <v>01006 – AMICALE DE BILLARD ECKBOLSHEIM</v>
      </c>
      <c r="R1691" s="11" t="str">
        <f t="shared" si="89"/>
        <v>010193 B</v>
      </c>
      <c r="T1691"/>
    </row>
    <row r="1692" spans="2:20" ht="15.75" thickBot="1" x14ac:dyDescent="0.3">
      <c r="B1692" s="18" t="str">
        <f t="shared" si="92"/>
        <v>010090 C</v>
      </c>
      <c r="C1692" s="18" t="str">
        <f t="shared" si="90"/>
        <v>MENGUS DANIEL</v>
      </c>
      <c r="D1692" s="18" t="str">
        <f t="shared" si="91"/>
        <v>01002 – B.C 1935 STRASBOURG-SCHILTIGHEIM</v>
      </c>
      <c r="R1692" s="11" t="str">
        <f t="shared" si="89"/>
        <v>010090 C</v>
      </c>
      <c r="T1692"/>
    </row>
    <row r="1693" spans="2:20" ht="15.75" thickBot="1" x14ac:dyDescent="0.3">
      <c r="B1693" s="18" t="str">
        <f t="shared" si="92"/>
        <v>150120 Z</v>
      </c>
      <c r="C1693" s="18" t="str">
        <f t="shared" si="90"/>
        <v>MENNINGER ERIC</v>
      </c>
      <c r="D1693" s="18" t="str">
        <f t="shared" si="91"/>
        <v>01020 – B.C. 1947 SELESTAT</v>
      </c>
      <c r="R1693" s="11" t="str">
        <f t="shared" si="89"/>
        <v>150120 Z</v>
      </c>
      <c r="T1693"/>
    </row>
    <row r="1694" spans="2:20" ht="15.75" thickBot="1" x14ac:dyDescent="0.3">
      <c r="B1694" s="18" t="str">
        <f t="shared" si="92"/>
        <v>129741 B</v>
      </c>
      <c r="C1694" s="18" t="str">
        <f t="shared" si="90"/>
        <v>MERCHEZ AMAURY</v>
      </c>
      <c r="D1694" s="18" t="str">
        <f t="shared" si="91"/>
        <v>05040 – EPERNAY BILLARD CLUB</v>
      </c>
      <c r="R1694" s="11" t="str">
        <f t="shared" si="89"/>
        <v>129741 B</v>
      </c>
      <c r="T1694"/>
    </row>
    <row r="1695" spans="2:20" ht="15.75" thickBot="1" x14ac:dyDescent="0.3">
      <c r="B1695" s="18" t="str">
        <f t="shared" si="92"/>
        <v>148288 H</v>
      </c>
      <c r="C1695" s="18" t="str">
        <f t="shared" si="90"/>
        <v>MERTZ REMY</v>
      </c>
      <c r="D1695" s="18" t="str">
        <f t="shared" si="91"/>
        <v>01010 – B.C. LINGOLSHEIM</v>
      </c>
      <c r="R1695" s="11" t="str">
        <f t="shared" si="89"/>
        <v>148288 H</v>
      </c>
      <c r="T1695"/>
    </row>
    <row r="1696" spans="2:20" ht="15.75" thickBot="1" x14ac:dyDescent="0.3">
      <c r="B1696" s="18" t="str">
        <f t="shared" si="92"/>
        <v>014811 R</v>
      </c>
      <c r="C1696" s="18" t="str">
        <f t="shared" si="90"/>
        <v>MESA JOSE</v>
      </c>
      <c r="D1696" s="18" t="str">
        <f t="shared" si="91"/>
        <v>11013 – BILLARD CLUB METZ</v>
      </c>
      <c r="R1696" s="11" t="str">
        <f t="shared" si="89"/>
        <v>014811 R</v>
      </c>
      <c r="T1696"/>
    </row>
    <row r="1697" spans="2:20" ht="15.75" thickBot="1" x14ac:dyDescent="0.3">
      <c r="B1697" s="18" t="str">
        <f t="shared" si="92"/>
        <v>010148 I</v>
      </c>
      <c r="C1697" s="18" t="str">
        <f t="shared" si="90"/>
        <v>MESSMER YVES</v>
      </c>
      <c r="D1697" s="18" t="str">
        <f t="shared" si="91"/>
        <v>01004 – B.C. BISCHHEIM</v>
      </c>
      <c r="R1697" s="11" t="str">
        <f t="shared" si="89"/>
        <v>010148 I</v>
      </c>
      <c r="T1697"/>
    </row>
    <row r="1698" spans="2:20" ht="15.75" thickBot="1" x14ac:dyDescent="0.3">
      <c r="B1698" s="18" t="str">
        <f t="shared" si="92"/>
        <v>176149 R</v>
      </c>
      <c r="C1698" s="18" t="str">
        <f t="shared" si="90"/>
        <v>MESTDAGH SERGE</v>
      </c>
      <c r="D1698" s="18" t="str">
        <f t="shared" si="91"/>
        <v>05028 – BILLARD CLUB DE MARIGNY ST FLAVY</v>
      </c>
      <c r="R1698" s="11" t="str">
        <f t="shared" si="89"/>
        <v>176149 R</v>
      </c>
      <c r="T1698"/>
    </row>
    <row r="1699" spans="2:20" ht="15.75" thickBot="1" x14ac:dyDescent="0.3">
      <c r="B1699" s="18" t="str">
        <f t="shared" si="92"/>
        <v>144501 T</v>
      </c>
      <c r="C1699" s="18" t="str">
        <f t="shared" si="90"/>
        <v>METOYER RENE</v>
      </c>
      <c r="D1699" s="18" t="str">
        <f t="shared" si="91"/>
        <v>11048 – ACADEMIE DE BILLARD DE ST DIZIER</v>
      </c>
      <c r="R1699" s="11" t="str">
        <f t="shared" si="89"/>
        <v>144501 T</v>
      </c>
      <c r="T1699"/>
    </row>
    <row r="1700" spans="2:20" ht="15.75" thickBot="1" x14ac:dyDescent="0.3">
      <c r="B1700" s="18" t="str">
        <f t="shared" si="92"/>
        <v>010023 N</v>
      </c>
      <c r="C1700" s="18" t="str">
        <f t="shared" si="90"/>
        <v>METZ MARCEL</v>
      </c>
      <c r="D1700" s="18" t="str">
        <f t="shared" si="91"/>
        <v>01031 – B.C. ERSTEIN</v>
      </c>
      <c r="R1700" s="11" t="str">
        <f t="shared" si="89"/>
        <v>010023 N</v>
      </c>
      <c r="T1700"/>
    </row>
    <row r="1701" spans="2:20" ht="15.75" thickBot="1" x14ac:dyDescent="0.3">
      <c r="B1701" s="18" t="str">
        <f t="shared" si="92"/>
        <v>014986 K</v>
      </c>
      <c r="C1701" s="18" t="str">
        <f t="shared" si="90"/>
        <v>MEUNIER GILLES</v>
      </c>
      <c r="D1701" s="18" t="str">
        <f t="shared" si="91"/>
        <v>11053 – BILLARD CLUB LINEEN</v>
      </c>
      <c r="R1701" s="11" t="str">
        <f t="shared" si="89"/>
        <v>014986 K</v>
      </c>
      <c r="T1701"/>
    </row>
    <row r="1702" spans="2:20" ht="15.75" thickBot="1" x14ac:dyDescent="0.3">
      <c r="B1702" s="18" t="str">
        <f t="shared" si="92"/>
        <v>010163 X</v>
      </c>
      <c r="C1702" s="18" t="str">
        <f t="shared" si="90"/>
        <v>MEYER ALAIN</v>
      </c>
      <c r="D1702" s="18" t="str">
        <f t="shared" si="91"/>
        <v>01004 – B.C. BISCHHEIM</v>
      </c>
      <c r="R1702" s="11" t="str">
        <f t="shared" si="89"/>
        <v>010163 X</v>
      </c>
      <c r="T1702"/>
    </row>
    <row r="1703" spans="2:20" ht="15.75" thickBot="1" x14ac:dyDescent="0.3">
      <c r="B1703" s="18" t="str">
        <f t="shared" si="92"/>
        <v>106920 I</v>
      </c>
      <c r="C1703" s="18" t="str">
        <f t="shared" si="90"/>
        <v>MEYER FRANCIS</v>
      </c>
      <c r="D1703" s="18" t="str">
        <f t="shared" si="91"/>
        <v>01027 – B.C. GUEBWILLER</v>
      </c>
      <c r="R1703" s="11" t="str">
        <f t="shared" si="89"/>
        <v>106920 I</v>
      </c>
      <c r="T1703"/>
    </row>
    <row r="1704" spans="2:20" ht="15.75" thickBot="1" x14ac:dyDescent="0.3">
      <c r="B1704" s="18" t="str">
        <f t="shared" si="92"/>
        <v>107101 H</v>
      </c>
      <c r="C1704" s="18" t="str">
        <f t="shared" si="90"/>
        <v>MIASIK JEAN FRANCOIS</v>
      </c>
      <c r="D1704" s="18" t="str">
        <f t="shared" si="91"/>
        <v>11029 – BILLARD CLUB MUSSIPONTAIN</v>
      </c>
      <c r="R1704" s="11" t="str">
        <f t="shared" si="89"/>
        <v>107101 H</v>
      </c>
      <c r="T1704"/>
    </row>
    <row r="1705" spans="2:20" ht="15.75" thickBot="1" x14ac:dyDescent="0.3">
      <c r="B1705" s="18" t="str">
        <f t="shared" si="92"/>
        <v>010040 E</v>
      </c>
      <c r="C1705" s="18" t="str">
        <f t="shared" si="90"/>
        <v>MICHEL GUY</v>
      </c>
      <c r="D1705" s="18" t="str">
        <f t="shared" si="91"/>
        <v>01004 – B.C. BISCHHEIM</v>
      </c>
      <c r="R1705" s="11" t="str">
        <f t="shared" si="89"/>
        <v>010040 E</v>
      </c>
      <c r="T1705"/>
    </row>
    <row r="1706" spans="2:20" ht="15.75" thickBot="1" x14ac:dyDescent="0.3">
      <c r="B1706" s="18" t="str">
        <f t="shared" si="92"/>
        <v>015145 N</v>
      </c>
      <c r="C1706" s="18" t="str">
        <f t="shared" si="90"/>
        <v>MICHEL MARCEL</v>
      </c>
      <c r="D1706" s="18" t="str">
        <f t="shared" si="91"/>
        <v>11032 – BILLARD CLUB HOMECOURT</v>
      </c>
      <c r="R1706" s="11" t="str">
        <f t="shared" si="89"/>
        <v>015145 N</v>
      </c>
      <c r="T1706"/>
    </row>
    <row r="1707" spans="2:20" ht="15.75" thickBot="1" x14ac:dyDescent="0.3">
      <c r="B1707" s="18" t="str">
        <f t="shared" si="92"/>
        <v>010105 R</v>
      </c>
      <c r="C1707" s="18" t="str">
        <f t="shared" si="90"/>
        <v>MIESCH GERARD</v>
      </c>
      <c r="D1707" s="18" t="str">
        <f t="shared" si="91"/>
        <v>01041 – COLMAR BILLARD CLUB 71</v>
      </c>
      <c r="R1707" s="11" t="str">
        <f t="shared" si="89"/>
        <v>010105 R</v>
      </c>
      <c r="T1707"/>
    </row>
    <row r="1708" spans="2:20" ht="15.75" thickBot="1" x14ac:dyDescent="0.3">
      <c r="B1708" s="18" t="str">
        <f t="shared" si="92"/>
        <v>014961 L</v>
      </c>
      <c r="C1708" s="18" t="str">
        <f t="shared" si="90"/>
        <v>MILLOT PASCAL</v>
      </c>
      <c r="D1708" s="18" t="str">
        <f t="shared" si="91"/>
        <v>11048 – ACADEMIE DE BILLARD DE ST DIZIER</v>
      </c>
      <c r="R1708" s="11" t="str">
        <f t="shared" si="89"/>
        <v>014961 L</v>
      </c>
      <c r="T1708"/>
    </row>
    <row r="1709" spans="2:20" ht="15.75" thickBot="1" x14ac:dyDescent="0.3">
      <c r="B1709" s="18" t="str">
        <f t="shared" si="92"/>
        <v>015242 G</v>
      </c>
      <c r="C1709" s="18" t="str">
        <f t="shared" si="90"/>
        <v>MINDE BENOIT</v>
      </c>
      <c r="D1709" s="18" t="str">
        <f t="shared" si="91"/>
        <v>11005 – E.S. HAGONDANGE</v>
      </c>
      <c r="R1709" s="11" t="str">
        <f t="shared" si="89"/>
        <v>015242 G</v>
      </c>
      <c r="T1709"/>
    </row>
    <row r="1710" spans="2:20" ht="15.75" thickBot="1" x14ac:dyDescent="0.3">
      <c r="B1710" s="18" t="str">
        <f t="shared" si="92"/>
        <v>014962 M</v>
      </c>
      <c r="C1710" s="18" t="str">
        <f t="shared" si="90"/>
        <v>MION JEAN PIERRE</v>
      </c>
      <c r="D1710" s="18" t="str">
        <f t="shared" si="91"/>
        <v>11048 – ACADEMIE DE BILLARD DE ST DIZIER</v>
      </c>
      <c r="R1710" s="11" t="str">
        <f t="shared" si="89"/>
        <v>014962 M</v>
      </c>
      <c r="T1710"/>
    </row>
    <row r="1711" spans="2:20" ht="15.75" thickBot="1" x14ac:dyDescent="0.3">
      <c r="B1711" s="18" t="str">
        <f t="shared" si="92"/>
        <v>121175 P</v>
      </c>
      <c r="C1711" s="18" t="str">
        <f t="shared" si="90"/>
        <v>MOCQUERY MICHEL</v>
      </c>
      <c r="D1711" s="18" t="str">
        <f t="shared" si="91"/>
        <v>05034 – BILLARD TROYES AGGLO</v>
      </c>
      <c r="R1711" s="11" t="str">
        <f t="shared" si="89"/>
        <v>121175 P</v>
      </c>
      <c r="T1711"/>
    </row>
    <row r="1712" spans="2:20" ht="15.75" thickBot="1" x14ac:dyDescent="0.3">
      <c r="B1712" s="18" t="str">
        <f t="shared" si="92"/>
        <v>014950 A</v>
      </c>
      <c r="C1712" s="18" t="str">
        <f t="shared" si="90"/>
        <v>MOHAMED ANDRE</v>
      </c>
      <c r="D1712" s="18" t="str">
        <f t="shared" si="91"/>
        <v>11050 – BILLARD CLUB SAINT MIHIEL</v>
      </c>
      <c r="R1712" s="11" t="str">
        <f t="shared" si="89"/>
        <v>014950 A</v>
      </c>
      <c r="T1712"/>
    </row>
    <row r="1713" spans="2:20" ht="15.75" thickBot="1" x14ac:dyDescent="0.3">
      <c r="B1713" s="18" t="str">
        <f t="shared" si="92"/>
        <v>010311 P</v>
      </c>
      <c r="C1713" s="18" t="str">
        <f t="shared" si="90"/>
        <v>MONNIER GILLES</v>
      </c>
      <c r="D1713" s="18" t="str">
        <f t="shared" si="91"/>
        <v>01016 – B.C. HAGUENAU</v>
      </c>
      <c r="R1713" s="11" t="str">
        <f t="shared" si="89"/>
        <v>010311 P</v>
      </c>
      <c r="T1713"/>
    </row>
    <row r="1714" spans="2:20" ht="15.75" thickBot="1" x14ac:dyDescent="0.3">
      <c r="B1714" s="18" t="str">
        <f t="shared" si="92"/>
        <v>129684 W</v>
      </c>
      <c r="C1714" s="18" t="str">
        <f t="shared" si="90"/>
        <v>MONPONTET PASCAL</v>
      </c>
      <c r="D1714" s="18" t="str">
        <f t="shared" si="91"/>
        <v>11029 – BILLARD CLUB MUSSIPONTAIN</v>
      </c>
      <c r="R1714" s="11" t="str">
        <f t="shared" si="89"/>
        <v>129684 W</v>
      </c>
      <c r="T1714"/>
    </row>
    <row r="1715" spans="2:20" ht="15.75" thickBot="1" x14ac:dyDescent="0.3">
      <c r="B1715" s="18" t="str">
        <f t="shared" si="92"/>
        <v>015365 Z</v>
      </c>
      <c r="C1715" s="18" t="str">
        <f t="shared" si="90"/>
        <v>MONTEL JONATHAN</v>
      </c>
      <c r="D1715" s="18" t="str">
        <f t="shared" si="91"/>
        <v>11051 – BILLARD CLUB BARISIEN</v>
      </c>
      <c r="R1715" s="11" t="str">
        <f t="shared" si="89"/>
        <v>015365 Z</v>
      </c>
      <c r="T1715"/>
    </row>
    <row r="1716" spans="2:20" ht="15.75" thickBot="1" x14ac:dyDescent="0.3">
      <c r="B1716" s="18" t="str">
        <f t="shared" si="92"/>
        <v>136171 J</v>
      </c>
      <c r="C1716" s="18" t="str">
        <f t="shared" si="90"/>
        <v>MOREAU BERNARD</v>
      </c>
      <c r="D1716" s="18" t="str">
        <f t="shared" si="91"/>
        <v>05042 – ACAD.CHALONNAISE DE BILLARD</v>
      </c>
      <c r="R1716" s="11" t="str">
        <f t="shared" si="89"/>
        <v>136171 J</v>
      </c>
      <c r="T1716"/>
    </row>
    <row r="1717" spans="2:20" ht="15.75" thickBot="1" x14ac:dyDescent="0.3">
      <c r="B1717" s="18" t="str">
        <f t="shared" si="92"/>
        <v>014769 B</v>
      </c>
      <c r="C1717" s="18" t="str">
        <f t="shared" si="90"/>
        <v>MOSHIRPUR MASSOUD</v>
      </c>
      <c r="D1717" s="18" t="str">
        <f t="shared" si="91"/>
        <v>11003 – BILLARD CLUB BAN SAINT MARTIN</v>
      </c>
      <c r="R1717" s="11" t="str">
        <f t="shared" si="89"/>
        <v>014769 B</v>
      </c>
      <c r="T1717"/>
    </row>
    <row r="1718" spans="2:20" ht="15.75" thickBot="1" x14ac:dyDescent="0.3">
      <c r="B1718" s="18" t="str">
        <f t="shared" si="92"/>
        <v>010256 M</v>
      </c>
      <c r="C1718" s="18" t="str">
        <f t="shared" si="90"/>
        <v>MOTHIRON ALAIN</v>
      </c>
      <c r="D1718" s="18" t="str">
        <f t="shared" si="91"/>
        <v>01020 – B.C. 1947 SELESTAT</v>
      </c>
      <c r="R1718" s="11" t="str">
        <f t="shared" si="89"/>
        <v>010256 M</v>
      </c>
      <c r="T1718"/>
    </row>
    <row r="1719" spans="2:20" ht="15.75" thickBot="1" x14ac:dyDescent="0.3">
      <c r="B1719" s="18" t="str">
        <f t="shared" si="92"/>
        <v>011937 D</v>
      </c>
      <c r="C1719" s="18" t="str">
        <f t="shared" si="90"/>
        <v>MOUGEOLLE JACQUES</v>
      </c>
      <c r="D1719" s="18" t="str">
        <f t="shared" si="91"/>
        <v>05034 – BILLARD TROYES AGGLO</v>
      </c>
      <c r="R1719" s="11" t="str">
        <f t="shared" si="89"/>
        <v>011937 D</v>
      </c>
      <c r="T1719"/>
    </row>
    <row r="1720" spans="2:20" ht="15.75" thickBot="1" x14ac:dyDescent="0.3">
      <c r="B1720" s="18" t="str">
        <f t="shared" si="92"/>
        <v>107122 C</v>
      </c>
      <c r="C1720" s="18" t="str">
        <f t="shared" si="90"/>
        <v>MOULARD ANDRE</v>
      </c>
      <c r="D1720" s="18" t="str">
        <f t="shared" si="91"/>
        <v>11002 – ASSOCIATION SAULXURONNE DE BILLARD</v>
      </c>
      <c r="R1720" s="11" t="str">
        <f t="shared" si="89"/>
        <v>107122 C</v>
      </c>
      <c r="T1720"/>
    </row>
    <row r="1721" spans="2:20" ht="15.75" thickBot="1" x14ac:dyDescent="0.3">
      <c r="B1721" s="18" t="str">
        <f t="shared" si="92"/>
        <v>147065 D</v>
      </c>
      <c r="C1721" s="18" t="str">
        <f t="shared" si="90"/>
        <v>MOURER THIBAUD</v>
      </c>
      <c r="D1721" s="18" t="str">
        <f t="shared" si="91"/>
        <v>01006 – AMICALE DE BILLARD ECKBOLSHEIM</v>
      </c>
      <c r="R1721" s="11" t="str">
        <f t="shared" si="89"/>
        <v>147065 D</v>
      </c>
      <c r="T1721"/>
    </row>
    <row r="1722" spans="2:20" ht="15.75" thickBot="1" x14ac:dyDescent="0.3">
      <c r="B1722" s="18" t="str">
        <f t="shared" si="92"/>
        <v>011758 G</v>
      </c>
      <c r="C1722" s="18" t="str">
        <f t="shared" si="90"/>
        <v>MOUSSY JEAN CLAUDE</v>
      </c>
      <c r="D1722" s="18" t="str">
        <f t="shared" si="91"/>
        <v>05040 – EPERNAY BILLARD CLUB</v>
      </c>
      <c r="R1722" s="11" t="str">
        <f t="shared" si="89"/>
        <v>011758 G</v>
      </c>
      <c r="T1722"/>
    </row>
    <row r="1723" spans="2:20" ht="15.75" thickBot="1" x14ac:dyDescent="0.3">
      <c r="B1723" s="18" t="str">
        <f t="shared" si="92"/>
        <v>015446 C</v>
      </c>
      <c r="C1723" s="18" t="str">
        <f t="shared" si="90"/>
        <v>MUHLACH CLAUDE</v>
      </c>
      <c r="D1723" s="18" t="str">
        <f t="shared" si="91"/>
        <v>11027 – ASS. SPORT. LAXOVIENNE DE BILLARD</v>
      </c>
      <c r="R1723" s="11" t="str">
        <f t="shared" si="89"/>
        <v>015446 C</v>
      </c>
      <c r="T1723"/>
    </row>
    <row r="1724" spans="2:20" ht="15.75" thickBot="1" x14ac:dyDescent="0.3">
      <c r="B1724" s="18" t="str">
        <f t="shared" si="92"/>
        <v>010289 T</v>
      </c>
      <c r="C1724" s="18" t="str">
        <f t="shared" si="90"/>
        <v>MULLER CLAUDE</v>
      </c>
      <c r="D1724" s="18" t="str">
        <f t="shared" si="91"/>
        <v>01031 – B.C. ERSTEIN</v>
      </c>
      <c r="R1724" s="11" t="str">
        <f t="shared" si="89"/>
        <v>010289 T</v>
      </c>
      <c r="T1724"/>
    </row>
    <row r="1725" spans="2:20" ht="15.75" thickBot="1" x14ac:dyDescent="0.3">
      <c r="B1725" s="18" t="str">
        <f t="shared" si="92"/>
        <v>010077 P</v>
      </c>
      <c r="C1725" s="18" t="str">
        <f t="shared" si="90"/>
        <v>MULLER CLAUDE</v>
      </c>
      <c r="D1725" s="18" t="str">
        <f t="shared" si="91"/>
        <v>01020 – B.C. 1947 SELESTAT</v>
      </c>
      <c r="R1725" s="11" t="str">
        <f t="shared" si="89"/>
        <v>010077 P</v>
      </c>
      <c r="T1725"/>
    </row>
    <row r="1726" spans="2:20" ht="15.75" thickBot="1" x14ac:dyDescent="0.3">
      <c r="B1726" s="18" t="str">
        <f t="shared" si="92"/>
        <v>154553 S</v>
      </c>
      <c r="C1726" s="18" t="str">
        <f t="shared" si="90"/>
        <v>MURIOT JEAN FRANCOIS</v>
      </c>
      <c r="D1726" s="18" t="str">
        <f t="shared" si="91"/>
        <v>11027 – ASS. SPORT. LAXOVIENNE DE BILLARD</v>
      </c>
      <c r="R1726" s="11" t="str">
        <f t="shared" si="89"/>
        <v>154553 S</v>
      </c>
      <c r="T1726"/>
    </row>
    <row r="1727" spans="2:20" ht="15.75" thickBot="1" x14ac:dyDescent="0.3">
      <c r="B1727" s="18" t="str">
        <f t="shared" si="92"/>
        <v>109390 I</v>
      </c>
      <c r="C1727" s="18" t="str">
        <f t="shared" si="90"/>
        <v>MUSIEDLAK PASCAL</v>
      </c>
      <c r="D1727" s="18" t="str">
        <f t="shared" si="91"/>
        <v>11073 – BILLARD CLUB GERARDMER</v>
      </c>
      <c r="R1727" s="11" t="str">
        <f t="shared" si="89"/>
        <v>109390 I</v>
      </c>
      <c r="T1727"/>
    </row>
    <row r="1728" spans="2:20" ht="15.75" thickBot="1" x14ac:dyDescent="0.3">
      <c r="B1728" s="18" t="str">
        <f t="shared" si="92"/>
        <v>011820 Q</v>
      </c>
      <c r="C1728" s="18" t="str">
        <f t="shared" si="90"/>
        <v>N GUYEN PHU QUY</v>
      </c>
      <c r="D1728" s="18" t="str">
        <f t="shared" si="91"/>
        <v>05034 – BILLARD TROYES AGGLO</v>
      </c>
      <c r="R1728" s="11" t="str">
        <f t="shared" si="89"/>
        <v>011820 Q</v>
      </c>
      <c r="T1728"/>
    </row>
    <row r="1729" spans="2:20" ht="15.75" thickBot="1" x14ac:dyDescent="0.3">
      <c r="B1729" s="18" t="str">
        <f t="shared" si="92"/>
        <v>103731 R</v>
      </c>
      <c r="C1729" s="18" t="str">
        <f t="shared" si="90"/>
        <v>N GUYEN PIERRE</v>
      </c>
      <c r="D1729" s="18" t="str">
        <f t="shared" si="91"/>
        <v>05043 – ACAD. TAPIS VERT DE REIMS</v>
      </c>
      <c r="R1729" s="11" t="str">
        <f t="shared" si="89"/>
        <v>103731 R</v>
      </c>
      <c r="T1729"/>
    </row>
    <row r="1730" spans="2:20" ht="15.75" thickBot="1" x14ac:dyDescent="0.3">
      <c r="B1730" s="18" t="str">
        <f t="shared" si="92"/>
        <v>161116 B</v>
      </c>
      <c r="C1730" s="18" t="str">
        <f t="shared" si="90"/>
        <v>N GUYEN XUAN VINH</v>
      </c>
      <c r="D1730" s="18" t="str">
        <f t="shared" si="91"/>
        <v>05034 – BILLARD TROYES AGGLO</v>
      </c>
      <c r="R1730" s="11" t="str">
        <f t="shared" ref="R1730:R1793" si="93">B1730</f>
        <v>161116 B</v>
      </c>
      <c r="T1730"/>
    </row>
    <row r="1731" spans="2:20" ht="15.75" thickBot="1" x14ac:dyDescent="0.3">
      <c r="B1731" s="18" t="str">
        <f t="shared" si="92"/>
        <v>122993 N</v>
      </c>
      <c r="C1731" s="18" t="str">
        <f t="shared" si="90"/>
        <v>NGUYEN XUAN VINH</v>
      </c>
      <c r="D1731" s="18" t="str">
        <f t="shared" si="91"/>
        <v>05043 – ACAD. TAPIS VERT DE REIMS</v>
      </c>
      <c r="R1731" s="11" t="str">
        <f t="shared" si="93"/>
        <v>122993 N</v>
      </c>
      <c r="T1731"/>
    </row>
    <row r="1732" spans="2:20" ht="15.75" thickBot="1" x14ac:dyDescent="0.3">
      <c r="B1732" s="18" t="str">
        <f t="shared" si="92"/>
        <v>014981 F</v>
      </c>
      <c r="C1732" s="18" t="str">
        <f t="shared" si="90"/>
        <v>NICOLE JEAN PIERRE</v>
      </c>
      <c r="D1732" s="18" t="str">
        <f t="shared" si="91"/>
        <v>11051 – BILLARD CLUB BARISIEN</v>
      </c>
      <c r="R1732" s="11" t="str">
        <f t="shared" si="93"/>
        <v>014981 F</v>
      </c>
      <c r="T1732"/>
    </row>
    <row r="1733" spans="2:20" ht="15.75" thickBot="1" x14ac:dyDescent="0.3">
      <c r="B1733" s="18" t="str">
        <f t="shared" si="92"/>
        <v>012060 W</v>
      </c>
      <c r="C1733" s="18" t="str">
        <f t="shared" si="90"/>
        <v>NOBLE JEAN BAPTISTE</v>
      </c>
      <c r="D1733" s="18" t="str">
        <f t="shared" si="91"/>
        <v>05034 – BILLARD TROYES AGGLO</v>
      </c>
      <c r="R1733" s="11" t="str">
        <f t="shared" si="93"/>
        <v>012060 W</v>
      </c>
      <c r="T1733"/>
    </row>
    <row r="1734" spans="2:20" ht="15.75" thickBot="1" x14ac:dyDescent="0.3">
      <c r="B1734" s="18" t="str">
        <f t="shared" si="92"/>
        <v>111692 W</v>
      </c>
      <c r="C1734" s="18" t="str">
        <f t="shared" si="90"/>
        <v>NOBLOT MICHEL</v>
      </c>
      <c r="D1734" s="18" t="str">
        <f t="shared" si="91"/>
        <v>11049 – BILLARD CLUB MONTIER EN DER</v>
      </c>
      <c r="R1734" s="11" t="str">
        <f t="shared" si="93"/>
        <v>111692 W</v>
      </c>
      <c r="T1734"/>
    </row>
    <row r="1735" spans="2:20" ht="15.75" thickBot="1" x14ac:dyDescent="0.3">
      <c r="B1735" s="18" t="str">
        <f t="shared" si="92"/>
        <v>104571 Z</v>
      </c>
      <c r="C1735" s="18" t="str">
        <f t="shared" si="90"/>
        <v>NOEHSER CHRISTIAN</v>
      </c>
      <c r="D1735" s="18" t="str">
        <f t="shared" si="91"/>
        <v>11078 – BILLARD CLUB DE BRIEY</v>
      </c>
      <c r="R1735" s="11" t="str">
        <f t="shared" si="93"/>
        <v>104571 Z</v>
      </c>
      <c r="T1735"/>
    </row>
    <row r="1736" spans="2:20" ht="15.75" thickBot="1" x14ac:dyDescent="0.3">
      <c r="B1736" s="18" t="str">
        <f t="shared" si="92"/>
        <v>167605 E</v>
      </c>
      <c r="C1736" s="18" t="str">
        <f t="shared" si="90"/>
        <v>NOGALES PEDRO</v>
      </c>
      <c r="D1736" s="18" t="str">
        <f t="shared" si="91"/>
        <v>05028 – BILLARD CLUB DE MARIGNY ST FLAVY</v>
      </c>
      <c r="R1736" s="11" t="str">
        <f t="shared" si="93"/>
        <v>167605 E</v>
      </c>
      <c r="T1736"/>
    </row>
    <row r="1737" spans="2:20" ht="15.75" thickBot="1" x14ac:dyDescent="0.3">
      <c r="B1737" s="18" t="str">
        <f t="shared" si="92"/>
        <v>154661 K</v>
      </c>
      <c r="C1737" s="18" t="str">
        <f t="shared" si="90"/>
        <v>NOIRE ANDRE</v>
      </c>
      <c r="D1737" s="18" t="str">
        <f t="shared" si="91"/>
        <v>11108 – MATTAINCOURT BILLARD CLUB</v>
      </c>
      <c r="R1737" s="11" t="str">
        <f t="shared" si="93"/>
        <v>154661 K</v>
      </c>
      <c r="T1737"/>
    </row>
    <row r="1738" spans="2:20" ht="15.75" thickBot="1" x14ac:dyDescent="0.3">
      <c r="B1738" s="18" t="str">
        <f t="shared" si="92"/>
        <v>012032 U</v>
      </c>
      <c r="C1738" s="18" t="str">
        <f t="shared" si="90"/>
        <v>NOIRET SERGE</v>
      </c>
      <c r="D1738" s="18" t="str">
        <f t="shared" si="91"/>
        <v>05028 – BILLARD CLUB DE MARIGNY ST FLAVY</v>
      </c>
      <c r="R1738" s="11" t="str">
        <f t="shared" si="93"/>
        <v>012032 U</v>
      </c>
      <c r="T1738"/>
    </row>
    <row r="1739" spans="2:20" ht="15.75" thickBot="1" x14ac:dyDescent="0.3">
      <c r="B1739" s="18" t="str">
        <f t="shared" si="92"/>
        <v>166616 E</v>
      </c>
      <c r="C1739" s="18" t="str">
        <f t="shared" si="90"/>
        <v>NOYAU JEAN YVES</v>
      </c>
      <c r="D1739" s="18" t="str">
        <f t="shared" si="91"/>
        <v>05043 – ACAD. TAPIS VERT DE REIMS</v>
      </c>
      <c r="R1739" s="11" t="str">
        <f t="shared" si="93"/>
        <v>166616 E</v>
      </c>
      <c r="T1739"/>
    </row>
    <row r="1740" spans="2:20" ht="15.75" thickBot="1" x14ac:dyDescent="0.3">
      <c r="B1740" s="18" t="str">
        <f t="shared" si="92"/>
        <v>014842 W</v>
      </c>
      <c r="C1740" s="18" t="str">
        <f t="shared" si="90"/>
        <v>OBERTI ALAIN</v>
      </c>
      <c r="D1740" s="18" t="str">
        <f t="shared" si="91"/>
        <v>11027 – ASS. SPORT. LAXOVIENNE DE BILLARD</v>
      </c>
      <c r="R1740" s="11" t="str">
        <f t="shared" si="93"/>
        <v>014842 W</v>
      </c>
      <c r="T1740"/>
    </row>
    <row r="1741" spans="2:20" ht="15.75" thickBot="1" x14ac:dyDescent="0.3">
      <c r="B1741" s="18" t="str">
        <f t="shared" si="92"/>
        <v>015063 J</v>
      </c>
      <c r="C1741" s="18" t="str">
        <f t="shared" si="90"/>
        <v>ODVA CHRISTIAN</v>
      </c>
      <c r="D1741" s="18" t="str">
        <f t="shared" si="91"/>
        <v>11013 – BILLARD CLUB METZ</v>
      </c>
      <c r="R1741" s="11" t="str">
        <f t="shared" si="93"/>
        <v>015063 J</v>
      </c>
      <c r="T1741"/>
    </row>
    <row r="1742" spans="2:20" ht="15.75" thickBot="1" x14ac:dyDescent="0.3">
      <c r="B1742" s="18" t="str">
        <f t="shared" si="92"/>
        <v>153598 E</v>
      </c>
      <c r="C1742" s="18" t="str">
        <f t="shared" si="90"/>
        <v>OLIVARES EPHREM</v>
      </c>
      <c r="D1742" s="18" t="str">
        <f t="shared" si="91"/>
        <v>11044 – SAINT-DIE DES VOSGES BILLARD</v>
      </c>
      <c r="R1742" s="11" t="str">
        <f t="shared" si="93"/>
        <v>153598 E</v>
      </c>
      <c r="T1742"/>
    </row>
    <row r="1743" spans="2:20" ht="15.75" thickBot="1" x14ac:dyDescent="0.3">
      <c r="B1743" s="18" t="str">
        <f t="shared" si="92"/>
        <v>106600 A</v>
      </c>
      <c r="C1743" s="18" t="str">
        <f t="shared" si="90"/>
        <v>OLIVEIRA THIERRY</v>
      </c>
      <c r="D1743" s="18" t="str">
        <f t="shared" si="91"/>
        <v>01020 – B.C. 1947 SELESTAT</v>
      </c>
      <c r="R1743" s="11" t="str">
        <f t="shared" si="93"/>
        <v>106600 A</v>
      </c>
      <c r="T1743"/>
    </row>
    <row r="1744" spans="2:20" ht="15.75" thickBot="1" x14ac:dyDescent="0.3">
      <c r="B1744" s="18" t="str">
        <f t="shared" si="92"/>
        <v>010204 M</v>
      </c>
      <c r="C1744" s="18" t="str">
        <f t="shared" si="90"/>
        <v>ORTIZ JOSE</v>
      </c>
      <c r="D1744" s="18" t="str">
        <f t="shared" si="91"/>
        <v>01004 – B.C. BISCHHEIM</v>
      </c>
      <c r="R1744" s="11" t="str">
        <f t="shared" si="93"/>
        <v>010204 M</v>
      </c>
      <c r="T1744"/>
    </row>
    <row r="1745" spans="2:20" ht="15.75" thickBot="1" x14ac:dyDescent="0.3">
      <c r="B1745" s="18" t="str">
        <f t="shared" si="92"/>
        <v>111938 I</v>
      </c>
      <c r="C1745" s="18" t="str">
        <f t="shared" si="90"/>
        <v>OSSYWA LUCIEN</v>
      </c>
      <c r="D1745" s="18" t="str">
        <f t="shared" si="91"/>
        <v>01027 – B.C. GUEBWILLER</v>
      </c>
      <c r="R1745" s="11" t="str">
        <f t="shared" si="93"/>
        <v>111938 I</v>
      </c>
      <c r="T1745"/>
    </row>
    <row r="1746" spans="2:20" ht="15.75" thickBot="1" x14ac:dyDescent="0.3">
      <c r="B1746" s="18" t="str">
        <f t="shared" si="92"/>
        <v>120956 E</v>
      </c>
      <c r="C1746" s="18" t="str">
        <f t="shared" si="90"/>
        <v>OSWALD CHRISTIAN</v>
      </c>
      <c r="D1746" s="18" t="str">
        <f t="shared" si="91"/>
        <v>11035 – C.B. SARREGUEMINES</v>
      </c>
      <c r="R1746" s="11" t="str">
        <f t="shared" si="93"/>
        <v>120956 E</v>
      </c>
      <c r="T1746"/>
    </row>
    <row r="1747" spans="2:20" ht="15.75" thickBot="1" x14ac:dyDescent="0.3">
      <c r="B1747" s="18" t="str">
        <f t="shared" si="92"/>
        <v>014787 T</v>
      </c>
      <c r="C1747" s="18" t="str">
        <f t="shared" si="90"/>
        <v>OTT SERGE</v>
      </c>
      <c r="D1747" s="18" t="str">
        <f t="shared" si="91"/>
        <v>11005 – E.S. HAGONDANGE</v>
      </c>
      <c r="R1747" s="11" t="str">
        <f t="shared" si="93"/>
        <v>014787 T</v>
      </c>
      <c r="T1747"/>
    </row>
    <row r="1748" spans="2:20" ht="15.75" thickBot="1" x14ac:dyDescent="0.3">
      <c r="B1748" s="18" t="str">
        <f t="shared" si="92"/>
        <v>125161 X</v>
      </c>
      <c r="C1748" s="18" t="str">
        <f t="shared" si="90"/>
        <v>OUNNOUGHENE MARC</v>
      </c>
      <c r="D1748" s="18" t="str">
        <f t="shared" si="91"/>
        <v>11022 – ACADEMIE DE BILLARD SAINT-MAX / NANCY</v>
      </c>
      <c r="R1748" s="11" t="str">
        <f t="shared" si="93"/>
        <v>125161 X</v>
      </c>
      <c r="T1748"/>
    </row>
    <row r="1749" spans="2:20" ht="15.75" thickBot="1" x14ac:dyDescent="0.3">
      <c r="B1749" s="18" t="str">
        <f t="shared" si="92"/>
        <v>149642 E</v>
      </c>
      <c r="C1749" s="18" t="str">
        <f t="shared" si="90"/>
        <v>PAIN JACQUES</v>
      </c>
      <c r="D1749" s="18" t="str">
        <f t="shared" si="91"/>
        <v>05045 – BILLARD CLUB AGEEN</v>
      </c>
      <c r="R1749" s="11" t="str">
        <f t="shared" si="93"/>
        <v>149642 E</v>
      </c>
      <c r="T1749"/>
    </row>
    <row r="1750" spans="2:20" ht="15.75" thickBot="1" x14ac:dyDescent="0.3">
      <c r="B1750" s="18" t="str">
        <f t="shared" si="92"/>
        <v>109102 G</v>
      </c>
      <c r="C1750" s="18" t="str">
        <f t="shared" ref="C1750:C1813" si="94">G450</f>
        <v>PAIN JEAN PIERRE</v>
      </c>
      <c r="D1750" s="18" t="str">
        <f t="shared" ref="D1750:D1813" si="95">H450</f>
        <v>05040 – EPERNAY BILLARD CLUB</v>
      </c>
      <c r="R1750" s="11" t="str">
        <f t="shared" si="93"/>
        <v>109102 G</v>
      </c>
      <c r="T1750"/>
    </row>
    <row r="1751" spans="2:20" ht="15.75" thickBot="1" x14ac:dyDescent="0.3">
      <c r="B1751" s="18" t="str">
        <f t="shared" ref="B1751:B1814" si="96">F451</f>
        <v>010106 S</v>
      </c>
      <c r="C1751" s="18" t="str">
        <f t="shared" si="94"/>
        <v>PANAIA ANTOINE</v>
      </c>
      <c r="D1751" s="18" t="str">
        <f t="shared" si="95"/>
        <v>01020 – B.C. 1947 SELESTAT</v>
      </c>
      <c r="R1751" s="11" t="str">
        <f t="shared" si="93"/>
        <v>010106 S</v>
      </c>
      <c r="T1751"/>
    </row>
    <row r="1752" spans="2:20" ht="15.75" thickBot="1" x14ac:dyDescent="0.3">
      <c r="B1752" s="18" t="str">
        <f t="shared" si="96"/>
        <v>136060 C</v>
      </c>
      <c r="C1752" s="18" t="str">
        <f t="shared" si="94"/>
        <v>PANCALDI WALTER</v>
      </c>
      <c r="D1752" s="18" t="str">
        <f t="shared" si="95"/>
        <v>11005 – E.S. HAGONDANGE</v>
      </c>
      <c r="R1752" s="11" t="str">
        <f t="shared" si="93"/>
        <v>136060 C</v>
      </c>
      <c r="T1752"/>
    </row>
    <row r="1753" spans="2:20" ht="15.75" thickBot="1" x14ac:dyDescent="0.3">
      <c r="B1753" s="18" t="str">
        <f t="shared" si="96"/>
        <v>015461 R</v>
      </c>
      <c r="C1753" s="18" t="str">
        <f t="shared" si="94"/>
        <v>PAPI PASCAL</v>
      </c>
      <c r="D1753" s="18" t="str">
        <f t="shared" si="95"/>
        <v>11034 – BILLARD CLUB EPINAL</v>
      </c>
      <c r="R1753" s="11" t="str">
        <f t="shared" si="93"/>
        <v>015461 R</v>
      </c>
      <c r="T1753"/>
    </row>
    <row r="1754" spans="2:20" ht="15.75" thickBot="1" x14ac:dyDescent="0.3">
      <c r="B1754" s="18" t="str">
        <f t="shared" si="96"/>
        <v>162922 P</v>
      </c>
      <c r="C1754" s="18" t="str">
        <f t="shared" si="94"/>
        <v>PARISOT DOMINIQUE</v>
      </c>
      <c r="D1754" s="18" t="str">
        <f t="shared" si="95"/>
        <v>11062 – CERCLE DE BILLARD FRANCAIS ST AVOLD</v>
      </c>
      <c r="R1754" s="11" t="str">
        <f t="shared" si="93"/>
        <v>162922 P</v>
      </c>
      <c r="T1754"/>
    </row>
    <row r="1755" spans="2:20" ht="15.75" thickBot="1" x14ac:dyDescent="0.3">
      <c r="B1755" s="18" t="str">
        <f t="shared" si="96"/>
        <v>171472 H</v>
      </c>
      <c r="C1755" s="18" t="str">
        <f t="shared" si="94"/>
        <v>PATE FLORENT</v>
      </c>
      <c r="D1755" s="18" t="str">
        <f t="shared" si="95"/>
        <v>11029 – BILLARD CLUB MUSSIPONTAIN</v>
      </c>
      <c r="R1755" s="11" t="str">
        <f t="shared" si="93"/>
        <v>171472 H</v>
      </c>
      <c r="T1755"/>
    </row>
    <row r="1756" spans="2:20" ht="15.75" thickBot="1" x14ac:dyDescent="0.3">
      <c r="B1756" s="18" t="str">
        <f t="shared" si="96"/>
        <v>015549 B</v>
      </c>
      <c r="C1756" s="18" t="str">
        <f t="shared" si="94"/>
        <v>PATE SEBASTIEN</v>
      </c>
      <c r="D1756" s="18" t="str">
        <f t="shared" si="95"/>
        <v>11063 – S.A.VERDUN SECTION BILLARD</v>
      </c>
      <c r="R1756" s="11" t="str">
        <f t="shared" si="93"/>
        <v>015549 B</v>
      </c>
      <c r="T1756"/>
    </row>
    <row r="1757" spans="2:20" ht="15.75" thickBot="1" x14ac:dyDescent="0.3">
      <c r="B1757" s="18" t="str">
        <f t="shared" si="96"/>
        <v>150132 M</v>
      </c>
      <c r="C1757" s="18" t="str">
        <f t="shared" si="94"/>
        <v>PATIS JACQUES</v>
      </c>
      <c r="D1757" s="18" t="str">
        <f t="shared" si="95"/>
        <v>05043 – ACAD. TAPIS VERT DE REIMS</v>
      </c>
      <c r="R1757" s="11" t="str">
        <f t="shared" si="93"/>
        <v>150132 M</v>
      </c>
      <c r="T1757"/>
    </row>
    <row r="1758" spans="2:20" ht="15.75" thickBot="1" x14ac:dyDescent="0.3">
      <c r="B1758" s="18" t="str">
        <f t="shared" si="96"/>
        <v>166866 B</v>
      </c>
      <c r="C1758" s="18" t="str">
        <f t="shared" si="94"/>
        <v>PAUL MICHEL</v>
      </c>
      <c r="D1758" s="18" t="str">
        <f t="shared" si="95"/>
        <v>11022 – ACADEMIE DE BILLARD SAINT-MAX / NANCY</v>
      </c>
      <c r="R1758" s="11" t="str">
        <f t="shared" si="93"/>
        <v>166866 B</v>
      </c>
      <c r="T1758"/>
    </row>
    <row r="1759" spans="2:20" ht="15.75" thickBot="1" x14ac:dyDescent="0.3">
      <c r="B1759" s="18" t="str">
        <f t="shared" si="96"/>
        <v>151042 B</v>
      </c>
      <c r="C1759" s="18" t="str">
        <f t="shared" si="94"/>
        <v>PAVY ANTONIN</v>
      </c>
      <c r="D1759" s="18" t="str">
        <f t="shared" si="95"/>
        <v>05041 – BILLARD CLUB DE GRAUVES</v>
      </c>
      <c r="R1759" s="11" t="str">
        <f t="shared" si="93"/>
        <v>151042 B</v>
      </c>
      <c r="T1759"/>
    </row>
    <row r="1760" spans="2:20" ht="15.75" thickBot="1" x14ac:dyDescent="0.3">
      <c r="B1760" s="18" t="str">
        <f t="shared" si="96"/>
        <v>103684 W</v>
      </c>
      <c r="C1760" s="18" t="str">
        <f t="shared" si="94"/>
        <v>PERRIN CYRILLE</v>
      </c>
      <c r="D1760" s="18" t="str">
        <f t="shared" si="95"/>
        <v>05045 – BILLARD CLUB AGEEN</v>
      </c>
      <c r="R1760" s="11" t="str">
        <f t="shared" si="93"/>
        <v>103684 W</v>
      </c>
      <c r="T1760"/>
    </row>
    <row r="1761" spans="2:20" ht="15.75" thickBot="1" x14ac:dyDescent="0.3">
      <c r="B1761" s="18" t="str">
        <f t="shared" si="96"/>
        <v>011913 F</v>
      </c>
      <c r="C1761" s="18" t="str">
        <f t="shared" si="94"/>
        <v>PERTUISOT SERGE</v>
      </c>
      <c r="D1761" s="18" t="str">
        <f t="shared" si="95"/>
        <v>05034 – BILLARD TROYES AGGLO</v>
      </c>
      <c r="R1761" s="11" t="str">
        <f t="shared" si="93"/>
        <v>011913 F</v>
      </c>
      <c r="T1761"/>
    </row>
    <row r="1762" spans="2:20" ht="15.75" thickBot="1" x14ac:dyDescent="0.3">
      <c r="B1762" s="18" t="str">
        <f t="shared" si="96"/>
        <v>139875 V</v>
      </c>
      <c r="C1762" s="18" t="str">
        <f t="shared" si="94"/>
        <v>PETIT JEAN CLAUDE</v>
      </c>
      <c r="D1762" s="18" t="str">
        <f t="shared" si="95"/>
        <v>01016 – B.C. HAGUENAU</v>
      </c>
      <c r="R1762" s="11" t="str">
        <f t="shared" si="93"/>
        <v>139875 V</v>
      </c>
      <c r="T1762"/>
    </row>
    <row r="1763" spans="2:20" ht="15.75" thickBot="1" x14ac:dyDescent="0.3">
      <c r="B1763" s="18" t="str">
        <f t="shared" si="96"/>
        <v>011739 N</v>
      </c>
      <c r="C1763" s="18" t="str">
        <f t="shared" si="94"/>
        <v>PETRISOT CLAUDE</v>
      </c>
      <c r="D1763" s="18" t="str">
        <f t="shared" si="95"/>
        <v>05001 – ACAD.CHARLEVILLE-MEZIERES</v>
      </c>
      <c r="R1763" s="11" t="str">
        <f t="shared" si="93"/>
        <v>011739 N</v>
      </c>
      <c r="T1763"/>
    </row>
    <row r="1764" spans="2:20" ht="15.75" thickBot="1" x14ac:dyDescent="0.3">
      <c r="B1764" s="18" t="str">
        <f t="shared" si="96"/>
        <v>015006 E</v>
      </c>
      <c r="C1764" s="18" t="str">
        <f t="shared" si="94"/>
        <v>PICARD CHRISTIAN</v>
      </c>
      <c r="D1764" s="18" t="str">
        <f t="shared" si="95"/>
        <v>11032 – BILLARD CLUB HOMECOURT</v>
      </c>
      <c r="R1764" s="11" t="str">
        <f t="shared" si="93"/>
        <v>015006 E</v>
      </c>
      <c r="T1764"/>
    </row>
    <row r="1765" spans="2:20" ht="15.75" thickBot="1" x14ac:dyDescent="0.3">
      <c r="B1765" s="18" t="str">
        <f t="shared" si="96"/>
        <v>160824 J</v>
      </c>
      <c r="C1765" s="18" t="str">
        <f t="shared" si="94"/>
        <v>PICARD LOIC</v>
      </c>
      <c r="D1765" s="18" t="str">
        <f t="shared" si="95"/>
        <v>05040 – EPERNAY BILLARD CLUB</v>
      </c>
      <c r="R1765" s="11" t="str">
        <f t="shared" si="93"/>
        <v>160824 J</v>
      </c>
      <c r="T1765"/>
    </row>
    <row r="1766" spans="2:20" ht="15.75" thickBot="1" x14ac:dyDescent="0.3">
      <c r="B1766" s="18" t="str">
        <f t="shared" si="96"/>
        <v>010062 A</v>
      </c>
      <c r="C1766" s="18" t="str">
        <f t="shared" si="94"/>
        <v>PIERRAT BERNARD</v>
      </c>
      <c r="D1766" s="18" t="str">
        <f t="shared" si="95"/>
        <v>01016 – B.C. HAGUENAU</v>
      </c>
      <c r="R1766" s="11" t="str">
        <f t="shared" si="93"/>
        <v>010062 A</v>
      </c>
      <c r="T1766"/>
    </row>
    <row r="1767" spans="2:20" ht="15.75" thickBot="1" x14ac:dyDescent="0.3">
      <c r="B1767" s="18" t="str">
        <f t="shared" si="96"/>
        <v>013937 B</v>
      </c>
      <c r="C1767" s="18" t="str">
        <f t="shared" si="94"/>
        <v>PIGAL BERNARD</v>
      </c>
      <c r="D1767" s="18" t="str">
        <f t="shared" si="95"/>
        <v>05034 – BILLARD TROYES AGGLO</v>
      </c>
      <c r="R1767" s="11" t="str">
        <f t="shared" si="93"/>
        <v>013937 B</v>
      </c>
      <c r="T1767"/>
    </row>
    <row r="1768" spans="2:20" ht="15.75" thickBot="1" x14ac:dyDescent="0.3">
      <c r="B1768" s="18" t="str">
        <f t="shared" si="96"/>
        <v>015004 C</v>
      </c>
      <c r="C1768" s="18" t="str">
        <f t="shared" si="94"/>
        <v>PILOTTO LEO</v>
      </c>
      <c r="D1768" s="18" t="str">
        <f t="shared" si="95"/>
        <v>11021 – A.J.B. THIONVILLE</v>
      </c>
      <c r="R1768" s="11" t="str">
        <f t="shared" si="93"/>
        <v>015004 C</v>
      </c>
      <c r="T1768"/>
    </row>
    <row r="1769" spans="2:20" ht="15.75" thickBot="1" x14ac:dyDescent="0.3">
      <c r="B1769" s="18" t="str">
        <f t="shared" si="96"/>
        <v>145737 H</v>
      </c>
      <c r="C1769" s="18" t="str">
        <f t="shared" si="94"/>
        <v>PINIGRY JEAN CHRISTOPHE</v>
      </c>
      <c r="D1769" s="18" t="str">
        <f t="shared" si="95"/>
        <v>05032 – ARCIS BILLARD CLUB</v>
      </c>
      <c r="R1769" s="11" t="str">
        <f t="shared" si="93"/>
        <v>145737 H</v>
      </c>
      <c r="T1769"/>
    </row>
    <row r="1770" spans="2:20" ht="15.75" thickBot="1" x14ac:dyDescent="0.3">
      <c r="B1770" s="18" t="str">
        <f t="shared" si="96"/>
        <v>146537 B</v>
      </c>
      <c r="C1770" s="18" t="str">
        <f t="shared" si="94"/>
        <v>PLIEZ MARCEL</v>
      </c>
      <c r="D1770" s="18" t="str">
        <f t="shared" si="95"/>
        <v>11044 – SAINT-DIE DES VOSGES BILLARD</v>
      </c>
      <c r="R1770" s="11" t="str">
        <f t="shared" si="93"/>
        <v>146537 B</v>
      </c>
      <c r="T1770"/>
    </row>
    <row r="1771" spans="2:20" ht="15.75" thickBot="1" x14ac:dyDescent="0.3">
      <c r="B1771" s="18" t="str">
        <f t="shared" si="96"/>
        <v>150339 M</v>
      </c>
      <c r="C1771" s="18" t="str">
        <f t="shared" si="94"/>
        <v>PLUOT PASCAL</v>
      </c>
      <c r="D1771" s="18" t="str">
        <f t="shared" si="95"/>
        <v>05035 – ROMILLY SPORT 10 SECTION BILLARD</v>
      </c>
      <c r="R1771" s="11" t="str">
        <f t="shared" si="93"/>
        <v>150339 M</v>
      </c>
      <c r="T1771"/>
    </row>
    <row r="1772" spans="2:20" ht="15.75" thickBot="1" x14ac:dyDescent="0.3">
      <c r="B1772" s="18" t="str">
        <f t="shared" si="96"/>
        <v>119612 M</v>
      </c>
      <c r="C1772" s="18" t="str">
        <f t="shared" si="94"/>
        <v>POIROT DOMINIQUE</v>
      </c>
      <c r="D1772" s="18" t="str">
        <f t="shared" si="95"/>
        <v>11005 – E.S. HAGONDANGE</v>
      </c>
      <c r="R1772" s="11" t="str">
        <f t="shared" si="93"/>
        <v>119612 M</v>
      </c>
      <c r="T1772"/>
    </row>
    <row r="1773" spans="2:20" ht="15.75" thickBot="1" x14ac:dyDescent="0.3">
      <c r="B1773" s="18" t="str">
        <f t="shared" si="96"/>
        <v>014831 L</v>
      </c>
      <c r="C1773" s="18" t="str">
        <f t="shared" si="94"/>
        <v>POLEWCZYK MICHEL</v>
      </c>
      <c r="D1773" s="18" t="str">
        <f t="shared" si="95"/>
        <v>11005 – E.S. HAGONDANGE</v>
      </c>
      <c r="R1773" s="11" t="str">
        <f t="shared" si="93"/>
        <v>014831 L</v>
      </c>
      <c r="T1773"/>
    </row>
    <row r="1774" spans="2:20" ht="15.75" thickBot="1" x14ac:dyDescent="0.3">
      <c r="B1774" s="18" t="str">
        <f t="shared" si="96"/>
        <v>109667 Z</v>
      </c>
      <c r="C1774" s="18" t="str">
        <f t="shared" si="94"/>
        <v>POLIN JEAN LUC</v>
      </c>
      <c r="D1774" s="18" t="str">
        <f t="shared" si="95"/>
        <v>11055 – BILLARD CLUB TOULOIS</v>
      </c>
      <c r="R1774" s="11" t="str">
        <f t="shared" si="93"/>
        <v>109667 Z</v>
      </c>
      <c r="T1774"/>
    </row>
    <row r="1775" spans="2:20" ht="15.75" thickBot="1" x14ac:dyDescent="0.3">
      <c r="B1775" s="18" t="str">
        <f t="shared" si="96"/>
        <v>015119 N</v>
      </c>
      <c r="C1775" s="18" t="str">
        <f t="shared" si="94"/>
        <v>PONCET FRANCIS</v>
      </c>
      <c r="D1775" s="18" t="str">
        <f t="shared" si="95"/>
        <v>11003 – BILLARD CLUB BAN SAINT MARTIN</v>
      </c>
      <c r="R1775" s="11" t="str">
        <f t="shared" si="93"/>
        <v>015119 N</v>
      </c>
      <c r="T1775"/>
    </row>
    <row r="1776" spans="2:20" ht="15.75" thickBot="1" x14ac:dyDescent="0.3">
      <c r="B1776" s="18" t="str">
        <f t="shared" si="96"/>
        <v>011867 L</v>
      </c>
      <c r="C1776" s="18" t="str">
        <f t="shared" si="94"/>
        <v>PONSINET DOMINIQUE</v>
      </c>
      <c r="D1776" s="18" t="str">
        <f t="shared" si="95"/>
        <v>05001 – ACAD.CHARLEVILLE-MEZIERES</v>
      </c>
      <c r="R1776" s="11" t="str">
        <f t="shared" si="93"/>
        <v>011867 L</v>
      </c>
      <c r="T1776"/>
    </row>
    <row r="1777" spans="2:20" ht="15.75" thickBot="1" x14ac:dyDescent="0.3">
      <c r="B1777" s="18" t="str">
        <f t="shared" si="96"/>
        <v>143960 Y</v>
      </c>
      <c r="C1777" s="18" t="str">
        <f t="shared" si="94"/>
        <v>PONTHIEU DJASON</v>
      </c>
      <c r="D1777" s="18" t="str">
        <f t="shared" si="95"/>
        <v>05043 – ACAD. TAPIS VERT DE REIMS</v>
      </c>
      <c r="R1777" s="11" t="str">
        <f t="shared" si="93"/>
        <v>143960 Y</v>
      </c>
      <c r="T1777"/>
    </row>
    <row r="1778" spans="2:20" ht="15.75" thickBot="1" x14ac:dyDescent="0.3">
      <c r="B1778" s="18" t="str">
        <f t="shared" si="96"/>
        <v>149791 R</v>
      </c>
      <c r="C1778" s="18" t="str">
        <f t="shared" si="94"/>
        <v>PORNAIN FRANCOIS</v>
      </c>
      <c r="D1778" s="18" t="str">
        <f t="shared" si="95"/>
        <v>01070 – FCM BILLARD</v>
      </c>
      <c r="R1778" s="11" t="str">
        <f t="shared" si="93"/>
        <v>149791 R</v>
      </c>
      <c r="T1778"/>
    </row>
    <row r="1779" spans="2:20" ht="15.75" thickBot="1" x14ac:dyDescent="0.3">
      <c r="B1779" s="18" t="str">
        <f t="shared" si="96"/>
        <v>015051 X</v>
      </c>
      <c r="C1779" s="18" t="str">
        <f t="shared" si="94"/>
        <v>POTHIER CHRISTOPHE</v>
      </c>
      <c r="D1779" s="18" t="str">
        <f t="shared" si="95"/>
        <v>11048 – ACADEMIE DE BILLARD DE ST DIZIER</v>
      </c>
      <c r="R1779" s="11" t="str">
        <f t="shared" si="93"/>
        <v>015051 X</v>
      </c>
      <c r="T1779"/>
    </row>
    <row r="1780" spans="2:20" ht="15.75" thickBot="1" x14ac:dyDescent="0.3">
      <c r="B1780" s="18" t="str">
        <f t="shared" si="96"/>
        <v>130986 Y</v>
      </c>
      <c r="C1780" s="18" t="str">
        <f t="shared" si="94"/>
        <v>POULET BERNARD</v>
      </c>
      <c r="D1780" s="18" t="str">
        <f t="shared" si="95"/>
        <v>05032 – ARCIS BILLARD CLUB</v>
      </c>
      <c r="R1780" s="11" t="str">
        <f t="shared" si="93"/>
        <v>130986 Y</v>
      </c>
      <c r="T1780"/>
    </row>
    <row r="1781" spans="2:20" ht="15.75" thickBot="1" x14ac:dyDescent="0.3">
      <c r="B1781" s="18" t="str">
        <f t="shared" si="96"/>
        <v>015005 D</v>
      </c>
      <c r="C1781" s="18" t="str">
        <f t="shared" si="94"/>
        <v>POZZOLO JEAN PIERRE</v>
      </c>
      <c r="D1781" s="18" t="str">
        <f t="shared" si="95"/>
        <v>11078 – BILLARD CLUB DE BRIEY</v>
      </c>
      <c r="R1781" s="11" t="str">
        <f t="shared" si="93"/>
        <v>015005 D</v>
      </c>
      <c r="T1781"/>
    </row>
    <row r="1782" spans="2:20" ht="15.75" thickBot="1" x14ac:dyDescent="0.3">
      <c r="B1782" s="18" t="str">
        <f t="shared" si="96"/>
        <v>148012 H</v>
      </c>
      <c r="C1782" s="18" t="str">
        <f t="shared" si="94"/>
        <v>PROBST JACQUES</v>
      </c>
      <c r="D1782" s="18" t="str">
        <f t="shared" si="95"/>
        <v>05043 – ACAD. TAPIS VERT DE REIMS</v>
      </c>
      <c r="R1782" s="11" t="str">
        <f t="shared" si="93"/>
        <v>148012 H</v>
      </c>
      <c r="T1782"/>
    </row>
    <row r="1783" spans="2:20" ht="15.75" thickBot="1" x14ac:dyDescent="0.3">
      <c r="B1783" s="18" t="str">
        <f t="shared" si="96"/>
        <v>102767 P</v>
      </c>
      <c r="C1783" s="18" t="str">
        <f t="shared" si="94"/>
        <v>PRZYBYLKO MICHEL</v>
      </c>
      <c r="D1783" s="18" t="str">
        <f t="shared" si="95"/>
        <v>11048 – ACADEMIE DE BILLARD DE ST DIZIER</v>
      </c>
      <c r="R1783" s="11" t="str">
        <f t="shared" si="93"/>
        <v>102767 P</v>
      </c>
      <c r="T1783"/>
    </row>
    <row r="1784" spans="2:20" ht="15.75" thickBot="1" x14ac:dyDescent="0.3">
      <c r="B1784" s="18" t="str">
        <f t="shared" si="96"/>
        <v>147987 F</v>
      </c>
      <c r="C1784" s="18" t="str">
        <f t="shared" si="94"/>
        <v>QUIQUAND MICHEL</v>
      </c>
      <c r="D1784" s="18" t="str">
        <f t="shared" si="95"/>
        <v>01044 – F.C. MULHOUSE</v>
      </c>
      <c r="R1784" s="11" t="str">
        <f t="shared" si="93"/>
        <v>147987 F</v>
      </c>
      <c r="T1784"/>
    </row>
    <row r="1785" spans="2:20" ht="15.75" thickBot="1" x14ac:dyDescent="0.3">
      <c r="B1785" s="18" t="str">
        <f t="shared" si="96"/>
        <v>122463 D</v>
      </c>
      <c r="C1785" s="18" t="str">
        <f t="shared" si="94"/>
        <v>QUIRI DANIEL</v>
      </c>
      <c r="D1785" s="18" t="str">
        <f t="shared" si="95"/>
        <v>01035 – B.C. 60 COCOBEN</v>
      </c>
      <c r="R1785" s="11" t="str">
        <f t="shared" si="93"/>
        <v>122463 D</v>
      </c>
      <c r="T1785"/>
    </row>
    <row r="1786" spans="2:20" ht="15.75" thickBot="1" x14ac:dyDescent="0.3">
      <c r="B1786" s="18" t="str">
        <f t="shared" si="96"/>
        <v>014934 K</v>
      </c>
      <c r="C1786" s="18" t="str">
        <f t="shared" si="94"/>
        <v>RABANES DOMINIQUE</v>
      </c>
      <c r="D1786" s="18" t="str">
        <f t="shared" si="95"/>
        <v>11034 – BILLARD CLUB EPINAL</v>
      </c>
      <c r="R1786" s="11" t="str">
        <f t="shared" si="93"/>
        <v>014934 K</v>
      </c>
      <c r="T1786"/>
    </row>
    <row r="1787" spans="2:20" ht="15.75" thickBot="1" x14ac:dyDescent="0.3">
      <c r="B1787" s="18" t="str">
        <f t="shared" si="96"/>
        <v>010371 X</v>
      </c>
      <c r="C1787" s="18" t="str">
        <f t="shared" si="94"/>
        <v>RAUBER BERNARD</v>
      </c>
      <c r="D1787" s="18" t="str">
        <f t="shared" si="95"/>
        <v>01017 – B.C. MULHOUSE</v>
      </c>
      <c r="R1787" s="11" t="str">
        <f t="shared" si="93"/>
        <v>010371 X</v>
      </c>
      <c r="T1787"/>
    </row>
    <row r="1788" spans="2:20" ht="15.75" thickBot="1" x14ac:dyDescent="0.3">
      <c r="B1788" s="18" t="str">
        <f t="shared" si="96"/>
        <v>144517 J</v>
      </c>
      <c r="C1788" s="18" t="str">
        <f t="shared" si="94"/>
        <v>RAUCROY JEAN PIERRE</v>
      </c>
      <c r="D1788" s="18" t="str">
        <f t="shared" si="95"/>
        <v>05001 – ACAD.CHARLEVILLE-MEZIERES</v>
      </c>
      <c r="R1788" s="11" t="str">
        <f t="shared" si="93"/>
        <v>144517 J</v>
      </c>
      <c r="T1788"/>
    </row>
    <row r="1789" spans="2:20" ht="15.75" thickBot="1" x14ac:dyDescent="0.3">
      <c r="B1789" s="18" t="str">
        <f t="shared" si="96"/>
        <v>112364 S</v>
      </c>
      <c r="C1789" s="18" t="str">
        <f t="shared" si="94"/>
        <v>RAVAGLI FRANCOIS</v>
      </c>
      <c r="D1789" s="18" t="str">
        <f t="shared" si="95"/>
        <v>11067 – BILLARD CLUB FLORANGE</v>
      </c>
      <c r="R1789" s="11" t="str">
        <f t="shared" si="93"/>
        <v>112364 S</v>
      </c>
      <c r="T1789"/>
    </row>
    <row r="1790" spans="2:20" ht="15.75" thickBot="1" x14ac:dyDescent="0.3">
      <c r="B1790" s="18" t="str">
        <f t="shared" si="96"/>
        <v>011775 X</v>
      </c>
      <c r="C1790" s="18" t="str">
        <f t="shared" si="94"/>
        <v>RAVILLION DANIEL</v>
      </c>
      <c r="D1790" s="18" t="str">
        <f t="shared" si="95"/>
        <v>05041 – BILLARD CLUB DE GRAUVES</v>
      </c>
      <c r="R1790" s="11" t="str">
        <f t="shared" si="93"/>
        <v>011775 X</v>
      </c>
      <c r="T1790"/>
    </row>
    <row r="1791" spans="2:20" ht="15.75" thickBot="1" x14ac:dyDescent="0.3">
      <c r="B1791" s="18" t="str">
        <f t="shared" si="96"/>
        <v>011885 D</v>
      </c>
      <c r="C1791" s="18" t="str">
        <f t="shared" si="94"/>
        <v>REBOUL FRANCIS</v>
      </c>
      <c r="D1791" s="18" t="str">
        <f t="shared" si="95"/>
        <v>05023 – BILLARD CLUB NOGENTAIS</v>
      </c>
      <c r="R1791" s="11" t="str">
        <f t="shared" si="93"/>
        <v>011885 D</v>
      </c>
      <c r="T1791"/>
    </row>
    <row r="1792" spans="2:20" ht="15.75" thickBot="1" x14ac:dyDescent="0.3">
      <c r="B1792" s="18" t="str">
        <f t="shared" si="96"/>
        <v>015010 I</v>
      </c>
      <c r="C1792" s="18" t="str">
        <f t="shared" si="94"/>
        <v>REININGER ROBERT</v>
      </c>
      <c r="D1792" s="18" t="str">
        <f t="shared" si="95"/>
        <v>11021 – A.J.B. THIONVILLE</v>
      </c>
      <c r="R1792" s="11" t="str">
        <f t="shared" si="93"/>
        <v>015010 I</v>
      </c>
      <c r="T1792"/>
    </row>
    <row r="1793" spans="2:20" ht="15.75" thickBot="1" x14ac:dyDescent="0.3">
      <c r="B1793" s="18" t="str">
        <f t="shared" si="96"/>
        <v>166312 Z</v>
      </c>
      <c r="C1793" s="18" t="str">
        <f t="shared" si="94"/>
        <v>REIS ANTOINE</v>
      </c>
      <c r="D1793" s="18" t="str">
        <f t="shared" si="95"/>
        <v>11013 – BILLARD CLUB METZ</v>
      </c>
      <c r="R1793" s="11" t="str">
        <f t="shared" si="93"/>
        <v>166312 Z</v>
      </c>
      <c r="T1793"/>
    </row>
    <row r="1794" spans="2:20" ht="15.75" thickBot="1" x14ac:dyDescent="0.3">
      <c r="B1794" s="18" t="str">
        <f t="shared" si="96"/>
        <v>152951 B</v>
      </c>
      <c r="C1794" s="18" t="str">
        <f t="shared" si="94"/>
        <v>REIS FERNAND</v>
      </c>
      <c r="D1794" s="18" t="str">
        <f t="shared" si="95"/>
        <v>11013 – BILLARD CLUB METZ</v>
      </c>
      <c r="R1794" s="11" t="str">
        <f t="shared" ref="R1794:R1857" si="97">B1794</f>
        <v>152951 B</v>
      </c>
      <c r="T1794"/>
    </row>
    <row r="1795" spans="2:20" ht="15.75" thickBot="1" x14ac:dyDescent="0.3">
      <c r="B1795" s="18" t="str">
        <f t="shared" si="96"/>
        <v>014034 U</v>
      </c>
      <c r="C1795" s="18" t="str">
        <f t="shared" si="94"/>
        <v>REMANDE FABRICE</v>
      </c>
      <c r="D1795" s="18" t="str">
        <f t="shared" si="95"/>
        <v>01004 – B.C. BISCHHEIM</v>
      </c>
      <c r="R1795" s="11" t="str">
        <f t="shared" si="97"/>
        <v>014034 U</v>
      </c>
      <c r="T1795"/>
    </row>
    <row r="1796" spans="2:20" ht="15.75" thickBot="1" x14ac:dyDescent="0.3">
      <c r="B1796" s="18" t="str">
        <f t="shared" si="96"/>
        <v>140909 P</v>
      </c>
      <c r="C1796" s="18" t="str">
        <f t="shared" si="94"/>
        <v>REMY FRANCOIS</v>
      </c>
      <c r="D1796" s="18" t="str">
        <f t="shared" si="95"/>
        <v>05023 – BILLARD CLUB NOGENTAIS</v>
      </c>
      <c r="R1796" s="11" t="str">
        <f t="shared" si="97"/>
        <v>140909 P</v>
      </c>
      <c r="T1796"/>
    </row>
    <row r="1797" spans="2:20" ht="15.75" thickBot="1" x14ac:dyDescent="0.3">
      <c r="B1797" s="18" t="str">
        <f t="shared" si="96"/>
        <v>141075 Z</v>
      </c>
      <c r="C1797" s="18" t="str">
        <f t="shared" si="94"/>
        <v>REMY FRANCOIS</v>
      </c>
      <c r="D1797" s="18" t="str">
        <f t="shared" si="95"/>
        <v>11053 – BILLARD CLUB LINEEN</v>
      </c>
      <c r="R1797" s="11" t="str">
        <f t="shared" si="97"/>
        <v>141075 Z</v>
      </c>
      <c r="T1797"/>
    </row>
    <row r="1798" spans="2:20" ht="15.75" thickBot="1" x14ac:dyDescent="0.3">
      <c r="B1798" s="18" t="str">
        <f t="shared" si="96"/>
        <v>137307 B</v>
      </c>
      <c r="C1798" s="18" t="str">
        <f t="shared" si="94"/>
        <v>REMY PATRICK</v>
      </c>
      <c r="D1798" s="18" t="str">
        <f t="shared" si="95"/>
        <v>01006 – AMICALE DE BILLARD ECKBOLSHEIM</v>
      </c>
      <c r="R1798" s="11" t="str">
        <f t="shared" si="97"/>
        <v>137307 B</v>
      </c>
      <c r="T1798"/>
    </row>
    <row r="1799" spans="2:20" ht="15.75" thickBot="1" x14ac:dyDescent="0.3">
      <c r="B1799" s="18" t="str">
        <f t="shared" si="96"/>
        <v>113155 D</v>
      </c>
      <c r="C1799" s="18" t="str">
        <f t="shared" si="94"/>
        <v>RENARD GABRIEL</v>
      </c>
      <c r="D1799" s="18" t="str">
        <f t="shared" si="95"/>
        <v>05045 – BILLARD CLUB AGEEN</v>
      </c>
      <c r="R1799" s="11" t="str">
        <f t="shared" si="97"/>
        <v>113155 D</v>
      </c>
      <c r="T1799"/>
    </row>
    <row r="1800" spans="2:20" ht="15.75" thickBot="1" x14ac:dyDescent="0.3">
      <c r="B1800" s="18" t="str">
        <f t="shared" si="96"/>
        <v>181930 A</v>
      </c>
      <c r="C1800" s="18" t="str">
        <f t="shared" si="94"/>
        <v>RENAUX ANDRE</v>
      </c>
      <c r="D1800" s="18" t="str">
        <f t="shared" si="95"/>
        <v>11022 – ACADEMIE DE BILLARD SAINT-MAX / NANCY</v>
      </c>
      <c r="R1800" s="11" t="str">
        <f t="shared" si="97"/>
        <v>181930 A</v>
      </c>
      <c r="T1800"/>
    </row>
    <row r="1801" spans="2:20" ht="15.75" thickBot="1" x14ac:dyDescent="0.3">
      <c r="B1801" s="18" t="str">
        <f t="shared" si="96"/>
        <v>132214 E</v>
      </c>
      <c r="C1801" s="18" t="str">
        <f t="shared" si="94"/>
        <v>RENE DENIS</v>
      </c>
      <c r="D1801" s="18" t="str">
        <f t="shared" si="95"/>
        <v>11050 – BILLARD CLUB SAINT MIHIEL</v>
      </c>
      <c r="R1801" s="11" t="str">
        <f t="shared" si="97"/>
        <v>132214 E</v>
      </c>
      <c r="T1801"/>
    </row>
    <row r="1802" spans="2:20" ht="15.75" thickBot="1" x14ac:dyDescent="0.3">
      <c r="B1802" s="18" t="str">
        <f t="shared" si="96"/>
        <v>102906 Y</v>
      </c>
      <c r="C1802" s="18" t="str">
        <f t="shared" si="94"/>
        <v>RICHARD FRANCIS</v>
      </c>
      <c r="D1802" s="18" t="str">
        <f t="shared" si="95"/>
        <v>11022 – ACADEMIE DE BILLARD SAINT-MAX / NANCY</v>
      </c>
      <c r="R1802" s="11" t="str">
        <f t="shared" si="97"/>
        <v>102906 Y</v>
      </c>
      <c r="T1802"/>
    </row>
    <row r="1803" spans="2:20" ht="15.75" thickBot="1" x14ac:dyDescent="0.3">
      <c r="B1803" s="18" t="str">
        <f t="shared" si="96"/>
        <v>010094 G</v>
      </c>
      <c r="C1803" s="18" t="str">
        <f t="shared" si="94"/>
        <v>RIGAULT JEAN LOU</v>
      </c>
      <c r="D1803" s="18" t="str">
        <f t="shared" si="95"/>
        <v>01002 – B.C 1935 STRASBOURG-SCHILTIGHEIM</v>
      </c>
      <c r="R1803" s="11" t="str">
        <f t="shared" si="97"/>
        <v>010094 G</v>
      </c>
      <c r="T1803"/>
    </row>
    <row r="1804" spans="2:20" ht="15.75" thickBot="1" x14ac:dyDescent="0.3">
      <c r="B1804" s="18" t="str">
        <f t="shared" si="96"/>
        <v>101987 P</v>
      </c>
      <c r="C1804" s="18" t="str">
        <f t="shared" si="94"/>
        <v>RIOTTO JEROME</v>
      </c>
      <c r="D1804" s="18" t="str">
        <f t="shared" si="95"/>
        <v>01041 – COLMAR BILLARD CLUB 71</v>
      </c>
      <c r="R1804" s="11" t="str">
        <f t="shared" si="97"/>
        <v>101987 P</v>
      </c>
      <c r="T1804"/>
    </row>
    <row r="1805" spans="2:20" ht="15.75" thickBot="1" x14ac:dyDescent="0.3">
      <c r="B1805" s="18" t="str">
        <f t="shared" si="96"/>
        <v>132168 K</v>
      </c>
      <c r="C1805" s="18" t="str">
        <f t="shared" si="94"/>
        <v>RIQUEL JEAN JACQUES</v>
      </c>
      <c r="D1805" s="18" t="str">
        <f t="shared" si="95"/>
        <v>05001 – ACAD.CHARLEVILLE-MEZIERES</v>
      </c>
      <c r="R1805" s="11" t="str">
        <f t="shared" si="97"/>
        <v>132168 K</v>
      </c>
      <c r="T1805"/>
    </row>
    <row r="1806" spans="2:20" ht="15.75" thickBot="1" x14ac:dyDescent="0.3">
      <c r="B1806" s="18" t="str">
        <f t="shared" si="96"/>
        <v>115813 J</v>
      </c>
      <c r="C1806" s="18" t="str">
        <f t="shared" si="94"/>
        <v>RISS FRANCIS</v>
      </c>
      <c r="D1806" s="18" t="str">
        <f t="shared" si="95"/>
        <v>01070 – FCM BILLARD</v>
      </c>
      <c r="R1806" s="11" t="str">
        <f t="shared" si="97"/>
        <v>115813 J</v>
      </c>
      <c r="T1806"/>
    </row>
    <row r="1807" spans="2:20" ht="15.75" thickBot="1" x14ac:dyDescent="0.3">
      <c r="B1807" s="18" t="str">
        <f t="shared" si="96"/>
        <v>010043 H</v>
      </c>
      <c r="C1807" s="18" t="str">
        <f t="shared" si="94"/>
        <v>RITTER CHARLES</v>
      </c>
      <c r="D1807" s="18" t="str">
        <f t="shared" si="95"/>
        <v>01006 – AMICALE DE BILLARD ECKBOLSHEIM</v>
      </c>
      <c r="R1807" s="11" t="str">
        <f t="shared" si="97"/>
        <v>010043 H</v>
      </c>
      <c r="T1807"/>
    </row>
    <row r="1808" spans="2:20" ht="15.75" thickBot="1" x14ac:dyDescent="0.3">
      <c r="B1808" s="18" t="str">
        <f t="shared" si="96"/>
        <v>129754 O</v>
      </c>
      <c r="C1808" s="18" t="str">
        <f t="shared" si="94"/>
        <v>RIVIERE BERNARD</v>
      </c>
      <c r="D1808" s="18" t="str">
        <f t="shared" si="95"/>
        <v>05032 – ARCIS BILLARD CLUB</v>
      </c>
      <c r="R1808" s="11" t="str">
        <f t="shared" si="97"/>
        <v>129754 O</v>
      </c>
      <c r="T1808"/>
    </row>
    <row r="1809" spans="2:20" ht="15.75" thickBot="1" x14ac:dyDescent="0.3">
      <c r="B1809" s="18" t="str">
        <f t="shared" si="96"/>
        <v>011824 U</v>
      </c>
      <c r="C1809" s="18" t="str">
        <f t="shared" si="94"/>
        <v>RIVIERE BERNARD</v>
      </c>
      <c r="D1809" s="18" t="str">
        <f t="shared" si="95"/>
        <v>05043 – ACAD. TAPIS VERT DE REIMS</v>
      </c>
      <c r="R1809" s="11" t="str">
        <f t="shared" si="97"/>
        <v>011824 U</v>
      </c>
      <c r="T1809"/>
    </row>
    <row r="1810" spans="2:20" ht="15.75" thickBot="1" x14ac:dyDescent="0.3">
      <c r="B1810" s="18" t="str">
        <f t="shared" si="96"/>
        <v>015129 X</v>
      </c>
      <c r="C1810" s="18" t="str">
        <f t="shared" si="94"/>
        <v>RIVOAL MARCEL</v>
      </c>
      <c r="D1810" s="18" t="str">
        <f t="shared" si="95"/>
        <v>11051 – BILLARD CLUB BARISIEN</v>
      </c>
      <c r="R1810" s="11" t="str">
        <f t="shared" si="97"/>
        <v>015129 X</v>
      </c>
      <c r="T1810"/>
    </row>
    <row r="1811" spans="2:20" ht="15.75" thickBot="1" x14ac:dyDescent="0.3">
      <c r="B1811" s="18" t="str">
        <f t="shared" si="96"/>
        <v>010278 I</v>
      </c>
      <c r="C1811" s="18" t="str">
        <f t="shared" si="94"/>
        <v>RIZZO LEONARD</v>
      </c>
      <c r="D1811" s="18" t="str">
        <f t="shared" si="95"/>
        <v>01010 – B.C. LINGOLSHEIM</v>
      </c>
      <c r="R1811" s="11" t="str">
        <f t="shared" si="97"/>
        <v>010278 I</v>
      </c>
      <c r="T1811"/>
    </row>
    <row r="1812" spans="2:20" ht="15.75" thickBot="1" x14ac:dyDescent="0.3">
      <c r="B1812" s="18" t="str">
        <f t="shared" si="96"/>
        <v>102807 D</v>
      </c>
      <c r="C1812" s="18" t="str">
        <f t="shared" si="94"/>
        <v>RODRIGUEZ JOSE</v>
      </c>
      <c r="D1812" s="18" t="str">
        <f t="shared" si="95"/>
        <v>11005 – E.S. HAGONDANGE</v>
      </c>
      <c r="R1812" s="11" t="str">
        <f t="shared" si="97"/>
        <v>102807 D</v>
      </c>
      <c r="T1812"/>
    </row>
    <row r="1813" spans="2:20" ht="15.75" thickBot="1" x14ac:dyDescent="0.3">
      <c r="B1813" s="18" t="str">
        <f t="shared" si="96"/>
        <v>134485 N</v>
      </c>
      <c r="C1813" s="18" t="str">
        <f t="shared" si="94"/>
        <v>ROEDIGER ANDRE</v>
      </c>
      <c r="D1813" s="18" t="str">
        <f t="shared" si="95"/>
        <v>01027 – B.C. GUEBWILLER</v>
      </c>
      <c r="R1813" s="11" t="str">
        <f t="shared" si="97"/>
        <v>134485 N</v>
      </c>
      <c r="T1813"/>
    </row>
    <row r="1814" spans="2:20" ht="15.75" thickBot="1" x14ac:dyDescent="0.3">
      <c r="B1814" s="18" t="str">
        <f t="shared" si="96"/>
        <v>155692 F</v>
      </c>
      <c r="C1814" s="18" t="str">
        <f t="shared" ref="C1814:C1877" si="98">G514</f>
        <v>ROLLET PHILIPPE</v>
      </c>
      <c r="D1814" s="18" t="str">
        <f t="shared" ref="D1814:D1877" si="99">H514</f>
        <v>05043 – ACAD. TAPIS VERT DE REIMS</v>
      </c>
      <c r="R1814" s="11" t="str">
        <f t="shared" si="97"/>
        <v>155692 F</v>
      </c>
      <c r="T1814"/>
    </row>
    <row r="1815" spans="2:20" ht="15.75" thickBot="1" x14ac:dyDescent="0.3">
      <c r="B1815" s="18" t="str">
        <f t="shared" ref="B1815:B1878" si="100">F515</f>
        <v>011848 S</v>
      </c>
      <c r="C1815" s="18" t="str">
        <f t="shared" si="98"/>
        <v>RONDEAU ANDRE</v>
      </c>
      <c r="D1815" s="18" t="str">
        <f t="shared" si="99"/>
        <v>05028 – BILLARD CLUB DE MARIGNY ST FLAVY</v>
      </c>
      <c r="R1815" s="11" t="str">
        <f t="shared" si="97"/>
        <v>011848 S</v>
      </c>
      <c r="T1815"/>
    </row>
    <row r="1816" spans="2:20" ht="15.75" thickBot="1" x14ac:dyDescent="0.3">
      <c r="B1816" s="18" t="str">
        <f t="shared" si="100"/>
        <v>102762 K</v>
      </c>
      <c r="C1816" s="18" t="str">
        <f t="shared" si="98"/>
        <v>ROSE STEPHANE</v>
      </c>
      <c r="D1816" s="18" t="str">
        <f t="shared" si="99"/>
        <v>11051 – BILLARD CLUB BARISIEN</v>
      </c>
      <c r="R1816" s="11" t="str">
        <f t="shared" si="97"/>
        <v>102762 K</v>
      </c>
      <c r="T1816"/>
    </row>
    <row r="1817" spans="2:20" ht="15.75" thickBot="1" x14ac:dyDescent="0.3">
      <c r="B1817" s="18" t="str">
        <f t="shared" si="100"/>
        <v>151760 G</v>
      </c>
      <c r="C1817" s="18" t="str">
        <f t="shared" si="98"/>
        <v>ROSENBERGER BERNARD</v>
      </c>
      <c r="D1817" s="18" t="str">
        <f t="shared" si="99"/>
        <v>11078 – BILLARD CLUB DE BRIEY</v>
      </c>
      <c r="R1817" s="11" t="str">
        <f t="shared" si="97"/>
        <v>151760 G</v>
      </c>
      <c r="T1817"/>
    </row>
    <row r="1818" spans="2:20" ht="15.75" thickBot="1" x14ac:dyDescent="0.3">
      <c r="B1818" s="18" t="str">
        <f t="shared" si="100"/>
        <v>160750 D</v>
      </c>
      <c r="C1818" s="18" t="str">
        <f t="shared" si="98"/>
        <v>ROUSSEAU JEAN PIERRE</v>
      </c>
      <c r="D1818" s="18" t="str">
        <f t="shared" si="99"/>
        <v>05028 – BILLARD CLUB DE MARIGNY ST FLAVY</v>
      </c>
      <c r="R1818" s="11" t="str">
        <f t="shared" si="97"/>
        <v>160750 D</v>
      </c>
      <c r="T1818"/>
    </row>
    <row r="1819" spans="2:20" ht="15.75" thickBot="1" x14ac:dyDescent="0.3">
      <c r="B1819" s="18" t="str">
        <f t="shared" si="100"/>
        <v>011861 F</v>
      </c>
      <c r="C1819" s="18" t="str">
        <f t="shared" si="98"/>
        <v>ROUSSEAUX OLIVIER</v>
      </c>
      <c r="D1819" s="18" t="str">
        <f t="shared" si="99"/>
        <v>05043 – ACAD. TAPIS VERT DE REIMS</v>
      </c>
      <c r="R1819" s="11" t="str">
        <f t="shared" si="97"/>
        <v>011861 F</v>
      </c>
      <c r="T1819"/>
    </row>
    <row r="1820" spans="2:20" ht="15.75" thickBot="1" x14ac:dyDescent="0.3">
      <c r="B1820" s="18" t="str">
        <f t="shared" si="100"/>
        <v>012020 I</v>
      </c>
      <c r="C1820" s="18" t="str">
        <f t="shared" si="98"/>
        <v>RUELLET DANIEL</v>
      </c>
      <c r="D1820" s="18" t="str">
        <f t="shared" si="99"/>
        <v>05049 – BILLARD CLUB NEUVILLETTE</v>
      </c>
      <c r="R1820" s="11" t="str">
        <f t="shared" si="97"/>
        <v>012020 I</v>
      </c>
      <c r="T1820"/>
    </row>
    <row r="1821" spans="2:20" ht="15.75" thickBot="1" x14ac:dyDescent="0.3">
      <c r="B1821" s="18" t="str">
        <f t="shared" si="100"/>
        <v>124195 T</v>
      </c>
      <c r="C1821" s="18" t="str">
        <f t="shared" si="98"/>
        <v>RUER ROBERT</v>
      </c>
      <c r="D1821" s="18" t="str">
        <f t="shared" si="99"/>
        <v>11034 – BILLARD CLUB EPINAL</v>
      </c>
      <c r="R1821" s="11" t="str">
        <f t="shared" si="97"/>
        <v>124195 T</v>
      </c>
      <c r="T1821"/>
    </row>
    <row r="1822" spans="2:20" ht="15.75" thickBot="1" x14ac:dyDescent="0.3">
      <c r="B1822" s="18" t="str">
        <f t="shared" si="100"/>
        <v>137306 A</v>
      </c>
      <c r="C1822" s="18" t="str">
        <f t="shared" si="98"/>
        <v>RUHLIN PASCAL</v>
      </c>
      <c r="D1822" s="18" t="str">
        <f t="shared" si="99"/>
        <v>01006 – AMICALE DE BILLARD ECKBOLSHEIM</v>
      </c>
      <c r="R1822" s="11" t="str">
        <f t="shared" si="97"/>
        <v>137306 A</v>
      </c>
      <c r="T1822"/>
    </row>
    <row r="1823" spans="2:20" ht="15.75" thickBot="1" x14ac:dyDescent="0.3">
      <c r="B1823" s="18" t="str">
        <f t="shared" si="100"/>
        <v>120525 P</v>
      </c>
      <c r="C1823" s="18" t="str">
        <f t="shared" si="98"/>
        <v>RUZZON BRUNO</v>
      </c>
      <c r="D1823" s="18" t="str">
        <f t="shared" si="99"/>
        <v>11007 – BILLARD CLUB KNUTANGE</v>
      </c>
      <c r="R1823" s="11" t="str">
        <f t="shared" si="97"/>
        <v>120525 P</v>
      </c>
      <c r="T1823"/>
    </row>
    <row r="1824" spans="2:20" ht="15.75" thickBot="1" x14ac:dyDescent="0.3">
      <c r="B1824" s="18" t="str">
        <f t="shared" si="100"/>
        <v>014759 R</v>
      </c>
      <c r="C1824" s="18" t="str">
        <f t="shared" si="98"/>
        <v>RUZZON NOEL</v>
      </c>
      <c r="D1824" s="18" t="str">
        <f t="shared" si="99"/>
        <v>11001 – BILLARD CLUB ALGRANGE</v>
      </c>
      <c r="R1824" s="11" t="str">
        <f t="shared" si="97"/>
        <v>014759 R</v>
      </c>
      <c r="T1824"/>
    </row>
    <row r="1825" spans="2:20" ht="15.75" thickBot="1" x14ac:dyDescent="0.3">
      <c r="B1825" s="18" t="str">
        <f t="shared" si="100"/>
        <v>015108 C</v>
      </c>
      <c r="C1825" s="18" t="str">
        <f t="shared" si="98"/>
        <v>SACHELI JACQUES</v>
      </c>
      <c r="D1825" s="18" t="str">
        <f t="shared" si="99"/>
        <v>11078 – BILLARD CLUB DE BRIEY</v>
      </c>
      <c r="R1825" s="11" t="str">
        <f t="shared" si="97"/>
        <v>015108 C</v>
      </c>
      <c r="T1825"/>
    </row>
    <row r="1826" spans="2:20" ht="15.75" thickBot="1" x14ac:dyDescent="0.3">
      <c r="B1826" s="18" t="str">
        <f t="shared" si="100"/>
        <v>015089 J</v>
      </c>
      <c r="C1826" s="18" t="str">
        <f t="shared" si="98"/>
        <v>SACRISTANI ALBERT</v>
      </c>
      <c r="D1826" s="18" t="str">
        <f t="shared" si="99"/>
        <v>11072 – AMICALE BILLARD DE MAGNY</v>
      </c>
      <c r="R1826" s="11" t="str">
        <f t="shared" si="97"/>
        <v>015089 J</v>
      </c>
      <c r="T1826"/>
    </row>
    <row r="1827" spans="2:20" ht="15.75" thickBot="1" x14ac:dyDescent="0.3">
      <c r="B1827" s="18" t="str">
        <f t="shared" si="100"/>
        <v>128802 Y</v>
      </c>
      <c r="C1827" s="18" t="str">
        <f t="shared" si="98"/>
        <v>SALET WILLIAM</v>
      </c>
      <c r="D1827" s="18" t="str">
        <f t="shared" si="99"/>
        <v>11072 – AMICALE BILLARD DE MAGNY</v>
      </c>
      <c r="R1827" s="11" t="str">
        <f t="shared" si="97"/>
        <v>128802 Y</v>
      </c>
      <c r="T1827"/>
    </row>
    <row r="1828" spans="2:20" ht="15.75" thickBot="1" x14ac:dyDescent="0.3">
      <c r="B1828" s="18" t="str">
        <f t="shared" si="100"/>
        <v>015071 R</v>
      </c>
      <c r="C1828" s="18" t="str">
        <f t="shared" si="98"/>
        <v>SALGADO ANTONIO</v>
      </c>
      <c r="D1828" s="18" t="str">
        <f t="shared" si="99"/>
        <v>11034 – BILLARD CLUB EPINAL</v>
      </c>
      <c r="R1828" s="11" t="str">
        <f t="shared" si="97"/>
        <v>015071 R</v>
      </c>
      <c r="T1828"/>
    </row>
    <row r="1829" spans="2:20" ht="15.75" thickBot="1" x14ac:dyDescent="0.3">
      <c r="B1829" s="18" t="str">
        <f t="shared" si="100"/>
        <v>102768 Q</v>
      </c>
      <c r="C1829" s="18" t="str">
        <f t="shared" si="98"/>
        <v>SANCHEZ ROLAND</v>
      </c>
      <c r="D1829" s="18" t="str">
        <f t="shared" si="99"/>
        <v>11048 – ACADEMIE DE BILLARD DE ST DIZIER</v>
      </c>
      <c r="R1829" s="11" t="str">
        <f t="shared" si="97"/>
        <v>102768 Q</v>
      </c>
      <c r="T1829"/>
    </row>
    <row r="1830" spans="2:20" ht="15.75" thickBot="1" x14ac:dyDescent="0.3">
      <c r="B1830" s="18" t="str">
        <f t="shared" si="100"/>
        <v>010013 D</v>
      </c>
      <c r="C1830" s="18" t="str">
        <f t="shared" si="98"/>
        <v>SANDRIN PATRICK</v>
      </c>
      <c r="D1830" s="18" t="str">
        <f t="shared" si="99"/>
        <v>01035 – B.C. 60 COCOBEN</v>
      </c>
      <c r="R1830" s="11" t="str">
        <f t="shared" si="97"/>
        <v>010013 D</v>
      </c>
      <c r="T1830"/>
    </row>
    <row r="1831" spans="2:20" ht="15.75" thickBot="1" x14ac:dyDescent="0.3">
      <c r="B1831" s="18" t="str">
        <f t="shared" si="100"/>
        <v>143537 R</v>
      </c>
      <c r="C1831" s="18" t="str">
        <f t="shared" si="98"/>
        <v>SARTORI ALAIN</v>
      </c>
      <c r="D1831" s="18" t="str">
        <f t="shared" si="99"/>
        <v>01070 – FCM BILLARD</v>
      </c>
      <c r="R1831" s="11" t="str">
        <f t="shared" si="97"/>
        <v>143537 R</v>
      </c>
      <c r="T1831"/>
    </row>
    <row r="1832" spans="2:20" ht="15.75" thickBot="1" x14ac:dyDescent="0.3">
      <c r="B1832" s="18" t="str">
        <f t="shared" si="100"/>
        <v>141128 A</v>
      </c>
      <c r="C1832" s="18" t="str">
        <f t="shared" si="98"/>
        <v>SAUNERON YVES</v>
      </c>
      <c r="D1832" s="18" t="str">
        <f t="shared" si="99"/>
        <v>05001 – ACAD.CHARLEVILLE-MEZIERES</v>
      </c>
      <c r="R1832" s="11" t="str">
        <f t="shared" si="97"/>
        <v>141128 A</v>
      </c>
      <c r="T1832"/>
    </row>
    <row r="1833" spans="2:20" ht="15.75" thickBot="1" x14ac:dyDescent="0.3">
      <c r="B1833" s="18" t="str">
        <f t="shared" si="100"/>
        <v>015023 V</v>
      </c>
      <c r="C1833" s="18" t="str">
        <f t="shared" si="98"/>
        <v>SCALISI ALFIO</v>
      </c>
      <c r="D1833" s="18" t="str">
        <f t="shared" si="99"/>
        <v>11013 – BILLARD CLUB METZ</v>
      </c>
      <c r="R1833" s="11" t="str">
        <f t="shared" si="97"/>
        <v>015023 V</v>
      </c>
      <c r="T1833"/>
    </row>
    <row r="1834" spans="2:20" ht="15.75" thickBot="1" x14ac:dyDescent="0.3">
      <c r="B1834" s="18" t="str">
        <f t="shared" si="100"/>
        <v>010136 W</v>
      </c>
      <c r="C1834" s="18" t="str">
        <f t="shared" si="98"/>
        <v>SCHERRER PATRICK</v>
      </c>
      <c r="D1834" s="18" t="str">
        <f t="shared" si="99"/>
        <v>01070 – FCM BILLARD</v>
      </c>
      <c r="R1834" s="11" t="str">
        <f t="shared" si="97"/>
        <v>010136 W</v>
      </c>
      <c r="T1834"/>
    </row>
    <row r="1835" spans="2:20" ht="15.75" thickBot="1" x14ac:dyDescent="0.3">
      <c r="B1835" s="18" t="str">
        <f t="shared" si="100"/>
        <v>015227 R</v>
      </c>
      <c r="C1835" s="18" t="str">
        <f t="shared" si="98"/>
        <v>SCHERSCHEL NICOLAS</v>
      </c>
      <c r="D1835" s="18" t="str">
        <f t="shared" si="99"/>
        <v>11005 – E.S. HAGONDANGE</v>
      </c>
      <c r="R1835" s="11" t="str">
        <f t="shared" si="97"/>
        <v>015227 R</v>
      </c>
      <c r="T1835"/>
    </row>
    <row r="1836" spans="2:20" ht="15.75" thickBot="1" x14ac:dyDescent="0.3">
      <c r="B1836" s="18" t="str">
        <f t="shared" si="100"/>
        <v>010234 Q</v>
      </c>
      <c r="C1836" s="18" t="str">
        <f t="shared" si="98"/>
        <v>SCHILLINGER JACKY</v>
      </c>
      <c r="D1836" s="18" t="str">
        <f t="shared" si="99"/>
        <v>01042 – RETRO CLUB COLMAR</v>
      </c>
      <c r="R1836" s="11" t="str">
        <f t="shared" si="97"/>
        <v>010234 Q</v>
      </c>
      <c r="T1836"/>
    </row>
    <row r="1837" spans="2:20" ht="15.75" thickBot="1" x14ac:dyDescent="0.3">
      <c r="B1837" s="18" t="str">
        <f t="shared" si="100"/>
        <v>010305 J</v>
      </c>
      <c r="C1837" s="18" t="str">
        <f t="shared" si="98"/>
        <v>SCHLAGDENHAUFFEN ALFRED</v>
      </c>
      <c r="D1837" s="18" t="str">
        <f t="shared" si="99"/>
        <v>01002 – B.C 1935 STRASBOURG-SCHILTIGHEIM</v>
      </c>
      <c r="R1837" s="11" t="str">
        <f t="shared" si="97"/>
        <v>010305 J</v>
      </c>
      <c r="T1837"/>
    </row>
    <row r="1838" spans="2:20" ht="15.75" thickBot="1" x14ac:dyDescent="0.3">
      <c r="B1838" s="18" t="str">
        <f t="shared" si="100"/>
        <v>010063 B</v>
      </c>
      <c r="C1838" s="18" t="str">
        <f t="shared" si="98"/>
        <v>SCHOELZCHEN FRANCIS</v>
      </c>
      <c r="D1838" s="18" t="str">
        <f t="shared" si="99"/>
        <v>01016 – B.C. HAGUENAU</v>
      </c>
      <c r="R1838" s="11" t="str">
        <f t="shared" si="97"/>
        <v>010063 B</v>
      </c>
      <c r="T1838"/>
    </row>
    <row r="1839" spans="2:20" ht="15.75" thickBot="1" x14ac:dyDescent="0.3">
      <c r="B1839" s="18" t="str">
        <f t="shared" si="100"/>
        <v>101948 C</v>
      </c>
      <c r="C1839" s="18" t="str">
        <f t="shared" si="98"/>
        <v>SCHUB PHILIPPE</v>
      </c>
      <c r="D1839" s="18" t="str">
        <f t="shared" si="99"/>
        <v>01002 – B.C 1935 STRASBOURG-SCHILTIGHEIM</v>
      </c>
      <c r="R1839" s="11" t="str">
        <f t="shared" si="97"/>
        <v>101948 C</v>
      </c>
      <c r="T1839"/>
    </row>
    <row r="1840" spans="2:20" ht="15.75" thickBot="1" x14ac:dyDescent="0.3">
      <c r="B1840" s="18" t="str">
        <f t="shared" si="100"/>
        <v>123520 U</v>
      </c>
      <c r="C1840" s="18" t="str">
        <f t="shared" si="98"/>
        <v>SEHER RAYNAL</v>
      </c>
      <c r="D1840" s="18" t="str">
        <f t="shared" si="99"/>
        <v>01010 – B.C. LINGOLSHEIM</v>
      </c>
      <c r="R1840" s="11" t="str">
        <f t="shared" si="97"/>
        <v>123520 U</v>
      </c>
      <c r="T1840"/>
    </row>
    <row r="1841" spans="2:20" ht="15.75" thickBot="1" x14ac:dyDescent="0.3">
      <c r="B1841" s="18" t="str">
        <f t="shared" si="100"/>
        <v>011810 G</v>
      </c>
      <c r="C1841" s="18" t="str">
        <f t="shared" si="98"/>
        <v>SEK JEAN JACQUES</v>
      </c>
      <c r="D1841" s="18" t="str">
        <f t="shared" si="99"/>
        <v>05043 – ACAD. TAPIS VERT DE REIMS</v>
      </c>
      <c r="R1841" s="11" t="str">
        <f t="shared" si="97"/>
        <v>011810 G</v>
      </c>
      <c r="T1841"/>
    </row>
    <row r="1842" spans="2:20" ht="15.75" thickBot="1" x14ac:dyDescent="0.3">
      <c r="B1842" s="18" t="str">
        <f t="shared" si="100"/>
        <v>115453 N</v>
      </c>
      <c r="C1842" s="18" t="str">
        <f t="shared" si="98"/>
        <v>SERON DANIEL</v>
      </c>
      <c r="D1842" s="18" t="str">
        <f t="shared" si="99"/>
        <v>11022 – ACADEMIE DE BILLARD SAINT-MAX / NANCY</v>
      </c>
      <c r="R1842" s="11" t="str">
        <f t="shared" si="97"/>
        <v>115453 N</v>
      </c>
      <c r="T1842"/>
    </row>
    <row r="1843" spans="2:20" ht="15.75" thickBot="1" x14ac:dyDescent="0.3">
      <c r="B1843" s="18" t="str">
        <f t="shared" si="100"/>
        <v>011857 B</v>
      </c>
      <c r="C1843" s="18" t="str">
        <f t="shared" si="98"/>
        <v>SIEGEL JEAN FRANCOIS</v>
      </c>
      <c r="D1843" s="18" t="str">
        <f t="shared" si="99"/>
        <v>05042 – ACAD.CHALONNAISE DE BILLARD</v>
      </c>
      <c r="R1843" s="11" t="str">
        <f t="shared" si="97"/>
        <v>011857 B</v>
      </c>
      <c r="T1843"/>
    </row>
    <row r="1844" spans="2:20" ht="15.75" thickBot="1" x14ac:dyDescent="0.3">
      <c r="B1844" s="18" t="str">
        <f t="shared" si="100"/>
        <v>140749 L</v>
      </c>
      <c r="C1844" s="18" t="str">
        <f t="shared" si="98"/>
        <v>SIMONIN FRANCIS</v>
      </c>
      <c r="D1844" s="18" t="str">
        <f t="shared" si="99"/>
        <v>11034 – BILLARD CLUB EPINAL</v>
      </c>
      <c r="R1844" s="11" t="str">
        <f t="shared" si="97"/>
        <v>140749 L</v>
      </c>
      <c r="T1844"/>
    </row>
    <row r="1845" spans="2:20" ht="15.75" thickBot="1" x14ac:dyDescent="0.3">
      <c r="B1845" s="18" t="str">
        <f t="shared" si="100"/>
        <v>015519 X</v>
      </c>
      <c r="C1845" s="18" t="str">
        <f t="shared" si="98"/>
        <v>SINIGAGLIA ALPHONSE</v>
      </c>
      <c r="D1845" s="18" t="str">
        <f t="shared" si="99"/>
        <v>11032 – BILLARD CLUB HOMECOURT</v>
      </c>
      <c r="R1845" s="11" t="str">
        <f t="shared" si="97"/>
        <v>015519 X</v>
      </c>
      <c r="T1845"/>
    </row>
    <row r="1846" spans="2:20" ht="15.75" thickBot="1" x14ac:dyDescent="0.3">
      <c r="B1846" s="18" t="str">
        <f t="shared" si="100"/>
        <v>010320 Y</v>
      </c>
      <c r="C1846" s="18" t="str">
        <f t="shared" si="98"/>
        <v>SITTLER FREDDY</v>
      </c>
      <c r="D1846" s="18" t="str">
        <f t="shared" si="99"/>
        <v>01031 – B.C. ERSTEIN</v>
      </c>
      <c r="R1846" s="11" t="str">
        <f t="shared" si="97"/>
        <v>010320 Y</v>
      </c>
      <c r="T1846"/>
    </row>
    <row r="1847" spans="2:20" ht="15.75" thickBot="1" x14ac:dyDescent="0.3">
      <c r="B1847" s="18" t="str">
        <f t="shared" si="100"/>
        <v>014884 M</v>
      </c>
      <c r="C1847" s="18" t="str">
        <f t="shared" si="98"/>
        <v>SIX JEAN PAUL</v>
      </c>
      <c r="D1847" s="18" t="str">
        <f t="shared" si="99"/>
        <v>11027 – ASS. SPORT. LAXOVIENNE DE BILLARD</v>
      </c>
      <c r="R1847" s="11" t="str">
        <f t="shared" si="97"/>
        <v>014884 M</v>
      </c>
      <c r="T1847"/>
    </row>
    <row r="1848" spans="2:20" ht="15.75" thickBot="1" x14ac:dyDescent="0.3">
      <c r="B1848" s="18" t="str">
        <f t="shared" si="100"/>
        <v>137290 K</v>
      </c>
      <c r="C1848" s="18" t="str">
        <f t="shared" si="98"/>
        <v>SPAGNOLO LUIGI</v>
      </c>
      <c r="D1848" s="18" t="str">
        <f t="shared" si="99"/>
        <v>11029 – BILLARD CLUB MUSSIPONTAIN</v>
      </c>
      <c r="R1848" s="11" t="str">
        <f t="shared" si="97"/>
        <v>137290 K</v>
      </c>
      <c r="T1848"/>
    </row>
    <row r="1849" spans="2:20" ht="15.75" thickBot="1" x14ac:dyDescent="0.3">
      <c r="B1849" s="18" t="str">
        <f t="shared" si="100"/>
        <v>102080 E</v>
      </c>
      <c r="C1849" s="18" t="str">
        <f t="shared" si="98"/>
        <v>SPIELMANN MARCEL</v>
      </c>
      <c r="D1849" s="18" t="str">
        <f t="shared" si="99"/>
        <v>01049 – B.C. BARR</v>
      </c>
      <c r="R1849" s="11" t="str">
        <f t="shared" si="97"/>
        <v>102080 E</v>
      </c>
      <c r="T1849"/>
    </row>
    <row r="1850" spans="2:20" ht="15.75" thickBot="1" x14ac:dyDescent="0.3">
      <c r="B1850" s="18" t="str">
        <f t="shared" si="100"/>
        <v>010273 D</v>
      </c>
      <c r="C1850" s="18" t="str">
        <f t="shared" si="98"/>
        <v>STEIN CHRISTOPHE</v>
      </c>
      <c r="D1850" s="18" t="str">
        <f t="shared" si="99"/>
        <v>01049 – B.C. BARR</v>
      </c>
      <c r="R1850" s="11" t="str">
        <f t="shared" si="97"/>
        <v>010273 D</v>
      </c>
      <c r="T1850"/>
    </row>
    <row r="1851" spans="2:20" ht="15.75" thickBot="1" x14ac:dyDescent="0.3">
      <c r="B1851" s="18" t="str">
        <f t="shared" si="100"/>
        <v>010065 D</v>
      </c>
      <c r="C1851" s="18" t="str">
        <f t="shared" si="98"/>
        <v>STEIN JEAN LOUIS</v>
      </c>
      <c r="D1851" s="18" t="str">
        <f t="shared" si="99"/>
        <v>01016 – B.C. HAGUENAU</v>
      </c>
      <c r="R1851" s="11" t="str">
        <f t="shared" si="97"/>
        <v>010065 D</v>
      </c>
      <c r="T1851"/>
    </row>
    <row r="1852" spans="2:20" ht="15.75" thickBot="1" x14ac:dyDescent="0.3">
      <c r="B1852" s="18" t="str">
        <f t="shared" si="100"/>
        <v>128511 T</v>
      </c>
      <c r="C1852" s="18" t="str">
        <f t="shared" si="98"/>
        <v>STEIN MAX</v>
      </c>
      <c r="D1852" s="18" t="str">
        <f t="shared" si="99"/>
        <v>01049 – B.C. BARR</v>
      </c>
      <c r="R1852" s="11" t="str">
        <f t="shared" si="97"/>
        <v>128511 T</v>
      </c>
      <c r="T1852"/>
    </row>
    <row r="1853" spans="2:20" ht="15.75" thickBot="1" x14ac:dyDescent="0.3">
      <c r="B1853" s="18" t="str">
        <f t="shared" si="100"/>
        <v>010412 M</v>
      </c>
      <c r="C1853" s="18" t="str">
        <f t="shared" si="98"/>
        <v>STEINMETZ MICHEL</v>
      </c>
      <c r="D1853" s="18" t="str">
        <f t="shared" si="99"/>
        <v>01010 – B.C. LINGOLSHEIM</v>
      </c>
      <c r="R1853" s="11" t="str">
        <f t="shared" si="97"/>
        <v>010412 M</v>
      </c>
      <c r="T1853"/>
    </row>
    <row r="1854" spans="2:20" ht="15.75" thickBot="1" x14ac:dyDescent="0.3">
      <c r="B1854" s="18" t="str">
        <f t="shared" si="100"/>
        <v>014781 N</v>
      </c>
      <c r="C1854" s="18" t="str">
        <f t="shared" si="98"/>
        <v>STRASSEL EMILE</v>
      </c>
      <c r="D1854" s="18" t="str">
        <f t="shared" si="99"/>
        <v>11005 – E.S. HAGONDANGE</v>
      </c>
      <c r="R1854" s="11" t="str">
        <f t="shared" si="97"/>
        <v>014781 N</v>
      </c>
      <c r="T1854"/>
    </row>
    <row r="1855" spans="2:20" ht="15.75" thickBot="1" x14ac:dyDescent="0.3">
      <c r="B1855" s="18" t="str">
        <f t="shared" si="100"/>
        <v>127116 C</v>
      </c>
      <c r="C1855" s="18" t="str">
        <f t="shared" si="98"/>
        <v>STUTZ JACQUES</v>
      </c>
      <c r="D1855" s="18" t="str">
        <f t="shared" si="99"/>
        <v>05047 – BILLARD CLUB SEZANNAIS</v>
      </c>
      <c r="R1855" s="11" t="str">
        <f t="shared" si="97"/>
        <v>127116 C</v>
      </c>
      <c r="T1855"/>
    </row>
    <row r="1856" spans="2:20" ht="15.75" thickBot="1" x14ac:dyDescent="0.3">
      <c r="B1856" s="18" t="str">
        <f t="shared" si="100"/>
        <v>169843 M</v>
      </c>
      <c r="C1856" s="18" t="str">
        <f t="shared" si="98"/>
        <v>TACONET JEAN MICHEL</v>
      </c>
      <c r="D1856" s="18" t="str">
        <f t="shared" si="99"/>
        <v>01006 – AMICALE DE BILLARD ECKBOLSHEIM</v>
      </c>
      <c r="R1856" s="11" t="str">
        <f t="shared" si="97"/>
        <v>169843 M</v>
      </c>
      <c r="T1856"/>
    </row>
    <row r="1857" spans="2:20" ht="15.75" thickBot="1" x14ac:dyDescent="0.3">
      <c r="B1857" s="18" t="str">
        <f t="shared" si="100"/>
        <v>014219 X</v>
      </c>
      <c r="C1857" s="18" t="str">
        <f t="shared" si="98"/>
        <v>TAVOSANIS ANDRE</v>
      </c>
      <c r="D1857" s="18" t="str">
        <f t="shared" si="99"/>
        <v>05035 – ROMILLY SPORT 10 SECTION BILLARD</v>
      </c>
      <c r="R1857" s="11" t="str">
        <f t="shared" si="97"/>
        <v>014219 X</v>
      </c>
      <c r="T1857"/>
    </row>
    <row r="1858" spans="2:20" ht="15.75" thickBot="1" x14ac:dyDescent="0.3">
      <c r="B1858" s="18" t="str">
        <f t="shared" si="100"/>
        <v>117071 T</v>
      </c>
      <c r="C1858" s="18" t="str">
        <f t="shared" si="98"/>
        <v>TERRAT JEROME</v>
      </c>
      <c r="D1858" s="18" t="str">
        <f t="shared" si="99"/>
        <v>05023 – BILLARD CLUB NOGENTAIS</v>
      </c>
      <c r="R1858" s="11" t="str">
        <f t="shared" ref="R1858:R1921" si="101">B1858</f>
        <v>117071 T</v>
      </c>
      <c r="T1858"/>
    </row>
    <row r="1859" spans="2:20" ht="15.75" thickBot="1" x14ac:dyDescent="0.3">
      <c r="B1859" s="18" t="str">
        <f t="shared" si="100"/>
        <v>011722 W</v>
      </c>
      <c r="C1859" s="18" t="str">
        <f t="shared" si="98"/>
        <v>TETART JEAN PIERRE</v>
      </c>
      <c r="D1859" s="18" t="str">
        <f t="shared" si="99"/>
        <v>05043 – ACAD. TAPIS VERT DE REIMS</v>
      </c>
      <c r="R1859" s="11" t="str">
        <f t="shared" si="101"/>
        <v>011722 W</v>
      </c>
      <c r="T1859"/>
    </row>
    <row r="1860" spans="2:20" ht="15.75" thickBot="1" x14ac:dyDescent="0.3">
      <c r="B1860" s="18" t="str">
        <f t="shared" si="100"/>
        <v>160976 Z</v>
      </c>
      <c r="C1860" s="18" t="str">
        <f t="shared" si="98"/>
        <v>THIEBAULT FRANCOIS</v>
      </c>
      <c r="D1860" s="18" t="str">
        <f t="shared" si="99"/>
        <v>05034 – BILLARD TROYES AGGLO</v>
      </c>
      <c r="R1860" s="11" t="str">
        <f t="shared" si="101"/>
        <v>160976 Z</v>
      </c>
      <c r="T1860"/>
    </row>
    <row r="1861" spans="2:20" ht="15.75" thickBot="1" x14ac:dyDescent="0.3">
      <c r="B1861" s="18" t="str">
        <f t="shared" si="100"/>
        <v>121279 P</v>
      </c>
      <c r="C1861" s="18" t="str">
        <f t="shared" si="98"/>
        <v>THIEBAUT VINCENT</v>
      </c>
      <c r="D1861" s="18" t="str">
        <f t="shared" si="99"/>
        <v>11051 – BILLARD CLUB BARISIEN</v>
      </c>
      <c r="R1861" s="11" t="str">
        <f t="shared" si="101"/>
        <v>121279 P</v>
      </c>
      <c r="T1861"/>
    </row>
    <row r="1862" spans="2:20" ht="15.75" thickBot="1" x14ac:dyDescent="0.3">
      <c r="B1862" s="18" t="str">
        <f t="shared" si="100"/>
        <v>015327 N</v>
      </c>
      <c r="C1862" s="18" t="str">
        <f t="shared" si="98"/>
        <v>THOMAS JEAN MARIE</v>
      </c>
      <c r="D1862" s="18" t="str">
        <f t="shared" si="99"/>
        <v>11073 – BILLARD CLUB GERARDMER</v>
      </c>
      <c r="R1862" s="11" t="str">
        <f t="shared" si="101"/>
        <v>015327 N</v>
      </c>
      <c r="T1862"/>
    </row>
    <row r="1863" spans="2:20" ht="15.75" thickBot="1" x14ac:dyDescent="0.3">
      <c r="B1863" s="18" t="str">
        <f t="shared" si="100"/>
        <v>137305 Z</v>
      </c>
      <c r="C1863" s="18" t="str">
        <f t="shared" si="98"/>
        <v>THOMASSIN JEAN PIERRE</v>
      </c>
      <c r="D1863" s="18" t="str">
        <f t="shared" si="99"/>
        <v>01006 – AMICALE DE BILLARD ECKBOLSHEIM</v>
      </c>
      <c r="R1863" s="11" t="str">
        <f t="shared" si="101"/>
        <v>137305 Z</v>
      </c>
      <c r="T1863"/>
    </row>
    <row r="1864" spans="2:20" ht="15.75" thickBot="1" x14ac:dyDescent="0.3">
      <c r="B1864" s="18" t="str">
        <f t="shared" si="100"/>
        <v>103788 W</v>
      </c>
      <c r="C1864" s="18" t="str">
        <f t="shared" si="98"/>
        <v>TOTEL ERIC</v>
      </c>
      <c r="D1864" s="18" t="str">
        <f t="shared" si="99"/>
        <v>05035 – ROMILLY SPORT 10 SECTION BILLARD</v>
      </c>
      <c r="R1864" s="11" t="str">
        <f t="shared" si="101"/>
        <v>103788 W</v>
      </c>
      <c r="T1864"/>
    </row>
    <row r="1865" spans="2:20" ht="15.75" thickBot="1" x14ac:dyDescent="0.3">
      <c r="B1865" s="18" t="str">
        <f t="shared" si="100"/>
        <v>011734 I</v>
      </c>
      <c r="C1865" s="18" t="str">
        <f t="shared" si="98"/>
        <v>TOURY DENIS</v>
      </c>
      <c r="D1865" s="18" t="str">
        <f t="shared" si="99"/>
        <v>05001 – ACAD.CHARLEVILLE-MEZIERES</v>
      </c>
      <c r="R1865" s="11" t="str">
        <f t="shared" si="101"/>
        <v>011734 I</v>
      </c>
      <c r="T1865"/>
    </row>
    <row r="1866" spans="2:20" ht="15.75" thickBot="1" x14ac:dyDescent="0.3">
      <c r="B1866" s="18" t="str">
        <f t="shared" si="100"/>
        <v>011746 U</v>
      </c>
      <c r="C1866" s="18" t="str">
        <f t="shared" si="98"/>
        <v>TOURY JACKY</v>
      </c>
      <c r="D1866" s="18" t="str">
        <f t="shared" si="99"/>
        <v>05001 – ACAD.CHARLEVILLE-MEZIERES</v>
      </c>
      <c r="R1866" s="11" t="str">
        <f t="shared" si="101"/>
        <v>011746 U</v>
      </c>
      <c r="T1866"/>
    </row>
    <row r="1867" spans="2:20" ht="15.75" thickBot="1" x14ac:dyDescent="0.3">
      <c r="B1867" s="18" t="str">
        <f t="shared" si="100"/>
        <v>107105 L</v>
      </c>
      <c r="C1867" s="18" t="str">
        <f t="shared" si="98"/>
        <v>TOUSSAINT MICHEL</v>
      </c>
      <c r="D1867" s="18" t="str">
        <f t="shared" si="99"/>
        <v>11032 – BILLARD CLUB HOMECOURT</v>
      </c>
      <c r="R1867" s="11" t="str">
        <f t="shared" si="101"/>
        <v>107105 L</v>
      </c>
      <c r="T1867"/>
    </row>
    <row r="1868" spans="2:20" ht="15.75" thickBot="1" x14ac:dyDescent="0.3">
      <c r="B1868" s="18" t="str">
        <f t="shared" si="100"/>
        <v>160831 R</v>
      </c>
      <c r="C1868" s="18" t="str">
        <f t="shared" si="98"/>
        <v>TRAN VAN KIEN</v>
      </c>
      <c r="D1868" s="18" t="str">
        <f t="shared" si="99"/>
        <v>05034 – BILLARD TROYES AGGLO</v>
      </c>
      <c r="R1868" s="11" t="str">
        <f t="shared" si="101"/>
        <v>160831 R</v>
      </c>
      <c r="T1868"/>
    </row>
    <row r="1869" spans="2:20" ht="15.75" thickBot="1" x14ac:dyDescent="0.3">
      <c r="B1869" s="18" t="str">
        <f t="shared" si="100"/>
        <v>152626 Y</v>
      </c>
      <c r="C1869" s="18" t="str">
        <f t="shared" si="98"/>
        <v>TREIBER HUBERT</v>
      </c>
      <c r="D1869" s="18" t="str">
        <f t="shared" si="99"/>
        <v>01041 – COLMAR BILLARD CLUB 71</v>
      </c>
      <c r="R1869" s="11" t="str">
        <f t="shared" si="101"/>
        <v>152626 Y</v>
      </c>
      <c r="T1869"/>
    </row>
    <row r="1870" spans="2:20" ht="15.75" thickBot="1" x14ac:dyDescent="0.3">
      <c r="B1870" s="18" t="str">
        <f t="shared" si="100"/>
        <v>132187 D</v>
      </c>
      <c r="C1870" s="18" t="str">
        <f t="shared" si="98"/>
        <v>TROUSSET JACKY</v>
      </c>
      <c r="D1870" s="18" t="str">
        <f t="shared" si="99"/>
        <v>05043 – ACAD. TAPIS VERT DE REIMS</v>
      </c>
      <c r="R1870" s="11" t="str">
        <f t="shared" si="101"/>
        <v>132187 D</v>
      </c>
      <c r="T1870"/>
    </row>
    <row r="1871" spans="2:20" ht="15.75" thickBot="1" x14ac:dyDescent="0.3">
      <c r="B1871" s="18" t="str">
        <f t="shared" si="100"/>
        <v>134155 V</v>
      </c>
      <c r="C1871" s="18" t="str">
        <f t="shared" si="98"/>
        <v>TROUSSET SEBASTIEN</v>
      </c>
      <c r="D1871" s="18" t="str">
        <f t="shared" si="99"/>
        <v>05043 – ACAD. TAPIS VERT DE REIMS</v>
      </c>
      <c r="R1871" s="11" t="str">
        <f t="shared" si="101"/>
        <v>134155 V</v>
      </c>
      <c r="T1871"/>
    </row>
    <row r="1872" spans="2:20" ht="15.75" thickBot="1" x14ac:dyDescent="0.3">
      <c r="B1872" s="18" t="str">
        <f t="shared" si="100"/>
        <v>150716 X</v>
      </c>
      <c r="C1872" s="18" t="str">
        <f t="shared" si="98"/>
        <v>TROYA DOUBLON ANDRES</v>
      </c>
      <c r="D1872" s="18" t="str">
        <f t="shared" si="99"/>
        <v>01002 – B.C 1935 STRASBOURG-SCHILTIGHEIM</v>
      </c>
      <c r="R1872" s="11" t="str">
        <f t="shared" si="101"/>
        <v>150716 X</v>
      </c>
      <c r="T1872"/>
    </row>
    <row r="1873" spans="2:20" ht="15.75" thickBot="1" x14ac:dyDescent="0.3">
      <c r="B1873" s="18" t="str">
        <f t="shared" si="100"/>
        <v>149512 N</v>
      </c>
      <c r="C1873" s="18" t="str">
        <f t="shared" si="98"/>
        <v>TUBIANA MARC</v>
      </c>
      <c r="D1873" s="18" t="str">
        <f t="shared" si="99"/>
        <v>01004 – B.C. BISCHHEIM</v>
      </c>
      <c r="R1873" s="11" t="str">
        <f t="shared" si="101"/>
        <v>149512 N</v>
      </c>
      <c r="T1873"/>
    </row>
    <row r="1874" spans="2:20" ht="15.75" thickBot="1" x14ac:dyDescent="0.3">
      <c r="B1874" s="18" t="str">
        <f t="shared" si="100"/>
        <v>017287 X</v>
      </c>
      <c r="C1874" s="18" t="str">
        <f t="shared" si="98"/>
        <v>TURPIN JONATHAN</v>
      </c>
      <c r="D1874" s="18" t="str">
        <f t="shared" si="99"/>
        <v>01049 – B.C. BARR</v>
      </c>
      <c r="R1874" s="11" t="str">
        <f t="shared" si="101"/>
        <v>017287 X</v>
      </c>
      <c r="T1874"/>
    </row>
    <row r="1875" spans="2:20" ht="15.75" thickBot="1" x14ac:dyDescent="0.3">
      <c r="B1875" s="18" t="str">
        <f t="shared" si="100"/>
        <v>160109 G</v>
      </c>
      <c r="C1875" s="18" t="str">
        <f t="shared" si="98"/>
        <v>UNG BUN TEK</v>
      </c>
      <c r="D1875" s="18" t="str">
        <f t="shared" si="99"/>
        <v>05035 – ROMILLY SPORT 10 SECTION BILLARD</v>
      </c>
      <c r="R1875" s="11" t="str">
        <f t="shared" si="101"/>
        <v>160109 G</v>
      </c>
      <c r="T1875"/>
    </row>
    <row r="1876" spans="2:20" ht="15.75" thickBot="1" x14ac:dyDescent="0.3">
      <c r="B1876" s="18" t="str">
        <f t="shared" si="100"/>
        <v>014970 U</v>
      </c>
      <c r="C1876" s="18" t="str">
        <f t="shared" si="98"/>
        <v>URGESE ANTONIO</v>
      </c>
      <c r="D1876" s="18" t="str">
        <f t="shared" si="99"/>
        <v>11048 – ACADEMIE DE BILLARD DE ST DIZIER</v>
      </c>
      <c r="R1876" s="11" t="str">
        <f t="shared" si="101"/>
        <v>014970 U</v>
      </c>
      <c r="T1876"/>
    </row>
    <row r="1877" spans="2:20" ht="15.75" thickBot="1" x14ac:dyDescent="0.3">
      <c r="B1877" s="18" t="str">
        <f t="shared" si="100"/>
        <v>138212 W</v>
      </c>
      <c r="C1877" s="18" t="str">
        <f t="shared" si="98"/>
        <v>UYTTER BRUNO</v>
      </c>
      <c r="D1877" s="18" t="str">
        <f t="shared" si="99"/>
        <v>01004 – B.C. BISCHHEIM</v>
      </c>
      <c r="R1877" s="11" t="str">
        <f t="shared" si="101"/>
        <v>138212 W</v>
      </c>
      <c r="T1877"/>
    </row>
    <row r="1878" spans="2:20" ht="15.75" thickBot="1" x14ac:dyDescent="0.3">
      <c r="B1878" s="18" t="str">
        <f t="shared" si="100"/>
        <v>147277 J</v>
      </c>
      <c r="C1878" s="18" t="str">
        <f t="shared" ref="C1878:C1941" si="102">G578</f>
        <v>VACHEZ ALAIN</v>
      </c>
      <c r="D1878" s="18" t="str">
        <f t="shared" ref="D1878:D1941" si="103">H578</f>
        <v>11048 – ACADEMIE DE BILLARD DE ST DIZIER</v>
      </c>
      <c r="R1878" s="11" t="str">
        <f t="shared" si="101"/>
        <v>147277 J</v>
      </c>
      <c r="T1878"/>
    </row>
    <row r="1879" spans="2:20" ht="15.75" thickBot="1" x14ac:dyDescent="0.3">
      <c r="B1879" s="18" t="str">
        <f t="shared" ref="B1879:B1942" si="104">F579</f>
        <v>014789 V</v>
      </c>
      <c r="C1879" s="18" t="str">
        <f t="shared" si="102"/>
        <v>VADALA GINO</v>
      </c>
      <c r="D1879" s="18" t="str">
        <f t="shared" si="103"/>
        <v>11007 – BILLARD CLUB KNUTANGE</v>
      </c>
      <c r="R1879" s="11" t="str">
        <f t="shared" si="101"/>
        <v>014789 V</v>
      </c>
      <c r="T1879"/>
    </row>
    <row r="1880" spans="2:20" ht="15.75" thickBot="1" x14ac:dyDescent="0.3">
      <c r="B1880" s="18" t="str">
        <f t="shared" si="104"/>
        <v>129654 S</v>
      </c>
      <c r="C1880" s="18" t="str">
        <f t="shared" si="102"/>
        <v>VAILLANT ERIC</v>
      </c>
      <c r="D1880" s="18" t="str">
        <f t="shared" si="103"/>
        <v>11050 – BILLARD CLUB SAINT MIHIEL</v>
      </c>
      <c r="R1880" s="11" t="str">
        <f t="shared" si="101"/>
        <v>129654 S</v>
      </c>
      <c r="T1880"/>
    </row>
    <row r="1881" spans="2:20" ht="15.75" thickBot="1" x14ac:dyDescent="0.3">
      <c r="B1881" s="18" t="str">
        <f t="shared" si="104"/>
        <v>148007 C</v>
      </c>
      <c r="C1881" s="18" t="str">
        <f t="shared" si="102"/>
        <v>VALENTIN JEAN JACQUES</v>
      </c>
      <c r="D1881" s="18" t="str">
        <f t="shared" si="103"/>
        <v>05043 – ACAD. TAPIS VERT DE REIMS</v>
      </c>
      <c r="R1881" s="11" t="str">
        <f t="shared" si="101"/>
        <v>148007 C</v>
      </c>
      <c r="T1881"/>
    </row>
    <row r="1882" spans="2:20" ht="15.75" thickBot="1" x14ac:dyDescent="0.3">
      <c r="B1882" s="18" t="str">
        <f t="shared" si="104"/>
        <v>011802 Y</v>
      </c>
      <c r="C1882" s="18" t="str">
        <f t="shared" si="102"/>
        <v>VALIERE REGIS</v>
      </c>
      <c r="D1882" s="18" t="str">
        <f t="shared" si="103"/>
        <v>05043 – ACAD. TAPIS VERT DE REIMS</v>
      </c>
      <c r="R1882" s="11" t="str">
        <f t="shared" si="101"/>
        <v>011802 Y</v>
      </c>
      <c r="T1882"/>
    </row>
    <row r="1883" spans="2:20" ht="15.75" thickBot="1" x14ac:dyDescent="0.3">
      <c r="B1883" s="18" t="str">
        <f t="shared" si="104"/>
        <v>105374 W</v>
      </c>
      <c r="C1883" s="18" t="str">
        <f t="shared" si="102"/>
        <v>VASSEUR GUILLAUME</v>
      </c>
      <c r="D1883" s="18" t="str">
        <f t="shared" si="103"/>
        <v>05043 – ACAD. TAPIS VERT DE REIMS</v>
      </c>
      <c r="R1883" s="11" t="str">
        <f t="shared" si="101"/>
        <v>105374 W</v>
      </c>
      <c r="T1883"/>
    </row>
    <row r="1884" spans="2:20" ht="15.75" thickBot="1" x14ac:dyDescent="0.3">
      <c r="B1884" s="18" t="str">
        <f t="shared" si="104"/>
        <v>111715 T</v>
      </c>
      <c r="C1884" s="18" t="str">
        <f t="shared" si="102"/>
        <v>VAUGELADE JEAN</v>
      </c>
      <c r="D1884" s="18" t="str">
        <f t="shared" si="103"/>
        <v>05028 – BILLARD CLUB DE MARIGNY ST FLAVY</v>
      </c>
      <c r="R1884" s="11" t="str">
        <f t="shared" si="101"/>
        <v>111715 T</v>
      </c>
      <c r="T1884"/>
    </row>
    <row r="1885" spans="2:20" ht="15.75" thickBot="1" x14ac:dyDescent="0.3">
      <c r="B1885" s="18" t="str">
        <f t="shared" si="104"/>
        <v>108566 Q</v>
      </c>
      <c r="C1885" s="18" t="str">
        <f t="shared" si="102"/>
        <v>VAUTRIN HUBERT</v>
      </c>
      <c r="D1885" s="18" t="str">
        <f t="shared" si="103"/>
        <v>11042 – BILLARD CLUB STEPHANOIS</v>
      </c>
      <c r="R1885" s="11" t="str">
        <f t="shared" si="101"/>
        <v>108566 Q</v>
      </c>
      <c r="T1885"/>
    </row>
    <row r="1886" spans="2:20" ht="15.75" thickBot="1" x14ac:dyDescent="0.3">
      <c r="B1886" s="18" t="str">
        <f t="shared" si="104"/>
        <v>010139 Z</v>
      </c>
      <c r="C1886" s="18" t="str">
        <f t="shared" si="102"/>
        <v>VEBERT OLIVIER</v>
      </c>
      <c r="D1886" s="18" t="str">
        <f t="shared" si="103"/>
        <v>01044 – F.C. MULHOUSE</v>
      </c>
      <c r="R1886" s="11" t="str">
        <f t="shared" si="101"/>
        <v>010139 Z</v>
      </c>
      <c r="T1886"/>
    </row>
    <row r="1887" spans="2:20" ht="15.75" thickBot="1" x14ac:dyDescent="0.3">
      <c r="B1887" s="18" t="str">
        <f t="shared" si="104"/>
        <v>011887 F</v>
      </c>
      <c r="C1887" s="18" t="str">
        <f t="shared" si="102"/>
        <v>VELUT JULIEN</v>
      </c>
      <c r="D1887" s="18" t="str">
        <f t="shared" si="103"/>
        <v>05028 – BILLARD CLUB DE MARIGNY ST FLAVY</v>
      </c>
      <c r="R1887" s="11" t="str">
        <f t="shared" si="101"/>
        <v>011887 F</v>
      </c>
      <c r="T1887"/>
    </row>
    <row r="1888" spans="2:20" ht="15.75" thickBot="1" x14ac:dyDescent="0.3">
      <c r="B1888" s="18" t="str">
        <f t="shared" si="104"/>
        <v>012012 A</v>
      </c>
      <c r="C1888" s="18" t="str">
        <f t="shared" si="102"/>
        <v>VENCHIARUTTI JEAN CHRISTOPHE</v>
      </c>
      <c r="D1888" s="18" t="str">
        <f t="shared" si="103"/>
        <v>05042 – ACAD.CHALONNAISE DE BILLARD</v>
      </c>
      <c r="R1888" s="11" t="str">
        <f t="shared" si="101"/>
        <v>012012 A</v>
      </c>
      <c r="T1888"/>
    </row>
    <row r="1889" spans="2:20" ht="15.75" thickBot="1" x14ac:dyDescent="0.3">
      <c r="B1889" s="18" t="str">
        <f t="shared" si="104"/>
        <v>150291 K</v>
      </c>
      <c r="C1889" s="18" t="str">
        <f t="shared" si="102"/>
        <v>VERGEOT CLAUDE</v>
      </c>
      <c r="D1889" s="18" t="str">
        <f t="shared" si="103"/>
        <v>05035 – ROMILLY SPORT 10 SECTION BILLARD</v>
      </c>
      <c r="R1889" s="11" t="str">
        <f t="shared" si="101"/>
        <v>150291 K</v>
      </c>
      <c r="T1889"/>
    </row>
    <row r="1890" spans="2:20" ht="15.75" thickBot="1" x14ac:dyDescent="0.3">
      <c r="B1890" s="18" t="str">
        <f t="shared" si="104"/>
        <v>176956 T</v>
      </c>
      <c r="C1890" s="18" t="str">
        <f t="shared" si="102"/>
        <v>VEUGELEN ANDRE</v>
      </c>
      <c r="D1890" s="18" t="str">
        <f t="shared" si="103"/>
        <v>11062 – CERCLE DE BILLARD FRANCAIS ST AVOLD</v>
      </c>
      <c r="R1890" s="11" t="str">
        <f t="shared" si="101"/>
        <v>176956 T</v>
      </c>
      <c r="T1890"/>
    </row>
    <row r="1891" spans="2:20" ht="15.75" thickBot="1" x14ac:dyDescent="0.3">
      <c r="B1891" s="18" t="str">
        <f t="shared" si="104"/>
        <v>147311 W</v>
      </c>
      <c r="C1891" s="18" t="str">
        <f t="shared" si="102"/>
        <v>VIAL LAURENT</v>
      </c>
      <c r="D1891" s="18" t="str">
        <f t="shared" si="103"/>
        <v>11044 – SAINT-DIE DES VOSGES BILLARD</v>
      </c>
      <c r="R1891" s="11" t="str">
        <f t="shared" si="101"/>
        <v>147311 W</v>
      </c>
      <c r="T1891"/>
    </row>
    <row r="1892" spans="2:20" ht="15.75" thickBot="1" x14ac:dyDescent="0.3">
      <c r="B1892" s="18" t="str">
        <f t="shared" si="104"/>
        <v>114470 S</v>
      </c>
      <c r="C1892" s="18" t="str">
        <f t="shared" si="102"/>
        <v>VIDAL DANIEL</v>
      </c>
      <c r="D1892" s="18" t="str">
        <f t="shared" si="103"/>
        <v>05034 – BILLARD TROYES AGGLO</v>
      </c>
      <c r="R1892" s="11" t="str">
        <f t="shared" si="101"/>
        <v>114470 S</v>
      </c>
      <c r="T1892"/>
    </row>
    <row r="1893" spans="2:20" ht="15.75" thickBot="1" x14ac:dyDescent="0.3">
      <c r="B1893" s="18" t="str">
        <f t="shared" si="104"/>
        <v>160199 E</v>
      </c>
      <c r="C1893" s="18" t="str">
        <f t="shared" si="102"/>
        <v>VIER LOUIS</v>
      </c>
      <c r="D1893" s="18" t="str">
        <f t="shared" si="103"/>
        <v>05023 – BILLARD CLUB NOGENTAIS</v>
      </c>
      <c r="R1893" s="11" t="str">
        <f t="shared" si="101"/>
        <v>160199 E</v>
      </c>
      <c r="T1893"/>
    </row>
    <row r="1894" spans="2:20" ht="15.75" thickBot="1" x14ac:dyDescent="0.3">
      <c r="B1894" s="18" t="str">
        <f t="shared" si="104"/>
        <v>011757 F</v>
      </c>
      <c r="C1894" s="18" t="str">
        <f t="shared" si="102"/>
        <v>VIGH BELA</v>
      </c>
      <c r="D1894" s="18" t="str">
        <f t="shared" si="103"/>
        <v>05023 – BILLARD CLUB NOGENTAIS</v>
      </c>
      <c r="R1894" s="11" t="str">
        <f t="shared" si="101"/>
        <v>011757 F</v>
      </c>
      <c r="T1894"/>
    </row>
    <row r="1895" spans="2:20" ht="15.75" thickBot="1" x14ac:dyDescent="0.3">
      <c r="B1895" s="18" t="str">
        <f t="shared" si="104"/>
        <v>102735 J</v>
      </c>
      <c r="C1895" s="18" t="str">
        <f t="shared" si="102"/>
        <v>VIOLA FLORENT</v>
      </c>
      <c r="D1895" s="18" t="str">
        <f t="shared" si="103"/>
        <v>11029 – BILLARD CLUB MUSSIPONTAIN</v>
      </c>
      <c r="R1895" s="11" t="str">
        <f t="shared" si="101"/>
        <v>102735 J</v>
      </c>
      <c r="T1895"/>
    </row>
    <row r="1896" spans="2:20" ht="15.75" thickBot="1" x14ac:dyDescent="0.3">
      <c r="B1896" s="18" t="str">
        <f t="shared" si="104"/>
        <v>015280 S</v>
      </c>
      <c r="C1896" s="18" t="str">
        <f t="shared" si="102"/>
        <v>VIOT CHRISTIAN</v>
      </c>
      <c r="D1896" s="18" t="str">
        <f t="shared" si="103"/>
        <v>11055 – BILLARD CLUB TOULOIS</v>
      </c>
      <c r="R1896" s="11" t="str">
        <f t="shared" si="101"/>
        <v>015280 S</v>
      </c>
      <c r="T1896"/>
    </row>
    <row r="1897" spans="2:20" ht="15.75" thickBot="1" x14ac:dyDescent="0.3">
      <c r="B1897" s="18" t="str">
        <f t="shared" si="104"/>
        <v>014988 M</v>
      </c>
      <c r="C1897" s="18" t="str">
        <f t="shared" si="102"/>
        <v>VOLTZ DANIEL</v>
      </c>
      <c r="D1897" s="18" t="str">
        <f t="shared" si="103"/>
        <v>11053 – BILLARD CLUB LINEEN</v>
      </c>
      <c r="R1897" s="11" t="str">
        <f t="shared" si="101"/>
        <v>014988 M</v>
      </c>
      <c r="T1897"/>
    </row>
    <row r="1898" spans="2:20" ht="15.75" thickBot="1" x14ac:dyDescent="0.3">
      <c r="B1898" s="18" t="str">
        <f t="shared" si="104"/>
        <v>176055 P</v>
      </c>
      <c r="C1898" s="18" t="str">
        <f t="shared" si="102"/>
        <v>VUONG HUNG</v>
      </c>
      <c r="D1898" s="18" t="str">
        <f t="shared" si="103"/>
        <v>05023 – BILLARD CLUB NOGENTAIS</v>
      </c>
      <c r="R1898" s="11" t="str">
        <f t="shared" si="101"/>
        <v>176055 P</v>
      </c>
      <c r="T1898"/>
    </row>
    <row r="1899" spans="2:20" ht="15.75" thickBot="1" x14ac:dyDescent="0.3">
      <c r="B1899" s="18" t="str">
        <f t="shared" si="104"/>
        <v>010365 R</v>
      </c>
      <c r="C1899" s="18" t="str">
        <f t="shared" si="102"/>
        <v>WAHL THIERRY</v>
      </c>
      <c r="D1899" s="18" t="str">
        <f t="shared" si="103"/>
        <v>01049 – B.C. BARR</v>
      </c>
      <c r="R1899" s="11" t="str">
        <f t="shared" si="101"/>
        <v>010365 R</v>
      </c>
      <c r="T1899"/>
    </row>
    <row r="1900" spans="2:20" ht="15.75" thickBot="1" x14ac:dyDescent="0.3">
      <c r="B1900" s="18" t="str">
        <f t="shared" si="104"/>
        <v>106608 I</v>
      </c>
      <c r="C1900" s="18" t="str">
        <f t="shared" si="102"/>
        <v>WALTER ERIC</v>
      </c>
      <c r="D1900" s="18" t="str">
        <f t="shared" si="103"/>
        <v>01049 – B.C. BARR</v>
      </c>
      <c r="R1900" s="11" t="str">
        <f t="shared" si="101"/>
        <v>106608 I</v>
      </c>
      <c r="T1900"/>
    </row>
    <row r="1901" spans="2:20" ht="15.75" thickBot="1" x14ac:dyDescent="0.3">
      <c r="B1901" s="18" t="str">
        <f t="shared" si="104"/>
        <v>010312 Q</v>
      </c>
      <c r="C1901" s="18" t="str">
        <f t="shared" si="102"/>
        <v>WASSILIEN MICHEL</v>
      </c>
      <c r="D1901" s="18" t="str">
        <f t="shared" si="103"/>
        <v>01016 – B.C. HAGUENAU</v>
      </c>
      <c r="R1901" s="11" t="str">
        <f t="shared" si="101"/>
        <v>010312 Q</v>
      </c>
      <c r="T1901"/>
    </row>
    <row r="1902" spans="2:20" ht="15.75" thickBot="1" x14ac:dyDescent="0.3">
      <c r="B1902" s="18" t="str">
        <f t="shared" si="104"/>
        <v>015026 Y</v>
      </c>
      <c r="C1902" s="18" t="str">
        <f t="shared" si="102"/>
        <v>WEBER LAURENT</v>
      </c>
      <c r="D1902" s="18" t="str">
        <f t="shared" si="103"/>
        <v>11005 – E.S. HAGONDANGE</v>
      </c>
      <c r="R1902" s="11" t="str">
        <f t="shared" si="101"/>
        <v>015026 Y</v>
      </c>
      <c r="T1902"/>
    </row>
    <row r="1903" spans="2:20" ht="15.75" thickBot="1" x14ac:dyDescent="0.3">
      <c r="B1903" s="18" t="str">
        <f t="shared" si="104"/>
        <v>010111 X</v>
      </c>
      <c r="C1903" s="18" t="str">
        <f t="shared" si="102"/>
        <v>WERNERT DANIEL</v>
      </c>
      <c r="D1903" s="18" t="str">
        <f t="shared" si="103"/>
        <v>01041 – COLMAR BILLARD CLUB 71</v>
      </c>
      <c r="R1903" s="11" t="str">
        <f t="shared" si="101"/>
        <v>010111 X</v>
      </c>
      <c r="T1903"/>
    </row>
    <row r="1904" spans="2:20" ht="15.75" thickBot="1" x14ac:dyDescent="0.3">
      <c r="B1904" s="18" t="str">
        <f t="shared" si="104"/>
        <v>128647 Z</v>
      </c>
      <c r="C1904" s="18" t="str">
        <f t="shared" si="102"/>
        <v>WERSINGER LOUIS</v>
      </c>
      <c r="D1904" s="18" t="str">
        <f t="shared" si="103"/>
        <v>11048 – ACADEMIE DE BILLARD DE ST DIZIER</v>
      </c>
      <c r="R1904" s="11" t="str">
        <f t="shared" si="101"/>
        <v>128647 Z</v>
      </c>
      <c r="T1904"/>
    </row>
    <row r="1905" spans="2:20" ht="15.75" thickBot="1" x14ac:dyDescent="0.3">
      <c r="B1905" s="18" t="str">
        <f t="shared" si="104"/>
        <v>101985 N</v>
      </c>
      <c r="C1905" s="18" t="str">
        <f t="shared" si="102"/>
        <v>WIDMANN REMY</v>
      </c>
      <c r="D1905" s="18" t="str">
        <f t="shared" si="103"/>
        <v>01016 – B.C. HAGUENAU</v>
      </c>
      <c r="R1905" s="11" t="str">
        <f t="shared" si="101"/>
        <v>101985 N</v>
      </c>
      <c r="T1905"/>
    </row>
    <row r="1906" spans="2:20" ht="15.75" thickBot="1" x14ac:dyDescent="0.3">
      <c r="B1906" s="18" t="str">
        <f t="shared" si="104"/>
        <v>010096 I</v>
      </c>
      <c r="C1906" s="18" t="str">
        <f t="shared" si="102"/>
        <v>WILL ROLAND</v>
      </c>
      <c r="D1906" s="18" t="str">
        <f t="shared" si="103"/>
        <v>01004 – B.C. BISCHHEIM</v>
      </c>
      <c r="R1906" s="11" t="str">
        <f t="shared" si="101"/>
        <v>010096 I</v>
      </c>
      <c r="T1906"/>
    </row>
    <row r="1907" spans="2:20" ht="15.75" thickBot="1" x14ac:dyDescent="0.3">
      <c r="B1907" s="18" t="str">
        <f t="shared" si="104"/>
        <v>010017 H</v>
      </c>
      <c r="C1907" s="18" t="str">
        <f t="shared" si="102"/>
        <v>WITZ CLAUDE</v>
      </c>
      <c r="D1907" s="18" t="str">
        <f t="shared" si="103"/>
        <v>01035 – B.C. 60 COCOBEN</v>
      </c>
      <c r="R1907" s="11" t="str">
        <f t="shared" si="101"/>
        <v>010017 H</v>
      </c>
      <c r="T1907"/>
    </row>
    <row r="1908" spans="2:20" ht="15.75" thickBot="1" x14ac:dyDescent="0.3">
      <c r="B1908" s="18" t="str">
        <f t="shared" si="104"/>
        <v>010207 P</v>
      </c>
      <c r="C1908" s="18" t="str">
        <f t="shared" si="102"/>
        <v>WOLFF MICHEL</v>
      </c>
      <c r="D1908" s="18" t="str">
        <f t="shared" si="103"/>
        <v>01006 – AMICALE DE BILLARD ECKBOLSHEIM</v>
      </c>
      <c r="R1908" s="11" t="str">
        <f t="shared" si="101"/>
        <v>010207 P</v>
      </c>
      <c r="T1908"/>
    </row>
    <row r="1909" spans="2:20" ht="15.75" thickBot="1" x14ac:dyDescent="0.3">
      <c r="B1909" s="18" t="str">
        <f t="shared" si="104"/>
        <v>011754 C</v>
      </c>
      <c r="C1909" s="18" t="str">
        <f t="shared" si="102"/>
        <v>WUS MICHEL</v>
      </c>
      <c r="D1909" s="18" t="str">
        <f t="shared" si="103"/>
        <v>05034 – BILLARD TROYES AGGLO</v>
      </c>
      <c r="R1909" s="11" t="str">
        <f t="shared" si="101"/>
        <v>011754 C</v>
      </c>
      <c r="T1909"/>
    </row>
    <row r="1910" spans="2:20" ht="15.75" thickBot="1" x14ac:dyDescent="0.3">
      <c r="B1910" s="18" t="str">
        <f t="shared" si="104"/>
        <v>136938 W</v>
      </c>
      <c r="C1910" s="18" t="str">
        <f t="shared" si="102"/>
        <v>ZACCARIA GIOVANNI</v>
      </c>
      <c r="D1910" s="18" t="str">
        <f t="shared" si="103"/>
        <v>11063 – S.A.VERDUN SECTION BILLARD</v>
      </c>
      <c r="R1910" s="11" t="str">
        <f t="shared" si="101"/>
        <v>136938 W</v>
      </c>
      <c r="T1910"/>
    </row>
    <row r="1911" spans="2:20" ht="15.75" thickBot="1" x14ac:dyDescent="0.3">
      <c r="B1911" s="18" t="str">
        <f t="shared" si="104"/>
        <v>015323 J</v>
      </c>
      <c r="C1911" s="18" t="str">
        <f t="shared" si="102"/>
        <v>ZAHNER FRANCK</v>
      </c>
      <c r="D1911" s="18" t="str">
        <f t="shared" si="103"/>
        <v>11067 – BILLARD CLUB FLORANGE</v>
      </c>
      <c r="R1911" s="11" t="str">
        <f t="shared" si="101"/>
        <v>015323 J</v>
      </c>
      <c r="T1911"/>
    </row>
    <row r="1912" spans="2:20" ht="15.75" thickBot="1" x14ac:dyDescent="0.3">
      <c r="B1912" s="18" t="str">
        <f t="shared" si="104"/>
        <v>010353 F</v>
      </c>
      <c r="C1912" s="18" t="str">
        <f t="shared" si="102"/>
        <v>ZAJKOWSKI YANECK</v>
      </c>
      <c r="D1912" s="18" t="str">
        <f t="shared" si="103"/>
        <v>01010 – B.C. LINGOLSHEIM</v>
      </c>
      <c r="R1912" s="11" t="str">
        <f t="shared" si="101"/>
        <v>010353 F</v>
      </c>
      <c r="T1912"/>
    </row>
    <row r="1913" spans="2:20" ht="15.75" thickBot="1" x14ac:dyDescent="0.3">
      <c r="B1913" s="18" t="str">
        <f t="shared" si="104"/>
        <v>128864 I</v>
      </c>
      <c r="C1913" s="18" t="str">
        <f t="shared" si="102"/>
        <v>ZANIN DENIS</v>
      </c>
      <c r="D1913" s="18" t="str">
        <f t="shared" si="103"/>
        <v>01002 – B.C 1935 STRASBOURG-SCHILTIGHEIM</v>
      </c>
      <c r="R1913" s="11" t="str">
        <f t="shared" si="101"/>
        <v>128864 I</v>
      </c>
      <c r="T1913"/>
    </row>
    <row r="1914" spans="2:20" ht="15.75" thickBot="1" x14ac:dyDescent="0.3">
      <c r="B1914" s="18" t="str">
        <f t="shared" si="104"/>
        <v>012115 Z</v>
      </c>
      <c r="C1914" s="18" t="str">
        <f t="shared" si="102"/>
        <v>ZAWORSKI FRANCIS</v>
      </c>
      <c r="D1914" s="18" t="str">
        <f t="shared" si="103"/>
        <v>05041 – BILLARD CLUB DE GRAUVES</v>
      </c>
      <c r="R1914" s="11" t="str">
        <f t="shared" si="101"/>
        <v>012115 Z</v>
      </c>
      <c r="T1914"/>
    </row>
    <row r="1915" spans="2:20" ht="15.75" thickBot="1" x14ac:dyDescent="0.3">
      <c r="B1915" s="18" t="str">
        <f t="shared" si="104"/>
        <v>010431 F</v>
      </c>
      <c r="C1915" s="18" t="str">
        <f t="shared" si="102"/>
        <v>ZENNER JEAN ROBERT</v>
      </c>
      <c r="D1915" s="18" t="str">
        <f t="shared" si="103"/>
        <v>01004 – B.C. BISCHHEIM</v>
      </c>
      <c r="R1915" s="11" t="str">
        <f t="shared" si="101"/>
        <v>010431 F</v>
      </c>
      <c r="T1915"/>
    </row>
    <row r="1916" spans="2:20" ht="15.75" thickBot="1" x14ac:dyDescent="0.3">
      <c r="B1916" s="18" t="str">
        <f t="shared" si="104"/>
        <v>177289 F</v>
      </c>
      <c r="C1916" s="18" t="str">
        <f t="shared" si="102"/>
        <v>ZIMMERLIN MICHEL</v>
      </c>
      <c r="D1916" s="18" t="str">
        <f t="shared" si="103"/>
        <v>01070 – FCM BILLARD</v>
      </c>
      <c r="R1916" s="11" t="str">
        <f t="shared" si="101"/>
        <v>177289 F</v>
      </c>
      <c r="T1916"/>
    </row>
    <row r="1917" spans="2:20" ht="15.75" thickBot="1" x14ac:dyDescent="0.3">
      <c r="B1917" s="18">
        <f t="shared" si="104"/>
        <v>0</v>
      </c>
      <c r="C1917" s="18" t="e">
        <f t="shared" si="102"/>
        <v>#N/A</v>
      </c>
      <c r="D1917" s="18" t="e">
        <f t="shared" si="103"/>
        <v>#N/A</v>
      </c>
      <c r="R1917" s="11">
        <f t="shared" si="101"/>
        <v>0</v>
      </c>
      <c r="T1917"/>
    </row>
    <row r="1918" spans="2:20" ht="15.75" thickBot="1" x14ac:dyDescent="0.3">
      <c r="B1918" s="18">
        <f t="shared" si="104"/>
        <v>0</v>
      </c>
      <c r="C1918" s="18" t="e">
        <f t="shared" si="102"/>
        <v>#N/A</v>
      </c>
      <c r="D1918" s="18" t="e">
        <f t="shared" si="103"/>
        <v>#N/A</v>
      </c>
      <c r="R1918" s="11">
        <f t="shared" si="101"/>
        <v>0</v>
      </c>
      <c r="T1918"/>
    </row>
    <row r="1919" spans="2:20" ht="15.75" thickBot="1" x14ac:dyDescent="0.3">
      <c r="B1919" s="18">
        <f t="shared" si="104"/>
        <v>0</v>
      </c>
      <c r="C1919" s="18" t="e">
        <f t="shared" si="102"/>
        <v>#N/A</v>
      </c>
      <c r="D1919" s="18" t="e">
        <f t="shared" si="103"/>
        <v>#N/A</v>
      </c>
      <c r="R1919" s="11">
        <f t="shared" si="101"/>
        <v>0</v>
      </c>
      <c r="T1919"/>
    </row>
    <row r="1920" spans="2:20" ht="15.75" thickBot="1" x14ac:dyDescent="0.3">
      <c r="B1920" s="18">
        <f t="shared" si="104"/>
        <v>0</v>
      </c>
      <c r="C1920" s="18" t="e">
        <f t="shared" si="102"/>
        <v>#N/A</v>
      </c>
      <c r="D1920" s="18" t="e">
        <f t="shared" si="103"/>
        <v>#N/A</v>
      </c>
      <c r="R1920" s="11">
        <f t="shared" si="101"/>
        <v>0</v>
      </c>
      <c r="T1920"/>
    </row>
    <row r="1921" spans="2:20" ht="15.75" thickBot="1" x14ac:dyDescent="0.3">
      <c r="B1921" s="18">
        <f t="shared" si="104"/>
        <v>0</v>
      </c>
      <c r="C1921" s="18" t="e">
        <f t="shared" si="102"/>
        <v>#N/A</v>
      </c>
      <c r="D1921" s="18" t="e">
        <f t="shared" si="103"/>
        <v>#N/A</v>
      </c>
      <c r="R1921" s="11">
        <f t="shared" si="101"/>
        <v>0</v>
      </c>
      <c r="T1921"/>
    </row>
    <row r="1922" spans="2:20" ht="15.75" thickBot="1" x14ac:dyDescent="0.3">
      <c r="B1922" s="18">
        <f t="shared" si="104"/>
        <v>0</v>
      </c>
      <c r="C1922" s="18" t="e">
        <f t="shared" si="102"/>
        <v>#N/A</v>
      </c>
      <c r="D1922" s="18" t="e">
        <f t="shared" si="103"/>
        <v>#N/A</v>
      </c>
      <c r="R1922" s="11">
        <f t="shared" ref="R1922:R1985" si="105">B1922</f>
        <v>0</v>
      </c>
      <c r="T1922"/>
    </row>
    <row r="1923" spans="2:20" ht="15.75" thickBot="1" x14ac:dyDescent="0.3">
      <c r="B1923" s="18">
        <f t="shared" si="104"/>
        <v>0</v>
      </c>
      <c r="C1923" s="18" t="e">
        <f t="shared" si="102"/>
        <v>#N/A</v>
      </c>
      <c r="D1923" s="18" t="e">
        <f t="shared" si="103"/>
        <v>#N/A</v>
      </c>
      <c r="R1923" s="11">
        <f t="shared" si="105"/>
        <v>0</v>
      </c>
      <c r="T1923"/>
    </row>
    <row r="1924" spans="2:20" ht="15.75" thickBot="1" x14ac:dyDescent="0.3">
      <c r="B1924" s="18">
        <f t="shared" si="104"/>
        <v>0</v>
      </c>
      <c r="C1924" s="18" t="e">
        <f t="shared" si="102"/>
        <v>#N/A</v>
      </c>
      <c r="D1924" s="18" t="e">
        <f t="shared" si="103"/>
        <v>#N/A</v>
      </c>
      <c r="R1924" s="11">
        <f t="shared" si="105"/>
        <v>0</v>
      </c>
      <c r="T1924"/>
    </row>
    <row r="1925" spans="2:20" ht="15.75" thickBot="1" x14ac:dyDescent="0.3">
      <c r="B1925" s="18">
        <f t="shared" si="104"/>
        <v>0</v>
      </c>
      <c r="C1925" s="18" t="e">
        <f t="shared" si="102"/>
        <v>#N/A</v>
      </c>
      <c r="D1925" s="18" t="e">
        <f t="shared" si="103"/>
        <v>#N/A</v>
      </c>
      <c r="R1925" s="11">
        <f t="shared" si="105"/>
        <v>0</v>
      </c>
      <c r="T1925"/>
    </row>
    <row r="1926" spans="2:20" ht="15.75" thickBot="1" x14ac:dyDescent="0.3">
      <c r="B1926" s="18">
        <f t="shared" si="104"/>
        <v>0</v>
      </c>
      <c r="C1926" s="18" t="e">
        <f t="shared" si="102"/>
        <v>#N/A</v>
      </c>
      <c r="D1926" s="18" t="e">
        <f t="shared" si="103"/>
        <v>#N/A</v>
      </c>
      <c r="R1926" s="11">
        <f t="shared" si="105"/>
        <v>0</v>
      </c>
      <c r="T1926"/>
    </row>
    <row r="1927" spans="2:20" ht="15.75" thickBot="1" x14ac:dyDescent="0.3">
      <c r="B1927" s="18">
        <f t="shared" si="104"/>
        <v>0</v>
      </c>
      <c r="C1927" s="18" t="e">
        <f t="shared" si="102"/>
        <v>#N/A</v>
      </c>
      <c r="D1927" s="18" t="e">
        <f t="shared" si="103"/>
        <v>#N/A</v>
      </c>
      <c r="R1927" s="11">
        <f t="shared" si="105"/>
        <v>0</v>
      </c>
      <c r="T1927"/>
    </row>
    <row r="1928" spans="2:20" ht="15.75" thickBot="1" x14ac:dyDescent="0.3">
      <c r="B1928" s="18">
        <f t="shared" si="104"/>
        <v>0</v>
      </c>
      <c r="C1928" s="18" t="e">
        <f t="shared" si="102"/>
        <v>#N/A</v>
      </c>
      <c r="D1928" s="18" t="e">
        <f t="shared" si="103"/>
        <v>#N/A</v>
      </c>
      <c r="R1928" s="11">
        <f t="shared" si="105"/>
        <v>0</v>
      </c>
      <c r="T1928"/>
    </row>
    <row r="1929" spans="2:20" ht="15.75" thickBot="1" x14ac:dyDescent="0.3">
      <c r="B1929" s="18">
        <f t="shared" si="104"/>
        <v>0</v>
      </c>
      <c r="C1929" s="18" t="e">
        <f t="shared" si="102"/>
        <v>#N/A</v>
      </c>
      <c r="D1929" s="18" t="e">
        <f t="shared" si="103"/>
        <v>#N/A</v>
      </c>
      <c r="R1929" s="11">
        <f t="shared" si="105"/>
        <v>0</v>
      </c>
      <c r="T1929"/>
    </row>
    <row r="1930" spans="2:20" ht="15.75" thickBot="1" x14ac:dyDescent="0.3">
      <c r="B1930" s="18">
        <f t="shared" si="104"/>
        <v>0</v>
      </c>
      <c r="C1930" s="18" t="e">
        <f t="shared" si="102"/>
        <v>#N/A</v>
      </c>
      <c r="D1930" s="18" t="e">
        <f t="shared" si="103"/>
        <v>#N/A</v>
      </c>
      <c r="R1930" s="11">
        <f t="shared" si="105"/>
        <v>0</v>
      </c>
      <c r="T1930"/>
    </row>
    <row r="1931" spans="2:20" ht="15.75" thickBot="1" x14ac:dyDescent="0.3">
      <c r="B1931" s="18">
        <f t="shared" si="104"/>
        <v>0</v>
      </c>
      <c r="C1931" s="18" t="e">
        <f t="shared" si="102"/>
        <v>#N/A</v>
      </c>
      <c r="D1931" s="18" t="e">
        <f t="shared" si="103"/>
        <v>#N/A</v>
      </c>
      <c r="R1931" s="11">
        <f t="shared" si="105"/>
        <v>0</v>
      </c>
      <c r="T1931"/>
    </row>
    <row r="1932" spans="2:20" ht="15.75" thickBot="1" x14ac:dyDescent="0.3">
      <c r="B1932" s="18">
        <f t="shared" si="104"/>
        <v>0</v>
      </c>
      <c r="C1932" s="18" t="e">
        <f t="shared" si="102"/>
        <v>#N/A</v>
      </c>
      <c r="D1932" s="18" t="e">
        <f t="shared" si="103"/>
        <v>#N/A</v>
      </c>
      <c r="R1932" s="11">
        <f t="shared" si="105"/>
        <v>0</v>
      </c>
      <c r="T1932"/>
    </row>
    <row r="1933" spans="2:20" ht="15.75" thickBot="1" x14ac:dyDescent="0.3">
      <c r="B1933" s="18">
        <f t="shared" si="104"/>
        <v>0</v>
      </c>
      <c r="C1933" s="18" t="e">
        <f t="shared" si="102"/>
        <v>#N/A</v>
      </c>
      <c r="D1933" s="18" t="e">
        <f t="shared" si="103"/>
        <v>#N/A</v>
      </c>
      <c r="R1933" s="11">
        <f t="shared" si="105"/>
        <v>0</v>
      </c>
      <c r="T1933"/>
    </row>
    <row r="1934" spans="2:20" ht="15.75" thickBot="1" x14ac:dyDescent="0.3">
      <c r="B1934" s="18">
        <f t="shared" si="104"/>
        <v>0</v>
      </c>
      <c r="C1934" s="18" t="e">
        <f t="shared" si="102"/>
        <v>#N/A</v>
      </c>
      <c r="D1934" s="18" t="e">
        <f t="shared" si="103"/>
        <v>#N/A</v>
      </c>
      <c r="R1934" s="11">
        <f t="shared" si="105"/>
        <v>0</v>
      </c>
      <c r="T1934"/>
    </row>
    <row r="1935" spans="2:20" ht="15.75" thickBot="1" x14ac:dyDescent="0.3">
      <c r="B1935" s="18">
        <f t="shared" si="104"/>
        <v>0</v>
      </c>
      <c r="C1935" s="18" t="e">
        <f t="shared" si="102"/>
        <v>#N/A</v>
      </c>
      <c r="D1935" s="18" t="e">
        <f t="shared" si="103"/>
        <v>#N/A</v>
      </c>
      <c r="R1935" s="11">
        <f t="shared" si="105"/>
        <v>0</v>
      </c>
      <c r="T1935"/>
    </row>
    <row r="1936" spans="2:20" ht="15.75" thickBot="1" x14ac:dyDescent="0.3">
      <c r="B1936" s="18">
        <f t="shared" si="104"/>
        <v>0</v>
      </c>
      <c r="C1936" s="18" t="e">
        <f t="shared" si="102"/>
        <v>#N/A</v>
      </c>
      <c r="D1936" s="18" t="e">
        <f t="shared" si="103"/>
        <v>#N/A</v>
      </c>
      <c r="R1936" s="11">
        <f t="shared" si="105"/>
        <v>0</v>
      </c>
      <c r="T1936"/>
    </row>
    <row r="1937" spans="2:20" ht="15.75" thickBot="1" x14ac:dyDescent="0.3">
      <c r="B1937" s="18">
        <f t="shared" si="104"/>
        <v>0</v>
      </c>
      <c r="C1937" s="18" t="e">
        <f t="shared" si="102"/>
        <v>#N/A</v>
      </c>
      <c r="D1937" s="18" t="e">
        <f t="shared" si="103"/>
        <v>#N/A</v>
      </c>
      <c r="R1937" s="11">
        <f t="shared" si="105"/>
        <v>0</v>
      </c>
      <c r="T1937"/>
    </row>
    <row r="1938" spans="2:20" ht="15.75" thickBot="1" x14ac:dyDescent="0.3">
      <c r="B1938" s="18">
        <f t="shared" si="104"/>
        <v>0</v>
      </c>
      <c r="C1938" s="18" t="e">
        <f t="shared" si="102"/>
        <v>#N/A</v>
      </c>
      <c r="D1938" s="18" t="e">
        <f t="shared" si="103"/>
        <v>#N/A</v>
      </c>
      <c r="R1938" s="11">
        <f t="shared" si="105"/>
        <v>0</v>
      </c>
      <c r="T1938"/>
    </row>
    <row r="1939" spans="2:20" ht="15.75" thickBot="1" x14ac:dyDescent="0.3">
      <c r="B1939" s="18">
        <f t="shared" si="104"/>
        <v>0</v>
      </c>
      <c r="C1939" s="18" t="e">
        <f t="shared" si="102"/>
        <v>#N/A</v>
      </c>
      <c r="D1939" s="18" t="e">
        <f t="shared" si="103"/>
        <v>#N/A</v>
      </c>
      <c r="R1939" s="11">
        <f t="shared" si="105"/>
        <v>0</v>
      </c>
      <c r="T1939"/>
    </row>
    <row r="1940" spans="2:20" ht="15.75" thickBot="1" x14ac:dyDescent="0.3">
      <c r="B1940" s="18">
        <f t="shared" si="104"/>
        <v>0</v>
      </c>
      <c r="C1940" s="18" t="e">
        <f t="shared" si="102"/>
        <v>#N/A</v>
      </c>
      <c r="D1940" s="18" t="e">
        <f t="shared" si="103"/>
        <v>#N/A</v>
      </c>
      <c r="R1940" s="11">
        <f t="shared" si="105"/>
        <v>0</v>
      </c>
      <c r="T1940"/>
    </row>
    <row r="1941" spans="2:20" ht="15.75" thickBot="1" x14ac:dyDescent="0.3">
      <c r="B1941" s="18">
        <f t="shared" si="104"/>
        <v>0</v>
      </c>
      <c r="C1941" s="18" t="e">
        <f t="shared" si="102"/>
        <v>#N/A</v>
      </c>
      <c r="D1941" s="18" t="e">
        <f t="shared" si="103"/>
        <v>#N/A</v>
      </c>
      <c r="R1941" s="11">
        <f t="shared" si="105"/>
        <v>0</v>
      </c>
      <c r="T1941"/>
    </row>
    <row r="1942" spans="2:20" ht="15.75" thickBot="1" x14ac:dyDescent="0.3">
      <c r="B1942" s="18">
        <f t="shared" si="104"/>
        <v>0</v>
      </c>
      <c r="C1942" s="18" t="e">
        <f t="shared" ref="C1942:C2000" si="106">G642</f>
        <v>#N/A</v>
      </c>
      <c r="D1942" s="18" t="e">
        <f t="shared" ref="D1942:D2000" si="107">H642</f>
        <v>#N/A</v>
      </c>
      <c r="R1942" s="11">
        <f t="shared" si="105"/>
        <v>0</v>
      </c>
      <c r="T1942"/>
    </row>
    <row r="1943" spans="2:20" ht="15.75" thickBot="1" x14ac:dyDescent="0.3">
      <c r="B1943" s="18">
        <f t="shared" ref="B1943:B2000" si="108">F643</f>
        <v>0</v>
      </c>
      <c r="C1943" s="18" t="e">
        <f t="shared" si="106"/>
        <v>#N/A</v>
      </c>
      <c r="D1943" s="18" t="e">
        <f t="shared" si="107"/>
        <v>#N/A</v>
      </c>
      <c r="R1943" s="11">
        <f t="shared" si="105"/>
        <v>0</v>
      </c>
      <c r="T1943"/>
    </row>
    <row r="1944" spans="2:20" ht="15.75" thickBot="1" x14ac:dyDescent="0.3">
      <c r="B1944" s="18">
        <f t="shared" si="108"/>
        <v>0</v>
      </c>
      <c r="C1944" s="18" t="e">
        <f t="shared" si="106"/>
        <v>#N/A</v>
      </c>
      <c r="D1944" s="18" t="e">
        <f t="shared" si="107"/>
        <v>#N/A</v>
      </c>
      <c r="R1944" s="11">
        <f t="shared" si="105"/>
        <v>0</v>
      </c>
      <c r="T1944"/>
    </row>
    <row r="1945" spans="2:20" ht="15.75" thickBot="1" x14ac:dyDescent="0.3">
      <c r="B1945" s="18">
        <f t="shared" si="108"/>
        <v>0</v>
      </c>
      <c r="C1945" s="18" t="e">
        <f t="shared" si="106"/>
        <v>#N/A</v>
      </c>
      <c r="D1945" s="18" t="e">
        <f t="shared" si="107"/>
        <v>#N/A</v>
      </c>
      <c r="R1945" s="11">
        <f t="shared" si="105"/>
        <v>0</v>
      </c>
      <c r="T1945"/>
    </row>
    <row r="1946" spans="2:20" ht="15.75" thickBot="1" x14ac:dyDescent="0.3">
      <c r="B1946" s="18">
        <f t="shared" si="108"/>
        <v>0</v>
      </c>
      <c r="C1946" s="18" t="e">
        <f t="shared" si="106"/>
        <v>#N/A</v>
      </c>
      <c r="D1946" s="18" t="e">
        <f t="shared" si="107"/>
        <v>#N/A</v>
      </c>
      <c r="R1946" s="11">
        <f t="shared" si="105"/>
        <v>0</v>
      </c>
      <c r="T1946"/>
    </row>
    <row r="1947" spans="2:20" ht="15.75" thickBot="1" x14ac:dyDescent="0.3">
      <c r="B1947" s="18">
        <f t="shared" si="108"/>
        <v>0</v>
      </c>
      <c r="C1947" s="18" t="e">
        <f t="shared" si="106"/>
        <v>#N/A</v>
      </c>
      <c r="D1947" s="18" t="e">
        <f t="shared" si="107"/>
        <v>#N/A</v>
      </c>
      <c r="R1947" s="11">
        <f t="shared" si="105"/>
        <v>0</v>
      </c>
      <c r="T1947"/>
    </row>
    <row r="1948" spans="2:20" ht="15.75" thickBot="1" x14ac:dyDescent="0.3">
      <c r="B1948" s="18">
        <f t="shared" si="108"/>
        <v>0</v>
      </c>
      <c r="C1948" s="18" t="e">
        <f t="shared" si="106"/>
        <v>#N/A</v>
      </c>
      <c r="D1948" s="18" t="e">
        <f t="shared" si="107"/>
        <v>#N/A</v>
      </c>
      <c r="R1948" s="11">
        <f t="shared" si="105"/>
        <v>0</v>
      </c>
      <c r="T1948"/>
    </row>
    <row r="1949" spans="2:20" ht="15.75" thickBot="1" x14ac:dyDescent="0.3">
      <c r="B1949" s="18">
        <f t="shared" si="108"/>
        <v>0</v>
      </c>
      <c r="C1949" s="18" t="e">
        <f t="shared" si="106"/>
        <v>#N/A</v>
      </c>
      <c r="D1949" s="18" t="e">
        <f t="shared" si="107"/>
        <v>#N/A</v>
      </c>
      <c r="R1949" s="11">
        <f t="shared" si="105"/>
        <v>0</v>
      </c>
      <c r="T1949"/>
    </row>
    <row r="1950" spans="2:20" ht="15.75" thickBot="1" x14ac:dyDescent="0.3">
      <c r="B1950" s="18">
        <f t="shared" si="108"/>
        <v>0</v>
      </c>
      <c r="C1950" s="18" t="e">
        <f t="shared" si="106"/>
        <v>#N/A</v>
      </c>
      <c r="D1950" s="18" t="e">
        <f t="shared" si="107"/>
        <v>#N/A</v>
      </c>
      <c r="R1950" s="11">
        <f t="shared" si="105"/>
        <v>0</v>
      </c>
      <c r="T1950"/>
    </row>
    <row r="1951" spans="2:20" ht="15.75" thickBot="1" x14ac:dyDescent="0.3">
      <c r="B1951" s="18">
        <f t="shared" si="108"/>
        <v>0</v>
      </c>
      <c r="C1951" s="18" t="e">
        <f t="shared" si="106"/>
        <v>#N/A</v>
      </c>
      <c r="D1951" s="18" t="e">
        <f t="shared" si="107"/>
        <v>#N/A</v>
      </c>
      <c r="R1951" s="11">
        <f t="shared" si="105"/>
        <v>0</v>
      </c>
      <c r="T1951"/>
    </row>
    <row r="1952" spans="2:20" ht="15.75" thickBot="1" x14ac:dyDescent="0.3">
      <c r="B1952" s="18">
        <f t="shared" si="108"/>
        <v>0</v>
      </c>
      <c r="C1952" s="18" t="e">
        <f t="shared" si="106"/>
        <v>#N/A</v>
      </c>
      <c r="D1952" s="18" t="e">
        <f t="shared" si="107"/>
        <v>#N/A</v>
      </c>
      <c r="R1952" s="11">
        <f t="shared" si="105"/>
        <v>0</v>
      </c>
      <c r="T1952"/>
    </row>
    <row r="1953" spans="2:20" ht="15.75" thickBot="1" x14ac:dyDescent="0.3">
      <c r="B1953" s="18">
        <f t="shared" si="108"/>
        <v>0</v>
      </c>
      <c r="C1953" s="18" t="e">
        <f t="shared" si="106"/>
        <v>#N/A</v>
      </c>
      <c r="D1953" s="18" t="e">
        <f t="shared" si="107"/>
        <v>#N/A</v>
      </c>
      <c r="R1953" s="11">
        <f t="shared" si="105"/>
        <v>0</v>
      </c>
      <c r="T1953"/>
    </row>
    <row r="1954" spans="2:20" ht="15.75" thickBot="1" x14ac:dyDescent="0.3">
      <c r="B1954" s="18">
        <f t="shared" si="108"/>
        <v>0</v>
      </c>
      <c r="C1954" s="18" t="e">
        <f t="shared" si="106"/>
        <v>#N/A</v>
      </c>
      <c r="D1954" s="18" t="e">
        <f t="shared" si="107"/>
        <v>#N/A</v>
      </c>
      <c r="R1954" s="11">
        <f t="shared" si="105"/>
        <v>0</v>
      </c>
      <c r="T1954"/>
    </row>
    <row r="1955" spans="2:20" ht="15.75" thickBot="1" x14ac:dyDescent="0.3">
      <c r="B1955" s="18">
        <f t="shared" si="108"/>
        <v>0</v>
      </c>
      <c r="C1955" s="18" t="e">
        <f t="shared" si="106"/>
        <v>#N/A</v>
      </c>
      <c r="D1955" s="18" t="e">
        <f t="shared" si="107"/>
        <v>#N/A</v>
      </c>
      <c r="R1955" s="11">
        <f t="shared" si="105"/>
        <v>0</v>
      </c>
      <c r="T1955"/>
    </row>
    <row r="1956" spans="2:20" ht="15.75" thickBot="1" x14ac:dyDescent="0.3">
      <c r="B1956" s="18">
        <f t="shared" si="108"/>
        <v>0</v>
      </c>
      <c r="C1956" s="18" t="e">
        <f t="shared" si="106"/>
        <v>#N/A</v>
      </c>
      <c r="D1956" s="18" t="e">
        <f t="shared" si="107"/>
        <v>#N/A</v>
      </c>
      <c r="R1956" s="11">
        <f t="shared" si="105"/>
        <v>0</v>
      </c>
      <c r="T1956"/>
    </row>
    <row r="1957" spans="2:20" ht="15.75" thickBot="1" x14ac:dyDescent="0.3">
      <c r="B1957" s="18">
        <f t="shared" si="108"/>
        <v>0</v>
      </c>
      <c r="C1957" s="18" t="e">
        <f t="shared" si="106"/>
        <v>#N/A</v>
      </c>
      <c r="D1957" s="18" t="e">
        <f t="shared" si="107"/>
        <v>#N/A</v>
      </c>
      <c r="R1957" s="11">
        <f t="shared" si="105"/>
        <v>0</v>
      </c>
      <c r="T1957"/>
    </row>
    <row r="1958" spans="2:20" ht="15.75" thickBot="1" x14ac:dyDescent="0.3">
      <c r="B1958" s="18">
        <f t="shared" si="108"/>
        <v>0</v>
      </c>
      <c r="C1958" s="18" t="e">
        <f t="shared" si="106"/>
        <v>#N/A</v>
      </c>
      <c r="D1958" s="18" t="e">
        <f t="shared" si="107"/>
        <v>#N/A</v>
      </c>
      <c r="R1958" s="11">
        <f t="shared" si="105"/>
        <v>0</v>
      </c>
      <c r="T1958"/>
    </row>
    <row r="1959" spans="2:20" ht="15.75" thickBot="1" x14ac:dyDescent="0.3">
      <c r="B1959" s="18">
        <f t="shared" si="108"/>
        <v>0</v>
      </c>
      <c r="C1959" s="18" t="e">
        <f t="shared" si="106"/>
        <v>#N/A</v>
      </c>
      <c r="D1959" s="18" t="e">
        <f t="shared" si="107"/>
        <v>#N/A</v>
      </c>
      <c r="R1959" s="11">
        <f t="shared" si="105"/>
        <v>0</v>
      </c>
      <c r="T1959"/>
    </row>
    <row r="1960" spans="2:20" ht="15.75" thickBot="1" x14ac:dyDescent="0.3">
      <c r="B1960" s="18">
        <f t="shared" si="108"/>
        <v>0</v>
      </c>
      <c r="C1960" s="18" t="e">
        <f t="shared" si="106"/>
        <v>#N/A</v>
      </c>
      <c r="D1960" s="18" t="e">
        <f t="shared" si="107"/>
        <v>#N/A</v>
      </c>
      <c r="R1960" s="11">
        <f t="shared" si="105"/>
        <v>0</v>
      </c>
      <c r="T1960"/>
    </row>
    <row r="1961" spans="2:20" ht="15.75" thickBot="1" x14ac:dyDescent="0.3">
      <c r="B1961" s="18">
        <f t="shared" si="108"/>
        <v>0</v>
      </c>
      <c r="C1961" s="18" t="e">
        <f t="shared" si="106"/>
        <v>#N/A</v>
      </c>
      <c r="D1961" s="18" t="e">
        <f t="shared" si="107"/>
        <v>#N/A</v>
      </c>
      <c r="R1961" s="11">
        <f t="shared" si="105"/>
        <v>0</v>
      </c>
      <c r="T1961"/>
    </row>
    <row r="1962" spans="2:20" ht="15.75" thickBot="1" x14ac:dyDescent="0.3">
      <c r="B1962" s="18">
        <f t="shared" si="108"/>
        <v>0</v>
      </c>
      <c r="C1962" s="18" t="e">
        <f t="shared" si="106"/>
        <v>#N/A</v>
      </c>
      <c r="D1962" s="18" t="e">
        <f t="shared" si="107"/>
        <v>#N/A</v>
      </c>
      <c r="R1962" s="11">
        <f t="shared" si="105"/>
        <v>0</v>
      </c>
      <c r="T1962"/>
    </row>
    <row r="1963" spans="2:20" ht="15.75" thickBot="1" x14ac:dyDescent="0.3">
      <c r="B1963" s="18">
        <f t="shared" si="108"/>
        <v>0</v>
      </c>
      <c r="C1963" s="18" t="e">
        <f t="shared" si="106"/>
        <v>#N/A</v>
      </c>
      <c r="D1963" s="18" t="e">
        <f t="shared" si="107"/>
        <v>#N/A</v>
      </c>
      <c r="R1963" s="11">
        <f t="shared" si="105"/>
        <v>0</v>
      </c>
      <c r="T1963"/>
    </row>
    <row r="1964" spans="2:20" ht="15.75" thickBot="1" x14ac:dyDescent="0.3">
      <c r="B1964" s="18">
        <f t="shared" si="108"/>
        <v>0</v>
      </c>
      <c r="C1964" s="18" t="e">
        <f t="shared" si="106"/>
        <v>#N/A</v>
      </c>
      <c r="D1964" s="18" t="e">
        <f t="shared" si="107"/>
        <v>#N/A</v>
      </c>
      <c r="R1964" s="11">
        <f t="shared" si="105"/>
        <v>0</v>
      </c>
      <c r="T1964"/>
    </row>
    <row r="1965" spans="2:20" ht="15.75" thickBot="1" x14ac:dyDescent="0.3">
      <c r="B1965" s="18">
        <f t="shared" si="108"/>
        <v>0</v>
      </c>
      <c r="C1965" s="18" t="e">
        <f t="shared" si="106"/>
        <v>#N/A</v>
      </c>
      <c r="D1965" s="18" t="e">
        <f t="shared" si="107"/>
        <v>#N/A</v>
      </c>
      <c r="R1965" s="11">
        <f t="shared" si="105"/>
        <v>0</v>
      </c>
      <c r="T1965"/>
    </row>
    <row r="1966" spans="2:20" ht="15.75" thickBot="1" x14ac:dyDescent="0.3">
      <c r="B1966" s="18">
        <f t="shared" si="108"/>
        <v>0</v>
      </c>
      <c r="C1966" s="18" t="e">
        <f t="shared" si="106"/>
        <v>#N/A</v>
      </c>
      <c r="D1966" s="18" t="e">
        <f t="shared" si="107"/>
        <v>#N/A</v>
      </c>
      <c r="R1966" s="11">
        <f t="shared" si="105"/>
        <v>0</v>
      </c>
      <c r="T1966"/>
    </row>
    <row r="1967" spans="2:20" ht="15.75" thickBot="1" x14ac:dyDescent="0.3">
      <c r="B1967" s="18">
        <f t="shared" si="108"/>
        <v>0</v>
      </c>
      <c r="C1967" s="18" t="e">
        <f t="shared" si="106"/>
        <v>#N/A</v>
      </c>
      <c r="D1967" s="18" t="e">
        <f t="shared" si="107"/>
        <v>#N/A</v>
      </c>
      <c r="R1967" s="11">
        <f t="shared" si="105"/>
        <v>0</v>
      </c>
      <c r="T1967"/>
    </row>
    <row r="1968" spans="2:20" ht="15.75" thickBot="1" x14ac:dyDescent="0.3">
      <c r="B1968" s="18">
        <f t="shared" si="108"/>
        <v>0</v>
      </c>
      <c r="C1968" s="18" t="e">
        <f t="shared" si="106"/>
        <v>#N/A</v>
      </c>
      <c r="D1968" s="18" t="e">
        <f t="shared" si="107"/>
        <v>#N/A</v>
      </c>
      <c r="R1968" s="11">
        <f t="shared" si="105"/>
        <v>0</v>
      </c>
      <c r="T1968"/>
    </row>
    <row r="1969" spans="2:20" ht="15.75" thickBot="1" x14ac:dyDescent="0.3">
      <c r="B1969" s="18">
        <f t="shared" si="108"/>
        <v>0</v>
      </c>
      <c r="C1969" s="18" t="e">
        <f t="shared" si="106"/>
        <v>#N/A</v>
      </c>
      <c r="D1969" s="18" t="e">
        <f t="shared" si="107"/>
        <v>#N/A</v>
      </c>
      <c r="R1969" s="11">
        <f t="shared" si="105"/>
        <v>0</v>
      </c>
      <c r="T1969"/>
    </row>
    <row r="1970" spans="2:20" ht="15.75" thickBot="1" x14ac:dyDescent="0.3">
      <c r="B1970" s="18">
        <f t="shared" si="108"/>
        <v>0</v>
      </c>
      <c r="C1970" s="18" t="e">
        <f t="shared" si="106"/>
        <v>#N/A</v>
      </c>
      <c r="D1970" s="18" t="e">
        <f t="shared" si="107"/>
        <v>#N/A</v>
      </c>
      <c r="R1970" s="11">
        <f t="shared" si="105"/>
        <v>0</v>
      </c>
      <c r="T1970"/>
    </row>
    <row r="1971" spans="2:20" ht="15.75" thickBot="1" x14ac:dyDescent="0.3">
      <c r="B1971" s="18">
        <f t="shared" si="108"/>
        <v>0</v>
      </c>
      <c r="C1971" s="18" t="e">
        <f t="shared" si="106"/>
        <v>#N/A</v>
      </c>
      <c r="D1971" s="18" t="e">
        <f t="shared" si="107"/>
        <v>#N/A</v>
      </c>
      <c r="R1971" s="11">
        <f t="shared" si="105"/>
        <v>0</v>
      </c>
      <c r="T1971"/>
    </row>
    <row r="1972" spans="2:20" ht="15.75" thickBot="1" x14ac:dyDescent="0.3">
      <c r="B1972" s="18">
        <f t="shared" si="108"/>
        <v>0</v>
      </c>
      <c r="C1972" s="18" t="e">
        <f t="shared" si="106"/>
        <v>#N/A</v>
      </c>
      <c r="D1972" s="18" t="e">
        <f t="shared" si="107"/>
        <v>#N/A</v>
      </c>
      <c r="R1972" s="11">
        <f t="shared" si="105"/>
        <v>0</v>
      </c>
      <c r="T1972"/>
    </row>
    <row r="1973" spans="2:20" ht="15.75" thickBot="1" x14ac:dyDescent="0.3">
      <c r="B1973" s="18">
        <f t="shared" si="108"/>
        <v>0</v>
      </c>
      <c r="C1973" s="18" t="e">
        <f t="shared" si="106"/>
        <v>#N/A</v>
      </c>
      <c r="D1973" s="18" t="e">
        <f t="shared" si="107"/>
        <v>#N/A</v>
      </c>
      <c r="R1973" s="11">
        <f t="shared" si="105"/>
        <v>0</v>
      </c>
      <c r="T1973"/>
    </row>
    <row r="1974" spans="2:20" ht="15.75" thickBot="1" x14ac:dyDescent="0.3">
      <c r="B1974" s="18">
        <f t="shared" si="108"/>
        <v>0</v>
      </c>
      <c r="C1974" s="18" t="e">
        <f t="shared" si="106"/>
        <v>#N/A</v>
      </c>
      <c r="D1974" s="18" t="e">
        <f t="shared" si="107"/>
        <v>#N/A</v>
      </c>
      <c r="R1974" s="11">
        <f t="shared" si="105"/>
        <v>0</v>
      </c>
      <c r="T1974"/>
    </row>
    <row r="1975" spans="2:20" ht="15.75" thickBot="1" x14ac:dyDescent="0.3">
      <c r="B1975" s="18">
        <f t="shared" si="108"/>
        <v>0</v>
      </c>
      <c r="C1975" s="18" t="e">
        <f t="shared" si="106"/>
        <v>#N/A</v>
      </c>
      <c r="D1975" s="18" t="e">
        <f t="shared" si="107"/>
        <v>#N/A</v>
      </c>
      <c r="R1975" s="11">
        <f t="shared" si="105"/>
        <v>0</v>
      </c>
      <c r="T1975"/>
    </row>
    <row r="1976" spans="2:20" ht="15.75" thickBot="1" x14ac:dyDescent="0.3">
      <c r="B1976" s="18">
        <f t="shared" si="108"/>
        <v>0</v>
      </c>
      <c r="C1976" s="18" t="e">
        <f t="shared" si="106"/>
        <v>#N/A</v>
      </c>
      <c r="D1976" s="18" t="e">
        <f t="shared" si="107"/>
        <v>#N/A</v>
      </c>
      <c r="R1976" s="11">
        <f t="shared" si="105"/>
        <v>0</v>
      </c>
      <c r="T1976"/>
    </row>
    <row r="1977" spans="2:20" ht="15.75" thickBot="1" x14ac:dyDescent="0.3">
      <c r="B1977" s="18">
        <f t="shared" si="108"/>
        <v>0</v>
      </c>
      <c r="C1977" s="18" t="e">
        <f t="shared" si="106"/>
        <v>#N/A</v>
      </c>
      <c r="D1977" s="18" t="e">
        <f t="shared" si="107"/>
        <v>#N/A</v>
      </c>
      <c r="R1977" s="11">
        <f t="shared" si="105"/>
        <v>0</v>
      </c>
      <c r="T1977"/>
    </row>
    <row r="1978" spans="2:20" ht="15.75" thickBot="1" x14ac:dyDescent="0.3">
      <c r="B1978" s="18">
        <f t="shared" si="108"/>
        <v>0</v>
      </c>
      <c r="C1978" s="18" t="e">
        <f t="shared" si="106"/>
        <v>#N/A</v>
      </c>
      <c r="D1978" s="18" t="e">
        <f t="shared" si="107"/>
        <v>#N/A</v>
      </c>
      <c r="R1978" s="11">
        <f t="shared" si="105"/>
        <v>0</v>
      </c>
      <c r="T1978"/>
    </row>
    <row r="1979" spans="2:20" ht="15.75" thickBot="1" x14ac:dyDescent="0.3">
      <c r="B1979" s="18">
        <f t="shared" si="108"/>
        <v>0</v>
      </c>
      <c r="C1979" s="18" t="e">
        <f t="shared" si="106"/>
        <v>#N/A</v>
      </c>
      <c r="D1979" s="18" t="e">
        <f t="shared" si="107"/>
        <v>#N/A</v>
      </c>
      <c r="R1979" s="11">
        <f t="shared" si="105"/>
        <v>0</v>
      </c>
      <c r="T1979"/>
    </row>
    <row r="1980" spans="2:20" ht="15.75" thickBot="1" x14ac:dyDescent="0.3">
      <c r="B1980" s="18">
        <f t="shared" si="108"/>
        <v>0</v>
      </c>
      <c r="C1980" s="18" t="e">
        <f t="shared" si="106"/>
        <v>#N/A</v>
      </c>
      <c r="D1980" s="18" t="e">
        <f t="shared" si="107"/>
        <v>#N/A</v>
      </c>
      <c r="R1980" s="11">
        <f t="shared" si="105"/>
        <v>0</v>
      </c>
      <c r="T1980"/>
    </row>
    <row r="1981" spans="2:20" ht="15.75" thickBot="1" x14ac:dyDescent="0.3">
      <c r="B1981" s="18">
        <f t="shared" si="108"/>
        <v>0</v>
      </c>
      <c r="C1981" s="18" t="e">
        <f t="shared" si="106"/>
        <v>#N/A</v>
      </c>
      <c r="D1981" s="18" t="e">
        <f t="shared" si="107"/>
        <v>#N/A</v>
      </c>
      <c r="R1981" s="11">
        <f t="shared" si="105"/>
        <v>0</v>
      </c>
      <c r="T1981"/>
    </row>
    <row r="1982" spans="2:20" ht="15.75" thickBot="1" x14ac:dyDescent="0.3">
      <c r="B1982" s="18">
        <f t="shared" si="108"/>
        <v>0</v>
      </c>
      <c r="C1982" s="18" t="e">
        <f t="shared" si="106"/>
        <v>#N/A</v>
      </c>
      <c r="D1982" s="18" t="e">
        <f t="shared" si="107"/>
        <v>#N/A</v>
      </c>
      <c r="R1982" s="11">
        <f t="shared" si="105"/>
        <v>0</v>
      </c>
      <c r="T1982"/>
    </row>
    <row r="1983" spans="2:20" ht="15.75" thickBot="1" x14ac:dyDescent="0.3">
      <c r="B1983" s="18">
        <f t="shared" si="108"/>
        <v>0</v>
      </c>
      <c r="C1983" s="18" t="e">
        <f t="shared" si="106"/>
        <v>#N/A</v>
      </c>
      <c r="D1983" s="18" t="e">
        <f t="shared" si="107"/>
        <v>#N/A</v>
      </c>
      <c r="R1983" s="11">
        <f t="shared" si="105"/>
        <v>0</v>
      </c>
      <c r="T1983"/>
    </row>
    <row r="1984" spans="2:20" ht="15.75" thickBot="1" x14ac:dyDescent="0.3">
      <c r="B1984" s="18">
        <f t="shared" si="108"/>
        <v>0</v>
      </c>
      <c r="C1984" s="18" t="e">
        <f t="shared" si="106"/>
        <v>#N/A</v>
      </c>
      <c r="D1984" s="18" t="e">
        <f t="shared" si="107"/>
        <v>#N/A</v>
      </c>
      <c r="R1984" s="11">
        <f t="shared" si="105"/>
        <v>0</v>
      </c>
      <c r="T1984"/>
    </row>
    <row r="1985" spans="2:20" ht="15.75" thickBot="1" x14ac:dyDescent="0.3">
      <c r="B1985" s="18">
        <f t="shared" si="108"/>
        <v>0</v>
      </c>
      <c r="C1985" s="18" t="e">
        <f t="shared" si="106"/>
        <v>#N/A</v>
      </c>
      <c r="D1985" s="18" t="e">
        <f t="shared" si="107"/>
        <v>#N/A</v>
      </c>
      <c r="R1985" s="11">
        <f t="shared" si="105"/>
        <v>0</v>
      </c>
      <c r="T1985"/>
    </row>
    <row r="1986" spans="2:20" ht="15.75" thickBot="1" x14ac:dyDescent="0.3">
      <c r="B1986" s="18">
        <f t="shared" si="108"/>
        <v>0</v>
      </c>
      <c r="C1986" s="18" t="e">
        <f t="shared" si="106"/>
        <v>#N/A</v>
      </c>
      <c r="D1986" s="18" t="e">
        <f t="shared" si="107"/>
        <v>#N/A</v>
      </c>
      <c r="R1986" s="11">
        <f t="shared" ref="R1986:R2049" si="109">B1986</f>
        <v>0</v>
      </c>
      <c r="T1986"/>
    </row>
    <row r="1987" spans="2:20" ht="15.75" thickBot="1" x14ac:dyDescent="0.3">
      <c r="B1987" s="18">
        <f t="shared" si="108"/>
        <v>0</v>
      </c>
      <c r="C1987" s="18" t="e">
        <f t="shared" si="106"/>
        <v>#N/A</v>
      </c>
      <c r="D1987" s="18" t="e">
        <f t="shared" si="107"/>
        <v>#N/A</v>
      </c>
      <c r="R1987" s="11">
        <f t="shared" si="109"/>
        <v>0</v>
      </c>
      <c r="T1987"/>
    </row>
    <row r="1988" spans="2:20" ht="15.75" thickBot="1" x14ac:dyDescent="0.3">
      <c r="B1988" s="18">
        <f t="shared" si="108"/>
        <v>0</v>
      </c>
      <c r="C1988" s="18" t="e">
        <f t="shared" si="106"/>
        <v>#N/A</v>
      </c>
      <c r="D1988" s="18" t="e">
        <f t="shared" si="107"/>
        <v>#N/A</v>
      </c>
      <c r="R1988" s="11">
        <f t="shared" si="109"/>
        <v>0</v>
      </c>
      <c r="T1988"/>
    </row>
    <row r="1989" spans="2:20" ht="15.75" thickBot="1" x14ac:dyDescent="0.3">
      <c r="B1989" s="18">
        <f t="shared" si="108"/>
        <v>0</v>
      </c>
      <c r="C1989" s="18" t="e">
        <f t="shared" si="106"/>
        <v>#N/A</v>
      </c>
      <c r="D1989" s="18" t="e">
        <f t="shared" si="107"/>
        <v>#N/A</v>
      </c>
      <c r="R1989" s="11">
        <f t="shared" si="109"/>
        <v>0</v>
      </c>
      <c r="T1989"/>
    </row>
    <row r="1990" spans="2:20" ht="15.75" thickBot="1" x14ac:dyDescent="0.3">
      <c r="B1990" s="18">
        <f t="shared" si="108"/>
        <v>0</v>
      </c>
      <c r="C1990" s="18" t="e">
        <f t="shared" si="106"/>
        <v>#N/A</v>
      </c>
      <c r="D1990" s="18" t="e">
        <f t="shared" si="107"/>
        <v>#N/A</v>
      </c>
      <c r="R1990" s="11">
        <f t="shared" si="109"/>
        <v>0</v>
      </c>
      <c r="T1990"/>
    </row>
    <row r="1991" spans="2:20" ht="15.75" thickBot="1" x14ac:dyDescent="0.3">
      <c r="B1991" s="18">
        <f t="shared" si="108"/>
        <v>0</v>
      </c>
      <c r="C1991" s="18" t="e">
        <f t="shared" si="106"/>
        <v>#N/A</v>
      </c>
      <c r="D1991" s="18" t="e">
        <f t="shared" si="107"/>
        <v>#N/A</v>
      </c>
      <c r="R1991" s="11">
        <f t="shared" si="109"/>
        <v>0</v>
      </c>
      <c r="T1991"/>
    </row>
    <row r="1992" spans="2:20" ht="15.75" thickBot="1" x14ac:dyDescent="0.3">
      <c r="B1992" s="18">
        <f t="shared" si="108"/>
        <v>0</v>
      </c>
      <c r="C1992" s="18" t="e">
        <f t="shared" si="106"/>
        <v>#N/A</v>
      </c>
      <c r="D1992" s="18" t="e">
        <f t="shared" si="107"/>
        <v>#N/A</v>
      </c>
      <c r="R1992" s="11">
        <f t="shared" si="109"/>
        <v>0</v>
      </c>
      <c r="T1992"/>
    </row>
    <row r="1993" spans="2:20" ht="15.75" thickBot="1" x14ac:dyDescent="0.3">
      <c r="B1993" s="18">
        <f t="shared" si="108"/>
        <v>0</v>
      </c>
      <c r="C1993" s="18" t="e">
        <f t="shared" si="106"/>
        <v>#N/A</v>
      </c>
      <c r="D1993" s="18" t="e">
        <f t="shared" si="107"/>
        <v>#N/A</v>
      </c>
      <c r="R1993" s="11">
        <f t="shared" si="109"/>
        <v>0</v>
      </c>
      <c r="T1993"/>
    </row>
    <row r="1994" spans="2:20" ht="15.75" thickBot="1" x14ac:dyDescent="0.3">
      <c r="B1994" s="18">
        <f t="shared" si="108"/>
        <v>0</v>
      </c>
      <c r="C1994" s="18" t="e">
        <f t="shared" si="106"/>
        <v>#N/A</v>
      </c>
      <c r="D1994" s="18" t="e">
        <f t="shared" si="107"/>
        <v>#N/A</v>
      </c>
      <c r="R1994" s="11">
        <f t="shared" si="109"/>
        <v>0</v>
      </c>
      <c r="T1994"/>
    </row>
    <row r="1995" spans="2:20" ht="15.75" thickBot="1" x14ac:dyDescent="0.3">
      <c r="B1995" s="18">
        <f t="shared" si="108"/>
        <v>0</v>
      </c>
      <c r="C1995" s="18" t="e">
        <f t="shared" si="106"/>
        <v>#N/A</v>
      </c>
      <c r="D1995" s="18" t="e">
        <f t="shared" si="107"/>
        <v>#N/A</v>
      </c>
      <c r="R1995" s="11">
        <f t="shared" si="109"/>
        <v>0</v>
      </c>
      <c r="T1995"/>
    </row>
    <row r="1996" spans="2:20" ht="15.75" thickBot="1" x14ac:dyDescent="0.3">
      <c r="B1996" s="18">
        <f t="shared" si="108"/>
        <v>0</v>
      </c>
      <c r="C1996" s="18" t="e">
        <f t="shared" si="106"/>
        <v>#N/A</v>
      </c>
      <c r="D1996" s="18" t="e">
        <f t="shared" si="107"/>
        <v>#N/A</v>
      </c>
      <c r="R1996" s="11">
        <f t="shared" si="109"/>
        <v>0</v>
      </c>
      <c r="T1996"/>
    </row>
    <row r="1997" spans="2:20" ht="15.75" thickBot="1" x14ac:dyDescent="0.3">
      <c r="B1997" s="18">
        <f t="shared" si="108"/>
        <v>0</v>
      </c>
      <c r="C1997" s="18" t="e">
        <f t="shared" si="106"/>
        <v>#N/A</v>
      </c>
      <c r="D1997" s="18" t="e">
        <f t="shared" si="107"/>
        <v>#N/A</v>
      </c>
      <c r="R1997" s="11">
        <f t="shared" si="109"/>
        <v>0</v>
      </c>
      <c r="T1997"/>
    </row>
    <row r="1998" spans="2:20" ht="15.75" thickBot="1" x14ac:dyDescent="0.3">
      <c r="B1998" s="18">
        <f t="shared" si="108"/>
        <v>0</v>
      </c>
      <c r="C1998" s="18" t="e">
        <f t="shared" si="106"/>
        <v>#N/A</v>
      </c>
      <c r="D1998" s="18" t="e">
        <f t="shared" si="107"/>
        <v>#N/A</v>
      </c>
      <c r="R1998" s="11">
        <f t="shared" si="109"/>
        <v>0</v>
      </c>
      <c r="T1998"/>
    </row>
    <row r="1999" spans="2:20" ht="15.75" thickBot="1" x14ac:dyDescent="0.3">
      <c r="B1999" s="18">
        <f t="shared" si="108"/>
        <v>0</v>
      </c>
      <c r="C1999" s="18" t="e">
        <f t="shared" si="106"/>
        <v>#N/A</v>
      </c>
      <c r="D1999" s="18" t="e">
        <f t="shared" si="107"/>
        <v>#N/A</v>
      </c>
      <c r="R1999" s="11">
        <f t="shared" si="109"/>
        <v>0</v>
      </c>
      <c r="T1999"/>
    </row>
    <row r="2000" spans="2:20" ht="15.75" thickBot="1" x14ac:dyDescent="0.3">
      <c r="B2000" s="18">
        <f t="shared" si="108"/>
        <v>0</v>
      </c>
      <c r="C2000" s="18" t="e">
        <f t="shared" si="106"/>
        <v>#N/A</v>
      </c>
      <c r="D2000" s="18" t="e">
        <f t="shared" si="107"/>
        <v>#N/A</v>
      </c>
      <c r="R2000" s="11">
        <f t="shared" si="109"/>
        <v>0</v>
      </c>
      <c r="T2000"/>
    </row>
    <row r="2001" spans="2:20" ht="15.75" thickBot="1" x14ac:dyDescent="0.3">
      <c r="B2001" s="19" t="str">
        <f>J1</f>
        <v>153277 F</v>
      </c>
      <c r="C2001" s="19" t="str">
        <f t="shared" ref="C2001:D2001" si="110">K1</f>
        <v>ABEL VERONIQUE</v>
      </c>
      <c r="D2001" s="19" t="str">
        <f t="shared" si="110"/>
        <v>11064 – BILLARD CLUB ELOYES</v>
      </c>
      <c r="R2001" s="11" t="str">
        <f t="shared" si="109"/>
        <v>153277 F</v>
      </c>
      <c r="T2001"/>
    </row>
    <row r="2002" spans="2:20" ht="15.75" thickBot="1" x14ac:dyDescent="0.3">
      <c r="B2002" s="19" t="str">
        <f t="shared" ref="B2002:B2065" si="111">J2</f>
        <v>010113 Z</v>
      </c>
      <c r="C2002" s="19" t="str">
        <f t="shared" ref="C2002:C2065" si="112">K2</f>
        <v>ABINAL JEAN LUC</v>
      </c>
      <c r="D2002" s="19" t="str">
        <f t="shared" ref="D2002:D2065" si="113">L2</f>
        <v>01042 – RETRO CLUB COLMAR</v>
      </c>
      <c r="R2002" s="11" t="str">
        <f t="shared" si="109"/>
        <v>010113 Z</v>
      </c>
      <c r="T2002"/>
    </row>
    <row r="2003" spans="2:20" ht="15.75" thickBot="1" x14ac:dyDescent="0.3">
      <c r="B2003" s="19" t="str">
        <f t="shared" si="111"/>
        <v>010134 U</v>
      </c>
      <c r="C2003" s="19" t="str">
        <f t="shared" si="112"/>
        <v>AKTAS SUAT</v>
      </c>
      <c r="D2003" s="19" t="str">
        <f t="shared" si="113"/>
        <v>01044 – F.C. MULHOUSE</v>
      </c>
      <c r="R2003" s="11" t="str">
        <f t="shared" si="109"/>
        <v>010134 U</v>
      </c>
      <c r="T2003"/>
    </row>
    <row r="2004" spans="2:20" ht="15.75" thickBot="1" x14ac:dyDescent="0.3">
      <c r="B2004" s="19" t="str">
        <f t="shared" si="111"/>
        <v>011904 W</v>
      </c>
      <c r="C2004" s="19" t="str">
        <f t="shared" si="112"/>
        <v>ALES VERONIQUE</v>
      </c>
      <c r="D2004" s="19" t="str">
        <f t="shared" si="113"/>
        <v>05043 – ACAD. TAPIS VERT DE REIMS</v>
      </c>
      <c r="R2004" s="11" t="str">
        <f t="shared" si="109"/>
        <v>011904 W</v>
      </c>
      <c r="T2004"/>
    </row>
    <row r="2005" spans="2:20" ht="15.75" thickBot="1" x14ac:dyDescent="0.3">
      <c r="B2005" s="19" t="str">
        <f t="shared" si="111"/>
        <v>127316 U</v>
      </c>
      <c r="C2005" s="19" t="str">
        <f t="shared" si="112"/>
        <v>ALEXANDRE GERARD</v>
      </c>
      <c r="D2005" s="19" t="str">
        <f t="shared" si="113"/>
        <v>05041 – BILLARD CLUB DE GRAUVES</v>
      </c>
      <c r="R2005" s="11" t="str">
        <f t="shared" si="109"/>
        <v>127316 U</v>
      </c>
      <c r="T2005"/>
    </row>
    <row r="2006" spans="2:20" ht="15.75" thickBot="1" x14ac:dyDescent="0.3">
      <c r="B2006" s="19" t="str">
        <f t="shared" si="111"/>
        <v>123491 R</v>
      </c>
      <c r="C2006" s="19" t="str">
        <f t="shared" si="112"/>
        <v>ALIX PASCAL</v>
      </c>
      <c r="D2006" s="19" t="str">
        <f t="shared" si="113"/>
        <v>01002 – B.C 1935 STRASBOURG-SCHILTIGHEIM</v>
      </c>
      <c r="R2006" s="11" t="str">
        <f t="shared" si="109"/>
        <v>123491 R</v>
      </c>
      <c r="T2006"/>
    </row>
    <row r="2007" spans="2:20" ht="15.75" thickBot="1" x14ac:dyDescent="0.3">
      <c r="B2007" s="19" t="str">
        <f t="shared" si="111"/>
        <v>129668 G</v>
      </c>
      <c r="C2007" s="19" t="str">
        <f t="shared" si="112"/>
        <v>ALVES KEVIN</v>
      </c>
      <c r="D2007" s="19" t="str">
        <f t="shared" si="113"/>
        <v>11033 – BILLARD CLUB AUDUN VILLERUPT</v>
      </c>
      <c r="R2007" s="11" t="str">
        <f t="shared" si="109"/>
        <v>129668 G</v>
      </c>
      <c r="T2007"/>
    </row>
    <row r="2008" spans="2:20" ht="15.75" thickBot="1" x14ac:dyDescent="0.3">
      <c r="B2008" s="19" t="str">
        <f t="shared" si="111"/>
        <v>106588 O</v>
      </c>
      <c r="C2008" s="19" t="str">
        <f t="shared" si="112"/>
        <v>AMAR THIERRY</v>
      </c>
      <c r="D2008" s="19" t="str">
        <f t="shared" si="113"/>
        <v>01006 – AMICALE DE BILLARD ECKBOLSHEIM</v>
      </c>
      <c r="R2008" s="11" t="str">
        <f t="shared" si="109"/>
        <v>106588 O</v>
      </c>
      <c r="T2008"/>
    </row>
    <row r="2009" spans="2:20" ht="15.75" thickBot="1" x14ac:dyDescent="0.3">
      <c r="B2009" s="19" t="str">
        <f t="shared" si="111"/>
        <v>136849 L</v>
      </c>
      <c r="C2009" s="19" t="str">
        <f t="shared" si="112"/>
        <v>ANCEL FLORIAN</v>
      </c>
      <c r="D2009" s="19" t="str">
        <f t="shared" si="113"/>
        <v>11027 – ASS. SPORT. LAXOVIENNE DE BILLARD</v>
      </c>
      <c r="R2009" s="11" t="str">
        <f t="shared" si="109"/>
        <v>136849 L</v>
      </c>
      <c r="T2009"/>
    </row>
    <row r="2010" spans="2:20" ht="15.75" thickBot="1" x14ac:dyDescent="0.3">
      <c r="B2010" s="19" t="str">
        <f t="shared" si="111"/>
        <v>127839 X</v>
      </c>
      <c r="C2010" s="19" t="str">
        <f t="shared" si="112"/>
        <v>ANDRE CLAUDE</v>
      </c>
      <c r="D2010" s="19" t="str">
        <f t="shared" si="113"/>
        <v>05045 – BILLARD CLUB AGEEN</v>
      </c>
      <c r="R2010" s="11" t="str">
        <f t="shared" si="109"/>
        <v>127839 X</v>
      </c>
      <c r="T2010"/>
    </row>
    <row r="2011" spans="2:20" ht="15.75" thickBot="1" x14ac:dyDescent="0.3">
      <c r="B2011" s="19" t="str">
        <f t="shared" si="111"/>
        <v>128039 P</v>
      </c>
      <c r="C2011" s="19" t="str">
        <f t="shared" si="112"/>
        <v>ANDRE JACQUES</v>
      </c>
      <c r="D2011" s="19" t="str">
        <f t="shared" si="113"/>
        <v>01020 – B.C. 1947 SELESTAT</v>
      </c>
      <c r="R2011" s="11" t="str">
        <f t="shared" si="109"/>
        <v>128039 P</v>
      </c>
      <c r="T2011"/>
    </row>
    <row r="2012" spans="2:20" ht="15.75" thickBot="1" x14ac:dyDescent="0.3">
      <c r="B2012" s="19" t="str">
        <f t="shared" si="111"/>
        <v>115380 S</v>
      </c>
      <c r="C2012" s="19" t="str">
        <f t="shared" si="112"/>
        <v>ANIKINOW ALEC</v>
      </c>
      <c r="D2012" s="19" t="str">
        <f t="shared" si="113"/>
        <v>11048 – ACADEMIE DE BILLARD DE ST DIZIER</v>
      </c>
      <c r="R2012" s="11" t="str">
        <f t="shared" si="109"/>
        <v>115380 S</v>
      </c>
      <c r="T2012"/>
    </row>
    <row r="2013" spans="2:20" ht="15.75" thickBot="1" x14ac:dyDescent="0.3">
      <c r="B2013" s="19" t="str">
        <f t="shared" si="111"/>
        <v>014760 S</v>
      </c>
      <c r="C2013" s="19" t="str">
        <f t="shared" si="112"/>
        <v>ANSELIN JOEL</v>
      </c>
      <c r="D2013" s="19" t="str">
        <f t="shared" si="113"/>
        <v>11003 – BILLARD CLUB BAN SAINT MARTIN</v>
      </c>
      <c r="R2013" s="11" t="str">
        <f t="shared" si="109"/>
        <v>014760 S</v>
      </c>
      <c r="T2013"/>
    </row>
    <row r="2014" spans="2:20" ht="15.75" thickBot="1" x14ac:dyDescent="0.3">
      <c r="B2014" s="19" t="str">
        <f t="shared" si="111"/>
        <v>159137 A</v>
      </c>
      <c r="C2014" s="19" t="str">
        <f t="shared" si="112"/>
        <v>ANSELM MAURICE</v>
      </c>
      <c r="D2014" s="19" t="str">
        <f t="shared" si="113"/>
        <v>01049 – B.C. BARR</v>
      </c>
      <c r="R2014" s="11" t="str">
        <f t="shared" si="109"/>
        <v>159137 A</v>
      </c>
      <c r="T2014"/>
    </row>
    <row r="2015" spans="2:20" ht="15.75" thickBot="1" x14ac:dyDescent="0.3">
      <c r="B2015" s="19" t="str">
        <f t="shared" si="111"/>
        <v>102834 E</v>
      </c>
      <c r="C2015" s="19" t="str">
        <f t="shared" si="112"/>
        <v>ANTOINE HERVE</v>
      </c>
      <c r="D2015" s="19" t="str">
        <f t="shared" si="113"/>
        <v>11044 – SAINT-DIE DES VOSGES BILLARD</v>
      </c>
      <c r="R2015" s="11" t="str">
        <f t="shared" si="109"/>
        <v>102834 E</v>
      </c>
      <c r="T2015"/>
    </row>
    <row r="2016" spans="2:20" ht="15.75" thickBot="1" x14ac:dyDescent="0.3">
      <c r="B2016" s="19" t="str">
        <f t="shared" si="111"/>
        <v>142927 F</v>
      </c>
      <c r="C2016" s="19" t="str">
        <f t="shared" si="112"/>
        <v>ARIKLIGIL MUSTAFA</v>
      </c>
      <c r="D2016" s="19" t="str">
        <f t="shared" si="113"/>
        <v>11073 – BILLARD CLUB GERARDMER</v>
      </c>
      <c r="R2016" s="11" t="str">
        <f t="shared" si="109"/>
        <v>142927 F</v>
      </c>
      <c r="T2016"/>
    </row>
    <row r="2017" spans="2:20" ht="15.75" thickBot="1" x14ac:dyDescent="0.3">
      <c r="B2017" s="19" t="str">
        <f t="shared" si="111"/>
        <v>102882 A</v>
      </c>
      <c r="C2017" s="19" t="str">
        <f t="shared" si="112"/>
        <v>AUBEL JACQUES</v>
      </c>
      <c r="D2017" s="19" t="str">
        <f t="shared" si="113"/>
        <v>11034 – BILLARD CLUB EPINAL</v>
      </c>
      <c r="R2017" s="11" t="str">
        <f t="shared" si="109"/>
        <v>102882 A</v>
      </c>
      <c r="T2017"/>
    </row>
    <row r="2018" spans="2:20" ht="15.75" thickBot="1" x14ac:dyDescent="0.3">
      <c r="B2018" s="19" t="str">
        <f t="shared" si="111"/>
        <v>015334 U</v>
      </c>
      <c r="C2018" s="19" t="str">
        <f t="shared" si="112"/>
        <v>AUBERT ERIC</v>
      </c>
      <c r="D2018" s="19" t="str">
        <f t="shared" si="113"/>
        <v>11029 – BILLARD CLUB MUSSIPONTAIN</v>
      </c>
      <c r="R2018" s="11" t="str">
        <f t="shared" si="109"/>
        <v>015334 U</v>
      </c>
      <c r="T2018"/>
    </row>
    <row r="2019" spans="2:20" ht="15.75" thickBot="1" x14ac:dyDescent="0.3">
      <c r="B2019" s="19" t="str">
        <f t="shared" si="111"/>
        <v>129689 B</v>
      </c>
      <c r="C2019" s="19" t="str">
        <f t="shared" si="112"/>
        <v>AUBERT JORDAN</v>
      </c>
      <c r="D2019" s="19" t="str">
        <f t="shared" si="113"/>
        <v>11029 – BILLARD CLUB MUSSIPONTAIN</v>
      </c>
      <c r="R2019" s="11" t="str">
        <f t="shared" si="109"/>
        <v>129689 B</v>
      </c>
      <c r="T2019"/>
    </row>
    <row r="2020" spans="2:20" ht="15.75" thickBot="1" x14ac:dyDescent="0.3">
      <c r="B2020" s="19" t="str">
        <f t="shared" si="111"/>
        <v>142906 K</v>
      </c>
      <c r="C2020" s="19" t="str">
        <f t="shared" si="112"/>
        <v>AUBERT JULIE</v>
      </c>
      <c r="D2020" s="19" t="str">
        <f t="shared" si="113"/>
        <v>11029 – BILLARD CLUB MUSSIPONTAIN</v>
      </c>
      <c r="R2020" s="11" t="str">
        <f t="shared" si="109"/>
        <v>142906 K</v>
      </c>
      <c r="T2020"/>
    </row>
    <row r="2021" spans="2:20" ht="15.75" thickBot="1" x14ac:dyDescent="0.3">
      <c r="B2021" s="19" t="str">
        <f t="shared" si="111"/>
        <v>112332 M</v>
      </c>
      <c r="C2021" s="19" t="str">
        <f t="shared" si="112"/>
        <v>AUBERT JULIEN</v>
      </c>
      <c r="D2021" s="19" t="str">
        <f t="shared" si="113"/>
        <v>11029 – BILLARD CLUB MUSSIPONTAIN</v>
      </c>
      <c r="R2021" s="11" t="str">
        <f t="shared" si="109"/>
        <v>112332 M</v>
      </c>
      <c r="T2021"/>
    </row>
    <row r="2022" spans="2:20" ht="15.75" thickBot="1" x14ac:dyDescent="0.3">
      <c r="B2022" s="19" t="str">
        <f t="shared" si="111"/>
        <v>160283 W</v>
      </c>
      <c r="C2022" s="19" t="str">
        <f t="shared" si="112"/>
        <v>AUBRY YANNICK</v>
      </c>
      <c r="D2022" s="19" t="str">
        <f t="shared" si="113"/>
        <v>05028 – BILLARD CLUB DE MARIGNY ST FLAVY</v>
      </c>
      <c r="R2022" s="11" t="str">
        <f t="shared" si="109"/>
        <v>160283 W</v>
      </c>
      <c r="T2022"/>
    </row>
    <row r="2023" spans="2:20" ht="15.75" thickBot="1" x14ac:dyDescent="0.3">
      <c r="B2023" s="19" t="str">
        <f t="shared" si="111"/>
        <v>140963 R</v>
      </c>
      <c r="C2023" s="19" t="str">
        <f t="shared" si="112"/>
        <v>AUBURTIN JOEL</v>
      </c>
      <c r="D2023" s="19" t="str">
        <f t="shared" si="113"/>
        <v>11023 – BILLARD CLUB NEUVES MAISONS</v>
      </c>
      <c r="R2023" s="11" t="str">
        <f t="shared" si="109"/>
        <v>140963 R</v>
      </c>
      <c r="T2023"/>
    </row>
    <row r="2024" spans="2:20" ht="15.75" thickBot="1" x14ac:dyDescent="0.3">
      <c r="B2024" s="19" t="str">
        <f t="shared" si="111"/>
        <v>169250 S</v>
      </c>
      <c r="C2024" s="19" t="str">
        <f t="shared" si="112"/>
        <v>AUSTASIE REGIS</v>
      </c>
      <c r="D2024" s="19" t="str">
        <f t="shared" si="113"/>
        <v>11044 – SAINT-DIE DES VOSGES BILLARD</v>
      </c>
      <c r="R2024" s="11" t="str">
        <f t="shared" si="109"/>
        <v>169250 S</v>
      </c>
      <c r="T2024"/>
    </row>
    <row r="2025" spans="2:20" ht="15.75" thickBot="1" x14ac:dyDescent="0.3">
      <c r="B2025" s="19" t="str">
        <f t="shared" si="111"/>
        <v>011941 H</v>
      </c>
      <c r="C2025" s="19" t="str">
        <f t="shared" si="112"/>
        <v>AUTREAU BERNARD</v>
      </c>
      <c r="D2025" s="19" t="str">
        <f t="shared" si="113"/>
        <v>05047 – BILLARD CLUB SEZANNAIS</v>
      </c>
      <c r="R2025" s="11" t="str">
        <f t="shared" si="109"/>
        <v>011941 H</v>
      </c>
      <c r="T2025"/>
    </row>
    <row r="2026" spans="2:20" ht="15.75" thickBot="1" x14ac:dyDescent="0.3">
      <c r="B2026" s="19" t="str">
        <f t="shared" si="111"/>
        <v>153258 K</v>
      </c>
      <c r="C2026" s="19" t="str">
        <f t="shared" si="112"/>
        <v>BABE DAMIEN</v>
      </c>
      <c r="D2026" s="19" t="str">
        <f t="shared" si="113"/>
        <v>01041 – COLMAR BILLARD CLUB 71</v>
      </c>
      <c r="R2026" s="11" t="str">
        <f t="shared" si="109"/>
        <v>153258 K</v>
      </c>
      <c r="T2026"/>
    </row>
    <row r="2027" spans="2:20" ht="15.75" thickBot="1" x14ac:dyDescent="0.3">
      <c r="B2027" s="19" t="str">
        <f t="shared" si="111"/>
        <v>010027 R</v>
      </c>
      <c r="C2027" s="19" t="str">
        <f t="shared" si="112"/>
        <v>BACHMANN ALAIN</v>
      </c>
      <c r="D2027" s="19" t="str">
        <f t="shared" si="113"/>
        <v>01006 – AMICALE DE BILLARD ECKBOLSHEIM</v>
      </c>
      <c r="R2027" s="11" t="str">
        <f t="shared" si="109"/>
        <v>010027 R</v>
      </c>
      <c r="T2027"/>
    </row>
    <row r="2028" spans="2:20" ht="15.75" thickBot="1" x14ac:dyDescent="0.3">
      <c r="B2028" s="19" t="str">
        <f t="shared" si="111"/>
        <v>177596 P</v>
      </c>
      <c r="C2028" s="19" t="str">
        <f t="shared" si="112"/>
        <v>BAGARD PHILIPPE</v>
      </c>
      <c r="D2028" s="19" t="str">
        <f t="shared" si="113"/>
        <v>11023 – BILLARD CLUB NEUVES MAISONS</v>
      </c>
      <c r="R2028" s="11" t="str">
        <f t="shared" si="109"/>
        <v>177596 P</v>
      </c>
      <c r="T2028"/>
    </row>
    <row r="2029" spans="2:20" ht="15.75" thickBot="1" x14ac:dyDescent="0.3">
      <c r="B2029" s="19" t="str">
        <f t="shared" si="111"/>
        <v>124370 M</v>
      </c>
      <c r="C2029" s="19" t="str">
        <f t="shared" si="112"/>
        <v>BAGNON DAVID</v>
      </c>
      <c r="D2029" s="19" t="str">
        <f t="shared" si="113"/>
        <v>11022 – ACADEMIE DE BILLARD SAINT-MAX / NANCY</v>
      </c>
      <c r="R2029" s="11" t="str">
        <f t="shared" si="109"/>
        <v>124370 M</v>
      </c>
      <c r="T2029"/>
    </row>
    <row r="2030" spans="2:20" ht="15.75" thickBot="1" x14ac:dyDescent="0.3">
      <c r="B2030" s="19" t="str">
        <f t="shared" si="111"/>
        <v>129739 Z</v>
      </c>
      <c r="C2030" s="19" t="str">
        <f t="shared" si="112"/>
        <v>BALDINI MICHEL</v>
      </c>
      <c r="D2030" s="19" t="str">
        <f t="shared" si="113"/>
        <v>05001 – ACAD.CHARLEVILLE-MEZIERES</v>
      </c>
      <c r="R2030" s="11" t="str">
        <f t="shared" si="109"/>
        <v>129739 Z</v>
      </c>
      <c r="T2030"/>
    </row>
    <row r="2031" spans="2:20" ht="15.75" thickBot="1" x14ac:dyDescent="0.3">
      <c r="B2031" s="19" t="str">
        <f t="shared" si="111"/>
        <v>010018 I</v>
      </c>
      <c r="C2031" s="19" t="str">
        <f t="shared" si="112"/>
        <v>BALL JEAN PIERRE</v>
      </c>
      <c r="D2031" s="19" t="str">
        <f t="shared" si="113"/>
        <v>01004 – B.C. BISCHHEIM</v>
      </c>
      <c r="R2031" s="11" t="str">
        <f t="shared" si="109"/>
        <v>010018 I</v>
      </c>
      <c r="T2031"/>
    </row>
    <row r="2032" spans="2:20" ht="15.75" thickBot="1" x14ac:dyDescent="0.3">
      <c r="B2032" s="19" t="str">
        <f t="shared" si="111"/>
        <v>014998 W</v>
      </c>
      <c r="C2032" s="19" t="str">
        <f t="shared" si="112"/>
        <v>BALZINGER PASCAL</v>
      </c>
      <c r="D2032" s="19" t="str">
        <f t="shared" si="113"/>
        <v>11034 – BILLARD CLUB EPINAL</v>
      </c>
      <c r="R2032" s="11" t="str">
        <f t="shared" si="109"/>
        <v>014998 W</v>
      </c>
      <c r="T2032"/>
    </row>
    <row r="2033" spans="2:20" ht="15.75" thickBot="1" x14ac:dyDescent="0.3">
      <c r="B2033" s="19" t="str">
        <f t="shared" si="111"/>
        <v>014999 X</v>
      </c>
      <c r="C2033" s="19" t="str">
        <f t="shared" si="112"/>
        <v>BALZINGER RENE</v>
      </c>
      <c r="D2033" s="19" t="str">
        <f t="shared" si="113"/>
        <v>11064 – BILLARD CLUB ELOYES</v>
      </c>
      <c r="R2033" s="11" t="str">
        <f t="shared" si="109"/>
        <v>014999 X</v>
      </c>
      <c r="T2033"/>
    </row>
    <row r="2034" spans="2:20" ht="15.75" thickBot="1" x14ac:dyDescent="0.3">
      <c r="B2034" s="19" t="str">
        <f t="shared" si="111"/>
        <v>015162 E</v>
      </c>
      <c r="C2034" s="19" t="str">
        <f t="shared" si="112"/>
        <v>BANAS LAURENT</v>
      </c>
      <c r="D2034" s="19" t="str">
        <f t="shared" si="113"/>
        <v>11017 – BILLARD CLUB MOYEUVRE</v>
      </c>
      <c r="R2034" s="11" t="str">
        <f t="shared" si="109"/>
        <v>015162 E</v>
      </c>
      <c r="T2034"/>
    </row>
    <row r="2035" spans="2:20" ht="15.75" thickBot="1" x14ac:dyDescent="0.3">
      <c r="B2035" s="19" t="str">
        <f t="shared" si="111"/>
        <v>011766 O</v>
      </c>
      <c r="C2035" s="19" t="str">
        <f t="shared" si="112"/>
        <v>BANCHET MICHEL</v>
      </c>
      <c r="D2035" s="19" t="str">
        <f t="shared" si="113"/>
        <v>05041 – BILLARD CLUB DE GRAUVES</v>
      </c>
      <c r="R2035" s="11" t="str">
        <f t="shared" si="109"/>
        <v>011766 O</v>
      </c>
      <c r="T2035"/>
    </row>
    <row r="2036" spans="2:20" ht="15.75" thickBot="1" x14ac:dyDescent="0.3">
      <c r="B2036" s="19" t="str">
        <f t="shared" si="111"/>
        <v>015300 M</v>
      </c>
      <c r="C2036" s="19" t="str">
        <f t="shared" si="112"/>
        <v>BANNEROT ALAIN</v>
      </c>
      <c r="D2036" s="19" t="str">
        <f t="shared" si="113"/>
        <v>11044 – SAINT-DIE DES VOSGES BILLARD</v>
      </c>
      <c r="R2036" s="11" t="str">
        <f t="shared" si="109"/>
        <v>015300 M</v>
      </c>
      <c r="T2036"/>
    </row>
    <row r="2037" spans="2:20" ht="15.75" thickBot="1" x14ac:dyDescent="0.3">
      <c r="B2037" s="19" t="str">
        <f t="shared" si="111"/>
        <v>150837 D</v>
      </c>
      <c r="C2037" s="19" t="str">
        <f t="shared" si="112"/>
        <v>BARBIER ANNE</v>
      </c>
      <c r="D2037" s="19" t="str">
        <f t="shared" si="113"/>
        <v>05032 – ARCIS BILLARD CLUB</v>
      </c>
      <c r="R2037" s="11" t="str">
        <f t="shared" si="109"/>
        <v>150837 D</v>
      </c>
      <c r="T2037"/>
    </row>
    <row r="2038" spans="2:20" ht="15.75" thickBot="1" x14ac:dyDescent="0.3">
      <c r="B2038" s="19" t="str">
        <f t="shared" si="111"/>
        <v>102794 Q</v>
      </c>
      <c r="C2038" s="19" t="str">
        <f t="shared" si="112"/>
        <v>BARDOT LAURENT ABEL</v>
      </c>
      <c r="D2038" s="19" t="str">
        <f t="shared" si="113"/>
        <v>11063 – S.A.VERDUN SECTION BILLARD</v>
      </c>
      <c r="R2038" s="11" t="str">
        <f t="shared" si="109"/>
        <v>102794 Q</v>
      </c>
      <c r="T2038"/>
    </row>
    <row r="2039" spans="2:20" ht="15.75" thickBot="1" x14ac:dyDescent="0.3">
      <c r="B2039" s="19" t="str">
        <f t="shared" si="111"/>
        <v>015065 L</v>
      </c>
      <c r="C2039" s="19" t="str">
        <f t="shared" si="112"/>
        <v>BARGEOT PHILIPPE</v>
      </c>
      <c r="D2039" s="19" t="str">
        <f t="shared" si="113"/>
        <v>11034 – BILLARD CLUB EPINAL</v>
      </c>
      <c r="R2039" s="11" t="str">
        <f t="shared" si="109"/>
        <v>015065 L</v>
      </c>
      <c r="T2039"/>
    </row>
    <row r="2040" spans="2:20" ht="15.75" thickBot="1" x14ac:dyDescent="0.3">
      <c r="B2040" s="19" t="str">
        <f t="shared" si="111"/>
        <v>172772 W</v>
      </c>
      <c r="C2040" s="19" t="str">
        <f t="shared" si="112"/>
        <v>BARRA JEAN LOUIS</v>
      </c>
      <c r="D2040" s="19" t="str">
        <f t="shared" si="113"/>
        <v>05023 – BILLARD CLUB NOGENTAIS</v>
      </c>
      <c r="R2040" s="11" t="str">
        <f t="shared" si="109"/>
        <v>172772 W</v>
      </c>
      <c r="T2040"/>
    </row>
    <row r="2041" spans="2:20" ht="15.75" thickBot="1" x14ac:dyDescent="0.3">
      <c r="B2041" s="19" t="str">
        <f t="shared" si="111"/>
        <v>015112 G</v>
      </c>
      <c r="C2041" s="19" t="str">
        <f t="shared" si="112"/>
        <v>BARTZ ALBERT</v>
      </c>
      <c r="D2041" s="19" t="str">
        <f t="shared" si="113"/>
        <v>11067 – BILLARD CLUB FLORANGE</v>
      </c>
      <c r="R2041" s="11" t="str">
        <f t="shared" si="109"/>
        <v>015112 G</v>
      </c>
      <c r="T2041"/>
    </row>
    <row r="2042" spans="2:20" ht="15.75" thickBot="1" x14ac:dyDescent="0.3">
      <c r="B2042" s="19" t="str">
        <f t="shared" si="111"/>
        <v>012097 H</v>
      </c>
      <c r="C2042" s="19" t="str">
        <f t="shared" si="112"/>
        <v>BATTIN PHILIPPE</v>
      </c>
      <c r="D2042" s="19" t="str">
        <f t="shared" si="113"/>
        <v>05042 – ACAD.CHALONNAISE DE BILLARD</v>
      </c>
      <c r="R2042" s="11" t="str">
        <f t="shared" si="109"/>
        <v>012097 H</v>
      </c>
      <c r="T2042"/>
    </row>
    <row r="2043" spans="2:20" ht="15.75" thickBot="1" x14ac:dyDescent="0.3">
      <c r="B2043" s="19" t="str">
        <f t="shared" si="111"/>
        <v>011858 C</v>
      </c>
      <c r="C2043" s="19" t="str">
        <f t="shared" si="112"/>
        <v>BAUDRY ALAIN</v>
      </c>
      <c r="D2043" s="19" t="str">
        <f t="shared" si="113"/>
        <v>05041 – BILLARD CLUB DE GRAUVES</v>
      </c>
      <c r="R2043" s="11" t="str">
        <f t="shared" si="109"/>
        <v>011858 C</v>
      </c>
      <c r="T2043"/>
    </row>
    <row r="2044" spans="2:20" ht="15.75" thickBot="1" x14ac:dyDescent="0.3">
      <c r="B2044" s="19" t="str">
        <f t="shared" si="111"/>
        <v>106582 I</v>
      </c>
      <c r="C2044" s="19" t="str">
        <f t="shared" si="112"/>
        <v>BAUMANN DIDIER</v>
      </c>
      <c r="D2044" s="19" t="str">
        <f t="shared" si="113"/>
        <v>01004 – B.C. BISCHHEIM</v>
      </c>
      <c r="R2044" s="11" t="str">
        <f t="shared" si="109"/>
        <v>106582 I</v>
      </c>
      <c r="T2044"/>
    </row>
    <row r="2045" spans="2:20" ht="15.75" thickBot="1" x14ac:dyDescent="0.3">
      <c r="B2045" s="19" t="str">
        <f t="shared" si="111"/>
        <v>128040 Q</v>
      </c>
      <c r="C2045" s="19" t="str">
        <f t="shared" si="112"/>
        <v>BAUMANN GERARD</v>
      </c>
      <c r="D2045" s="19" t="str">
        <f t="shared" si="113"/>
        <v>01020 – B.C. 1947 SELESTAT</v>
      </c>
      <c r="R2045" s="11" t="str">
        <f t="shared" si="109"/>
        <v>128040 Q</v>
      </c>
      <c r="T2045"/>
    </row>
    <row r="2046" spans="2:20" ht="15.75" thickBot="1" x14ac:dyDescent="0.3">
      <c r="B2046" s="19" t="str">
        <f t="shared" si="111"/>
        <v>010243 Z</v>
      </c>
      <c r="C2046" s="19" t="str">
        <f t="shared" si="112"/>
        <v>BAUMANN REMY</v>
      </c>
      <c r="D2046" s="19" t="str">
        <f t="shared" si="113"/>
        <v>01006 – AMICALE DE BILLARD ECKBOLSHEIM</v>
      </c>
      <c r="R2046" s="11" t="str">
        <f t="shared" si="109"/>
        <v>010243 Z</v>
      </c>
      <c r="T2046"/>
    </row>
    <row r="2047" spans="2:20" ht="15.75" thickBot="1" x14ac:dyDescent="0.3">
      <c r="B2047" s="19" t="str">
        <f t="shared" si="111"/>
        <v>010044 I</v>
      </c>
      <c r="C2047" s="19" t="str">
        <f t="shared" si="112"/>
        <v>BAY FRANCIS</v>
      </c>
      <c r="D2047" s="19" t="str">
        <f t="shared" si="113"/>
        <v>01049 – B.C. BARR</v>
      </c>
      <c r="R2047" s="11" t="str">
        <f t="shared" si="109"/>
        <v>010044 I</v>
      </c>
      <c r="T2047"/>
    </row>
    <row r="2048" spans="2:20" ht="15.75" thickBot="1" x14ac:dyDescent="0.3">
      <c r="B2048" s="19" t="str">
        <f t="shared" si="111"/>
        <v>015147 P</v>
      </c>
      <c r="C2048" s="19" t="str">
        <f t="shared" si="112"/>
        <v>BAZIN RENE</v>
      </c>
      <c r="D2048" s="19" t="str">
        <f t="shared" si="113"/>
        <v>11042 – BILLARD CLUB STEPHANOIS</v>
      </c>
      <c r="R2048" s="11" t="str">
        <f t="shared" si="109"/>
        <v>015147 P</v>
      </c>
      <c r="T2048"/>
    </row>
    <row r="2049" spans="2:20" ht="15.75" thickBot="1" x14ac:dyDescent="0.3">
      <c r="B2049" s="19" t="str">
        <f t="shared" si="111"/>
        <v>123348 E</v>
      </c>
      <c r="C2049" s="19" t="str">
        <f t="shared" si="112"/>
        <v>BEAUDOIN DOMINIQUE</v>
      </c>
      <c r="D2049" s="19" t="str">
        <f t="shared" si="113"/>
        <v>01002 – B.C 1935 STRASBOURG-SCHILTIGHEIM</v>
      </c>
      <c r="R2049" s="11" t="str">
        <f t="shared" si="109"/>
        <v>123348 E</v>
      </c>
      <c r="T2049"/>
    </row>
    <row r="2050" spans="2:20" ht="15.75" thickBot="1" x14ac:dyDescent="0.3">
      <c r="B2050" s="19" t="str">
        <f t="shared" si="111"/>
        <v>131400 W</v>
      </c>
      <c r="C2050" s="19" t="str">
        <f t="shared" si="112"/>
        <v>BEGEOT FLORIAN</v>
      </c>
      <c r="D2050" s="19" t="str">
        <f t="shared" si="113"/>
        <v>11022 – ACADEMIE DE BILLARD SAINT-MAX / NANCY</v>
      </c>
      <c r="R2050" s="11" t="str">
        <f t="shared" ref="R2050:R2113" si="114">B2050</f>
        <v>131400 W</v>
      </c>
      <c r="T2050"/>
    </row>
    <row r="2051" spans="2:20" ht="15.75" thickBot="1" x14ac:dyDescent="0.3">
      <c r="B2051" s="19" t="str">
        <f t="shared" si="111"/>
        <v>157800 X</v>
      </c>
      <c r="C2051" s="19" t="str">
        <f t="shared" si="112"/>
        <v>BEGIN JEAN DANIEL</v>
      </c>
      <c r="D2051" s="19" t="str">
        <f t="shared" si="113"/>
        <v>11042 – BILLARD CLUB STEPHANOIS</v>
      </c>
      <c r="R2051" s="11" t="str">
        <f t="shared" si="114"/>
        <v>157800 X</v>
      </c>
      <c r="T2051"/>
    </row>
    <row r="2052" spans="2:20" ht="15.75" thickBot="1" x14ac:dyDescent="0.3">
      <c r="B2052" s="19" t="str">
        <f t="shared" si="111"/>
        <v>015215 F</v>
      </c>
      <c r="C2052" s="19" t="str">
        <f t="shared" si="112"/>
        <v>BEHERLET MARC</v>
      </c>
      <c r="D2052" s="19" t="str">
        <f t="shared" si="113"/>
        <v>11032 – BILLARD CLUB HOMECOURT</v>
      </c>
      <c r="R2052" s="11" t="str">
        <f t="shared" si="114"/>
        <v>015215 F</v>
      </c>
      <c r="T2052"/>
    </row>
    <row r="2053" spans="2:20" ht="15.75" thickBot="1" x14ac:dyDescent="0.3">
      <c r="B2053" s="19" t="str">
        <f t="shared" si="111"/>
        <v>128640 S</v>
      </c>
      <c r="C2053" s="19" t="str">
        <f t="shared" si="112"/>
        <v>BEINZE TONY</v>
      </c>
      <c r="D2053" s="19" t="str">
        <f t="shared" si="113"/>
        <v>01004 – B.C. BISCHHEIM</v>
      </c>
      <c r="R2053" s="11" t="str">
        <f t="shared" si="114"/>
        <v>128640 S</v>
      </c>
      <c r="T2053"/>
    </row>
    <row r="2054" spans="2:20" ht="15.75" thickBot="1" x14ac:dyDescent="0.3">
      <c r="B2054" s="19" t="str">
        <f t="shared" si="111"/>
        <v>015151 T</v>
      </c>
      <c r="C2054" s="19" t="str">
        <f t="shared" si="112"/>
        <v>BELLET ALAIN</v>
      </c>
      <c r="D2054" s="19" t="str">
        <f t="shared" si="113"/>
        <v>11033 – BILLARD CLUB AUDUN VILLERUPT</v>
      </c>
      <c r="R2054" s="11" t="str">
        <f t="shared" si="114"/>
        <v>015151 T</v>
      </c>
      <c r="T2054"/>
    </row>
    <row r="2055" spans="2:20" ht="15.75" thickBot="1" x14ac:dyDescent="0.3">
      <c r="B2055" s="19" t="str">
        <f t="shared" si="111"/>
        <v>014895 X</v>
      </c>
      <c r="C2055" s="19" t="str">
        <f t="shared" si="112"/>
        <v>BELLINI JACQUES</v>
      </c>
      <c r="D2055" s="19" t="str">
        <f t="shared" si="113"/>
        <v>11033 – BILLARD CLUB AUDUN VILLERUPT</v>
      </c>
      <c r="R2055" s="11" t="str">
        <f t="shared" si="114"/>
        <v>014895 X</v>
      </c>
      <c r="T2055"/>
    </row>
    <row r="2056" spans="2:20" ht="15.75" thickBot="1" x14ac:dyDescent="0.3">
      <c r="B2056" s="19" t="str">
        <f t="shared" si="111"/>
        <v>182445 K</v>
      </c>
      <c r="C2056" s="19" t="str">
        <f t="shared" si="112"/>
        <v>BENINI HERVE</v>
      </c>
      <c r="D2056" s="19" t="str">
        <f t="shared" si="113"/>
        <v>05023 – BILLARD CLUB NOGENTAIS</v>
      </c>
      <c r="R2056" s="11" t="str">
        <f t="shared" si="114"/>
        <v>182445 K</v>
      </c>
      <c r="T2056"/>
    </row>
    <row r="2057" spans="2:20" ht="15.75" thickBot="1" x14ac:dyDescent="0.3">
      <c r="B2057" s="19" t="str">
        <f t="shared" si="111"/>
        <v>011763 L</v>
      </c>
      <c r="C2057" s="19" t="str">
        <f t="shared" si="112"/>
        <v>BENJAMIN ERIC</v>
      </c>
      <c r="D2057" s="19" t="str">
        <f t="shared" si="113"/>
        <v>05045 – BILLARD CLUB AGEEN</v>
      </c>
      <c r="R2057" s="11" t="str">
        <f t="shared" si="114"/>
        <v>011763 L</v>
      </c>
      <c r="T2057"/>
    </row>
    <row r="2058" spans="2:20" ht="15.75" thickBot="1" x14ac:dyDescent="0.3">
      <c r="B2058" s="19" t="str">
        <f t="shared" si="111"/>
        <v>012028 Q</v>
      </c>
      <c r="C2058" s="19" t="str">
        <f t="shared" si="112"/>
        <v>BENOIT PAUL</v>
      </c>
      <c r="D2058" s="19" t="str">
        <f t="shared" si="113"/>
        <v>05043 – ACAD. TAPIS VERT DE REIMS</v>
      </c>
      <c r="R2058" s="11" t="str">
        <f t="shared" si="114"/>
        <v>012028 Q</v>
      </c>
      <c r="T2058"/>
    </row>
    <row r="2059" spans="2:20" ht="15.75" thickBot="1" x14ac:dyDescent="0.3">
      <c r="B2059" s="19" t="str">
        <f t="shared" si="111"/>
        <v>152803 Q</v>
      </c>
      <c r="C2059" s="19" t="str">
        <f t="shared" si="112"/>
        <v>BENOIT STEPHANE</v>
      </c>
      <c r="D2059" s="19" t="str">
        <f t="shared" si="113"/>
        <v>11022 – ACADEMIE DE BILLARD SAINT-MAX / NANCY</v>
      </c>
      <c r="R2059" s="11" t="str">
        <f t="shared" si="114"/>
        <v>152803 Q</v>
      </c>
      <c r="T2059"/>
    </row>
    <row r="2060" spans="2:20" ht="15.75" thickBot="1" x14ac:dyDescent="0.3">
      <c r="B2060" s="19" t="str">
        <f t="shared" si="111"/>
        <v>122457 X</v>
      </c>
      <c r="C2060" s="19" t="str">
        <f t="shared" si="112"/>
        <v>BENS PHILIPPE</v>
      </c>
      <c r="D2060" s="19" t="str">
        <f t="shared" si="113"/>
        <v>01027 – B.C. GUEBWILLER</v>
      </c>
      <c r="R2060" s="11" t="str">
        <f t="shared" si="114"/>
        <v>122457 X</v>
      </c>
      <c r="T2060"/>
    </row>
    <row r="2061" spans="2:20" ht="15.75" thickBot="1" x14ac:dyDescent="0.3">
      <c r="B2061" s="19" t="str">
        <f t="shared" si="111"/>
        <v>178375 L</v>
      </c>
      <c r="C2061" s="19" t="str">
        <f t="shared" si="112"/>
        <v>BERTHON EDGAR</v>
      </c>
      <c r="D2061" s="19" t="str">
        <f t="shared" si="113"/>
        <v>05034 – BILLARD TROYES AGGLO</v>
      </c>
      <c r="R2061" s="11" t="str">
        <f t="shared" si="114"/>
        <v>178375 L</v>
      </c>
      <c r="T2061"/>
    </row>
    <row r="2062" spans="2:20" ht="15.75" thickBot="1" x14ac:dyDescent="0.3">
      <c r="B2062" s="19" t="str">
        <f t="shared" si="111"/>
        <v>141221 P</v>
      </c>
      <c r="C2062" s="19" t="str">
        <f t="shared" si="112"/>
        <v>BESSON THOMAS</v>
      </c>
      <c r="D2062" s="19" t="str">
        <f t="shared" si="113"/>
        <v>11003 – BILLARD CLUB BAN SAINT MARTIN</v>
      </c>
      <c r="R2062" s="11" t="str">
        <f t="shared" si="114"/>
        <v>141221 P</v>
      </c>
      <c r="T2062"/>
    </row>
    <row r="2063" spans="2:20" ht="15.75" thickBot="1" x14ac:dyDescent="0.3">
      <c r="B2063" s="19" t="str">
        <f t="shared" si="111"/>
        <v>156746 B</v>
      </c>
      <c r="C2063" s="19" t="str">
        <f t="shared" si="112"/>
        <v>BEURAUD CHRISTIAN</v>
      </c>
      <c r="D2063" s="19" t="str">
        <f t="shared" si="113"/>
        <v>11027 – ASS. SPORT. LAXOVIENNE DE BILLARD</v>
      </c>
      <c r="R2063" s="11" t="str">
        <f t="shared" si="114"/>
        <v>156746 B</v>
      </c>
      <c r="T2063"/>
    </row>
    <row r="2064" spans="2:20" ht="15.75" thickBot="1" x14ac:dyDescent="0.3">
      <c r="B2064" s="19" t="str">
        <f t="shared" si="111"/>
        <v>010221 D</v>
      </c>
      <c r="C2064" s="19" t="str">
        <f t="shared" si="112"/>
        <v>BEURTON HUBERT</v>
      </c>
      <c r="D2064" s="19" t="str">
        <f t="shared" si="113"/>
        <v>01041 – COLMAR BILLARD CLUB 71</v>
      </c>
      <c r="R2064" s="11" t="str">
        <f t="shared" si="114"/>
        <v>010221 D</v>
      </c>
      <c r="T2064"/>
    </row>
    <row r="2065" spans="2:20" ht="15.75" thickBot="1" x14ac:dyDescent="0.3">
      <c r="B2065" s="19" t="str">
        <f t="shared" si="111"/>
        <v>010141 B</v>
      </c>
      <c r="C2065" s="19" t="str">
        <f t="shared" si="112"/>
        <v>BIELLMANN JEAN LOUIS</v>
      </c>
      <c r="D2065" s="19" t="str">
        <f t="shared" si="113"/>
        <v>01023 – B.C. NEUF BRISACH</v>
      </c>
      <c r="R2065" s="11" t="str">
        <f t="shared" si="114"/>
        <v>010141 B</v>
      </c>
      <c r="T2065"/>
    </row>
    <row r="2066" spans="2:20" ht="15.75" thickBot="1" x14ac:dyDescent="0.3">
      <c r="B2066" s="19" t="str">
        <f t="shared" ref="B2066:B2129" si="115">J66</f>
        <v>012035 X</v>
      </c>
      <c r="C2066" s="19" t="str">
        <f t="shared" ref="C2066:C2129" si="116">K66</f>
        <v>BIESBROUCK PHILIPPE</v>
      </c>
      <c r="D2066" s="19" t="str">
        <f t="shared" ref="D2066:D2129" si="117">L66</f>
        <v>05001 – ACAD.CHARLEVILLE-MEZIERES</v>
      </c>
      <c r="R2066" s="11" t="str">
        <f t="shared" si="114"/>
        <v>012035 X</v>
      </c>
      <c r="T2066"/>
    </row>
    <row r="2067" spans="2:20" ht="15.75" thickBot="1" x14ac:dyDescent="0.3">
      <c r="B2067" s="19" t="str">
        <f t="shared" si="115"/>
        <v>168767 S</v>
      </c>
      <c r="C2067" s="19" t="str">
        <f t="shared" si="116"/>
        <v>BIGNON CHRISTOPHE</v>
      </c>
      <c r="D2067" s="19" t="str">
        <f t="shared" si="117"/>
        <v>11062 – CERCLE DE BILLARD FRANCAIS ST AVOLD</v>
      </c>
      <c r="R2067" s="11" t="str">
        <f t="shared" si="114"/>
        <v>168767 S</v>
      </c>
      <c r="T2067"/>
    </row>
    <row r="2068" spans="2:20" ht="15.75" thickBot="1" x14ac:dyDescent="0.3">
      <c r="B2068" s="19" t="str">
        <f t="shared" si="115"/>
        <v>124181 F</v>
      </c>
      <c r="C2068" s="19" t="str">
        <f t="shared" si="116"/>
        <v>BILLAS DAVID</v>
      </c>
      <c r="D2068" s="19" t="str">
        <f t="shared" si="117"/>
        <v>11047 – C.A.B. COMMERCY</v>
      </c>
      <c r="R2068" s="11" t="str">
        <f t="shared" si="114"/>
        <v>124181 F</v>
      </c>
      <c r="T2068"/>
    </row>
    <row r="2069" spans="2:20" ht="15.75" thickBot="1" x14ac:dyDescent="0.3">
      <c r="B2069" s="19" t="str">
        <f t="shared" si="115"/>
        <v>015520 Y</v>
      </c>
      <c r="C2069" s="19" t="str">
        <f t="shared" si="116"/>
        <v>BINE BERNARD</v>
      </c>
      <c r="D2069" s="19" t="str">
        <f t="shared" si="117"/>
        <v>11035 – C.B. SARREGUEMINES</v>
      </c>
      <c r="R2069" s="11" t="str">
        <f t="shared" si="114"/>
        <v>015520 Y</v>
      </c>
      <c r="T2069"/>
    </row>
    <row r="2070" spans="2:20" ht="15.75" thickBot="1" x14ac:dyDescent="0.3">
      <c r="B2070" s="19" t="str">
        <f t="shared" si="115"/>
        <v>015237 B</v>
      </c>
      <c r="C2070" s="19" t="str">
        <f t="shared" si="116"/>
        <v>BISZKO LEON</v>
      </c>
      <c r="D2070" s="19" t="str">
        <f t="shared" si="117"/>
        <v>11021 – A.J.B. THIONVILLE</v>
      </c>
      <c r="R2070" s="11" t="str">
        <f t="shared" si="114"/>
        <v>015237 B</v>
      </c>
      <c r="T2070"/>
    </row>
    <row r="2071" spans="2:20" ht="15.75" thickBot="1" x14ac:dyDescent="0.3">
      <c r="B2071" s="19" t="str">
        <f t="shared" si="115"/>
        <v>121153 T</v>
      </c>
      <c r="C2071" s="19" t="str">
        <f t="shared" si="116"/>
        <v>BIVONA GAETAN</v>
      </c>
      <c r="D2071" s="19" t="str">
        <f t="shared" si="117"/>
        <v>05001 – ACAD.CHARLEVILLE-MEZIERES</v>
      </c>
      <c r="R2071" s="11" t="str">
        <f t="shared" si="114"/>
        <v>121153 T</v>
      </c>
      <c r="T2071"/>
    </row>
    <row r="2072" spans="2:20" ht="15.75" thickBot="1" x14ac:dyDescent="0.3">
      <c r="B2072" s="19" t="str">
        <f t="shared" si="115"/>
        <v>010490 M</v>
      </c>
      <c r="C2072" s="19" t="str">
        <f t="shared" si="116"/>
        <v>BLANCHE FRANCIS</v>
      </c>
      <c r="D2072" s="19" t="str">
        <f t="shared" si="117"/>
        <v>01002 – B.C 1935 STRASBOURG-SCHILTIGHEIM</v>
      </c>
      <c r="R2072" s="11" t="str">
        <f t="shared" si="114"/>
        <v>010490 M</v>
      </c>
      <c r="T2072"/>
    </row>
    <row r="2073" spans="2:20" ht="15.75" thickBot="1" x14ac:dyDescent="0.3">
      <c r="B2073" s="19" t="str">
        <f t="shared" si="115"/>
        <v>012133 R</v>
      </c>
      <c r="C2073" s="19" t="str">
        <f t="shared" si="116"/>
        <v>BLERON LUC</v>
      </c>
      <c r="D2073" s="19" t="str">
        <f t="shared" si="117"/>
        <v>05042 – ACAD.CHALONNAISE DE BILLARD</v>
      </c>
      <c r="R2073" s="11" t="str">
        <f t="shared" si="114"/>
        <v>012133 R</v>
      </c>
      <c r="T2073"/>
    </row>
    <row r="2074" spans="2:20" ht="15.75" thickBot="1" x14ac:dyDescent="0.3">
      <c r="B2074" s="19" t="str">
        <f t="shared" si="115"/>
        <v>010215 X</v>
      </c>
      <c r="C2074" s="19" t="str">
        <f t="shared" si="116"/>
        <v>BLIN FREDERIC</v>
      </c>
      <c r="D2074" s="19" t="str">
        <f t="shared" si="117"/>
        <v>01044 – F.C. MULHOUSE</v>
      </c>
      <c r="R2074" s="11" t="str">
        <f t="shared" si="114"/>
        <v>010215 X</v>
      </c>
      <c r="T2074"/>
    </row>
    <row r="2075" spans="2:20" ht="15.75" thickBot="1" x14ac:dyDescent="0.3">
      <c r="B2075" s="19" t="str">
        <f t="shared" si="115"/>
        <v>106018 Q</v>
      </c>
      <c r="C2075" s="19" t="str">
        <f t="shared" si="116"/>
        <v>BLONDET GILLES</v>
      </c>
      <c r="D2075" s="19" t="str">
        <f t="shared" si="117"/>
        <v>05001 – ACAD.CHARLEVILLE-MEZIERES</v>
      </c>
      <c r="R2075" s="11" t="str">
        <f t="shared" si="114"/>
        <v>106018 Q</v>
      </c>
      <c r="T2075"/>
    </row>
    <row r="2076" spans="2:20" ht="15.75" thickBot="1" x14ac:dyDescent="0.3">
      <c r="B2076" s="19" t="str">
        <f t="shared" si="115"/>
        <v>015046 S</v>
      </c>
      <c r="C2076" s="19" t="str">
        <f t="shared" si="116"/>
        <v>BLOSSE NICOLAS</v>
      </c>
      <c r="D2076" s="19" t="str">
        <f t="shared" si="117"/>
        <v>11044 – SAINT-DIE DES VOSGES BILLARD</v>
      </c>
      <c r="R2076" s="11" t="str">
        <f t="shared" si="114"/>
        <v>015046 S</v>
      </c>
      <c r="T2076"/>
    </row>
    <row r="2077" spans="2:20" ht="15.75" thickBot="1" x14ac:dyDescent="0.3">
      <c r="B2077" s="19" t="str">
        <f t="shared" si="115"/>
        <v>100009 N</v>
      </c>
      <c r="C2077" s="19" t="str">
        <f t="shared" si="116"/>
        <v>BOBEE GREGORY</v>
      </c>
      <c r="D2077" s="19" t="str">
        <f t="shared" si="117"/>
        <v>11110 – ANGUS BILLARD CLUB</v>
      </c>
      <c r="R2077" s="11" t="str">
        <f t="shared" si="114"/>
        <v>100009 N</v>
      </c>
      <c r="T2077"/>
    </row>
    <row r="2078" spans="2:20" ht="15.75" thickBot="1" x14ac:dyDescent="0.3">
      <c r="B2078" s="19" t="str">
        <f t="shared" si="115"/>
        <v>134490 S</v>
      </c>
      <c r="C2078" s="19" t="str">
        <f t="shared" si="116"/>
        <v>BOEHM YANNICK</v>
      </c>
      <c r="D2078" s="19" t="str">
        <f t="shared" si="117"/>
        <v>01049 – B.C. BARR</v>
      </c>
      <c r="R2078" s="11" t="str">
        <f t="shared" si="114"/>
        <v>134490 S</v>
      </c>
      <c r="T2078"/>
    </row>
    <row r="2079" spans="2:20" ht="15.75" thickBot="1" x14ac:dyDescent="0.3">
      <c r="B2079" s="19" t="str">
        <f t="shared" si="115"/>
        <v>149169 Q</v>
      </c>
      <c r="C2079" s="19" t="str">
        <f t="shared" si="116"/>
        <v>BOILEAU PATRICK</v>
      </c>
      <c r="D2079" s="19" t="str">
        <f t="shared" si="117"/>
        <v>01010 – B.C. LINGOLSHEIM</v>
      </c>
      <c r="R2079" s="11" t="str">
        <f t="shared" si="114"/>
        <v>149169 Q</v>
      </c>
      <c r="T2079"/>
    </row>
    <row r="2080" spans="2:20" ht="15.75" thickBot="1" x14ac:dyDescent="0.3">
      <c r="B2080" s="19" t="str">
        <f t="shared" si="115"/>
        <v>137304 Y</v>
      </c>
      <c r="C2080" s="19" t="str">
        <f t="shared" si="116"/>
        <v>BOISSELLE CHRISTIAN</v>
      </c>
      <c r="D2080" s="19" t="str">
        <f t="shared" si="117"/>
        <v>01070 – FCM BILLARD</v>
      </c>
      <c r="R2080" s="11" t="str">
        <f t="shared" si="114"/>
        <v>137304 Y</v>
      </c>
      <c r="T2080"/>
    </row>
    <row r="2081" spans="2:20" ht="15.75" thickBot="1" x14ac:dyDescent="0.3">
      <c r="B2081" s="19" t="str">
        <f t="shared" si="115"/>
        <v>102799 V</v>
      </c>
      <c r="C2081" s="19" t="str">
        <f t="shared" si="116"/>
        <v>BOISSON CLAUDE</v>
      </c>
      <c r="D2081" s="19" t="str">
        <f t="shared" si="117"/>
        <v>11052 – BILLARD CLUB FRIGNICOURT</v>
      </c>
      <c r="R2081" s="11" t="str">
        <f t="shared" si="114"/>
        <v>102799 V</v>
      </c>
      <c r="T2081"/>
    </row>
    <row r="2082" spans="2:20" ht="15.75" thickBot="1" x14ac:dyDescent="0.3">
      <c r="B2082" s="19" t="str">
        <f t="shared" si="115"/>
        <v>012622 M</v>
      </c>
      <c r="C2082" s="19" t="str">
        <f t="shared" si="116"/>
        <v>BONFILS XAVIER</v>
      </c>
      <c r="D2082" s="19" t="str">
        <f t="shared" si="117"/>
        <v>05043 – ACAD. TAPIS VERT DE REIMS</v>
      </c>
      <c r="R2082" s="11" t="str">
        <f t="shared" si="114"/>
        <v>012622 M</v>
      </c>
      <c r="T2082"/>
    </row>
    <row r="2083" spans="2:20" ht="15.75" thickBot="1" x14ac:dyDescent="0.3">
      <c r="B2083" s="19" t="str">
        <f t="shared" si="115"/>
        <v>014955 F</v>
      </c>
      <c r="C2083" s="19" t="str">
        <f t="shared" si="116"/>
        <v>BOQUET JEAN PIERRE</v>
      </c>
      <c r="D2083" s="19" t="str">
        <f t="shared" si="117"/>
        <v>11048 – ACADEMIE DE BILLARD DE ST DIZIER</v>
      </c>
      <c r="R2083" s="11" t="str">
        <f t="shared" si="114"/>
        <v>014955 F</v>
      </c>
      <c r="T2083"/>
    </row>
    <row r="2084" spans="2:20" ht="15.75" thickBot="1" x14ac:dyDescent="0.3">
      <c r="B2084" s="19" t="str">
        <f t="shared" si="115"/>
        <v>012001 P</v>
      </c>
      <c r="C2084" s="19" t="str">
        <f t="shared" si="116"/>
        <v>BOQUET PIERRE</v>
      </c>
      <c r="D2084" s="19" t="str">
        <f t="shared" si="117"/>
        <v>05001 – ACAD.CHARLEVILLE-MEZIERES</v>
      </c>
      <c r="R2084" s="11" t="str">
        <f t="shared" si="114"/>
        <v>012001 P</v>
      </c>
      <c r="T2084"/>
    </row>
    <row r="2085" spans="2:20" ht="15.75" thickBot="1" x14ac:dyDescent="0.3">
      <c r="B2085" s="19" t="str">
        <f t="shared" si="115"/>
        <v>010182 Q</v>
      </c>
      <c r="C2085" s="19" t="str">
        <f t="shared" si="116"/>
        <v>BORDE GERARD</v>
      </c>
      <c r="D2085" s="19" t="str">
        <f t="shared" si="117"/>
        <v>01042 – RETRO CLUB COLMAR</v>
      </c>
      <c r="R2085" s="11" t="str">
        <f t="shared" si="114"/>
        <v>010182 Q</v>
      </c>
      <c r="T2085"/>
    </row>
    <row r="2086" spans="2:20" ht="15.75" thickBot="1" x14ac:dyDescent="0.3">
      <c r="B2086" s="19" t="str">
        <f t="shared" si="115"/>
        <v>150535 A</v>
      </c>
      <c r="C2086" s="19" t="str">
        <f t="shared" si="116"/>
        <v>BORDEREAUX GILLES</v>
      </c>
      <c r="D2086" s="19" t="str">
        <f t="shared" si="117"/>
        <v>11052 – BILLARD CLUB FRIGNICOURT</v>
      </c>
      <c r="R2086" s="11" t="str">
        <f t="shared" si="114"/>
        <v>150535 A</v>
      </c>
      <c r="T2086"/>
    </row>
    <row r="2087" spans="2:20" ht="15.75" thickBot="1" x14ac:dyDescent="0.3">
      <c r="B2087" s="19" t="str">
        <f t="shared" si="115"/>
        <v>123041 J</v>
      </c>
      <c r="C2087" s="19" t="str">
        <f t="shared" si="116"/>
        <v>BORNEQUE FABRICE</v>
      </c>
      <c r="D2087" s="19" t="str">
        <f t="shared" si="117"/>
        <v>11067 – BILLARD CLUB FLORANGE</v>
      </c>
      <c r="R2087" s="11" t="str">
        <f t="shared" si="114"/>
        <v>123041 J</v>
      </c>
      <c r="T2087"/>
    </row>
    <row r="2088" spans="2:20" ht="15.75" thickBot="1" x14ac:dyDescent="0.3">
      <c r="B2088" s="19" t="str">
        <f t="shared" si="115"/>
        <v>014821 B</v>
      </c>
      <c r="C2088" s="19" t="str">
        <f t="shared" si="116"/>
        <v>BORRACCINO MICHEL</v>
      </c>
      <c r="D2088" s="19" t="str">
        <f t="shared" si="117"/>
        <v>11013 – BILLARD CLUB METZ</v>
      </c>
      <c r="R2088" s="11" t="str">
        <f t="shared" si="114"/>
        <v>014821 B</v>
      </c>
      <c r="T2088"/>
    </row>
    <row r="2089" spans="2:20" ht="15.75" thickBot="1" x14ac:dyDescent="0.3">
      <c r="B2089" s="19" t="str">
        <f t="shared" si="115"/>
        <v>157674 K</v>
      </c>
      <c r="C2089" s="19" t="str">
        <f t="shared" si="116"/>
        <v>BORTOLOTTI FRANCIS</v>
      </c>
      <c r="D2089" s="19" t="str">
        <f t="shared" si="117"/>
        <v>05023 – BILLARD CLUB NOGENTAIS</v>
      </c>
      <c r="R2089" s="11" t="str">
        <f t="shared" si="114"/>
        <v>157674 K</v>
      </c>
      <c r="T2089"/>
    </row>
    <row r="2090" spans="2:20" ht="15.75" thickBot="1" x14ac:dyDescent="0.3">
      <c r="B2090" s="19" t="str">
        <f t="shared" si="115"/>
        <v>113872 S</v>
      </c>
      <c r="C2090" s="19" t="str">
        <f t="shared" si="116"/>
        <v>BOUDIGNAT MICHEL</v>
      </c>
      <c r="D2090" s="19" t="str">
        <f t="shared" si="117"/>
        <v>05023 – BILLARD CLUB NOGENTAIS</v>
      </c>
      <c r="R2090" s="11" t="str">
        <f t="shared" si="114"/>
        <v>113872 S</v>
      </c>
      <c r="T2090"/>
    </row>
    <row r="2091" spans="2:20" ht="15.75" thickBot="1" x14ac:dyDescent="0.3">
      <c r="B2091" s="19" t="str">
        <f t="shared" si="115"/>
        <v>131397 T</v>
      </c>
      <c r="C2091" s="19" t="str">
        <f t="shared" si="116"/>
        <v>BOUILLIN MICHEL</v>
      </c>
      <c r="D2091" s="19" t="str">
        <f t="shared" si="117"/>
        <v>11027 – ASS. SPORT. LAXOVIENNE DE BILLARD</v>
      </c>
      <c r="R2091" s="11" t="str">
        <f t="shared" si="114"/>
        <v>131397 T</v>
      </c>
      <c r="T2091"/>
    </row>
    <row r="2092" spans="2:20" ht="15.75" thickBot="1" x14ac:dyDescent="0.3">
      <c r="B2092" s="19" t="str">
        <f t="shared" si="115"/>
        <v>145743 N</v>
      </c>
      <c r="C2092" s="19" t="str">
        <f t="shared" si="116"/>
        <v>BOULEMNAKHER CHEAIB</v>
      </c>
      <c r="D2092" s="19" t="str">
        <f t="shared" si="117"/>
        <v>05032 – ARCIS BILLARD CLUB</v>
      </c>
      <c r="R2092" s="11" t="str">
        <f t="shared" si="114"/>
        <v>145743 N</v>
      </c>
      <c r="T2092"/>
    </row>
    <row r="2093" spans="2:20" ht="15.75" thickBot="1" x14ac:dyDescent="0.3">
      <c r="B2093" s="19" t="str">
        <f t="shared" si="115"/>
        <v>121194 I</v>
      </c>
      <c r="C2093" s="19" t="str">
        <f t="shared" si="116"/>
        <v>BOULENGER FLORENT</v>
      </c>
      <c r="D2093" s="19" t="str">
        <f t="shared" si="117"/>
        <v>05043 – ACAD. TAPIS VERT DE REIMS</v>
      </c>
      <c r="R2093" s="11" t="str">
        <f t="shared" si="114"/>
        <v>121194 I</v>
      </c>
      <c r="T2093"/>
    </row>
    <row r="2094" spans="2:20" ht="15.75" thickBot="1" x14ac:dyDescent="0.3">
      <c r="B2094" s="19" t="str">
        <f t="shared" si="115"/>
        <v>011767 P</v>
      </c>
      <c r="C2094" s="19" t="str">
        <f t="shared" si="116"/>
        <v>BOULET SERGE</v>
      </c>
      <c r="D2094" s="19" t="str">
        <f t="shared" si="117"/>
        <v>05041 – BILLARD CLUB DE GRAUVES</v>
      </c>
      <c r="R2094" s="11" t="str">
        <f t="shared" si="114"/>
        <v>011767 P</v>
      </c>
      <c r="T2094"/>
    </row>
    <row r="2095" spans="2:20" ht="15.75" thickBot="1" x14ac:dyDescent="0.3">
      <c r="B2095" s="19" t="str">
        <f t="shared" si="115"/>
        <v>010097 J</v>
      </c>
      <c r="C2095" s="19" t="str">
        <f t="shared" si="116"/>
        <v>BOURQUIN PATRICK</v>
      </c>
      <c r="D2095" s="19" t="str">
        <f t="shared" si="117"/>
        <v>01010 – B.C. LINGOLSHEIM</v>
      </c>
      <c r="R2095" s="11" t="str">
        <f t="shared" si="114"/>
        <v>010097 J</v>
      </c>
      <c r="T2095"/>
    </row>
    <row r="2096" spans="2:20" ht="15.75" thickBot="1" x14ac:dyDescent="0.3">
      <c r="B2096" s="19" t="str">
        <f t="shared" si="115"/>
        <v>129738 Y</v>
      </c>
      <c r="C2096" s="19" t="str">
        <f t="shared" si="116"/>
        <v>BOUTILLE ALAIN</v>
      </c>
      <c r="D2096" s="19" t="str">
        <f t="shared" si="117"/>
        <v>05001 – ACAD.CHARLEVILLE-MEZIERES</v>
      </c>
      <c r="R2096" s="11" t="str">
        <f t="shared" si="114"/>
        <v>129738 Y</v>
      </c>
      <c r="T2096"/>
    </row>
    <row r="2097" spans="2:20" ht="15.75" thickBot="1" x14ac:dyDescent="0.3">
      <c r="B2097" s="19" t="str">
        <f t="shared" si="115"/>
        <v>163455 T</v>
      </c>
      <c r="C2097" s="19" t="str">
        <f t="shared" si="116"/>
        <v>BOVY JEAN MARIE</v>
      </c>
      <c r="D2097" s="19" t="str">
        <f t="shared" si="117"/>
        <v>05001 – ACAD.CHARLEVILLE-MEZIERES</v>
      </c>
      <c r="R2097" s="11" t="str">
        <f t="shared" si="114"/>
        <v>163455 T</v>
      </c>
      <c r="T2097"/>
    </row>
    <row r="2098" spans="2:20" ht="15.75" thickBot="1" x14ac:dyDescent="0.3">
      <c r="B2098" s="19" t="str">
        <f t="shared" si="115"/>
        <v>121180 U</v>
      </c>
      <c r="C2098" s="19" t="str">
        <f t="shared" si="116"/>
        <v>BRACONNIER RENE</v>
      </c>
      <c r="D2098" s="19" t="str">
        <f t="shared" si="117"/>
        <v>05028 – BILLARD CLUB DE MARIGNY ST FLAVY</v>
      </c>
      <c r="R2098" s="11" t="str">
        <f t="shared" si="114"/>
        <v>121180 U</v>
      </c>
      <c r="T2098"/>
    </row>
    <row r="2099" spans="2:20" ht="15.75" thickBot="1" x14ac:dyDescent="0.3">
      <c r="B2099" s="19" t="str">
        <f t="shared" si="115"/>
        <v>010224 G</v>
      </c>
      <c r="C2099" s="19" t="str">
        <f t="shared" si="116"/>
        <v>BRAUN ALAIN</v>
      </c>
      <c r="D2099" s="19" t="str">
        <f t="shared" si="117"/>
        <v>01010 – B.C. LINGOLSHEIM</v>
      </c>
      <c r="R2099" s="11" t="str">
        <f t="shared" si="114"/>
        <v>010224 G</v>
      </c>
      <c r="T2099"/>
    </row>
    <row r="2100" spans="2:20" ht="15.75" thickBot="1" x14ac:dyDescent="0.3">
      <c r="B2100" s="19" t="str">
        <f t="shared" si="115"/>
        <v>010424 Y</v>
      </c>
      <c r="C2100" s="19" t="str">
        <f t="shared" si="116"/>
        <v>BRENNER OLIVIER</v>
      </c>
      <c r="D2100" s="19" t="str">
        <f t="shared" si="117"/>
        <v>01004 – B.C. BISCHHEIM</v>
      </c>
      <c r="R2100" s="11" t="str">
        <f t="shared" si="114"/>
        <v>010424 Y</v>
      </c>
      <c r="T2100"/>
    </row>
    <row r="2101" spans="2:20" ht="15.75" thickBot="1" x14ac:dyDescent="0.3">
      <c r="B2101" s="19" t="str">
        <f t="shared" si="115"/>
        <v>109116 U</v>
      </c>
      <c r="C2101" s="19" t="str">
        <f t="shared" si="116"/>
        <v>BREUSE DAVID</v>
      </c>
      <c r="D2101" s="19" t="str">
        <f t="shared" si="117"/>
        <v>05001 – ACAD.CHARLEVILLE-MEZIERES</v>
      </c>
      <c r="R2101" s="11" t="str">
        <f t="shared" si="114"/>
        <v>109116 U</v>
      </c>
      <c r="T2101"/>
    </row>
    <row r="2102" spans="2:20" ht="15.75" thickBot="1" x14ac:dyDescent="0.3">
      <c r="B2102" s="19" t="str">
        <f t="shared" si="115"/>
        <v>166538 V</v>
      </c>
      <c r="C2102" s="19" t="str">
        <f t="shared" si="116"/>
        <v>BRIGNON ROGER</v>
      </c>
      <c r="D2102" s="19" t="str">
        <f t="shared" si="117"/>
        <v>01027 – B.C. GUEBWILLER</v>
      </c>
      <c r="R2102" s="11" t="str">
        <f t="shared" si="114"/>
        <v>166538 V</v>
      </c>
      <c r="T2102"/>
    </row>
    <row r="2103" spans="2:20" ht="15.75" thickBot="1" x14ac:dyDescent="0.3">
      <c r="B2103" s="19" t="str">
        <f t="shared" si="115"/>
        <v>134497 Z</v>
      </c>
      <c r="C2103" s="19" t="str">
        <f t="shared" si="116"/>
        <v>BRISSON BERNARD</v>
      </c>
      <c r="D2103" s="19" t="str">
        <f t="shared" si="117"/>
        <v>01016 – B.C. HAGUENAU</v>
      </c>
      <c r="R2103" s="11" t="str">
        <f t="shared" si="114"/>
        <v>134497 Z</v>
      </c>
      <c r="T2103"/>
    </row>
    <row r="2104" spans="2:20" ht="15.75" thickBot="1" x14ac:dyDescent="0.3">
      <c r="B2104" s="19" t="str">
        <f t="shared" si="115"/>
        <v>010319 X</v>
      </c>
      <c r="C2104" s="19" t="str">
        <f t="shared" si="116"/>
        <v>BURKARDT ANDRE</v>
      </c>
      <c r="D2104" s="19" t="str">
        <f t="shared" si="117"/>
        <v>01031 – B.C. ERSTEIN</v>
      </c>
      <c r="R2104" s="11" t="str">
        <f t="shared" si="114"/>
        <v>010319 X</v>
      </c>
      <c r="T2104"/>
    </row>
    <row r="2105" spans="2:20" ht="15.75" thickBot="1" x14ac:dyDescent="0.3">
      <c r="B2105" s="19" t="str">
        <f t="shared" si="115"/>
        <v>102781 D</v>
      </c>
      <c r="C2105" s="19" t="str">
        <f t="shared" si="116"/>
        <v>CABEL ERIC</v>
      </c>
      <c r="D2105" s="19" t="str">
        <f t="shared" si="117"/>
        <v>11007 – BILLARD CLUB KNUTANGE</v>
      </c>
      <c r="R2105" s="11" t="str">
        <f t="shared" si="114"/>
        <v>102781 D</v>
      </c>
      <c r="T2105"/>
    </row>
    <row r="2106" spans="2:20" ht="15.75" thickBot="1" x14ac:dyDescent="0.3">
      <c r="B2106" s="19" t="str">
        <f t="shared" si="115"/>
        <v>141626 E</v>
      </c>
      <c r="C2106" s="19" t="str">
        <f t="shared" si="116"/>
        <v>CADET STEPHANE</v>
      </c>
      <c r="D2106" s="19" t="str">
        <f t="shared" si="117"/>
        <v>11044 – SAINT-DIE DES VOSGES BILLARD</v>
      </c>
      <c r="R2106" s="11" t="str">
        <f t="shared" si="114"/>
        <v>141626 E</v>
      </c>
      <c r="T2106"/>
    </row>
    <row r="2107" spans="2:20" ht="15.75" thickBot="1" x14ac:dyDescent="0.3">
      <c r="B2107" s="19" t="str">
        <f t="shared" si="115"/>
        <v>132239 D</v>
      </c>
      <c r="C2107" s="19" t="str">
        <f t="shared" si="116"/>
        <v>CALISKAN MEHMET</v>
      </c>
      <c r="D2107" s="19" t="str">
        <f t="shared" si="117"/>
        <v>11005 – E.S. HAGONDANGE</v>
      </c>
      <c r="R2107" s="11" t="str">
        <f t="shared" si="114"/>
        <v>132239 D</v>
      </c>
      <c r="T2107"/>
    </row>
    <row r="2108" spans="2:20" ht="15.75" thickBot="1" x14ac:dyDescent="0.3">
      <c r="B2108" s="19" t="str">
        <f t="shared" si="115"/>
        <v>012715 B</v>
      </c>
      <c r="C2108" s="19" t="str">
        <f t="shared" si="116"/>
        <v>CAMPOLI JEAN LOUIS</v>
      </c>
      <c r="D2108" s="19" t="str">
        <f t="shared" si="117"/>
        <v>11005 – E.S. HAGONDANGE</v>
      </c>
      <c r="R2108" s="11" t="str">
        <f t="shared" si="114"/>
        <v>012715 B</v>
      </c>
      <c r="T2108"/>
    </row>
    <row r="2109" spans="2:20" ht="15.75" thickBot="1" x14ac:dyDescent="0.3">
      <c r="B2109" s="19" t="str">
        <f t="shared" si="115"/>
        <v>159107 S</v>
      </c>
      <c r="C2109" s="19" t="str">
        <f t="shared" si="116"/>
        <v>CAQUET MICHEL</v>
      </c>
      <c r="D2109" s="19" t="str">
        <f t="shared" si="117"/>
        <v>11074 – COURCELLES SUR NIED</v>
      </c>
      <c r="R2109" s="11" t="str">
        <f t="shared" si="114"/>
        <v>159107 S</v>
      </c>
      <c r="T2109"/>
    </row>
    <row r="2110" spans="2:20" ht="15.75" thickBot="1" x14ac:dyDescent="0.3">
      <c r="B2110" s="19" t="str">
        <f t="shared" si="115"/>
        <v>010464 M</v>
      </c>
      <c r="C2110" s="19" t="str">
        <f t="shared" si="116"/>
        <v>CARLESSO DOMINIQUE</v>
      </c>
      <c r="D2110" s="19" t="str">
        <f t="shared" si="117"/>
        <v>01035 – B.C. 60 COCOBEN</v>
      </c>
      <c r="R2110" s="11" t="str">
        <f t="shared" si="114"/>
        <v>010464 M</v>
      </c>
      <c r="T2110"/>
    </row>
    <row r="2111" spans="2:20" ht="15.75" thickBot="1" x14ac:dyDescent="0.3">
      <c r="B2111" s="19" t="str">
        <f t="shared" si="115"/>
        <v>015136 E</v>
      </c>
      <c r="C2111" s="19" t="str">
        <f t="shared" si="116"/>
        <v>CARREAU MICHAEL</v>
      </c>
      <c r="D2111" s="19" t="str">
        <f t="shared" si="117"/>
        <v>11027 – ASS. SPORT. LAXOVIENNE DE BILLARD</v>
      </c>
      <c r="R2111" s="11" t="str">
        <f t="shared" si="114"/>
        <v>015136 E</v>
      </c>
      <c r="T2111"/>
    </row>
    <row r="2112" spans="2:20" ht="15.75" thickBot="1" x14ac:dyDescent="0.3">
      <c r="B2112" s="19" t="str">
        <f t="shared" si="115"/>
        <v>015333 T</v>
      </c>
      <c r="C2112" s="19" t="str">
        <f t="shared" si="116"/>
        <v>CASACCI PIERRE JEAN</v>
      </c>
      <c r="D2112" s="19" t="str">
        <f t="shared" si="117"/>
        <v>11078 – BILLARD CLUB DE BRIEY</v>
      </c>
      <c r="R2112" s="11" t="str">
        <f t="shared" si="114"/>
        <v>015333 T</v>
      </c>
      <c r="T2112"/>
    </row>
    <row r="2113" spans="2:20" ht="15.75" thickBot="1" x14ac:dyDescent="0.3">
      <c r="B2113" s="19" t="str">
        <f t="shared" si="115"/>
        <v>010082 U</v>
      </c>
      <c r="C2113" s="19" t="str">
        <f t="shared" si="116"/>
        <v>CASPAR REMY</v>
      </c>
      <c r="D2113" s="19" t="str">
        <f t="shared" si="117"/>
        <v>01016 – B.C. HAGUENAU</v>
      </c>
      <c r="R2113" s="11" t="str">
        <f t="shared" si="114"/>
        <v>010082 U</v>
      </c>
      <c r="T2113"/>
    </row>
    <row r="2114" spans="2:20" ht="15.75" thickBot="1" x14ac:dyDescent="0.3">
      <c r="B2114" s="19" t="str">
        <f t="shared" si="115"/>
        <v>148459 T</v>
      </c>
      <c r="C2114" s="19" t="str">
        <f t="shared" si="116"/>
        <v>CASTANEDA ANTOINE</v>
      </c>
      <c r="D2114" s="19" t="str">
        <f t="shared" si="117"/>
        <v>05001 – ACAD.CHARLEVILLE-MEZIERES</v>
      </c>
      <c r="R2114" s="11" t="str">
        <f t="shared" ref="R2114:R2177" si="118">B2114</f>
        <v>148459 T</v>
      </c>
      <c r="T2114"/>
    </row>
    <row r="2115" spans="2:20" ht="15.75" thickBot="1" x14ac:dyDescent="0.3">
      <c r="B2115" s="19" t="str">
        <f t="shared" si="115"/>
        <v>107145 Z</v>
      </c>
      <c r="C2115" s="19" t="str">
        <f t="shared" si="116"/>
        <v>CASTELLS HENRI</v>
      </c>
      <c r="D2115" s="19" t="str">
        <f t="shared" si="117"/>
        <v>11062 – CERCLE DE BILLARD FRANCAIS ST AVOLD</v>
      </c>
      <c r="R2115" s="11" t="str">
        <f t="shared" si="118"/>
        <v>107145 Z</v>
      </c>
      <c r="T2115"/>
    </row>
    <row r="2116" spans="2:20" ht="15.75" thickBot="1" x14ac:dyDescent="0.3">
      <c r="B2116" s="19" t="str">
        <f t="shared" si="115"/>
        <v>010179 N</v>
      </c>
      <c r="C2116" s="19" t="str">
        <f t="shared" si="116"/>
        <v>CASTRO PEDRO</v>
      </c>
      <c r="D2116" s="19" t="str">
        <f t="shared" si="117"/>
        <v>01002 – B.C 1935 STRASBOURG-SCHILTIGHEIM</v>
      </c>
      <c r="R2116" s="11" t="str">
        <f t="shared" si="118"/>
        <v>010179 N</v>
      </c>
      <c r="T2116"/>
    </row>
    <row r="2117" spans="2:20" ht="15.75" thickBot="1" x14ac:dyDescent="0.3">
      <c r="B2117" s="19" t="str">
        <f t="shared" si="115"/>
        <v>011781 D</v>
      </c>
      <c r="C2117" s="19" t="str">
        <f t="shared" si="116"/>
        <v>CATENNE GEORGES</v>
      </c>
      <c r="D2117" s="19" t="str">
        <f t="shared" si="117"/>
        <v>05042 – ACAD.CHALONNAISE DE BILLARD</v>
      </c>
      <c r="R2117" s="11" t="str">
        <f t="shared" si="118"/>
        <v>011781 D</v>
      </c>
      <c r="T2117"/>
    </row>
    <row r="2118" spans="2:20" ht="15.75" thickBot="1" x14ac:dyDescent="0.3">
      <c r="B2118" s="19" t="str">
        <f t="shared" si="115"/>
        <v>158723 A</v>
      </c>
      <c r="C2118" s="19" t="str">
        <f t="shared" si="116"/>
        <v>CHABIN PATRICK</v>
      </c>
      <c r="D2118" s="19" t="str">
        <f t="shared" si="117"/>
        <v>05028 – BILLARD CLUB DE MARIGNY ST FLAVY</v>
      </c>
      <c r="R2118" s="11" t="str">
        <f t="shared" si="118"/>
        <v>158723 A</v>
      </c>
      <c r="T2118"/>
    </row>
    <row r="2119" spans="2:20" ht="15.75" thickBot="1" x14ac:dyDescent="0.3">
      <c r="B2119" s="19" t="str">
        <f t="shared" si="115"/>
        <v>102935 B</v>
      </c>
      <c r="C2119" s="19" t="str">
        <f t="shared" si="116"/>
        <v>CHARLOT GERARD</v>
      </c>
      <c r="D2119" s="19" t="str">
        <f t="shared" si="117"/>
        <v>11047 – C.A.B. COMMERCY</v>
      </c>
      <c r="R2119" s="11" t="str">
        <f t="shared" si="118"/>
        <v>102935 B</v>
      </c>
      <c r="T2119"/>
    </row>
    <row r="2120" spans="2:20" ht="15.75" thickBot="1" x14ac:dyDescent="0.3">
      <c r="B2120" s="19" t="str">
        <f t="shared" si="115"/>
        <v>015066 M</v>
      </c>
      <c r="C2120" s="19" t="str">
        <f t="shared" si="116"/>
        <v>CHARPENTIER JACQUES</v>
      </c>
      <c r="D2120" s="19" t="str">
        <f t="shared" si="117"/>
        <v>11034 – BILLARD CLUB EPINAL</v>
      </c>
      <c r="R2120" s="11" t="str">
        <f t="shared" si="118"/>
        <v>015066 M</v>
      </c>
      <c r="T2120"/>
    </row>
    <row r="2121" spans="2:20" ht="15.75" thickBot="1" x14ac:dyDescent="0.3">
      <c r="B2121" s="19" t="str">
        <f t="shared" si="115"/>
        <v>014839 T</v>
      </c>
      <c r="C2121" s="19" t="str">
        <f t="shared" si="116"/>
        <v>CHARY ANDRE</v>
      </c>
      <c r="D2121" s="19" t="str">
        <f t="shared" si="117"/>
        <v>11020 – BILLARD CLUB PIENNOIS</v>
      </c>
      <c r="R2121" s="11" t="str">
        <f t="shared" si="118"/>
        <v>014839 T</v>
      </c>
      <c r="T2121"/>
    </row>
    <row r="2122" spans="2:20" ht="15.75" thickBot="1" x14ac:dyDescent="0.3">
      <c r="B2122" s="19" t="str">
        <f t="shared" si="115"/>
        <v>163366 X</v>
      </c>
      <c r="C2122" s="19" t="str">
        <f t="shared" si="116"/>
        <v>CHASSEIGNE BERTRAND</v>
      </c>
      <c r="D2122" s="19" t="str">
        <f t="shared" si="117"/>
        <v>05040 – EPERNAY BILLARD CLUB</v>
      </c>
      <c r="R2122" s="11" t="str">
        <f t="shared" si="118"/>
        <v>163366 X</v>
      </c>
      <c r="T2122"/>
    </row>
    <row r="2123" spans="2:20" ht="15.75" thickBot="1" x14ac:dyDescent="0.3">
      <c r="B2123" s="19" t="str">
        <f t="shared" si="115"/>
        <v>011769 R</v>
      </c>
      <c r="C2123" s="19" t="str">
        <f t="shared" si="116"/>
        <v>CHICHE JEAN LUC</v>
      </c>
      <c r="D2123" s="19" t="str">
        <f t="shared" si="117"/>
        <v>05041 – BILLARD CLUB DE GRAUVES</v>
      </c>
      <c r="R2123" s="11" t="str">
        <f t="shared" si="118"/>
        <v>011769 R</v>
      </c>
      <c r="T2123"/>
    </row>
    <row r="2124" spans="2:20" ht="15.75" thickBot="1" x14ac:dyDescent="0.3">
      <c r="B2124" s="19" t="str">
        <f t="shared" si="115"/>
        <v>107144 Y</v>
      </c>
      <c r="C2124" s="19" t="str">
        <f t="shared" si="116"/>
        <v>CHIODIN BERNARD</v>
      </c>
      <c r="D2124" s="19" t="str">
        <f t="shared" si="117"/>
        <v>11013 – BILLARD CLUB METZ</v>
      </c>
      <c r="R2124" s="11" t="str">
        <f t="shared" si="118"/>
        <v>107144 Y</v>
      </c>
      <c r="T2124"/>
    </row>
    <row r="2125" spans="2:20" ht="15.75" thickBot="1" x14ac:dyDescent="0.3">
      <c r="B2125" s="19" t="str">
        <f t="shared" si="115"/>
        <v>123007 B</v>
      </c>
      <c r="C2125" s="19" t="str">
        <f t="shared" si="116"/>
        <v>CHRIST ALEXIS</v>
      </c>
      <c r="D2125" s="19" t="str">
        <f t="shared" si="117"/>
        <v>11048 – ACADEMIE DE BILLARD DE ST DIZIER</v>
      </c>
      <c r="R2125" s="11" t="str">
        <f t="shared" si="118"/>
        <v>123007 B</v>
      </c>
      <c r="T2125"/>
    </row>
    <row r="2126" spans="2:20" ht="15.75" thickBot="1" x14ac:dyDescent="0.3">
      <c r="B2126" s="19" t="str">
        <f t="shared" si="115"/>
        <v>124209 H</v>
      </c>
      <c r="C2126" s="19" t="str">
        <f t="shared" si="116"/>
        <v>CHRIST LIONEL</v>
      </c>
      <c r="D2126" s="19" t="str">
        <f t="shared" si="117"/>
        <v>11048 – ACADEMIE DE BILLARD DE ST DIZIER</v>
      </c>
      <c r="R2126" s="11" t="str">
        <f t="shared" si="118"/>
        <v>124209 H</v>
      </c>
      <c r="T2126"/>
    </row>
    <row r="2127" spans="2:20" ht="15.75" thickBot="1" x14ac:dyDescent="0.3">
      <c r="B2127" s="19" t="str">
        <f t="shared" si="115"/>
        <v>014757 P</v>
      </c>
      <c r="C2127" s="19" t="str">
        <f t="shared" si="116"/>
        <v>CHRISTMANN GASTON</v>
      </c>
      <c r="D2127" s="19" t="str">
        <f t="shared" si="117"/>
        <v>11001 – BILLARD CLUB ALGRANGE</v>
      </c>
      <c r="R2127" s="11" t="str">
        <f t="shared" si="118"/>
        <v>014757 P</v>
      </c>
      <c r="T2127"/>
    </row>
    <row r="2128" spans="2:20" ht="15.75" thickBot="1" x14ac:dyDescent="0.3">
      <c r="B2128" s="19" t="str">
        <f t="shared" si="115"/>
        <v>103761 V</v>
      </c>
      <c r="C2128" s="19" t="str">
        <f t="shared" si="116"/>
        <v>CHUROUX PHILIPPE</v>
      </c>
      <c r="D2128" s="19" t="str">
        <f t="shared" si="117"/>
        <v>05043 – ACAD. TAPIS VERT DE REIMS</v>
      </c>
      <c r="R2128" s="11" t="str">
        <f t="shared" si="118"/>
        <v>103761 V</v>
      </c>
      <c r="T2128"/>
    </row>
    <row r="2129" spans="2:20" ht="15.75" thickBot="1" x14ac:dyDescent="0.3">
      <c r="B2129" s="19" t="str">
        <f t="shared" si="115"/>
        <v>170329 Q</v>
      </c>
      <c r="C2129" s="19" t="str">
        <f t="shared" si="116"/>
        <v>CHWALISZEWSKI ALAIN</v>
      </c>
      <c r="D2129" s="19" t="str">
        <f t="shared" si="117"/>
        <v>11073 – BILLARD CLUB GERARDMER</v>
      </c>
      <c r="R2129" s="11" t="str">
        <f t="shared" si="118"/>
        <v>170329 Q</v>
      </c>
      <c r="T2129"/>
    </row>
    <row r="2130" spans="2:20" ht="15.75" thickBot="1" x14ac:dyDescent="0.3">
      <c r="B2130" s="19" t="str">
        <f t="shared" ref="B2130:B2193" si="119">J130</f>
        <v>157945 E</v>
      </c>
      <c r="C2130" s="19" t="str">
        <f t="shared" ref="C2130:C2193" si="120">K130</f>
        <v>CIFRA SERGE</v>
      </c>
      <c r="D2130" s="19" t="str">
        <f t="shared" ref="D2130:D2193" si="121">L130</f>
        <v>11078 – BILLARD CLUB DE BRIEY</v>
      </c>
      <c r="R2130" s="11" t="str">
        <f t="shared" si="118"/>
        <v>157945 E</v>
      </c>
      <c r="T2130"/>
    </row>
    <row r="2131" spans="2:20" ht="15.75" thickBot="1" x14ac:dyDescent="0.3">
      <c r="B2131" s="19" t="str">
        <f t="shared" si="119"/>
        <v>165999 J</v>
      </c>
      <c r="C2131" s="19" t="str">
        <f t="shared" si="120"/>
        <v>CIFTCI ORHAN</v>
      </c>
      <c r="D2131" s="19" t="str">
        <f t="shared" si="121"/>
        <v>05043 – ACAD. TAPIS VERT DE REIMS</v>
      </c>
      <c r="R2131" s="11" t="str">
        <f t="shared" si="118"/>
        <v>165999 J</v>
      </c>
      <c r="T2131"/>
    </row>
    <row r="2132" spans="2:20" ht="15.75" thickBot="1" x14ac:dyDescent="0.3">
      <c r="B2132" s="19" t="str">
        <f t="shared" si="119"/>
        <v>102757 F</v>
      </c>
      <c r="C2132" s="19" t="str">
        <f t="shared" si="120"/>
        <v>CLAUDE ERIC</v>
      </c>
      <c r="D2132" s="19" t="str">
        <f t="shared" si="121"/>
        <v>11022 – ACADEMIE DE BILLARD SAINT-MAX / NANCY</v>
      </c>
      <c r="R2132" s="11" t="str">
        <f t="shared" si="118"/>
        <v>102757 F</v>
      </c>
      <c r="T2132"/>
    </row>
    <row r="2133" spans="2:20" ht="15.75" thickBot="1" x14ac:dyDescent="0.3">
      <c r="B2133" s="19" t="str">
        <f t="shared" si="119"/>
        <v>150579 Y</v>
      </c>
      <c r="C2133" s="19" t="str">
        <f t="shared" si="120"/>
        <v>CLAUSS FREDERIC</v>
      </c>
      <c r="D2133" s="19" t="str">
        <f t="shared" si="121"/>
        <v>11029 – BILLARD CLUB MUSSIPONTAIN</v>
      </c>
      <c r="R2133" s="11" t="str">
        <f t="shared" si="118"/>
        <v>150579 Y</v>
      </c>
      <c r="T2133"/>
    </row>
    <row r="2134" spans="2:20" ht="15.75" thickBot="1" x14ac:dyDescent="0.3">
      <c r="B2134" s="19" t="str">
        <f t="shared" si="119"/>
        <v>166347 M</v>
      </c>
      <c r="C2134" s="19" t="str">
        <f t="shared" si="120"/>
        <v>CLAUSSE MARC</v>
      </c>
      <c r="D2134" s="19" t="str">
        <f t="shared" si="121"/>
        <v>11078 – BILLARD CLUB DE BRIEY</v>
      </c>
      <c r="R2134" s="11" t="str">
        <f t="shared" si="118"/>
        <v>166347 M</v>
      </c>
      <c r="T2134"/>
    </row>
    <row r="2135" spans="2:20" ht="15.75" thickBot="1" x14ac:dyDescent="0.3">
      <c r="B2135" s="19" t="str">
        <f t="shared" si="119"/>
        <v>015532 K</v>
      </c>
      <c r="C2135" s="19" t="str">
        <f t="shared" si="120"/>
        <v>CLEMENT BENOIT</v>
      </c>
      <c r="D2135" s="19" t="str">
        <f t="shared" si="121"/>
        <v>11048 – ACADEMIE DE BILLARD DE ST DIZIER</v>
      </c>
      <c r="R2135" s="11" t="str">
        <f t="shared" si="118"/>
        <v>015532 K</v>
      </c>
      <c r="T2135"/>
    </row>
    <row r="2136" spans="2:20" ht="15.75" thickBot="1" x14ac:dyDescent="0.3">
      <c r="B2136" s="19" t="str">
        <f t="shared" si="119"/>
        <v>014864 S</v>
      </c>
      <c r="C2136" s="19" t="str">
        <f t="shared" si="120"/>
        <v>CLEMENT JEAN</v>
      </c>
      <c r="D2136" s="19" t="str">
        <f t="shared" si="121"/>
        <v>11023 – BILLARD CLUB NEUVES MAISONS</v>
      </c>
      <c r="R2136" s="11" t="str">
        <f t="shared" si="118"/>
        <v>014864 S</v>
      </c>
      <c r="T2136"/>
    </row>
    <row r="2137" spans="2:20" ht="15.75" thickBot="1" x14ac:dyDescent="0.3">
      <c r="B2137" s="19" t="str">
        <f t="shared" si="119"/>
        <v>102721 V</v>
      </c>
      <c r="C2137" s="19" t="str">
        <f t="shared" si="120"/>
        <v>CLOTTE GUY</v>
      </c>
      <c r="D2137" s="19" t="str">
        <f t="shared" si="121"/>
        <v>11011 – BILLARD CLUB LONGWY</v>
      </c>
      <c r="R2137" s="11" t="str">
        <f t="shared" si="118"/>
        <v>102721 V</v>
      </c>
      <c r="T2137"/>
    </row>
    <row r="2138" spans="2:20" ht="15.75" thickBot="1" x14ac:dyDescent="0.3">
      <c r="B2138" s="19" t="str">
        <f t="shared" si="119"/>
        <v>132188 E</v>
      </c>
      <c r="C2138" s="19" t="str">
        <f t="shared" si="120"/>
        <v>COLLARD REMI</v>
      </c>
      <c r="D2138" s="19" t="str">
        <f t="shared" si="121"/>
        <v>05041 – BILLARD CLUB DE GRAUVES</v>
      </c>
      <c r="R2138" s="11" t="str">
        <f t="shared" si="118"/>
        <v>132188 E</v>
      </c>
      <c r="T2138"/>
    </row>
    <row r="2139" spans="2:20" ht="15.75" thickBot="1" x14ac:dyDescent="0.3">
      <c r="B2139" s="19" t="str">
        <f t="shared" si="119"/>
        <v>102951 R</v>
      </c>
      <c r="C2139" s="19" t="str">
        <f t="shared" si="120"/>
        <v>COLLE FREDERIC</v>
      </c>
      <c r="D2139" s="19" t="str">
        <f t="shared" si="121"/>
        <v>11034 – BILLARD CLUB EPINAL</v>
      </c>
      <c r="R2139" s="11" t="str">
        <f t="shared" si="118"/>
        <v>102951 R</v>
      </c>
      <c r="T2139"/>
    </row>
    <row r="2140" spans="2:20" ht="15.75" thickBot="1" x14ac:dyDescent="0.3">
      <c r="B2140" s="19" t="str">
        <f t="shared" si="119"/>
        <v>141037 N</v>
      </c>
      <c r="C2140" s="19" t="str">
        <f t="shared" si="120"/>
        <v>COLLET MATHIEU</v>
      </c>
      <c r="D2140" s="19" t="str">
        <f t="shared" si="121"/>
        <v>11047 – C.A.B. COMMERCY</v>
      </c>
      <c r="R2140" s="11" t="str">
        <f t="shared" si="118"/>
        <v>141037 N</v>
      </c>
      <c r="T2140"/>
    </row>
    <row r="2141" spans="2:20" ht="15.75" thickBot="1" x14ac:dyDescent="0.3">
      <c r="B2141" s="19" t="str">
        <f t="shared" si="119"/>
        <v>135812 O</v>
      </c>
      <c r="C2141" s="19" t="str">
        <f t="shared" si="120"/>
        <v>COLOMBO ALAIN</v>
      </c>
      <c r="D2141" s="19" t="str">
        <f t="shared" si="121"/>
        <v>11033 – BILLARD CLUB AUDUN VILLERUPT</v>
      </c>
      <c r="R2141" s="11" t="str">
        <f t="shared" si="118"/>
        <v>135812 O</v>
      </c>
      <c r="T2141"/>
    </row>
    <row r="2142" spans="2:20" ht="15.75" thickBot="1" x14ac:dyDescent="0.3">
      <c r="B2142" s="19" t="str">
        <f t="shared" si="119"/>
        <v>145744 O</v>
      </c>
      <c r="C2142" s="19" t="str">
        <f t="shared" si="120"/>
        <v>COLPIN ANTHONY</v>
      </c>
      <c r="D2142" s="19" t="str">
        <f t="shared" si="121"/>
        <v>05032 – ARCIS BILLARD CLUB</v>
      </c>
      <c r="R2142" s="11" t="str">
        <f t="shared" si="118"/>
        <v>145744 O</v>
      </c>
      <c r="T2142"/>
    </row>
    <row r="2143" spans="2:20" ht="15.75" thickBot="1" x14ac:dyDescent="0.3">
      <c r="B2143" s="19" t="str">
        <f t="shared" si="119"/>
        <v>158110 J</v>
      </c>
      <c r="C2143" s="19" t="str">
        <f t="shared" si="120"/>
        <v>COMPAGNON GERARD</v>
      </c>
      <c r="D2143" s="19" t="str">
        <f t="shared" si="121"/>
        <v>05043 – ACAD. TAPIS VERT DE REIMS</v>
      </c>
      <c r="R2143" s="11" t="str">
        <f t="shared" si="118"/>
        <v>158110 J</v>
      </c>
      <c r="T2143"/>
    </row>
    <row r="2144" spans="2:20" ht="15.75" thickBot="1" x14ac:dyDescent="0.3">
      <c r="B2144" s="19" t="str">
        <f t="shared" si="119"/>
        <v>014737 V</v>
      </c>
      <c r="C2144" s="19" t="str">
        <f t="shared" si="120"/>
        <v>CORDEL PHILIPPE</v>
      </c>
      <c r="D2144" s="19" t="str">
        <f t="shared" si="121"/>
        <v>11005 – E.S. HAGONDANGE</v>
      </c>
      <c r="R2144" s="11" t="str">
        <f t="shared" si="118"/>
        <v>014737 V</v>
      </c>
      <c r="T2144"/>
    </row>
    <row r="2145" spans="2:20" ht="15.75" thickBot="1" x14ac:dyDescent="0.3">
      <c r="B2145" s="19" t="str">
        <f t="shared" si="119"/>
        <v>010414 O</v>
      </c>
      <c r="C2145" s="19" t="str">
        <f t="shared" si="120"/>
        <v>COSSENET DAVID</v>
      </c>
      <c r="D2145" s="19" t="str">
        <f t="shared" si="121"/>
        <v>01049 – B.C. BARR</v>
      </c>
      <c r="R2145" s="11" t="str">
        <f t="shared" si="118"/>
        <v>010414 O</v>
      </c>
      <c r="T2145"/>
    </row>
    <row r="2146" spans="2:20" ht="15.75" thickBot="1" x14ac:dyDescent="0.3">
      <c r="B2146" s="19" t="str">
        <f t="shared" si="119"/>
        <v>011997 L</v>
      </c>
      <c r="C2146" s="19" t="str">
        <f t="shared" si="120"/>
        <v>COUILLET JEAN CLAUDE</v>
      </c>
      <c r="D2146" s="19" t="str">
        <f t="shared" si="121"/>
        <v>05047 – BILLARD CLUB SEZANNAIS</v>
      </c>
      <c r="R2146" s="11" t="str">
        <f t="shared" si="118"/>
        <v>011997 L</v>
      </c>
      <c r="T2146"/>
    </row>
    <row r="2147" spans="2:20" ht="15.75" thickBot="1" x14ac:dyDescent="0.3">
      <c r="B2147" s="19" t="str">
        <f t="shared" si="119"/>
        <v>014866 U</v>
      </c>
      <c r="C2147" s="19" t="str">
        <f t="shared" si="120"/>
        <v>COURRIER CHRISTIAN</v>
      </c>
      <c r="D2147" s="19" t="str">
        <f t="shared" si="121"/>
        <v>11023 – BILLARD CLUB NEUVES MAISONS</v>
      </c>
      <c r="R2147" s="11" t="str">
        <f t="shared" si="118"/>
        <v>014866 U</v>
      </c>
      <c r="T2147"/>
    </row>
    <row r="2148" spans="2:20" ht="15.75" thickBot="1" x14ac:dyDescent="0.3">
      <c r="B2148" s="19" t="str">
        <f t="shared" si="119"/>
        <v>130948 M</v>
      </c>
      <c r="C2148" s="19" t="str">
        <f t="shared" si="120"/>
        <v>COURTOT ADRIEN</v>
      </c>
      <c r="D2148" s="19" t="str">
        <f t="shared" si="121"/>
        <v>01041 – COLMAR BILLARD CLUB 71</v>
      </c>
      <c r="R2148" s="11" t="str">
        <f t="shared" si="118"/>
        <v>130948 M</v>
      </c>
      <c r="T2148"/>
    </row>
    <row r="2149" spans="2:20" ht="15.75" thickBot="1" x14ac:dyDescent="0.3">
      <c r="B2149" s="19" t="str">
        <f t="shared" si="119"/>
        <v>120534 Y</v>
      </c>
      <c r="C2149" s="19" t="str">
        <f t="shared" si="120"/>
        <v>CRUSSIERE SERGE</v>
      </c>
      <c r="D2149" s="19" t="str">
        <f t="shared" si="121"/>
        <v>11023 – BILLARD CLUB NEUVES MAISONS</v>
      </c>
      <c r="R2149" s="11" t="str">
        <f t="shared" si="118"/>
        <v>120534 Y</v>
      </c>
      <c r="T2149"/>
    </row>
    <row r="2150" spans="2:20" ht="15.75" thickBot="1" x14ac:dyDescent="0.3">
      <c r="B2150" s="19" t="str">
        <f t="shared" si="119"/>
        <v>015054 A</v>
      </c>
      <c r="C2150" s="19" t="str">
        <f t="shared" si="120"/>
        <v>CUNY DOMINIQUE</v>
      </c>
      <c r="D2150" s="19" t="str">
        <f t="shared" si="121"/>
        <v>11064 – BILLARD CLUB ELOYES</v>
      </c>
      <c r="R2150" s="11" t="str">
        <f t="shared" si="118"/>
        <v>015054 A</v>
      </c>
      <c r="T2150"/>
    </row>
    <row r="2151" spans="2:20" ht="15.75" thickBot="1" x14ac:dyDescent="0.3">
      <c r="B2151" s="19" t="str">
        <f t="shared" si="119"/>
        <v>156181 M</v>
      </c>
      <c r="C2151" s="19" t="str">
        <f t="shared" si="120"/>
        <v>CURE JEAN LUC</v>
      </c>
      <c r="D2151" s="19" t="str">
        <f t="shared" si="121"/>
        <v>11032 – BILLARD CLUB HOMECOURT</v>
      </c>
      <c r="R2151" s="11" t="str">
        <f t="shared" si="118"/>
        <v>156181 M</v>
      </c>
      <c r="T2151"/>
    </row>
    <row r="2152" spans="2:20" ht="15.75" thickBot="1" x14ac:dyDescent="0.3">
      <c r="B2152" s="19" t="str">
        <f t="shared" si="119"/>
        <v>015279 R</v>
      </c>
      <c r="C2152" s="19" t="str">
        <f t="shared" si="120"/>
        <v>CZUBAK JEAN</v>
      </c>
      <c r="D2152" s="19" t="str">
        <f t="shared" si="121"/>
        <v>11020 – BILLARD CLUB PIENNOIS</v>
      </c>
      <c r="R2152" s="11" t="str">
        <f t="shared" si="118"/>
        <v>015279 R</v>
      </c>
      <c r="T2152"/>
    </row>
    <row r="2153" spans="2:20" ht="15.75" thickBot="1" x14ac:dyDescent="0.3">
      <c r="B2153" s="19" t="str">
        <f t="shared" si="119"/>
        <v>011783 F</v>
      </c>
      <c r="C2153" s="19" t="str">
        <f t="shared" si="120"/>
        <v>DA FONSECA JOSE</v>
      </c>
      <c r="D2153" s="19" t="str">
        <f t="shared" si="121"/>
        <v>05042 – ACAD.CHALONNAISE DE BILLARD</v>
      </c>
      <c r="R2153" s="11" t="str">
        <f t="shared" si="118"/>
        <v>011783 F</v>
      </c>
      <c r="T2153"/>
    </row>
    <row r="2154" spans="2:20" ht="15.75" thickBot="1" x14ac:dyDescent="0.3">
      <c r="B2154" s="19" t="str">
        <f t="shared" si="119"/>
        <v>010271 B</v>
      </c>
      <c r="C2154" s="19" t="str">
        <f t="shared" si="120"/>
        <v>DA ROCHA VITORINO</v>
      </c>
      <c r="D2154" s="19" t="str">
        <f t="shared" si="121"/>
        <v>01049 – B.C. BARR</v>
      </c>
      <c r="R2154" s="11" t="str">
        <f t="shared" si="118"/>
        <v>010271 B</v>
      </c>
      <c r="T2154"/>
    </row>
    <row r="2155" spans="2:20" ht="15.75" thickBot="1" x14ac:dyDescent="0.3">
      <c r="B2155" s="19" t="str">
        <f t="shared" si="119"/>
        <v>023163 X</v>
      </c>
      <c r="C2155" s="19" t="str">
        <f t="shared" si="120"/>
        <v>DA SILVA MANUEL</v>
      </c>
      <c r="D2155" s="19" t="str">
        <f t="shared" si="121"/>
        <v>11055 – BILLARD CLUB TOULOIS</v>
      </c>
      <c r="R2155" s="11" t="str">
        <f t="shared" si="118"/>
        <v>023163 X</v>
      </c>
      <c r="T2155"/>
    </row>
    <row r="2156" spans="2:20" ht="15.75" thickBot="1" x14ac:dyDescent="0.3">
      <c r="B2156" s="19" t="str">
        <f t="shared" si="119"/>
        <v>102754 C</v>
      </c>
      <c r="C2156" s="19" t="str">
        <f t="shared" si="120"/>
        <v>DAMOTA MANUEL</v>
      </c>
      <c r="D2156" s="19" t="str">
        <f t="shared" si="121"/>
        <v>11051 – BILLARD CLUB BARISIEN</v>
      </c>
      <c r="R2156" s="11" t="str">
        <f t="shared" si="118"/>
        <v>102754 C</v>
      </c>
      <c r="T2156"/>
    </row>
    <row r="2157" spans="2:20" ht="15.75" thickBot="1" x14ac:dyDescent="0.3">
      <c r="B2157" s="19" t="str">
        <f t="shared" si="119"/>
        <v>015282 U</v>
      </c>
      <c r="C2157" s="19" t="str">
        <f t="shared" si="120"/>
        <v>DAUVE ALAIN</v>
      </c>
      <c r="D2157" s="19" t="str">
        <f t="shared" si="121"/>
        <v>11048 – ACADEMIE DE BILLARD DE ST DIZIER</v>
      </c>
      <c r="R2157" s="11" t="str">
        <f t="shared" si="118"/>
        <v>015282 U</v>
      </c>
      <c r="T2157"/>
    </row>
    <row r="2158" spans="2:20" ht="15.75" thickBot="1" x14ac:dyDescent="0.3">
      <c r="B2158" s="19" t="str">
        <f t="shared" si="119"/>
        <v>019915 Z</v>
      </c>
      <c r="C2158" s="19" t="str">
        <f t="shared" si="120"/>
        <v>DAVID NICOLAS</v>
      </c>
      <c r="D2158" s="19" t="str">
        <f t="shared" si="121"/>
        <v>11027 – ASS. SPORT. LAXOVIENNE DE BILLARD</v>
      </c>
      <c r="R2158" s="11" t="str">
        <f t="shared" si="118"/>
        <v>019915 Z</v>
      </c>
      <c r="T2158"/>
    </row>
    <row r="2159" spans="2:20" ht="15.75" thickBot="1" x14ac:dyDescent="0.3">
      <c r="B2159" s="19" t="str">
        <f t="shared" si="119"/>
        <v>140752 O</v>
      </c>
      <c r="C2159" s="19" t="str">
        <f t="shared" si="120"/>
        <v>DE ALMEIDA JOAQUIM</v>
      </c>
      <c r="D2159" s="19" t="str">
        <f t="shared" si="121"/>
        <v>11042 – BILLARD CLUB STEPHANOIS</v>
      </c>
      <c r="R2159" s="11" t="str">
        <f t="shared" si="118"/>
        <v>140752 O</v>
      </c>
      <c r="T2159"/>
    </row>
    <row r="2160" spans="2:20" ht="15.75" thickBot="1" x14ac:dyDescent="0.3">
      <c r="B2160" s="19" t="str">
        <f t="shared" si="119"/>
        <v>137940 K</v>
      </c>
      <c r="C2160" s="19" t="str">
        <f t="shared" si="120"/>
        <v>DE ALMEIDA JOSE</v>
      </c>
      <c r="D2160" s="19" t="str">
        <f t="shared" si="121"/>
        <v>11064 – BILLARD CLUB ELOYES</v>
      </c>
      <c r="R2160" s="11" t="str">
        <f t="shared" si="118"/>
        <v>137940 K</v>
      </c>
      <c r="T2160"/>
    </row>
    <row r="2161" spans="2:20" ht="15.75" thickBot="1" x14ac:dyDescent="0.3">
      <c r="B2161" s="19" t="str">
        <f t="shared" si="119"/>
        <v>111923 T</v>
      </c>
      <c r="C2161" s="19" t="str">
        <f t="shared" si="120"/>
        <v>DE QUEIROS SOARES JOSE</v>
      </c>
      <c r="D2161" s="19" t="str">
        <f t="shared" si="121"/>
        <v>01006 – AMICALE DE BILLARD ECKBOLSHEIM</v>
      </c>
      <c r="R2161" s="11" t="str">
        <f t="shared" si="118"/>
        <v>111923 T</v>
      </c>
      <c r="T2161"/>
    </row>
    <row r="2162" spans="2:20" ht="15.75" thickBot="1" x14ac:dyDescent="0.3">
      <c r="B2162" s="19" t="str">
        <f t="shared" si="119"/>
        <v>151283 N</v>
      </c>
      <c r="C2162" s="19" t="str">
        <f t="shared" si="120"/>
        <v>DECAUCHY BERNARD</v>
      </c>
      <c r="D2162" s="19" t="str">
        <f t="shared" si="121"/>
        <v>05028 – BILLARD CLUB DE MARIGNY ST FLAVY</v>
      </c>
      <c r="R2162" s="11" t="str">
        <f t="shared" si="118"/>
        <v>151283 N</v>
      </c>
      <c r="T2162"/>
    </row>
    <row r="2163" spans="2:20" ht="15.75" thickBot="1" x14ac:dyDescent="0.3">
      <c r="B2163" s="19" t="str">
        <f t="shared" si="119"/>
        <v>132200 Q</v>
      </c>
      <c r="C2163" s="19" t="str">
        <f t="shared" si="120"/>
        <v>DECLERCQ ALAIN</v>
      </c>
      <c r="D2163" s="19" t="str">
        <f t="shared" si="121"/>
        <v>05034 – BILLARD TROYES AGGLO</v>
      </c>
      <c r="R2163" s="11" t="str">
        <f t="shared" si="118"/>
        <v>132200 Q</v>
      </c>
      <c r="T2163"/>
    </row>
    <row r="2164" spans="2:20" ht="15.75" thickBot="1" x14ac:dyDescent="0.3">
      <c r="B2164" s="19" t="str">
        <f t="shared" si="119"/>
        <v>182446 L</v>
      </c>
      <c r="C2164" s="19" t="str">
        <f t="shared" si="120"/>
        <v>DEHAYE DIDIER</v>
      </c>
      <c r="D2164" s="19" t="str">
        <f t="shared" si="121"/>
        <v>05023 – BILLARD CLUB NOGENTAIS</v>
      </c>
      <c r="R2164" s="11" t="str">
        <f t="shared" si="118"/>
        <v>182446 L</v>
      </c>
      <c r="T2164"/>
    </row>
    <row r="2165" spans="2:20" ht="15.75" thickBot="1" x14ac:dyDescent="0.3">
      <c r="B2165" s="19" t="str">
        <f t="shared" si="119"/>
        <v>106382 Q</v>
      </c>
      <c r="C2165" s="19" t="str">
        <f t="shared" si="120"/>
        <v>DEHU PIERRE</v>
      </c>
      <c r="D2165" s="19" t="str">
        <f t="shared" si="121"/>
        <v>05041 – BILLARD CLUB DE GRAUVES</v>
      </c>
      <c r="R2165" s="11" t="str">
        <f t="shared" si="118"/>
        <v>106382 Q</v>
      </c>
      <c r="T2165"/>
    </row>
    <row r="2166" spans="2:20" ht="15.75" thickBot="1" x14ac:dyDescent="0.3">
      <c r="B2166" s="19" t="str">
        <f t="shared" si="119"/>
        <v>145975 L</v>
      </c>
      <c r="C2166" s="19" t="str">
        <f t="shared" si="120"/>
        <v>DELCHAMBRE SEBASTIEN</v>
      </c>
      <c r="D2166" s="19" t="str">
        <f t="shared" si="121"/>
        <v>05028 – BILLARD CLUB DE MARIGNY ST FLAVY</v>
      </c>
      <c r="R2166" s="11" t="str">
        <f t="shared" si="118"/>
        <v>145975 L</v>
      </c>
      <c r="T2166"/>
    </row>
    <row r="2167" spans="2:20" ht="15.75" thickBot="1" x14ac:dyDescent="0.3">
      <c r="B2167" s="19" t="str">
        <f t="shared" si="119"/>
        <v>124198 W</v>
      </c>
      <c r="C2167" s="19" t="str">
        <f t="shared" si="120"/>
        <v>DELEPEE JEAN PIERRE</v>
      </c>
      <c r="D2167" s="19" t="str">
        <f t="shared" si="121"/>
        <v>11022 – ACADEMIE DE BILLARD SAINT-MAX / NANCY</v>
      </c>
      <c r="R2167" s="11" t="str">
        <f t="shared" si="118"/>
        <v>124198 W</v>
      </c>
      <c r="T2167"/>
    </row>
    <row r="2168" spans="2:20" ht="15.75" thickBot="1" x14ac:dyDescent="0.3">
      <c r="B2168" s="19" t="str">
        <f t="shared" si="119"/>
        <v>139095 V</v>
      </c>
      <c r="C2168" s="19" t="str">
        <f t="shared" si="120"/>
        <v>DELORME DIDIER</v>
      </c>
      <c r="D2168" s="19" t="str">
        <f t="shared" si="121"/>
        <v>05035 – ROMILLY SPORT 10 SECTION BILLARD</v>
      </c>
      <c r="R2168" s="11" t="str">
        <f t="shared" si="118"/>
        <v>139095 V</v>
      </c>
      <c r="T2168"/>
    </row>
    <row r="2169" spans="2:20" ht="15.75" thickBot="1" x14ac:dyDescent="0.3">
      <c r="B2169" s="19" t="str">
        <f t="shared" si="119"/>
        <v>015342 C</v>
      </c>
      <c r="C2169" s="19" t="str">
        <f t="shared" si="120"/>
        <v>DEMEE CYRIL</v>
      </c>
      <c r="D2169" s="19" t="str">
        <f t="shared" si="121"/>
        <v>11051 – BILLARD CLUB BARISIEN</v>
      </c>
      <c r="R2169" s="11" t="str">
        <f t="shared" si="118"/>
        <v>015342 C</v>
      </c>
      <c r="T2169"/>
    </row>
    <row r="2170" spans="2:20" ht="15.75" thickBot="1" x14ac:dyDescent="0.3">
      <c r="B2170" s="19" t="str">
        <f t="shared" si="119"/>
        <v>011985 Z</v>
      </c>
      <c r="C2170" s="19" t="str">
        <f t="shared" si="120"/>
        <v>DEMESSINE CHANTAL</v>
      </c>
      <c r="D2170" s="19" t="str">
        <f t="shared" si="121"/>
        <v>05047 – BILLARD CLUB SEZANNAIS</v>
      </c>
      <c r="R2170" s="11" t="str">
        <f t="shared" si="118"/>
        <v>011985 Z</v>
      </c>
      <c r="T2170"/>
    </row>
    <row r="2171" spans="2:20" ht="15.75" thickBot="1" x14ac:dyDescent="0.3">
      <c r="B2171" s="19" t="str">
        <f t="shared" si="119"/>
        <v>120523 N</v>
      </c>
      <c r="C2171" s="19" t="str">
        <f t="shared" si="120"/>
        <v>DENIS PATRICK</v>
      </c>
      <c r="D2171" s="19" t="str">
        <f t="shared" si="121"/>
        <v>11078 – BILLARD CLUB DE BRIEY</v>
      </c>
      <c r="R2171" s="11" t="str">
        <f t="shared" si="118"/>
        <v>120523 N</v>
      </c>
      <c r="T2171"/>
    </row>
    <row r="2172" spans="2:20" ht="15.75" thickBot="1" x14ac:dyDescent="0.3">
      <c r="B2172" s="19" t="str">
        <f t="shared" si="119"/>
        <v>012955 H</v>
      </c>
      <c r="C2172" s="19" t="str">
        <f t="shared" si="120"/>
        <v>DERAEDT FREDERIC</v>
      </c>
      <c r="D2172" s="19" t="str">
        <f t="shared" si="121"/>
        <v>05040 – EPERNAY BILLARD CLUB</v>
      </c>
      <c r="R2172" s="11" t="str">
        <f t="shared" si="118"/>
        <v>012955 H</v>
      </c>
      <c r="T2172"/>
    </row>
    <row r="2173" spans="2:20" ht="15.75" thickBot="1" x14ac:dyDescent="0.3">
      <c r="B2173" s="19" t="str">
        <f t="shared" si="119"/>
        <v>011822 S</v>
      </c>
      <c r="C2173" s="19" t="str">
        <f t="shared" si="120"/>
        <v>DEREGNAUCOURT GERARD</v>
      </c>
      <c r="D2173" s="19" t="str">
        <f t="shared" si="121"/>
        <v>05045 – BILLARD CLUB AGEEN</v>
      </c>
      <c r="R2173" s="11" t="str">
        <f t="shared" si="118"/>
        <v>011822 S</v>
      </c>
      <c r="T2173"/>
    </row>
    <row r="2174" spans="2:20" ht="15.75" thickBot="1" x14ac:dyDescent="0.3">
      <c r="B2174" s="19" t="str">
        <f t="shared" si="119"/>
        <v>015254 S</v>
      </c>
      <c r="C2174" s="19" t="str">
        <f t="shared" si="120"/>
        <v>DERU YVES</v>
      </c>
      <c r="D2174" s="19" t="str">
        <f t="shared" si="121"/>
        <v>11022 – ACADEMIE DE BILLARD SAINT-MAX / NANCY</v>
      </c>
      <c r="R2174" s="11" t="str">
        <f t="shared" si="118"/>
        <v>015254 S</v>
      </c>
      <c r="T2174"/>
    </row>
    <row r="2175" spans="2:20" ht="15.75" thickBot="1" x14ac:dyDescent="0.3">
      <c r="B2175" s="19" t="str">
        <f t="shared" si="119"/>
        <v>141076 A</v>
      </c>
      <c r="C2175" s="19" t="str">
        <f t="shared" si="120"/>
        <v>DESCHAMPS MAURICE</v>
      </c>
      <c r="D2175" s="19" t="str">
        <f t="shared" si="121"/>
        <v>11052 – BILLARD CLUB FRIGNICOURT</v>
      </c>
      <c r="R2175" s="11" t="str">
        <f t="shared" si="118"/>
        <v>141076 A</v>
      </c>
      <c r="T2175"/>
    </row>
    <row r="2176" spans="2:20" ht="15.75" thickBot="1" x14ac:dyDescent="0.3">
      <c r="B2176" s="19" t="str">
        <f t="shared" si="119"/>
        <v>111689 T</v>
      </c>
      <c r="C2176" s="19" t="str">
        <f t="shared" si="120"/>
        <v>DEVAUX PIERRE</v>
      </c>
      <c r="D2176" s="19" t="str">
        <f t="shared" si="121"/>
        <v>05035 – ROMILLY SPORT 10 SECTION BILLARD</v>
      </c>
      <c r="R2176" s="11" t="str">
        <f t="shared" si="118"/>
        <v>111689 T</v>
      </c>
      <c r="T2176"/>
    </row>
    <row r="2177" spans="2:20" ht="15.75" thickBot="1" x14ac:dyDescent="0.3">
      <c r="B2177" s="19" t="str">
        <f t="shared" si="119"/>
        <v>148722 E</v>
      </c>
      <c r="C2177" s="19" t="str">
        <f t="shared" si="120"/>
        <v>DEVAVRY JEAN FRANCOIS</v>
      </c>
      <c r="D2177" s="19" t="str">
        <f t="shared" si="121"/>
        <v>05043 – ACAD. TAPIS VERT DE REIMS</v>
      </c>
      <c r="R2177" s="11" t="str">
        <f t="shared" si="118"/>
        <v>148722 E</v>
      </c>
      <c r="T2177"/>
    </row>
    <row r="2178" spans="2:20" ht="15.75" thickBot="1" x14ac:dyDescent="0.3">
      <c r="B2178" s="19" t="str">
        <f t="shared" si="119"/>
        <v>124009 P</v>
      </c>
      <c r="C2178" s="19" t="str">
        <f t="shared" si="120"/>
        <v>DEVILLERS FABRICE</v>
      </c>
      <c r="D2178" s="19" t="str">
        <f t="shared" si="121"/>
        <v>05001 – ACAD.CHARLEVILLE-MEZIERES</v>
      </c>
      <c r="R2178" s="11" t="str">
        <f t="shared" ref="R2178:R2241" si="122">B2178</f>
        <v>124009 P</v>
      </c>
      <c r="T2178"/>
    </row>
    <row r="2179" spans="2:20" ht="15.75" thickBot="1" x14ac:dyDescent="0.3">
      <c r="B2179" s="19" t="str">
        <f t="shared" si="119"/>
        <v>102783 F</v>
      </c>
      <c r="C2179" s="19" t="str">
        <f t="shared" si="120"/>
        <v>DI LEO FRANCOIS</v>
      </c>
      <c r="D2179" s="19" t="str">
        <f t="shared" si="121"/>
        <v>11067 – BILLARD CLUB FLORANGE</v>
      </c>
      <c r="R2179" s="11" t="str">
        <f t="shared" si="122"/>
        <v>102783 F</v>
      </c>
      <c r="T2179"/>
    </row>
    <row r="2180" spans="2:20" ht="15.75" thickBot="1" x14ac:dyDescent="0.3">
      <c r="B2180" s="19" t="str">
        <f t="shared" si="119"/>
        <v>015418 A</v>
      </c>
      <c r="C2180" s="19" t="str">
        <f t="shared" si="120"/>
        <v>DIDIER CHRISTIAN</v>
      </c>
      <c r="D2180" s="19" t="str">
        <f t="shared" si="121"/>
        <v>11042 – BILLARD CLUB STEPHANOIS</v>
      </c>
      <c r="R2180" s="11" t="str">
        <f t="shared" si="122"/>
        <v>015418 A</v>
      </c>
      <c r="T2180"/>
    </row>
    <row r="2181" spans="2:20" ht="15.75" thickBot="1" x14ac:dyDescent="0.3">
      <c r="B2181" s="19" t="str">
        <f t="shared" si="119"/>
        <v>165805 Y</v>
      </c>
      <c r="C2181" s="19" t="str">
        <f t="shared" si="120"/>
        <v>DIETH SERGE</v>
      </c>
      <c r="D2181" s="19" t="str">
        <f t="shared" si="121"/>
        <v>01006 – AMICALE DE BILLARD ECKBOLSHEIM</v>
      </c>
      <c r="R2181" s="11" t="str">
        <f t="shared" si="122"/>
        <v>165805 Y</v>
      </c>
      <c r="T2181"/>
    </row>
    <row r="2182" spans="2:20" ht="15.75" thickBot="1" x14ac:dyDescent="0.3">
      <c r="B2182" s="19" t="str">
        <f t="shared" si="119"/>
        <v>010327 F</v>
      </c>
      <c r="C2182" s="19" t="str">
        <f t="shared" si="120"/>
        <v>DIETSCHE JEAN PAUL</v>
      </c>
      <c r="D2182" s="19" t="str">
        <f t="shared" si="121"/>
        <v>01049 – B.C. BARR</v>
      </c>
      <c r="R2182" s="11" t="str">
        <f t="shared" si="122"/>
        <v>010327 F</v>
      </c>
      <c r="T2182"/>
    </row>
    <row r="2183" spans="2:20" ht="15.75" thickBot="1" x14ac:dyDescent="0.3">
      <c r="B2183" s="19" t="str">
        <f t="shared" si="119"/>
        <v>011900 S</v>
      </c>
      <c r="C2183" s="19" t="str">
        <f t="shared" si="120"/>
        <v>DIJON JOEL</v>
      </c>
      <c r="D2183" s="19" t="str">
        <f t="shared" si="121"/>
        <v>05028 – BILLARD CLUB DE MARIGNY ST FLAVY</v>
      </c>
      <c r="R2183" s="11" t="str">
        <f t="shared" si="122"/>
        <v>011900 S</v>
      </c>
      <c r="T2183"/>
    </row>
    <row r="2184" spans="2:20" ht="15.75" thickBot="1" x14ac:dyDescent="0.3">
      <c r="B2184" s="19" t="str">
        <f t="shared" si="119"/>
        <v>011750 Y</v>
      </c>
      <c r="C2184" s="19" t="str">
        <f t="shared" si="120"/>
        <v>DODET DANIEL</v>
      </c>
      <c r="D2184" s="19" t="str">
        <f t="shared" si="121"/>
        <v>05028 – BILLARD CLUB DE MARIGNY ST FLAVY</v>
      </c>
      <c r="R2184" s="11" t="str">
        <f t="shared" si="122"/>
        <v>011750 Y</v>
      </c>
      <c r="T2184"/>
    </row>
    <row r="2185" spans="2:20" ht="15.75" thickBot="1" x14ac:dyDescent="0.3">
      <c r="B2185" s="19" t="str">
        <f t="shared" si="119"/>
        <v>102795 R</v>
      </c>
      <c r="C2185" s="19" t="str">
        <f t="shared" si="120"/>
        <v>DOMAGALA LAURENT</v>
      </c>
      <c r="D2185" s="19" t="str">
        <f t="shared" si="121"/>
        <v>11063 – S.A.VERDUN SECTION BILLARD</v>
      </c>
      <c r="R2185" s="11" t="str">
        <f t="shared" si="122"/>
        <v>102795 R</v>
      </c>
      <c r="T2185"/>
    </row>
    <row r="2186" spans="2:20" ht="15.75" thickBot="1" x14ac:dyDescent="0.3">
      <c r="B2186" s="19" t="str">
        <f t="shared" si="119"/>
        <v>011157 D</v>
      </c>
      <c r="C2186" s="19" t="str">
        <f t="shared" si="120"/>
        <v>DOMINGUEZ CYRILLE</v>
      </c>
      <c r="D2186" s="19" t="str">
        <f t="shared" si="121"/>
        <v>01002 – B.C 1935 STRASBOURG-SCHILTIGHEIM</v>
      </c>
      <c r="R2186" s="11" t="str">
        <f t="shared" si="122"/>
        <v>011157 D</v>
      </c>
      <c r="T2186"/>
    </row>
    <row r="2187" spans="2:20" ht="15.75" thickBot="1" x14ac:dyDescent="0.3">
      <c r="B2187" s="19" t="str">
        <f t="shared" si="119"/>
        <v>010366 S</v>
      </c>
      <c r="C2187" s="19" t="str">
        <f t="shared" si="120"/>
        <v>DONZE JEAN EMMANUEL</v>
      </c>
      <c r="D2187" s="19" t="str">
        <f t="shared" si="121"/>
        <v>01006 – AMICALE DE BILLARD ECKBOLSHEIM</v>
      </c>
      <c r="R2187" s="11" t="str">
        <f t="shared" si="122"/>
        <v>010366 S</v>
      </c>
      <c r="T2187"/>
    </row>
    <row r="2188" spans="2:20" ht="15.75" thickBot="1" x14ac:dyDescent="0.3">
      <c r="B2188" s="19" t="str">
        <f t="shared" si="119"/>
        <v>131655 R</v>
      </c>
      <c r="C2188" s="19" t="str">
        <f t="shared" si="120"/>
        <v>DORKEL JOEL</v>
      </c>
      <c r="D2188" s="19" t="str">
        <f t="shared" si="121"/>
        <v>11051 – BILLARD CLUB BARISIEN</v>
      </c>
      <c r="R2188" s="11" t="str">
        <f t="shared" si="122"/>
        <v>131655 R</v>
      </c>
      <c r="T2188"/>
    </row>
    <row r="2189" spans="2:20" ht="15.75" thickBot="1" x14ac:dyDescent="0.3">
      <c r="B2189" s="19" t="str">
        <f t="shared" si="119"/>
        <v>140748 K</v>
      </c>
      <c r="C2189" s="19" t="str">
        <f t="shared" si="120"/>
        <v>DOS SANTOS DYLAN</v>
      </c>
      <c r="D2189" s="19" t="str">
        <f t="shared" si="121"/>
        <v>11050 – BILLARD CLUB SAINT MIHIEL</v>
      </c>
      <c r="R2189" s="11" t="str">
        <f t="shared" si="122"/>
        <v>140748 K</v>
      </c>
      <c r="T2189"/>
    </row>
    <row r="2190" spans="2:20" ht="15.75" thickBot="1" x14ac:dyDescent="0.3">
      <c r="B2190" s="19" t="str">
        <f t="shared" si="119"/>
        <v>011729 D</v>
      </c>
      <c r="C2190" s="19" t="str">
        <f t="shared" si="120"/>
        <v>DOUDOUX GEORGES</v>
      </c>
      <c r="D2190" s="19" t="str">
        <f t="shared" si="121"/>
        <v>05001 – ACAD.CHARLEVILLE-MEZIERES</v>
      </c>
      <c r="R2190" s="11" t="str">
        <f t="shared" si="122"/>
        <v>011729 D</v>
      </c>
      <c r="T2190"/>
    </row>
    <row r="2191" spans="2:20" ht="15.75" thickBot="1" x14ac:dyDescent="0.3">
      <c r="B2191" s="19" t="str">
        <f t="shared" si="119"/>
        <v>122982 C</v>
      </c>
      <c r="C2191" s="19" t="str">
        <f t="shared" si="120"/>
        <v>DOUINE MICHEL</v>
      </c>
      <c r="D2191" s="19" t="str">
        <f t="shared" si="121"/>
        <v>05028 – BILLARD CLUB DE MARIGNY ST FLAVY</v>
      </c>
      <c r="R2191" s="11" t="str">
        <f t="shared" si="122"/>
        <v>122982 C</v>
      </c>
      <c r="T2191"/>
    </row>
    <row r="2192" spans="2:20" ht="15.75" thickBot="1" x14ac:dyDescent="0.3">
      <c r="B2192" s="19" t="str">
        <f t="shared" si="119"/>
        <v>166746 W</v>
      </c>
      <c r="C2192" s="19" t="str">
        <f t="shared" si="120"/>
        <v>DOURIN FRANCIS</v>
      </c>
      <c r="D2192" s="19" t="str">
        <f t="shared" si="121"/>
        <v>05034 – BILLARD TROYES AGGLO</v>
      </c>
      <c r="R2192" s="11" t="str">
        <f t="shared" si="122"/>
        <v>166746 W</v>
      </c>
      <c r="T2192"/>
    </row>
    <row r="2193" spans="2:20" ht="15.75" thickBot="1" x14ac:dyDescent="0.3">
      <c r="B2193" s="19" t="str">
        <f t="shared" si="119"/>
        <v>112375 D</v>
      </c>
      <c r="C2193" s="19" t="str">
        <f t="shared" si="120"/>
        <v>DRAN ALAIN</v>
      </c>
      <c r="D2193" s="19" t="str">
        <f t="shared" si="121"/>
        <v>11042 – BILLARD CLUB STEPHANOIS</v>
      </c>
      <c r="R2193" s="11" t="str">
        <f t="shared" si="122"/>
        <v>112375 D</v>
      </c>
      <c r="T2193"/>
    </row>
    <row r="2194" spans="2:20" ht="15.75" thickBot="1" x14ac:dyDescent="0.3">
      <c r="B2194" s="19" t="str">
        <f t="shared" ref="B2194:B2257" si="123">J194</f>
        <v>015521 Z</v>
      </c>
      <c r="C2194" s="19" t="str">
        <f t="shared" ref="C2194:C2257" si="124">K194</f>
        <v>DRAN JULIEN</v>
      </c>
      <c r="D2194" s="19" t="str">
        <f t="shared" ref="D2194:D2257" si="125">L194</f>
        <v>11042 – BILLARD CLUB STEPHANOIS</v>
      </c>
      <c r="R2194" s="11" t="str">
        <f t="shared" si="122"/>
        <v>015521 Z</v>
      </c>
      <c r="T2194"/>
    </row>
    <row r="2195" spans="2:20" ht="15.75" thickBot="1" x14ac:dyDescent="0.3">
      <c r="B2195" s="19" t="str">
        <f t="shared" si="123"/>
        <v>011915 H</v>
      </c>
      <c r="C2195" s="19" t="str">
        <f t="shared" si="124"/>
        <v>DRIDI SERGE</v>
      </c>
      <c r="D2195" s="19" t="str">
        <f t="shared" si="125"/>
        <v>05023 – BILLARD CLUB NOGENTAIS</v>
      </c>
      <c r="R2195" s="11" t="str">
        <f t="shared" si="122"/>
        <v>011915 H</v>
      </c>
      <c r="T2195"/>
    </row>
    <row r="2196" spans="2:20" ht="15.75" thickBot="1" x14ac:dyDescent="0.3">
      <c r="B2196" s="19" t="str">
        <f t="shared" si="123"/>
        <v>127321 Z</v>
      </c>
      <c r="C2196" s="19" t="str">
        <f t="shared" si="124"/>
        <v>DROUOT RENE</v>
      </c>
      <c r="D2196" s="19" t="str">
        <f t="shared" si="125"/>
        <v>05032 – ARCIS BILLARD CLUB</v>
      </c>
      <c r="R2196" s="11" t="str">
        <f t="shared" si="122"/>
        <v>127321 Z</v>
      </c>
      <c r="T2196"/>
    </row>
    <row r="2197" spans="2:20" ht="15.75" thickBot="1" x14ac:dyDescent="0.3">
      <c r="B2197" s="19" t="str">
        <f t="shared" si="123"/>
        <v>129744 E</v>
      </c>
      <c r="C2197" s="19" t="str">
        <f t="shared" si="124"/>
        <v>DUBLANCHET CLAUDE</v>
      </c>
      <c r="D2197" s="19" t="str">
        <f t="shared" si="125"/>
        <v>05034 – BILLARD TROYES AGGLO</v>
      </c>
      <c r="R2197" s="11" t="str">
        <f t="shared" si="122"/>
        <v>129744 E</v>
      </c>
      <c r="T2197"/>
    </row>
    <row r="2198" spans="2:20" ht="15.75" thickBot="1" x14ac:dyDescent="0.3">
      <c r="B2198" s="19" t="str">
        <f t="shared" si="123"/>
        <v>156626 W</v>
      </c>
      <c r="C2198" s="19" t="str">
        <f t="shared" si="124"/>
        <v>DUBOIS ALEXANDRE</v>
      </c>
      <c r="D2198" s="19" t="str">
        <f t="shared" si="125"/>
        <v>11029 – BILLARD CLUB MUSSIPONTAIN</v>
      </c>
      <c r="R2198" s="11" t="str">
        <f t="shared" si="122"/>
        <v>156626 W</v>
      </c>
      <c r="T2198"/>
    </row>
    <row r="2199" spans="2:20" ht="15.75" thickBot="1" x14ac:dyDescent="0.3">
      <c r="B2199" s="19" t="str">
        <f t="shared" si="123"/>
        <v>015184 A</v>
      </c>
      <c r="C2199" s="19" t="str">
        <f t="shared" si="124"/>
        <v>DUBOIS JEAN MARIE</v>
      </c>
      <c r="D2199" s="19" t="str">
        <f t="shared" si="125"/>
        <v>11048 – ACADEMIE DE BILLARD DE ST DIZIER</v>
      </c>
      <c r="R2199" s="11" t="str">
        <f t="shared" si="122"/>
        <v>015184 A</v>
      </c>
      <c r="T2199"/>
    </row>
    <row r="2200" spans="2:20" ht="15.75" thickBot="1" x14ac:dyDescent="0.3">
      <c r="B2200" s="19" t="str">
        <f t="shared" si="123"/>
        <v>138116 E</v>
      </c>
      <c r="C2200" s="19" t="str">
        <f t="shared" si="124"/>
        <v>DUFLOT ALAIN</v>
      </c>
      <c r="D2200" s="19" t="str">
        <f t="shared" si="125"/>
        <v>05043 – ACAD. TAPIS VERT DE REIMS</v>
      </c>
      <c r="R2200" s="11" t="str">
        <f t="shared" si="122"/>
        <v>138116 E</v>
      </c>
      <c r="T2200"/>
    </row>
    <row r="2201" spans="2:20" ht="15.75" thickBot="1" x14ac:dyDescent="0.3">
      <c r="B2201" s="19" t="str">
        <f t="shared" si="123"/>
        <v>131661 X</v>
      </c>
      <c r="C2201" s="19" t="str">
        <f t="shared" si="124"/>
        <v>DUGOT GERARD</v>
      </c>
      <c r="D2201" s="19" t="str">
        <f t="shared" si="125"/>
        <v>11052 – BILLARD CLUB FRIGNICOURT</v>
      </c>
      <c r="R2201" s="11" t="str">
        <f t="shared" si="122"/>
        <v>131661 X</v>
      </c>
      <c r="T2201"/>
    </row>
    <row r="2202" spans="2:20" ht="15.75" thickBot="1" x14ac:dyDescent="0.3">
      <c r="B2202" s="19" t="str">
        <f t="shared" si="123"/>
        <v>112345 Z</v>
      </c>
      <c r="C2202" s="19" t="str">
        <f t="shared" si="124"/>
        <v>DUPONT LAURENT</v>
      </c>
      <c r="D2202" s="19" t="str">
        <f t="shared" si="125"/>
        <v>11050 – BILLARD CLUB SAINT MIHIEL</v>
      </c>
      <c r="R2202" s="11" t="str">
        <f t="shared" si="122"/>
        <v>112345 Z</v>
      </c>
      <c r="T2202"/>
    </row>
    <row r="2203" spans="2:20" ht="15.75" thickBot="1" x14ac:dyDescent="0.3">
      <c r="B2203" s="19" t="str">
        <f t="shared" si="123"/>
        <v>015537 P</v>
      </c>
      <c r="C2203" s="19" t="str">
        <f t="shared" si="124"/>
        <v>DUPONT OLIVIER</v>
      </c>
      <c r="D2203" s="19" t="str">
        <f t="shared" si="125"/>
        <v>11051 – BILLARD CLUB BARISIEN</v>
      </c>
      <c r="R2203" s="11" t="str">
        <f t="shared" si="122"/>
        <v>015537 P</v>
      </c>
      <c r="T2203"/>
    </row>
    <row r="2204" spans="2:20" ht="15.75" thickBot="1" x14ac:dyDescent="0.3">
      <c r="B2204" s="19" t="str">
        <f t="shared" si="123"/>
        <v>010227 J</v>
      </c>
      <c r="C2204" s="19" t="str">
        <f t="shared" si="124"/>
        <v>DURRSCHNABEL ROLAND</v>
      </c>
      <c r="D2204" s="19" t="str">
        <f t="shared" si="125"/>
        <v>01016 – B.C. HAGUENAU</v>
      </c>
      <c r="R2204" s="11" t="str">
        <f t="shared" si="122"/>
        <v>010227 J</v>
      </c>
      <c r="T2204"/>
    </row>
    <row r="2205" spans="2:20" ht="15.75" thickBot="1" x14ac:dyDescent="0.3">
      <c r="B2205" s="19" t="str">
        <f t="shared" si="123"/>
        <v>139789 N</v>
      </c>
      <c r="C2205" s="19" t="str">
        <f t="shared" si="124"/>
        <v>DURST GILLES</v>
      </c>
      <c r="D2205" s="19" t="str">
        <f t="shared" si="125"/>
        <v>11048 – ACADEMIE DE BILLARD DE ST DIZIER</v>
      </c>
      <c r="R2205" s="11" t="str">
        <f t="shared" si="122"/>
        <v>139789 N</v>
      </c>
      <c r="T2205"/>
    </row>
    <row r="2206" spans="2:20" ht="15.75" thickBot="1" x14ac:dyDescent="0.3">
      <c r="B2206" s="19" t="str">
        <f t="shared" si="123"/>
        <v>139791 P</v>
      </c>
      <c r="C2206" s="19" t="str">
        <f t="shared" si="124"/>
        <v>DURUPT MARTIAL</v>
      </c>
      <c r="D2206" s="19" t="str">
        <f t="shared" si="125"/>
        <v>11064 – BILLARD CLUB ELOYES</v>
      </c>
      <c r="R2206" s="11" t="str">
        <f t="shared" si="122"/>
        <v>139791 P</v>
      </c>
      <c r="T2206"/>
    </row>
    <row r="2207" spans="2:20" ht="15.75" thickBot="1" x14ac:dyDescent="0.3">
      <c r="B2207" s="19" t="str">
        <f t="shared" si="123"/>
        <v>160303 S</v>
      </c>
      <c r="C2207" s="19" t="str">
        <f t="shared" si="124"/>
        <v>DURUPT TINO</v>
      </c>
      <c r="D2207" s="19" t="str">
        <f t="shared" si="125"/>
        <v>11064 – BILLARD CLUB ELOYES</v>
      </c>
      <c r="R2207" s="11" t="str">
        <f t="shared" si="122"/>
        <v>160303 S</v>
      </c>
      <c r="T2207"/>
    </row>
    <row r="2208" spans="2:20" ht="15.75" thickBot="1" x14ac:dyDescent="0.3">
      <c r="B2208" s="19" t="str">
        <f t="shared" si="123"/>
        <v>162478 G</v>
      </c>
      <c r="C2208" s="19" t="str">
        <f t="shared" si="124"/>
        <v>EBER PIERRE</v>
      </c>
      <c r="D2208" s="19" t="str">
        <f t="shared" si="125"/>
        <v>01049 – B.C. BARR</v>
      </c>
      <c r="R2208" s="11" t="str">
        <f t="shared" si="122"/>
        <v>162478 G</v>
      </c>
      <c r="T2208"/>
    </row>
    <row r="2209" spans="2:20" ht="15.75" thickBot="1" x14ac:dyDescent="0.3">
      <c r="B2209" s="19" t="str">
        <f t="shared" si="123"/>
        <v>014764 W</v>
      </c>
      <c r="C2209" s="19" t="str">
        <f t="shared" si="124"/>
        <v>ECK BERTRAND</v>
      </c>
      <c r="D2209" s="19" t="str">
        <f t="shared" si="125"/>
        <v>11003 – BILLARD CLUB BAN SAINT MARTIN</v>
      </c>
      <c r="R2209" s="11" t="str">
        <f t="shared" si="122"/>
        <v>014764 W</v>
      </c>
      <c r="T2209"/>
    </row>
    <row r="2210" spans="2:20" ht="15.75" thickBot="1" x14ac:dyDescent="0.3">
      <c r="B2210" s="19" t="str">
        <f t="shared" si="123"/>
        <v>010433 H</v>
      </c>
      <c r="C2210" s="19" t="str">
        <f t="shared" si="124"/>
        <v>EMSALEM MARC</v>
      </c>
      <c r="D2210" s="19" t="str">
        <f t="shared" si="125"/>
        <v>11035 – C.B. SARREGUEMINES</v>
      </c>
      <c r="R2210" s="11" t="str">
        <f t="shared" si="122"/>
        <v>010433 H</v>
      </c>
      <c r="T2210"/>
    </row>
    <row r="2211" spans="2:20" ht="15.75" thickBot="1" x14ac:dyDescent="0.3">
      <c r="B2211" s="19" t="str">
        <f t="shared" si="123"/>
        <v>128668 U</v>
      </c>
      <c r="C2211" s="19" t="str">
        <f t="shared" si="124"/>
        <v>ENDERLIN VINCENT</v>
      </c>
      <c r="D2211" s="19" t="str">
        <f t="shared" si="125"/>
        <v>01018 – B.C. 55 SAINT LOUIS</v>
      </c>
      <c r="R2211" s="11" t="str">
        <f t="shared" si="122"/>
        <v>128668 U</v>
      </c>
      <c r="T2211"/>
    </row>
    <row r="2212" spans="2:20" ht="15.75" thickBot="1" x14ac:dyDescent="0.3">
      <c r="B2212" s="19" t="str">
        <f t="shared" si="123"/>
        <v>011804 A</v>
      </c>
      <c r="C2212" s="19" t="str">
        <f t="shared" si="124"/>
        <v>ENGELS ALAIN</v>
      </c>
      <c r="D2212" s="19" t="str">
        <f t="shared" si="125"/>
        <v>05001 – ACAD.CHARLEVILLE-MEZIERES</v>
      </c>
      <c r="R2212" s="11" t="str">
        <f t="shared" si="122"/>
        <v>011804 A</v>
      </c>
      <c r="T2212"/>
    </row>
    <row r="2213" spans="2:20" ht="15.75" thickBot="1" x14ac:dyDescent="0.3">
      <c r="B2213" s="19" t="str">
        <f t="shared" si="123"/>
        <v>015011 J</v>
      </c>
      <c r="C2213" s="19" t="str">
        <f t="shared" si="124"/>
        <v>ERASMI ANDRE</v>
      </c>
      <c r="D2213" s="19" t="str">
        <f t="shared" si="125"/>
        <v>11066 – BILLARD CLUB GANDRANGE</v>
      </c>
      <c r="R2213" s="11" t="str">
        <f t="shared" si="122"/>
        <v>015011 J</v>
      </c>
      <c r="T2213"/>
    </row>
    <row r="2214" spans="2:20" ht="15.75" thickBot="1" x14ac:dyDescent="0.3">
      <c r="B2214" s="19" t="str">
        <f t="shared" si="123"/>
        <v>134504 G</v>
      </c>
      <c r="C2214" s="19" t="str">
        <f t="shared" si="124"/>
        <v>ESCHER EDGAR</v>
      </c>
      <c r="D2214" s="19" t="str">
        <f t="shared" si="125"/>
        <v>01020 – B.C. 1947 SELESTAT</v>
      </c>
      <c r="R2214" s="11" t="str">
        <f t="shared" si="122"/>
        <v>134504 G</v>
      </c>
      <c r="T2214"/>
    </row>
    <row r="2215" spans="2:20" ht="15.75" thickBot="1" x14ac:dyDescent="0.3">
      <c r="B2215" s="19" t="str">
        <f t="shared" si="123"/>
        <v>106401 J</v>
      </c>
      <c r="C2215" s="19" t="str">
        <f t="shared" si="124"/>
        <v>EVELOY PATRICK</v>
      </c>
      <c r="D2215" s="19" t="str">
        <f t="shared" si="125"/>
        <v>05043 – ACAD. TAPIS VERT DE REIMS</v>
      </c>
      <c r="R2215" s="11" t="str">
        <f t="shared" si="122"/>
        <v>106401 J</v>
      </c>
      <c r="T2215"/>
    </row>
    <row r="2216" spans="2:20" ht="15.75" thickBot="1" x14ac:dyDescent="0.3">
      <c r="B2216" s="19" t="str">
        <f t="shared" si="123"/>
        <v>010084 W</v>
      </c>
      <c r="C2216" s="19" t="str">
        <f t="shared" si="124"/>
        <v>EYCHENNE BERNARD</v>
      </c>
      <c r="D2216" s="19" t="str">
        <f t="shared" si="125"/>
        <v>01010 – B.C. LINGOLSHEIM</v>
      </c>
      <c r="R2216" s="11" t="str">
        <f t="shared" si="122"/>
        <v>010084 W</v>
      </c>
      <c r="T2216"/>
    </row>
    <row r="2217" spans="2:20" ht="15.75" thickBot="1" x14ac:dyDescent="0.3">
      <c r="B2217" s="19" t="str">
        <f t="shared" si="123"/>
        <v>010057 V</v>
      </c>
      <c r="C2217" s="19" t="str">
        <f t="shared" si="124"/>
        <v>FALCK JEANNOT</v>
      </c>
      <c r="D2217" s="19" t="str">
        <f t="shared" si="125"/>
        <v>01016 – B.C. HAGUENAU</v>
      </c>
      <c r="R2217" s="11" t="str">
        <f t="shared" si="122"/>
        <v>010057 V</v>
      </c>
      <c r="T2217"/>
    </row>
    <row r="2218" spans="2:20" ht="15.75" thickBot="1" x14ac:dyDescent="0.3">
      <c r="B2218" s="19" t="str">
        <f t="shared" si="123"/>
        <v>010100 M</v>
      </c>
      <c r="C2218" s="19" t="str">
        <f t="shared" si="124"/>
        <v>FALCONE BENOIT</v>
      </c>
      <c r="D2218" s="19" t="str">
        <f t="shared" si="125"/>
        <v>01041 – COLMAR BILLARD CLUB 71</v>
      </c>
      <c r="R2218" s="11" t="str">
        <f t="shared" si="122"/>
        <v>010100 M</v>
      </c>
      <c r="T2218"/>
    </row>
    <row r="2219" spans="2:20" ht="15.75" thickBot="1" x14ac:dyDescent="0.3">
      <c r="B2219" s="19" t="str">
        <f t="shared" si="123"/>
        <v>015159 B</v>
      </c>
      <c r="C2219" s="19" t="str">
        <f t="shared" si="124"/>
        <v>FANK FRANCOIS</v>
      </c>
      <c r="D2219" s="19" t="str">
        <f t="shared" si="125"/>
        <v>11033 – BILLARD CLUB AUDUN VILLERUPT</v>
      </c>
      <c r="R2219" s="11" t="str">
        <f t="shared" si="122"/>
        <v>015159 B</v>
      </c>
      <c r="T2219"/>
    </row>
    <row r="2220" spans="2:20" ht="15.75" thickBot="1" x14ac:dyDescent="0.3">
      <c r="B2220" s="19" t="str">
        <f t="shared" si="123"/>
        <v>010318 W</v>
      </c>
      <c r="C2220" s="19" t="str">
        <f t="shared" si="124"/>
        <v>FASSEL DIDIER</v>
      </c>
      <c r="D2220" s="19" t="str">
        <f t="shared" si="125"/>
        <v>01031 – B.C. ERSTEIN</v>
      </c>
      <c r="R2220" s="11" t="str">
        <f t="shared" si="122"/>
        <v>010318 W</v>
      </c>
      <c r="T2220"/>
    </row>
    <row r="2221" spans="2:20" ht="15.75" thickBot="1" x14ac:dyDescent="0.3">
      <c r="B2221" s="19" t="str">
        <f t="shared" si="123"/>
        <v>104597 Z</v>
      </c>
      <c r="C2221" s="19" t="str">
        <f t="shared" si="124"/>
        <v>FATH CLAUDE</v>
      </c>
      <c r="D2221" s="19" t="str">
        <f t="shared" si="125"/>
        <v>01004 – B.C. BISCHHEIM</v>
      </c>
      <c r="R2221" s="11" t="str">
        <f t="shared" si="122"/>
        <v>104597 Z</v>
      </c>
      <c r="T2221"/>
    </row>
    <row r="2222" spans="2:20" ht="15.75" thickBot="1" x14ac:dyDescent="0.3">
      <c r="B2222" s="19" t="str">
        <f t="shared" si="123"/>
        <v>014807 N</v>
      </c>
      <c r="C2222" s="19" t="str">
        <f t="shared" si="124"/>
        <v>FEDERICI JEAN</v>
      </c>
      <c r="D2222" s="19" t="str">
        <f t="shared" si="125"/>
        <v>11003 – BILLARD CLUB BAN SAINT MARTIN</v>
      </c>
      <c r="R2222" s="11" t="str">
        <f t="shared" si="122"/>
        <v>014807 N</v>
      </c>
      <c r="T2222"/>
    </row>
    <row r="2223" spans="2:20" ht="15.75" thickBot="1" x14ac:dyDescent="0.3">
      <c r="B2223" s="19" t="str">
        <f t="shared" si="123"/>
        <v>010049 N</v>
      </c>
      <c r="C2223" s="19" t="str">
        <f t="shared" si="124"/>
        <v>FELDEN JEAN MARIE</v>
      </c>
      <c r="D2223" s="19" t="str">
        <f t="shared" si="125"/>
        <v>01031 – B.C. ERSTEIN</v>
      </c>
      <c r="R2223" s="11" t="str">
        <f t="shared" si="122"/>
        <v>010049 N</v>
      </c>
      <c r="T2223"/>
    </row>
    <row r="2224" spans="2:20" ht="15.75" thickBot="1" x14ac:dyDescent="0.3">
      <c r="B2224" s="19" t="str">
        <f t="shared" si="123"/>
        <v>015175 R</v>
      </c>
      <c r="C2224" s="19" t="str">
        <f t="shared" si="124"/>
        <v>FELLINI ANDRE</v>
      </c>
      <c r="D2224" s="19" t="str">
        <f t="shared" si="125"/>
        <v>11034 – BILLARD CLUB EPINAL</v>
      </c>
      <c r="R2224" s="11" t="str">
        <f t="shared" si="122"/>
        <v>015175 R</v>
      </c>
      <c r="T2224"/>
    </row>
    <row r="2225" spans="2:20" ht="15.75" thickBot="1" x14ac:dyDescent="0.3">
      <c r="B2225" s="19" t="str">
        <f t="shared" si="123"/>
        <v>010003 T</v>
      </c>
      <c r="C2225" s="19" t="str">
        <f t="shared" si="124"/>
        <v>FELTZ MICHEL</v>
      </c>
      <c r="D2225" s="19" t="str">
        <f t="shared" si="125"/>
        <v>01035 – B.C. 60 COCOBEN</v>
      </c>
      <c r="R2225" s="11" t="str">
        <f t="shared" si="122"/>
        <v>010003 T</v>
      </c>
      <c r="T2225"/>
    </row>
    <row r="2226" spans="2:20" ht="15.75" thickBot="1" x14ac:dyDescent="0.3">
      <c r="B2226" s="19" t="str">
        <f t="shared" si="123"/>
        <v>015542 U</v>
      </c>
      <c r="C2226" s="19" t="str">
        <f t="shared" si="124"/>
        <v>FERBACH JEAN JACQUES</v>
      </c>
      <c r="D2226" s="19" t="str">
        <f t="shared" si="125"/>
        <v>11062 – CERCLE DE BILLARD FRANCAIS ST AVOLD</v>
      </c>
      <c r="R2226" s="11" t="str">
        <f t="shared" si="122"/>
        <v>015542 U</v>
      </c>
      <c r="T2226"/>
    </row>
    <row r="2227" spans="2:20" ht="15.75" thickBot="1" x14ac:dyDescent="0.3">
      <c r="B2227" s="19" t="str">
        <f t="shared" si="123"/>
        <v>138097 L</v>
      </c>
      <c r="C2227" s="19" t="str">
        <f t="shared" si="124"/>
        <v>FEVRE DANIEL</v>
      </c>
      <c r="D2227" s="19" t="str">
        <f t="shared" si="125"/>
        <v>05023 – BILLARD CLUB NOGENTAIS</v>
      </c>
      <c r="R2227" s="11" t="str">
        <f t="shared" si="122"/>
        <v>138097 L</v>
      </c>
      <c r="T2227"/>
    </row>
    <row r="2228" spans="2:20" ht="15.75" thickBot="1" x14ac:dyDescent="0.3">
      <c r="B2228" s="19" t="str">
        <f t="shared" si="123"/>
        <v>010378 E</v>
      </c>
      <c r="C2228" s="19" t="str">
        <f t="shared" si="124"/>
        <v>FINK HENRI</v>
      </c>
      <c r="D2228" s="19" t="str">
        <f t="shared" si="125"/>
        <v>01049 – B.C. BARR</v>
      </c>
      <c r="R2228" s="11" t="str">
        <f t="shared" si="122"/>
        <v>010378 E</v>
      </c>
      <c r="T2228"/>
    </row>
    <row r="2229" spans="2:20" ht="15.75" thickBot="1" x14ac:dyDescent="0.3">
      <c r="B2229" s="19" t="str">
        <f t="shared" si="123"/>
        <v>010058 W</v>
      </c>
      <c r="C2229" s="19" t="str">
        <f t="shared" si="124"/>
        <v>FISCHER DENIS</v>
      </c>
      <c r="D2229" s="19" t="str">
        <f t="shared" si="125"/>
        <v>01004 – B.C. BISCHHEIM</v>
      </c>
      <c r="R2229" s="11" t="str">
        <f t="shared" si="122"/>
        <v>010058 W</v>
      </c>
      <c r="T2229"/>
    </row>
    <row r="2230" spans="2:20" ht="15.75" thickBot="1" x14ac:dyDescent="0.3">
      <c r="B2230" s="19" t="str">
        <f t="shared" si="123"/>
        <v>108824 O</v>
      </c>
      <c r="C2230" s="19" t="str">
        <f t="shared" si="124"/>
        <v>FLON ERIC</v>
      </c>
      <c r="D2230" s="19" t="str">
        <f t="shared" si="125"/>
        <v>05047 – BILLARD CLUB SEZANNAIS</v>
      </c>
      <c r="R2230" s="11" t="str">
        <f t="shared" si="122"/>
        <v>108824 O</v>
      </c>
      <c r="T2230"/>
    </row>
    <row r="2231" spans="2:20" ht="15.75" thickBot="1" x14ac:dyDescent="0.3">
      <c r="B2231" s="19" t="str">
        <f t="shared" si="123"/>
        <v>010101 N</v>
      </c>
      <c r="C2231" s="19" t="str">
        <f t="shared" si="124"/>
        <v>FOERG REMY</v>
      </c>
      <c r="D2231" s="19" t="str">
        <f t="shared" si="125"/>
        <v>01041 – COLMAR BILLARD CLUB 71</v>
      </c>
      <c r="R2231" s="11" t="str">
        <f t="shared" si="122"/>
        <v>010101 N</v>
      </c>
      <c r="T2231"/>
    </row>
    <row r="2232" spans="2:20" ht="15.75" thickBot="1" x14ac:dyDescent="0.3">
      <c r="B2232" s="19" t="str">
        <f t="shared" si="123"/>
        <v>011457 R</v>
      </c>
      <c r="C2232" s="19" t="str">
        <f t="shared" si="124"/>
        <v>FORLEN BERTRAND</v>
      </c>
      <c r="D2232" s="19" t="str">
        <f t="shared" si="125"/>
        <v>01070 – FCM BILLARD</v>
      </c>
      <c r="R2232" s="11" t="str">
        <f t="shared" si="122"/>
        <v>011457 R</v>
      </c>
      <c r="T2232"/>
    </row>
    <row r="2233" spans="2:20" ht="15.75" thickBot="1" x14ac:dyDescent="0.3">
      <c r="B2233" s="19" t="str">
        <f t="shared" si="123"/>
        <v>011771 T</v>
      </c>
      <c r="C2233" s="19" t="str">
        <f t="shared" si="124"/>
        <v>FOURMET SEBASTIEN</v>
      </c>
      <c r="D2233" s="19" t="str">
        <f t="shared" si="125"/>
        <v>05041 – BILLARD CLUB DE GRAUVES</v>
      </c>
      <c r="R2233" s="11" t="str">
        <f t="shared" si="122"/>
        <v>011771 T</v>
      </c>
      <c r="T2233"/>
    </row>
    <row r="2234" spans="2:20" ht="15.75" thickBot="1" x14ac:dyDescent="0.3">
      <c r="B2234" s="19" t="str">
        <f t="shared" si="123"/>
        <v>011772 U</v>
      </c>
      <c r="C2234" s="19" t="str">
        <f t="shared" si="124"/>
        <v>FOURMET THIERRY</v>
      </c>
      <c r="D2234" s="19" t="str">
        <f t="shared" si="125"/>
        <v>05043 – ACAD. TAPIS VERT DE REIMS</v>
      </c>
      <c r="R2234" s="11" t="str">
        <f t="shared" si="122"/>
        <v>011772 U</v>
      </c>
      <c r="T2234"/>
    </row>
    <row r="2235" spans="2:20" ht="15.75" thickBot="1" x14ac:dyDescent="0.3">
      <c r="B2235" s="19" t="str">
        <f t="shared" si="123"/>
        <v>102056 G</v>
      </c>
      <c r="C2235" s="19" t="str">
        <f t="shared" si="124"/>
        <v>FRAGNIER ANDRE</v>
      </c>
      <c r="D2235" s="19" t="str">
        <f t="shared" si="125"/>
        <v>01031 – B.C. ERSTEIN</v>
      </c>
      <c r="R2235" s="11" t="str">
        <f t="shared" si="122"/>
        <v>102056 G</v>
      </c>
      <c r="T2235"/>
    </row>
    <row r="2236" spans="2:20" ht="15.75" thickBot="1" x14ac:dyDescent="0.3">
      <c r="B2236" s="19" t="str">
        <f t="shared" si="123"/>
        <v>125724 O</v>
      </c>
      <c r="C2236" s="19" t="str">
        <f t="shared" si="124"/>
        <v>FRANCK MATTHIEU</v>
      </c>
      <c r="D2236" s="19" t="str">
        <f t="shared" si="125"/>
        <v>11005 – E.S. HAGONDANGE</v>
      </c>
      <c r="R2236" s="11" t="str">
        <f t="shared" si="122"/>
        <v>125724 O</v>
      </c>
      <c r="T2236"/>
    </row>
    <row r="2237" spans="2:20" ht="15.75" thickBot="1" x14ac:dyDescent="0.3">
      <c r="B2237" s="19" t="str">
        <f t="shared" si="123"/>
        <v>014742 A</v>
      </c>
      <c r="C2237" s="19" t="str">
        <f t="shared" si="124"/>
        <v>FRANCK PASCAL</v>
      </c>
      <c r="D2237" s="19" t="str">
        <f t="shared" si="125"/>
        <v>11005 – E.S. HAGONDANGE</v>
      </c>
      <c r="R2237" s="11" t="str">
        <f t="shared" si="122"/>
        <v>014742 A</v>
      </c>
      <c r="T2237"/>
    </row>
    <row r="2238" spans="2:20" ht="15.75" thickBot="1" x14ac:dyDescent="0.3">
      <c r="B2238" s="19" t="str">
        <f t="shared" si="123"/>
        <v>023179 N</v>
      </c>
      <c r="C2238" s="19" t="str">
        <f t="shared" si="124"/>
        <v>FRANCOIS EMMANUEL</v>
      </c>
      <c r="D2238" s="19" t="str">
        <f t="shared" si="125"/>
        <v>01010 – B.C. LINGOLSHEIM</v>
      </c>
      <c r="R2238" s="11" t="str">
        <f t="shared" si="122"/>
        <v>023179 N</v>
      </c>
      <c r="T2238"/>
    </row>
    <row r="2239" spans="2:20" ht="15.75" thickBot="1" x14ac:dyDescent="0.3">
      <c r="B2239" s="19" t="str">
        <f t="shared" si="123"/>
        <v>011816 M</v>
      </c>
      <c r="C2239" s="19" t="str">
        <f t="shared" si="124"/>
        <v>FRANTZ JEAN LUC</v>
      </c>
      <c r="D2239" s="19" t="str">
        <f t="shared" si="125"/>
        <v>05042 – ACAD.CHALONNAISE DE BILLARD</v>
      </c>
      <c r="R2239" s="11" t="str">
        <f t="shared" si="122"/>
        <v>011816 M</v>
      </c>
      <c r="T2239"/>
    </row>
    <row r="2240" spans="2:20" ht="15.75" thickBot="1" x14ac:dyDescent="0.3">
      <c r="B2240" s="19" t="str">
        <f t="shared" si="123"/>
        <v>120949 X</v>
      </c>
      <c r="C2240" s="19" t="str">
        <f t="shared" si="124"/>
        <v>FREESS ERIC</v>
      </c>
      <c r="D2240" s="19" t="str">
        <f t="shared" si="125"/>
        <v>01006 – AMICALE DE BILLARD ECKBOLSHEIM</v>
      </c>
      <c r="R2240" s="11" t="str">
        <f t="shared" si="122"/>
        <v>120949 X</v>
      </c>
      <c r="T2240"/>
    </row>
    <row r="2241" spans="2:20" ht="15.75" thickBot="1" x14ac:dyDescent="0.3">
      <c r="B2241" s="19" t="str">
        <f t="shared" si="123"/>
        <v>131598 M</v>
      </c>
      <c r="C2241" s="19" t="str">
        <f t="shared" si="124"/>
        <v>FREREJOUAN PATRICK</v>
      </c>
      <c r="D2241" s="19" t="str">
        <f t="shared" si="125"/>
        <v>01004 – B.C. BISCHHEIM</v>
      </c>
      <c r="R2241" s="11" t="str">
        <f t="shared" si="122"/>
        <v>131598 M</v>
      </c>
      <c r="T2241"/>
    </row>
    <row r="2242" spans="2:20" ht="15.75" thickBot="1" x14ac:dyDescent="0.3">
      <c r="B2242" s="19" t="str">
        <f t="shared" si="123"/>
        <v>147570 C</v>
      </c>
      <c r="C2242" s="19" t="str">
        <f t="shared" si="124"/>
        <v>FRIEDEL STEPHANE</v>
      </c>
      <c r="D2242" s="19" t="str">
        <f t="shared" si="125"/>
        <v>11022 – ACADEMIE DE BILLARD SAINT-MAX / NANCY</v>
      </c>
      <c r="R2242" s="11" t="str">
        <f t="shared" ref="R2242:R2305" si="126">B2242</f>
        <v>147570 C</v>
      </c>
      <c r="T2242"/>
    </row>
    <row r="2243" spans="2:20" ht="15.75" thickBot="1" x14ac:dyDescent="0.3">
      <c r="B2243" s="19" t="str">
        <f t="shared" si="123"/>
        <v>159145 J</v>
      </c>
      <c r="C2243" s="19" t="str">
        <f t="shared" si="124"/>
        <v>FRITSCH JEAN PIERRE</v>
      </c>
      <c r="D2243" s="19" t="str">
        <f t="shared" si="125"/>
        <v>01049 – B.C. BARR</v>
      </c>
      <c r="R2243" s="11" t="str">
        <f t="shared" si="126"/>
        <v>159145 J</v>
      </c>
      <c r="T2243"/>
    </row>
    <row r="2244" spans="2:20" ht="15.75" thickBot="1" x14ac:dyDescent="0.3">
      <c r="B2244" s="19" t="str">
        <f t="shared" si="123"/>
        <v>101993 V</v>
      </c>
      <c r="C2244" s="19" t="str">
        <f t="shared" si="124"/>
        <v>FRITSCH LUCIEN</v>
      </c>
      <c r="D2244" s="19" t="str">
        <f t="shared" si="125"/>
        <v>01010 – B.C. LINGOLSHEIM</v>
      </c>
      <c r="R2244" s="11" t="str">
        <f t="shared" si="126"/>
        <v>101993 V</v>
      </c>
      <c r="T2244"/>
    </row>
    <row r="2245" spans="2:20" ht="15.75" thickBot="1" x14ac:dyDescent="0.3">
      <c r="B2245" s="19" t="str">
        <f t="shared" si="123"/>
        <v>106403 L</v>
      </c>
      <c r="C2245" s="19" t="str">
        <f t="shared" si="124"/>
        <v>FRITSCH MARCEL</v>
      </c>
      <c r="D2245" s="19" t="str">
        <f t="shared" si="125"/>
        <v>05047 – BILLARD CLUB SEZANNAIS</v>
      </c>
      <c r="R2245" s="11" t="str">
        <f t="shared" si="126"/>
        <v>106403 L</v>
      </c>
      <c r="T2245"/>
    </row>
    <row r="2246" spans="2:20" ht="15.75" thickBot="1" x14ac:dyDescent="0.3">
      <c r="B2246" s="19" t="str">
        <f t="shared" si="123"/>
        <v>015331 R</v>
      </c>
      <c r="C2246" s="19" t="str">
        <f t="shared" si="124"/>
        <v>FRONTON JEAN PIERRE</v>
      </c>
      <c r="D2246" s="19" t="str">
        <f t="shared" si="125"/>
        <v>11032 – BILLARD CLUB HOMECOURT</v>
      </c>
      <c r="R2246" s="11" t="str">
        <f t="shared" si="126"/>
        <v>015331 R</v>
      </c>
      <c r="T2246"/>
    </row>
    <row r="2247" spans="2:20" ht="15.75" thickBot="1" x14ac:dyDescent="0.3">
      <c r="B2247" s="19" t="str">
        <f t="shared" si="123"/>
        <v>010169 D</v>
      </c>
      <c r="C2247" s="19" t="str">
        <f t="shared" si="124"/>
        <v>FUCHS PATRICK</v>
      </c>
      <c r="D2247" s="19" t="str">
        <f t="shared" si="125"/>
        <v>01016 – B.C. HAGUENAU</v>
      </c>
      <c r="R2247" s="11" t="str">
        <f t="shared" si="126"/>
        <v>010169 D</v>
      </c>
      <c r="T2247"/>
    </row>
    <row r="2248" spans="2:20" ht="15.75" thickBot="1" x14ac:dyDescent="0.3">
      <c r="B2248" s="19" t="str">
        <f t="shared" si="123"/>
        <v>010050 O</v>
      </c>
      <c r="C2248" s="19" t="str">
        <f t="shared" si="124"/>
        <v>FUCHS PIERRE</v>
      </c>
      <c r="D2248" s="19" t="str">
        <f t="shared" si="125"/>
        <v>01031 – B.C. ERSTEIN</v>
      </c>
      <c r="R2248" s="11" t="str">
        <f t="shared" si="126"/>
        <v>010050 O</v>
      </c>
      <c r="T2248"/>
    </row>
    <row r="2249" spans="2:20" ht="15.75" thickBot="1" x14ac:dyDescent="0.3">
      <c r="B2249" s="19" t="str">
        <f t="shared" si="123"/>
        <v>011805 B</v>
      </c>
      <c r="C2249" s="19" t="str">
        <f t="shared" si="124"/>
        <v>GALLET YANN</v>
      </c>
      <c r="D2249" s="19" t="str">
        <f t="shared" si="125"/>
        <v>05001 – ACAD.CHARLEVILLE-MEZIERES</v>
      </c>
      <c r="R2249" s="11" t="str">
        <f t="shared" si="126"/>
        <v>011805 B</v>
      </c>
      <c r="T2249"/>
    </row>
    <row r="2250" spans="2:20" ht="15.75" thickBot="1" x14ac:dyDescent="0.3">
      <c r="B2250" s="19" t="str">
        <f t="shared" si="123"/>
        <v>010201 J</v>
      </c>
      <c r="C2250" s="19" t="str">
        <f t="shared" si="124"/>
        <v>GALLIPPI NICOLAS</v>
      </c>
      <c r="D2250" s="19" t="str">
        <f t="shared" si="125"/>
        <v>01041 – COLMAR BILLARD CLUB 71</v>
      </c>
      <c r="R2250" s="11" t="str">
        <f t="shared" si="126"/>
        <v>010201 J</v>
      </c>
      <c r="T2250"/>
    </row>
    <row r="2251" spans="2:20" ht="15.75" thickBot="1" x14ac:dyDescent="0.3">
      <c r="B2251" s="19" t="str">
        <f t="shared" si="123"/>
        <v>137317 L</v>
      </c>
      <c r="C2251" s="19" t="str">
        <f t="shared" si="124"/>
        <v>GANGLOFF JEAN JACQUES</v>
      </c>
      <c r="D2251" s="19" t="str">
        <f t="shared" si="125"/>
        <v>01049 – B.C. BARR</v>
      </c>
      <c r="R2251" s="11" t="str">
        <f t="shared" si="126"/>
        <v>137317 L</v>
      </c>
      <c r="T2251"/>
    </row>
    <row r="2252" spans="2:20" ht="15.75" thickBot="1" x14ac:dyDescent="0.3">
      <c r="B2252" s="19" t="str">
        <f t="shared" si="123"/>
        <v>015302 O</v>
      </c>
      <c r="C2252" s="19" t="str">
        <f t="shared" si="124"/>
        <v>GARDEUX GILBERT</v>
      </c>
      <c r="D2252" s="19" t="str">
        <f t="shared" si="125"/>
        <v>11044 – SAINT-DIE DES VOSGES BILLARD</v>
      </c>
      <c r="R2252" s="11" t="str">
        <f t="shared" si="126"/>
        <v>015302 O</v>
      </c>
      <c r="T2252"/>
    </row>
    <row r="2253" spans="2:20" ht="15.75" thickBot="1" x14ac:dyDescent="0.3">
      <c r="B2253" s="19" t="str">
        <f t="shared" si="123"/>
        <v>167172 J</v>
      </c>
      <c r="C2253" s="19" t="str">
        <f t="shared" si="124"/>
        <v>GASKA JEAN RAYMOND</v>
      </c>
      <c r="D2253" s="19" t="str">
        <f t="shared" si="125"/>
        <v>05040 – EPERNAY BILLARD CLUB</v>
      </c>
      <c r="R2253" s="11" t="str">
        <f t="shared" si="126"/>
        <v>167172 J</v>
      </c>
      <c r="T2253"/>
    </row>
    <row r="2254" spans="2:20" ht="15.75" thickBot="1" x14ac:dyDescent="0.3">
      <c r="B2254" s="19" t="str">
        <f t="shared" si="123"/>
        <v>152799 L</v>
      </c>
      <c r="C2254" s="19" t="str">
        <f t="shared" si="124"/>
        <v>GAUDEFROY ALAIN</v>
      </c>
      <c r="D2254" s="19" t="str">
        <f t="shared" si="125"/>
        <v>05047 – BILLARD CLUB SEZANNAIS</v>
      </c>
      <c r="R2254" s="11" t="str">
        <f t="shared" si="126"/>
        <v>152799 L</v>
      </c>
      <c r="T2254"/>
    </row>
    <row r="2255" spans="2:20" ht="15.75" thickBot="1" x14ac:dyDescent="0.3">
      <c r="B2255" s="19" t="str">
        <f t="shared" si="123"/>
        <v>012366 Q</v>
      </c>
      <c r="C2255" s="19" t="str">
        <f t="shared" si="124"/>
        <v>GEISS AURELIEN</v>
      </c>
      <c r="D2255" s="19" t="str">
        <f t="shared" si="125"/>
        <v>01006 – AMICALE DE BILLARD ECKBOLSHEIM</v>
      </c>
      <c r="R2255" s="11" t="str">
        <f t="shared" si="126"/>
        <v>012366 Q</v>
      </c>
      <c r="T2255"/>
    </row>
    <row r="2256" spans="2:20" ht="15.75" thickBot="1" x14ac:dyDescent="0.3">
      <c r="B2256" s="19" t="str">
        <f t="shared" si="123"/>
        <v>015167 J</v>
      </c>
      <c r="C2256" s="19" t="str">
        <f t="shared" si="124"/>
        <v>GENY ALAIN</v>
      </c>
      <c r="D2256" s="19" t="str">
        <f t="shared" si="125"/>
        <v>11042 – BILLARD CLUB STEPHANOIS</v>
      </c>
      <c r="R2256" s="11" t="str">
        <f t="shared" si="126"/>
        <v>015167 J</v>
      </c>
      <c r="T2256"/>
    </row>
    <row r="2257" spans="2:20" ht="15.75" thickBot="1" x14ac:dyDescent="0.3">
      <c r="B2257" s="19" t="str">
        <f t="shared" si="123"/>
        <v>117082 E</v>
      </c>
      <c r="C2257" s="19" t="str">
        <f t="shared" si="124"/>
        <v>GEOFFROY GUY</v>
      </c>
      <c r="D2257" s="19" t="str">
        <f t="shared" si="125"/>
        <v>05042 – ACAD.CHALONNAISE DE BILLARD</v>
      </c>
      <c r="R2257" s="11" t="str">
        <f t="shared" si="126"/>
        <v>117082 E</v>
      </c>
      <c r="T2257"/>
    </row>
    <row r="2258" spans="2:20" ht="15.75" thickBot="1" x14ac:dyDescent="0.3">
      <c r="B2258" s="19" t="str">
        <f t="shared" ref="B2258:B2321" si="127">J258</f>
        <v>015400 I</v>
      </c>
      <c r="C2258" s="19" t="str">
        <f t="shared" ref="C2258:C2321" si="128">K258</f>
        <v>GEORGES BERTRAND</v>
      </c>
      <c r="D2258" s="19" t="str">
        <f t="shared" ref="D2258:D2321" si="129">L258</f>
        <v>11005 – E.S. HAGONDANGE</v>
      </c>
      <c r="R2258" s="11" t="str">
        <f t="shared" si="126"/>
        <v>015400 I</v>
      </c>
      <c r="T2258"/>
    </row>
    <row r="2259" spans="2:20" ht="15.75" thickBot="1" x14ac:dyDescent="0.3">
      <c r="B2259" s="19" t="str">
        <f t="shared" si="127"/>
        <v>014808 O</v>
      </c>
      <c r="C2259" s="19" t="str">
        <f t="shared" si="128"/>
        <v>GEORGES MARCEL</v>
      </c>
      <c r="D2259" s="19" t="str">
        <f t="shared" si="129"/>
        <v>11003 – BILLARD CLUB BAN SAINT MARTIN</v>
      </c>
      <c r="R2259" s="11" t="str">
        <f t="shared" si="126"/>
        <v>014808 O</v>
      </c>
      <c r="T2259"/>
    </row>
    <row r="2260" spans="2:20" ht="15.75" thickBot="1" x14ac:dyDescent="0.3">
      <c r="B2260" s="19" t="str">
        <f t="shared" si="127"/>
        <v>148969 Y</v>
      </c>
      <c r="C2260" s="19" t="str">
        <f t="shared" si="128"/>
        <v>GERARD JULES</v>
      </c>
      <c r="D2260" s="19" t="str">
        <f t="shared" si="129"/>
        <v>11034 – BILLARD CLUB EPINAL</v>
      </c>
      <c r="R2260" s="11" t="str">
        <f t="shared" si="126"/>
        <v>148969 Y</v>
      </c>
      <c r="T2260"/>
    </row>
    <row r="2261" spans="2:20" ht="15.75" thickBot="1" x14ac:dyDescent="0.3">
      <c r="B2261" s="19" t="str">
        <f t="shared" si="127"/>
        <v>010269 Z</v>
      </c>
      <c r="C2261" s="19" t="str">
        <f t="shared" si="128"/>
        <v>GERBER DIDIER</v>
      </c>
      <c r="D2261" s="19" t="str">
        <f t="shared" si="129"/>
        <v>01049 – B.C. BARR</v>
      </c>
      <c r="R2261" s="11" t="str">
        <f t="shared" si="126"/>
        <v>010269 Z</v>
      </c>
      <c r="T2261"/>
    </row>
    <row r="2262" spans="2:20" ht="15.75" thickBot="1" x14ac:dyDescent="0.3">
      <c r="B2262" s="19" t="str">
        <f t="shared" si="127"/>
        <v>010166 A</v>
      </c>
      <c r="C2262" s="19" t="str">
        <f t="shared" si="128"/>
        <v>GERBER YVAN</v>
      </c>
      <c r="D2262" s="19" t="str">
        <f t="shared" si="129"/>
        <v>01006 – AMICALE DE BILLARD ECKBOLSHEIM</v>
      </c>
      <c r="R2262" s="11" t="str">
        <f t="shared" si="126"/>
        <v>010166 A</v>
      </c>
      <c r="T2262"/>
    </row>
    <row r="2263" spans="2:20" ht="15.75" thickBot="1" x14ac:dyDescent="0.3">
      <c r="B2263" s="19" t="str">
        <f t="shared" si="127"/>
        <v>143984 W</v>
      </c>
      <c r="C2263" s="19" t="str">
        <f t="shared" si="128"/>
        <v>GERMAIN JEAN PIERRE</v>
      </c>
      <c r="D2263" s="19" t="str">
        <f t="shared" si="129"/>
        <v>05043 – ACAD. TAPIS VERT DE REIMS</v>
      </c>
      <c r="R2263" s="11" t="str">
        <f t="shared" si="126"/>
        <v>143984 W</v>
      </c>
      <c r="T2263"/>
    </row>
    <row r="2264" spans="2:20" ht="15.75" thickBot="1" x14ac:dyDescent="0.3">
      <c r="B2264" s="19" t="str">
        <f t="shared" si="127"/>
        <v>129766 A</v>
      </c>
      <c r="C2264" s="19" t="str">
        <f t="shared" si="128"/>
        <v>GIBART CLAUDE</v>
      </c>
      <c r="D2264" s="19" t="str">
        <f t="shared" si="129"/>
        <v>05047 – BILLARD CLUB SEZANNAIS</v>
      </c>
      <c r="R2264" s="11" t="str">
        <f t="shared" si="126"/>
        <v>129766 A</v>
      </c>
      <c r="T2264"/>
    </row>
    <row r="2265" spans="2:20" ht="15.75" thickBot="1" x14ac:dyDescent="0.3">
      <c r="B2265" s="19" t="str">
        <f t="shared" si="127"/>
        <v>010195 D</v>
      </c>
      <c r="C2265" s="19" t="str">
        <f t="shared" si="128"/>
        <v>GLASSER JULIEN</v>
      </c>
      <c r="D2265" s="19" t="str">
        <f t="shared" si="129"/>
        <v>01031 – B.C. ERSTEIN</v>
      </c>
      <c r="R2265" s="11" t="str">
        <f t="shared" si="126"/>
        <v>010195 D</v>
      </c>
      <c r="T2265"/>
    </row>
    <row r="2266" spans="2:20" ht="15.75" thickBot="1" x14ac:dyDescent="0.3">
      <c r="B2266" s="19" t="str">
        <f t="shared" si="127"/>
        <v>112383 L</v>
      </c>
      <c r="C2266" s="19" t="str">
        <f t="shared" si="128"/>
        <v>GOBILLOT ANTHONY</v>
      </c>
      <c r="D2266" s="19" t="str">
        <f t="shared" si="129"/>
        <v>11035 – C.B. SARREGUEMINES</v>
      </c>
      <c r="R2266" s="11" t="str">
        <f t="shared" si="126"/>
        <v>112383 L</v>
      </c>
      <c r="T2266"/>
    </row>
    <row r="2267" spans="2:20" ht="15.75" thickBot="1" x14ac:dyDescent="0.3">
      <c r="B2267" s="19" t="str">
        <f t="shared" si="127"/>
        <v>011825 V</v>
      </c>
      <c r="C2267" s="19" t="str">
        <f t="shared" si="128"/>
        <v>GOBIN ANDRE</v>
      </c>
      <c r="D2267" s="19" t="str">
        <f t="shared" si="129"/>
        <v>05040 – EPERNAY BILLARD CLUB</v>
      </c>
      <c r="R2267" s="11" t="str">
        <f t="shared" si="126"/>
        <v>011825 V</v>
      </c>
      <c r="T2267"/>
    </row>
    <row r="2268" spans="2:20" ht="15.75" thickBot="1" x14ac:dyDescent="0.3">
      <c r="B2268" s="19" t="str">
        <f t="shared" si="127"/>
        <v>141286 C</v>
      </c>
      <c r="C2268" s="19" t="str">
        <f t="shared" si="128"/>
        <v>GODARD JEAN PIERRE</v>
      </c>
      <c r="D2268" s="19" t="str">
        <f t="shared" si="129"/>
        <v>05034 – BILLARD TROYES AGGLO</v>
      </c>
      <c r="R2268" s="11" t="str">
        <f t="shared" si="126"/>
        <v>141286 C</v>
      </c>
      <c r="T2268"/>
    </row>
    <row r="2269" spans="2:20" ht="15.75" thickBot="1" x14ac:dyDescent="0.3">
      <c r="B2269" s="19" t="str">
        <f t="shared" si="127"/>
        <v>142914 S</v>
      </c>
      <c r="C2269" s="19" t="str">
        <f t="shared" si="128"/>
        <v>GODEFROID GERARD</v>
      </c>
      <c r="D2269" s="19" t="str">
        <f t="shared" si="129"/>
        <v>11022 – ACADEMIE DE BILLARD SAINT-MAX / NANCY</v>
      </c>
      <c r="R2269" s="11" t="str">
        <f t="shared" si="126"/>
        <v>142914 S</v>
      </c>
      <c r="T2269"/>
    </row>
    <row r="2270" spans="2:20" ht="15.75" thickBot="1" x14ac:dyDescent="0.3">
      <c r="B2270" s="19" t="str">
        <f t="shared" si="127"/>
        <v>128681 H</v>
      </c>
      <c r="C2270" s="19" t="str">
        <f t="shared" si="128"/>
        <v>GODEFROY JEAN</v>
      </c>
      <c r="D2270" s="19" t="str">
        <f t="shared" si="129"/>
        <v>11048 – ACADEMIE DE BILLARD DE ST DIZIER</v>
      </c>
      <c r="R2270" s="11" t="str">
        <f t="shared" si="126"/>
        <v>128681 H</v>
      </c>
      <c r="T2270"/>
    </row>
    <row r="2271" spans="2:20" ht="15.75" thickBot="1" x14ac:dyDescent="0.3">
      <c r="B2271" s="19" t="str">
        <f t="shared" si="127"/>
        <v>142301 D</v>
      </c>
      <c r="C2271" s="19" t="str">
        <f t="shared" si="128"/>
        <v>GODEL JOHAN</v>
      </c>
      <c r="D2271" s="19" t="str">
        <f t="shared" si="129"/>
        <v>01031 – B.C. ERSTEIN</v>
      </c>
      <c r="R2271" s="11" t="str">
        <f t="shared" si="126"/>
        <v>142301 D</v>
      </c>
      <c r="T2271"/>
    </row>
    <row r="2272" spans="2:20" ht="15.75" thickBot="1" x14ac:dyDescent="0.3">
      <c r="B2272" s="19" t="str">
        <f t="shared" si="127"/>
        <v>101999 B</v>
      </c>
      <c r="C2272" s="19" t="str">
        <f t="shared" si="128"/>
        <v>GOEPFERT JEAN JACQUES</v>
      </c>
      <c r="D2272" s="19" t="str">
        <f t="shared" si="129"/>
        <v>01041 – COLMAR BILLARD CLUB 71</v>
      </c>
      <c r="R2272" s="11" t="str">
        <f t="shared" si="126"/>
        <v>101999 B</v>
      </c>
      <c r="T2272"/>
    </row>
    <row r="2273" spans="2:20" ht="15.75" thickBot="1" x14ac:dyDescent="0.3">
      <c r="B2273" s="19" t="str">
        <f t="shared" si="127"/>
        <v>131687 X</v>
      </c>
      <c r="C2273" s="19" t="str">
        <f t="shared" si="128"/>
        <v>GOMEZ JOSE</v>
      </c>
      <c r="D2273" s="19" t="str">
        <f t="shared" si="129"/>
        <v>11005 – E.S. HAGONDANGE</v>
      </c>
      <c r="R2273" s="11" t="str">
        <f t="shared" si="126"/>
        <v>131687 X</v>
      </c>
      <c r="T2273"/>
    </row>
    <row r="2274" spans="2:20" ht="15.75" thickBot="1" x14ac:dyDescent="0.3">
      <c r="B2274" s="19" t="str">
        <f t="shared" si="127"/>
        <v>106404 M</v>
      </c>
      <c r="C2274" s="19" t="str">
        <f t="shared" si="128"/>
        <v>GONZALEZ MAX</v>
      </c>
      <c r="D2274" s="19" t="str">
        <f t="shared" si="129"/>
        <v>11051 – BILLARD CLUB BARISIEN</v>
      </c>
      <c r="R2274" s="11" t="str">
        <f t="shared" si="126"/>
        <v>106404 M</v>
      </c>
      <c r="T2274"/>
    </row>
    <row r="2275" spans="2:20" ht="15.75" thickBot="1" x14ac:dyDescent="0.3">
      <c r="B2275" s="19" t="str">
        <f t="shared" si="127"/>
        <v>157525 Y</v>
      </c>
      <c r="C2275" s="19" t="str">
        <f t="shared" si="128"/>
        <v>GORGUN MESUT</v>
      </c>
      <c r="D2275" s="19" t="str">
        <f t="shared" si="129"/>
        <v>01049 – B.C. BARR</v>
      </c>
      <c r="R2275" s="11" t="str">
        <f t="shared" si="126"/>
        <v>157525 Y</v>
      </c>
      <c r="T2275"/>
    </row>
    <row r="2276" spans="2:20" ht="15.75" thickBot="1" x14ac:dyDescent="0.3">
      <c r="B2276" s="19" t="str">
        <f t="shared" si="127"/>
        <v>107147 B</v>
      </c>
      <c r="C2276" s="19" t="str">
        <f t="shared" si="128"/>
        <v>GOUVERNEL PIERRE</v>
      </c>
      <c r="D2276" s="19" t="str">
        <f t="shared" si="129"/>
        <v>11067 – BILLARD CLUB FLORANGE</v>
      </c>
      <c r="R2276" s="11" t="str">
        <f t="shared" si="126"/>
        <v>107147 B</v>
      </c>
      <c r="T2276"/>
    </row>
    <row r="2277" spans="2:20" ht="15.75" thickBot="1" x14ac:dyDescent="0.3">
      <c r="B2277" s="19" t="str">
        <f t="shared" si="127"/>
        <v>120954 C</v>
      </c>
      <c r="C2277" s="19" t="str">
        <f t="shared" si="128"/>
        <v>GRAMAIN DOMINIQUE</v>
      </c>
      <c r="D2277" s="19" t="str">
        <f t="shared" si="129"/>
        <v>01004 – B.C. BISCHHEIM</v>
      </c>
      <c r="R2277" s="11" t="str">
        <f t="shared" si="126"/>
        <v>120954 C</v>
      </c>
      <c r="T2277"/>
    </row>
    <row r="2278" spans="2:20" ht="15.75" thickBot="1" x14ac:dyDescent="0.3">
      <c r="B2278" s="19" t="str">
        <f t="shared" si="127"/>
        <v>011801 X</v>
      </c>
      <c r="C2278" s="19" t="str">
        <f t="shared" si="128"/>
        <v>GRAVET GERARD</v>
      </c>
      <c r="D2278" s="19" t="str">
        <f t="shared" si="129"/>
        <v>05043 – ACAD. TAPIS VERT DE REIMS</v>
      </c>
      <c r="R2278" s="11" t="str">
        <f t="shared" si="126"/>
        <v>011801 X</v>
      </c>
      <c r="T2278"/>
    </row>
    <row r="2279" spans="2:20" ht="15.75" thickBot="1" x14ac:dyDescent="0.3">
      <c r="B2279" s="19" t="str">
        <f t="shared" si="127"/>
        <v>106394 C</v>
      </c>
      <c r="C2279" s="19" t="str">
        <f t="shared" si="128"/>
        <v>GRIESMAR PASCAL</v>
      </c>
      <c r="D2279" s="19" t="str">
        <f t="shared" si="129"/>
        <v>05043 – ACAD. TAPIS VERT DE REIMS</v>
      </c>
      <c r="R2279" s="11" t="str">
        <f t="shared" si="126"/>
        <v>106394 C</v>
      </c>
      <c r="T2279"/>
    </row>
    <row r="2280" spans="2:20" ht="15.75" thickBot="1" x14ac:dyDescent="0.3">
      <c r="B2280" s="19" t="str">
        <f t="shared" si="127"/>
        <v>015575 B</v>
      </c>
      <c r="C2280" s="19" t="str">
        <f t="shared" si="128"/>
        <v>GRIMLER WILFRIED</v>
      </c>
      <c r="D2280" s="19" t="str">
        <f t="shared" si="129"/>
        <v>11032 – BILLARD CLUB HOMECOURT</v>
      </c>
      <c r="R2280" s="11" t="str">
        <f t="shared" si="126"/>
        <v>015575 B</v>
      </c>
      <c r="T2280"/>
    </row>
    <row r="2281" spans="2:20" ht="15.75" thickBot="1" x14ac:dyDescent="0.3">
      <c r="B2281" s="19" t="str">
        <f t="shared" si="127"/>
        <v>160544 E</v>
      </c>
      <c r="C2281" s="19" t="str">
        <f t="shared" si="128"/>
        <v>GRIMOT JEAN LUC</v>
      </c>
      <c r="D2281" s="19" t="str">
        <f t="shared" si="129"/>
        <v>11044 – SAINT-DIE DES VOSGES BILLARD</v>
      </c>
      <c r="R2281" s="11" t="str">
        <f t="shared" si="126"/>
        <v>160544 E</v>
      </c>
      <c r="T2281"/>
    </row>
    <row r="2282" spans="2:20" ht="15.75" thickBot="1" x14ac:dyDescent="0.3">
      <c r="B2282" s="19" t="str">
        <f t="shared" si="127"/>
        <v>135192 S</v>
      </c>
      <c r="C2282" s="19" t="str">
        <f t="shared" si="128"/>
        <v>GROSDEMANGE BERNARD</v>
      </c>
      <c r="D2282" s="19" t="str">
        <f t="shared" si="129"/>
        <v>11034 – BILLARD CLUB EPINAL</v>
      </c>
      <c r="R2282" s="11" t="str">
        <f t="shared" si="126"/>
        <v>135192 S</v>
      </c>
      <c r="T2282"/>
    </row>
    <row r="2283" spans="2:20" ht="15.75" thickBot="1" x14ac:dyDescent="0.3">
      <c r="B2283" s="19" t="str">
        <f t="shared" si="127"/>
        <v>010274 E</v>
      </c>
      <c r="C2283" s="19" t="str">
        <f t="shared" si="128"/>
        <v>GROSS FRANCIS</v>
      </c>
      <c r="D2283" s="19" t="str">
        <f t="shared" si="129"/>
        <v>01004 – B.C. BISCHHEIM</v>
      </c>
      <c r="R2283" s="11" t="str">
        <f t="shared" si="126"/>
        <v>010274 E</v>
      </c>
      <c r="T2283"/>
    </row>
    <row r="2284" spans="2:20" ht="15.75" thickBot="1" x14ac:dyDescent="0.3">
      <c r="B2284" s="19" t="str">
        <f t="shared" si="127"/>
        <v>167129 M</v>
      </c>
      <c r="C2284" s="19" t="str">
        <f t="shared" si="128"/>
        <v>GRUNENBERGER OLIVIER</v>
      </c>
      <c r="D2284" s="19" t="str">
        <f t="shared" si="129"/>
        <v>05001 – ACAD.CHARLEVILLE-MEZIERES</v>
      </c>
      <c r="R2284" s="11" t="str">
        <f t="shared" si="126"/>
        <v>167129 M</v>
      </c>
      <c r="T2284"/>
    </row>
    <row r="2285" spans="2:20" ht="15.75" thickBot="1" x14ac:dyDescent="0.3">
      <c r="B2285" s="19" t="str">
        <f t="shared" si="127"/>
        <v>143970 I</v>
      </c>
      <c r="C2285" s="19" t="str">
        <f t="shared" si="128"/>
        <v>GRUYER PASCAL</v>
      </c>
      <c r="D2285" s="19" t="str">
        <f t="shared" si="129"/>
        <v>05035 – ROMILLY SPORT 10 SECTION BILLARD</v>
      </c>
      <c r="R2285" s="11" t="str">
        <f t="shared" si="126"/>
        <v>143970 I</v>
      </c>
      <c r="T2285"/>
    </row>
    <row r="2286" spans="2:20" ht="15.75" thickBot="1" x14ac:dyDescent="0.3">
      <c r="B2286" s="19" t="str">
        <f t="shared" si="127"/>
        <v>015020 S</v>
      </c>
      <c r="C2286" s="19" t="str">
        <f t="shared" si="128"/>
        <v>GUCKERT CHRISTIAN</v>
      </c>
      <c r="D2286" s="19" t="str">
        <f t="shared" si="129"/>
        <v>11005 – E.S. HAGONDANGE</v>
      </c>
      <c r="R2286" s="11" t="str">
        <f t="shared" si="126"/>
        <v>015020 S</v>
      </c>
      <c r="T2286"/>
    </row>
    <row r="2287" spans="2:20" ht="15.75" thickBot="1" x14ac:dyDescent="0.3">
      <c r="B2287" s="19" t="str">
        <f t="shared" si="127"/>
        <v>015269 H</v>
      </c>
      <c r="C2287" s="19" t="str">
        <f t="shared" si="128"/>
        <v>GUERREIRO JEREMY</v>
      </c>
      <c r="D2287" s="19" t="str">
        <f t="shared" si="129"/>
        <v>11047 – C.A.B. COMMERCY</v>
      </c>
      <c r="R2287" s="11" t="str">
        <f t="shared" si="126"/>
        <v>015269 H</v>
      </c>
      <c r="T2287"/>
    </row>
    <row r="2288" spans="2:20" ht="15.75" thickBot="1" x14ac:dyDescent="0.3">
      <c r="B2288" s="19" t="str">
        <f t="shared" si="127"/>
        <v>015049 V</v>
      </c>
      <c r="C2288" s="19" t="str">
        <f t="shared" si="128"/>
        <v>GUIDAT STEPHANE</v>
      </c>
      <c r="D2288" s="19" t="str">
        <f t="shared" si="129"/>
        <v>11048 – ACADEMIE DE BILLARD DE ST DIZIER</v>
      </c>
      <c r="R2288" s="11" t="str">
        <f t="shared" si="126"/>
        <v>015049 V</v>
      </c>
      <c r="T2288"/>
    </row>
    <row r="2289" spans="2:20" ht="15.75" thickBot="1" x14ac:dyDescent="0.3">
      <c r="B2289" s="19" t="str">
        <f t="shared" si="127"/>
        <v>147976 T</v>
      </c>
      <c r="C2289" s="19" t="str">
        <f t="shared" si="128"/>
        <v>GUILLAUME DANIEL</v>
      </c>
      <c r="D2289" s="19" t="str">
        <f t="shared" si="129"/>
        <v>05043 – ACAD. TAPIS VERT DE REIMS</v>
      </c>
      <c r="R2289" s="11" t="str">
        <f t="shared" si="126"/>
        <v>147976 T</v>
      </c>
      <c r="T2289"/>
    </row>
    <row r="2290" spans="2:20" ht="15.75" thickBot="1" x14ac:dyDescent="0.3">
      <c r="B2290" s="19" t="str">
        <f t="shared" si="127"/>
        <v>101989 R</v>
      </c>
      <c r="C2290" s="19" t="str">
        <f t="shared" si="128"/>
        <v>GUIOT FABRICE</v>
      </c>
      <c r="D2290" s="19" t="str">
        <f t="shared" si="129"/>
        <v>01006 – AMICALE DE BILLARD ECKBOLSHEIM</v>
      </c>
      <c r="R2290" s="11" t="str">
        <f t="shared" si="126"/>
        <v>101989 R</v>
      </c>
      <c r="T2290"/>
    </row>
    <row r="2291" spans="2:20" ht="15.75" thickBot="1" x14ac:dyDescent="0.3">
      <c r="B2291" s="19" t="str">
        <f t="shared" si="127"/>
        <v>010315 T</v>
      </c>
      <c r="C2291" s="19" t="str">
        <f t="shared" si="128"/>
        <v>GUIOT RICHARD</v>
      </c>
      <c r="D2291" s="19" t="str">
        <f t="shared" si="129"/>
        <v>01020 – B.C. 1947 SELESTAT</v>
      </c>
      <c r="R2291" s="11" t="str">
        <f t="shared" si="126"/>
        <v>010315 T</v>
      </c>
      <c r="T2291"/>
    </row>
    <row r="2292" spans="2:20" ht="15.75" thickBot="1" x14ac:dyDescent="0.3">
      <c r="B2292" s="19" t="str">
        <f t="shared" si="127"/>
        <v>015126 U</v>
      </c>
      <c r="C2292" s="19" t="str">
        <f t="shared" si="128"/>
        <v>GUIOT SYLVAIN</v>
      </c>
      <c r="D2292" s="19" t="str">
        <f t="shared" si="129"/>
        <v>11063 – S.A.VERDUN SECTION BILLARD</v>
      </c>
      <c r="R2292" s="11" t="str">
        <f t="shared" si="126"/>
        <v>015126 U</v>
      </c>
      <c r="T2292"/>
    </row>
    <row r="2293" spans="2:20" ht="15.75" thickBot="1" x14ac:dyDescent="0.3">
      <c r="B2293" s="19" t="str">
        <f t="shared" si="127"/>
        <v>010035 Z</v>
      </c>
      <c r="C2293" s="19" t="str">
        <f t="shared" si="128"/>
        <v>GULLY ANDRE</v>
      </c>
      <c r="D2293" s="19" t="str">
        <f t="shared" si="129"/>
        <v>01006 – AMICALE DE BILLARD ECKBOLSHEIM</v>
      </c>
      <c r="R2293" s="11" t="str">
        <f t="shared" si="126"/>
        <v>010035 Z</v>
      </c>
      <c r="T2293"/>
    </row>
    <row r="2294" spans="2:20" ht="15.75" thickBot="1" x14ac:dyDescent="0.3">
      <c r="B2294" s="19" t="str">
        <f t="shared" si="127"/>
        <v>010235 R</v>
      </c>
      <c r="C2294" s="19" t="str">
        <f t="shared" si="128"/>
        <v>GUTERL RICHARD</v>
      </c>
      <c r="D2294" s="19" t="str">
        <f t="shared" si="129"/>
        <v>01050 – AMIS DU BILLARD HOENHEIM</v>
      </c>
      <c r="R2294" s="11" t="str">
        <f t="shared" si="126"/>
        <v>010235 R</v>
      </c>
      <c r="T2294"/>
    </row>
    <row r="2295" spans="2:20" ht="15.75" thickBot="1" x14ac:dyDescent="0.3">
      <c r="B2295" s="19" t="str">
        <f t="shared" si="127"/>
        <v>011938 E</v>
      </c>
      <c r="C2295" s="19" t="str">
        <f t="shared" si="128"/>
        <v>GUY BERNARD</v>
      </c>
      <c r="D2295" s="19" t="str">
        <f t="shared" si="129"/>
        <v>05035 – ROMILLY SPORT 10 SECTION BILLARD</v>
      </c>
      <c r="R2295" s="11" t="str">
        <f t="shared" si="126"/>
        <v>011938 E</v>
      </c>
      <c r="T2295"/>
    </row>
    <row r="2296" spans="2:20" ht="15.75" thickBot="1" x14ac:dyDescent="0.3">
      <c r="B2296" s="19" t="str">
        <f t="shared" si="127"/>
        <v>102769 R</v>
      </c>
      <c r="C2296" s="19" t="str">
        <f t="shared" si="128"/>
        <v>HABCHI RABAH</v>
      </c>
      <c r="D2296" s="19" t="str">
        <f t="shared" si="129"/>
        <v>11005 – E.S. HAGONDANGE</v>
      </c>
      <c r="R2296" s="11" t="str">
        <f t="shared" si="126"/>
        <v>102769 R</v>
      </c>
      <c r="T2296"/>
    </row>
    <row r="2297" spans="2:20" ht="15.75" thickBot="1" x14ac:dyDescent="0.3">
      <c r="B2297" s="19" t="str">
        <f t="shared" si="127"/>
        <v>010324 C</v>
      </c>
      <c r="C2297" s="19" t="str">
        <f t="shared" si="128"/>
        <v>HABERER CLAUDE</v>
      </c>
      <c r="D2297" s="19" t="str">
        <f t="shared" si="129"/>
        <v>01035 – B.C. 60 COCOBEN</v>
      </c>
      <c r="R2297" s="11" t="str">
        <f t="shared" si="126"/>
        <v>010324 C</v>
      </c>
      <c r="T2297"/>
    </row>
    <row r="2298" spans="2:20" ht="15.75" thickBot="1" x14ac:dyDescent="0.3">
      <c r="B2298" s="19" t="str">
        <f t="shared" si="127"/>
        <v>102079 D</v>
      </c>
      <c r="C2298" s="19" t="str">
        <f t="shared" si="128"/>
        <v>HABY CLAUDE</v>
      </c>
      <c r="D2298" s="19" t="str">
        <f t="shared" si="129"/>
        <v>01044 – F.C. MULHOUSE</v>
      </c>
      <c r="R2298" s="11" t="str">
        <f t="shared" si="126"/>
        <v>102079 D</v>
      </c>
      <c r="T2298"/>
    </row>
    <row r="2299" spans="2:20" ht="15.75" thickBot="1" x14ac:dyDescent="0.3">
      <c r="B2299" s="19" t="str">
        <f t="shared" si="127"/>
        <v>137302 W</v>
      </c>
      <c r="C2299" s="19" t="str">
        <f t="shared" si="128"/>
        <v>HABY JEAN</v>
      </c>
      <c r="D2299" s="19" t="str">
        <f t="shared" si="129"/>
        <v>01041 – COLMAR BILLARD CLUB 71</v>
      </c>
      <c r="R2299" s="11" t="str">
        <f t="shared" si="126"/>
        <v>137302 W</v>
      </c>
      <c r="T2299"/>
    </row>
    <row r="2300" spans="2:20" ht="15.75" thickBot="1" x14ac:dyDescent="0.3">
      <c r="B2300" s="19" t="str">
        <f t="shared" si="127"/>
        <v>101994 W</v>
      </c>
      <c r="C2300" s="19" t="str">
        <f t="shared" si="128"/>
        <v>HAFFEN SEBASTIEN</v>
      </c>
      <c r="D2300" s="19" t="str">
        <f t="shared" si="129"/>
        <v>01010 – B.C. LINGOLSHEIM</v>
      </c>
      <c r="R2300" s="11" t="str">
        <f t="shared" si="126"/>
        <v>101994 W</v>
      </c>
      <c r="T2300"/>
    </row>
    <row r="2301" spans="2:20" ht="15.75" thickBot="1" x14ac:dyDescent="0.3">
      <c r="B2301" s="19" t="str">
        <f t="shared" si="127"/>
        <v>145498 C</v>
      </c>
      <c r="C2301" s="19" t="str">
        <f t="shared" si="128"/>
        <v>HAINGUE JACKIE</v>
      </c>
      <c r="D2301" s="19" t="str">
        <f t="shared" si="129"/>
        <v>05043 – ACAD. TAPIS VERT DE REIMS</v>
      </c>
      <c r="R2301" s="11" t="str">
        <f t="shared" si="126"/>
        <v>145498 C</v>
      </c>
      <c r="T2301"/>
    </row>
    <row r="2302" spans="2:20" ht="15.75" thickBot="1" x14ac:dyDescent="0.3">
      <c r="B2302" s="19" t="str">
        <f t="shared" si="127"/>
        <v>014894 W</v>
      </c>
      <c r="C2302" s="19" t="str">
        <f t="shared" si="128"/>
        <v>HAININ ALAIN</v>
      </c>
      <c r="D2302" s="19" t="str">
        <f t="shared" si="129"/>
        <v>11032 – BILLARD CLUB HOMECOURT</v>
      </c>
      <c r="R2302" s="11" t="str">
        <f t="shared" si="126"/>
        <v>014894 W</v>
      </c>
      <c r="T2302"/>
    </row>
    <row r="2303" spans="2:20" ht="15.75" thickBot="1" x14ac:dyDescent="0.3">
      <c r="B2303" s="19" t="str">
        <f t="shared" si="127"/>
        <v>103799 H</v>
      </c>
      <c r="C2303" s="19" t="str">
        <f t="shared" si="128"/>
        <v>HAININ ERIC</v>
      </c>
      <c r="D2303" s="19" t="str">
        <f t="shared" si="129"/>
        <v>11032 – BILLARD CLUB HOMECOURT</v>
      </c>
      <c r="R2303" s="11" t="str">
        <f t="shared" si="126"/>
        <v>103799 H</v>
      </c>
      <c r="T2303"/>
    </row>
    <row r="2304" spans="2:20" ht="15.75" thickBot="1" x14ac:dyDescent="0.3">
      <c r="B2304" s="19" t="str">
        <f t="shared" si="127"/>
        <v>112336 Q</v>
      </c>
      <c r="C2304" s="19" t="str">
        <f t="shared" si="128"/>
        <v>HAININ FREDERIC</v>
      </c>
      <c r="D2304" s="19" t="str">
        <f t="shared" si="129"/>
        <v>11032 – BILLARD CLUB HOMECOURT</v>
      </c>
      <c r="R2304" s="11" t="str">
        <f t="shared" si="126"/>
        <v>112336 Q</v>
      </c>
      <c r="T2304"/>
    </row>
    <row r="2305" spans="2:20" ht="15.75" thickBot="1" x14ac:dyDescent="0.3">
      <c r="B2305" s="19" t="str">
        <f t="shared" si="127"/>
        <v>122984 E</v>
      </c>
      <c r="C2305" s="19" t="str">
        <f t="shared" si="128"/>
        <v>HALET FABRICE</v>
      </c>
      <c r="D2305" s="19" t="str">
        <f t="shared" si="129"/>
        <v>05041 – BILLARD CLUB DE GRAUVES</v>
      </c>
      <c r="R2305" s="11" t="str">
        <f t="shared" si="126"/>
        <v>122984 E</v>
      </c>
      <c r="T2305"/>
    </row>
    <row r="2306" spans="2:20" ht="15.75" thickBot="1" x14ac:dyDescent="0.3">
      <c r="B2306" s="19" t="str">
        <f t="shared" si="127"/>
        <v>015464 U</v>
      </c>
      <c r="C2306" s="19" t="str">
        <f t="shared" si="128"/>
        <v>HAMMEN MICHAEL</v>
      </c>
      <c r="D2306" s="19" t="str">
        <f t="shared" si="129"/>
        <v>11067 – BILLARD CLUB FLORANGE</v>
      </c>
      <c r="R2306" s="11" t="str">
        <f t="shared" ref="R2306:R2369" si="130">B2306</f>
        <v>015464 U</v>
      </c>
      <c r="T2306"/>
    </row>
    <row r="2307" spans="2:20" ht="15.75" thickBot="1" x14ac:dyDescent="0.3">
      <c r="B2307" s="19" t="str">
        <f t="shared" si="127"/>
        <v>015161 D</v>
      </c>
      <c r="C2307" s="19" t="str">
        <f t="shared" si="128"/>
        <v>HANSER JEAN MARIE</v>
      </c>
      <c r="D2307" s="19" t="str">
        <f t="shared" si="129"/>
        <v>11013 – BILLARD CLUB METZ</v>
      </c>
      <c r="R2307" s="11" t="str">
        <f t="shared" si="130"/>
        <v>015161 D</v>
      </c>
      <c r="T2307"/>
    </row>
    <row r="2308" spans="2:20" ht="15.75" thickBot="1" x14ac:dyDescent="0.3">
      <c r="B2308" s="19" t="str">
        <f t="shared" si="127"/>
        <v>012025 N</v>
      </c>
      <c r="C2308" s="19" t="str">
        <f t="shared" si="128"/>
        <v>HARNISCH PASCAL</v>
      </c>
      <c r="D2308" s="19" t="str">
        <f t="shared" si="129"/>
        <v>05043 – ACAD. TAPIS VERT DE REIMS</v>
      </c>
      <c r="R2308" s="11" t="str">
        <f t="shared" si="130"/>
        <v>012025 N</v>
      </c>
      <c r="T2308"/>
    </row>
    <row r="2309" spans="2:20" ht="15.75" thickBot="1" x14ac:dyDescent="0.3">
      <c r="B2309" s="19" t="str">
        <f t="shared" si="127"/>
        <v>122442 I</v>
      </c>
      <c r="C2309" s="19" t="str">
        <f t="shared" si="128"/>
        <v>HARTHONG ALAIN</v>
      </c>
      <c r="D2309" s="19" t="str">
        <f t="shared" si="129"/>
        <v>01041 – COLMAR BILLARD CLUB 71</v>
      </c>
      <c r="R2309" s="11" t="str">
        <f t="shared" si="130"/>
        <v>122442 I</v>
      </c>
      <c r="T2309"/>
    </row>
    <row r="2310" spans="2:20" ht="15.75" thickBot="1" x14ac:dyDescent="0.3">
      <c r="B2310" s="19" t="str">
        <f t="shared" si="127"/>
        <v>015094 O</v>
      </c>
      <c r="C2310" s="19" t="str">
        <f t="shared" si="128"/>
        <v>HATIER OLIVIER</v>
      </c>
      <c r="D2310" s="19" t="str">
        <f t="shared" si="129"/>
        <v>11050 – BILLARD CLUB SAINT MIHIEL</v>
      </c>
      <c r="R2310" s="11" t="str">
        <f t="shared" si="130"/>
        <v>015094 O</v>
      </c>
      <c r="T2310"/>
    </row>
    <row r="2311" spans="2:20" ht="15.75" thickBot="1" x14ac:dyDescent="0.3">
      <c r="B2311" s="19" t="str">
        <f t="shared" si="127"/>
        <v>132373 H</v>
      </c>
      <c r="C2311" s="19" t="str">
        <f t="shared" si="128"/>
        <v>HEMARD GILLES</v>
      </c>
      <c r="D2311" s="19" t="str">
        <f t="shared" si="129"/>
        <v>05028 – BILLARD CLUB DE MARIGNY ST FLAVY</v>
      </c>
      <c r="R2311" s="11" t="str">
        <f t="shared" si="130"/>
        <v>132373 H</v>
      </c>
      <c r="T2311"/>
    </row>
    <row r="2312" spans="2:20" ht="15.75" thickBot="1" x14ac:dyDescent="0.3">
      <c r="B2312" s="19" t="str">
        <f t="shared" si="127"/>
        <v>015287 Z</v>
      </c>
      <c r="C2312" s="19" t="str">
        <f t="shared" si="128"/>
        <v>HENNEQUIN NICOLAS</v>
      </c>
      <c r="D2312" s="19" t="str">
        <f t="shared" si="129"/>
        <v>11049 – BILLARD CLUB MONTIER EN DER</v>
      </c>
      <c r="R2312" s="11" t="str">
        <f t="shared" si="130"/>
        <v>015287 Z</v>
      </c>
      <c r="T2312"/>
    </row>
    <row r="2313" spans="2:20" ht="15.75" thickBot="1" x14ac:dyDescent="0.3">
      <c r="B2313" s="19" t="str">
        <f t="shared" si="127"/>
        <v>129992 S</v>
      </c>
      <c r="C2313" s="19" t="str">
        <f t="shared" si="128"/>
        <v>HENRICH SONIA</v>
      </c>
      <c r="D2313" s="19" t="str">
        <f t="shared" si="129"/>
        <v>01004 – B.C. BISCHHEIM</v>
      </c>
      <c r="R2313" s="11" t="str">
        <f t="shared" si="130"/>
        <v>129992 S</v>
      </c>
      <c r="T2313"/>
    </row>
    <row r="2314" spans="2:20" ht="15.75" thickBot="1" x14ac:dyDescent="0.3">
      <c r="B2314" s="19" t="str">
        <f t="shared" si="127"/>
        <v>015499 D</v>
      </c>
      <c r="C2314" s="19" t="str">
        <f t="shared" si="128"/>
        <v>HENRION CHRISTIAN</v>
      </c>
      <c r="D2314" s="19" t="str">
        <f t="shared" si="129"/>
        <v>11029 – BILLARD CLUB MUSSIPONTAIN</v>
      </c>
      <c r="R2314" s="11" t="str">
        <f t="shared" si="130"/>
        <v>015499 D</v>
      </c>
      <c r="T2314"/>
    </row>
    <row r="2315" spans="2:20" ht="15.75" thickBot="1" x14ac:dyDescent="0.3">
      <c r="B2315" s="19" t="str">
        <f t="shared" si="127"/>
        <v>161513 H</v>
      </c>
      <c r="C2315" s="19" t="str">
        <f t="shared" si="128"/>
        <v>HENRY DOMINIQUE</v>
      </c>
      <c r="D2315" s="19" t="str">
        <f t="shared" si="129"/>
        <v>05047 – BILLARD CLUB SEZANNAIS</v>
      </c>
      <c r="R2315" s="11" t="str">
        <f t="shared" si="130"/>
        <v>161513 H</v>
      </c>
      <c r="T2315"/>
    </row>
    <row r="2316" spans="2:20" ht="15.75" thickBot="1" x14ac:dyDescent="0.3">
      <c r="B2316" s="19" t="str">
        <f t="shared" si="127"/>
        <v>011753 B</v>
      </c>
      <c r="C2316" s="19" t="str">
        <f t="shared" si="128"/>
        <v>HENRY MICHEL</v>
      </c>
      <c r="D2316" s="19" t="str">
        <f t="shared" si="129"/>
        <v>05034 – BILLARD TROYES AGGLO</v>
      </c>
      <c r="R2316" s="11" t="str">
        <f t="shared" si="130"/>
        <v>011753 B</v>
      </c>
      <c r="T2316"/>
    </row>
    <row r="2317" spans="2:20" ht="15.75" thickBot="1" x14ac:dyDescent="0.3">
      <c r="B2317" s="19" t="str">
        <f t="shared" si="127"/>
        <v>149664 D</v>
      </c>
      <c r="C2317" s="19" t="str">
        <f t="shared" si="128"/>
        <v>HERITIER DANIEL</v>
      </c>
      <c r="D2317" s="19" t="str">
        <f t="shared" si="129"/>
        <v>01049 – B.C. BARR</v>
      </c>
      <c r="R2317" s="11" t="str">
        <f t="shared" si="130"/>
        <v>149664 D</v>
      </c>
      <c r="T2317"/>
    </row>
    <row r="2318" spans="2:20" ht="15.75" thickBot="1" x14ac:dyDescent="0.3">
      <c r="B2318" s="19" t="str">
        <f t="shared" si="127"/>
        <v>128807 D</v>
      </c>
      <c r="C2318" s="19" t="str">
        <f t="shared" si="128"/>
        <v>HERMAL MATHIEU</v>
      </c>
      <c r="D2318" s="19" t="str">
        <f t="shared" si="129"/>
        <v>11035 – C.B. SARREGUEMINES</v>
      </c>
      <c r="R2318" s="11" t="str">
        <f t="shared" si="130"/>
        <v>128807 D</v>
      </c>
      <c r="T2318"/>
    </row>
    <row r="2319" spans="2:20" ht="15.75" thickBot="1" x14ac:dyDescent="0.3">
      <c r="B2319" s="19" t="str">
        <f t="shared" si="127"/>
        <v>010155 P</v>
      </c>
      <c r="C2319" s="19" t="str">
        <f t="shared" si="128"/>
        <v>HERMANN CLAUDE</v>
      </c>
      <c r="D2319" s="19" t="str">
        <f t="shared" si="129"/>
        <v>01031 – B.C. ERSTEIN</v>
      </c>
      <c r="R2319" s="11" t="str">
        <f t="shared" si="130"/>
        <v>010155 P</v>
      </c>
      <c r="T2319"/>
    </row>
    <row r="2320" spans="2:20" ht="15.75" thickBot="1" x14ac:dyDescent="0.3">
      <c r="B2320" s="19" t="str">
        <f t="shared" si="127"/>
        <v>101982 K</v>
      </c>
      <c r="C2320" s="19" t="str">
        <f t="shared" si="128"/>
        <v>HERNANDEZ HUGO</v>
      </c>
      <c r="D2320" s="19" t="str">
        <f t="shared" si="129"/>
        <v>01016 – B.C. HAGUENAU</v>
      </c>
      <c r="R2320" s="11" t="str">
        <f t="shared" si="130"/>
        <v>101982 K</v>
      </c>
      <c r="T2320"/>
    </row>
    <row r="2321" spans="2:20" ht="15.75" thickBot="1" x14ac:dyDescent="0.3">
      <c r="B2321" s="19" t="str">
        <f t="shared" si="127"/>
        <v>131594 I</v>
      </c>
      <c r="C2321" s="19" t="str">
        <f t="shared" si="128"/>
        <v>HERTFELDER BERNARD</v>
      </c>
      <c r="D2321" s="19" t="str">
        <f t="shared" si="129"/>
        <v>01020 – B.C. 1947 SELESTAT</v>
      </c>
      <c r="R2321" s="11" t="str">
        <f t="shared" si="130"/>
        <v>131594 I</v>
      </c>
      <c r="T2321"/>
    </row>
    <row r="2322" spans="2:20" ht="15.75" thickBot="1" x14ac:dyDescent="0.3">
      <c r="B2322" s="19" t="str">
        <f t="shared" ref="B2322:B2385" si="131">J322</f>
        <v>012329 F</v>
      </c>
      <c r="C2322" s="19" t="str">
        <f t="shared" ref="C2322:C2385" si="132">K322</f>
        <v>HERVELIN GABRIEL</v>
      </c>
      <c r="D2322" s="19" t="str">
        <f t="shared" ref="D2322:D2385" si="133">L322</f>
        <v>11048 – ACADEMIE DE BILLARD DE ST DIZIER</v>
      </c>
      <c r="R2322" s="11" t="str">
        <f t="shared" si="130"/>
        <v>012329 F</v>
      </c>
      <c r="T2322"/>
    </row>
    <row r="2323" spans="2:20" ht="15.75" thickBot="1" x14ac:dyDescent="0.3">
      <c r="B2323" s="19" t="str">
        <f t="shared" si="131"/>
        <v>125595 P</v>
      </c>
      <c r="C2323" s="19" t="str">
        <f t="shared" si="132"/>
        <v>HEYDMANN CLAUDE</v>
      </c>
      <c r="D2323" s="19" t="str">
        <f t="shared" si="133"/>
        <v>01004 – B.C. BISCHHEIM</v>
      </c>
      <c r="R2323" s="11" t="str">
        <f t="shared" si="130"/>
        <v>125595 P</v>
      </c>
      <c r="T2323"/>
    </row>
    <row r="2324" spans="2:20" ht="15.75" thickBot="1" x14ac:dyDescent="0.3">
      <c r="B2324" s="19" t="str">
        <f t="shared" si="131"/>
        <v>010430 E</v>
      </c>
      <c r="C2324" s="19" t="str">
        <f t="shared" si="132"/>
        <v>HEYDMANN JEAN PIERRE</v>
      </c>
      <c r="D2324" s="19" t="str">
        <f t="shared" si="133"/>
        <v>01004 – B.C. BISCHHEIM</v>
      </c>
      <c r="R2324" s="11" t="str">
        <f t="shared" si="130"/>
        <v>010430 E</v>
      </c>
      <c r="T2324"/>
    </row>
    <row r="2325" spans="2:20" ht="15.75" thickBot="1" x14ac:dyDescent="0.3">
      <c r="B2325" s="19" t="str">
        <f t="shared" si="131"/>
        <v>175831 W</v>
      </c>
      <c r="C2325" s="19" t="str">
        <f t="shared" si="132"/>
        <v>HIDOUIN PASCAL</v>
      </c>
      <c r="D2325" s="19" t="str">
        <f t="shared" si="133"/>
        <v>01016 – B.C. HAGUENAU</v>
      </c>
      <c r="R2325" s="11" t="str">
        <f t="shared" si="130"/>
        <v>175831 W</v>
      </c>
      <c r="T2325"/>
    </row>
    <row r="2326" spans="2:20" ht="15.75" thickBot="1" x14ac:dyDescent="0.3">
      <c r="B2326" s="19" t="str">
        <f t="shared" si="131"/>
        <v>023214 W</v>
      </c>
      <c r="C2326" s="19" t="str">
        <f t="shared" si="132"/>
        <v>HLUSZKO DENIS</v>
      </c>
      <c r="D2326" s="19" t="str">
        <f t="shared" si="133"/>
        <v>01027 – B.C. GUEBWILLER</v>
      </c>
      <c r="R2326" s="11" t="str">
        <f t="shared" si="130"/>
        <v>023214 W</v>
      </c>
      <c r="T2326"/>
    </row>
    <row r="2327" spans="2:20" ht="15.75" thickBot="1" x14ac:dyDescent="0.3">
      <c r="B2327" s="19" t="str">
        <f t="shared" si="131"/>
        <v>015299 L</v>
      </c>
      <c r="C2327" s="19" t="str">
        <f t="shared" si="132"/>
        <v>HOBIGAND GUY</v>
      </c>
      <c r="D2327" s="19" t="str">
        <f t="shared" si="133"/>
        <v>11042 – BILLARD CLUB STEPHANOIS</v>
      </c>
      <c r="R2327" s="11" t="str">
        <f t="shared" si="130"/>
        <v>015299 L</v>
      </c>
      <c r="T2327"/>
    </row>
    <row r="2328" spans="2:20" ht="15.75" thickBot="1" x14ac:dyDescent="0.3">
      <c r="B2328" s="19" t="str">
        <f t="shared" si="131"/>
        <v>140767 D</v>
      </c>
      <c r="C2328" s="19" t="str">
        <f t="shared" si="132"/>
        <v>HOEFFEL PIERRE</v>
      </c>
      <c r="D2328" s="19" t="str">
        <f t="shared" si="133"/>
        <v>11062 – CERCLE DE BILLARD FRANCAIS ST AVOLD</v>
      </c>
      <c r="R2328" s="11" t="str">
        <f t="shared" si="130"/>
        <v>140767 D</v>
      </c>
      <c r="T2328"/>
    </row>
    <row r="2329" spans="2:20" ht="15.75" thickBot="1" x14ac:dyDescent="0.3">
      <c r="B2329" s="19" t="str">
        <f t="shared" si="131"/>
        <v>010308 M</v>
      </c>
      <c r="C2329" s="19" t="str">
        <f t="shared" si="132"/>
        <v>HOERTH JEAN CLAUDE</v>
      </c>
      <c r="D2329" s="19" t="str">
        <f t="shared" si="133"/>
        <v>01049 – B.C. BARR</v>
      </c>
      <c r="R2329" s="11" t="str">
        <f t="shared" si="130"/>
        <v>010308 M</v>
      </c>
      <c r="T2329"/>
    </row>
    <row r="2330" spans="2:20" ht="15.75" thickBot="1" x14ac:dyDescent="0.3">
      <c r="B2330" s="19" t="str">
        <f t="shared" si="131"/>
        <v>015292 E</v>
      </c>
      <c r="C2330" s="19" t="str">
        <f t="shared" si="132"/>
        <v>HOFF GREGORY</v>
      </c>
      <c r="D2330" s="19" t="str">
        <f t="shared" si="133"/>
        <v>11021 – A.J.B. THIONVILLE</v>
      </c>
      <c r="R2330" s="11" t="str">
        <f t="shared" si="130"/>
        <v>015292 E</v>
      </c>
      <c r="T2330"/>
    </row>
    <row r="2331" spans="2:20" ht="15.75" thickBot="1" x14ac:dyDescent="0.3">
      <c r="B2331" s="19" t="str">
        <f t="shared" si="131"/>
        <v>010181 P</v>
      </c>
      <c r="C2331" s="19" t="str">
        <f t="shared" si="132"/>
        <v>HOFFER PASCAL</v>
      </c>
      <c r="D2331" s="19" t="str">
        <f t="shared" si="133"/>
        <v>01041 – COLMAR BILLARD CLUB 71</v>
      </c>
      <c r="R2331" s="11" t="str">
        <f t="shared" si="130"/>
        <v>010181 P</v>
      </c>
      <c r="T2331"/>
    </row>
    <row r="2332" spans="2:20" ht="15.75" thickBot="1" x14ac:dyDescent="0.3">
      <c r="B2332" s="19" t="str">
        <f t="shared" si="131"/>
        <v>132245 J</v>
      </c>
      <c r="C2332" s="19" t="str">
        <f t="shared" si="132"/>
        <v>HOLBEIN JEAN LOUIS</v>
      </c>
      <c r="D2332" s="19" t="str">
        <f t="shared" si="133"/>
        <v>01041 – COLMAR BILLARD CLUB 71</v>
      </c>
      <c r="R2332" s="11" t="str">
        <f t="shared" si="130"/>
        <v>132245 J</v>
      </c>
      <c r="T2332"/>
    </row>
    <row r="2333" spans="2:20" ht="15.75" thickBot="1" x14ac:dyDescent="0.3">
      <c r="B2333" s="19" t="str">
        <f t="shared" si="131"/>
        <v>010482 E</v>
      </c>
      <c r="C2333" s="19" t="str">
        <f t="shared" si="132"/>
        <v>HUBACH ANDRE</v>
      </c>
      <c r="D2333" s="19" t="str">
        <f t="shared" si="133"/>
        <v>01020 – B.C. 1947 SELESTAT</v>
      </c>
      <c r="R2333" s="11" t="str">
        <f t="shared" si="130"/>
        <v>010482 E</v>
      </c>
      <c r="T2333"/>
    </row>
    <row r="2334" spans="2:20" ht="15.75" thickBot="1" x14ac:dyDescent="0.3">
      <c r="B2334" s="19" t="str">
        <f t="shared" si="131"/>
        <v>011790 M</v>
      </c>
      <c r="C2334" s="19" t="str">
        <f t="shared" si="132"/>
        <v>HUGUES FRANCIS</v>
      </c>
      <c r="D2334" s="19" t="str">
        <f t="shared" si="133"/>
        <v>05042 – ACAD.CHALONNAISE DE BILLARD</v>
      </c>
      <c r="R2334" s="11" t="str">
        <f t="shared" si="130"/>
        <v>011790 M</v>
      </c>
      <c r="T2334"/>
    </row>
    <row r="2335" spans="2:20" ht="15.75" thickBot="1" x14ac:dyDescent="0.3">
      <c r="B2335" s="19" t="str">
        <f t="shared" si="131"/>
        <v>010369 V</v>
      </c>
      <c r="C2335" s="19" t="str">
        <f t="shared" si="132"/>
        <v>HUMMEL GERARD</v>
      </c>
      <c r="D2335" s="19" t="str">
        <f t="shared" si="133"/>
        <v>01016 – B.C. HAGUENAU</v>
      </c>
      <c r="R2335" s="11" t="str">
        <f t="shared" si="130"/>
        <v>010369 V</v>
      </c>
      <c r="T2335"/>
    </row>
    <row r="2336" spans="2:20" ht="15.75" thickBot="1" x14ac:dyDescent="0.3">
      <c r="B2336" s="19" t="str">
        <f t="shared" si="131"/>
        <v>011733 H</v>
      </c>
      <c r="C2336" s="19" t="str">
        <f t="shared" si="132"/>
        <v>HUSSON PHILIPPE</v>
      </c>
      <c r="D2336" s="19" t="str">
        <f t="shared" si="133"/>
        <v>05001 – ACAD.CHARLEVILLE-MEZIERES</v>
      </c>
      <c r="R2336" s="11" t="str">
        <f t="shared" si="130"/>
        <v>011733 H</v>
      </c>
      <c r="T2336"/>
    </row>
    <row r="2337" spans="2:20" ht="15.75" thickBot="1" x14ac:dyDescent="0.3">
      <c r="B2337" s="19" t="str">
        <f t="shared" si="131"/>
        <v>132184 A</v>
      </c>
      <c r="C2337" s="19" t="str">
        <f t="shared" si="132"/>
        <v>HUSSON SERGE</v>
      </c>
      <c r="D2337" s="19" t="str">
        <f t="shared" si="133"/>
        <v>05043 – ACAD. TAPIS VERT DE REIMS</v>
      </c>
      <c r="R2337" s="11" t="str">
        <f t="shared" si="130"/>
        <v>132184 A</v>
      </c>
      <c r="T2337"/>
    </row>
    <row r="2338" spans="2:20" ht="15.75" thickBot="1" x14ac:dyDescent="0.3">
      <c r="B2338" s="19" t="str">
        <f t="shared" si="131"/>
        <v>014776 I</v>
      </c>
      <c r="C2338" s="19" t="str">
        <f t="shared" si="132"/>
        <v>ILTIS FRANCOIS</v>
      </c>
      <c r="D2338" s="19" t="str">
        <f t="shared" si="133"/>
        <v>11005 – E.S. HAGONDANGE</v>
      </c>
      <c r="R2338" s="11" t="str">
        <f t="shared" si="130"/>
        <v>014776 I</v>
      </c>
      <c r="T2338"/>
    </row>
    <row r="2339" spans="2:20" ht="15.75" thickBot="1" x14ac:dyDescent="0.3">
      <c r="B2339" s="19" t="str">
        <f t="shared" si="131"/>
        <v>137315 J</v>
      </c>
      <c r="C2339" s="19" t="str">
        <f t="shared" si="132"/>
        <v>INANC SAHIN</v>
      </c>
      <c r="D2339" s="19" t="str">
        <f t="shared" si="133"/>
        <v>01027 – B.C. GUEBWILLER</v>
      </c>
      <c r="R2339" s="11" t="str">
        <f t="shared" si="130"/>
        <v>137315 J</v>
      </c>
      <c r="T2339"/>
    </row>
    <row r="2340" spans="2:20" ht="15.75" thickBot="1" x14ac:dyDescent="0.3">
      <c r="B2340" s="19" t="str">
        <f t="shared" si="131"/>
        <v>015290 C</v>
      </c>
      <c r="C2340" s="19" t="str">
        <f t="shared" si="132"/>
        <v>INFANTINO BENEDETTO</v>
      </c>
      <c r="D2340" s="19" t="str">
        <f t="shared" si="133"/>
        <v>11037 – C.B. PETITE ROSSELLE</v>
      </c>
      <c r="R2340" s="11" t="str">
        <f t="shared" si="130"/>
        <v>015290 C</v>
      </c>
      <c r="T2340"/>
    </row>
    <row r="2341" spans="2:20" ht="15.75" thickBot="1" x14ac:dyDescent="0.3">
      <c r="B2341" s="19" t="str">
        <f t="shared" si="131"/>
        <v>014860 O</v>
      </c>
      <c r="C2341" s="19" t="str">
        <f t="shared" si="132"/>
        <v>ISSELIN GUY</v>
      </c>
      <c r="D2341" s="19" t="str">
        <f t="shared" si="133"/>
        <v>11055 – BILLARD CLUB TOULOIS</v>
      </c>
      <c r="R2341" s="11" t="str">
        <f t="shared" si="130"/>
        <v>014860 O</v>
      </c>
      <c r="T2341"/>
    </row>
    <row r="2342" spans="2:20" ht="15.75" thickBot="1" x14ac:dyDescent="0.3">
      <c r="B2342" s="19" t="str">
        <f t="shared" si="131"/>
        <v>015077 X</v>
      </c>
      <c r="C2342" s="19" t="str">
        <f t="shared" si="132"/>
        <v>JACQUEL JEAN</v>
      </c>
      <c r="D2342" s="19" t="str">
        <f t="shared" si="133"/>
        <v>11052 – BILLARD CLUB FRIGNICOURT</v>
      </c>
      <c r="R2342" s="11" t="str">
        <f t="shared" si="130"/>
        <v>015077 X</v>
      </c>
      <c r="T2342"/>
    </row>
    <row r="2343" spans="2:20" ht="15.75" thickBot="1" x14ac:dyDescent="0.3">
      <c r="B2343" s="19" t="str">
        <f t="shared" si="131"/>
        <v>140750 M</v>
      </c>
      <c r="C2343" s="19" t="str">
        <f t="shared" si="132"/>
        <v>JACQUEMIN CHRISTIAN</v>
      </c>
      <c r="D2343" s="19" t="str">
        <f t="shared" si="133"/>
        <v>11034 – BILLARD CLUB EPINAL</v>
      </c>
      <c r="R2343" s="11" t="str">
        <f t="shared" si="130"/>
        <v>140750 M</v>
      </c>
      <c r="T2343"/>
    </row>
    <row r="2344" spans="2:20" ht="15.75" thickBot="1" x14ac:dyDescent="0.3">
      <c r="B2344" s="19" t="str">
        <f t="shared" si="131"/>
        <v>014913 P</v>
      </c>
      <c r="C2344" s="19" t="str">
        <f t="shared" si="132"/>
        <v>JACQUEMIN JOEL</v>
      </c>
      <c r="D2344" s="19" t="str">
        <f t="shared" si="133"/>
        <v>11034 – BILLARD CLUB EPINAL</v>
      </c>
      <c r="R2344" s="11" t="str">
        <f t="shared" si="130"/>
        <v>014913 P</v>
      </c>
      <c r="T2344"/>
    </row>
    <row r="2345" spans="2:20" ht="15.75" thickBot="1" x14ac:dyDescent="0.3">
      <c r="B2345" s="19" t="str">
        <f t="shared" si="131"/>
        <v>156805 Q</v>
      </c>
      <c r="C2345" s="19" t="str">
        <f t="shared" si="132"/>
        <v>JACQUENET ALAIN</v>
      </c>
      <c r="D2345" s="19" t="str">
        <f t="shared" si="133"/>
        <v>05028 – BILLARD CLUB DE MARIGNY ST FLAVY</v>
      </c>
      <c r="R2345" s="11" t="str">
        <f t="shared" si="130"/>
        <v>156805 Q</v>
      </c>
      <c r="T2345"/>
    </row>
    <row r="2346" spans="2:20" ht="15.75" thickBot="1" x14ac:dyDescent="0.3">
      <c r="B2346" s="19" t="str">
        <f t="shared" si="131"/>
        <v>014809 P</v>
      </c>
      <c r="C2346" s="19" t="str">
        <f t="shared" si="132"/>
        <v>JACQUIN ALAIN</v>
      </c>
      <c r="D2346" s="19" t="str">
        <f t="shared" si="133"/>
        <v>11003 – BILLARD CLUB BAN SAINT MARTIN</v>
      </c>
      <c r="R2346" s="11" t="str">
        <f t="shared" si="130"/>
        <v>014809 P</v>
      </c>
      <c r="T2346"/>
    </row>
    <row r="2347" spans="2:20" ht="15.75" thickBot="1" x14ac:dyDescent="0.3">
      <c r="B2347" s="19" t="str">
        <f t="shared" si="131"/>
        <v>171760 W</v>
      </c>
      <c r="C2347" s="19" t="str">
        <f t="shared" si="132"/>
        <v>JADOT GUY</v>
      </c>
      <c r="D2347" s="19" t="str">
        <f t="shared" si="133"/>
        <v>11051 – BILLARD CLUB BARISIEN</v>
      </c>
      <c r="R2347" s="11" t="str">
        <f t="shared" si="130"/>
        <v>171760 W</v>
      </c>
      <c r="T2347"/>
    </row>
    <row r="2348" spans="2:20" ht="15.75" thickBot="1" x14ac:dyDescent="0.3">
      <c r="B2348" s="19" t="str">
        <f t="shared" si="131"/>
        <v>015288 A</v>
      </c>
      <c r="C2348" s="19" t="str">
        <f t="shared" si="132"/>
        <v>JAFFRE CHRISTOPHE</v>
      </c>
      <c r="D2348" s="19" t="str">
        <f t="shared" si="133"/>
        <v>11051 – BILLARD CLUB BARISIEN</v>
      </c>
      <c r="R2348" s="11" t="str">
        <f t="shared" si="130"/>
        <v>015288 A</v>
      </c>
      <c r="T2348"/>
    </row>
    <row r="2349" spans="2:20" ht="15.75" thickBot="1" x14ac:dyDescent="0.3">
      <c r="B2349" s="19" t="str">
        <f t="shared" si="131"/>
        <v>132036 I</v>
      </c>
      <c r="C2349" s="19" t="str">
        <f t="shared" si="132"/>
        <v>JAHN WILFRIED</v>
      </c>
      <c r="D2349" s="19" t="str">
        <f t="shared" si="133"/>
        <v>01002 – B.C 1935 STRASBOURG-SCHILTIGHEIM</v>
      </c>
      <c r="R2349" s="11" t="str">
        <f t="shared" si="130"/>
        <v>132036 I</v>
      </c>
      <c r="T2349"/>
    </row>
    <row r="2350" spans="2:20" ht="15.75" thickBot="1" x14ac:dyDescent="0.3">
      <c r="B2350" s="19" t="str">
        <f t="shared" si="131"/>
        <v>106114 I</v>
      </c>
      <c r="C2350" s="19" t="str">
        <f t="shared" si="132"/>
        <v>JAMPIERRE FABRICE</v>
      </c>
      <c r="D2350" s="19" t="str">
        <f t="shared" si="133"/>
        <v>11052 – BILLARD CLUB FRIGNICOURT</v>
      </c>
      <c r="R2350" s="11" t="str">
        <f t="shared" si="130"/>
        <v>106114 I</v>
      </c>
      <c r="T2350"/>
    </row>
    <row r="2351" spans="2:20" ht="15.75" thickBot="1" x14ac:dyDescent="0.3">
      <c r="B2351" s="19" t="str">
        <f t="shared" si="131"/>
        <v>010118 E</v>
      </c>
      <c r="C2351" s="19" t="str">
        <f t="shared" si="132"/>
        <v>JANES RAYMOND</v>
      </c>
      <c r="D2351" s="19" t="str">
        <f t="shared" si="133"/>
        <v>01041 – COLMAR BILLARD CLUB 71</v>
      </c>
      <c r="R2351" s="11" t="str">
        <f t="shared" si="130"/>
        <v>010118 E</v>
      </c>
      <c r="T2351"/>
    </row>
    <row r="2352" spans="2:20" ht="15.75" thickBot="1" x14ac:dyDescent="0.3">
      <c r="B2352" s="19" t="str">
        <f t="shared" si="131"/>
        <v>010390 Q</v>
      </c>
      <c r="C2352" s="19" t="str">
        <f t="shared" si="132"/>
        <v>JANNIN BERNARD</v>
      </c>
      <c r="D2352" s="19" t="str">
        <f t="shared" si="133"/>
        <v>01049 – B.C. BARR</v>
      </c>
      <c r="R2352" s="11" t="str">
        <f t="shared" si="130"/>
        <v>010390 Q</v>
      </c>
      <c r="T2352"/>
    </row>
    <row r="2353" spans="2:20" ht="15.75" thickBot="1" x14ac:dyDescent="0.3">
      <c r="B2353" s="19" t="str">
        <f t="shared" si="131"/>
        <v>167090 V</v>
      </c>
      <c r="C2353" s="19" t="str">
        <f t="shared" si="132"/>
        <v>JEANDEL JEAN LOUIS</v>
      </c>
      <c r="D2353" s="19" t="str">
        <f t="shared" si="133"/>
        <v>11073 – BILLARD CLUB GERARDMER</v>
      </c>
      <c r="R2353" s="11" t="str">
        <f t="shared" si="130"/>
        <v>167090 V</v>
      </c>
      <c r="T2353"/>
    </row>
    <row r="2354" spans="2:20" ht="15.75" thickBot="1" x14ac:dyDescent="0.3">
      <c r="B2354" s="19" t="str">
        <f t="shared" si="131"/>
        <v>143982 U</v>
      </c>
      <c r="C2354" s="19" t="str">
        <f t="shared" si="132"/>
        <v>JEANNY NICOLE</v>
      </c>
      <c r="D2354" s="19" t="str">
        <f t="shared" si="133"/>
        <v>05034 – BILLARD TROYES AGGLO</v>
      </c>
      <c r="R2354" s="11" t="str">
        <f t="shared" si="130"/>
        <v>143982 U</v>
      </c>
      <c r="T2354"/>
    </row>
    <row r="2355" spans="2:20" ht="15.75" thickBot="1" x14ac:dyDescent="0.3">
      <c r="B2355" s="19" t="str">
        <f t="shared" si="131"/>
        <v>014749 H</v>
      </c>
      <c r="C2355" s="19" t="str">
        <f t="shared" si="132"/>
        <v>JEZIORNY FELIX</v>
      </c>
      <c r="D2355" s="19" t="str">
        <f t="shared" si="133"/>
        <v>11005 – E.S. HAGONDANGE</v>
      </c>
      <c r="R2355" s="11" t="str">
        <f t="shared" si="130"/>
        <v>014749 H</v>
      </c>
      <c r="T2355"/>
    </row>
    <row r="2356" spans="2:20" ht="15.75" thickBot="1" x14ac:dyDescent="0.3">
      <c r="B2356" s="19" t="str">
        <f t="shared" si="131"/>
        <v>120530 U</v>
      </c>
      <c r="C2356" s="19" t="str">
        <f t="shared" si="132"/>
        <v>JOANNES THOMAS</v>
      </c>
      <c r="D2356" s="19" t="str">
        <f t="shared" si="133"/>
        <v>11027 – ASS. SPORT. LAXOVIENNE DE BILLARD</v>
      </c>
      <c r="R2356" s="11" t="str">
        <f t="shared" si="130"/>
        <v>120530 U</v>
      </c>
      <c r="T2356"/>
    </row>
    <row r="2357" spans="2:20" ht="15.75" thickBot="1" x14ac:dyDescent="0.3">
      <c r="B2357" s="19" t="str">
        <f t="shared" si="131"/>
        <v>154280 W</v>
      </c>
      <c r="C2357" s="19" t="str">
        <f t="shared" si="132"/>
        <v>JOASEM DANIEL</v>
      </c>
      <c r="D2357" s="19" t="str">
        <f t="shared" si="133"/>
        <v>11027 – ASS. SPORT. LAXOVIENNE DE BILLARD</v>
      </c>
      <c r="R2357" s="11" t="str">
        <f t="shared" si="130"/>
        <v>154280 W</v>
      </c>
      <c r="T2357"/>
    </row>
    <row r="2358" spans="2:20" ht="15.75" thickBot="1" x14ac:dyDescent="0.3">
      <c r="B2358" s="19" t="str">
        <f t="shared" si="131"/>
        <v>129673 L</v>
      </c>
      <c r="C2358" s="19" t="str">
        <f t="shared" si="132"/>
        <v>JOLIVET ANTHONY</v>
      </c>
      <c r="D2358" s="19" t="str">
        <f t="shared" si="133"/>
        <v>11048 – ACADEMIE DE BILLARD DE ST DIZIER</v>
      </c>
      <c r="R2358" s="11" t="str">
        <f t="shared" si="130"/>
        <v>129673 L</v>
      </c>
      <c r="T2358"/>
    </row>
    <row r="2359" spans="2:20" ht="15.75" thickBot="1" x14ac:dyDescent="0.3">
      <c r="B2359" s="19" t="str">
        <f t="shared" si="131"/>
        <v>125815 B</v>
      </c>
      <c r="C2359" s="19" t="str">
        <f t="shared" si="132"/>
        <v>JONARD MATTHIEU</v>
      </c>
      <c r="D2359" s="19" t="str">
        <f t="shared" si="133"/>
        <v>05043 – ACAD. TAPIS VERT DE REIMS</v>
      </c>
      <c r="R2359" s="11" t="str">
        <f t="shared" si="130"/>
        <v>125815 B</v>
      </c>
      <c r="T2359"/>
    </row>
    <row r="2360" spans="2:20" ht="15.75" thickBot="1" x14ac:dyDescent="0.3">
      <c r="B2360" s="19" t="str">
        <f t="shared" si="131"/>
        <v>010161 V</v>
      </c>
      <c r="C2360" s="19" t="str">
        <f t="shared" si="132"/>
        <v>JOSEPH PASCAL</v>
      </c>
      <c r="D2360" s="19" t="str">
        <f t="shared" si="133"/>
        <v>01031 – B.C. ERSTEIN</v>
      </c>
      <c r="R2360" s="11" t="str">
        <f t="shared" si="130"/>
        <v>010161 V</v>
      </c>
      <c r="T2360"/>
    </row>
    <row r="2361" spans="2:20" ht="15.75" thickBot="1" x14ac:dyDescent="0.3">
      <c r="B2361" s="19" t="str">
        <f t="shared" si="131"/>
        <v>011886 E</v>
      </c>
      <c r="C2361" s="19" t="str">
        <f t="shared" si="132"/>
        <v>JOSSIER PATRICE</v>
      </c>
      <c r="D2361" s="19" t="str">
        <f t="shared" si="133"/>
        <v>05028 – BILLARD CLUB DE MARIGNY ST FLAVY</v>
      </c>
      <c r="R2361" s="11" t="str">
        <f t="shared" si="130"/>
        <v>011886 E</v>
      </c>
      <c r="T2361"/>
    </row>
    <row r="2362" spans="2:20" ht="15.75" thickBot="1" x14ac:dyDescent="0.3">
      <c r="B2362" s="19" t="str">
        <f t="shared" si="131"/>
        <v>140967 V</v>
      </c>
      <c r="C2362" s="19" t="str">
        <f t="shared" si="132"/>
        <v>JOUEN CHRISTIAN</v>
      </c>
      <c r="D2362" s="19" t="str">
        <f t="shared" si="133"/>
        <v>11029 – BILLARD CLUB MUSSIPONTAIN</v>
      </c>
      <c r="R2362" s="11" t="str">
        <f t="shared" si="130"/>
        <v>140967 V</v>
      </c>
      <c r="T2362"/>
    </row>
    <row r="2363" spans="2:20" ht="15.75" thickBot="1" x14ac:dyDescent="0.3">
      <c r="B2363" s="19" t="str">
        <f t="shared" si="131"/>
        <v>150190 A</v>
      </c>
      <c r="C2363" s="19" t="str">
        <f t="shared" si="132"/>
        <v>JOURDAN RODDY</v>
      </c>
      <c r="D2363" s="19" t="str">
        <f t="shared" si="133"/>
        <v>05035 – ROMILLY SPORT 10 SECTION BILLARD</v>
      </c>
      <c r="R2363" s="11" t="str">
        <f t="shared" si="130"/>
        <v>150190 A</v>
      </c>
      <c r="T2363"/>
    </row>
    <row r="2364" spans="2:20" ht="15.75" thickBot="1" x14ac:dyDescent="0.3">
      <c r="B2364" s="19" t="str">
        <f t="shared" si="131"/>
        <v>115819 P</v>
      </c>
      <c r="C2364" s="19" t="str">
        <f t="shared" si="132"/>
        <v>JUNGER RAYMOND</v>
      </c>
      <c r="D2364" s="19" t="str">
        <f t="shared" si="133"/>
        <v>01016 – B.C. HAGUENAU</v>
      </c>
      <c r="R2364" s="11" t="str">
        <f t="shared" si="130"/>
        <v>115819 P</v>
      </c>
      <c r="T2364"/>
    </row>
    <row r="2365" spans="2:20" ht="15.75" thickBot="1" x14ac:dyDescent="0.3">
      <c r="B2365" s="19" t="str">
        <f t="shared" si="131"/>
        <v>118311 L</v>
      </c>
      <c r="C2365" s="19" t="str">
        <f t="shared" si="132"/>
        <v>JURISIC ANNICK</v>
      </c>
      <c r="D2365" s="19" t="str">
        <f t="shared" si="133"/>
        <v>05043 – ACAD. TAPIS VERT DE REIMS</v>
      </c>
      <c r="R2365" s="11" t="str">
        <f t="shared" si="130"/>
        <v>118311 L</v>
      </c>
      <c r="T2365"/>
    </row>
    <row r="2366" spans="2:20" ht="15.75" thickBot="1" x14ac:dyDescent="0.3">
      <c r="B2366" s="19" t="str">
        <f t="shared" si="131"/>
        <v>010086 Y</v>
      </c>
      <c r="C2366" s="19" t="str">
        <f t="shared" si="132"/>
        <v>JUSSEAUME JOEL</v>
      </c>
      <c r="D2366" s="19" t="str">
        <f t="shared" si="133"/>
        <v>01010 – B.C. LINGOLSHEIM</v>
      </c>
      <c r="R2366" s="11" t="str">
        <f t="shared" si="130"/>
        <v>010086 Y</v>
      </c>
      <c r="T2366"/>
    </row>
    <row r="2367" spans="2:20" ht="15.75" thickBot="1" x14ac:dyDescent="0.3">
      <c r="B2367" s="19" t="str">
        <f t="shared" si="131"/>
        <v>162690 M</v>
      </c>
      <c r="C2367" s="19" t="str">
        <f t="shared" si="132"/>
        <v>JUST CLAUDE</v>
      </c>
      <c r="D2367" s="19" t="str">
        <f t="shared" si="133"/>
        <v>01070 – FCM BILLARD</v>
      </c>
      <c r="R2367" s="11" t="str">
        <f t="shared" si="130"/>
        <v>162690 M</v>
      </c>
      <c r="T2367"/>
    </row>
    <row r="2368" spans="2:20" ht="15.75" thickBot="1" x14ac:dyDescent="0.3">
      <c r="B2368" s="19" t="str">
        <f t="shared" si="131"/>
        <v>102878 W</v>
      </c>
      <c r="C2368" s="19" t="str">
        <f t="shared" si="132"/>
        <v>KACAR NECATI</v>
      </c>
      <c r="D2368" s="19" t="str">
        <f t="shared" si="133"/>
        <v>11044 – SAINT-DIE DES VOSGES BILLARD</v>
      </c>
      <c r="R2368" s="11" t="str">
        <f t="shared" si="130"/>
        <v>102878 W</v>
      </c>
      <c r="T2368"/>
    </row>
    <row r="2369" spans="2:20" ht="15.75" thickBot="1" x14ac:dyDescent="0.3">
      <c r="B2369" s="19" t="str">
        <f t="shared" si="131"/>
        <v>104574 C</v>
      </c>
      <c r="C2369" s="19" t="str">
        <f t="shared" si="132"/>
        <v>KAISER GUILLAUME</v>
      </c>
      <c r="D2369" s="19" t="str">
        <f t="shared" si="133"/>
        <v>11007 – BILLARD CLUB KNUTANGE</v>
      </c>
      <c r="R2369" s="11" t="str">
        <f t="shared" si="130"/>
        <v>104574 C</v>
      </c>
      <c r="T2369"/>
    </row>
    <row r="2370" spans="2:20" ht="15.75" thickBot="1" x14ac:dyDescent="0.3">
      <c r="B2370" s="19" t="str">
        <f t="shared" si="131"/>
        <v>122017 Z</v>
      </c>
      <c r="C2370" s="19" t="str">
        <f t="shared" si="132"/>
        <v>KALB NICOLAS</v>
      </c>
      <c r="D2370" s="19" t="str">
        <f t="shared" si="133"/>
        <v>01002 – B.C 1935 STRASBOURG-SCHILTIGHEIM</v>
      </c>
      <c r="R2370" s="11" t="str">
        <f t="shared" ref="R2370:R2433" si="134">B2370</f>
        <v>122017 Z</v>
      </c>
      <c r="T2370"/>
    </row>
    <row r="2371" spans="2:20" ht="15.75" thickBot="1" x14ac:dyDescent="0.3">
      <c r="B2371" s="19" t="str">
        <f t="shared" si="131"/>
        <v>122018 A</v>
      </c>
      <c r="C2371" s="19" t="str">
        <f t="shared" si="132"/>
        <v>KALB THIERRY</v>
      </c>
      <c r="D2371" s="19" t="str">
        <f t="shared" si="133"/>
        <v>01002 – B.C 1935 STRASBOURG-SCHILTIGHEIM</v>
      </c>
      <c r="R2371" s="11" t="str">
        <f t="shared" si="134"/>
        <v>122018 A</v>
      </c>
      <c r="T2371"/>
    </row>
    <row r="2372" spans="2:20" ht="15.75" thickBot="1" x14ac:dyDescent="0.3">
      <c r="B2372" s="19" t="str">
        <f t="shared" si="131"/>
        <v>113368 I</v>
      </c>
      <c r="C2372" s="19" t="str">
        <f t="shared" si="132"/>
        <v>KARCHER ANDRE</v>
      </c>
      <c r="D2372" s="19" t="str">
        <f t="shared" si="133"/>
        <v>11062 – CERCLE DE BILLARD FRANCAIS ST AVOLD</v>
      </c>
      <c r="R2372" s="11" t="str">
        <f t="shared" si="134"/>
        <v>113368 I</v>
      </c>
      <c r="T2372"/>
    </row>
    <row r="2373" spans="2:20" ht="15.75" thickBot="1" x14ac:dyDescent="0.3">
      <c r="B2373" s="19" t="str">
        <f t="shared" si="131"/>
        <v>010176 K</v>
      </c>
      <c r="C2373" s="19" t="str">
        <f t="shared" si="132"/>
        <v>KAUFFEISEN JEAN</v>
      </c>
      <c r="D2373" s="19" t="str">
        <f t="shared" si="133"/>
        <v>01031 – B.C. ERSTEIN</v>
      </c>
      <c r="R2373" s="11" t="str">
        <f t="shared" si="134"/>
        <v>010176 K</v>
      </c>
      <c r="T2373"/>
    </row>
    <row r="2374" spans="2:20" ht="15.75" thickBot="1" x14ac:dyDescent="0.3">
      <c r="B2374" s="19" t="str">
        <f t="shared" si="131"/>
        <v>010457 F</v>
      </c>
      <c r="C2374" s="19" t="str">
        <f t="shared" si="132"/>
        <v>KAUFFER MICHEL</v>
      </c>
      <c r="D2374" s="19" t="str">
        <f t="shared" si="133"/>
        <v>01020 – B.C. 1947 SELESTAT</v>
      </c>
      <c r="R2374" s="11" t="str">
        <f t="shared" si="134"/>
        <v>010457 F</v>
      </c>
      <c r="T2374"/>
    </row>
    <row r="2375" spans="2:20" ht="15.75" thickBot="1" x14ac:dyDescent="0.3">
      <c r="B2375" s="19" t="str">
        <f t="shared" si="131"/>
        <v>181928 Y</v>
      </c>
      <c r="C2375" s="19" t="str">
        <f t="shared" si="132"/>
        <v>KAUFFMANN MAEL</v>
      </c>
      <c r="D2375" s="19" t="str">
        <f t="shared" si="133"/>
        <v>11022 – ACADEMIE DE BILLARD SAINT-MAX / NANCY</v>
      </c>
      <c r="R2375" s="11" t="str">
        <f t="shared" si="134"/>
        <v>181928 Y</v>
      </c>
      <c r="T2375"/>
    </row>
    <row r="2376" spans="2:20" ht="15.75" thickBot="1" x14ac:dyDescent="0.3">
      <c r="B2376" s="19" t="str">
        <f t="shared" si="131"/>
        <v>010066 E</v>
      </c>
      <c r="C2376" s="19" t="str">
        <f t="shared" si="132"/>
        <v>KAUPT ROBERT</v>
      </c>
      <c r="D2376" s="19" t="str">
        <f t="shared" si="133"/>
        <v>01010 – B.C. LINGOLSHEIM</v>
      </c>
      <c r="R2376" s="11" t="str">
        <f t="shared" si="134"/>
        <v>010066 E</v>
      </c>
      <c r="T2376"/>
    </row>
    <row r="2377" spans="2:20" ht="15.75" thickBot="1" x14ac:dyDescent="0.3">
      <c r="B2377" s="19" t="str">
        <f t="shared" si="131"/>
        <v>010196 E</v>
      </c>
      <c r="C2377" s="19" t="str">
        <f t="shared" si="132"/>
        <v>KELLERER CHRISTOPHE</v>
      </c>
      <c r="D2377" s="19" t="str">
        <f t="shared" si="133"/>
        <v>01020 – B.C. 1947 SELESTAT</v>
      </c>
      <c r="R2377" s="11" t="str">
        <f t="shared" si="134"/>
        <v>010196 E</v>
      </c>
      <c r="T2377"/>
    </row>
    <row r="2378" spans="2:20" ht="15.75" thickBot="1" x14ac:dyDescent="0.3">
      <c r="B2378" s="19" t="str">
        <f t="shared" si="131"/>
        <v>122439 F</v>
      </c>
      <c r="C2378" s="19" t="str">
        <f t="shared" si="132"/>
        <v>KELNER CLAUDE</v>
      </c>
      <c r="D2378" s="19" t="str">
        <f t="shared" si="133"/>
        <v>01016 – B.C. HAGUENAU</v>
      </c>
      <c r="R2378" s="11" t="str">
        <f t="shared" si="134"/>
        <v>122439 F</v>
      </c>
      <c r="T2378"/>
    </row>
    <row r="2379" spans="2:20" ht="15.75" thickBot="1" x14ac:dyDescent="0.3">
      <c r="B2379" s="19" t="str">
        <f t="shared" si="131"/>
        <v>010301 F</v>
      </c>
      <c r="C2379" s="19" t="str">
        <f t="shared" si="132"/>
        <v>KIEFFER RAYMOND</v>
      </c>
      <c r="D2379" s="19" t="str">
        <f t="shared" si="133"/>
        <v>01020 – B.C. 1947 SELESTAT</v>
      </c>
      <c r="R2379" s="11" t="str">
        <f t="shared" si="134"/>
        <v>010301 F</v>
      </c>
      <c r="T2379"/>
    </row>
    <row r="2380" spans="2:20" ht="15.75" thickBot="1" x14ac:dyDescent="0.3">
      <c r="B2380" s="19" t="str">
        <f t="shared" si="131"/>
        <v>015096 Q</v>
      </c>
      <c r="C2380" s="19" t="str">
        <f t="shared" si="132"/>
        <v>KLEIN CHRISTOPHE</v>
      </c>
      <c r="D2380" s="19" t="str">
        <f t="shared" si="133"/>
        <v>11062 – CERCLE DE BILLARD FRANCAIS ST AVOLD</v>
      </c>
      <c r="R2380" s="11" t="str">
        <f t="shared" si="134"/>
        <v>015096 Q</v>
      </c>
      <c r="T2380"/>
    </row>
    <row r="2381" spans="2:20" ht="15.75" thickBot="1" x14ac:dyDescent="0.3">
      <c r="B2381" s="19" t="str">
        <f t="shared" si="131"/>
        <v>164850 K</v>
      </c>
      <c r="C2381" s="19" t="str">
        <f t="shared" si="132"/>
        <v>KNIBBE ALBERT</v>
      </c>
      <c r="D2381" s="19" t="str">
        <f t="shared" si="133"/>
        <v>05043 – ACAD. TAPIS VERT DE REIMS</v>
      </c>
      <c r="R2381" s="11" t="str">
        <f t="shared" si="134"/>
        <v>164850 K</v>
      </c>
      <c r="T2381"/>
    </row>
    <row r="2382" spans="2:20" ht="15.75" thickBot="1" x14ac:dyDescent="0.3">
      <c r="B2382" s="19" t="str">
        <f t="shared" si="131"/>
        <v>124911 H</v>
      </c>
      <c r="C2382" s="19" t="str">
        <f t="shared" si="132"/>
        <v>KOCH MAXIMILIEN</v>
      </c>
      <c r="D2382" s="19" t="str">
        <f t="shared" si="133"/>
        <v>01002 – B.C 1935 STRASBOURG-SCHILTIGHEIM</v>
      </c>
      <c r="R2382" s="11" t="str">
        <f t="shared" si="134"/>
        <v>124911 H</v>
      </c>
      <c r="T2382"/>
    </row>
    <row r="2383" spans="2:20" ht="15.75" thickBot="1" x14ac:dyDescent="0.3">
      <c r="B2383" s="19" t="str">
        <f t="shared" si="131"/>
        <v>010281 L</v>
      </c>
      <c r="C2383" s="19" t="str">
        <f t="shared" si="132"/>
        <v>KOEBERLE CHRISTOPHE</v>
      </c>
      <c r="D2383" s="19" t="str">
        <f t="shared" si="133"/>
        <v>01010 – B.C. LINGOLSHEIM</v>
      </c>
      <c r="R2383" s="11" t="str">
        <f t="shared" si="134"/>
        <v>010281 L</v>
      </c>
      <c r="T2383"/>
    </row>
    <row r="2384" spans="2:20" ht="15.75" thickBot="1" x14ac:dyDescent="0.3">
      <c r="B2384" s="19" t="str">
        <f t="shared" si="131"/>
        <v>010076 O</v>
      </c>
      <c r="C2384" s="19" t="str">
        <f t="shared" si="132"/>
        <v>KOEBERLE FREDERIC</v>
      </c>
      <c r="D2384" s="19" t="str">
        <f t="shared" si="133"/>
        <v>01020 – B.C. 1947 SELESTAT</v>
      </c>
      <c r="R2384" s="11" t="str">
        <f t="shared" si="134"/>
        <v>010076 O</v>
      </c>
      <c r="T2384"/>
    </row>
    <row r="2385" spans="2:20" ht="15.75" thickBot="1" x14ac:dyDescent="0.3">
      <c r="B2385" s="19" t="str">
        <f t="shared" si="131"/>
        <v>141880 Y</v>
      </c>
      <c r="C2385" s="19" t="str">
        <f t="shared" si="132"/>
        <v>KOHLER FLORIAN</v>
      </c>
      <c r="D2385" s="19" t="str">
        <f t="shared" si="133"/>
        <v>01018 – B.C. 55 SAINT LOUIS</v>
      </c>
      <c r="R2385" s="11" t="str">
        <f t="shared" si="134"/>
        <v>141880 Y</v>
      </c>
      <c r="T2385"/>
    </row>
    <row r="2386" spans="2:20" ht="15.75" thickBot="1" x14ac:dyDescent="0.3">
      <c r="B2386" s="19" t="str">
        <f t="shared" ref="B2386:B2449" si="135">J386</f>
        <v>139873 T</v>
      </c>
      <c r="C2386" s="19" t="str">
        <f t="shared" ref="C2386:C2449" si="136">K386</f>
        <v>KREMER ERIC</v>
      </c>
      <c r="D2386" s="19" t="str">
        <f t="shared" ref="D2386:D2449" si="137">L386</f>
        <v>01016 – B.C. HAGUENAU</v>
      </c>
      <c r="R2386" s="11" t="str">
        <f t="shared" si="134"/>
        <v>139873 T</v>
      </c>
      <c r="T2386"/>
    </row>
    <row r="2387" spans="2:20" ht="15.75" thickBot="1" x14ac:dyDescent="0.3">
      <c r="B2387" s="19" t="str">
        <f t="shared" si="135"/>
        <v>015658 G</v>
      </c>
      <c r="C2387" s="19" t="str">
        <f t="shared" si="136"/>
        <v>KRONER JANNY</v>
      </c>
      <c r="D2387" s="19" t="str">
        <f t="shared" si="137"/>
        <v>11110 – ANGUS BILLARD CLUB</v>
      </c>
      <c r="R2387" s="11" t="str">
        <f t="shared" si="134"/>
        <v>015658 G</v>
      </c>
      <c r="T2387"/>
    </row>
    <row r="2388" spans="2:20" ht="15.75" thickBot="1" x14ac:dyDescent="0.3">
      <c r="B2388" s="19" t="str">
        <f t="shared" si="135"/>
        <v>010194 C</v>
      </c>
      <c r="C2388" s="19" t="str">
        <f t="shared" si="136"/>
        <v>KUEHN NICOLAS</v>
      </c>
      <c r="D2388" s="19" t="str">
        <f t="shared" si="137"/>
        <v>11034 – BILLARD CLUB EPINAL</v>
      </c>
      <c r="R2388" s="11" t="str">
        <f t="shared" si="134"/>
        <v>010194 C</v>
      </c>
      <c r="T2388"/>
    </row>
    <row r="2389" spans="2:20" ht="15.75" thickBot="1" x14ac:dyDescent="0.3">
      <c r="B2389" s="19" t="str">
        <f t="shared" si="135"/>
        <v>112378 G</v>
      </c>
      <c r="C2389" s="19" t="str">
        <f t="shared" si="136"/>
        <v>KUM GURSAD</v>
      </c>
      <c r="D2389" s="19" t="str">
        <f t="shared" si="137"/>
        <v>01042 – RETRO CLUB COLMAR</v>
      </c>
      <c r="R2389" s="11" t="str">
        <f t="shared" si="134"/>
        <v>112378 G</v>
      </c>
      <c r="T2389"/>
    </row>
    <row r="2390" spans="2:20" ht="15.75" thickBot="1" x14ac:dyDescent="0.3">
      <c r="B2390" s="19" t="str">
        <f t="shared" si="135"/>
        <v>125759 X</v>
      </c>
      <c r="C2390" s="19" t="str">
        <f t="shared" si="136"/>
        <v>KWOKA CLEMENT</v>
      </c>
      <c r="D2390" s="19" t="str">
        <f t="shared" si="137"/>
        <v>11078 – BILLARD CLUB DE BRIEY</v>
      </c>
      <c r="R2390" s="11" t="str">
        <f t="shared" si="134"/>
        <v>125759 X</v>
      </c>
      <c r="T2390"/>
    </row>
    <row r="2391" spans="2:20" ht="15.75" thickBot="1" x14ac:dyDescent="0.3">
      <c r="B2391" s="19" t="str">
        <f t="shared" si="135"/>
        <v>010087 Z</v>
      </c>
      <c r="C2391" s="19" t="str">
        <f t="shared" si="136"/>
        <v>LACOMB GUY</v>
      </c>
      <c r="D2391" s="19" t="str">
        <f t="shared" si="137"/>
        <v>01049 – B.C. BARR</v>
      </c>
      <c r="R2391" s="11" t="str">
        <f t="shared" si="134"/>
        <v>010087 Z</v>
      </c>
      <c r="T2391"/>
    </row>
    <row r="2392" spans="2:20" ht="15.75" thickBot="1" x14ac:dyDescent="0.3">
      <c r="B2392" s="19" t="str">
        <f t="shared" si="135"/>
        <v>148574 T</v>
      </c>
      <c r="C2392" s="19" t="str">
        <f t="shared" si="136"/>
        <v>LAFFERRE PATRICK</v>
      </c>
      <c r="D2392" s="19" t="str">
        <f t="shared" si="137"/>
        <v>05043 – ACAD. TAPIS VERT DE REIMS</v>
      </c>
      <c r="R2392" s="11" t="str">
        <f t="shared" si="134"/>
        <v>148574 T</v>
      </c>
      <c r="T2392"/>
    </row>
    <row r="2393" spans="2:20" ht="15.75" thickBot="1" x14ac:dyDescent="0.3">
      <c r="B2393" s="19" t="str">
        <f t="shared" si="135"/>
        <v>166348 N</v>
      </c>
      <c r="C2393" s="19" t="str">
        <f t="shared" si="136"/>
        <v>LAGACHE PHILIPPE</v>
      </c>
      <c r="D2393" s="19" t="str">
        <f t="shared" si="137"/>
        <v>05040 – EPERNAY BILLARD CLUB</v>
      </c>
      <c r="R2393" s="11" t="str">
        <f t="shared" si="134"/>
        <v>166348 N</v>
      </c>
      <c r="T2393"/>
    </row>
    <row r="2394" spans="2:20" ht="15.75" thickBot="1" x14ac:dyDescent="0.3">
      <c r="B2394" s="19" t="str">
        <f t="shared" si="135"/>
        <v>014583 X</v>
      </c>
      <c r="C2394" s="19" t="str">
        <f t="shared" si="136"/>
        <v>LAGISSE MANFRED</v>
      </c>
      <c r="D2394" s="19" t="str">
        <f t="shared" si="137"/>
        <v>01006 – AMICALE DE BILLARD ECKBOLSHEIM</v>
      </c>
      <c r="R2394" s="11" t="str">
        <f t="shared" si="134"/>
        <v>014583 X</v>
      </c>
      <c r="T2394"/>
    </row>
    <row r="2395" spans="2:20" ht="15.75" thickBot="1" x14ac:dyDescent="0.3">
      <c r="B2395" s="19" t="str">
        <f t="shared" si="135"/>
        <v>010088 A</v>
      </c>
      <c r="C2395" s="19" t="str">
        <f t="shared" si="136"/>
        <v>LAGRENE ROBERT</v>
      </c>
      <c r="D2395" s="19" t="str">
        <f t="shared" si="137"/>
        <v>01002 – B.C 1935 STRASBOURG-SCHILTIGHEIM</v>
      </c>
      <c r="R2395" s="11" t="str">
        <f t="shared" si="134"/>
        <v>010088 A</v>
      </c>
      <c r="T2395"/>
    </row>
    <row r="2396" spans="2:20" ht="15.75" thickBot="1" x14ac:dyDescent="0.3">
      <c r="B2396" s="19" t="str">
        <f t="shared" si="135"/>
        <v>127315 T</v>
      </c>
      <c r="C2396" s="19" t="str">
        <f t="shared" si="136"/>
        <v>LAJOINIE JEAN PIERRE</v>
      </c>
      <c r="D2396" s="19" t="str">
        <f t="shared" si="137"/>
        <v>05047 – BILLARD CLUB SEZANNAIS</v>
      </c>
      <c r="R2396" s="11" t="str">
        <f t="shared" si="134"/>
        <v>127315 T</v>
      </c>
      <c r="T2396"/>
    </row>
    <row r="2397" spans="2:20" ht="15.75" thickBot="1" x14ac:dyDescent="0.3">
      <c r="B2397" s="19" t="str">
        <f t="shared" si="135"/>
        <v>011851 V</v>
      </c>
      <c r="C2397" s="19" t="str">
        <f t="shared" si="136"/>
        <v>LAMBERT MICHEL</v>
      </c>
      <c r="D2397" s="19" t="str">
        <f t="shared" si="137"/>
        <v>05047 – BILLARD CLUB SEZANNAIS</v>
      </c>
      <c r="R2397" s="11" t="str">
        <f t="shared" si="134"/>
        <v>011851 V</v>
      </c>
      <c r="T2397"/>
    </row>
    <row r="2398" spans="2:20" ht="15.75" thickBot="1" x14ac:dyDescent="0.3">
      <c r="B2398" s="19" t="str">
        <f t="shared" si="135"/>
        <v>143965 D</v>
      </c>
      <c r="C2398" s="19" t="str">
        <f t="shared" si="136"/>
        <v>LAMBERT MICHEL</v>
      </c>
      <c r="D2398" s="19" t="str">
        <f t="shared" si="137"/>
        <v>05034 – BILLARD TROYES AGGLO</v>
      </c>
      <c r="R2398" s="11" t="str">
        <f t="shared" si="134"/>
        <v>143965 D</v>
      </c>
      <c r="T2398"/>
    </row>
    <row r="2399" spans="2:20" ht="15.75" thickBot="1" x14ac:dyDescent="0.3">
      <c r="B2399" s="19" t="str">
        <f t="shared" si="135"/>
        <v>015374 I</v>
      </c>
      <c r="C2399" s="19" t="str">
        <f t="shared" si="136"/>
        <v>LAMOUREUX JEAN LOUP</v>
      </c>
      <c r="D2399" s="19" t="str">
        <f t="shared" si="137"/>
        <v>11048 – ACADEMIE DE BILLARD DE ST DIZIER</v>
      </c>
      <c r="R2399" s="11" t="str">
        <f t="shared" si="134"/>
        <v>015374 I</v>
      </c>
      <c r="T2399"/>
    </row>
    <row r="2400" spans="2:20" ht="15.75" thickBot="1" x14ac:dyDescent="0.3">
      <c r="B2400" s="19" t="str">
        <f t="shared" si="135"/>
        <v>121195 J</v>
      </c>
      <c r="C2400" s="19" t="str">
        <f t="shared" si="136"/>
        <v>LAMPSON MICHEL</v>
      </c>
      <c r="D2400" s="19" t="str">
        <f t="shared" si="137"/>
        <v>05001 – ACAD.CHARLEVILLE-MEZIERES</v>
      </c>
      <c r="R2400" s="11" t="str">
        <f t="shared" si="134"/>
        <v>121195 J</v>
      </c>
      <c r="T2400"/>
    </row>
    <row r="2401" spans="2:20" ht="15.75" thickBot="1" x14ac:dyDescent="0.3">
      <c r="B2401" s="19" t="str">
        <f t="shared" si="135"/>
        <v>145736 G</v>
      </c>
      <c r="C2401" s="19" t="str">
        <f t="shared" si="136"/>
        <v>LANDO PATRICE</v>
      </c>
      <c r="D2401" s="19" t="str">
        <f t="shared" si="137"/>
        <v>05047 – BILLARD CLUB SEZANNAIS</v>
      </c>
      <c r="R2401" s="11" t="str">
        <f t="shared" si="134"/>
        <v>145736 G</v>
      </c>
      <c r="T2401"/>
    </row>
    <row r="2402" spans="2:20" ht="15.75" thickBot="1" x14ac:dyDescent="0.3">
      <c r="B2402" s="19" t="str">
        <f t="shared" si="135"/>
        <v>124194 S</v>
      </c>
      <c r="C2402" s="19" t="str">
        <f t="shared" si="136"/>
        <v>LANTZ JEAN LOUIS</v>
      </c>
      <c r="D2402" s="19" t="str">
        <f t="shared" si="137"/>
        <v>11064 – BILLARD CLUB ELOYES</v>
      </c>
      <c r="R2402" s="11" t="str">
        <f t="shared" si="134"/>
        <v>124194 S</v>
      </c>
      <c r="T2402"/>
    </row>
    <row r="2403" spans="2:20" ht="15.75" thickBot="1" x14ac:dyDescent="0.3">
      <c r="B2403" s="19" t="str">
        <f t="shared" si="135"/>
        <v>125164 A</v>
      </c>
      <c r="C2403" s="19" t="str">
        <f t="shared" si="136"/>
        <v>LANUSSE CHRISTOPHE</v>
      </c>
      <c r="D2403" s="19" t="str">
        <f t="shared" si="137"/>
        <v>11027 – ASS. SPORT. LAXOVIENNE DE BILLARD</v>
      </c>
      <c r="R2403" s="11" t="str">
        <f t="shared" si="134"/>
        <v>125164 A</v>
      </c>
      <c r="T2403"/>
    </row>
    <row r="2404" spans="2:20" ht="15.75" thickBot="1" x14ac:dyDescent="0.3">
      <c r="B2404" s="19" t="str">
        <f t="shared" si="135"/>
        <v>147047 J</v>
      </c>
      <c r="C2404" s="19" t="str">
        <f t="shared" si="136"/>
        <v>LANUSSE JULIAN</v>
      </c>
      <c r="D2404" s="19" t="str">
        <f t="shared" si="137"/>
        <v>11027 – ASS. SPORT. LAXOVIENNE DE BILLARD</v>
      </c>
      <c r="R2404" s="11" t="str">
        <f t="shared" si="134"/>
        <v>147047 J</v>
      </c>
      <c r="T2404"/>
    </row>
    <row r="2405" spans="2:20" ht="15.75" thickBot="1" x14ac:dyDescent="0.3">
      <c r="B2405" s="19" t="str">
        <f t="shared" si="135"/>
        <v>132706 C</v>
      </c>
      <c r="C2405" s="19" t="str">
        <f t="shared" si="136"/>
        <v>LAPOIRIE JEAN YVES</v>
      </c>
      <c r="D2405" s="19" t="str">
        <f t="shared" si="137"/>
        <v>11042 – BILLARD CLUB STEPHANOIS</v>
      </c>
      <c r="R2405" s="11" t="str">
        <f t="shared" si="134"/>
        <v>132706 C</v>
      </c>
      <c r="T2405"/>
    </row>
    <row r="2406" spans="2:20" ht="15.75" thickBot="1" x14ac:dyDescent="0.3">
      <c r="B2406" s="19" t="str">
        <f t="shared" si="135"/>
        <v>145080 A</v>
      </c>
      <c r="C2406" s="19" t="str">
        <f t="shared" si="136"/>
        <v>LAROSE PATRICK</v>
      </c>
      <c r="D2406" s="19" t="str">
        <f t="shared" si="137"/>
        <v>11032 – BILLARD CLUB HOMECOURT</v>
      </c>
      <c r="R2406" s="11" t="str">
        <f t="shared" si="134"/>
        <v>145080 A</v>
      </c>
      <c r="T2406"/>
    </row>
    <row r="2407" spans="2:20" ht="15.75" thickBot="1" x14ac:dyDescent="0.3">
      <c r="B2407" s="19" t="str">
        <f t="shared" si="135"/>
        <v>011751 Z</v>
      </c>
      <c r="C2407" s="19" t="str">
        <f t="shared" si="136"/>
        <v>LAURENT ROGER</v>
      </c>
      <c r="D2407" s="19" t="str">
        <f t="shared" si="137"/>
        <v>05028 – BILLARD CLUB DE MARIGNY ST FLAVY</v>
      </c>
      <c r="R2407" s="11" t="str">
        <f t="shared" si="134"/>
        <v>011751 Z</v>
      </c>
      <c r="T2407"/>
    </row>
    <row r="2408" spans="2:20" ht="15.75" thickBot="1" x14ac:dyDescent="0.3">
      <c r="B2408" s="19" t="str">
        <f t="shared" si="135"/>
        <v>154587 E</v>
      </c>
      <c r="C2408" s="19" t="str">
        <f t="shared" si="136"/>
        <v>LAVAINE FABIEN</v>
      </c>
      <c r="D2408" s="19" t="str">
        <f t="shared" si="137"/>
        <v>11005 – E.S. HAGONDANGE</v>
      </c>
      <c r="R2408" s="11" t="str">
        <f t="shared" si="134"/>
        <v>154587 E</v>
      </c>
      <c r="T2408"/>
    </row>
    <row r="2409" spans="2:20" ht="15.75" thickBot="1" x14ac:dyDescent="0.3">
      <c r="B2409" s="19" t="str">
        <f t="shared" si="135"/>
        <v>163915 T</v>
      </c>
      <c r="C2409" s="19" t="str">
        <f t="shared" si="136"/>
        <v>LAVAL DANIEL</v>
      </c>
      <c r="D2409" s="19" t="str">
        <f t="shared" si="137"/>
        <v>05040 – EPERNAY BILLARD CLUB</v>
      </c>
      <c r="R2409" s="11" t="str">
        <f t="shared" si="134"/>
        <v>163915 T</v>
      </c>
      <c r="T2409"/>
    </row>
    <row r="2410" spans="2:20" ht="15.75" thickBot="1" x14ac:dyDescent="0.3">
      <c r="B2410" s="19" t="str">
        <f t="shared" si="135"/>
        <v>169358 K</v>
      </c>
      <c r="C2410" s="19" t="str">
        <f t="shared" si="136"/>
        <v>LAVERGNE BRUNO</v>
      </c>
      <c r="D2410" s="19" t="str">
        <f t="shared" si="137"/>
        <v>11034 – BILLARD CLUB EPINAL</v>
      </c>
      <c r="R2410" s="11" t="str">
        <f t="shared" si="134"/>
        <v>169358 K</v>
      </c>
      <c r="T2410"/>
    </row>
    <row r="2411" spans="2:20" ht="15.75" thickBot="1" x14ac:dyDescent="0.3">
      <c r="B2411" s="19" t="str">
        <f t="shared" si="135"/>
        <v>011803 Z</v>
      </c>
      <c r="C2411" s="19" t="str">
        <f t="shared" si="136"/>
        <v>LEBOEUF SYLVAIN</v>
      </c>
      <c r="D2411" s="19" t="str">
        <f t="shared" si="137"/>
        <v>05040 – EPERNAY BILLARD CLUB</v>
      </c>
      <c r="R2411" s="11" t="str">
        <f t="shared" si="134"/>
        <v>011803 Z</v>
      </c>
      <c r="T2411"/>
    </row>
    <row r="2412" spans="2:20" ht="15.75" thickBot="1" x14ac:dyDescent="0.3">
      <c r="B2412" s="19" t="str">
        <f t="shared" si="135"/>
        <v>120532 W</v>
      </c>
      <c r="C2412" s="19" t="str">
        <f t="shared" si="136"/>
        <v>LECERF GUY</v>
      </c>
      <c r="D2412" s="19" t="str">
        <f t="shared" si="137"/>
        <v>11023 – BILLARD CLUB NEUVES MAISONS</v>
      </c>
      <c r="R2412" s="11" t="str">
        <f t="shared" si="134"/>
        <v>120532 W</v>
      </c>
      <c r="T2412"/>
    </row>
    <row r="2413" spans="2:20" ht="15.75" thickBot="1" x14ac:dyDescent="0.3">
      <c r="B2413" s="19" t="str">
        <f t="shared" si="135"/>
        <v>119610 K</v>
      </c>
      <c r="C2413" s="19" t="str">
        <f t="shared" si="136"/>
        <v>LECLERC PHILIPPE</v>
      </c>
      <c r="D2413" s="19" t="str">
        <f t="shared" si="137"/>
        <v>11005 – E.S. HAGONDANGE</v>
      </c>
      <c r="R2413" s="11" t="str">
        <f t="shared" si="134"/>
        <v>119610 K</v>
      </c>
      <c r="T2413"/>
    </row>
    <row r="2414" spans="2:20" ht="15.75" thickBot="1" x14ac:dyDescent="0.3">
      <c r="B2414" s="19" t="str">
        <f t="shared" si="135"/>
        <v>015130 Y</v>
      </c>
      <c r="C2414" s="19" t="str">
        <f t="shared" si="136"/>
        <v>LECLERC STEPHANE</v>
      </c>
      <c r="D2414" s="19" t="str">
        <f t="shared" si="137"/>
        <v>11050 – BILLARD CLUB SAINT MIHIEL</v>
      </c>
      <c r="R2414" s="11" t="str">
        <f t="shared" si="134"/>
        <v>015130 Y</v>
      </c>
      <c r="T2414"/>
    </row>
    <row r="2415" spans="2:20" ht="15.75" thickBot="1" x14ac:dyDescent="0.3">
      <c r="B2415" s="19" t="str">
        <f t="shared" si="135"/>
        <v>010439 N</v>
      </c>
      <c r="C2415" s="19" t="str">
        <f t="shared" si="136"/>
        <v>LECLERCQ JACQUES</v>
      </c>
      <c r="D2415" s="19" t="str">
        <f t="shared" si="137"/>
        <v>01016 – B.C. HAGUENAU</v>
      </c>
      <c r="R2415" s="11" t="str">
        <f t="shared" si="134"/>
        <v>010439 N</v>
      </c>
      <c r="T2415"/>
    </row>
    <row r="2416" spans="2:20" ht="15.75" thickBot="1" x14ac:dyDescent="0.3">
      <c r="B2416" s="19" t="str">
        <f t="shared" si="135"/>
        <v>010008 Y</v>
      </c>
      <c r="C2416" s="19" t="str">
        <f t="shared" si="136"/>
        <v>LEFEVRE BERNARD</v>
      </c>
      <c r="D2416" s="19" t="str">
        <f t="shared" si="137"/>
        <v>01035 – B.C. 60 COCOBEN</v>
      </c>
      <c r="R2416" s="11" t="str">
        <f t="shared" si="134"/>
        <v>010008 Y</v>
      </c>
      <c r="T2416"/>
    </row>
    <row r="2417" spans="2:20" ht="15.75" thickBot="1" x14ac:dyDescent="0.3">
      <c r="B2417" s="19" t="str">
        <f t="shared" si="135"/>
        <v>120966 O</v>
      </c>
      <c r="C2417" s="19" t="str">
        <f t="shared" si="136"/>
        <v>LEFEVRE JEREMY</v>
      </c>
      <c r="D2417" s="19" t="str">
        <f t="shared" si="137"/>
        <v>01035 – B.C. 60 COCOBEN</v>
      </c>
      <c r="R2417" s="11" t="str">
        <f t="shared" si="134"/>
        <v>120966 O</v>
      </c>
      <c r="T2417"/>
    </row>
    <row r="2418" spans="2:20" ht="15.75" thickBot="1" x14ac:dyDescent="0.3">
      <c r="B2418" s="19" t="str">
        <f t="shared" si="135"/>
        <v>120968 Q</v>
      </c>
      <c r="C2418" s="19" t="str">
        <f t="shared" si="136"/>
        <v>LEFEVRE JEROME</v>
      </c>
      <c r="D2418" s="19" t="str">
        <f t="shared" si="137"/>
        <v>01035 – B.C. 60 COCOBEN</v>
      </c>
      <c r="R2418" s="11" t="str">
        <f t="shared" si="134"/>
        <v>120968 Q</v>
      </c>
      <c r="T2418"/>
    </row>
    <row r="2419" spans="2:20" ht="15.75" thickBot="1" x14ac:dyDescent="0.3">
      <c r="B2419" s="19" t="str">
        <f t="shared" si="135"/>
        <v>115070 U</v>
      </c>
      <c r="C2419" s="19" t="str">
        <f t="shared" si="136"/>
        <v>LEFEVRE PATRICK</v>
      </c>
      <c r="D2419" s="19" t="str">
        <f t="shared" si="137"/>
        <v>05043 – ACAD. TAPIS VERT DE REIMS</v>
      </c>
      <c r="R2419" s="11" t="str">
        <f t="shared" si="134"/>
        <v>115070 U</v>
      </c>
      <c r="T2419"/>
    </row>
    <row r="2420" spans="2:20" ht="15.75" thickBot="1" x14ac:dyDescent="0.3">
      <c r="B2420" s="19" t="str">
        <f t="shared" si="135"/>
        <v>181482 N</v>
      </c>
      <c r="C2420" s="19" t="str">
        <f t="shared" si="136"/>
        <v>LEGAZPI RUBEN</v>
      </c>
      <c r="D2420" s="19" t="str">
        <f t="shared" si="137"/>
        <v>01041 – COLMAR BILLARD CLUB 71</v>
      </c>
      <c r="R2420" s="11" t="str">
        <f t="shared" si="134"/>
        <v>181482 N</v>
      </c>
      <c r="T2420"/>
    </row>
    <row r="2421" spans="2:20" ht="15.75" thickBot="1" x14ac:dyDescent="0.3">
      <c r="B2421" s="19" t="str">
        <f t="shared" si="135"/>
        <v>153625 J</v>
      </c>
      <c r="C2421" s="19" t="str">
        <f t="shared" si="136"/>
        <v>LEGER CHRISTIAN</v>
      </c>
      <c r="D2421" s="19" t="str">
        <f t="shared" si="137"/>
        <v>05035 – ROMILLY SPORT 10 SECTION BILLARD</v>
      </c>
      <c r="R2421" s="11" t="str">
        <f t="shared" si="134"/>
        <v>153625 J</v>
      </c>
      <c r="T2421"/>
    </row>
    <row r="2422" spans="2:20" ht="15.75" thickBot="1" x14ac:dyDescent="0.3">
      <c r="B2422" s="19" t="str">
        <f t="shared" si="135"/>
        <v>010089 B</v>
      </c>
      <c r="C2422" s="19" t="str">
        <f t="shared" si="136"/>
        <v>LEGOLL MAURICE</v>
      </c>
      <c r="D2422" s="19" t="str">
        <f t="shared" si="137"/>
        <v>01004 – B.C. BISCHHEIM</v>
      </c>
      <c r="R2422" s="11" t="str">
        <f t="shared" si="134"/>
        <v>010089 B</v>
      </c>
      <c r="T2422"/>
    </row>
    <row r="2423" spans="2:20" ht="15.75" thickBot="1" x14ac:dyDescent="0.3">
      <c r="B2423" s="19" t="str">
        <f t="shared" si="135"/>
        <v>015019 R</v>
      </c>
      <c r="C2423" s="19" t="str">
        <f t="shared" si="136"/>
        <v>LEGRAND ROBERT</v>
      </c>
      <c r="D2423" s="19" t="str">
        <f t="shared" si="137"/>
        <v>11067 – BILLARD CLUB FLORANGE</v>
      </c>
      <c r="R2423" s="11" t="str">
        <f t="shared" si="134"/>
        <v>015019 R</v>
      </c>
      <c r="T2423"/>
    </row>
    <row r="2424" spans="2:20" ht="15.75" thickBot="1" x14ac:dyDescent="0.3">
      <c r="B2424" s="19" t="str">
        <f t="shared" si="135"/>
        <v>119602 C</v>
      </c>
      <c r="C2424" s="19" t="str">
        <f t="shared" si="136"/>
        <v>LEHNERT JEAN PHILIPPE</v>
      </c>
      <c r="D2424" s="19" t="str">
        <f t="shared" si="137"/>
        <v>11013 – BILLARD CLUB METZ</v>
      </c>
      <c r="R2424" s="11" t="str">
        <f t="shared" si="134"/>
        <v>119602 C</v>
      </c>
      <c r="T2424"/>
    </row>
    <row r="2425" spans="2:20" ht="15.75" thickBot="1" x14ac:dyDescent="0.3">
      <c r="B2425" s="19" t="str">
        <f t="shared" si="135"/>
        <v>010039 D</v>
      </c>
      <c r="C2425" s="19" t="str">
        <f t="shared" si="136"/>
        <v>LEIPP DIDIER</v>
      </c>
      <c r="D2425" s="19" t="str">
        <f t="shared" si="137"/>
        <v>01006 – AMICALE DE BILLARD ECKBOLSHEIM</v>
      </c>
      <c r="R2425" s="11" t="str">
        <f t="shared" si="134"/>
        <v>010039 D</v>
      </c>
      <c r="T2425"/>
    </row>
    <row r="2426" spans="2:20" ht="15.75" thickBot="1" x14ac:dyDescent="0.3">
      <c r="B2426" s="19" t="str">
        <f t="shared" si="135"/>
        <v>014869 X</v>
      </c>
      <c r="C2426" s="19" t="str">
        <f t="shared" si="136"/>
        <v>LEMONT SYLVAIN</v>
      </c>
      <c r="D2426" s="19" t="str">
        <f t="shared" si="137"/>
        <v>11017 – BILLARD CLUB MOYEUVRE</v>
      </c>
      <c r="R2426" s="11" t="str">
        <f t="shared" si="134"/>
        <v>014869 X</v>
      </c>
      <c r="T2426"/>
    </row>
    <row r="2427" spans="2:20" ht="15.75" thickBot="1" x14ac:dyDescent="0.3">
      <c r="B2427" s="19" t="str">
        <f t="shared" si="135"/>
        <v>015086 G</v>
      </c>
      <c r="C2427" s="19" t="str">
        <f t="shared" si="136"/>
        <v>LENA DANIEL</v>
      </c>
      <c r="D2427" s="19" t="str">
        <f t="shared" si="137"/>
        <v>11067 – BILLARD CLUB FLORANGE</v>
      </c>
      <c r="R2427" s="11" t="str">
        <f t="shared" si="134"/>
        <v>015086 G</v>
      </c>
      <c r="T2427"/>
    </row>
    <row r="2428" spans="2:20" ht="15.75" thickBot="1" x14ac:dyDescent="0.3">
      <c r="B2428" s="19" t="str">
        <f t="shared" si="135"/>
        <v>011964 E</v>
      </c>
      <c r="C2428" s="19" t="str">
        <f t="shared" si="136"/>
        <v>LENGRAND BRYAN</v>
      </c>
      <c r="D2428" s="19" t="str">
        <f t="shared" si="137"/>
        <v>05041 – BILLARD CLUB DE GRAUVES</v>
      </c>
      <c r="R2428" s="11" t="str">
        <f t="shared" si="134"/>
        <v>011964 E</v>
      </c>
      <c r="T2428"/>
    </row>
    <row r="2429" spans="2:20" ht="15.75" thickBot="1" x14ac:dyDescent="0.3">
      <c r="B2429" s="19" t="str">
        <f t="shared" si="135"/>
        <v>135805 H</v>
      </c>
      <c r="C2429" s="19" t="str">
        <f t="shared" si="136"/>
        <v>LEON JORDAN</v>
      </c>
      <c r="D2429" s="19" t="str">
        <f t="shared" si="137"/>
        <v>11003 – BILLARD CLUB BAN SAINT MARTIN</v>
      </c>
      <c r="R2429" s="11" t="str">
        <f t="shared" si="134"/>
        <v>135805 H</v>
      </c>
      <c r="T2429"/>
    </row>
    <row r="2430" spans="2:20" ht="15.75" thickBot="1" x14ac:dyDescent="0.3">
      <c r="B2430" s="19" t="str">
        <f t="shared" si="135"/>
        <v>102801 X</v>
      </c>
      <c r="C2430" s="19" t="str">
        <f t="shared" si="136"/>
        <v>LEONARD MARC</v>
      </c>
      <c r="D2430" s="19" t="str">
        <f t="shared" si="137"/>
        <v>11052 – BILLARD CLUB FRIGNICOURT</v>
      </c>
      <c r="R2430" s="11" t="str">
        <f t="shared" si="134"/>
        <v>102801 X</v>
      </c>
      <c r="T2430"/>
    </row>
    <row r="2431" spans="2:20" ht="15.75" thickBot="1" x14ac:dyDescent="0.3">
      <c r="B2431" s="19" t="str">
        <f t="shared" si="135"/>
        <v>128641 T</v>
      </c>
      <c r="C2431" s="19" t="str">
        <f t="shared" si="136"/>
        <v>LERGENMULLER JEAN DANIEL</v>
      </c>
      <c r="D2431" s="19" t="str">
        <f t="shared" si="137"/>
        <v>01031 – B.C. ERSTEIN</v>
      </c>
      <c r="R2431" s="11" t="str">
        <f t="shared" si="134"/>
        <v>128641 T</v>
      </c>
      <c r="T2431"/>
    </row>
    <row r="2432" spans="2:20" ht="15.75" thickBot="1" x14ac:dyDescent="0.3">
      <c r="B2432" s="19" t="str">
        <f t="shared" si="135"/>
        <v>124214 M</v>
      </c>
      <c r="C2432" s="19" t="str">
        <f t="shared" si="136"/>
        <v>LESCROART ROMUALD</v>
      </c>
      <c r="D2432" s="19" t="str">
        <f t="shared" si="137"/>
        <v>11050 – BILLARD CLUB SAINT MIHIEL</v>
      </c>
      <c r="R2432" s="11" t="str">
        <f t="shared" si="134"/>
        <v>124214 M</v>
      </c>
      <c r="T2432"/>
    </row>
    <row r="2433" spans="2:20" ht="15.75" thickBot="1" x14ac:dyDescent="0.3">
      <c r="B2433" s="19" t="str">
        <f t="shared" si="135"/>
        <v>011945 L</v>
      </c>
      <c r="C2433" s="19" t="str">
        <f t="shared" si="136"/>
        <v>LESSIRE JEAN</v>
      </c>
      <c r="D2433" s="19" t="str">
        <f t="shared" si="137"/>
        <v>05001 – ACAD.CHARLEVILLE-MEZIERES</v>
      </c>
      <c r="R2433" s="11" t="str">
        <f t="shared" si="134"/>
        <v>011945 L</v>
      </c>
      <c r="T2433"/>
    </row>
    <row r="2434" spans="2:20" ht="15.75" thickBot="1" x14ac:dyDescent="0.3">
      <c r="B2434" s="19" t="str">
        <f t="shared" si="135"/>
        <v>176832 J</v>
      </c>
      <c r="C2434" s="19" t="str">
        <f t="shared" si="136"/>
        <v>LEVEQUE CHRISTIAN</v>
      </c>
      <c r="D2434" s="19" t="str">
        <f t="shared" si="137"/>
        <v>01041 – COLMAR BILLARD CLUB 71</v>
      </c>
      <c r="R2434" s="11" t="str">
        <f t="shared" ref="R2434:R2497" si="138">B2434</f>
        <v>176832 J</v>
      </c>
      <c r="T2434"/>
    </row>
    <row r="2435" spans="2:20" ht="15.75" thickBot="1" x14ac:dyDescent="0.3">
      <c r="B2435" s="19" t="str">
        <f t="shared" si="135"/>
        <v>164952 W</v>
      </c>
      <c r="C2435" s="19" t="str">
        <f t="shared" si="136"/>
        <v>LIEGE JAMES</v>
      </c>
      <c r="D2435" s="19" t="str">
        <f t="shared" si="137"/>
        <v>11027 – ASS. SPORT. LAXOVIENNE DE BILLARD</v>
      </c>
      <c r="R2435" s="11" t="str">
        <f t="shared" si="138"/>
        <v>164952 W</v>
      </c>
      <c r="T2435"/>
    </row>
    <row r="2436" spans="2:20" ht="15.75" thickBot="1" x14ac:dyDescent="0.3">
      <c r="B2436" s="19" t="str">
        <f t="shared" si="135"/>
        <v>010104 Q</v>
      </c>
      <c r="C2436" s="19" t="str">
        <f t="shared" si="136"/>
        <v>LIENHARD ANDRE</v>
      </c>
      <c r="D2436" s="19" t="str">
        <f t="shared" si="137"/>
        <v>01041 – COLMAR BILLARD CLUB 71</v>
      </c>
      <c r="R2436" s="11" t="str">
        <f t="shared" si="138"/>
        <v>010104 Q</v>
      </c>
      <c r="T2436"/>
    </row>
    <row r="2437" spans="2:20" ht="15.75" thickBot="1" x14ac:dyDescent="0.3">
      <c r="B2437" s="19" t="str">
        <f t="shared" si="135"/>
        <v>019318 A</v>
      </c>
      <c r="C2437" s="19" t="str">
        <f t="shared" si="136"/>
        <v>LINDER CHRISTOPHE</v>
      </c>
      <c r="D2437" s="19" t="str">
        <f t="shared" si="137"/>
        <v>11023 – BILLARD CLUB NEUVES MAISONS</v>
      </c>
      <c r="R2437" s="11" t="str">
        <f t="shared" si="138"/>
        <v>019318 A</v>
      </c>
      <c r="T2437"/>
    </row>
    <row r="2438" spans="2:20" ht="15.75" thickBot="1" x14ac:dyDescent="0.3">
      <c r="B2438" s="19" t="str">
        <f t="shared" si="135"/>
        <v>109104 I</v>
      </c>
      <c r="C2438" s="19" t="str">
        <f t="shared" si="136"/>
        <v>LONGE THIERRY</v>
      </c>
      <c r="D2438" s="19" t="str">
        <f t="shared" si="137"/>
        <v>05043 – ACAD. TAPIS VERT DE REIMS</v>
      </c>
      <c r="R2438" s="11" t="str">
        <f t="shared" si="138"/>
        <v>109104 I</v>
      </c>
      <c r="T2438"/>
    </row>
    <row r="2439" spans="2:20" ht="15.75" thickBot="1" x14ac:dyDescent="0.3">
      <c r="B2439" s="19" t="str">
        <f t="shared" si="135"/>
        <v>014928 E</v>
      </c>
      <c r="C2439" s="19" t="str">
        <f t="shared" si="136"/>
        <v>LOPEZ PEDRO</v>
      </c>
      <c r="D2439" s="19" t="str">
        <f t="shared" si="137"/>
        <v>11042 – BILLARD CLUB STEPHANOIS</v>
      </c>
      <c r="R2439" s="11" t="str">
        <f t="shared" si="138"/>
        <v>014928 E</v>
      </c>
      <c r="T2439"/>
    </row>
    <row r="2440" spans="2:20" ht="15.75" thickBot="1" x14ac:dyDescent="0.3">
      <c r="B2440" s="19" t="str">
        <f t="shared" si="135"/>
        <v>011876 U</v>
      </c>
      <c r="C2440" s="19" t="str">
        <f t="shared" si="136"/>
        <v>LORIN JIMMY</v>
      </c>
      <c r="D2440" s="19" t="str">
        <f t="shared" si="137"/>
        <v>05041 – BILLARD CLUB DE GRAUVES</v>
      </c>
      <c r="R2440" s="11" t="str">
        <f t="shared" si="138"/>
        <v>011876 U</v>
      </c>
      <c r="T2440"/>
    </row>
    <row r="2441" spans="2:20" ht="15.75" thickBot="1" x14ac:dyDescent="0.3">
      <c r="B2441" s="19" t="str">
        <f t="shared" si="135"/>
        <v>015260 Y</v>
      </c>
      <c r="C2441" s="19" t="str">
        <f t="shared" si="136"/>
        <v>LOUPMON ANDRE</v>
      </c>
      <c r="D2441" s="19" t="str">
        <f t="shared" si="137"/>
        <v>11050 – BILLARD CLUB SAINT MIHIEL</v>
      </c>
      <c r="R2441" s="11" t="str">
        <f t="shared" si="138"/>
        <v>015260 Y</v>
      </c>
      <c r="T2441"/>
    </row>
    <row r="2442" spans="2:20" ht="15.75" thickBot="1" x14ac:dyDescent="0.3">
      <c r="B2442" s="19" t="str">
        <f t="shared" si="135"/>
        <v>010022 M</v>
      </c>
      <c r="C2442" s="19" t="str">
        <f t="shared" si="136"/>
        <v>LUCK GUY</v>
      </c>
      <c r="D2442" s="19" t="str">
        <f t="shared" si="137"/>
        <v>01004 – B.C. BISCHHEIM</v>
      </c>
      <c r="R2442" s="11" t="str">
        <f t="shared" si="138"/>
        <v>010022 M</v>
      </c>
      <c r="T2442"/>
    </row>
    <row r="2443" spans="2:20" ht="15.75" thickBot="1" x14ac:dyDescent="0.3">
      <c r="B2443" s="19" t="str">
        <f t="shared" si="135"/>
        <v>011873 R</v>
      </c>
      <c r="C2443" s="19" t="str">
        <f t="shared" si="136"/>
        <v>LUCQUIN JEAN MICHEL</v>
      </c>
      <c r="D2443" s="19" t="str">
        <f t="shared" si="137"/>
        <v>05032 – ARCIS BILLARD CLUB</v>
      </c>
      <c r="R2443" s="11" t="str">
        <f t="shared" si="138"/>
        <v>011873 R</v>
      </c>
      <c r="T2443"/>
    </row>
    <row r="2444" spans="2:20" ht="15.75" thickBot="1" x14ac:dyDescent="0.3">
      <c r="B2444" s="19" t="str">
        <f t="shared" si="135"/>
        <v>106581 H</v>
      </c>
      <c r="C2444" s="19" t="str">
        <f t="shared" si="136"/>
        <v>LUDWIG RENE</v>
      </c>
      <c r="D2444" s="19" t="str">
        <f t="shared" si="137"/>
        <v>01006 – AMICALE DE BILLARD ECKBOLSHEIM</v>
      </c>
      <c r="R2444" s="11" t="str">
        <f t="shared" si="138"/>
        <v>106581 H</v>
      </c>
      <c r="T2444"/>
    </row>
    <row r="2445" spans="2:20" ht="15.75" thickBot="1" x14ac:dyDescent="0.3">
      <c r="B2445" s="19" t="str">
        <f t="shared" si="135"/>
        <v>175053 A</v>
      </c>
      <c r="C2445" s="19" t="str">
        <f t="shared" si="136"/>
        <v>MACLIN GILLES</v>
      </c>
      <c r="D2445" s="19" t="str">
        <f t="shared" si="137"/>
        <v>05047 – BILLARD CLUB SEZANNAIS</v>
      </c>
      <c r="R2445" s="11" t="str">
        <f t="shared" si="138"/>
        <v>175053 A</v>
      </c>
      <c r="T2445"/>
    </row>
    <row r="2446" spans="2:20" ht="15.75" thickBot="1" x14ac:dyDescent="0.3">
      <c r="B2446" s="19" t="str">
        <f t="shared" si="135"/>
        <v>010232 O</v>
      </c>
      <c r="C2446" s="19" t="str">
        <f t="shared" si="136"/>
        <v>MADONNA MARC</v>
      </c>
      <c r="D2446" s="19" t="str">
        <f t="shared" si="137"/>
        <v>01049 – B.C. BARR</v>
      </c>
      <c r="R2446" s="11" t="str">
        <f t="shared" si="138"/>
        <v>010232 O</v>
      </c>
      <c r="T2446"/>
    </row>
    <row r="2447" spans="2:20" ht="15.75" thickBot="1" x14ac:dyDescent="0.3">
      <c r="B2447" s="19" t="str">
        <f t="shared" si="135"/>
        <v>140751 N</v>
      </c>
      <c r="C2447" s="19" t="str">
        <f t="shared" si="136"/>
        <v>MAGRON JEAN PAUL</v>
      </c>
      <c r="D2447" s="19" t="str">
        <f t="shared" si="137"/>
        <v>11034 – BILLARD CLUB EPINAL</v>
      </c>
      <c r="R2447" s="11" t="str">
        <f t="shared" si="138"/>
        <v>140751 N</v>
      </c>
      <c r="T2447"/>
    </row>
    <row r="2448" spans="2:20" ht="15.75" thickBot="1" x14ac:dyDescent="0.3">
      <c r="B2448" s="19" t="str">
        <f t="shared" si="135"/>
        <v>112063 D</v>
      </c>
      <c r="C2448" s="19" t="str">
        <f t="shared" si="136"/>
        <v>MAHU KATY</v>
      </c>
      <c r="D2448" s="19" t="str">
        <f t="shared" si="137"/>
        <v>05028 – BILLARD CLUB DE MARIGNY ST FLAVY</v>
      </c>
      <c r="R2448" s="11" t="str">
        <f t="shared" si="138"/>
        <v>112063 D</v>
      </c>
      <c r="T2448"/>
    </row>
    <row r="2449" spans="2:20" ht="15.75" thickBot="1" x14ac:dyDescent="0.3">
      <c r="B2449" s="19" t="str">
        <f t="shared" si="135"/>
        <v>112067 H</v>
      </c>
      <c r="C2449" s="19" t="str">
        <f t="shared" si="136"/>
        <v>MAHU STANIS</v>
      </c>
      <c r="D2449" s="19" t="str">
        <f t="shared" si="137"/>
        <v>05028 – BILLARD CLUB DE MARIGNY ST FLAVY</v>
      </c>
      <c r="R2449" s="11" t="str">
        <f t="shared" si="138"/>
        <v>112067 H</v>
      </c>
      <c r="T2449"/>
    </row>
    <row r="2450" spans="2:20" ht="15.75" thickBot="1" x14ac:dyDescent="0.3">
      <c r="B2450" s="19" t="str">
        <f t="shared" ref="B2450:B2513" si="139">J450</f>
        <v>121287 X</v>
      </c>
      <c r="C2450" s="19" t="str">
        <f t="shared" ref="C2450:C2513" si="140">K450</f>
        <v>MAIER ANDRE</v>
      </c>
      <c r="D2450" s="19" t="str">
        <f t="shared" ref="D2450:D2513" si="141">L450</f>
        <v>11066 – BILLARD CLUB GANDRANGE</v>
      </c>
      <c r="R2450" s="11" t="str">
        <f t="shared" si="138"/>
        <v>121287 X</v>
      </c>
      <c r="T2450"/>
    </row>
    <row r="2451" spans="2:20" ht="15.75" thickBot="1" x14ac:dyDescent="0.3">
      <c r="B2451" s="19" t="str">
        <f t="shared" si="139"/>
        <v>015452 I</v>
      </c>
      <c r="C2451" s="19" t="str">
        <f t="shared" si="140"/>
        <v>MAILLARD FRANCOIS</v>
      </c>
      <c r="D2451" s="19" t="str">
        <f t="shared" si="141"/>
        <v>11013 – BILLARD CLUB METZ</v>
      </c>
      <c r="R2451" s="11" t="str">
        <f t="shared" si="138"/>
        <v>015452 I</v>
      </c>
      <c r="T2451"/>
    </row>
    <row r="2452" spans="2:20" ht="15.75" thickBot="1" x14ac:dyDescent="0.3">
      <c r="B2452" s="19" t="str">
        <f t="shared" si="139"/>
        <v>116281 J</v>
      </c>
      <c r="C2452" s="19" t="str">
        <f t="shared" si="140"/>
        <v>MAILLAT EMMANUEL</v>
      </c>
      <c r="D2452" s="19" t="str">
        <f t="shared" si="141"/>
        <v>11067 – BILLARD CLUB FLORANGE</v>
      </c>
      <c r="R2452" s="11" t="str">
        <f t="shared" si="138"/>
        <v>116281 J</v>
      </c>
      <c r="T2452"/>
    </row>
    <row r="2453" spans="2:20" ht="15.75" thickBot="1" x14ac:dyDescent="0.3">
      <c r="B2453" s="19" t="str">
        <f t="shared" si="139"/>
        <v>014830 K</v>
      </c>
      <c r="C2453" s="19" t="str">
        <f t="shared" si="140"/>
        <v>MAINE DANIEL</v>
      </c>
      <c r="D2453" s="19" t="str">
        <f t="shared" si="141"/>
        <v>11005 – E.S. HAGONDANGE</v>
      </c>
      <c r="R2453" s="11" t="str">
        <f t="shared" si="138"/>
        <v>014830 K</v>
      </c>
      <c r="T2453"/>
    </row>
    <row r="2454" spans="2:20" ht="15.75" thickBot="1" x14ac:dyDescent="0.3">
      <c r="B2454" s="19" t="str">
        <f t="shared" si="139"/>
        <v>117073 V</v>
      </c>
      <c r="C2454" s="19" t="str">
        <f t="shared" si="140"/>
        <v>MAITRAT MICHEL</v>
      </c>
      <c r="D2454" s="19" t="str">
        <f t="shared" si="141"/>
        <v>05047 – BILLARD CLUB SEZANNAIS</v>
      </c>
      <c r="R2454" s="11" t="str">
        <f t="shared" si="138"/>
        <v>117073 V</v>
      </c>
      <c r="T2454"/>
    </row>
    <row r="2455" spans="2:20" ht="15.75" thickBot="1" x14ac:dyDescent="0.3">
      <c r="B2455" s="19" t="str">
        <f t="shared" si="139"/>
        <v>104525 F</v>
      </c>
      <c r="C2455" s="19" t="str">
        <f t="shared" si="140"/>
        <v>MALHERBE GEORGES</v>
      </c>
      <c r="D2455" s="19" t="str">
        <f t="shared" si="141"/>
        <v>11066 – BILLARD CLUB GANDRANGE</v>
      </c>
      <c r="R2455" s="11" t="str">
        <f t="shared" si="138"/>
        <v>104525 F</v>
      </c>
      <c r="T2455"/>
    </row>
    <row r="2456" spans="2:20" ht="15.75" thickBot="1" x14ac:dyDescent="0.3">
      <c r="B2456" s="19" t="str">
        <f t="shared" si="139"/>
        <v>147581 P</v>
      </c>
      <c r="C2456" s="19" t="str">
        <f t="shared" si="140"/>
        <v>MALHERBE MICHEL</v>
      </c>
      <c r="D2456" s="19" t="str">
        <f t="shared" si="141"/>
        <v>05032 – ARCIS BILLARD CLUB</v>
      </c>
      <c r="R2456" s="11" t="str">
        <f t="shared" si="138"/>
        <v>147581 P</v>
      </c>
      <c r="T2456"/>
    </row>
    <row r="2457" spans="2:20" ht="15.75" thickBot="1" x14ac:dyDescent="0.3">
      <c r="B2457" s="19" t="str">
        <f t="shared" si="139"/>
        <v>162619 K</v>
      </c>
      <c r="C2457" s="19" t="str">
        <f t="shared" si="140"/>
        <v>MALINOWSKI DAVID</v>
      </c>
      <c r="D2457" s="19" t="str">
        <f t="shared" si="141"/>
        <v>05043 – ACAD. TAPIS VERT DE REIMS</v>
      </c>
      <c r="R2457" s="11" t="str">
        <f t="shared" si="138"/>
        <v>162619 K</v>
      </c>
      <c r="T2457"/>
    </row>
    <row r="2458" spans="2:20" ht="15.75" thickBot="1" x14ac:dyDescent="0.3">
      <c r="B2458" s="19" t="str">
        <f t="shared" si="139"/>
        <v>102806 C</v>
      </c>
      <c r="C2458" s="19" t="str">
        <f t="shared" si="140"/>
        <v>MALVAREZ JEAN</v>
      </c>
      <c r="D2458" s="19" t="str">
        <f t="shared" si="141"/>
        <v>11005 – E.S. HAGONDANGE</v>
      </c>
      <c r="R2458" s="11" t="str">
        <f t="shared" si="138"/>
        <v>102806 C</v>
      </c>
      <c r="T2458"/>
    </row>
    <row r="2459" spans="2:20" ht="15.75" thickBot="1" x14ac:dyDescent="0.3">
      <c r="B2459" s="19" t="str">
        <f t="shared" si="139"/>
        <v>015413 V</v>
      </c>
      <c r="C2459" s="19" t="str">
        <f t="shared" si="140"/>
        <v>MANGIN ANTOINE</v>
      </c>
      <c r="D2459" s="19" t="str">
        <f t="shared" si="141"/>
        <v>11022 – ACADEMIE DE BILLARD SAINT-MAX / NANCY</v>
      </c>
      <c r="R2459" s="11" t="str">
        <f t="shared" si="138"/>
        <v>015413 V</v>
      </c>
      <c r="T2459"/>
    </row>
    <row r="2460" spans="2:20" ht="15.75" thickBot="1" x14ac:dyDescent="0.3">
      <c r="B2460" s="19" t="str">
        <f t="shared" si="139"/>
        <v>115825 V</v>
      </c>
      <c r="C2460" s="19" t="str">
        <f t="shared" si="140"/>
        <v>MANOLOV MANOL</v>
      </c>
      <c r="D2460" s="19" t="str">
        <f t="shared" si="141"/>
        <v>01041 – COLMAR BILLARD CLUB 71</v>
      </c>
      <c r="R2460" s="11" t="str">
        <f t="shared" si="138"/>
        <v>115825 V</v>
      </c>
      <c r="T2460"/>
    </row>
    <row r="2461" spans="2:20" ht="15.75" thickBot="1" x14ac:dyDescent="0.3">
      <c r="B2461" s="19" t="str">
        <f t="shared" si="139"/>
        <v>014929 F</v>
      </c>
      <c r="C2461" s="19" t="str">
        <f t="shared" si="140"/>
        <v>MANSUY ANDRE</v>
      </c>
      <c r="D2461" s="19" t="str">
        <f t="shared" si="141"/>
        <v>11042 – BILLARD CLUB STEPHANOIS</v>
      </c>
      <c r="R2461" s="11" t="str">
        <f t="shared" si="138"/>
        <v>014929 F</v>
      </c>
      <c r="T2461"/>
    </row>
    <row r="2462" spans="2:20" ht="15.75" thickBot="1" x14ac:dyDescent="0.3">
      <c r="B2462" s="19" t="str">
        <f t="shared" si="139"/>
        <v>015297 J</v>
      </c>
      <c r="C2462" s="19" t="str">
        <f t="shared" si="140"/>
        <v>MARCHAL FRANCIS</v>
      </c>
      <c r="D2462" s="19" t="str">
        <f t="shared" si="141"/>
        <v>11042 – BILLARD CLUB STEPHANOIS</v>
      </c>
      <c r="R2462" s="11" t="str">
        <f t="shared" si="138"/>
        <v>015297 J</v>
      </c>
      <c r="T2462"/>
    </row>
    <row r="2463" spans="2:20" ht="15.75" thickBot="1" x14ac:dyDescent="0.3">
      <c r="B2463" s="19" t="str">
        <f t="shared" si="139"/>
        <v>015231 V</v>
      </c>
      <c r="C2463" s="19" t="str">
        <f t="shared" si="140"/>
        <v>MARCHAL JULIAN</v>
      </c>
      <c r="D2463" s="19" t="str">
        <f t="shared" si="141"/>
        <v>11034 – BILLARD CLUB EPINAL</v>
      </c>
      <c r="R2463" s="11" t="str">
        <f t="shared" si="138"/>
        <v>015231 V</v>
      </c>
      <c r="T2463"/>
    </row>
    <row r="2464" spans="2:20" ht="15.75" thickBot="1" x14ac:dyDescent="0.3">
      <c r="B2464" s="19" t="str">
        <f t="shared" si="139"/>
        <v>012123 H</v>
      </c>
      <c r="C2464" s="19" t="str">
        <f t="shared" si="140"/>
        <v>MARCHOIS FREDERIC</v>
      </c>
      <c r="D2464" s="19" t="str">
        <f t="shared" si="141"/>
        <v>05043 – ACAD. TAPIS VERT DE REIMS</v>
      </c>
      <c r="R2464" s="11" t="str">
        <f t="shared" si="138"/>
        <v>012123 H</v>
      </c>
      <c r="T2464"/>
    </row>
    <row r="2465" spans="2:20" ht="15.75" thickBot="1" x14ac:dyDescent="0.3">
      <c r="B2465" s="19" t="str">
        <f t="shared" si="139"/>
        <v>123009 D</v>
      </c>
      <c r="C2465" s="19" t="str">
        <f t="shared" si="140"/>
        <v>MARCONI DOMINIQUE</v>
      </c>
      <c r="D2465" s="19" t="str">
        <f t="shared" si="141"/>
        <v>11013 – BILLARD CLUB METZ</v>
      </c>
      <c r="R2465" s="11" t="str">
        <f t="shared" si="138"/>
        <v>123009 D</v>
      </c>
      <c r="T2465"/>
    </row>
    <row r="2466" spans="2:20" ht="15.75" thickBot="1" x14ac:dyDescent="0.3">
      <c r="B2466" s="19" t="str">
        <f t="shared" si="139"/>
        <v>106108 C</v>
      </c>
      <c r="C2466" s="19" t="str">
        <f t="shared" si="140"/>
        <v>MARQUANT JEROME</v>
      </c>
      <c r="D2466" s="19" t="str">
        <f t="shared" si="141"/>
        <v>05043 – ACAD. TAPIS VERT DE REIMS</v>
      </c>
      <c r="R2466" s="11" t="str">
        <f t="shared" si="138"/>
        <v>106108 C</v>
      </c>
      <c r="T2466"/>
    </row>
    <row r="2467" spans="2:20" ht="15.75" thickBot="1" x14ac:dyDescent="0.3">
      <c r="B2467" s="19" t="str">
        <f t="shared" si="139"/>
        <v>122450 Q</v>
      </c>
      <c r="C2467" s="19" t="str">
        <f t="shared" si="140"/>
        <v>MARSCHAL FRANCK</v>
      </c>
      <c r="D2467" s="19" t="str">
        <f t="shared" si="141"/>
        <v>01031 – B.C. ERSTEIN</v>
      </c>
      <c r="R2467" s="11" t="str">
        <f t="shared" si="138"/>
        <v>122450 Q</v>
      </c>
      <c r="T2467"/>
    </row>
    <row r="2468" spans="2:20" ht="15.75" thickBot="1" x14ac:dyDescent="0.3">
      <c r="B2468" s="19" t="str">
        <f t="shared" si="139"/>
        <v>123023 R</v>
      </c>
      <c r="C2468" s="19" t="str">
        <f t="shared" si="140"/>
        <v>MARTIN BENOIT</v>
      </c>
      <c r="D2468" s="19" t="str">
        <f t="shared" si="141"/>
        <v>11067 – BILLARD CLUB FLORANGE</v>
      </c>
      <c r="R2468" s="11" t="str">
        <f t="shared" si="138"/>
        <v>123023 R</v>
      </c>
      <c r="T2468"/>
    </row>
    <row r="2469" spans="2:20" ht="15.75" thickBot="1" x14ac:dyDescent="0.3">
      <c r="B2469" s="19" t="str">
        <f t="shared" si="139"/>
        <v>120951 Z</v>
      </c>
      <c r="C2469" s="19" t="str">
        <f t="shared" si="140"/>
        <v>MARTIN MAXIME</v>
      </c>
      <c r="D2469" s="19" t="str">
        <f t="shared" si="141"/>
        <v>01018 – B.C. 55 SAINT LOUIS</v>
      </c>
      <c r="R2469" s="11" t="str">
        <f t="shared" si="138"/>
        <v>120951 Z</v>
      </c>
      <c r="T2469"/>
    </row>
    <row r="2470" spans="2:20" ht="15.75" thickBot="1" x14ac:dyDescent="0.3">
      <c r="B2470" s="19" t="str">
        <f t="shared" si="139"/>
        <v>122454 U</v>
      </c>
      <c r="C2470" s="19" t="str">
        <f t="shared" si="140"/>
        <v>MARTIN PIERRE</v>
      </c>
      <c r="D2470" s="19" t="str">
        <f t="shared" si="141"/>
        <v>01041 – COLMAR BILLARD CLUB 71</v>
      </c>
      <c r="R2470" s="11" t="str">
        <f t="shared" si="138"/>
        <v>122454 U</v>
      </c>
      <c r="T2470"/>
    </row>
    <row r="2471" spans="2:20" ht="15.75" thickBot="1" x14ac:dyDescent="0.3">
      <c r="B2471" s="19" t="str">
        <f t="shared" si="139"/>
        <v>011931 X</v>
      </c>
      <c r="C2471" s="19" t="str">
        <f t="shared" si="140"/>
        <v>MARTINEZ JACKY</v>
      </c>
      <c r="D2471" s="19" t="str">
        <f t="shared" si="141"/>
        <v>05034 – BILLARD TROYES AGGLO</v>
      </c>
      <c r="R2471" s="11" t="str">
        <f t="shared" si="138"/>
        <v>011931 X</v>
      </c>
      <c r="T2471"/>
    </row>
    <row r="2472" spans="2:20" ht="15.75" thickBot="1" x14ac:dyDescent="0.3">
      <c r="B2472" s="19" t="str">
        <f t="shared" si="139"/>
        <v>015128 W</v>
      </c>
      <c r="C2472" s="19" t="str">
        <f t="shared" si="140"/>
        <v>MARTINEZ JESUS RAYMOND</v>
      </c>
      <c r="D2472" s="19" t="str">
        <f t="shared" si="141"/>
        <v>11049 – BILLARD CLUB MONTIER EN DER</v>
      </c>
      <c r="R2472" s="11" t="str">
        <f t="shared" si="138"/>
        <v>015128 W</v>
      </c>
      <c r="T2472"/>
    </row>
    <row r="2473" spans="2:20" ht="15.75" thickBot="1" x14ac:dyDescent="0.3">
      <c r="B2473" s="19" t="str">
        <f t="shared" si="139"/>
        <v>179985 L</v>
      </c>
      <c r="C2473" s="19" t="str">
        <f t="shared" si="140"/>
        <v>MARTINS RAUL</v>
      </c>
      <c r="D2473" s="19" t="str">
        <f t="shared" si="141"/>
        <v>05028 – BILLARD CLUB DE MARIGNY ST FLAVY</v>
      </c>
      <c r="R2473" s="11" t="str">
        <f t="shared" si="138"/>
        <v>179985 L</v>
      </c>
      <c r="T2473"/>
    </row>
    <row r="2474" spans="2:20" ht="15.75" thickBot="1" x14ac:dyDescent="0.3">
      <c r="B2474" s="19" t="str">
        <f t="shared" si="139"/>
        <v>010142 C</v>
      </c>
      <c r="C2474" s="19" t="str">
        <f t="shared" si="140"/>
        <v>MAUBERT PATRICK</v>
      </c>
      <c r="D2474" s="19" t="str">
        <f t="shared" si="141"/>
        <v>01020 – B.C. 1947 SELESTAT</v>
      </c>
      <c r="R2474" s="11" t="str">
        <f t="shared" si="138"/>
        <v>010142 C</v>
      </c>
      <c r="T2474"/>
    </row>
    <row r="2475" spans="2:20" ht="15.75" thickBot="1" x14ac:dyDescent="0.3">
      <c r="B2475" s="19" t="str">
        <f t="shared" si="139"/>
        <v>139495 F</v>
      </c>
      <c r="C2475" s="19" t="str">
        <f t="shared" si="140"/>
        <v>MAUCOTEL GILBERT</v>
      </c>
      <c r="D2475" s="19" t="str">
        <f t="shared" si="141"/>
        <v>11063 – S.A.VERDUN SECTION BILLARD</v>
      </c>
      <c r="R2475" s="11" t="str">
        <f t="shared" si="138"/>
        <v>139495 F</v>
      </c>
      <c r="T2475"/>
    </row>
    <row r="2476" spans="2:20" ht="15.75" thickBot="1" x14ac:dyDescent="0.3">
      <c r="B2476" s="19" t="str">
        <f t="shared" si="139"/>
        <v>132189 F</v>
      </c>
      <c r="C2476" s="19" t="str">
        <f t="shared" si="140"/>
        <v>MAUDUIT CHRISTOPHE</v>
      </c>
      <c r="D2476" s="19" t="str">
        <f t="shared" si="141"/>
        <v>05028 – BILLARD CLUB DE MARIGNY ST FLAVY</v>
      </c>
      <c r="R2476" s="11" t="str">
        <f t="shared" si="138"/>
        <v>132189 F</v>
      </c>
      <c r="T2476"/>
    </row>
    <row r="2477" spans="2:20" ht="15.75" thickBot="1" x14ac:dyDescent="0.3">
      <c r="B2477" s="19" t="str">
        <f t="shared" si="139"/>
        <v>012021 J</v>
      </c>
      <c r="C2477" s="19" t="str">
        <f t="shared" si="140"/>
        <v>MAZET PATRICK</v>
      </c>
      <c r="D2477" s="19" t="str">
        <f t="shared" si="141"/>
        <v>05043 – ACAD. TAPIS VERT DE REIMS</v>
      </c>
      <c r="R2477" s="11" t="str">
        <f t="shared" si="138"/>
        <v>012021 J</v>
      </c>
      <c r="T2477"/>
    </row>
    <row r="2478" spans="2:20" ht="15.75" thickBot="1" x14ac:dyDescent="0.3">
      <c r="B2478" s="19" t="str">
        <f t="shared" si="139"/>
        <v>140763 Z</v>
      </c>
      <c r="C2478" s="19" t="str">
        <f t="shared" si="140"/>
        <v>MEDDAHI MOHAMED</v>
      </c>
      <c r="D2478" s="19" t="str">
        <f t="shared" si="141"/>
        <v>11013 – BILLARD CLUB METZ</v>
      </c>
      <c r="R2478" s="11" t="str">
        <f t="shared" si="138"/>
        <v>140763 Z</v>
      </c>
      <c r="T2478"/>
    </row>
    <row r="2479" spans="2:20" ht="15.75" thickBot="1" x14ac:dyDescent="0.3">
      <c r="B2479" s="19" t="str">
        <f t="shared" si="139"/>
        <v>010460 I</v>
      </c>
      <c r="C2479" s="19" t="str">
        <f t="shared" si="140"/>
        <v>MEIER ROBERT</v>
      </c>
      <c r="D2479" s="19" t="str">
        <f t="shared" si="141"/>
        <v>01031 – B.C. ERSTEIN</v>
      </c>
      <c r="R2479" s="11" t="str">
        <f t="shared" si="138"/>
        <v>010460 I</v>
      </c>
      <c r="T2479"/>
    </row>
    <row r="2480" spans="2:20" ht="15.75" thickBot="1" x14ac:dyDescent="0.3">
      <c r="B2480" s="19" t="str">
        <f t="shared" si="139"/>
        <v>010193 B</v>
      </c>
      <c r="C2480" s="19" t="str">
        <f t="shared" si="140"/>
        <v>MEISTER ALFRED</v>
      </c>
      <c r="D2480" s="19" t="str">
        <f t="shared" si="141"/>
        <v>01006 – AMICALE DE BILLARD ECKBOLSHEIM</v>
      </c>
      <c r="R2480" s="11" t="str">
        <f t="shared" si="138"/>
        <v>010193 B</v>
      </c>
      <c r="T2480"/>
    </row>
    <row r="2481" spans="2:20" ht="15.75" thickBot="1" x14ac:dyDescent="0.3">
      <c r="B2481" s="19" t="str">
        <f t="shared" si="139"/>
        <v>131128 K</v>
      </c>
      <c r="C2481" s="19" t="str">
        <f t="shared" si="140"/>
        <v>MELIS REMI</v>
      </c>
      <c r="D2481" s="19" t="str">
        <f t="shared" si="141"/>
        <v>11105 – BILLARD CLUB DE SAINT NICOLAS DE PORT</v>
      </c>
      <c r="R2481" s="11" t="str">
        <f t="shared" si="138"/>
        <v>131128 K</v>
      </c>
      <c r="T2481"/>
    </row>
    <row r="2482" spans="2:20" ht="15.75" thickBot="1" x14ac:dyDescent="0.3">
      <c r="B2482" s="19" t="str">
        <f t="shared" si="139"/>
        <v>014755 N</v>
      </c>
      <c r="C2482" s="19" t="str">
        <f t="shared" si="140"/>
        <v>MENEGUZZI RAYMOND</v>
      </c>
      <c r="D2482" s="19" t="str">
        <f t="shared" si="141"/>
        <v>11021 – A.J.B. THIONVILLE</v>
      </c>
      <c r="R2482" s="11" t="str">
        <f t="shared" si="138"/>
        <v>014755 N</v>
      </c>
      <c r="T2482"/>
    </row>
    <row r="2483" spans="2:20" ht="15.75" thickBot="1" x14ac:dyDescent="0.3">
      <c r="B2483" s="19" t="str">
        <f t="shared" si="139"/>
        <v>015253 R</v>
      </c>
      <c r="C2483" s="19" t="str">
        <f t="shared" si="140"/>
        <v>MENET JEAN LUC</v>
      </c>
      <c r="D2483" s="19" t="str">
        <f t="shared" si="141"/>
        <v>11023 – BILLARD CLUB NEUVES MAISONS</v>
      </c>
      <c r="R2483" s="11" t="str">
        <f t="shared" si="138"/>
        <v>015253 R</v>
      </c>
      <c r="T2483"/>
    </row>
    <row r="2484" spans="2:20" ht="15.75" thickBot="1" x14ac:dyDescent="0.3">
      <c r="B2484" s="19" t="str">
        <f t="shared" si="139"/>
        <v>010090 C</v>
      </c>
      <c r="C2484" s="19" t="str">
        <f t="shared" si="140"/>
        <v>MENGUS DANIEL</v>
      </c>
      <c r="D2484" s="19" t="str">
        <f t="shared" si="141"/>
        <v>01002 – B.C 1935 STRASBOURG-SCHILTIGHEIM</v>
      </c>
      <c r="R2484" s="11" t="str">
        <f t="shared" si="138"/>
        <v>010090 C</v>
      </c>
      <c r="T2484"/>
    </row>
    <row r="2485" spans="2:20" ht="15.75" thickBot="1" x14ac:dyDescent="0.3">
      <c r="B2485" s="19" t="str">
        <f t="shared" si="139"/>
        <v>150120 Z</v>
      </c>
      <c r="C2485" s="19" t="str">
        <f t="shared" si="140"/>
        <v>MENNINGER ERIC</v>
      </c>
      <c r="D2485" s="19" t="str">
        <f t="shared" si="141"/>
        <v>01020 – B.C. 1947 SELESTAT</v>
      </c>
      <c r="R2485" s="11" t="str">
        <f t="shared" si="138"/>
        <v>150120 Z</v>
      </c>
      <c r="T2485"/>
    </row>
    <row r="2486" spans="2:20" ht="15.75" thickBot="1" x14ac:dyDescent="0.3">
      <c r="B2486" s="19" t="str">
        <f t="shared" si="139"/>
        <v>129741 B</v>
      </c>
      <c r="C2486" s="19" t="str">
        <f t="shared" si="140"/>
        <v>MERCHEZ AMAURY</v>
      </c>
      <c r="D2486" s="19" t="str">
        <f t="shared" si="141"/>
        <v>05040 – EPERNAY BILLARD CLUB</v>
      </c>
      <c r="R2486" s="11" t="str">
        <f t="shared" si="138"/>
        <v>129741 B</v>
      </c>
      <c r="T2486"/>
    </row>
    <row r="2487" spans="2:20" ht="15.75" thickBot="1" x14ac:dyDescent="0.3">
      <c r="B2487" s="19" t="str">
        <f t="shared" si="139"/>
        <v>148288 H</v>
      </c>
      <c r="C2487" s="19" t="str">
        <f t="shared" si="140"/>
        <v>MERTZ REMY</v>
      </c>
      <c r="D2487" s="19" t="str">
        <f t="shared" si="141"/>
        <v>01010 – B.C. LINGOLSHEIM</v>
      </c>
      <c r="R2487" s="11" t="str">
        <f t="shared" si="138"/>
        <v>148288 H</v>
      </c>
      <c r="T2487"/>
    </row>
    <row r="2488" spans="2:20" ht="15.75" thickBot="1" x14ac:dyDescent="0.3">
      <c r="B2488" s="19" t="str">
        <f t="shared" si="139"/>
        <v>014811 R</v>
      </c>
      <c r="C2488" s="19" t="str">
        <f t="shared" si="140"/>
        <v>MESA JOSE</v>
      </c>
      <c r="D2488" s="19" t="str">
        <f t="shared" si="141"/>
        <v>11013 – BILLARD CLUB METZ</v>
      </c>
      <c r="R2488" s="11" t="str">
        <f t="shared" si="138"/>
        <v>014811 R</v>
      </c>
      <c r="T2488"/>
    </row>
    <row r="2489" spans="2:20" ht="15.75" thickBot="1" x14ac:dyDescent="0.3">
      <c r="B2489" s="19" t="str">
        <f t="shared" si="139"/>
        <v>144501 T</v>
      </c>
      <c r="C2489" s="19" t="str">
        <f t="shared" si="140"/>
        <v>METOYER RENE</v>
      </c>
      <c r="D2489" s="19" t="str">
        <f t="shared" si="141"/>
        <v>11048 – ACADEMIE DE BILLARD DE ST DIZIER</v>
      </c>
      <c r="R2489" s="11" t="str">
        <f t="shared" si="138"/>
        <v>144501 T</v>
      </c>
      <c r="T2489"/>
    </row>
    <row r="2490" spans="2:20" ht="15.75" thickBot="1" x14ac:dyDescent="0.3">
      <c r="B2490" s="19" t="str">
        <f t="shared" si="139"/>
        <v>010023 N</v>
      </c>
      <c r="C2490" s="19" t="str">
        <f t="shared" si="140"/>
        <v>METZ MARCEL</v>
      </c>
      <c r="D2490" s="19" t="str">
        <f t="shared" si="141"/>
        <v>01031 – B.C. ERSTEIN</v>
      </c>
      <c r="R2490" s="11" t="str">
        <f t="shared" si="138"/>
        <v>010023 N</v>
      </c>
      <c r="T2490"/>
    </row>
    <row r="2491" spans="2:20" ht="15.75" thickBot="1" x14ac:dyDescent="0.3">
      <c r="B2491" s="19" t="str">
        <f t="shared" si="139"/>
        <v>138213 X</v>
      </c>
      <c r="C2491" s="19" t="str">
        <f t="shared" si="140"/>
        <v>METZGER OLIVIER</v>
      </c>
      <c r="D2491" s="19" t="str">
        <f t="shared" si="141"/>
        <v>01004 – B.C. BISCHHEIM</v>
      </c>
      <c r="R2491" s="11" t="str">
        <f t="shared" si="138"/>
        <v>138213 X</v>
      </c>
      <c r="T2491"/>
    </row>
    <row r="2492" spans="2:20" ht="15.75" thickBot="1" x14ac:dyDescent="0.3">
      <c r="B2492" s="19" t="str">
        <f t="shared" si="139"/>
        <v>014986 K</v>
      </c>
      <c r="C2492" s="19" t="str">
        <f t="shared" si="140"/>
        <v>MEUNIER GILLES</v>
      </c>
      <c r="D2492" s="19" t="str">
        <f t="shared" si="141"/>
        <v>11053 – BILLARD CLUB LINEEN</v>
      </c>
      <c r="R2492" s="11" t="str">
        <f t="shared" si="138"/>
        <v>014986 K</v>
      </c>
      <c r="T2492"/>
    </row>
    <row r="2493" spans="2:20" ht="15.75" thickBot="1" x14ac:dyDescent="0.3">
      <c r="B2493" s="19" t="str">
        <f t="shared" si="139"/>
        <v>010163 X</v>
      </c>
      <c r="C2493" s="19" t="str">
        <f t="shared" si="140"/>
        <v>MEYER ALAIN</v>
      </c>
      <c r="D2493" s="19" t="str">
        <f t="shared" si="141"/>
        <v>01004 – B.C. BISCHHEIM</v>
      </c>
      <c r="R2493" s="11" t="str">
        <f t="shared" si="138"/>
        <v>010163 X</v>
      </c>
      <c r="T2493"/>
    </row>
    <row r="2494" spans="2:20" ht="15.75" thickBot="1" x14ac:dyDescent="0.3">
      <c r="B2494" s="19" t="str">
        <f t="shared" si="139"/>
        <v>133874 A</v>
      </c>
      <c r="C2494" s="19" t="str">
        <f t="shared" si="140"/>
        <v>MEYER ANDRE</v>
      </c>
      <c r="D2494" s="19" t="str">
        <f t="shared" si="141"/>
        <v>01010 – B.C. LINGOLSHEIM</v>
      </c>
      <c r="R2494" s="11" t="str">
        <f t="shared" si="138"/>
        <v>133874 A</v>
      </c>
      <c r="T2494"/>
    </row>
    <row r="2495" spans="2:20" ht="15.75" thickBot="1" x14ac:dyDescent="0.3">
      <c r="B2495" s="19" t="str">
        <f t="shared" si="139"/>
        <v>106920 I</v>
      </c>
      <c r="C2495" s="19" t="str">
        <f t="shared" si="140"/>
        <v>MEYER FRANCIS</v>
      </c>
      <c r="D2495" s="19" t="str">
        <f t="shared" si="141"/>
        <v>01027 – B.C. GUEBWILLER</v>
      </c>
      <c r="R2495" s="11" t="str">
        <f t="shared" si="138"/>
        <v>106920 I</v>
      </c>
      <c r="T2495"/>
    </row>
    <row r="2496" spans="2:20" ht="15.75" thickBot="1" x14ac:dyDescent="0.3">
      <c r="B2496" s="19" t="str">
        <f t="shared" si="139"/>
        <v>015536 O</v>
      </c>
      <c r="C2496" s="19" t="str">
        <f t="shared" si="140"/>
        <v>MEYER NICOLAS</v>
      </c>
      <c r="D2496" s="19" t="str">
        <f t="shared" si="141"/>
        <v>11110 – ANGUS BILLARD CLUB</v>
      </c>
      <c r="R2496" s="11" t="str">
        <f t="shared" si="138"/>
        <v>015536 O</v>
      </c>
      <c r="T2496"/>
    </row>
    <row r="2497" spans="2:20" ht="15.75" thickBot="1" x14ac:dyDescent="0.3">
      <c r="B2497" s="19" t="str">
        <f t="shared" si="139"/>
        <v>146093 Z</v>
      </c>
      <c r="C2497" s="19" t="str">
        <f t="shared" si="140"/>
        <v>MIASIK GAUTHIER</v>
      </c>
      <c r="D2497" s="19" t="str">
        <f t="shared" si="141"/>
        <v>11029 – BILLARD CLUB MUSSIPONTAIN</v>
      </c>
      <c r="R2497" s="11" t="str">
        <f t="shared" si="138"/>
        <v>146093 Z</v>
      </c>
      <c r="T2497"/>
    </row>
    <row r="2498" spans="2:20" ht="15.75" thickBot="1" x14ac:dyDescent="0.3">
      <c r="B2498" s="19" t="str">
        <f t="shared" si="139"/>
        <v>107101 H</v>
      </c>
      <c r="C2498" s="19" t="str">
        <f t="shared" si="140"/>
        <v>MIASIK JEAN FRANCOIS</v>
      </c>
      <c r="D2498" s="19" t="str">
        <f t="shared" si="141"/>
        <v>11029 – BILLARD CLUB MUSSIPONTAIN</v>
      </c>
      <c r="R2498" s="11" t="str">
        <f t="shared" ref="R2498:R2561" si="142">B2498</f>
        <v>107101 H</v>
      </c>
      <c r="T2498"/>
    </row>
    <row r="2499" spans="2:20" ht="15.75" thickBot="1" x14ac:dyDescent="0.3">
      <c r="B2499" s="19" t="str">
        <f t="shared" si="139"/>
        <v>010040 E</v>
      </c>
      <c r="C2499" s="19" t="str">
        <f t="shared" si="140"/>
        <v>MICHEL GUY</v>
      </c>
      <c r="D2499" s="19" t="str">
        <f t="shared" si="141"/>
        <v>01004 – B.C. BISCHHEIM</v>
      </c>
      <c r="R2499" s="11" t="str">
        <f t="shared" si="142"/>
        <v>010040 E</v>
      </c>
      <c r="T2499"/>
    </row>
    <row r="2500" spans="2:20" ht="15.75" thickBot="1" x14ac:dyDescent="0.3">
      <c r="B2500" s="19" t="str">
        <f t="shared" si="139"/>
        <v>015145 N</v>
      </c>
      <c r="C2500" s="19" t="str">
        <f t="shared" si="140"/>
        <v>MICHEL MARCEL</v>
      </c>
      <c r="D2500" s="19" t="str">
        <f t="shared" si="141"/>
        <v>11032 – BILLARD CLUB HOMECOURT</v>
      </c>
      <c r="R2500" s="11" t="str">
        <f t="shared" si="142"/>
        <v>015145 N</v>
      </c>
      <c r="T2500"/>
    </row>
    <row r="2501" spans="2:20" ht="15.75" thickBot="1" x14ac:dyDescent="0.3">
      <c r="B2501" s="19" t="str">
        <f t="shared" si="139"/>
        <v>107230 G</v>
      </c>
      <c r="C2501" s="19" t="str">
        <f t="shared" si="140"/>
        <v>MIGNOT CEDRIC</v>
      </c>
      <c r="D2501" s="19" t="str">
        <f t="shared" si="141"/>
        <v>11047 – C.A.B. COMMERCY</v>
      </c>
      <c r="R2501" s="11" t="str">
        <f t="shared" si="142"/>
        <v>107230 G</v>
      </c>
      <c r="T2501"/>
    </row>
    <row r="2502" spans="2:20" ht="15.75" thickBot="1" x14ac:dyDescent="0.3">
      <c r="B2502" s="19" t="str">
        <f t="shared" si="139"/>
        <v>014961 L</v>
      </c>
      <c r="C2502" s="19" t="str">
        <f t="shared" si="140"/>
        <v>MILLOT PASCAL</v>
      </c>
      <c r="D2502" s="19" t="str">
        <f t="shared" si="141"/>
        <v>11048 – ACADEMIE DE BILLARD DE ST DIZIER</v>
      </c>
      <c r="R2502" s="11" t="str">
        <f t="shared" si="142"/>
        <v>014961 L</v>
      </c>
      <c r="T2502"/>
    </row>
    <row r="2503" spans="2:20" ht="15.75" thickBot="1" x14ac:dyDescent="0.3">
      <c r="B2503" s="19" t="str">
        <f t="shared" si="139"/>
        <v>015242 G</v>
      </c>
      <c r="C2503" s="19" t="str">
        <f t="shared" si="140"/>
        <v>MINDE BENOIT</v>
      </c>
      <c r="D2503" s="19" t="str">
        <f t="shared" si="141"/>
        <v>11005 – E.S. HAGONDANGE</v>
      </c>
      <c r="R2503" s="11" t="str">
        <f t="shared" si="142"/>
        <v>015242 G</v>
      </c>
      <c r="T2503"/>
    </row>
    <row r="2504" spans="2:20" ht="15.75" thickBot="1" x14ac:dyDescent="0.3">
      <c r="B2504" s="19" t="str">
        <f t="shared" si="139"/>
        <v>014962 M</v>
      </c>
      <c r="C2504" s="19" t="str">
        <f t="shared" si="140"/>
        <v>MION JEAN PIERRE</v>
      </c>
      <c r="D2504" s="19" t="str">
        <f t="shared" si="141"/>
        <v>11048 – ACADEMIE DE BILLARD DE ST DIZIER</v>
      </c>
      <c r="R2504" s="11" t="str">
        <f t="shared" si="142"/>
        <v>014962 M</v>
      </c>
      <c r="T2504"/>
    </row>
    <row r="2505" spans="2:20" ht="15.75" thickBot="1" x14ac:dyDescent="0.3">
      <c r="B2505" s="19" t="str">
        <f t="shared" si="139"/>
        <v>121175 P</v>
      </c>
      <c r="C2505" s="19" t="str">
        <f t="shared" si="140"/>
        <v>MOCQUERY MICHEL</v>
      </c>
      <c r="D2505" s="19" t="str">
        <f t="shared" si="141"/>
        <v>05034 – BILLARD TROYES AGGLO</v>
      </c>
      <c r="R2505" s="11" t="str">
        <f t="shared" si="142"/>
        <v>121175 P</v>
      </c>
      <c r="T2505"/>
    </row>
    <row r="2506" spans="2:20" ht="15.75" thickBot="1" x14ac:dyDescent="0.3">
      <c r="B2506" s="19" t="str">
        <f t="shared" si="139"/>
        <v>014950 A</v>
      </c>
      <c r="C2506" s="19" t="str">
        <f t="shared" si="140"/>
        <v>MOHAMED ANDRE</v>
      </c>
      <c r="D2506" s="19" t="str">
        <f t="shared" si="141"/>
        <v>11050 – BILLARD CLUB SAINT MIHIEL</v>
      </c>
      <c r="R2506" s="11" t="str">
        <f t="shared" si="142"/>
        <v>014950 A</v>
      </c>
      <c r="T2506"/>
    </row>
    <row r="2507" spans="2:20" ht="15.75" thickBot="1" x14ac:dyDescent="0.3">
      <c r="B2507" s="19" t="str">
        <f t="shared" si="139"/>
        <v>010311 P</v>
      </c>
      <c r="C2507" s="19" t="str">
        <f t="shared" si="140"/>
        <v>MONNIER GILLES</v>
      </c>
      <c r="D2507" s="19" t="str">
        <f t="shared" si="141"/>
        <v>01016 – B.C. HAGUENAU</v>
      </c>
      <c r="R2507" s="11" t="str">
        <f t="shared" si="142"/>
        <v>010311 P</v>
      </c>
      <c r="T2507"/>
    </row>
    <row r="2508" spans="2:20" ht="15.75" thickBot="1" x14ac:dyDescent="0.3">
      <c r="B2508" s="19" t="str">
        <f t="shared" si="139"/>
        <v>129684 W</v>
      </c>
      <c r="C2508" s="19" t="str">
        <f t="shared" si="140"/>
        <v>MONPONTET PASCAL</v>
      </c>
      <c r="D2508" s="19" t="str">
        <f t="shared" si="141"/>
        <v>11029 – BILLARD CLUB MUSSIPONTAIN</v>
      </c>
      <c r="R2508" s="11" t="str">
        <f t="shared" si="142"/>
        <v>129684 W</v>
      </c>
      <c r="T2508"/>
    </row>
    <row r="2509" spans="2:20" ht="15.75" thickBot="1" x14ac:dyDescent="0.3">
      <c r="B2509" s="19" t="str">
        <f t="shared" si="139"/>
        <v>015365 Z</v>
      </c>
      <c r="C2509" s="19" t="str">
        <f t="shared" si="140"/>
        <v>MONTEL JONATHAN</v>
      </c>
      <c r="D2509" s="19" t="str">
        <f t="shared" si="141"/>
        <v>11051 – BILLARD CLUB BARISIEN</v>
      </c>
      <c r="R2509" s="11" t="str">
        <f t="shared" si="142"/>
        <v>015365 Z</v>
      </c>
      <c r="T2509"/>
    </row>
    <row r="2510" spans="2:20" ht="15.75" thickBot="1" x14ac:dyDescent="0.3">
      <c r="B2510" s="19" t="str">
        <f t="shared" si="139"/>
        <v>124199 X</v>
      </c>
      <c r="C2510" s="19" t="str">
        <f t="shared" si="140"/>
        <v>MOREL MICHEL</v>
      </c>
      <c r="D2510" s="19" t="str">
        <f t="shared" si="141"/>
        <v>11027 – ASS. SPORT. LAXOVIENNE DE BILLARD</v>
      </c>
      <c r="R2510" s="11" t="str">
        <f t="shared" si="142"/>
        <v>124199 X</v>
      </c>
      <c r="T2510"/>
    </row>
    <row r="2511" spans="2:20" ht="15.75" thickBot="1" x14ac:dyDescent="0.3">
      <c r="B2511" s="19" t="str">
        <f t="shared" si="139"/>
        <v>132224 O</v>
      </c>
      <c r="C2511" s="19" t="str">
        <f t="shared" si="140"/>
        <v>MOREL THIERRY</v>
      </c>
      <c r="D2511" s="19" t="str">
        <f t="shared" si="141"/>
        <v>11023 – BILLARD CLUB NEUVES MAISONS</v>
      </c>
      <c r="R2511" s="11" t="str">
        <f t="shared" si="142"/>
        <v>132224 O</v>
      </c>
      <c r="T2511"/>
    </row>
    <row r="2512" spans="2:20" ht="15.75" thickBot="1" x14ac:dyDescent="0.3">
      <c r="B2512" s="19" t="str">
        <f t="shared" si="139"/>
        <v>014769 B</v>
      </c>
      <c r="C2512" s="19" t="str">
        <f t="shared" si="140"/>
        <v>MOSHIRPUR MASSOUD</v>
      </c>
      <c r="D2512" s="19" t="str">
        <f t="shared" si="141"/>
        <v>11003 – BILLARD CLUB BAN SAINT MARTIN</v>
      </c>
      <c r="R2512" s="11" t="str">
        <f t="shared" si="142"/>
        <v>014769 B</v>
      </c>
      <c r="T2512"/>
    </row>
    <row r="2513" spans="2:20" ht="15.75" thickBot="1" x14ac:dyDescent="0.3">
      <c r="B2513" s="19" t="str">
        <f t="shared" si="139"/>
        <v>010256 M</v>
      </c>
      <c r="C2513" s="19" t="str">
        <f t="shared" si="140"/>
        <v>MOTHIRON ALAIN</v>
      </c>
      <c r="D2513" s="19" t="str">
        <f t="shared" si="141"/>
        <v>01020 – B.C. 1947 SELESTAT</v>
      </c>
      <c r="R2513" s="11" t="str">
        <f t="shared" si="142"/>
        <v>010256 M</v>
      </c>
      <c r="T2513"/>
    </row>
    <row r="2514" spans="2:20" ht="15.75" thickBot="1" x14ac:dyDescent="0.3">
      <c r="B2514" s="19" t="str">
        <f t="shared" ref="B2514:B2577" si="143">J514</f>
        <v>011937 D</v>
      </c>
      <c r="C2514" s="19" t="str">
        <f t="shared" ref="C2514:C2577" si="144">K514</f>
        <v>MOUGEOLLE JACQUES</v>
      </c>
      <c r="D2514" s="19" t="str">
        <f t="shared" ref="D2514:D2577" si="145">L514</f>
        <v>05034 – BILLARD TROYES AGGLO</v>
      </c>
      <c r="R2514" s="11" t="str">
        <f t="shared" si="142"/>
        <v>011937 D</v>
      </c>
      <c r="T2514"/>
    </row>
    <row r="2515" spans="2:20" ht="15.75" thickBot="1" x14ac:dyDescent="0.3">
      <c r="B2515" s="19" t="str">
        <f t="shared" si="143"/>
        <v>147065 D</v>
      </c>
      <c r="C2515" s="19" t="str">
        <f t="shared" si="144"/>
        <v>MOURER THIBAUD</v>
      </c>
      <c r="D2515" s="19" t="str">
        <f t="shared" si="145"/>
        <v>01006 – AMICALE DE BILLARD ECKBOLSHEIM</v>
      </c>
      <c r="R2515" s="11" t="str">
        <f t="shared" si="142"/>
        <v>147065 D</v>
      </c>
      <c r="T2515"/>
    </row>
    <row r="2516" spans="2:20" ht="15.75" thickBot="1" x14ac:dyDescent="0.3">
      <c r="B2516" s="19" t="str">
        <f t="shared" si="143"/>
        <v>107478 U</v>
      </c>
      <c r="C2516" s="19" t="str">
        <f t="shared" si="144"/>
        <v>MOURISON STEVE</v>
      </c>
      <c r="D2516" s="19" t="str">
        <f t="shared" si="145"/>
        <v>11078 – BILLARD CLUB DE BRIEY</v>
      </c>
      <c r="R2516" s="11" t="str">
        <f t="shared" si="142"/>
        <v>107478 U</v>
      </c>
      <c r="T2516"/>
    </row>
    <row r="2517" spans="2:20" ht="15.75" thickBot="1" x14ac:dyDescent="0.3">
      <c r="B2517" s="19" t="str">
        <f t="shared" si="143"/>
        <v>011758 G</v>
      </c>
      <c r="C2517" s="19" t="str">
        <f t="shared" si="144"/>
        <v>MOUSSY JEAN CLAUDE</v>
      </c>
      <c r="D2517" s="19" t="str">
        <f t="shared" si="145"/>
        <v>05040 – EPERNAY BILLARD CLUB</v>
      </c>
      <c r="R2517" s="11" t="str">
        <f t="shared" si="142"/>
        <v>011758 G</v>
      </c>
      <c r="T2517"/>
    </row>
    <row r="2518" spans="2:20" ht="15.75" thickBot="1" x14ac:dyDescent="0.3">
      <c r="B2518" s="19" t="str">
        <f t="shared" si="143"/>
        <v>015446 C</v>
      </c>
      <c r="C2518" s="19" t="str">
        <f t="shared" si="144"/>
        <v>MUHLACH CLAUDE</v>
      </c>
      <c r="D2518" s="19" t="str">
        <f t="shared" si="145"/>
        <v>11027 – ASS. SPORT. LAXOVIENNE DE BILLARD</v>
      </c>
      <c r="R2518" s="11" t="str">
        <f t="shared" si="142"/>
        <v>015446 C</v>
      </c>
      <c r="T2518"/>
    </row>
    <row r="2519" spans="2:20" ht="15.75" thickBot="1" x14ac:dyDescent="0.3">
      <c r="B2519" s="19" t="str">
        <f t="shared" si="143"/>
        <v>010077 P</v>
      </c>
      <c r="C2519" s="19" t="str">
        <f t="shared" si="144"/>
        <v>MULLER CLAUDE</v>
      </c>
      <c r="D2519" s="19" t="str">
        <f t="shared" si="145"/>
        <v>01020 – B.C. 1947 SELESTAT</v>
      </c>
      <c r="R2519" s="11" t="str">
        <f t="shared" si="142"/>
        <v>010077 P</v>
      </c>
      <c r="T2519"/>
    </row>
    <row r="2520" spans="2:20" ht="15.75" thickBot="1" x14ac:dyDescent="0.3">
      <c r="B2520" s="19" t="str">
        <f t="shared" si="143"/>
        <v>010289 T</v>
      </c>
      <c r="C2520" s="19" t="str">
        <f t="shared" si="144"/>
        <v>MULLER CLAUDE</v>
      </c>
      <c r="D2520" s="19" t="str">
        <f t="shared" si="145"/>
        <v>01031 – B.C. ERSTEIN</v>
      </c>
      <c r="R2520" s="11" t="str">
        <f t="shared" si="142"/>
        <v>010289 T</v>
      </c>
      <c r="T2520"/>
    </row>
    <row r="2521" spans="2:20" ht="15.75" thickBot="1" x14ac:dyDescent="0.3">
      <c r="B2521" s="19" t="str">
        <f t="shared" si="143"/>
        <v>014812 S</v>
      </c>
      <c r="C2521" s="19" t="str">
        <f t="shared" si="144"/>
        <v>MUNZINGER GEORGES</v>
      </c>
      <c r="D2521" s="19" t="str">
        <f t="shared" si="145"/>
        <v>11013 – BILLARD CLUB METZ</v>
      </c>
      <c r="R2521" s="11" t="str">
        <f t="shared" si="142"/>
        <v>014812 S</v>
      </c>
      <c r="T2521"/>
    </row>
    <row r="2522" spans="2:20" ht="15.75" thickBot="1" x14ac:dyDescent="0.3">
      <c r="B2522" s="19" t="str">
        <f t="shared" si="143"/>
        <v>154553 S</v>
      </c>
      <c r="C2522" s="19" t="str">
        <f t="shared" si="144"/>
        <v>MURIOT JEAN FRANCOIS</v>
      </c>
      <c r="D2522" s="19" t="str">
        <f t="shared" si="145"/>
        <v>11027 – ASS. SPORT. LAXOVIENNE DE BILLARD</v>
      </c>
      <c r="R2522" s="11" t="str">
        <f t="shared" si="142"/>
        <v>154553 S</v>
      </c>
      <c r="T2522"/>
    </row>
    <row r="2523" spans="2:20" ht="15.75" thickBot="1" x14ac:dyDescent="0.3">
      <c r="B2523" s="19" t="str">
        <f t="shared" si="143"/>
        <v>109390 I</v>
      </c>
      <c r="C2523" s="19" t="str">
        <f t="shared" si="144"/>
        <v>MUSIEDLAK PASCAL</v>
      </c>
      <c r="D2523" s="19" t="str">
        <f t="shared" si="145"/>
        <v>11073 – BILLARD CLUB GERARDMER</v>
      </c>
      <c r="R2523" s="11" t="str">
        <f t="shared" si="142"/>
        <v>109390 I</v>
      </c>
      <c r="T2523"/>
    </row>
    <row r="2524" spans="2:20" ht="15.75" thickBot="1" x14ac:dyDescent="0.3">
      <c r="B2524" s="19" t="str">
        <f t="shared" si="143"/>
        <v>011820 Q</v>
      </c>
      <c r="C2524" s="19" t="str">
        <f t="shared" si="144"/>
        <v>N GUYEN PHU QUY</v>
      </c>
      <c r="D2524" s="19" t="str">
        <f t="shared" si="145"/>
        <v>05034 – BILLARD TROYES AGGLO</v>
      </c>
      <c r="R2524" s="11" t="str">
        <f t="shared" si="142"/>
        <v>011820 Q</v>
      </c>
      <c r="T2524"/>
    </row>
    <row r="2525" spans="2:20" ht="15.75" thickBot="1" x14ac:dyDescent="0.3">
      <c r="B2525" s="19" t="str">
        <f t="shared" si="143"/>
        <v>103731 R</v>
      </c>
      <c r="C2525" s="19" t="str">
        <f t="shared" si="144"/>
        <v>N GUYEN PIERRE</v>
      </c>
      <c r="D2525" s="19" t="str">
        <f t="shared" si="145"/>
        <v>05043 – ACAD. TAPIS VERT DE REIMS</v>
      </c>
      <c r="R2525" s="11" t="str">
        <f t="shared" si="142"/>
        <v>103731 R</v>
      </c>
      <c r="T2525"/>
    </row>
    <row r="2526" spans="2:20" ht="15.75" thickBot="1" x14ac:dyDescent="0.3">
      <c r="B2526" s="19" t="str">
        <f t="shared" si="143"/>
        <v>140546 Q</v>
      </c>
      <c r="C2526" s="19" t="str">
        <f t="shared" si="144"/>
        <v>NACACHIAN ANTOINE</v>
      </c>
      <c r="D2526" s="19" t="str">
        <f t="shared" si="145"/>
        <v>05001 – ACAD.CHARLEVILLE-MEZIERES</v>
      </c>
      <c r="R2526" s="11" t="str">
        <f t="shared" si="142"/>
        <v>140546 Q</v>
      </c>
      <c r="T2526"/>
    </row>
    <row r="2527" spans="2:20" ht="15.75" thickBot="1" x14ac:dyDescent="0.3">
      <c r="B2527" s="19" t="str">
        <f t="shared" si="143"/>
        <v>177574 Q</v>
      </c>
      <c r="C2527" s="19" t="str">
        <f t="shared" si="144"/>
        <v>NENIN OLIVIER</v>
      </c>
      <c r="D2527" s="19" t="str">
        <f t="shared" si="145"/>
        <v>05043 – ACAD. TAPIS VERT DE REIMS</v>
      </c>
      <c r="R2527" s="11" t="str">
        <f t="shared" si="142"/>
        <v>177574 Q</v>
      </c>
      <c r="T2527"/>
    </row>
    <row r="2528" spans="2:20" ht="15.75" thickBot="1" x14ac:dyDescent="0.3">
      <c r="B2528" s="19" t="str">
        <f t="shared" si="143"/>
        <v>184751 R</v>
      </c>
      <c r="C2528" s="19" t="str">
        <f t="shared" si="144"/>
        <v>NENIN ROBERT</v>
      </c>
      <c r="D2528" s="19" t="str">
        <f t="shared" si="145"/>
        <v>11063 – S.A.VERDUN SECTION BILLARD</v>
      </c>
      <c r="R2528" s="11" t="str">
        <f t="shared" si="142"/>
        <v>184751 R</v>
      </c>
      <c r="T2528"/>
    </row>
    <row r="2529" spans="2:20" ht="15.75" thickBot="1" x14ac:dyDescent="0.3">
      <c r="B2529" s="19" t="str">
        <f t="shared" si="143"/>
        <v>152535 Z</v>
      </c>
      <c r="C2529" s="19" t="str">
        <f t="shared" si="144"/>
        <v>NEU RAYMOND</v>
      </c>
      <c r="D2529" s="19" t="str">
        <f t="shared" si="145"/>
        <v>11035 – C.B. SARREGUEMINES</v>
      </c>
      <c r="R2529" s="11" t="str">
        <f t="shared" si="142"/>
        <v>152535 Z</v>
      </c>
      <c r="T2529"/>
    </row>
    <row r="2530" spans="2:20" ht="15.75" thickBot="1" x14ac:dyDescent="0.3">
      <c r="B2530" s="19" t="str">
        <f t="shared" si="143"/>
        <v>176009 P</v>
      </c>
      <c r="C2530" s="19" t="str">
        <f t="shared" si="144"/>
        <v>NGUYEN THAI</v>
      </c>
      <c r="D2530" s="19" t="str">
        <f t="shared" si="145"/>
        <v>11027 – ASS. SPORT. LAXOVIENNE DE BILLARD</v>
      </c>
      <c r="R2530" s="11" t="str">
        <f t="shared" si="142"/>
        <v>176009 P</v>
      </c>
      <c r="T2530"/>
    </row>
    <row r="2531" spans="2:20" ht="15.75" thickBot="1" x14ac:dyDescent="0.3">
      <c r="B2531" s="19" t="str">
        <f t="shared" si="143"/>
        <v>126964 G</v>
      </c>
      <c r="C2531" s="19" t="str">
        <f t="shared" si="144"/>
        <v>NGUYEN THANH LAM</v>
      </c>
      <c r="D2531" s="19" t="str">
        <f t="shared" si="145"/>
        <v>01004 – B.C. BISCHHEIM</v>
      </c>
      <c r="R2531" s="11" t="str">
        <f t="shared" si="142"/>
        <v>126964 G</v>
      </c>
      <c r="T2531"/>
    </row>
    <row r="2532" spans="2:20" ht="15.75" thickBot="1" x14ac:dyDescent="0.3">
      <c r="B2532" s="19" t="str">
        <f t="shared" si="143"/>
        <v>122993 N</v>
      </c>
      <c r="C2532" s="19" t="str">
        <f t="shared" si="144"/>
        <v>NGUYEN XUAN VINH</v>
      </c>
      <c r="D2532" s="19" t="str">
        <f t="shared" si="145"/>
        <v>05043 – ACAD. TAPIS VERT DE REIMS</v>
      </c>
      <c r="R2532" s="11" t="str">
        <f t="shared" si="142"/>
        <v>122993 N</v>
      </c>
      <c r="T2532"/>
    </row>
    <row r="2533" spans="2:20" ht="15.75" thickBot="1" x14ac:dyDescent="0.3">
      <c r="B2533" s="19" t="str">
        <f t="shared" si="143"/>
        <v>014981 F</v>
      </c>
      <c r="C2533" s="19" t="str">
        <f t="shared" si="144"/>
        <v>NICOLE JEAN PIERRE</v>
      </c>
      <c r="D2533" s="19" t="str">
        <f t="shared" si="145"/>
        <v>11051 – BILLARD CLUB BARISIEN</v>
      </c>
      <c r="R2533" s="11" t="str">
        <f t="shared" si="142"/>
        <v>014981 F</v>
      </c>
      <c r="T2533"/>
    </row>
    <row r="2534" spans="2:20" ht="15.75" thickBot="1" x14ac:dyDescent="0.3">
      <c r="B2534" s="19" t="str">
        <f t="shared" si="143"/>
        <v>012060 W</v>
      </c>
      <c r="C2534" s="19" t="str">
        <f t="shared" si="144"/>
        <v>NOBLE JEAN BAPTISTE</v>
      </c>
      <c r="D2534" s="19" t="str">
        <f t="shared" si="145"/>
        <v>05034 – BILLARD TROYES AGGLO</v>
      </c>
      <c r="R2534" s="11" t="str">
        <f t="shared" si="142"/>
        <v>012060 W</v>
      </c>
      <c r="T2534"/>
    </row>
    <row r="2535" spans="2:20" ht="15.75" thickBot="1" x14ac:dyDescent="0.3">
      <c r="B2535" s="19" t="str">
        <f t="shared" si="143"/>
        <v>111692 W</v>
      </c>
      <c r="C2535" s="19" t="str">
        <f t="shared" si="144"/>
        <v>NOBLOT MICHEL</v>
      </c>
      <c r="D2535" s="19" t="str">
        <f t="shared" si="145"/>
        <v>11049 – BILLARD CLUB MONTIER EN DER</v>
      </c>
      <c r="R2535" s="11" t="str">
        <f t="shared" si="142"/>
        <v>111692 W</v>
      </c>
      <c r="T2535"/>
    </row>
    <row r="2536" spans="2:20" ht="15.75" thickBot="1" x14ac:dyDescent="0.3">
      <c r="B2536" s="19" t="str">
        <f t="shared" si="143"/>
        <v>104571 Z</v>
      </c>
      <c r="C2536" s="19" t="str">
        <f t="shared" si="144"/>
        <v>NOEHSER CHRISTIAN</v>
      </c>
      <c r="D2536" s="19" t="str">
        <f t="shared" si="145"/>
        <v>11078 – BILLARD CLUB DE BRIEY</v>
      </c>
      <c r="R2536" s="11" t="str">
        <f t="shared" si="142"/>
        <v>104571 Z</v>
      </c>
      <c r="T2536"/>
    </row>
    <row r="2537" spans="2:20" ht="15.75" thickBot="1" x14ac:dyDescent="0.3">
      <c r="B2537" s="19" t="str">
        <f t="shared" si="143"/>
        <v>169801 R</v>
      </c>
      <c r="C2537" s="19" t="str">
        <f t="shared" si="144"/>
        <v>NOEL JEAN BAPTISTE</v>
      </c>
      <c r="D2537" s="19" t="str">
        <f t="shared" si="145"/>
        <v>11050 – BILLARD CLUB SAINT MIHIEL</v>
      </c>
      <c r="R2537" s="11" t="str">
        <f t="shared" si="142"/>
        <v>169801 R</v>
      </c>
      <c r="T2537"/>
    </row>
    <row r="2538" spans="2:20" ht="15.75" thickBot="1" x14ac:dyDescent="0.3">
      <c r="B2538" s="19" t="str">
        <f t="shared" si="143"/>
        <v>167605 E</v>
      </c>
      <c r="C2538" s="19" t="str">
        <f t="shared" si="144"/>
        <v>NOGALES PEDRO</v>
      </c>
      <c r="D2538" s="19" t="str">
        <f t="shared" si="145"/>
        <v>05028 – BILLARD CLUB DE MARIGNY ST FLAVY</v>
      </c>
      <c r="R2538" s="11" t="str">
        <f t="shared" si="142"/>
        <v>167605 E</v>
      </c>
      <c r="T2538"/>
    </row>
    <row r="2539" spans="2:20" ht="15.75" thickBot="1" x14ac:dyDescent="0.3">
      <c r="B2539" s="19" t="str">
        <f t="shared" si="143"/>
        <v>154661 K</v>
      </c>
      <c r="C2539" s="19" t="str">
        <f t="shared" si="144"/>
        <v>NOIRE ANDRE</v>
      </c>
      <c r="D2539" s="19" t="str">
        <f t="shared" si="145"/>
        <v>11108 – MATTAINCOURT BILLARD CLUB</v>
      </c>
      <c r="R2539" s="11" t="str">
        <f t="shared" si="142"/>
        <v>154661 K</v>
      </c>
      <c r="T2539"/>
    </row>
    <row r="2540" spans="2:20" ht="15.75" thickBot="1" x14ac:dyDescent="0.3">
      <c r="B2540" s="19" t="str">
        <f t="shared" si="143"/>
        <v>012032 U</v>
      </c>
      <c r="C2540" s="19" t="str">
        <f t="shared" si="144"/>
        <v>NOIRET SERGE</v>
      </c>
      <c r="D2540" s="19" t="str">
        <f t="shared" si="145"/>
        <v>05028 – BILLARD CLUB DE MARIGNY ST FLAVY</v>
      </c>
      <c r="R2540" s="11" t="str">
        <f t="shared" si="142"/>
        <v>012032 U</v>
      </c>
      <c r="T2540"/>
    </row>
    <row r="2541" spans="2:20" ht="15.75" thickBot="1" x14ac:dyDescent="0.3">
      <c r="B2541" s="19" t="str">
        <f t="shared" si="143"/>
        <v>012120 E</v>
      </c>
      <c r="C2541" s="19" t="str">
        <f t="shared" si="144"/>
        <v>NUNES JOAQUIM</v>
      </c>
      <c r="D2541" s="19" t="str">
        <f t="shared" si="145"/>
        <v>05043 – ACAD. TAPIS VERT DE REIMS</v>
      </c>
      <c r="R2541" s="11" t="str">
        <f t="shared" si="142"/>
        <v>012120 E</v>
      </c>
      <c r="T2541"/>
    </row>
    <row r="2542" spans="2:20" ht="15.75" thickBot="1" x14ac:dyDescent="0.3">
      <c r="B2542" s="19" t="str">
        <f t="shared" si="143"/>
        <v>014842 W</v>
      </c>
      <c r="C2542" s="19" t="str">
        <f t="shared" si="144"/>
        <v>OBERTI ALAIN</v>
      </c>
      <c r="D2542" s="19" t="str">
        <f t="shared" si="145"/>
        <v>11027 – ASS. SPORT. LAXOVIENNE DE BILLARD</v>
      </c>
      <c r="R2542" s="11" t="str">
        <f t="shared" si="142"/>
        <v>014842 W</v>
      </c>
      <c r="T2542"/>
    </row>
    <row r="2543" spans="2:20" ht="15.75" thickBot="1" x14ac:dyDescent="0.3">
      <c r="B2543" s="19" t="str">
        <f t="shared" si="143"/>
        <v>015063 J</v>
      </c>
      <c r="C2543" s="19" t="str">
        <f t="shared" si="144"/>
        <v>ODVA CHRISTIAN</v>
      </c>
      <c r="D2543" s="19" t="str">
        <f t="shared" si="145"/>
        <v>11013 – BILLARD CLUB METZ</v>
      </c>
      <c r="R2543" s="11" t="str">
        <f t="shared" si="142"/>
        <v>015063 J</v>
      </c>
      <c r="T2543"/>
    </row>
    <row r="2544" spans="2:20" ht="15.75" thickBot="1" x14ac:dyDescent="0.3">
      <c r="B2544" s="19" t="str">
        <f t="shared" si="143"/>
        <v>153598 E</v>
      </c>
      <c r="C2544" s="19" t="str">
        <f t="shared" si="144"/>
        <v>OLIVARES EPHREM</v>
      </c>
      <c r="D2544" s="19" t="str">
        <f t="shared" si="145"/>
        <v>11044 – SAINT-DIE DES VOSGES BILLARD</v>
      </c>
      <c r="R2544" s="11" t="str">
        <f t="shared" si="142"/>
        <v>153598 E</v>
      </c>
      <c r="T2544"/>
    </row>
    <row r="2545" spans="2:20" ht="15.75" thickBot="1" x14ac:dyDescent="0.3">
      <c r="B2545" s="19" t="str">
        <f t="shared" si="143"/>
        <v>181237 X</v>
      </c>
      <c r="C2545" s="19" t="str">
        <f t="shared" si="144"/>
        <v>OLIVEIRA PASCAL</v>
      </c>
      <c r="D2545" s="19" t="str">
        <f t="shared" si="145"/>
        <v>01020 – B.C. 1947 SELESTAT</v>
      </c>
      <c r="R2545" s="11" t="str">
        <f t="shared" si="142"/>
        <v>181237 X</v>
      </c>
      <c r="T2545"/>
    </row>
    <row r="2546" spans="2:20" ht="15.75" thickBot="1" x14ac:dyDescent="0.3">
      <c r="B2546" s="19" t="str">
        <f t="shared" si="143"/>
        <v>106600 A</v>
      </c>
      <c r="C2546" s="19" t="str">
        <f t="shared" si="144"/>
        <v>OLIVEIRA THIERRY</v>
      </c>
      <c r="D2546" s="19" t="str">
        <f t="shared" si="145"/>
        <v>01020 – B.C. 1947 SELESTAT</v>
      </c>
      <c r="R2546" s="11" t="str">
        <f t="shared" si="142"/>
        <v>106600 A</v>
      </c>
      <c r="T2546"/>
    </row>
    <row r="2547" spans="2:20" ht="15.75" thickBot="1" x14ac:dyDescent="0.3">
      <c r="B2547" s="19" t="str">
        <f t="shared" si="143"/>
        <v>111938 I</v>
      </c>
      <c r="C2547" s="19" t="str">
        <f t="shared" si="144"/>
        <v>OSSYWA LUCIEN</v>
      </c>
      <c r="D2547" s="19" t="str">
        <f t="shared" si="145"/>
        <v>01027 – B.C. GUEBWILLER</v>
      </c>
      <c r="R2547" s="11" t="str">
        <f t="shared" si="142"/>
        <v>111938 I</v>
      </c>
      <c r="T2547"/>
    </row>
    <row r="2548" spans="2:20" ht="15.75" thickBot="1" x14ac:dyDescent="0.3">
      <c r="B2548" s="19" t="str">
        <f t="shared" si="143"/>
        <v>120956 E</v>
      </c>
      <c r="C2548" s="19" t="str">
        <f t="shared" si="144"/>
        <v>OSWALD CHRISTIAN</v>
      </c>
      <c r="D2548" s="19" t="str">
        <f t="shared" si="145"/>
        <v>11035 – C.B. SARREGUEMINES</v>
      </c>
      <c r="R2548" s="11" t="str">
        <f t="shared" si="142"/>
        <v>120956 E</v>
      </c>
      <c r="T2548"/>
    </row>
    <row r="2549" spans="2:20" ht="15.75" thickBot="1" x14ac:dyDescent="0.3">
      <c r="B2549" s="19" t="str">
        <f t="shared" si="143"/>
        <v>015354 O</v>
      </c>
      <c r="C2549" s="19" t="str">
        <f t="shared" si="144"/>
        <v>OSWALD RAYMOND</v>
      </c>
      <c r="D2549" s="19" t="str">
        <f t="shared" si="145"/>
        <v>11035 – C.B. SARREGUEMINES</v>
      </c>
      <c r="R2549" s="11" t="str">
        <f t="shared" si="142"/>
        <v>015354 O</v>
      </c>
      <c r="T2549"/>
    </row>
    <row r="2550" spans="2:20" ht="15.75" thickBot="1" x14ac:dyDescent="0.3">
      <c r="B2550" s="19" t="str">
        <f t="shared" si="143"/>
        <v>015043 P</v>
      </c>
      <c r="C2550" s="19" t="str">
        <f t="shared" si="144"/>
        <v>OSWALD XAVIER</v>
      </c>
      <c r="D2550" s="19" t="str">
        <f t="shared" si="145"/>
        <v>01006 – AMICALE DE BILLARD ECKBOLSHEIM</v>
      </c>
      <c r="R2550" s="11" t="str">
        <f t="shared" si="142"/>
        <v>015043 P</v>
      </c>
      <c r="T2550"/>
    </row>
    <row r="2551" spans="2:20" ht="15.75" thickBot="1" x14ac:dyDescent="0.3">
      <c r="B2551" s="19" t="str">
        <f t="shared" si="143"/>
        <v>014787 T</v>
      </c>
      <c r="C2551" s="19" t="str">
        <f t="shared" si="144"/>
        <v>OTT SERGE</v>
      </c>
      <c r="D2551" s="19" t="str">
        <f t="shared" si="145"/>
        <v>11005 – E.S. HAGONDANGE</v>
      </c>
      <c r="R2551" s="11" t="str">
        <f t="shared" si="142"/>
        <v>014787 T</v>
      </c>
      <c r="T2551"/>
    </row>
    <row r="2552" spans="2:20" ht="15.75" thickBot="1" x14ac:dyDescent="0.3">
      <c r="B2552" s="19" t="str">
        <f t="shared" si="143"/>
        <v>015455 L</v>
      </c>
      <c r="C2552" s="19" t="str">
        <f t="shared" si="144"/>
        <v>PACARY JEAN</v>
      </c>
      <c r="D2552" s="19" t="str">
        <f t="shared" si="145"/>
        <v>05001 – ACAD.CHARLEVILLE-MEZIERES</v>
      </c>
      <c r="R2552" s="11" t="str">
        <f t="shared" si="142"/>
        <v>015455 L</v>
      </c>
      <c r="T2552"/>
    </row>
    <row r="2553" spans="2:20" ht="15.75" thickBot="1" x14ac:dyDescent="0.3">
      <c r="B2553" s="19" t="str">
        <f t="shared" si="143"/>
        <v>136227 N</v>
      </c>
      <c r="C2553" s="19" t="str">
        <f t="shared" si="144"/>
        <v>PADOU JEROME</v>
      </c>
      <c r="D2553" s="19" t="str">
        <f t="shared" si="145"/>
        <v>11003 – BILLARD CLUB BAN SAINT MARTIN</v>
      </c>
      <c r="R2553" s="11" t="str">
        <f t="shared" si="142"/>
        <v>136227 N</v>
      </c>
      <c r="T2553"/>
    </row>
    <row r="2554" spans="2:20" ht="15.75" thickBot="1" x14ac:dyDescent="0.3">
      <c r="B2554" s="19" t="str">
        <f t="shared" si="143"/>
        <v>149642 E</v>
      </c>
      <c r="C2554" s="19" t="str">
        <f t="shared" si="144"/>
        <v>PAIN JACQUES</v>
      </c>
      <c r="D2554" s="19" t="str">
        <f t="shared" si="145"/>
        <v>05045 – BILLARD CLUB AGEEN</v>
      </c>
      <c r="R2554" s="11" t="str">
        <f t="shared" si="142"/>
        <v>149642 E</v>
      </c>
      <c r="T2554"/>
    </row>
    <row r="2555" spans="2:20" ht="15.75" thickBot="1" x14ac:dyDescent="0.3">
      <c r="B2555" s="19" t="str">
        <f t="shared" si="143"/>
        <v>010106 S</v>
      </c>
      <c r="C2555" s="19" t="str">
        <f t="shared" si="144"/>
        <v>PANAIA ANTOINE</v>
      </c>
      <c r="D2555" s="19" t="str">
        <f t="shared" si="145"/>
        <v>01020 – B.C. 1947 SELESTAT</v>
      </c>
      <c r="R2555" s="11" t="str">
        <f t="shared" si="142"/>
        <v>010106 S</v>
      </c>
      <c r="T2555"/>
    </row>
    <row r="2556" spans="2:20" ht="15.75" thickBot="1" x14ac:dyDescent="0.3">
      <c r="B2556" s="19" t="str">
        <f t="shared" si="143"/>
        <v>136060 C</v>
      </c>
      <c r="C2556" s="19" t="str">
        <f t="shared" si="144"/>
        <v>PANCALDI WALTER</v>
      </c>
      <c r="D2556" s="19" t="str">
        <f t="shared" si="145"/>
        <v>11005 – E.S. HAGONDANGE</v>
      </c>
      <c r="R2556" s="11" t="str">
        <f t="shared" si="142"/>
        <v>136060 C</v>
      </c>
      <c r="T2556"/>
    </row>
    <row r="2557" spans="2:20" ht="15.75" thickBot="1" x14ac:dyDescent="0.3">
      <c r="B2557" s="19" t="str">
        <f t="shared" si="143"/>
        <v>015461 R</v>
      </c>
      <c r="C2557" s="19" t="str">
        <f t="shared" si="144"/>
        <v>PAPI PASCAL</v>
      </c>
      <c r="D2557" s="19" t="str">
        <f t="shared" si="145"/>
        <v>11034 – BILLARD CLUB EPINAL</v>
      </c>
      <c r="R2557" s="11" t="str">
        <f t="shared" si="142"/>
        <v>015461 R</v>
      </c>
      <c r="T2557"/>
    </row>
    <row r="2558" spans="2:20" ht="15.75" thickBot="1" x14ac:dyDescent="0.3">
      <c r="B2558" s="19" t="str">
        <f t="shared" si="143"/>
        <v>011902 U</v>
      </c>
      <c r="C2558" s="19" t="str">
        <f t="shared" si="144"/>
        <v>PAPOIN JEAN RENE</v>
      </c>
      <c r="D2558" s="19" t="str">
        <f t="shared" si="145"/>
        <v>05043 – ACAD. TAPIS VERT DE REIMS</v>
      </c>
      <c r="R2558" s="11" t="str">
        <f t="shared" si="142"/>
        <v>011902 U</v>
      </c>
      <c r="T2558"/>
    </row>
    <row r="2559" spans="2:20" ht="15.75" thickBot="1" x14ac:dyDescent="0.3">
      <c r="B2559" s="19" t="str">
        <f t="shared" si="143"/>
        <v>189379 X</v>
      </c>
      <c r="C2559" s="19" t="str">
        <f t="shared" si="144"/>
        <v>PARDO CARDENAS JOSE DAVID</v>
      </c>
      <c r="D2559" s="19" t="str">
        <f t="shared" si="145"/>
        <v>11022 – ACADEMIE DE BILLARD SAINT-MAX / NANCY</v>
      </c>
      <c r="R2559" s="11" t="str">
        <f t="shared" si="142"/>
        <v>189379 X</v>
      </c>
      <c r="T2559"/>
    </row>
    <row r="2560" spans="2:20" ht="15.75" thickBot="1" x14ac:dyDescent="0.3">
      <c r="B2560" s="19" t="str">
        <f t="shared" si="143"/>
        <v>162922 P</v>
      </c>
      <c r="C2560" s="19" t="str">
        <f t="shared" si="144"/>
        <v>PARISOT DOMINIQUE</v>
      </c>
      <c r="D2560" s="19" t="str">
        <f t="shared" si="145"/>
        <v>11062 – CERCLE DE BILLARD FRANCAIS ST AVOLD</v>
      </c>
      <c r="R2560" s="11" t="str">
        <f t="shared" si="142"/>
        <v>162922 P</v>
      </c>
      <c r="T2560"/>
    </row>
    <row r="2561" spans="2:20" ht="15.75" thickBot="1" x14ac:dyDescent="0.3">
      <c r="B2561" s="19" t="str">
        <f t="shared" si="143"/>
        <v>015549 B</v>
      </c>
      <c r="C2561" s="19" t="str">
        <f t="shared" si="144"/>
        <v>PATE SEBASTIEN</v>
      </c>
      <c r="D2561" s="19" t="str">
        <f t="shared" si="145"/>
        <v>11063 – S.A.VERDUN SECTION BILLARD</v>
      </c>
      <c r="R2561" s="11" t="str">
        <f t="shared" si="142"/>
        <v>015549 B</v>
      </c>
      <c r="T2561"/>
    </row>
    <row r="2562" spans="2:20" ht="15.75" thickBot="1" x14ac:dyDescent="0.3">
      <c r="B2562" s="19" t="str">
        <f t="shared" si="143"/>
        <v>166866 B</v>
      </c>
      <c r="C2562" s="19" t="str">
        <f t="shared" si="144"/>
        <v>PAUL MICHEL</v>
      </c>
      <c r="D2562" s="19" t="str">
        <f t="shared" si="145"/>
        <v>11022 – ACADEMIE DE BILLARD SAINT-MAX / NANCY</v>
      </c>
      <c r="R2562" s="11" t="str">
        <f t="shared" ref="R2562:R2625" si="146">B2562</f>
        <v>166866 B</v>
      </c>
      <c r="T2562"/>
    </row>
    <row r="2563" spans="2:20" ht="15.75" thickBot="1" x14ac:dyDescent="0.3">
      <c r="B2563" s="19" t="str">
        <f t="shared" si="143"/>
        <v>125751 P</v>
      </c>
      <c r="C2563" s="19" t="str">
        <f t="shared" si="144"/>
        <v>PENART YANN</v>
      </c>
      <c r="D2563" s="19" t="str">
        <f t="shared" si="145"/>
        <v>11052 – BILLARD CLUB FRIGNICOURT</v>
      </c>
      <c r="R2563" s="11" t="str">
        <f t="shared" si="146"/>
        <v>125751 P</v>
      </c>
      <c r="T2563"/>
    </row>
    <row r="2564" spans="2:20" ht="15.75" thickBot="1" x14ac:dyDescent="0.3">
      <c r="B2564" s="19" t="str">
        <f t="shared" si="143"/>
        <v>010213 V</v>
      </c>
      <c r="C2564" s="19" t="str">
        <f t="shared" si="144"/>
        <v>PERCHET REMY</v>
      </c>
      <c r="D2564" s="19" t="str">
        <f t="shared" si="145"/>
        <v>01027 – B.C. GUEBWILLER</v>
      </c>
      <c r="R2564" s="11" t="str">
        <f t="shared" si="146"/>
        <v>010213 V</v>
      </c>
      <c r="T2564"/>
    </row>
    <row r="2565" spans="2:20" ht="15.75" thickBot="1" x14ac:dyDescent="0.3">
      <c r="B2565" s="19" t="str">
        <f t="shared" si="143"/>
        <v>011731 F</v>
      </c>
      <c r="C2565" s="19" t="str">
        <f t="shared" si="144"/>
        <v>PERLO GERARD</v>
      </c>
      <c r="D2565" s="19" t="str">
        <f t="shared" si="145"/>
        <v>05001 – ACAD.CHARLEVILLE-MEZIERES</v>
      </c>
      <c r="R2565" s="11" t="str">
        <f t="shared" si="146"/>
        <v>011731 F</v>
      </c>
      <c r="T2565"/>
    </row>
    <row r="2566" spans="2:20" ht="15.75" thickBot="1" x14ac:dyDescent="0.3">
      <c r="B2566" s="19" t="str">
        <f t="shared" si="143"/>
        <v>175743 A</v>
      </c>
      <c r="C2566" s="19" t="str">
        <f t="shared" si="144"/>
        <v>PERRIN BENOIT</v>
      </c>
      <c r="D2566" s="19" t="str">
        <f t="shared" si="145"/>
        <v>11022 – ACADEMIE DE BILLARD SAINT-MAX / NANCY</v>
      </c>
      <c r="R2566" s="11" t="str">
        <f t="shared" si="146"/>
        <v>175743 A</v>
      </c>
      <c r="T2566"/>
    </row>
    <row r="2567" spans="2:20" ht="15.75" thickBot="1" x14ac:dyDescent="0.3">
      <c r="B2567" s="19" t="str">
        <f t="shared" si="143"/>
        <v>103684 W</v>
      </c>
      <c r="C2567" s="19" t="str">
        <f t="shared" si="144"/>
        <v>PERRIN CYRILLE</v>
      </c>
      <c r="D2567" s="19" t="str">
        <f t="shared" si="145"/>
        <v>05045 – BILLARD CLUB AGEEN</v>
      </c>
      <c r="R2567" s="11" t="str">
        <f t="shared" si="146"/>
        <v>103684 W</v>
      </c>
      <c r="T2567"/>
    </row>
    <row r="2568" spans="2:20" ht="15.75" thickBot="1" x14ac:dyDescent="0.3">
      <c r="B2568" s="19" t="str">
        <f t="shared" si="143"/>
        <v>011913 F</v>
      </c>
      <c r="C2568" s="19" t="str">
        <f t="shared" si="144"/>
        <v>PERTUISOT SERGE</v>
      </c>
      <c r="D2568" s="19" t="str">
        <f t="shared" si="145"/>
        <v>05034 – BILLARD TROYES AGGLO</v>
      </c>
      <c r="R2568" s="11" t="str">
        <f t="shared" si="146"/>
        <v>011913 F</v>
      </c>
      <c r="T2568"/>
    </row>
    <row r="2569" spans="2:20" ht="15.75" thickBot="1" x14ac:dyDescent="0.3">
      <c r="B2569" s="19" t="str">
        <f t="shared" si="143"/>
        <v>139875 V</v>
      </c>
      <c r="C2569" s="19" t="str">
        <f t="shared" si="144"/>
        <v>PETIT JEAN CLAUDE</v>
      </c>
      <c r="D2569" s="19" t="str">
        <f t="shared" si="145"/>
        <v>01016 – B.C. HAGUENAU</v>
      </c>
      <c r="R2569" s="11" t="str">
        <f t="shared" si="146"/>
        <v>139875 V</v>
      </c>
      <c r="T2569"/>
    </row>
    <row r="2570" spans="2:20" ht="15.75" thickBot="1" x14ac:dyDescent="0.3">
      <c r="B2570" s="19" t="str">
        <f t="shared" si="143"/>
        <v>011739 N</v>
      </c>
      <c r="C2570" s="19" t="str">
        <f t="shared" si="144"/>
        <v>PETRISOT CLAUDE</v>
      </c>
      <c r="D2570" s="19" t="str">
        <f t="shared" si="145"/>
        <v>05001 – ACAD.CHARLEVILLE-MEZIERES</v>
      </c>
      <c r="R2570" s="11" t="str">
        <f t="shared" si="146"/>
        <v>011739 N</v>
      </c>
      <c r="T2570"/>
    </row>
    <row r="2571" spans="2:20" ht="15.75" thickBot="1" x14ac:dyDescent="0.3">
      <c r="B2571" s="19" t="str">
        <f t="shared" si="143"/>
        <v>010107 T</v>
      </c>
      <c r="C2571" s="19" t="str">
        <f t="shared" si="144"/>
        <v>PETTON DANIEL</v>
      </c>
      <c r="D2571" s="19" t="str">
        <f t="shared" si="145"/>
        <v>01042 – RETRO CLUB COLMAR</v>
      </c>
      <c r="R2571" s="11" t="str">
        <f t="shared" si="146"/>
        <v>010107 T</v>
      </c>
      <c r="T2571"/>
    </row>
    <row r="2572" spans="2:20" ht="15.75" thickBot="1" x14ac:dyDescent="0.3">
      <c r="B2572" s="19" t="str">
        <f t="shared" si="143"/>
        <v>146497 N</v>
      </c>
      <c r="C2572" s="19" t="str">
        <f t="shared" si="144"/>
        <v>PFEIFFER GERARD</v>
      </c>
      <c r="D2572" s="19" t="str">
        <f t="shared" si="145"/>
        <v>01035 – B.C. 60 COCOBEN</v>
      </c>
      <c r="R2572" s="11" t="str">
        <f t="shared" si="146"/>
        <v>146497 N</v>
      </c>
      <c r="T2572"/>
    </row>
    <row r="2573" spans="2:20" ht="15.75" thickBot="1" x14ac:dyDescent="0.3">
      <c r="B2573" s="19" t="str">
        <f t="shared" si="143"/>
        <v>010068 G</v>
      </c>
      <c r="C2573" s="19" t="str">
        <f t="shared" si="144"/>
        <v>PFLEGER ROGER</v>
      </c>
      <c r="D2573" s="19" t="str">
        <f t="shared" si="145"/>
        <v>01010 – B.C. LINGOLSHEIM</v>
      </c>
      <c r="R2573" s="11" t="str">
        <f t="shared" si="146"/>
        <v>010068 G</v>
      </c>
      <c r="T2573"/>
    </row>
    <row r="2574" spans="2:20" ht="15.75" thickBot="1" x14ac:dyDescent="0.3">
      <c r="B2574" s="19" t="str">
        <f t="shared" si="143"/>
        <v>015064 K</v>
      </c>
      <c r="C2574" s="19" t="str">
        <f t="shared" si="144"/>
        <v>PHAM NGOC LAM</v>
      </c>
      <c r="D2574" s="19" t="str">
        <f t="shared" si="145"/>
        <v>11021 – A.J.B. THIONVILLE</v>
      </c>
      <c r="R2574" s="11" t="str">
        <f t="shared" si="146"/>
        <v>015064 K</v>
      </c>
      <c r="T2574"/>
    </row>
    <row r="2575" spans="2:20" ht="15.75" thickBot="1" x14ac:dyDescent="0.3">
      <c r="B2575" s="19" t="str">
        <f t="shared" si="143"/>
        <v>122441 H</v>
      </c>
      <c r="C2575" s="19" t="str">
        <f t="shared" si="144"/>
        <v>PICCINA FRANCOIS</v>
      </c>
      <c r="D2575" s="19" t="str">
        <f t="shared" si="145"/>
        <v>01044 – F.C. MULHOUSE</v>
      </c>
      <c r="R2575" s="11" t="str">
        <f t="shared" si="146"/>
        <v>122441 H</v>
      </c>
      <c r="T2575"/>
    </row>
    <row r="2576" spans="2:20" ht="15.75" thickBot="1" x14ac:dyDescent="0.3">
      <c r="B2576" s="19" t="str">
        <f t="shared" si="143"/>
        <v>010062 A</v>
      </c>
      <c r="C2576" s="19" t="str">
        <f t="shared" si="144"/>
        <v>PIERRAT BERNARD</v>
      </c>
      <c r="D2576" s="19" t="str">
        <f t="shared" si="145"/>
        <v>01016 – B.C. HAGUENAU</v>
      </c>
      <c r="R2576" s="11" t="str">
        <f t="shared" si="146"/>
        <v>010062 A</v>
      </c>
      <c r="T2576"/>
    </row>
    <row r="2577" spans="2:20" ht="15.75" thickBot="1" x14ac:dyDescent="0.3">
      <c r="B2577" s="19" t="str">
        <f t="shared" si="143"/>
        <v>149673 N</v>
      </c>
      <c r="C2577" s="19" t="str">
        <f t="shared" si="144"/>
        <v>PIERRON ALAIN</v>
      </c>
      <c r="D2577" s="19" t="str">
        <f t="shared" si="145"/>
        <v>11053 – BILLARD CLUB LINEEN</v>
      </c>
      <c r="R2577" s="11" t="str">
        <f t="shared" si="146"/>
        <v>149673 N</v>
      </c>
      <c r="T2577"/>
    </row>
    <row r="2578" spans="2:20" ht="15.75" thickBot="1" x14ac:dyDescent="0.3">
      <c r="B2578" s="19" t="str">
        <f t="shared" ref="B2578:B2641" si="147">J578</f>
        <v>013937 B</v>
      </c>
      <c r="C2578" s="19" t="str">
        <f t="shared" ref="C2578:C2641" si="148">K578</f>
        <v>PIGAL BERNARD</v>
      </c>
      <c r="D2578" s="19" t="str">
        <f t="shared" ref="D2578:D2641" si="149">L578</f>
        <v>05034 – BILLARD TROYES AGGLO</v>
      </c>
      <c r="R2578" s="11" t="str">
        <f t="shared" si="146"/>
        <v>013937 B</v>
      </c>
      <c r="T2578"/>
    </row>
    <row r="2579" spans="2:20" ht="15.75" thickBot="1" x14ac:dyDescent="0.3">
      <c r="B2579" s="19" t="str">
        <f t="shared" si="147"/>
        <v>015059 F</v>
      </c>
      <c r="C2579" s="19" t="str">
        <f t="shared" si="148"/>
        <v>PILARD LUCIEN</v>
      </c>
      <c r="D2579" s="19" t="str">
        <f t="shared" si="149"/>
        <v>11067 – BILLARD CLUB FLORANGE</v>
      </c>
      <c r="R2579" s="11" t="str">
        <f t="shared" si="146"/>
        <v>015059 F</v>
      </c>
      <c r="T2579"/>
    </row>
    <row r="2580" spans="2:20" ht="15.75" thickBot="1" x14ac:dyDescent="0.3">
      <c r="B2580" s="19" t="str">
        <f t="shared" si="147"/>
        <v>015004 C</v>
      </c>
      <c r="C2580" s="19" t="str">
        <f t="shared" si="148"/>
        <v>PILOTTO LEO</v>
      </c>
      <c r="D2580" s="19" t="str">
        <f t="shared" si="149"/>
        <v>11021 – A.J.B. THIONVILLE</v>
      </c>
      <c r="R2580" s="11" t="str">
        <f t="shared" si="146"/>
        <v>015004 C</v>
      </c>
      <c r="T2580"/>
    </row>
    <row r="2581" spans="2:20" ht="15.75" thickBot="1" x14ac:dyDescent="0.3">
      <c r="B2581" s="19" t="str">
        <f t="shared" si="147"/>
        <v>135209 J</v>
      </c>
      <c r="C2581" s="19" t="str">
        <f t="shared" si="148"/>
        <v>PIOTRKOWSKI MICHEL</v>
      </c>
      <c r="D2581" s="19" t="str">
        <f t="shared" si="149"/>
        <v>11027 – ASS. SPORT. LAXOVIENNE DE BILLARD</v>
      </c>
      <c r="R2581" s="11" t="str">
        <f t="shared" si="146"/>
        <v>135209 J</v>
      </c>
      <c r="T2581"/>
    </row>
    <row r="2582" spans="2:20" ht="15.75" thickBot="1" x14ac:dyDescent="0.3">
      <c r="B2582" s="19" t="str">
        <f t="shared" si="147"/>
        <v>146537 B</v>
      </c>
      <c r="C2582" s="19" t="str">
        <f t="shared" si="148"/>
        <v>PLIEZ MARCEL</v>
      </c>
      <c r="D2582" s="19" t="str">
        <f t="shared" si="149"/>
        <v>11044 – SAINT-DIE DES VOSGES BILLARD</v>
      </c>
      <c r="R2582" s="11" t="str">
        <f t="shared" si="146"/>
        <v>146537 B</v>
      </c>
      <c r="T2582"/>
    </row>
    <row r="2583" spans="2:20" ht="15.75" thickBot="1" x14ac:dyDescent="0.3">
      <c r="B2583" s="19" t="str">
        <f t="shared" si="147"/>
        <v>119612 M</v>
      </c>
      <c r="C2583" s="19" t="str">
        <f t="shared" si="148"/>
        <v>POIROT DOMINIQUE</v>
      </c>
      <c r="D2583" s="19" t="str">
        <f t="shared" si="149"/>
        <v>11005 – E.S. HAGONDANGE</v>
      </c>
      <c r="R2583" s="11" t="str">
        <f t="shared" si="146"/>
        <v>119612 M</v>
      </c>
      <c r="T2583"/>
    </row>
    <row r="2584" spans="2:20" ht="15.75" thickBot="1" x14ac:dyDescent="0.3">
      <c r="B2584" s="19" t="str">
        <f t="shared" si="147"/>
        <v>014831 L</v>
      </c>
      <c r="C2584" s="19" t="str">
        <f t="shared" si="148"/>
        <v>POLEWCZYK MICHEL</v>
      </c>
      <c r="D2584" s="19" t="str">
        <f t="shared" si="149"/>
        <v>11005 – E.S. HAGONDANGE</v>
      </c>
      <c r="R2584" s="11" t="str">
        <f t="shared" si="146"/>
        <v>014831 L</v>
      </c>
      <c r="T2584"/>
    </row>
    <row r="2585" spans="2:20" ht="15.75" thickBot="1" x14ac:dyDescent="0.3">
      <c r="B2585" s="19" t="str">
        <f t="shared" si="147"/>
        <v>015119 N</v>
      </c>
      <c r="C2585" s="19" t="str">
        <f t="shared" si="148"/>
        <v>PONCET FRANCIS</v>
      </c>
      <c r="D2585" s="19" t="str">
        <f t="shared" si="149"/>
        <v>11003 – BILLARD CLUB BAN SAINT MARTIN</v>
      </c>
      <c r="R2585" s="11" t="str">
        <f t="shared" si="146"/>
        <v>015119 N</v>
      </c>
      <c r="T2585"/>
    </row>
    <row r="2586" spans="2:20" ht="15.75" thickBot="1" x14ac:dyDescent="0.3">
      <c r="B2586" s="19" t="str">
        <f t="shared" si="147"/>
        <v>011867 L</v>
      </c>
      <c r="C2586" s="19" t="str">
        <f t="shared" si="148"/>
        <v>PONSINET DOMINIQUE</v>
      </c>
      <c r="D2586" s="19" t="str">
        <f t="shared" si="149"/>
        <v>05001 – ACAD.CHARLEVILLE-MEZIERES</v>
      </c>
      <c r="R2586" s="11" t="str">
        <f t="shared" si="146"/>
        <v>011867 L</v>
      </c>
      <c r="T2586"/>
    </row>
    <row r="2587" spans="2:20" ht="15.75" thickBot="1" x14ac:dyDescent="0.3">
      <c r="B2587" s="19" t="str">
        <f t="shared" si="147"/>
        <v>143960 Y</v>
      </c>
      <c r="C2587" s="19" t="str">
        <f t="shared" si="148"/>
        <v>PONTHIEU DJASON</v>
      </c>
      <c r="D2587" s="19" t="str">
        <f t="shared" si="149"/>
        <v>05043 – ACAD. TAPIS VERT DE REIMS</v>
      </c>
      <c r="R2587" s="11" t="str">
        <f t="shared" si="146"/>
        <v>143960 Y</v>
      </c>
      <c r="T2587"/>
    </row>
    <row r="2588" spans="2:20" ht="15.75" thickBot="1" x14ac:dyDescent="0.3">
      <c r="B2588" s="19" t="str">
        <f t="shared" si="147"/>
        <v>149791 R</v>
      </c>
      <c r="C2588" s="19" t="str">
        <f t="shared" si="148"/>
        <v>PORNAIN FRANCOIS</v>
      </c>
      <c r="D2588" s="19" t="str">
        <f t="shared" si="149"/>
        <v>01070 – FCM BILLARD</v>
      </c>
      <c r="R2588" s="11" t="str">
        <f t="shared" si="146"/>
        <v>149791 R</v>
      </c>
      <c r="T2588"/>
    </row>
    <row r="2589" spans="2:20" ht="15.75" thickBot="1" x14ac:dyDescent="0.3">
      <c r="B2589" s="19" t="str">
        <f t="shared" si="147"/>
        <v>015051 X</v>
      </c>
      <c r="C2589" s="19" t="str">
        <f t="shared" si="148"/>
        <v>POTHIER CHRISTOPHE</v>
      </c>
      <c r="D2589" s="19" t="str">
        <f t="shared" si="149"/>
        <v>11048 – ACADEMIE DE BILLARD DE ST DIZIER</v>
      </c>
      <c r="R2589" s="11" t="str">
        <f t="shared" si="146"/>
        <v>015051 X</v>
      </c>
      <c r="T2589"/>
    </row>
    <row r="2590" spans="2:20" ht="15.75" thickBot="1" x14ac:dyDescent="0.3">
      <c r="B2590" s="19" t="str">
        <f t="shared" si="147"/>
        <v>130986 Y</v>
      </c>
      <c r="C2590" s="19" t="str">
        <f t="shared" si="148"/>
        <v>POULET BERNARD</v>
      </c>
      <c r="D2590" s="19" t="str">
        <f t="shared" si="149"/>
        <v>05032 – ARCIS BILLARD CLUB</v>
      </c>
      <c r="R2590" s="11" t="str">
        <f t="shared" si="146"/>
        <v>130986 Y</v>
      </c>
      <c r="T2590"/>
    </row>
    <row r="2591" spans="2:20" ht="15.75" thickBot="1" x14ac:dyDescent="0.3">
      <c r="B2591" s="19" t="str">
        <f t="shared" si="147"/>
        <v>015005 D</v>
      </c>
      <c r="C2591" s="19" t="str">
        <f t="shared" si="148"/>
        <v>POZZOLO JEAN PIERRE</v>
      </c>
      <c r="D2591" s="19" t="str">
        <f t="shared" si="149"/>
        <v>11078 – BILLARD CLUB DE BRIEY</v>
      </c>
      <c r="R2591" s="11" t="str">
        <f t="shared" si="146"/>
        <v>015005 D</v>
      </c>
      <c r="T2591"/>
    </row>
    <row r="2592" spans="2:20" ht="15.75" thickBot="1" x14ac:dyDescent="0.3">
      <c r="B2592" s="19" t="str">
        <f t="shared" si="147"/>
        <v>010345 X</v>
      </c>
      <c r="C2592" s="19" t="str">
        <f t="shared" si="148"/>
        <v>PREDZICK MARTIN</v>
      </c>
      <c r="D2592" s="19" t="str">
        <f t="shared" si="149"/>
        <v>01049 – B.C. BARR</v>
      </c>
      <c r="R2592" s="11" t="str">
        <f t="shared" si="146"/>
        <v>010345 X</v>
      </c>
      <c r="T2592"/>
    </row>
    <row r="2593" spans="2:20" ht="15.75" thickBot="1" x14ac:dyDescent="0.3">
      <c r="B2593" s="19" t="str">
        <f t="shared" si="147"/>
        <v>015080 A</v>
      </c>
      <c r="C2593" s="19" t="str">
        <f t="shared" si="148"/>
        <v>PRETRE MARCEL</v>
      </c>
      <c r="D2593" s="19" t="str">
        <f t="shared" si="149"/>
        <v>11023 – BILLARD CLUB NEUVES MAISONS</v>
      </c>
      <c r="R2593" s="11" t="str">
        <f t="shared" si="146"/>
        <v>015080 A</v>
      </c>
      <c r="T2593"/>
    </row>
    <row r="2594" spans="2:20" ht="15.75" thickBot="1" x14ac:dyDescent="0.3">
      <c r="B2594" s="19" t="str">
        <f t="shared" si="147"/>
        <v>022351 R</v>
      </c>
      <c r="C2594" s="19" t="str">
        <f t="shared" si="148"/>
        <v>PRETTO CHARLES</v>
      </c>
      <c r="D2594" s="19" t="str">
        <f t="shared" si="149"/>
        <v>11067 – BILLARD CLUB FLORANGE</v>
      </c>
      <c r="R2594" s="11" t="str">
        <f t="shared" si="146"/>
        <v>022351 R</v>
      </c>
      <c r="T2594"/>
    </row>
    <row r="2595" spans="2:20" ht="15.75" thickBot="1" x14ac:dyDescent="0.3">
      <c r="B2595" s="19" t="str">
        <f t="shared" si="147"/>
        <v>179806 R</v>
      </c>
      <c r="C2595" s="19" t="str">
        <f t="shared" si="148"/>
        <v>PRIMA PIERRE YVES</v>
      </c>
      <c r="D2595" s="19" t="str">
        <f t="shared" si="149"/>
        <v>05047 – BILLARD CLUB SEZANNAIS</v>
      </c>
      <c r="R2595" s="11" t="str">
        <f t="shared" si="146"/>
        <v>179806 R</v>
      </c>
      <c r="T2595"/>
    </row>
    <row r="2596" spans="2:20" ht="15.75" thickBot="1" x14ac:dyDescent="0.3">
      <c r="B2596" s="19" t="str">
        <f t="shared" si="147"/>
        <v>148012 H</v>
      </c>
      <c r="C2596" s="19" t="str">
        <f t="shared" si="148"/>
        <v>PROBST JACQUES</v>
      </c>
      <c r="D2596" s="19" t="str">
        <f t="shared" si="149"/>
        <v>05043 – ACAD. TAPIS VERT DE REIMS</v>
      </c>
      <c r="R2596" s="11" t="str">
        <f t="shared" si="146"/>
        <v>148012 H</v>
      </c>
      <c r="T2596"/>
    </row>
    <row r="2597" spans="2:20" ht="15.75" thickBot="1" x14ac:dyDescent="0.3">
      <c r="B2597" s="19" t="str">
        <f t="shared" si="147"/>
        <v>134796 M</v>
      </c>
      <c r="C2597" s="19" t="str">
        <f t="shared" si="148"/>
        <v>PROCHET MICHEL</v>
      </c>
      <c r="D2597" s="19" t="str">
        <f t="shared" si="149"/>
        <v>01070 – FCM BILLARD</v>
      </c>
      <c r="R2597" s="11" t="str">
        <f t="shared" si="146"/>
        <v>134796 M</v>
      </c>
      <c r="T2597"/>
    </row>
    <row r="2598" spans="2:20" ht="15.75" thickBot="1" x14ac:dyDescent="0.3">
      <c r="B2598" s="19" t="str">
        <f t="shared" si="147"/>
        <v>157436 B</v>
      </c>
      <c r="C2598" s="19" t="str">
        <f t="shared" si="148"/>
        <v>PROVINS JEAN LUC</v>
      </c>
      <c r="D2598" s="19" t="str">
        <f t="shared" si="149"/>
        <v>05043 – ACAD. TAPIS VERT DE REIMS</v>
      </c>
      <c r="R2598" s="11" t="str">
        <f t="shared" si="146"/>
        <v>157436 B</v>
      </c>
      <c r="T2598"/>
    </row>
    <row r="2599" spans="2:20" ht="15.75" thickBot="1" x14ac:dyDescent="0.3">
      <c r="B2599" s="19" t="str">
        <f t="shared" si="147"/>
        <v>015412 U</v>
      </c>
      <c r="C2599" s="19" t="str">
        <f t="shared" si="148"/>
        <v>PRUDHOMME PIERRE</v>
      </c>
      <c r="D2599" s="19" t="str">
        <f t="shared" si="149"/>
        <v>11023 – BILLARD CLUB NEUVES MAISONS</v>
      </c>
      <c r="R2599" s="11" t="str">
        <f t="shared" si="146"/>
        <v>015412 U</v>
      </c>
      <c r="T2599"/>
    </row>
    <row r="2600" spans="2:20" ht="15.75" thickBot="1" x14ac:dyDescent="0.3">
      <c r="B2600" s="19" t="str">
        <f t="shared" si="147"/>
        <v>147987 F</v>
      </c>
      <c r="C2600" s="19" t="str">
        <f t="shared" si="148"/>
        <v>QUIQUAND MICHEL</v>
      </c>
      <c r="D2600" s="19" t="str">
        <f t="shared" si="149"/>
        <v>01044 – F.C. MULHOUSE</v>
      </c>
      <c r="R2600" s="11" t="str">
        <f t="shared" si="146"/>
        <v>147987 F</v>
      </c>
      <c r="T2600"/>
    </row>
    <row r="2601" spans="2:20" ht="15.75" thickBot="1" x14ac:dyDescent="0.3">
      <c r="B2601" s="19" t="str">
        <f t="shared" si="147"/>
        <v>122463 D</v>
      </c>
      <c r="C2601" s="19" t="str">
        <f t="shared" si="148"/>
        <v>QUIRI DANIEL</v>
      </c>
      <c r="D2601" s="19" t="str">
        <f t="shared" si="149"/>
        <v>01035 – B.C. 60 COCOBEN</v>
      </c>
      <c r="R2601" s="11" t="str">
        <f t="shared" si="146"/>
        <v>122463 D</v>
      </c>
      <c r="T2601"/>
    </row>
    <row r="2602" spans="2:20" ht="15.75" thickBot="1" x14ac:dyDescent="0.3">
      <c r="B2602" s="19" t="str">
        <f t="shared" si="147"/>
        <v>014934 K</v>
      </c>
      <c r="C2602" s="19" t="str">
        <f t="shared" si="148"/>
        <v>RABANES DOMINIQUE</v>
      </c>
      <c r="D2602" s="19" t="str">
        <f t="shared" si="149"/>
        <v>11034 – BILLARD CLUB EPINAL</v>
      </c>
      <c r="R2602" s="11" t="str">
        <f t="shared" si="146"/>
        <v>014934 K</v>
      </c>
      <c r="T2602"/>
    </row>
    <row r="2603" spans="2:20" ht="15.75" thickBot="1" x14ac:dyDescent="0.3">
      <c r="B2603" s="19" t="str">
        <f t="shared" si="147"/>
        <v>144517 J</v>
      </c>
      <c r="C2603" s="19" t="str">
        <f t="shared" si="148"/>
        <v>RAUCROY JEAN PIERRE</v>
      </c>
      <c r="D2603" s="19" t="str">
        <f t="shared" si="149"/>
        <v>05001 – ACAD.CHARLEVILLE-MEZIERES</v>
      </c>
      <c r="R2603" s="11" t="str">
        <f t="shared" si="146"/>
        <v>144517 J</v>
      </c>
      <c r="T2603"/>
    </row>
    <row r="2604" spans="2:20" ht="15.75" thickBot="1" x14ac:dyDescent="0.3">
      <c r="B2604" s="19" t="str">
        <f t="shared" si="147"/>
        <v>112364 S</v>
      </c>
      <c r="C2604" s="19" t="str">
        <f t="shared" si="148"/>
        <v>RAVAGLI FRANCOIS</v>
      </c>
      <c r="D2604" s="19" t="str">
        <f t="shared" si="149"/>
        <v>11067 – BILLARD CLUB FLORANGE</v>
      </c>
      <c r="R2604" s="11" t="str">
        <f t="shared" si="146"/>
        <v>112364 S</v>
      </c>
      <c r="T2604"/>
    </row>
    <row r="2605" spans="2:20" ht="15.75" thickBot="1" x14ac:dyDescent="0.3">
      <c r="B2605" s="19" t="str">
        <f t="shared" si="147"/>
        <v>011775 X</v>
      </c>
      <c r="C2605" s="19" t="str">
        <f t="shared" si="148"/>
        <v>RAVILLION DANIEL</v>
      </c>
      <c r="D2605" s="19" t="str">
        <f t="shared" si="149"/>
        <v>05041 – BILLARD CLUB DE GRAUVES</v>
      </c>
      <c r="R2605" s="11" t="str">
        <f t="shared" si="146"/>
        <v>011775 X</v>
      </c>
      <c r="T2605"/>
    </row>
    <row r="2606" spans="2:20" ht="15.75" thickBot="1" x14ac:dyDescent="0.3">
      <c r="B2606" s="19" t="str">
        <f t="shared" si="147"/>
        <v>011885 D</v>
      </c>
      <c r="C2606" s="19" t="str">
        <f t="shared" si="148"/>
        <v>REBOUL FRANCIS</v>
      </c>
      <c r="D2606" s="19" t="str">
        <f t="shared" si="149"/>
        <v>05023 – BILLARD CLUB NOGENTAIS</v>
      </c>
      <c r="R2606" s="11" t="str">
        <f t="shared" si="146"/>
        <v>011885 D</v>
      </c>
      <c r="T2606"/>
    </row>
    <row r="2607" spans="2:20" ht="15.75" thickBot="1" x14ac:dyDescent="0.3">
      <c r="B2607" s="19" t="str">
        <f t="shared" si="147"/>
        <v>015010 I</v>
      </c>
      <c r="C2607" s="19" t="str">
        <f t="shared" si="148"/>
        <v>REININGER ROBERT</v>
      </c>
      <c r="D2607" s="19" t="str">
        <f t="shared" si="149"/>
        <v>11021 – A.J.B. THIONVILLE</v>
      </c>
      <c r="R2607" s="11" t="str">
        <f t="shared" si="146"/>
        <v>015010 I</v>
      </c>
      <c r="T2607"/>
    </row>
    <row r="2608" spans="2:20" ht="15.75" thickBot="1" x14ac:dyDescent="0.3">
      <c r="B2608" s="19" t="str">
        <f t="shared" si="147"/>
        <v>152951 B</v>
      </c>
      <c r="C2608" s="19" t="str">
        <f t="shared" si="148"/>
        <v>REIS FERNAND</v>
      </c>
      <c r="D2608" s="19" t="str">
        <f t="shared" si="149"/>
        <v>11013 – BILLARD CLUB METZ</v>
      </c>
      <c r="R2608" s="11" t="str">
        <f t="shared" si="146"/>
        <v>152951 B</v>
      </c>
      <c r="T2608"/>
    </row>
    <row r="2609" spans="2:20" ht="15.75" thickBot="1" x14ac:dyDescent="0.3">
      <c r="B2609" s="19" t="str">
        <f t="shared" si="147"/>
        <v>139892 M</v>
      </c>
      <c r="C2609" s="19" t="str">
        <f t="shared" si="148"/>
        <v>REITER CHARLES</v>
      </c>
      <c r="D2609" s="19" t="str">
        <f t="shared" si="149"/>
        <v>01070 – FCM BILLARD</v>
      </c>
      <c r="R2609" s="11" t="str">
        <f t="shared" si="146"/>
        <v>139892 M</v>
      </c>
      <c r="T2609"/>
    </row>
    <row r="2610" spans="2:20" ht="15.75" thickBot="1" x14ac:dyDescent="0.3">
      <c r="B2610" s="19" t="str">
        <f t="shared" si="147"/>
        <v>014034 U</v>
      </c>
      <c r="C2610" s="19" t="str">
        <f t="shared" si="148"/>
        <v>REMANDE FABRICE</v>
      </c>
      <c r="D2610" s="19" t="str">
        <f t="shared" si="149"/>
        <v>01004 – B.C. BISCHHEIM</v>
      </c>
      <c r="R2610" s="11" t="str">
        <f t="shared" si="146"/>
        <v>014034 U</v>
      </c>
      <c r="T2610"/>
    </row>
    <row r="2611" spans="2:20" ht="15.75" thickBot="1" x14ac:dyDescent="0.3">
      <c r="B2611" s="19" t="str">
        <f t="shared" si="147"/>
        <v>141075 Z</v>
      </c>
      <c r="C2611" s="19" t="str">
        <f t="shared" si="148"/>
        <v>REMY FRANCOIS</v>
      </c>
      <c r="D2611" s="19" t="str">
        <f t="shared" si="149"/>
        <v>11053 – BILLARD CLUB LINEEN</v>
      </c>
      <c r="R2611" s="11" t="str">
        <f t="shared" si="146"/>
        <v>141075 Z</v>
      </c>
      <c r="T2611"/>
    </row>
    <row r="2612" spans="2:20" ht="15.75" thickBot="1" x14ac:dyDescent="0.3">
      <c r="B2612" s="19" t="str">
        <f t="shared" si="147"/>
        <v>140909 P</v>
      </c>
      <c r="C2612" s="19" t="str">
        <f t="shared" si="148"/>
        <v>REMY FRANCOIS</v>
      </c>
      <c r="D2612" s="19" t="str">
        <f t="shared" si="149"/>
        <v>05023 – BILLARD CLUB NOGENTAIS</v>
      </c>
      <c r="R2612" s="11" t="str">
        <f t="shared" si="146"/>
        <v>140909 P</v>
      </c>
      <c r="T2612"/>
    </row>
    <row r="2613" spans="2:20" ht="15.75" thickBot="1" x14ac:dyDescent="0.3">
      <c r="B2613" s="19" t="str">
        <f t="shared" si="147"/>
        <v>184126 M</v>
      </c>
      <c r="C2613" s="19" t="str">
        <f t="shared" si="148"/>
        <v>REMY DOCKTER STEPHANE</v>
      </c>
      <c r="D2613" s="19" t="str">
        <f t="shared" si="149"/>
        <v>01006 – AMICALE DE BILLARD ECKBOLSHEIM</v>
      </c>
      <c r="R2613" s="11" t="str">
        <f t="shared" si="146"/>
        <v>184126 M</v>
      </c>
      <c r="T2613"/>
    </row>
    <row r="2614" spans="2:20" ht="15.75" thickBot="1" x14ac:dyDescent="0.3">
      <c r="B2614" s="19" t="str">
        <f t="shared" si="147"/>
        <v>113155 D</v>
      </c>
      <c r="C2614" s="19" t="str">
        <f t="shared" si="148"/>
        <v>RENARD GABRIEL</v>
      </c>
      <c r="D2614" s="19" t="str">
        <f t="shared" si="149"/>
        <v>05045 – BILLARD CLUB AGEEN</v>
      </c>
      <c r="R2614" s="11" t="str">
        <f t="shared" si="146"/>
        <v>113155 D</v>
      </c>
      <c r="T2614"/>
    </row>
    <row r="2615" spans="2:20" ht="15.75" thickBot="1" x14ac:dyDescent="0.3">
      <c r="B2615" s="19" t="str">
        <f t="shared" si="147"/>
        <v>014800 G</v>
      </c>
      <c r="C2615" s="19" t="str">
        <f t="shared" si="148"/>
        <v>RENAUD JEAN CHARLES</v>
      </c>
      <c r="D2615" s="19" t="str">
        <f t="shared" si="149"/>
        <v>11011 – BILLARD CLUB LONGWY</v>
      </c>
      <c r="R2615" s="11" t="str">
        <f t="shared" si="146"/>
        <v>014800 G</v>
      </c>
      <c r="T2615"/>
    </row>
    <row r="2616" spans="2:20" ht="15.75" thickBot="1" x14ac:dyDescent="0.3">
      <c r="B2616" s="19" t="str">
        <f t="shared" si="147"/>
        <v>181930 A</v>
      </c>
      <c r="C2616" s="19" t="str">
        <f t="shared" si="148"/>
        <v>RENAUX ANDRE</v>
      </c>
      <c r="D2616" s="19" t="str">
        <f t="shared" si="149"/>
        <v>11022 – ACADEMIE DE BILLARD SAINT-MAX / NANCY</v>
      </c>
      <c r="R2616" s="11" t="str">
        <f t="shared" si="146"/>
        <v>181930 A</v>
      </c>
      <c r="T2616"/>
    </row>
    <row r="2617" spans="2:20" ht="15.75" thickBot="1" x14ac:dyDescent="0.3">
      <c r="B2617" s="19" t="str">
        <f t="shared" si="147"/>
        <v>132214 E</v>
      </c>
      <c r="C2617" s="19" t="str">
        <f t="shared" si="148"/>
        <v>RENE DENIS</v>
      </c>
      <c r="D2617" s="19" t="str">
        <f t="shared" si="149"/>
        <v>11050 – BILLARD CLUB SAINT MIHIEL</v>
      </c>
      <c r="R2617" s="11" t="str">
        <f t="shared" si="146"/>
        <v>132214 E</v>
      </c>
      <c r="T2617"/>
    </row>
    <row r="2618" spans="2:20" ht="15.75" thickBot="1" x14ac:dyDescent="0.3">
      <c r="B2618" s="19" t="str">
        <f t="shared" si="147"/>
        <v>015501 F</v>
      </c>
      <c r="C2618" s="19" t="str">
        <f t="shared" si="148"/>
        <v>RICHARD CHRISTIAN</v>
      </c>
      <c r="D2618" s="19" t="str">
        <f t="shared" si="149"/>
        <v>11023 – BILLARD CLUB NEUVES MAISONS</v>
      </c>
      <c r="R2618" s="11" t="str">
        <f t="shared" si="146"/>
        <v>015501 F</v>
      </c>
      <c r="T2618"/>
    </row>
    <row r="2619" spans="2:20" ht="15.75" thickBot="1" x14ac:dyDescent="0.3">
      <c r="B2619" s="19" t="str">
        <f t="shared" si="147"/>
        <v>102906 Y</v>
      </c>
      <c r="C2619" s="19" t="str">
        <f t="shared" si="148"/>
        <v>RICHARD FRANCIS</v>
      </c>
      <c r="D2619" s="19" t="str">
        <f t="shared" si="149"/>
        <v>11022 – ACADEMIE DE BILLARD SAINT-MAX / NANCY</v>
      </c>
      <c r="R2619" s="11" t="str">
        <f t="shared" si="146"/>
        <v>102906 Y</v>
      </c>
      <c r="T2619"/>
    </row>
    <row r="2620" spans="2:20" ht="15.75" thickBot="1" x14ac:dyDescent="0.3">
      <c r="B2620" s="19" t="str">
        <f t="shared" si="147"/>
        <v>154279 V</v>
      </c>
      <c r="C2620" s="19" t="str">
        <f t="shared" si="148"/>
        <v>RICHARD MAXIME</v>
      </c>
      <c r="D2620" s="19" t="str">
        <f t="shared" si="149"/>
        <v>11027 – ASS. SPORT. LAXOVIENNE DE BILLARD</v>
      </c>
      <c r="R2620" s="11" t="str">
        <f t="shared" si="146"/>
        <v>154279 V</v>
      </c>
      <c r="T2620"/>
    </row>
    <row r="2621" spans="2:20" ht="15.75" thickBot="1" x14ac:dyDescent="0.3">
      <c r="B2621" s="19" t="str">
        <f t="shared" si="147"/>
        <v>131581 V</v>
      </c>
      <c r="C2621" s="19" t="str">
        <f t="shared" si="148"/>
        <v>RIEBEL RENE</v>
      </c>
      <c r="D2621" s="19" t="str">
        <f t="shared" si="149"/>
        <v>01049 – B.C. BARR</v>
      </c>
      <c r="R2621" s="11" t="str">
        <f t="shared" si="146"/>
        <v>131581 V</v>
      </c>
      <c r="T2621"/>
    </row>
    <row r="2622" spans="2:20" ht="15.75" thickBot="1" x14ac:dyDescent="0.3">
      <c r="B2622" s="19" t="str">
        <f t="shared" si="147"/>
        <v>010053 R</v>
      </c>
      <c r="C2622" s="19" t="str">
        <f t="shared" si="148"/>
        <v>RIEGEL HENRI</v>
      </c>
      <c r="D2622" s="19" t="str">
        <f t="shared" si="149"/>
        <v>01031 – B.C. ERSTEIN</v>
      </c>
      <c r="R2622" s="11" t="str">
        <f t="shared" si="146"/>
        <v>010053 R</v>
      </c>
      <c r="T2622"/>
    </row>
    <row r="2623" spans="2:20" ht="15.75" thickBot="1" x14ac:dyDescent="0.3">
      <c r="B2623" s="19" t="str">
        <f t="shared" si="147"/>
        <v>010094 G</v>
      </c>
      <c r="C2623" s="19" t="str">
        <f t="shared" si="148"/>
        <v>RIGAULT JEAN LOU</v>
      </c>
      <c r="D2623" s="19" t="str">
        <f t="shared" si="149"/>
        <v>01002 – B.C 1935 STRASBOURG-SCHILTIGHEIM</v>
      </c>
      <c r="R2623" s="11" t="str">
        <f t="shared" si="146"/>
        <v>010094 G</v>
      </c>
      <c r="T2623"/>
    </row>
    <row r="2624" spans="2:20" ht="15.75" thickBot="1" x14ac:dyDescent="0.3">
      <c r="B2624" s="19" t="str">
        <f t="shared" si="147"/>
        <v>101987 P</v>
      </c>
      <c r="C2624" s="19" t="str">
        <f t="shared" si="148"/>
        <v>RIOTTO JEROME</v>
      </c>
      <c r="D2624" s="19" t="str">
        <f t="shared" si="149"/>
        <v>01041 – COLMAR BILLARD CLUB 71</v>
      </c>
      <c r="R2624" s="11" t="str">
        <f t="shared" si="146"/>
        <v>101987 P</v>
      </c>
      <c r="T2624"/>
    </row>
    <row r="2625" spans="2:20" ht="15.75" thickBot="1" x14ac:dyDescent="0.3">
      <c r="B2625" s="19" t="str">
        <f t="shared" si="147"/>
        <v>132168 K</v>
      </c>
      <c r="C2625" s="19" t="str">
        <f t="shared" si="148"/>
        <v>RIQUEL JEAN JACQUES</v>
      </c>
      <c r="D2625" s="19" t="str">
        <f t="shared" si="149"/>
        <v>05001 – ACAD.CHARLEVILLE-MEZIERES</v>
      </c>
      <c r="R2625" s="11" t="str">
        <f t="shared" si="146"/>
        <v>132168 K</v>
      </c>
      <c r="T2625"/>
    </row>
    <row r="2626" spans="2:20" ht="15.75" thickBot="1" x14ac:dyDescent="0.3">
      <c r="B2626" s="19" t="str">
        <f t="shared" si="147"/>
        <v>010043 H</v>
      </c>
      <c r="C2626" s="19" t="str">
        <f t="shared" si="148"/>
        <v>RITTER CHARLES</v>
      </c>
      <c r="D2626" s="19" t="str">
        <f t="shared" si="149"/>
        <v>01006 – AMICALE DE BILLARD ECKBOLSHEIM</v>
      </c>
      <c r="R2626" s="11" t="str">
        <f t="shared" ref="R2626:R2689" si="150">B2626</f>
        <v>010043 H</v>
      </c>
      <c r="T2626"/>
    </row>
    <row r="2627" spans="2:20" ht="15.75" thickBot="1" x14ac:dyDescent="0.3">
      <c r="B2627" s="19" t="str">
        <f t="shared" si="147"/>
        <v>014772 E</v>
      </c>
      <c r="C2627" s="19" t="str">
        <f t="shared" si="148"/>
        <v>RIVET JACQUES</v>
      </c>
      <c r="D2627" s="19" t="str">
        <f t="shared" si="149"/>
        <v>01041 – COLMAR BILLARD CLUB 71</v>
      </c>
      <c r="R2627" s="11" t="str">
        <f t="shared" si="150"/>
        <v>014772 E</v>
      </c>
      <c r="T2627"/>
    </row>
    <row r="2628" spans="2:20" ht="15.75" thickBot="1" x14ac:dyDescent="0.3">
      <c r="B2628" s="19" t="str">
        <f t="shared" si="147"/>
        <v>011824 U</v>
      </c>
      <c r="C2628" s="19" t="str">
        <f t="shared" si="148"/>
        <v>RIVIERE BERNARD</v>
      </c>
      <c r="D2628" s="19" t="str">
        <f t="shared" si="149"/>
        <v>05043 – ACAD. TAPIS VERT DE REIMS</v>
      </c>
      <c r="R2628" s="11" t="str">
        <f t="shared" si="150"/>
        <v>011824 U</v>
      </c>
      <c r="T2628"/>
    </row>
    <row r="2629" spans="2:20" ht="15.75" thickBot="1" x14ac:dyDescent="0.3">
      <c r="B2629" s="19" t="str">
        <f t="shared" si="147"/>
        <v>129754 O</v>
      </c>
      <c r="C2629" s="19" t="str">
        <f t="shared" si="148"/>
        <v>RIVIERE BERNARD</v>
      </c>
      <c r="D2629" s="19" t="str">
        <f t="shared" si="149"/>
        <v>05032 – ARCIS BILLARD CLUB</v>
      </c>
      <c r="R2629" s="11" t="str">
        <f t="shared" si="150"/>
        <v>129754 O</v>
      </c>
      <c r="T2629"/>
    </row>
    <row r="2630" spans="2:20" ht="15.75" thickBot="1" x14ac:dyDescent="0.3">
      <c r="B2630" s="19" t="str">
        <f t="shared" si="147"/>
        <v>015129 X</v>
      </c>
      <c r="C2630" s="19" t="str">
        <f t="shared" si="148"/>
        <v>RIVOAL MARCEL</v>
      </c>
      <c r="D2630" s="19" t="str">
        <f t="shared" si="149"/>
        <v>11051 – BILLARD CLUB BARISIEN</v>
      </c>
      <c r="R2630" s="11" t="str">
        <f t="shared" si="150"/>
        <v>015129 X</v>
      </c>
      <c r="T2630"/>
    </row>
    <row r="2631" spans="2:20" ht="15.75" thickBot="1" x14ac:dyDescent="0.3">
      <c r="B2631" s="19" t="str">
        <f t="shared" si="147"/>
        <v>144660 W</v>
      </c>
      <c r="C2631" s="19" t="str">
        <f t="shared" si="148"/>
        <v>ROCHER FREDERIC</v>
      </c>
      <c r="D2631" s="19" t="str">
        <f t="shared" si="149"/>
        <v>01002 – B.C 1935 STRASBOURG-SCHILTIGHEIM</v>
      </c>
      <c r="R2631" s="11" t="str">
        <f t="shared" si="150"/>
        <v>144660 W</v>
      </c>
      <c r="T2631"/>
    </row>
    <row r="2632" spans="2:20" ht="15.75" thickBot="1" x14ac:dyDescent="0.3">
      <c r="B2632" s="19" t="str">
        <f t="shared" si="147"/>
        <v>102807 D</v>
      </c>
      <c r="C2632" s="19" t="str">
        <f t="shared" si="148"/>
        <v>RODRIGUEZ JOSE</v>
      </c>
      <c r="D2632" s="19" t="str">
        <f t="shared" si="149"/>
        <v>11005 – E.S. HAGONDANGE</v>
      </c>
      <c r="R2632" s="11" t="str">
        <f t="shared" si="150"/>
        <v>102807 D</v>
      </c>
      <c r="T2632"/>
    </row>
    <row r="2633" spans="2:20" ht="15.75" thickBot="1" x14ac:dyDescent="0.3">
      <c r="B2633" s="19" t="str">
        <f t="shared" si="147"/>
        <v>134485 N</v>
      </c>
      <c r="C2633" s="19" t="str">
        <f t="shared" si="148"/>
        <v>ROEDIGER ANDRE</v>
      </c>
      <c r="D2633" s="19" t="str">
        <f t="shared" si="149"/>
        <v>01027 – B.C. GUEBWILLER</v>
      </c>
      <c r="R2633" s="11" t="str">
        <f t="shared" si="150"/>
        <v>134485 N</v>
      </c>
      <c r="T2633"/>
    </row>
    <row r="2634" spans="2:20" ht="15.75" thickBot="1" x14ac:dyDescent="0.3">
      <c r="B2634" s="19" t="str">
        <f t="shared" si="147"/>
        <v>155692 F</v>
      </c>
      <c r="C2634" s="19" t="str">
        <f t="shared" si="148"/>
        <v>ROLLET PHILIPPE</v>
      </c>
      <c r="D2634" s="19" t="str">
        <f t="shared" si="149"/>
        <v>05043 – ACAD. TAPIS VERT DE REIMS</v>
      </c>
      <c r="R2634" s="11" t="str">
        <f t="shared" si="150"/>
        <v>155692 F</v>
      </c>
      <c r="T2634"/>
    </row>
    <row r="2635" spans="2:20" ht="15.75" thickBot="1" x14ac:dyDescent="0.3">
      <c r="B2635" s="19" t="str">
        <f t="shared" si="147"/>
        <v>011848 S</v>
      </c>
      <c r="C2635" s="19" t="str">
        <f t="shared" si="148"/>
        <v>RONDEAU ANDRE</v>
      </c>
      <c r="D2635" s="19" t="str">
        <f t="shared" si="149"/>
        <v>05028 – BILLARD CLUB DE MARIGNY ST FLAVY</v>
      </c>
      <c r="R2635" s="11" t="str">
        <f t="shared" si="150"/>
        <v>011848 S</v>
      </c>
      <c r="T2635"/>
    </row>
    <row r="2636" spans="2:20" ht="15.75" thickBot="1" x14ac:dyDescent="0.3">
      <c r="B2636" s="19" t="str">
        <f t="shared" si="147"/>
        <v>010449 X</v>
      </c>
      <c r="C2636" s="19" t="str">
        <f t="shared" si="148"/>
        <v>ROOS ROLAND</v>
      </c>
      <c r="D2636" s="19" t="str">
        <f t="shared" si="149"/>
        <v>01044 – F.C. MULHOUSE</v>
      </c>
      <c r="R2636" s="11" t="str">
        <f t="shared" si="150"/>
        <v>010449 X</v>
      </c>
      <c r="T2636"/>
    </row>
    <row r="2637" spans="2:20" ht="15.75" thickBot="1" x14ac:dyDescent="0.3">
      <c r="B2637" s="19" t="str">
        <f t="shared" si="147"/>
        <v>151760 G</v>
      </c>
      <c r="C2637" s="19" t="str">
        <f t="shared" si="148"/>
        <v>ROSENBERGER BERNARD</v>
      </c>
      <c r="D2637" s="19" t="str">
        <f t="shared" si="149"/>
        <v>11078 – BILLARD CLUB DE BRIEY</v>
      </c>
      <c r="R2637" s="11" t="str">
        <f t="shared" si="150"/>
        <v>151760 G</v>
      </c>
      <c r="T2637"/>
    </row>
    <row r="2638" spans="2:20" ht="15.75" thickBot="1" x14ac:dyDescent="0.3">
      <c r="B2638" s="19" t="str">
        <f t="shared" si="147"/>
        <v>181377 Z</v>
      </c>
      <c r="C2638" s="19" t="str">
        <f t="shared" si="148"/>
        <v>ROTH ALEXANDRE</v>
      </c>
      <c r="D2638" s="19" t="str">
        <f t="shared" si="149"/>
        <v>01070 – FCM BILLARD</v>
      </c>
      <c r="R2638" s="11" t="str">
        <f t="shared" si="150"/>
        <v>181377 Z</v>
      </c>
      <c r="T2638"/>
    </row>
    <row r="2639" spans="2:20" ht="15.75" thickBot="1" x14ac:dyDescent="0.3">
      <c r="B2639" s="19" t="str">
        <f t="shared" si="147"/>
        <v>010326 E</v>
      </c>
      <c r="C2639" s="19" t="str">
        <f t="shared" si="148"/>
        <v>ROTH ANDRE</v>
      </c>
      <c r="D2639" s="19" t="str">
        <f t="shared" si="149"/>
        <v>01041 – COLMAR BILLARD CLUB 71</v>
      </c>
      <c r="R2639" s="11" t="str">
        <f t="shared" si="150"/>
        <v>010326 E</v>
      </c>
      <c r="T2639"/>
    </row>
    <row r="2640" spans="2:20" ht="15.75" thickBot="1" x14ac:dyDescent="0.3">
      <c r="B2640" s="19" t="str">
        <f t="shared" si="147"/>
        <v>160750 D</v>
      </c>
      <c r="C2640" s="19" t="str">
        <f t="shared" si="148"/>
        <v>ROUSSEAU JEAN PIERRE</v>
      </c>
      <c r="D2640" s="19" t="str">
        <f t="shared" si="149"/>
        <v>05028 – BILLARD CLUB DE MARIGNY ST FLAVY</v>
      </c>
      <c r="R2640" s="11" t="str">
        <f t="shared" si="150"/>
        <v>160750 D</v>
      </c>
      <c r="T2640"/>
    </row>
    <row r="2641" spans="2:20" ht="15.75" thickBot="1" x14ac:dyDescent="0.3">
      <c r="B2641" s="19" t="str">
        <f t="shared" si="147"/>
        <v>137955 Z</v>
      </c>
      <c r="C2641" s="19" t="str">
        <f t="shared" si="148"/>
        <v>RUBINI MARIE LINE</v>
      </c>
      <c r="D2641" s="19" t="str">
        <f t="shared" si="149"/>
        <v>11022 – ACADEMIE DE BILLARD SAINT-MAX / NANCY</v>
      </c>
      <c r="R2641" s="11" t="str">
        <f t="shared" si="150"/>
        <v>137955 Z</v>
      </c>
      <c r="T2641"/>
    </row>
    <row r="2642" spans="2:20" ht="15.75" thickBot="1" x14ac:dyDescent="0.3">
      <c r="B2642" s="19" t="str">
        <f t="shared" ref="B2642:B2705" si="151">J642</f>
        <v>124195 T</v>
      </c>
      <c r="C2642" s="19" t="str">
        <f t="shared" ref="C2642:C2705" si="152">K642</f>
        <v>RUER ROBERT</v>
      </c>
      <c r="D2642" s="19" t="str">
        <f t="shared" ref="D2642:D2705" si="153">L642</f>
        <v>11034 – BILLARD CLUB EPINAL</v>
      </c>
      <c r="R2642" s="11" t="str">
        <f t="shared" si="150"/>
        <v>124195 T</v>
      </c>
      <c r="T2642"/>
    </row>
    <row r="2643" spans="2:20" ht="15.75" thickBot="1" x14ac:dyDescent="0.3">
      <c r="B2643" s="19" t="str">
        <f t="shared" si="151"/>
        <v>137306 A</v>
      </c>
      <c r="C2643" s="19" t="str">
        <f t="shared" si="152"/>
        <v>RUHLIN PASCAL</v>
      </c>
      <c r="D2643" s="19" t="str">
        <f t="shared" si="153"/>
        <v>01006 – AMICALE DE BILLARD ECKBOLSHEIM</v>
      </c>
      <c r="R2643" s="11" t="str">
        <f t="shared" si="150"/>
        <v>137306 A</v>
      </c>
      <c r="T2643"/>
    </row>
    <row r="2644" spans="2:20" ht="15.75" thickBot="1" x14ac:dyDescent="0.3">
      <c r="B2644" s="19" t="str">
        <f t="shared" si="151"/>
        <v>014788 U</v>
      </c>
      <c r="C2644" s="19" t="str">
        <f t="shared" si="152"/>
        <v>RUSPELER ALAIN</v>
      </c>
      <c r="D2644" s="19" t="str">
        <f t="shared" si="153"/>
        <v>11007 – BILLARD CLUB KNUTANGE</v>
      </c>
      <c r="R2644" s="11" t="str">
        <f t="shared" si="150"/>
        <v>014788 U</v>
      </c>
      <c r="T2644"/>
    </row>
    <row r="2645" spans="2:20" ht="15.75" thickBot="1" x14ac:dyDescent="0.3">
      <c r="B2645" s="19" t="str">
        <f t="shared" si="151"/>
        <v>120525 P</v>
      </c>
      <c r="C2645" s="19" t="str">
        <f t="shared" si="152"/>
        <v>RUZZON BRUNO</v>
      </c>
      <c r="D2645" s="19" t="str">
        <f t="shared" si="153"/>
        <v>11007 – BILLARD CLUB KNUTANGE</v>
      </c>
      <c r="R2645" s="11" t="str">
        <f t="shared" si="150"/>
        <v>120525 P</v>
      </c>
      <c r="T2645"/>
    </row>
    <row r="2646" spans="2:20" ht="15.75" thickBot="1" x14ac:dyDescent="0.3">
      <c r="B2646" s="19" t="str">
        <f t="shared" si="151"/>
        <v>014759 R</v>
      </c>
      <c r="C2646" s="19" t="str">
        <f t="shared" si="152"/>
        <v>RUZZON NOEL</v>
      </c>
      <c r="D2646" s="19" t="str">
        <f t="shared" si="153"/>
        <v>11001 – BILLARD CLUB ALGRANGE</v>
      </c>
      <c r="R2646" s="11" t="str">
        <f t="shared" si="150"/>
        <v>014759 R</v>
      </c>
      <c r="T2646"/>
    </row>
    <row r="2647" spans="2:20" ht="15.75" thickBot="1" x14ac:dyDescent="0.3">
      <c r="B2647" s="19" t="str">
        <f t="shared" si="151"/>
        <v>015108 C</v>
      </c>
      <c r="C2647" s="19" t="str">
        <f t="shared" si="152"/>
        <v>SACHELI JACQUES</v>
      </c>
      <c r="D2647" s="19" t="str">
        <f t="shared" si="153"/>
        <v>11078 – BILLARD CLUB DE BRIEY</v>
      </c>
      <c r="R2647" s="11" t="str">
        <f t="shared" si="150"/>
        <v>015108 C</v>
      </c>
      <c r="T2647"/>
    </row>
    <row r="2648" spans="2:20" ht="15.75" thickBot="1" x14ac:dyDescent="0.3">
      <c r="B2648" s="19" t="str">
        <f t="shared" si="151"/>
        <v>015089 J</v>
      </c>
      <c r="C2648" s="19" t="str">
        <f t="shared" si="152"/>
        <v>SACRISTANI ALBERT</v>
      </c>
      <c r="D2648" s="19" t="str">
        <f t="shared" si="153"/>
        <v>11072 – AMICALE BILLARD DE MAGNY</v>
      </c>
      <c r="R2648" s="11" t="str">
        <f t="shared" si="150"/>
        <v>015089 J</v>
      </c>
      <c r="T2648"/>
    </row>
    <row r="2649" spans="2:20" ht="15.75" thickBot="1" x14ac:dyDescent="0.3">
      <c r="B2649" s="19" t="str">
        <f t="shared" si="151"/>
        <v>123035 D</v>
      </c>
      <c r="C2649" s="19" t="str">
        <f t="shared" si="152"/>
        <v>SAGET MICHEL</v>
      </c>
      <c r="D2649" s="19" t="str">
        <f t="shared" si="153"/>
        <v>11048 – ACADEMIE DE BILLARD DE ST DIZIER</v>
      </c>
      <c r="R2649" s="11" t="str">
        <f t="shared" si="150"/>
        <v>123035 D</v>
      </c>
      <c r="T2649"/>
    </row>
    <row r="2650" spans="2:20" ht="15.75" thickBot="1" x14ac:dyDescent="0.3">
      <c r="B2650" s="19" t="str">
        <f t="shared" si="151"/>
        <v>128802 Y</v>
      </c>
      <c r="C2650" s="19" t="str">
        <f t="shared" si="152"/>
        <v>SALET WILLIAM</v>
      </c>
      <c r="D2650" s="19" t="str">
        <f t="shared" si="153"/>
        <v>11072 – AMICALE BILLARD DE MAGNY</v>
      </c>
      <c r="R2650" s="11" t="str">
        <f t="shared" si="150"/>
        <v>128802 Y</v>
      </c>
      <c r="T2650"/>
    </row>
    <row r="2651" spans="2:20" ht="15.75" thickBot="1" x14ac:dyDescent="0.3">
      <c r="B2651" s="19" t="str">
        <f t="shared" si="151"/>
        <v>015071 R</v>
      </c>
      <c r="C2651" s="19" t="str">
        <f t="shared" si="152"/>
        <v>SALGADO ANTONIO</v>
      </c>
      <c r="D2651" s="19" t="str">
        <f t="shared" si="153"/>
        <v>11034 – BILLARD CLUB EPINAL</v>
      </c>
      <c r="R2651" s="11" t="str">
        <f t="shared" si="150"/>
        <v>015071 R</v>
      </c>
      <c r="T2651"/>
    </row>
    <row r="2652" spans="2:20" ht="15.75" thickBot="1" x14ac:dyDescent="0.3">
      <c r="B2652" s="19" t="str">
        <f t="shared" si="151"/>
        <v>102768 Q</v>
      </c>
      <c r="C2652" s="19" t="str">
        <f t="shared" si="152"/>
        <v>SANCHEZ ROLAND</v>
      </c>
      <c r="D2652" s="19" t="str">
        <f t="shared" si="153"/>
        <v>11048 – ACADEMIE DE BILLARD DE ST DIZIER</v>
      </c>
      <c r="R2652" s="11" t="str">
        <f t="shared" si="150"/>
        <v>102768 Q</v>
      </c>
      <c r="T2652"/>
    </row>
    <row r="2653" spans="2:20" ht="15.75" thickBot="1" x14ac:dyDescent="0.3">
      <c r="B2653" s="19" t="str">
        <f t="shared" si="151"/>
        <v>010013 D</v>
      </c>
      <c r="C2653" s="19" t="str">
        <f t="shared" si="152"/>
        <v>SANDRIN PATRICK</v>
      </c>
      <c r="D2653" s="19" t="str">
        <f t="shared" si="153"/>
        <v>01035 – B.C. 60 COCOBEN</v>
      </c>
      <c r="R2653" s="11" t="str">
        <f t="shared" si="150"/>
        <v>010013 D</v>
      </c>
      <c r="T2653"/>
    </row>
    <row r="2654" spans="2:20" ht="15.75" thickBot="1" x14ac:dyDescent="0.3">
      <c r="B2654" s="19" t="str">
        <f t="shared" si="151"/>
        <v>010156 Q</v>
      </c>
      <c r="C2654" s="19" t="str">
        <f t="shared" si="152"/>
        <v>SAUER ALAIN</v>
      </c>
      <c r="D2654" s="19" t="str">
        <f t="shared" si="153"/>
        <v>01035 – B.C. 60 COCOBEN</v>
      </c>
      <c r="R2654" s="11" t="str">
        <f t="shared" si="150"/>
        <v>010156 Q</v>
      </c>
      <c r="T2654"/>
    </row>
    <row r="2655" spans="2:20" ht="15.75" thickBot="1" x14ac:dyDescent="0.3">
      <c r="B2655" s="19" t="str">
        <f t="shared" si="151"/>
        <v>010231 N</v>
      </c>
      <c r="C2655" s="19" t="str">
        <f t="shared" si="152"/>
        <v>SAX FERNAND</v>
      </c>
      <c r="D2655" s="19" t="str">
        <f t="shared" si="153"/>
        <v>01041 – COLMAR BILLARD CLUB 71</v>
      </c>
      <c r="R2655" s="11" t="str">
        <f t="shared" si="150"/>
        <v>010231 N</v>
      </c>
      <c r="T2655"/>
    </row>
    <row r="2656" spans="2:20" ht="15.75" thickBot="1" x14ac:dyDescent="0.3">
      <c r="B2656" s="19" t="str">
        <f t="shared" si="151"/>
        <v>010136 W</v>
      </c>
      <c r="C2656" s="19" t="str">
        <f t="shared" si="152"/>
        <v>SCHERRER PATRICK</v>
      </c>
      <c r="D2656" s="19" t="str">
        <f t="shared" si="153"/>
        <v>01070 – FCM BILLARD</v>
      </c>
      <c r="R2656" s="11" t="str">
        <f t="shared" si="150"/>
        <v>010136 W</v>
      </c>
      <c r="T2656"/>
    </row>
    <row r="2657" spans="2:20" ht="15.75" thickBot="1" x14ac:dyDescent="0.3">
      <c r="B2657" s="19" t="str">
        <f t="shared" si="151"/>
        <v>015227 R</v>
      </c>
      <c r="C2657" s="19" t="str">
        <f t="shared" si="152"/>
        <v>SCHERSCHEL NICOLAS</v>
      </c>
      <c r="D2657" s="19" t="str">
        <f t="shared" si="153"/>
        <v>11005 – E.S. HAGONDANGE</v>
      </c>
      <c r="R2657" s="11" t="str">
        <f t="shared" si="150"/>
        <v>015227 R</v>
      </c>
      <c r="T2657"/>
    </row>
    <row r="2658" spans="2:20" ht="15.75" thickBot="1" x14ac:dyDescent="0.3">
      <c r="B2658" s="19" t="str">
        <f t="shared" si="151"/>
        <v>010234 Q</v>
      </c>
      <c r="C2658" s="19" t="str">
        <f t="shared" si="152"/>
        <v>SCHILLINGER JACKY</v>
      </c>
      <c r="D2658" s="19" t="str">
        <f t="shared" si="153"/>
        <v>01042 – RETRO CLUB COLMAR</v>
      </c>
      <c r="R2658" s="11" t="str">
        <f t="shared" si="150"/>
        <v>010234 Q</v>
      </c>
      <c r="T2658"/>
    </row>
    <row r="2659" spans="2:20" ht="15.75" thickBot="1" x14ac:dyDescent="0.3">
      <c r="B2659" s="19" t="str">
        <f t="shared" si="151"/>
        <v>010260 Q</v>
      </c>
      <c r="C2659" s="19" t="str">
        <f t="shared" si="152"/>
        <v>SCHILLINGER STEPHANE</v>
      </c>
      <c r="D2659" s="19" t="str">
        <f t="shared" si="153"/>
        <v>01018 – B.C. 55 SAINT LOUIS</v>
      </c>
      <c r="R2659" s="11" t="str">
        <f t="shared" si="150"/>
        <v>010260 Q</v>
      </c>
      <c r="T2659"/>
    </row>
    <row r="2660" spans="2:20" ht="15.75" thickBot="1" x14ac:dyDescent="0.3">
      <c r="B2660" s="19" t="str">
        <f t="shared" si="151"/>
        <v>010305 J</v>
      </c>
      <c r="C2660" s="19" t="str">
        <f t="shared" si="152"/>
        <v>SCHLAGDENHAUFFEN ALFRED</v>
      </c>
      <c r="D2660" s="19" t="str">
        <f t="shared" si="153"/>
        <v>01002 – B.C 1935 STRASBOURG-SCHILTIGHEIM</v>
      </c>
      <c r="R2660" s="11" t="str">
        <f t="shared" si="150"/>
        <v>010305 J</v>
      </c>
      <c r="T2660"/>
    </row>
    <row r="2661" spans="2:20" ht="15.75" thickBot="1" x14ac:dyDescent="0.3">
      <c r="B2661" s="19" t="str">
        <f t="shared" si="151"/>
        <v>128666 S</v>
      </c>
      <c r="C2661" s="19" t="str">
        <f t="shared" si="152"/>
        <v>SCHMITT ALAIN</v>
      </c>
      <c r="D2661" s="19" t="str">
        <f t="shared" si="153"/>
        <v>01018 – B.C. 55 SAINT LOUIS</v>
      </c>
      <c r="R2661" s="11" t="str">
        <f t="shared" si="150"/>
        <v>128666 S</v>
      </c>
      <c r="T2661"/>
    </row>
    <row r="2662" spans="2:20" ht="15.75" thickBot="1" x14ac:dyDescent="0.3">
      <c r="B2662" s="19" t="str">
        <f t="shared" si="151"/>
        <v>010307 L</v>
      </c>
      <c r="C2662" s="19" t="str">
        <f t="shared" si="152"/>
        <v>SCHMITT PATRICE</v>
      </c>
      <c r="D2662" s="19" t="str">
        <f t="shared" si="153"/>
        <v>01016 – B.C. HAGUENAU</v>
      </c>
      <c r="R2662" s="11" t="str">
        <f t="shared" si="150"/>
        <v>010307 L</v>
      </c>
      <c r="T2662"/>
    </row>
    <row r="2663" spans="2:20" ht="15.75" thickBot="1" x14ac:dyDescent="0.3">
      <c r="B2663" s="19" t="str">
        <f t="shared" si="151"/>
        <v>015120 O</v>
      </c>
      <c r="C2663" s="19" t="str">
        <f t="shared" si="152"/>
        <v>SCHMITT YVON</v>
      </c>
      <c r="D2663" s="19" t="str">
        <f t="shared" si="153"/>
        <v>11013 – BILLARD CLUB METZ</v>
      </c>
      <c r="R2663" s="11" t="str">
        <f t="shared" si="150"/>
        <v>015120 O</v>
      </c>
      <c r="T2663"/>
    </row>
    <row r="2664" spans="2:20" ht="15.75" thickBot="1" x14ac:dyDescent="0.3">
      <c r="B2664" s="19" t="str">
        <f t="shared" si="151"/>
        <v>014780 M</v>
      </c>
      <c r="C2664" s="19" t="str">
        <f t="shared" si="152"/>
        <v>SCHNEIDER JEAN MARIE</v>
      </c>
      <c r="D2664" s="19" t="str">
        <f t="shared" si="153"/>
        <v>11005 – E.S. HAGONDANGE</v>
      </c>
      <c r="R2664" s="11" t="str">
        <f t="shared" si="150"/>
        <v>014780 M</v>
      </c>
      <c r="T2664"/>
    </row>
    <row r="2665" spans="2:20" ht="15.75" thickBot="1" x14ac:dyDescent="0.3">
      <c r="B2665" s="19" t="str">
        <f t="shared" si="151"/>
        <v>140761 X</v>
      </c>
      <c r="C2665" s="19" t="str">
        <f t="shared" si="152"/>
        <v>SCHNEIDER VIRGILE</v>
      </c>
      <c r="D2665" s="19" t="str">
        <f t="shared" si="153"/>
        <v>11003 – BILLARD CLUB BAN SAINT MARTIN</v>
      </c>
      <c r="R2665" s="11" t="str">
        <f t="shared" si="150"/>
        <v>140761 X</v>
      </c>
      <c r="T2665"/>
    </row>
    <row r="2666" spans="2:20" ht="15.75" thickBot="1" x14ac:dyDescent="0.3">
      <c r="B2666" s="19" t="str">
        <f t="shared" si="151"/>
        <v>101948 C</v>
      </c>
      <c r="C2666" s="19" t="str">
        <f t="shared" si="152"/>
        <v>SCHUB PHILIPPE</v>
      </c>
      <c r="D2666" s="19" t="str">
        <f t="shared" si="153"/>
        <v>01002 – B.C 1935 STRASBOURG-SCHILTIGHEIM</v>
      </c>
      <c r="R2666" s="11" t="str">
        <f t="shared" si="150"/>
        <v>101948 C</v>
      </c>
      <c r="T2666"/>
    </row>
    <row r="2667" spans="2:20" ht="15.75" thickBot="1" x14ac:dyDescent="0.3">
      <c r="B2667" s="19" t="str">
        <f t="shared" si="151"/>
        <v>103801 J</v>
      </c>
      <c r="C2667" s="19" t="str">
        <f t="shared" si="152"/>
        <v>SCHULZ EVARISTE</v>
      </c>
      <c r="D2667" s="19" t="str">
        <f t="shared" si="153"/>
        <v>11062 – CERCLE DE BILLARD FRANCAIS ST AVOLD</v>
      </c>
      <c r="R2667" s="11" t="str">
        <f t="shared" si="150"/>
        <v>103801 J</v>
      </c>
      <c r="T2667"/>
    </row>
    <row r="2668" spans="2:20" ht="15.75" thickBot="1" x14ac:dyDescent="0.3">
      <c r="B2668" s="19" t="str">
        <f t="shared" si="151"/>
        <v>125722 M</v>
      </c>
      <c r="C2668" s="19" t="str">
        <f t="shared" si="152"/>
        <v>SCHWENKE BERNARD</v>
      </c>
      <c r="D2668" s="19" t="str">
        <f t="shared" si="153"/>
        <v>11074 – COURCELLES SUR NIED</v>
      </c>
      <c r="R2668" s="11" t="str">
        <f t="shared" si="150"/>
        <v>125722 M</v>
      </c>
      <c r="T2668"/>
    </row>
    <row r="2669" spans="2:20" ht="15.75" thickBot="1" x14ac:dyDescent="0.3">
      <c r="B2669" s="19" t="str">
        <f t="shared" si="151"/>
        <v>123520 U</v>
      </c>
      <c r="C2669" s="19" t="str">
        <f t="shared" si="152"/>
        <v>SEHER RAYNAL</v>
      </c>
      <c r="D2669" s="19" t="str">
        <f t="shared" si="153"/>
        <v>01010 – B.C. LINGOLSHEIM</v>
      </c>
      <c r="R2669" s="11" t="str">
        <f t="shared" si="150"/>
        <v>123520 U</v>
      </c>
      <c r="T2669"/>
    </row>
    <row r="2670" spans="2:20" ht="15.75" thickBot="1" x14ac:dyDescent="0.3">
      <c r="B2670" s="19" t="str">
        <f t="shared" si="151"/>
        <v>015113 H</v>
      </c>
      <c r="C2670" s="19" t="str">
        <f t="shared" si="152"/>
        <v>SELLEN OLIVIER</v>
      </c>
      <c r="D2670" s="19" t="str">
        <f t="shared" si="153"/>
        <v>11067 – BILLARD CLUB FLORANGE</v>
      </c>
      <c r="R2670" s="11" t="str">
        <f t="shared" si="150"/>
        <v>015113 H</v>
      </c>
      <c r="T2670"/>
    </row>
    <row r="2671" spans="2:20" ht="15.75" thickBot="1" x14ac:dyDescent="0.3">
      <c r="B2671" s="19" t="str">
        <f t="shared" si="151"/>
        <v>014975 Z</v>
      </c>
      <c r="C2671" s="19" t="str">
        <f t="shared" si="152"/>
        <v>SENOT CHRISTIAN</v>
      </c>
      <c r="D2671" s="19" t="str">
        <f t="shared" si="153"/>
        <v>11049 – BILLARD CLUB MONTIER EN DER</v>
      </c>
      <c r="R2671" s="11" t="str">
        <f t="shared" si="150"/>
        <v>014975 Z</v>
      </c>
      <c r="T2671"/>
    </row>
    <row r="2672" spans="2:20" ht="15.75" thickBot="1" x14ac:dyDescent="0.3">
      <c r="B2672" s="19" t="str">
        <f t="shared" si="151"/>
        <v>015180 W</v>
      </c>
      <c r="C2672" s="19" t="str">
        <f t="shared" si="152"/>
        <v>SEURAT GUY</v>
      </c>
      <c r="D2672" s="19" t="str">
        <f t="shared" si="153"/>
        <v>11052 – BILLARD CLUB FRIGNICOURT</v>
      </c>
      <c r="R2672" s="11" t="str">
        <f t="shared" si="150"/>
        <v>015180 W</v>
      </c>
      <c r="T2672"/>
    </row>
    <row r="2673" spans="2:20" ht="15.75" thickBot="1" x14ac:dyDescent="0.3">
      <c r="B2673" s="19" t="str">
        <f t="shared" si="151"/>
        <v>144656 S</v>
      </c>
      <c r="C2673" s="19" t="str">
        <f t="shared" si="152"/>
        <v>SIEFFERT XAVIER</v>
      </c>
      <c r="D2673" s="19" t="str">
        <f t="shared" si="153"/>
        <v>01070 – FCM BILLARD</v>
      </c>
      <c r="R2673" s="11" t="str">
        <f t="shared" si="150"/>
        <v>144656 S</v>
      </c>
      <c r="T2673"/>
    </row>
    <row r="2674" spans="2:20" ht="15.75" thickBot="1" x14ac:dyDescent="0.3">
      <c r="B2674" s="19" t="str">
        <f t="shared" si="151"/>
        <v>011857 B</v>
      </c>
      <c r="C2674" s="19" t="str">
        <f t="shared" si="152"/>
        <v>SIEGEL JEAN FRANCOIS</v>
      </c>
      <c r="D2674" s="19" t="str">
        <f t="shared" si="153"/>
        <v>05042 – ACAD.CHALONNAISE DE BILLARD</v>
      </c>
      <c r="R2674" s="11" t="str">
        <f t="shared" si="150"/>
        <v>011857 B</v>
      </c>
      <c r="T2674"/>
    </row>
    <row r="2675" spans="2:20" ht="15.75" thickBot="1" x14ac:dyDescent="0.3">
      <c r="B2675" s="19" t="str">
        <f t="shared" si="151"/>
        <v>010015 F</v>
      </c>
      <c r="C2675" s="19" t="str">
        <f t="shared" si="152"/>
        <v>SIFFERMANN CEDRIC</v>
      </c>
      <c r="D2675" s="19" t="str">
        <f t="shared" si="153"/>
        <v>01035 – B.C. 60 COCOBEN</v>
      </c>
      <c r="R2675" s="11" t="str">
        <f t="shared" si="150"/>
        <v>010015 F</v>
      </c>
      <c r="T2675"/>
    </row>
    <row r="2676" spans="2:20" ht="15.75" thickBot="1" x14ac:dyDescent="0.3">
      <c r="B2676" s="19" t="str">
        <f t="shared" si="151"/>
        <v>125607 B</v>
      </c>
      <c r="C2676" s="19" t="str">
        <f t="shared" si="152"/>
        <v>SIMON MARCEL</v>
      </c>
      <c r="D2676" s="19" t="str">
        <f t="shared" si="153"/>
        <v>01041 – COLMAR BILLARD CLUB 71</v>
      </c>
      <c r="R2676" s="11" t="str">
        <f t="shared" si="150"/>
        <v>125607 B</v>
      </c>
      <c r="T2676"/>
    </row>
    <row r="2677" spans="2:20" ht="15.75" thickBot="1" x14ac:dyDescent="0.3">
      <c r="B2677" s="19" t="str">
        <f t="shared" si="151"/>
        <v>014967 R</v>
      </c>
      <c r="C2677" s="19" t="str">
        <f t="shared" si="152"/>
        <v>SIMON MICHEL</v>
      </c>
      <c r="D2677" s="19" t="str">
        <f t="shared" si="153"/>
        <v>11048 – ACADEMIE DE BILLARD DE ST DIZIER</v>
      </c>
      <c r="R2677" s="11" t="str">
        <f t="shared" si="150"/>
        <v>014967 R</v>
      </c>
      <c r="T2677"/>
    </row>
    <row r="2678" spans="2:20" ht="15.75" thickBot="1" x14ac:dyDescent="0.3">
      <c r="B2678" s="19" t="str">
        <f t="shared" si="151"/>
        <v>140749 L</v>
      </c>
      <c r="C2678" s="19" t="str">
        <f t="shared" si="152"/>
        <v>SIMONIN FRANCIS</v>
      </c>
      <c r="D2678" s="19" t="str">
        <f t="shared" si="153"/>
        <v>11034 – BILLARD CLUB EPINAL</v>
      </c>
      <c r="R2678" s="11" t="str">
        <f t="shared" si="150"/>
        <v>140749 L</v>
      </c>
      <c r="T2678"/>
    </row>
    <row r="2679" spans="2:20" ht="15.75" thickBot="1" x14ac:dyDescent="0.3">
      <c r="B2679" s="19" t="str">
        <f t="shared" si="151"/>
        <v>015519 X</v>
      </c>
      <c r="C2679" s="19" t="str">
        <f t="shared" si="152"/>
        <v>SINIGAGLIA ALPHONSE</v>
      </c>
      <c r="D2679" s="19" t="str">
        <f t="shared" si="153"/>
        <v>11032 – BILLARD CLUB HOMECOURT</v>
      </c>
      <c r="R2679" s="11" t="str">
        <f t="shared" si="150"/>
        <v>015519 X</v>
      </c>
      <c r="T2679"/>
    </row>
    <row r="2680" spans="2:20" ht="15.75" thickBot="1" x14ac:dyDescent="0.3">
      <c r="B2680" s="19" t="str">
        <f t="shared" si="151"/>
        <v>010320 Y</v>
      </c>
      <c r="C2680" s="19" t="str">
        <f t="shared" si="152"/>
        <v>SITTLER FREDDY</v>
      </c>
      <c r="D2680" s="19" t="str">
        <f t="shared" si="153"/>
        <v>01031 – B.C. ERSTEIN</v>
      </c>
      <c r="R2680" s="11" t="str">
        <f t="shared" si="150"/>
        <v>010320 Y</v>
      </c>
      <c r="T2680"/>
    </row>
    <row r="2681" spans="2:20" ht="15.75" thickBot="1" x14ac:dyDescent="0.3">
      <c r="B2681" s="19" t="str">
        <f t="shared" si="151"/>
        <v>014884 M</v>
      </c>
      <c r="C2681" s="19" t="str">
        <f t="shared" si="152"/>
        <v>SIX JEAN PAUL</v>
      </c>
      <c r="D2681" s="19" t="str">
        <f t="shared" si="153"/>
        <v>11027 – ASS. SPORT. LAXOVIENNE DE BILLARD</v>
      </c>
      <c r="R2681" s="11" t="str">
        <f t="shared" si="150"/>
        <v>014884 M</v>
      </c>
      <c r="T2681"/>
    </row>
    <row r="2682" spans="2:20" ht="15.75" thickBot="1" x14ac:dyDescent="0.3">
      <c r="B2682" s="19" t="str">
        <f t="shared" si="151"/>
        <v>010242 Y</v>
      </c>
      <c r="C2682" s="19" t="str">
        <f t="shared" si="152"/>
        <v>SO JI YOUNG</v>
      </c>
      <c r="D2682" s="19" t="str">
        <f t="shared" si="153"/>
        <v>01006 – AMICALE DE BILLARD ECKBOLSHEIM</v>
      </c>
      <c r="R2682" s="11" t="str">
        <f t="shared" si="150"/>
        <v>010242 Y</v>
      </c>
      <c r="T2682"/>
    </row>
    <row r="2683" spans="2:20" ht="15.75" thickBot="1" x14ac:dyDescent="0.3">
      <c r="B2683" s="19" t="str">
        <f t="shared" si="151"/>
        <v>137290 K</v>
      </c>
      <c r="C2683" s="19" t="str">
        <f t="shared" si="152"/>
        <v>SPAGNOLO LUIGI</v>
      </c>
      <c r="D2683" s="19" t="str">
        <f t="shared" si="153"/>
        <v>11029 – BILLARD CLUB MUSSIPONTAIN</v>
      </c>
      <c r="R2683" s="11" t="str">
        <f t="shared" si="150"/>
        <v>137290 K</v>
      </c>
      <c r="T2683"/>
    </row>
    <row r="2684" spans="2:20" ht="15.75" thickBot="1" x14ac:dyDescent="0.3">
      <c r="B2684" s="19" t="str">
        <f t="shared" si="151"/>
        <v>014901 D</v>
      </c>
      <c r="C2684" s="19" t="str">
        <f t="shared" si="152"/>
        <v>SPEZIALE SALVATORE</v>
      </c>
      <c r="D2684" s="19" t="str">
        <f t="shared" si="153"/>
        <v>11033 – BILLARD CLUB AUDUN VILLERUPT</v>
      </c>
      <c r="R2684" s="11" t="str">
        <f t="shared" si="150"/>
        <v>014901 D</v>
      </c>
      <c r="T2684"/>
    </row>
    <row r="2685" spans="2:20" ht="15.75" thickBot="1" x14ac:dyDescent="0.3">
      <c r="B2685" s="19" t="str">
        <f t="shared" si="151"/>
        <v>102080 E</v>
      </c>
      <c r="C2685" s="19" t="str">
        <f t="shared" si="152"/>
        <v>SPIELMANN MARCEL</v>
      </c>
      <c r="D2685" s="19" t="str">
        <f t="shared" si="153"/>
        <v>01049 – B.C. BARR</v>
      </c>
      <c r="R2685" s="11" t="str">
        <f t="shared" si="150"/>
        <v>102080 E</v>
      </c>
      <c r="T2685"/>
    </row>
    <row r="2686" spans="2:20" ht="15.75" thickBot="1" x14ac:dyDescent="0.3">
      <c r="B2686" s="19" t="str">
        <f t="shared" si="151"/>
        <v>015205 V</v>
      </c>
      <c r="C2686" s="19" t="str">
        <f t="shared" si="152"/>
        <v>STAMM JEAN</v>
      </c>
      <c r="D2686" s="19" t="str">
        <f t="shared" si="153"/>
        <v>11013 – BILLARD CLUB METZ</v>
      </c>
      <c r="R2686" s="11" t="str">
        <f t="shared" si="150"/>
        <v>015205 V</v>
      </c>
      <c r="T2686"/>
    </row>
    <row r="2687" spans="2:20" ht="15.75" thickBot="1" x14ac:dyDescent="0.3">
      <c r="B2687" s="19" t="str">
        <f t="shared" si="151"/>
        <v>015073 T</v>
      </c>
      <c r="C2687" s="19" t="str">
        <f t="shared" si="152"/>
        <v>STANICK MICHEL</v>
      </c>
      <c r="D2687" s="19" t="str">
        <f t="shared" si="153"/>
        <v>11047 – C.A.B. COMMERCY</v>
      </c>
      <c r="R2687" s="11" t="str">
        <f t="shared" si="150"/>
        <v>015073 T</v>
      </c>
      <c r="T2687"/>
    </row>
    <row r="2688" spans="2:20" ht="15.75" thickBot="1" x14ac:dyDescent="0.3">
      <c r="B2688" s="19" t="str">
        <f t="shared" si="151"/>
        <v>014907 J</v>
      </c>
      <c r="C2688" s="19" t="str">
        <f t="shared" si="152"/>
        <v>STAUB ROLAND</v>
      </c>
      <c r="D2688" s="19" t="str">
        <f t="shared" si="153"/>
        <v>11035 – C.B. SARREGUEMINES</v>
      </c>
      <c r="R2688" s="11" t="str">
        <f t="shared" si="150"/>
        <v>014907 J</v>
      </c>
      <c r="T2688"/>
    </row>
    <row r="2689" spans="2:20" ht="15.75" thickBot="1" x14ac:dyDescent="0.3">
      <c r="B2689" s="19" t="str">
        <f t="shared" si="151"/>
        <v>162448 Z</v>
      </c>
      <c r="C2689" s="19" t="str">
        <f t="shared" si="152"/>
        <v>STEFFEN BENOIT</v>
      </c>
      <c r="D2689" s="19" t="str">
        <f t="shared" si="153"/>
        <v>01016 – B.C. HAGUENAU</v>
      </c>
      <c r="R2689" s="11" t="str">
        <f t="shared" si="150"/>
        <v>162448 Z</v>
      </c>
      <c r="T2689"/>
    </row>
    <row r="2690" spans="2:20" ht="15.75" thickBot="1" x14ac:dyDescent="0.3">
      <c r="B2690" s="19" t="str">
        <f t="shared" si="151"/>
        <v>010273 D</v>
      </c>
      <c r="C2690" s="19" t="str">
        <f t="shared" si="152"/>
        <v>STEIN CHRISTOPHE</v>
      </c>
      <c r="D2690" s="19" t="str">
        <f t="shared" si="153"/>
        <v>01049 – B.C. BARR</v>
      </c>
      <c r="R2690" s="11" t="str">
        <f t="shared" ref="R2690:R2753" si="154">B2690</f>
        <v>010273 D</v>
      </c>
      <c r="T2690"/>
    </row>
    <row r="2691" spans="2:20" ht="15.75" thickBot="1" x14ac:dyDescent="0.3">
      <c r="B2691" s="19" t="str">
        <f t="shared" si="151"/>
        <v>128511 T</v>
      </c>
      <c r="C2691" s="19" t="str">
        <f t="shared" si="152"/>
        <v>STEIN MAX</v>
      </c>
      <c r="D2691" s="19" t="str">
        <f t="shared" si="153"/>
        <v>01049 – B.C. BARR</v>
      </c>
      <c r="R2691" s="11" t="str">
        <f t="shared" si="154"/>
        <v>128511 T</v>
      </c>
      <c r="T2691"/>
    </row>
    <row r="2692" spans="2:20" ht="15.75" thickBot="1" x14ac:dyDescent="0.3">
      <c r="B2692" s="19" t="str">
        <f t="shared" si="151"/>
        <v>010412 M</v>
      </c>
      <c r="C2692" s="19" t="str">
        <f t="shared" si="152"/>
        <v>STEINMETZ MICHEL</v>
      </c>
      <c r="D2692" s="19" t="str">
        <f t="shared" si="153"/>
        <v>01010 – B.C. LINGOLSHEIM</v>
      </c>
      <c r="R2692" s="11" t="str">
        <f t="shared" si="154"/>
        <v>010412 M</v>
      </c>
      <c r="T2692"/>
    </row>
    <row r="2693" spans="2:20" ht="15.75" thickBot="1" x14ac:dyDescent="0.3">
      <c r="B2693" s="19" t="str">
        <f t="shared" si="151"/>
        <v>131603 R</v>
      </c>
      <c r="C2693" s="19" t="str">
        <f t="shared" si="152"/>
        <v>STIRMEL CLAUDE</v>
      </c>
      <c r="D2693" s="19" t="str">
        <f t="shared" si="153"/>
        <v>01035 – B.C. 60 COCOBEN</v>
      </c>
      <c r="R2693" s="11" t="str">
        <f t="shared" si="154"/>
        <v>131603 R</v>
      </c>
      <c r="T2693"/>
    </row>
    <row r="2694" spans="2:20" ht="15.75" thickBot="1" x14ac:dyDescent="0.3">
      <c r="B2694" s="19" t="str">
        <f t="shared" si="151"/>
        <v>101957 L</v>
      </c>
      <c r="C2694" s="19" t="str">
        <f t="shared" si="152"/>
        <v>STIRMEL DANIEL</v>
      </c>
      <c r="D2694" s="19" t="str">
        <f t="shared" si="153"/>
        <v>01035 – B.C. 60 COCOBEN</v>
      </c>
      <c r="R2694" s="11" t="str">
        <f t="shared" si="154"/>
        <v>101957 L</v>
      </c>
      <c r="T2694"/>
    </row>
    <row r="2695" spans="2:20" ht="15.75" thickBot="1" x14ac:dyDescent="0.3">
      <c r="B2695" s="19" t="str">
        <f t="shared" si="151"/>
        <v>123003 X</v>
      </c>
      <c r="C2695" s="19" t="str">
        <f t="shared" si="152"/>
        <v>STOLIC DRAGISA</v>
      </c>
      <c r="D2695" s="19" t="str">
        <f t="shared" si="153"/>
        <v>11021 – A.J.B. THIONVILLE</v>
      </c>
      <c r="R2695" s="11" t="str">
        <f t="shared" si="154"/>
        <v>123003 X</v>
      </c>
      <c r="T2695"/>
    </row>
    <row r="2696" spans="2:20" ht="15.75" thickBot="1" x14ac:dyDescent="0.3">
      <c r="B2696" s="19" t="str">
        <f t="shared" si="151"/>
        <v>154538 B</v>
      </c>
      <c r="C2696" s="19" t="str">
        <f t="shared" si="152"/>
        <v>STORNAIUOLO FRANCESCO</v>
      </c>
      <c r="D2696" s="19" t="str">
        <f t="shared" si="153"/>
        <v>11005 – E.S. HAGONDANGE</v>
      </c>
      <c r="R2696" s="11" t="str">
        <f t="shared" si="154"/>
        <v>154538 B</v>
      </c>
      <c r="T2696"/>
    </row>
    <row r="2697" spans="2:20" ht="15.75" thickBot="1" x14ac:dyDescent="0.3">
      <c r="B2697" s="19" t="str">
        <f t="shared" si="151"/>
        <v>014781 N</v>
      </c>
      <c r="C2697" s="19" t="str">
        <f t="shared" si="152"/>
        <v>STRASSEL EMILE</v>
      </c>
      <c r="D2697" s="19" t="str">
        <f t="shared" si="153"/>
        <v>11005 – E.S. HAGONDANGE</v>
      </c>
      <c r="R2697" s="11" t="str">
        <f t="shared" si="154"/>
        <v>014781 N</v>
      </c>
      <c r="T2697"/>
    </row>
    <row r="2698" spans="2:20" ht="15.75" thickBot="1" x14ac:dyDescent="0.3">
      <c r="B2698" s="19" t="str">
        <f t="shared" si="151"/>
        <v>127116 C</v>
      </c>
      <c r="C2698" s="19" t="str">
        <f t="shared" si="152"/>
        <v>STUTZ JACQUES</v>
      </c>
      <c r="D2698" s="19" t="str">
        <f t="shared" si="153"/>
        <v>05047 – BILLARD CLUB SEZANNAIS</v>
      </c>
      <c r="R2698" s="11" t="str">
        <f t="shared" si="154"/>
        <v>127116 C</v>
      </c>
      <c r="T2698"/>
    </row>
    <row r="2699" spans="2:20" ht="15.75" thickBot="1" x14ac:dyDescent="0.3">
      <c r="B2699" s="19" t="str">
        <f t="shared" si="151"/>
        <v>169843 M</v>
      </c>
      <c r="C2699" s="19" t="str">
        <f t="shared" si="152"/>
        <v>TACONET JEAN MICHEL</v>
      </c>
      <c r="D2699" s="19" t="str">
        <f t="shared" si="153"/>
        <v>01006 – AMICALE DE BILLARD ECKBOLSHEIM</v>
      </c>
      <c r="R2699" s="11" t="str">
        <f t="shared" si="154"/>
        <v>169843 M</v>
      </c>
      <c r="T2699"/>
    </row>
    <row r="2700" spans="2:20" ht="15.75" thickBot="1" x14ac:dyDescent="0.3">
      <c r="B2700" s="19" t="str">
        <f t="shared" si="151"/>
        <v>014219 X</v>
      </c>
      <c r="C2700" s="19" t="str">
        <f t="shared" si="152"/>
        <v>TAVOSANIS ANDRE</v>
      </c>
      <c r="D2700" s="19" t="str">
        <f t="shared" si="153"/>
        <v>05035 – ROMILLY SPORT 10 SECTION BILLARD</v>
      </c>
      <c r="R2700" s="11" t="str">
        <f t="shared" si="154"/>
        <v>014219 X</v>
      </c>
      <c r="T2700"/>
    </row>
    <row r="2701" spans="2:20" ht="15.75" thickBot="1" x14ac:dyDescent="0.3">
      <c r="B2701" s="19" t="str">
        <f t="shared" si="151"/>
        <v>117071 T</v>
      </c>
      <c r="C2701" s="19" t="str">
        <f t="shared" si="152"/>
        <v>TERRAT JEROME</v>
      </c>
      <c r="D2701" s="19" t="str">
        <f t="shared" si="153"/>
        <v>05023 – BILLARD CLUB NOGENTAIS</v>
      </c>
      <c r="R2701" s="11" t="str">
        <f t="shared" si="154"/>
        <v>117071 T</v>
      </c>
      <c r="T2701"/>
    </row>
    <row r="2702" spans="2:20" ht="15.75" thickBot="1" x14ac:dyDescent="0.3">
      <c r="B2702" s="19" t="str">
        <f t="shared" si="151"/>
        <v>011722 W</v>
      </c>
      <c r="C2702" s="19" t="str">
        <f t="shared" si="152"/>
        <v>TETART JEAN PIERRE</v>
      </c>
      <c r="D2702" s="19" t="str">
        <f t="shared" si="153"/>
        <v>05043 – ACAD. TAPIS VERT DE REIMS</v>
      </c>
      <c r="R2702" s="11" t="str">
        <f t="shared" si="154"/>
        <v>011722 W</v>
      </c>
      <c r="T2702"/>
    </row>
    <row r="2703" spans="2:20" ht="15.75" thickBot="1" x14ac:dyDescent="0.3">
      <c r="B2703" s="19" t="str">
        <f t="shared" si="151"/>
        <v>160976 Z</v>
      </c>
      <c r="C2703" s="19" t="str">
        <f t="shared" si="152"/>
        <v>THIEBAULT FRANCOIS</v>
      </c>
      <c r="D2703" s="19" t="str">
        <f t="shared" si="153"/>
        <v>05034 – BILLARD TROYES AGGLO</v>
      </c>
      <c r="R2703" s="11" t="str">
        <f t="shared" si="154"/>
        <v>160976 Z</v>
      </c>
      <c r="T2703"/>
    </row>
    <row r="2704" spans="2:20" ht="15.75" thickBot="1" x14ac:dyDescent="0.3">
      <c r="B2704" s="19" t="str">
        <f t="shared" si="151"/>
        <v>121279 P</v>
      </c>
      <c r="C2704" s="19" t="str">
        <f t="shared" si="152"/>
        <v>THIEBAUT VINCENT</v>
      </c>
      <c r="D2704" s="19" t="str">
        <f t="shared" si="153"/>
        <v>11051 – BILLARD CLUB BARISIEN</v>
      </c>
      <c r="R2704" s="11" t="str">
        <f t="shared" si="154"/>
        <v>121279 P</v>
      </c>
      <c r="T2704"/>
    </row>
    <row r="2705" spans="2:20" ht="15.75" thickBot="1" x14ac:dyDescent="0.3">
      <c r="B2705" s="19" t="str">
        <f t="shared" si="151"/>
        <v>147948 N</v>
      </c>
      <c r="C2705" s="19" t="str">
        <f t="shared" si="152"/>
        <v>THIERRY MICHAEL</v>
      </c>
      <c r="D2705" s="19" t="str">
        <f t="shared" si="153"/>
        <v>11048 – ACADEMIE DE BILLARD DE ST DIZIER</v>
      </c>
      <c r="R2705" s="11" t="str">
        <f t="shared" si="154"/>
        <v>147948 N</v>
      </c>
      <c r="T2705"/>
    </row>
    <row r="2706" spans="2:20" ht="15.75" thickBot="1" x14ac:dyDescent="0.3">
      <c r="B2706" s="19" t="str">
        <f t="shared" ref="B2706:B2769" si="155">J706</f>
        <v>129649 N</v>
      </c>
      <c r="C2706" s="19" t="str">
        <f t="shared" ref="C2706:C2769" si="156">K706</f>
        <v>THIRIET NICOLAS</v>
      </c>
      <c r="D2706" s="19" t="str">
        <f t="shared" ref="D2706:D2769" si="157">L706</f>
        <v>11001 – BILLARD CLUB ALGRANGE</v>
      </c>
      <c r="R2706" s="11" t="str">
        <f t="shared" si="154"/>
        <v>129649 N</v>
      </c>
      <c r="T2706"/>
    </row>
    <row r="2707" spans="2:20" ht="15.75" thickBot="1" x14ac:dyDescent="0.3">
      <c r="B2707" s="19" t="str">
        <f t="shared" si="155"/>
        <v>015327 N</v>
      </c>
      <c r="C2707" s="19" t="str">
        <f t="shared" si="156"/>
        <v>THOMAS JEAN MARIE</v>
      </c>
      <c r="D2707" s="19" t="str">
        <f t="shared" si="157"/>
        <v>11073 – BILLARD CLUB GERARDMER</v>
      </c>
      <c r="R2707" s="11" t="str">
        <f t="shared" si="154"/>
        <v>015327 N</v>
      </c>
      <c r="T2707"/>
    </row>
    <row r="2708" spans="2:20" ht="15.75" thickBot="1" x14ac:dyDescent="0.3">
      <c r="B2708" s="19" t="str">
        <f t="shared" si="155"/>
        <v>015035 H</v>
      </c>
      <c r="C2708" s="19" t="str">
        <f t="shared" si="156"/>
        <v>THOUVENIN CLAUDE</v>
      </c>
      <c r="D2708" s="19" t="str">
        <f t="shared" si="157"/>
        <v>11023 – BILLARD CLUB NEUVES MAISONS</v>
      </c>
      <c r="R2708" s="11" t="str">
        <f t="shared" si="154"/>
        <v>015035 H</v>
      </c>
      <c r="T2708"/>
    </row>
    <row r="2709" spans="2:20" ht="15.75" thickBot="1" x14ac:dyDescent="0.3">
      <c r="B2709" s="19" t="str">
        <f t="shared" si="155"/>
        <v>014825 F</v>
      </c>
      <c r="C2709" s="19" t="str">
        <f t="shared" si="156"/>
        <v>THUILLIER CHARLES</v>
      </c>
      <c r="D2709" s="19" t="str">
        <f t="shared" si="157"/>
        <v>11003 – BILLARD CLUB BAN SAINT MARTIN</v>
      </c>
      <c r="R2709" s="11" t="str">
        <f t="shared" si="154"/>
        <v>014825 F</v>
      </c>
      <c r="T2709"/>
    </row>
    <row r="2710" spans="2:20" ht="15.75" thickBot="1" x14ac:dyDescent="0.3">
      <c r="B2710" s="19" t="str">
        <f t="shared" si="155"/>
        <v>011734 I</v>
      </c>
      <c r="C2710" s="19" t="str">
        <f t="shared" si="156"/>
        <v>TOURY DENIS</v>
      </c>
      <c r="D2710" s="19" t="str">
        <f t="shared" si="157"/>
        <v>05001 – ACAD.CHARLEVILLE-MEZIERES</v>
      </c>
      <c r="R2710" s="11" t="str">
        <f t="shared" si="154"/>
        <v>011734 I</v>
      </c>
      <c r="T2710"/>
    </row>
    <row r="2711" spans="2:20" ht="15.75" thickBot="1" x14ac:dyDescent="0.3">
      <c r="B2711" s="19" t="str">
        <f t="shared" si="155"/>
        <v>011746 U</v>
      </c>
      <c r="C2711" s="19" t="str">
        <f t="shared" si="156"/>
        <v>TOURY JACKY</v>
      </c>
      <c r="D2711" s="19" t="str">
        <f t="shared" si="157"/>
        <v>05001 – ACAD.CHARLEVILLE-MEZIERES</v>
      </c>
      <c r="R2711" s="11" t="str">
        <f t="shared" si="154"/>
        <v>011746 U</v>
      </c>
      <c r="T2711"/>
    </row>
    <row r="2712" spans="2:20" ht="15.75" thickBot="1" x14ac:dyDescent="0.3">
      <c r="B2712" s="19" t="str">
        <f t="shared" si="155"/>
        <v>107105 L</v>
      </c>
      <c r="C2712" s="19" t="str">
        <f t="shared" si="156"/>
        <v>TOUSSAINT MICHEL</v>
      </c>
      <c r="D2712" s="19" t="str">
        <f t="shared" si="157"/>
        <v>11032 – BILLARD CLUB HOMECOURT</v>
      </c>
      <c r="R2712" s="11" t="str">
        <f t="shared" si="154"/>
        <v>107105 L</v>
      </c>
      <c r="T2712"/>
    </row>
    <row r="2713" spans="2:20" ht="15.75" thickBot="1" x14ac:dyDescent="0.3">
      <c r="B2713" s="19" t="str">
        <f t="shared" si="155"/>
        <v>160831 R</v>
      </c>
      <c r="C2713" s="19" t="str">
        <f t="shared" si="156"/>
        <v>TRAN VAN KIEN</v>
      </c>
      <c r="D2713" s="19" t="str">
        <f t="shared" si="157"/>
        <v>05034 – BILLARD TROYES AGGLO</v>
      </c>
      <c r="R2713" s="11" t="str">
        <f t="shared" si="154"/>
        <v>160831 R</v>
      </c>
      <c r="T2713"/>
    </row>
    <row r="2714" spans="2:20" ht="15.75" thickBot="1" x14ac:dyDescent="0.3">
      <c r="B2714" s="19" t="str">
        <f t="shared" si="155"/>
        <v>152626 Y</v>
      </c>
      <c r="C2714" s="19" t="str">
        <f t="shared" si="156"/>
        <v>TREIBER HUBERT</v>
      </c>
      <c r="D2714" s="19" t="str">
        <f t="shared" si="157"/>
        <v>01041 – COLMAR BILLARD CLUB 71</v>
      </c>
      <c r="R2714" s="11" t="str">
        <f t="shared" si="154"/>
        <v>152626 Y</v>
      </c>
      <c r="T2714"/>
    </row>
    <row r="2715" spans="2:20" ht="15.75" thickBot="1" x14ac:dyDescent="0.3">
      <c r="B2715" s="19" t="str">
        <f t="shared" si="155"/>
        <v>162632 Z</v>
      </c>
      <c r="C2715" s="19" t="str">
        <f t="shared" si="156"/>
        <v>TRITZ HERVE</v>
      </c>
      <c r="D2715" s="19" t="str">
        <f t="shared" si="157"/>
        <v>11005 – E.S. HAGONDANGE</v>
      </c>
      <c r="R2715" s="11" t="str">
        <f t="shared" si="154"/>
        <v>162632 Z</v>
      </c>
      <c r="T2715"/>
    </row>
    <row r="2716" spans="2:20" ht="15.75" thickBot="1" x14ac:dyDescent="0.3">
      <c r="B2716" s="19" t="str">
        <f t="shared" si="155"/>
        <v>134155 V</v>
      </c>
      <c r="C2716" s="19" t="str">
        <f t="shared" si="156"/>
        <v>TROUSSET SEBASTIEN</v>
      </c>
      <c r="D2716" s="19" t="str">
        <f t="shared" si="157"/>
        <v>05043 – ACAD. TAPIS VERT DE REIMS</v>
      </c>
      <c r="R2716" s="11" t="str">
        <f t="shared" si="154"/>
        <v>134155 V</v>
      </c>
      <c r="T2716"/>
    </row>
    <row r="2717" spans="2:20" ht="15.75" thickBot="1" x14ac:dyDescent="0.3">
      <c r="B2717" s="19" t="str">
        <f t="shared" si="155"/>
        <v>150716 X</v>
      </c>
      <c r="C2717" s="19" t="str">
        <f t="shared" si="156"/>
        <v>TROYA DOUBLON ANDRES</v>
      </c>
      <c r="D2717" s="19" t="str">
        <f t="shared" si="157"/>
        <v>01002 – B.C 1935 STRASBOURG-SCHILTIGHEIM</v>
      </c>
      <c r="R2717" s="11" t="str">
        <f t="shared" si="154"/>
        <v>150716 X</v>
      </c>
      <c r="T2717"/>
    </row>
    <row r="2718" spans="2:20" ht="15.75" thickBot="1" x14ac:dyDescent="0.3">
      <c r="B2718" s="19" t="str">
        <f t="shared" si="155"/>
        <v>017287 X</v>
      </c>
      <c r="C2718" s="19" t="str">
        <f t="shared" si="156"/>
        <v>TURPIN JONATHAN</v>
      </c>
      <c r="D2718" s="19" t="str">
        <f t="shared" si="157"/>
        <v>01049 – B.C. BARR</v>
      </c>
      <c r="R2718" s="11" t="str">
        <f t="shared" si="154"/>
        <v>017287 X</v>
      </c>
      <c r="T2718"/>
    </row>
    <row r="2719" spans="2:20" ht="15.75" thickBot="1" x14ac:dyDescent="0.3">
      <c r="B2719" s="19" t="str">
        <f t="shared" si="155"/>
        <v>010461 J</v>
      </c>
      <c r="C2719" s="19" t="str">
        <f t="shared" si="156"/>
        <v>ULRICH FRANCOIS</v>
      </c>
      <c r="D2719" s="19" t="str">
        <f t="shared" si="157"/>
        <v>01035 – B.C. 60 COCOBEN</v>
      </c>
      <c r="R2719" s="11" t="str">
        <f t="shared" si="154"/>
        <v>010461 J</v>
      </c>
      <c r="T2719"/>
    </row>
    <row r="2720" spans="2:20" ht="15.75" thickBot="1" x14ac:dyDescent="0.3">
      <c r="B2720" s="19" t="str">
        <f t="shared" si="155"/>
        <v>101997 Z</v>
      </c>
      <c r="C2720" s="19" t="str">
        <f t="shared" si="156"/>
        <v>ULRICH LAURENT</v>
      </c>
      <c r="D2720" s="19" t="str">
        <f t="shared" si="157"/>
        <v>01018 – B.C. 55 SAINT LOUIS</v>
      </c>
      <c r="R2720" s="11" t="str">
        <f t="shared" si="154"/>
        <v>101997 Z</v>
      </c>
      <c r="T2720"/>
    </row>
    <row r="2721" spans="2:20" ht="15.75" thickBot="1" x14ac:dyDescent="0.3">
      <c r="B2721" s="19" t="str">
        <f t="shared" si="155"/>
        <v>160109 G</v>
      </c>
      <c r="C2721" s="19" t="str">
        <f t="shared" si="156"/>
        <v>UNG BUN TEK</v>
      </c>
      <c r="D2721" s="19" t="str">
        <f t="shared" si="157"/>
        <v>05035 – ROMILLY SPORT 10 SECTION BILLARD</v>
      </c>
      <c r="R2721" s="11" t="str">
        <f t="shared" si="154"/>
        <v>160109 G</v>
      </c>
      <c r="T2721"/>
    </row>
    <row r="2722" spans="2:20" ht="15.75" thickBot="1" x14ac:dyDescent="0.3">
      <c r="B2722" s="19" t="str">
        <f t="shared" si="155"/>
        <v>014970 U</v>
      </c>
      <c r="C2722" s="19" t="str">
        <f t="shared" si="156"/>
        <v>URGESE ANTONIO</v>
      </c>
      <c r="D2722" s="19" t="str">
        <f t="shared" si="157"/>
        <v>11048 – ACADEMIE DE BILLARD DE ST DIZIER</v>
      </c>
      <c r="R2722" s="11" t="str">
        <f t="shared" si="154"/>
        <v>014970 U</v>
      </c>
      <c r="T2722"/>
    </row>
    <row r="2723" spans="2:20" ht="15.75" thickBot="1" x14ac:dyDescent="0.3">
      <c r="B2723" s="19" t="str">
        <f t="shared" si="155"/>
        <v>138212 W</v>
      </c>
      <c r="C2723" s="19" t="str">
        <f t="shared" si="156"/>
        <v>UYTTER BRUNO</v>
      </c>
      <c r="D2723" s="19" t="str">
        <f t="shared" si="157"/>
        <v>01004 – B.C. BISCHHEIM</v>
      </c>
      <c r="R2723" s="11" t="str">
        <f t="shared" si="154"/>
        <v>138212 W</v>
      </c>
      <c r="T2723"/>
    </row>
    <row r="2724" spans="2:20" ht="15.75" thickBot="1" x14ac:dyDescent="0.3">
      <c r="B2724" s="19" t="str">
        <f t="shared" si="155"/>
        <v>145125 T</v>
      </c>
      <c r="C2724" s="19" t="str">
        <f t="shared" si="156"/>
        <v>UZUN BARIS</v>
      </c>
      <c r="D2724" s="19" t="str">
        <f t="shared" si="157"/>
        <v>01002 – B.C 1935 STRASBOURG-SCHILTIGHEIM</v>
      </c>
      <c r="R2724" s="11" t="str">
        <f t="shared" si="154"/>
        <v>145125 T</v>
      </c>
      <c r="T2724"/>
    </row>
    <row r="2725" spans="2:20" ht="15.75" thickBot="1" x14ac:dyDescent="0.3">
      <c r="B2725" s="19" t="str">
        <f t="shared" si="155"/>
        <v>014789 V</v>
      </c>
      <c r="C2725" s="19" t="str">
        <f t="shared" si="156"/>
        <v>VADALA GINO</v>
      </c>
      <c r="D2725" s="19" t="str">
        <f t="shared" si="157"/>
        <v>11007 – BILLARD CLUB KNUTANGE</v>
      </c>
      <c r="R2725" s="11" t="str">
        <f t="shared" si="154"/>
        <v>014789 V</v>
      </c>
      <c r="T2725"/>
    </row>
    <row r="2726" spans="2:20" ht="15.75" thickBot="1" x14ac:dyDescent="0.3">
      <c r="B2726" s="19" t="str">
        <f t="shared" si="155"/>
        <v>015454 K</v>
      </c>
      <c r="C2726" s="19" t="str">
        <f t="shared" si="156"/>
        <v>VAILLANT CLAUDE</v>
      </c>
      <c r="D2726" s="19" t="str">
        <f t="shared" si="157"/>
        <v>11013 – BILLARD CLUB METZ</v>
      </c>
      <c r="R2726" s="11" t="str">
        <f t="shared" si="154"/>
        <v>015454 K</v>
      </c>
      <c r="T2726"/>
    </row>
    <row r="2727" spans="2:20" ht="15.75" thickBot="1" x14ac:dyDescent="0.3">
      <c r="B2727" s="19" t="str">
        <f t="shared" si="155"/>
        <v>129654 S</v>
      </c>
      <c r="C2727" s="19" t="str">
        <f t="shared" si="156"/>
        <v>VAILLANT ERIC</v>
      </c>
      <c r="D2727" s="19" t="str">
        <f t="shared" si="157"/>
        <v>11050 – BILLARD CLUB SAINT MIHIEL</v>
      </c>
      <c r="R2727" s="11" t="str">
        <f t="shared" si="154"/>
        <v>129654 S</v>
      </c>
      <c r="T2727"/>
    </row>
    <row r="2728" spans="2:20" ht="15.75" thickBot="1" x14ac:dyDescent="0.3">
      <c r="B2728" s="19" t="str">
        <f t="shared" si="155"/>
        <v>110644 O</v>
      </c>
      <c r="C2728" s="19" t="str">
        <f t="shared" si="156"/>
        <v>VAILLANT MICHEL</v>
      </c>
      <c r="D2728" s="19" t="str">
        <f t="shared" si="157"/>
        <v>11055 – BILLARD CLUB TOULOIS</v>
      </c>
      <c r="R2728" s="11" t="str">
        <f t="shared" si="154"/>
        <v>110644 O</v>
      </c>
      <c r="T2728"/>
    </row>
    <row r="2729" spans="2:20" ht="15.75" thickBot="1" x14ac:dyDescent="0.3">
      <c r="B2729" s="19" t="str">
        <f t="shared" si="155"/>
        <v>012121 F</v>
      </c>
      <c r="C2729" s="19" t="str">
        <f t="shared" si="156"/>
        <v>VALENTIN GILLES</v>
      </c>
      <c r="D2729" s="19" t="str">
        <f t="shared" si="157"/>
        <v>05043 – ACAD. TAPIS VERT DE REIMS</v>
      </c>
      <c r="R2729" s="11" t="str">
        <f t="shared" si="154"/>
        <v>012121 F</v>
      </c>
      <c r="T2729"/>
    </row>
    <row r="2730" spans="2:20" ht="15.75" thickBot="1" x14ac:dyDescent="0.3">
      <c r="B2730" s="19" t="str">
        <f t="shared" si="155"/>
        <v>148007 C</v>
      </c>
      <c r="C2730" s="19" t="str">
        <f t="shared" si="156"/>
        <v>VALENTIN JEAN JACQUES</v>
      </c>
      <c r="D2730" s="19" t="str">
        <f t="shared" si="157"/>
        <v>05043 – ACAD. TAPIS VERT DE REIMS</v>
      </c>
      <c r="R2730" s="11" t="str">
        <f t="shared" si="154"/>
        <v>148007 C</v>
      </c>
      <c r="T2730"/>
    </row>
    <row r="2731" spans="2:20" ht="15.75" thickBot="1" x14ac:dyDescent="0.3">
      <c r="B2731" s="19" t="str">
        <f t="shared" si="155"/>
        <v>011802 Y</v>
      </c>
      <c r="C2731" s="19" t="str">
        <f t="shared" si="156"/>
        <v>VALIERE REGIS</v>
      </c>
      <c r="D2731" s="19" t="str">
        <f t="shared" si="157"/>
        <v>05043 – ACAD. TAPIS VERT DE REIMS</v>
      </c>
      <c r="R2731" s="11" t="str">
        <f t="shared" si="154"/>
        <v>011802 Y</v>
      </c>
      <c r="T2731"/>
    </row>
    <row r="2732" spans="2:20" ht="15.75" thickBot="1" x14ac:dyDescent="0.3">
      <c r="B2732" s="19" t="str">
        <f t="shared" si="155"/>
        <v>105374 W</v>
      </c>
      <c r="C2732" s="19" t="str">
        <f t="shared" si="156"/>
        <v>VASSEUR GUILLAUME</v>
      </c>
      <c r="D2732" s="19" t="str">
        <f t="shared" si="157"/>
        <v>05043 – ACAD. TAPIS VERT DE REIMS</v>
      </c>
      <c r="R2732" s="11" t="str">
        <f t="shared" si="154"/>
        <v>105374 W</v>
      </c>
      <c r="T2732"/>
    </row>
    <row r="2733" spans="2:20" ht="15.75" thickBot="1" x14ac:dyDescent="0.3">
      <c r="B2733" s="19" t="str">
        <f t="shared" si="155"/>
        <v>111715 T</v>
      </c>
      <c r="C2733" s="19" t="str">
        <f t="shared" si="156"/>
        <v>VAUGELADE JEAN</v>
      </c>
      <c r="D2733" s="19" t="str">
        <f t="shared" si="157"/>
        <v>05028 – BILLARD CLUB DE MARIGNY ST FLAVY</v>
      </c>
      <c r="R2733" s="11" t="str">
        <f t="shared" si="154"/>
        <v>111715 T</v>
      </c>
      <c r="T2733"/>
    </row>
    <row r="2734" spans="2:20" ht="15.75" thickBot="1" x14ac:dyDescent="0.3">
      <c r="B2734" s="19" t="str">
        <f t="shared" si="155"/>
        <v>108566 Q</v>
      </c>
      <c r="C2734" s="19" t="str">
        <f t="shared" si="156"/>
        <v>VAUTRIN HUBERT</v>
      </c>
      <c r="D2734" s="19" t="str">
        <f t="shared" si="157"/>
        <v>11042 – BILLARD CLUB STEPHANOIS</v>
      </c>
      <c r="R2734" s="11" t="str">
        <f t="shared" si="154"/>
        <v>108566 Q</v>
      </c>
      <c r="T2734"/>
    </row>
    <row r="2735" spans="2:20" ht="15.75" thickBot="1" x14ac:dyDescent="0.3">
      <c r="B2735" s="19" t="str">
        <f t="shared" si="155"/>
        <v>010139 Z</v>
      </c>
      <c r="C2735" s="19" t="str">
        <f t="shared" si="156"/>
        <v>VEBERT OLIVIER</v>
      </c>
      <c r="D2735" s="19" t="str">
        <f t="shared" si="157"/>
        <v>01044 – F.C. MULHOUSE</v>
      </c>
      <c r="R2735" s="11" t="str">
        <f t="shared" si="154"/>
        <v>010139 Z</v>
      </c>
      <c r="T2735"/>
    </row>
    <row r="2736" spans="2:20" ht="15.75" thickBot="1" x14ac:dyDescent="0.3">
      <c r="B2736" s="19" t="str">
        <f t="shared" si="155"/>
        <v>012012 A</v>
      </c>
      <c r="C2736" s="19" t="str">
        <f t="shared" si="156"/>
        <v>VENCHIARUTTI JEAN CHRISTOPHE</v>
      </c>
      <c r="D2736" s="19" t="str">
        <f t="shared" si="157"/>
        <v>05042 – ACAD.CHALONNAISE DE BILLARD</v>
      </c>
      <c r="R2736" s="11" t="str">
        <f t="shared" si="154"/>
        <v>012012 A</v>
      </c>
      <c r="T2736"/>
    </row>
    <row r="2737" spans="2:20" ht="15.75" thickBot="1" x14ac:dyDescent="0.3">
      <c r="B2737" s="19" t="str">
        <f t="shared" si="155"/>
        <v>140757 T</v>
      </c>
      <c r="C2737" s="19" t="str">
        <f t="shared" si="156"/>
        <v>VERES CHRISTINE</v>
      </c>
      <c r="D2737" s="19" t="str">
        <f t="shared" si="157"/>
        <v>11034 – BILLARD CLUB EPINAL</v>
      </c>
      <c r="R2737" s="11" t="str">
        <f t="shared" si="154"/>
        <v>140757 T</v>
      </c>
      <c r="T2737"/>
    </row>
    <row r="2738" spans="2:20" ht="15.75" thickBot="1" x14ac:dyDescent="0.3">
      <c r="B2738" s="19" t="str">
        <f t="shared" si="155"/>
        <v>150291 K</v>
      </c>
      <c r="C2738" s="19" t="str">
        <f t="shared" si="156"/>
        <v>VERGEOT CLAUDE</v>
      </c>
      <c r="D2738" s="19" t="str">
        <f t="shared" si="157"/>
        <v>05035 – ROMILLY SPORT 10 SECTION BILLARD</v>
      </c>
      <c r="R2738" s="11" t="str">
        <f t="shared" si="154"/>
        <v>150291 K</v>
      </c>
      <c r="T2738"/>
    </row>
    <row r="2739" spans="2:20" ht="15.75" thickBot="1" x14ac:dyDescent="0.3">
      <c r="B2739" s="19" t="str">
        <f t="shared" si="155"/>
        <v>176956 T</v>
      </c>
      <c r="C2739" s="19" t="str">
        <f t="shared" si="156"/>
        <v>VEUGELEN ANDRE</v>
      </c>
      <c r="D2739" s="19" t="str">
        <f t="shared" si="157"/>
        <v>11062 – CERCLE DE BILLARD FRANCAIS ST AVOLD</v>
      </c>
      <c r="R2739" s="11" t="str">
        <f t="shared" si="154"/>
        <v>176956 T</v>
      </c>
      <c r="T2739"/>
    </row>
    <row r="2740" spans="2:20" ht="15.75" thickBot="1" x14ac:dyDescent="0.3">
      <c r="B2740" s="19" t="str">
        <f t="shared" si="155"/>
        <v>147311 W</v>
      </c>
      <c r="C2740" s="19" t="str">
        <f t="shared" si="156"/>
        <v>VIAL LAURENT</v>
      </c>
      <c r="D2740" s="19" t="str">
        <f t="shared" si="157"/>
        <v>11044 – SAINT-DIE DES VOSGES BILLARD</v>
      </c>
      <c r="R2740" s="11" t="str">
        <f t="shared" si="154"/>
        <v>147311 W</v>
      </c>
      <c r="T2740"/>
    </row>
    <row r="2741" spans="2:20" ht="15.75" thickBot="1" x14ac:dyDescent="0.3">
      <c r="B2741" s="19" t="str">
        <f t="shared" si="155"/>
        <v>010334 M</v>
      </c>
      <c r="C2741" s="19" t="str">
        <f t="shared" si="156"/>
        <v>VIAUX JEAN MARIE</v>
      </c>
      <c r="D2741" s="19" t="str">
        <f t="shared" si="157"/>
        <v>01042 – RETRO CLUB COLMAR</v>
      </c>
      <c r="R2741" s="11" t="str">
        <f t="shared" si="154"/>
        <v>010334 M</v>
      </c>
      <c r="T2741"/>
    </row>
    <row r="2742" spans="2:20" ht="15.75" thickBot="1" x14ac:dyDescent="0.3">
      <c r="B2742" s="19" t="str">
        <f t="shared" si="155"/>
        <v>160199 E</v>
      </c>
      <c r="C2742" s="19" t="str">
        <f t="shared" si="156"/>
        <v>VIER LOUIS</v>
      </c>
      <c r="D2742" s="19" t="str">
        <f t="shared" si="157"/>
        <v>05023 – BILLARD CLUB NOGENTAIS</v>
      </c>
      <c r="R2742" s="11" t="str">
        <f t="shared" si="154"/>
        <v>160199 E</v>
      </c>
      <c r="T2742"/>
    </row>
    <row r="2743" spans="2:20" ht="15.75" thickBot="1" x14ac:dyDescent="0.3">
      <c r="B2743" s="19" t="str">
        <f t="shared" si="155"/>
        <v>011757 F</v>
      </c>
      <c r="C2743" s="19" t="str">
        <f t="shared" si="156"/>
        <v>VIGH BELA</v>
      </c>
      <c r="D2743" s="19" t="str">
        <f t="shared" si="157"/>
        <v>05023 – BILLARD CLUB NOGENTAIS</v>
      </c>
      <c r="R2743" s="11" t="str">
        <f t="shared" si="154"/>
        <v>011757 F</v>
      </c>
      <c r="T2743"/>
    </row>
    <row r="2744" spans="2:20" ht="15.75" thickBot="1" x14ac:dyDescent="0.3">
      <c r="B2744" s="19" t="str">
        <f t="shared" si="155"/>
        <v>166427 Z</v>
      </c>
      <c r="C2744" s="19" t="str">
        <f t="shared" si="156"/>
        <v>VILLEGER MICHEL</v>
      </c>
      <c r="D2744" s="19" t="str">
        <f t="shared" si="157"/>
        <v>11064 – BILLARD CLUB ELOYES</v>
      </c>
      <c r="R2744" s="11" t="str">
        <f t="shared" si="154"/>
        <v>166427 Z</v>
      </c>
      <c r="T2744"/>
    </row>
    <row r="2745" spans="2:20" ht="15.75" thickBot="1" x14ac:dyDescent="0.3">
      <c r="B2745" s="19" t="str">
        <f t="shared" si="155"/>
        <v>010336 O</v>
      </c>
      <c r="C2745" s="19" t="str">
        <f t="shared" si="156"/>
        <v>VINOT JEAN CLAUDE</v>
      </c>
      <c r="D2745" s="19" t="str">
        <f t="shared" si="157"/>
        <v>01041 – COLMAR BILLARD CLUB 71</v>
      </c>
      <c r="R2745" s="11" t="str">
        <f t="shared" si="154"/>
        <v>010336 O</v>
      </c>
      <c r="T2745"/>
    </row>
    <row r="2746" spans="2:20" ht="15.75" thickBot="1" x14ac:dyDescent="0.3">
      <c r="B2746" s="19" t="str">
        <f t="shared" si="155"/>
        <v>015280 S</v>
      </c>
      <c r="C2746" s="19" t="str">
        <f t="shared" si="156"/>
        <v>VIOT CHRISTIAN</v>
      </c>
      <c r="D2746" s="19" t="str">
        <f t="shared" si="157"/>
        <v>11055 – BILLARD CLUB TOULOIS</v>
      </c>
      <c r="R2746" s="11" t="str">
        <f t="shared" si="154"/>
        <v>015280 S</v>
      </c>
      <c r="T2746"/>
    </row>
    <row r="2747" spans="2:20" ht="15.75" thickBot="1" x14ac:dyDescent="0.3">
      <c r="B2747" s="19" t="str">
        <f t="shared" si="155"/>
        <v>173524 N</v>
      </c>
      <c r="C2747" s="19" t="str">
        <f t="shared" si="156"/>
        <v>VOI CARMELO</v>
      </c>
      <c r="D2747" s="19" t="str">
        <f t="shared" si="157"/>
        <v>11005 – E.S. HAGONDANGE</v>
      </c>
      <c r="R2747" s="11" t="str">
        <f t="shared" si="154"/>
        <v>173524 N</v>
      </c>
      <c r="T2747"/>
    </row>
    <row r="2748" spans="2:20" ht="15.75" thickBot="1" x14ac:dyDescent="0.3">
      <c r="B2748" s="19" t="str">
        <f t="shared" si="155"/>
        <v>014988 M</v>
      </c>
      <c r="C2748" s="19" t="str">
        <f t="shared" si="156"/>
        <v>VOLTZ DANIEL</v>
      </c>
      <c r="D2748" s="19" t="str">
        <f t="shared" si="157"/>
        <v>11053 – BILLARD CLUB LINEEN</v>
      </c>
      <c r="R2748" s="11" t="str">
        <f t="shared" si="154"/>
        <v>014988 M</v>
      </c>
      <c r="T2748"/>
    </row>
    <row r="2749" spans="2:20" ht="15.75" thickBot="1" x14ac:dyDescent="0.3">
      <c r="B2749" s="19" t="str">
        <f t="shared" si="155"/>
        <v>176055 P</v>
      </c>
      <c r="C2749" s="19" t="str">
        <f t="shared" si="156"/>
        <v>VUONG HUNG</v>
      </c>
      <c r="D2749" s="19" t="str">
        <f t="shared" si="157"/>
        <v>05023 – BILLARD CLUB NOGENTAIS</v>
      </c>
      <c r="R2749" s="11" t="str">
        <f t="shared" si="154"/>
        <v>176055 P</v>
      </c>
      <c r="T2749"/>
    </row>
    <row r="2750" spans="2:20" ht="15.75" thickBot="1" x14ac:dyDescent="0.3">
      <c r="B2750" s="19" t="str">
        <f t="shared" si="155"/>
        <v>010365 R</v>
      </c>
      <c r="C2750" s="19" t="str">
        <f t="shared" si="156"/>
        <v>WAHL THIERRY</v>
      </c>
      <c r="D2750" s="19" t="str">
        <f t="shared" si="157"/>
        <v>01049 – B.C. BARR</v>
      </c>
      <c r="R2750" s="11" t="str">
        <f t="shared" si="154"/>
        <v>010365 R</v>
      </c>
      <c r="T2750"/>
    </row>
    <row r="2751" spans="2:20" ht="15.75" thickBot="1" x14ac:dyDescent="0.3">
      <c r="B2751" s="19" t="str">
        <f t="shared" si="155"/>
        <v>106608 I</v>
      </c>
      <c r="C2751" s="19" t="str">
        <f t="shared" si="156"/>
        <v>WALTER ERIC</v>
      </c>
      <c r="D2751" s="19" t="str">
        <f t="shared" si="157"/>
        <v>01049 – B.C. BARR</v>
      </c>
      <c r="R2751" s="11" t="str">
        <f t="shared" si="154"/>
        <v>106608 I</v>
      </c>
      <c r="T2751"/>
    </row>
    <row r="2752" spans="2:20" ht="15.75" thickBot="1" x14ac:dyDescent="0.3">
      <c r="B2752" s="19" t="str">
        <f t="shared" si="155"/>
        <v>142424 W</v>
      </c>
      <c r="C2752" s="19" t="str">
        <f t="shared" si="156"/>
        <v>WARLOT MARTIAL</v>
      </c>
      <c r="D2752" s="19" t="str">
        <f t="shared" si="157"/>
        <v>11073 – BILLARD CLUB GERARDMER</v>
      </c>
      <c r="R2752" s="11" t="str">
        <f t="shared" si="154"/>
        <v>142424 W</v>
      </c>
      <c r="T2752"/>
    </row>
    <row r="2753" spans="2:20" ht="15.75" thickBot="1" x14ac:dyDescent="0.3">
      <c r="B2753" s="19" t="str">
        <f t="shared" si="155"/>
        <v>010312 Q</v>
      </c>
      <c r="C2753" s="19" t="str">
        <f t="shared" si="156"/>
        <v>WASSILIEN MICHEL</v>
      </c>
      <c r="D2753" s="19" t="str">
        <f t="shared" si="157"/>
        <v>01016 – B.C. HAGUENAU</v>
      </c>
      <c r="R2753" s="11" t="str">
        <f t="shared" si="154"/>
        <v>010312 Q</v>
      </c>
      <c r="T2753"/>
    </row>
    <row r="2754" spans="2:20" ht="15.75" thickBot="1" x14ac:dyDescent="0.3">
      <c r="B2754" s="19" t="str">
        <f t="shared" si="155"/>
        <v>125102 Q</v>
      </c>
      <c r="C2754" s="19" t="str">
        <f t="shared" si="156"/>
        <v>WATHIER YANNICK</v>
      </c>
      <c r="D2754" s="19" t="str">
        <f t="shared" si="157"/>
        <v>11050 – BILLARD CLUB SAINT MIHIEL</v>
      </c>
      <c r="R2754" s="11" t="str">
        <f t="shared" ref="R2754:R2817" si="158">B2754</f>
        <v>125102 Q</v>
      </c>
      <c r="T2754"/>
    </row>
    <row r="2755" spans="2:20" ht="15.75" thickBot="1" x14ac:dyDescent="0.3">
      <c r="B2755" s="19" t="str">
        <f t="shared" si="155"/>
        <v>015697 T</v>
      </c>
      <c r="C2755" s="19" t="str">
        <f t="shared" si="156"/>
        <v>WEBER BERNARD</v>
      </c>
      <c r="D2755" s="19" t="str">
        <f t="shared" si="157"/>
        <v>11023 – BILLARD CLUB NEUVES MAISONS</v>
      </c>
      <c r="R2755" s="11" t="str">
        <f t="shared" si="158"/>
        <v>015697 T</v>
      </c>
      <c r="T2755"/>
    </row>
    <row r="2756" spans="2:20" ht="15.75" thickBot="1" x14ac:dyDescent="0.3">
      <c r="B2756" s="19" t="str">
        <f t="shared" si="155"/>
        <v>015026 Y</v>
      </c>
      <c r="C2756" s="19" t="str">
        <f t="shared" si="156"/>
        <v>WEBER LAURENT</v>
      </c>
      <c r="D2756" s="19" t="str">
        <f t="shared" si="157"/>
        <v>11005 – E.S. HAGONDANGE</v>
      </c>
      <c r="R2756" s="11" t="str">
        <f t="shared" si="158"/>
        <v>015026 Y</v>
      </c>
      <c r="T2756"/>
    </row>
    <row r="2757" spans="2:20" ht="15.75" thickBot="1" x14ac:dyDescent="0.3">
      <c r="B2757" s="19" t="str">
        <f t="shared" si="155"/>
        <v>010131 R</v>
      </c>
      <c r="C2757" s="19" t="str">
        <f t="shared" si="156"/>
        <v>WEHRLEN HANS</v>
      </c>
      <c r="D2757" s="19" t="str">
        <f t="shared" si="157"/>
        <v>01027 – B.C. GUEBWILLER</v>
      </c>
      <c r="R2757" s="11" t="str">
        <f t="shared" si="158"/>
        <v>010131 R</v>
      </c>
      <c r="T2757"/>
    </row>
    <row r="2758" spans="2:20" ht="15.75" thickBot="1" x14ac:dyDescent="0.3">
      <c r="B2758" s="19" t="str">
        <f t="shared" si="155"/>
        <v>010111 X</v>
      </c>
      <c r="C2758" s="19" t="str">
        <f t="shared" si="156"/>
        <v>WERNERT DANIEL</v>
      </c>
      <c r="D2758" s="19" t="str">
        <f t="shared" si="157"/>
        <v>01041 – COLMAR BILLARD CLUB 71</v>
      </c>
      <c r="R2758" s="11" t="str">
        <f t="shared" si="158"/>
        <v>010111 X</v>
      </c>
      <c r="T2758"/>
    </row>
    <row r="2759" spans="2:20" ht="15.75" thickBot="1" x14ac:dyDescent="0.3">
      <c r="B2759" s="19" t="str">
        <f t="shared" si="155"/>
        <v>102031 H</v>
      </c>
      <c r="C2759" s="19" t="str">
        <f t="shared" si="156"/>
        <v>WERSINGER FRANCOIS</v>
      </c>
      <c r="D2759" s="19" t="str">
        <f t="shared" si="157"/>
        <v>01041 – COLMAR BILLARD CLUB 71</v>
      </c>
      <c r="R2759" s="11" t="str">
        <f t="shared" si="158"/>
        <v>102031 H</v>
      </c>
      <c r="T2759"/>
    </row>
    <row r="2760" spans="2:20" ht="15.75" thickBot="1" x14ac:dyDescent="0.3">
      <c r="B2760" s="19" t="str">
        <f t="shared" si="155"/>
        <v>128647 Z</v>
      </c>
      <c r="C2760" s="19" t="str">
        <f t="shared" si="156"/>
        <v>WERSINGER LOUIS</v>
      </c>
      <c r="D2760" s="19" t="str">
        <f t="shared" si="157"/>
        <v>11048 – ACADEMIE DE BILLARD DE ST DIZIER</v>
      </c>
      <c r="R2760" s="11" t="str">
        <f t="shared" si="158"/>
        <v>128647 Z</v>
      </c>
      <c r="T2760"/>
    </row>
    <row r="2761" spans="2:20" ht="15.75" thickBot="1" x14ac:dyDescent="0.3">
      <c r="B2761" s="19" t="str">
        <f t="shared" si="155"/>
        <v>123488 O</v>
      </c>
      <c r="C2761" s="19" t="str">
        <f t="shared" si="156"/>
        <v>WEYMANN JEAN PHILIPPE</v>
      </c>
      <c r="D2761" s="19" t="str">
        <f t="shared" si="157"/>
        <v>01041 – COLMAR BILLARD CLUB 71</v>
      </c>
      <c r="R2761" s="11" t="str">
        <f t="shared" si="158"/>
        <v>123488 O</v>
      </c>
      <c r="T2761"/>
    </row>
    <row r="2762" spans="2:20" ht="15.75" thickBot="1" x14ac:dyDescent="0.3">
      <c r="B2762" s="19" t="str">
        <f t="shared" si="155"/>
        <v>138786 Y</v>
      </c>
      <c r="C2762" s="19" t="str">
        <f t="shared" si="156"/>
        <v>WEYNANS CHRISTOPHER</v>
      </c>
      <c r="D2762" s="19" t="str">
        <f t="shared" si="157"/>
        <v>11048 – ACADEMIE DE BILLARD DE ST DIZIER</v>
      </c>
      <c r="R2762" s="11" t="str">
        <f t="shared" si="158"/>
        <v>138786 Y</v>
      </c>
      <c r="T2762"/>
    </row>
    <row r="2763" spans="2:20" ht="15.75" thickBot="1" x14ac:dyDescent="0.3">
      <c r="B2763" s="19" t="str">
        <f t="shared" si="155"/>
        <v>101985 N</v>
      </c>
      <c r="C2763" s="19" t="str">
        <f t="shared" si="156"/>
        <v>WIDMANN REMY</v>
      </c>
      <c r="D2763" s="19" t="str">
        <f t="shared" si="157"/>
        <v>01016 – B.C. HAGUENAU</v>
      </c>
      <c r="R2763" s="11" t="str">
        <f t="shared" si="158"/>
        <v>101985 N</v>
      </c>
      <c r="T2763"/>
    </row>
    <row r="2764" spans="2:20" ht="15.75" thickBot="1" x14ac:dyDescent="0.3">
      <c r="B2764" s="19" t="str">
        <f t="shared" si="155"/>
        <v>010096 I</v>
      </c>
      <c r="C2764" s="19" t="str">
        <f t="shared" si="156"/>
        <v>WILL ROLAND</v>
      </c>
      <c r="D2764" s="19" t="str">
        <f t="shared" si="157"/>
        <v>01004 – B.C. BISCHHEIM</v>
      </c>
      <c r="R2764" s="11" t="str">
        <f t="shared" si="158"/>
        <v>010096 I</v>
      </c>
      <c r="T2764"/>
    </row>
    <row r="2765" spans="2:20" ht="15.75" thickBot="1" x14ac:dyDescent="0.3">
      <c r="B2765" s="19" t="str">
        <f t="shared" si="155"/>
        <v>121179 T</v>
      </c>
      <c r="C2765" s="19" t="str">
        <f t="shared" si="156"/>
        <v>WILLMANN SOLOFO</v>
      </c>
      <c r="D2765" s="19" t="str">
        <f t="shared" si="157"/>
        <v>05034 – BILLARD TROYES AGGLO</v>
      </c>
      <c r="R2765" s="11" t="str">
        <f t="shared" si="158"/>
        <v>121179 T</v>
      </c>
      <c r="T2765"/>
    </row>
    <row r="2766" spans="2:20" ht="15.75" thickBot="1" x14ac:dyDescent="0.3">
      <c r="B2766" s="19" t="str">
        <f t="shared" si="155"/>
        <v>010406 G</v>
      </c>
      <c r="C2766" s="19" t="str">
        <f t="shared" si="156"/>
        <v>WINTERHALTER YVES</v>
      </c>
      <c r="D2766" s="19" t="str">
        <f t="shared" si="157"/>
        <v>01006 – AMICALE DE BILLARD ECKBOLSHEIM</v>
      </c>
      <c r="R2766" s="11" t="str">
        <f t="shared" si="158"/>
        <v>010406 G</v>
      </c>
      <c r="T2766"/>
    </row>
    <row r="2767" spans="2:20" ht="15.75" thickBot="1" x14ac:dyDescent="0.3">
      <c r="B2767" s="19" t="str">
        <f t="shared" si="155"/>
        <v>010017 H</v>
      </c>
      <c r="C2767" s="19" t="str">
        <f t="shared" si="156"/>
        <v>WITZ CLAUDE</v>
      </c>
      <c r="D2767" s="19" t="str">
        <f t="shared" si="157"/>
        <v>01035 – B.C. 60 COCOBEN</v>
      </c>
      <c r="R2767" s="11" t="str">
        <f t="shared" si="158"/>
        <v>010017 H</v>
      </c>
      <c r="T2767"/>
    </row>
    <row r="2768" spans="2:20" ht="15.75" thickBot="1" x14ac:dyDescent="0.3">
      <c r="B2768" s="19" t="str">
        <f t="shared" si="155"/>
        <v>010207 P</v>
      </c>
      <c r="C2768" s="19" t="str">
        <f t="shared" si="156"/>
        <v>WOLFF MICHEL</v>
      </c>
      <c r="D2768" s="19" t="str">
        <f t="shared" si="157"/>
        <v>01006 – AMICALE DE BILLARD ECKBOLSHEIM</v>
      </c>
      <c r="R2768" s="11" t="str">
        <f t="shared" si="158"/>
        <v>010207 P</v>
      </c>
      <c r="T2768"/>
    </row>
    <row r="2769" spans="2:20" ht="15.75" thickBot="1" x14ac:dyDescent="0.3">
      <c r="B2769" s="19" t="str">
        <f t="shared" si="155"/>
        <v>150569 M</v>
      </c>
      <c r="C2769" s="19" t="str">
        <f t="shared" si="156"/>
        <v>YILMAZ SALIH</v>
      </c>
      <c r="D2769" s="19" t="str">
        <f t="shared" si="157"/>
        <v>01002 – B.C 1935 STRASBOURG-SCHILTIGHEIM</v>
      </c>
      <c r="R2769" s="11" t="str">
        <f t="shared" si="158"/>
        <v>150569 M</v>
      </c>
      <c r="T2769"/>
    </row>
    <row r="2770" spans="2:20" ht="15.75" thickBot="1" x14ac:dyDescent="0.3">
      <c r="B2770" s="19" t="str">
        <f t="shared" ref="B2770:B2800" si="159">J770</f>
        <v>136938 W</v>
      </c>
      <c r="C2770" s="19" t="str">
        <f t="shared" ref="C2770:C2800" si="160">K770</f>
        <v>ZACCARIA GIOVANNI</v>
      </c>
      <c r="D2770" s="19" t="str">
        <f t="shared" ref="D2770:D2800" si="161">L770</f>
        <v>11063 – S.A.VERDUN SECTION BILLARD</v>
      </c>
      <c r="R2770" s="11" t="str">
        <f t="shared" si="158"/>
        <v>136938 W</v>
      </c>
      <c r="T2770"/>
    </row>
    <row r="2771" spans="2:20" ht="15.75" thickBot="1" x14ac:dyDescent="0.3">
      <c r="B2771" s="19" t="str">
        <f t="shared" si="159"/>
        <v>010411 L</v>
      </c>
      <c r="C2771" s="19" t="str">
        <f t="shared" si="160"/>
        <v>ZAEGEL LAURENT</v>
      </c>
      <c r="D2771" s="19" t="str">
        <f t="shared" si="161"/>
        <v>01004 – B.C. BISCHHEIM</v>
      </c>
      <c r="R2771" s="11" t="str">
        <f t="shared" si="158"/>
        <v>010411 L</v>
      </c>
      <c r="T2771"/>
    </row>
    <row r="2772" spans="2:20" ht="15.75" thickBot="1" x14ac:dyDescent="0.3">
      <c r="B2772" s="19" t="str">
        <f t="shared" si="159"/>
        <v>015323 J</v>
      </c>
      <c r="C2772" s="19" t="str">
        <f t="shared" si="160"/>
        <v>ZAHNER FRANCK</v>
      </c>
      <c r="D2772" s="19" t="str">
        <f t="shared" si="161"/>
        <v>11067 – BILLARD CLUB FLORANGE</v>
      </c>
      <c r="R2772" s="11" t="str">
        <f t="shared" si="158"/>
        <v>015323 J</v>
      </c>
      <c r="T2772"/>
    </row>
    <row r="2773" spans="2:20" ht="15.75" thickBot="1" x14ac:dyDescent="0.3">
      <c r="B2773" s="19" t="str">
        <f t="shared" si="159"/>
        <v>010353 F</v>
      </c>
      <c r="C2773" s="19" t="str">
        <f t="shared" si="160"/>
        <v>ZAJKOWSKI YANECK</v>
      </c>
      <c r="D2773" s="19" t="str">
        <f t="shared" si="161"/>
        <v>01010 – B.C. LINGOLSHEIM</v>
      </c>
      <c r="R2773" s="11" t="str">
        <f t="shared" si="158"/>
        <v>010353 F</v>
      </c>
      <c r="T2773"/>
    </row>
    <row r="2774" spans="2:20" ht="15.75" thickBot="1" x14ac:dyDescent="0.3">
      <c r="B2774" s="19" t="str">
        <f t="shared" si="159"/>
        <v>128864 I</v>
      </c>
      <c r="C2774" s="19" t="str">
        <f t="shared" si="160"/>
        <v>ZANIN DENIS</v>
      </c>
      <c r="D2774" s="19" t="str">
        <f t="shared" si="161"/>
        <v>01002 – B.C 1935 STRASBOURG-SCHILTIGHEIM</v>
      </c>
      <c r="R2774" s="11" t="str">
        <f t="shared" si="158"/>
        <v>128864 I</v>
      </c>
      <c r="T2774"/>
    </row>
    <row r="2775" spans="2:20" ht="15.75" thickBot="1" x14ac:dyDescent="0.3">
      <c r="B2775" s="19" t="str">
        <f t="shared" si="159"/>
        <v>012115 Z</v>
      </c>
      <c r="C2775" s="19" t="str">
        <f t="shared" si="160"/>
        <v>ZAWORSKI FRANCIS</v>
      </c>
      <c r="D2775" s="19" t="str">
        <f t="shared" si="161"/>
        <v>05041 – BILLARD CLUB DE GRAUVES</v>
      </c>
      <c r="R2775" s="11" t="str">
        <f t="shared" si="158"/>
        <v>012115 Z</v>
      </c>
      <c r="T2775"/>
    </row>
    <row r="2776" spans="2:20" ht="15.75" thickBot="1" x14ac:dyDescent="0.3">
      <c r="B2776" s="19" t="str">
        <f t="shared" si="159"/>
        <v>139797 V</v>
      </c>
      <c r="C2776" s="19" t="str">
        <f t="shared" si="160"/>
        <v>ZECCHIN BRUNO</v>
      </c>
      <c r="D2776" s="19" t="str">
        <f t="shared" si="161"/>
        <v>11027 – ASS. SPORT. LAXOVIENNE DE BILLARD</v>
      </c>
      <c r="R2776" s="11" t="str">
        <f t="shared" si="158"/>
        <v>139797 V</v>
      </c>
      <c r="T2776"/>
    </row>
    <row r="2777" spans="2:20" ht="15.75" thickBot="1" x14ac:dyDescent="0.3">
      <c r="B2777" s="19" t="str">
        <f t="shared" si="159"/>
        <v>010431 F</v>
      </c>
      <c r="C2777" s="19" t="str">
        <f t="shared" si="160"/>
        <v>ZENNER JEAN ROBERT</v>
      </c>
      <c r="D2777" s="19" t="str">
        <f t="shared" si="161"/>
        <v>01004 – B.C. BISCHHEIM</v>
      </c>
      <c r="R2777" s="11" t="str">
        <f t="shared" si="158"/>
        <v>010431 F</v>
      </c>
      <c r="T2777"/>
    </row>
    <row r="2778" spans="2:20" ht="15.75" thickBot="1" x14ac:dyDescent="0.3">
      <c r="B2778" s="19" t="str">
        <f t="shared" si="159"/>
        <v>010026 Q</v>
      </c>
      <c r="C2778" s="19" t="str">
        <f t="shared" si="160"/>
        <v>ZICHE CHARLES</v>
      </c>
      <c r="D2778" s="19" t="str">
        <f t="shared" si="161"/>
        <v>01004 – B.C. BISCHHEIM</v>
      </c>
      <c r="R2778" s="11" t="str">
        <f t="shared" si="158"/>
        <v>010026 Q</v>
      </c>
      <c r="T2778"/>
    </row>
    <row r="2779" spans="2:20" ht="15.75" thickBot="1" x14ac:dyDescent="0.3">
      <c r="B2779" s="19" t="str">
        <f t="shared" si="159"/>
        <v>010363 P</v>
      </c>
      <c r="C2779" s="19" t="str">
        <f t="shared" si="160"/>
        <v>ZILLIG PIERRE</v>
      </c>
      <c r="D2779" s="19" t="str">
        <f t="shared" si="161"/>
        <v>01010 – B.C. LINGOLSHEIM</v>
      </c>
      <c r="R2779" s="11" t="str">
        <f t="shared" si="158"/>
        <v>010363 P</v>
      </c>
      <c r="T2779"/>
    </row>
    <row r="2780" spans="2:20" ht="15.75" thickBot="1" x14ac:dyDescent="0.3">
      <c r="B2780" s="19" t="str">
        <f t="shared" si="159"/>
        <v>177289 F</v>
      </c>
      <c r="C2780" s="19" t="str">
        <f t="shared" si="160"/>
        <v>ZIMMERLIN MICHEL</v>
      </c>
      <c r="D2780" s="19" t="str">
        <f t="shared" si="161"/>
        <v>01070 – FCM BILLARD</v>
      </c>
      <c r="R2780" s="11" t="str">
        <f t="shared" si="158"/>
        <v>177289 F</v>
      </c>
      <c r="T2780"/>
    </row>
    <row r="2781" spans="2:20" ht="15.75" thickBot="1" x14ac:dyDescent="0.3">
      <c r="B2781" s="19" t="str">
        <f t="shared" si="159"/>
        <v>136812 A</v>
      </c>
      <c r="C2781" s="19" t="str">
        <f t="shared" si="160"/>
        <v>ZUNIC FRANCOIS</v>
      </c>
      <c r="D2781" s="19" t="str">
        <f t="shared" si="161"/>
        <v>05043 – ACAD. TAPIS VERT DE REIMS</v>
      </c>
      <c r="R2781" s="11" t="str">
        <f t="shared" si="158"/>
        <v>136812 A</v>
      </c>
      <c r="T2781"/>
    </row>
    <row r="2782" spans="2:20" ht="15.75" thickBot="1" x14ac:dyDescent="0.3">
      <c r="B2782" s="19">
        <f t="shared" si="159"/>
        <v>0</v>
      </c>
      <c r="C2782" s="19" t="e">
        <f t="shared" si="160"/>
        <v>#N/A</v>
      </c>
      <c r="D2782" s="19" t="e">
        <f t="shared" si="161"/>
        <v>#N/A</v>
      </c>
      <c r="R2782" s="11">
        <f t="shared" si="158"/>
        <v>0</v>
      </c>
      <c r="T2782"/>
    </row>
    <row r="2783" spans="2:20" ht="15.75" thickBot="1" x14ac:dyDescent="0.3">
      <c r="B2783" s="19">
        <f t="shared" si="159"/>
        <v>0</v>
      </c>
      <c r="C2783" s="19" t="e">
        <f t="shared" si="160"/>
        <v>#N/A</v>
      </c>
      <c r="D2783" s="19" t="e">
        <f t="shared" si="161"/>
        <v>#N/A</v>
      </c>
      <c r="R2783" s="11">
        <f t="shared" si="158"/>
        <v>0</v>
      </c>
      <c r="T2783"/>
    </row>
    <row r="2784" spans="2:20" ht="15.75" thickBot="1" x14ac:dyDescent="0.3">
      <c r="B2784" s="19">
        <f t="shared" si="159"/>
        <v>0</v>
      </c>
      <c r="C2784" s="19" t="e">
        <f t="shared" si="160"/>
        <v>#N/A</v>
      </c>
      <c r="D2784" s="19" t="e">
        <f t="shared" si="161"/>
        <v>#N/A</v>
      </c>
      <c r="R2784" s="11">
        <f t="shared" si="158"/>
        <v>0</v>
      </c>
      <c r="T2784"/>
    </row>
    <row r="2785" spans="2:20" ht="15.75" thickBot="1" x14ac:dyDescent="0.3">
      <c r="B2785" s="19">
        <f t="shared" si="159"/>
        <v>0</v>
      </c>
      <c r="C2785" s="19" t="e">
        <f t="shared" si="160"/>
        <v>#N/A</v>
      </c>
      <c r="D2785" s="19" t="e">
        <f t="shared" si="161"/>
        <v>#N/A</v>
      </c>
      <c r="R2785" s="11">
        <f t="shared" si="158"/>
        <v>0</v>
      </c>
      <c r="T2785"/>
    </row>
    <row r="2786" spans="2:20" ht="15.75" thickBot="1" x14ac:dyDescent="0.3">
      <c r="B2786" s="19">
        <f t="shared" si="159"/>
        <v>0</v>
      </c>
      <c r="C2786" s="19" t="e">
        <f t="shared" si="160"/>
        <v>#N/A</v>
      </c>
      <c r="D2786" s="19" t="e">
        <f t="shared" si="161"/>
        <v>#N/A</v>
      </c>
      <c r="R2786" s="11">
        <f t="shared" si="158"/>
        <v>0</v>
      </c>
      <c r="T2786"/>
    </row>
    <row r="2787" spans="2:20" ht="15.75" thickBot="1" x14ac:dyDescent="0.3">
      <c r="B2787" s="19">
        <f t="shared" si="159"/>
        <v>0</v>
      </c>
      <c r="C2787" s="19" t="e">
        <f t="shared" si="160"/>
        <v>#N/A</v>
      </c>
      <c r="D2787" s="19" t="e">
        <f t="shared" si="161"/>
        <v>#N/A</v>
      </c>
      <c r="R2787" s="11">
        <f t="shared" si="158"/>
        <v>0</v>
      </c>
      <c r="T2787"/>
    </row>
    <row r="2788" spans="2:20" ht="15.75" thickBot="1" x14ac:dyDescent="0.3">
      <c r="B2788" s="19">
        <f t="shared" si="159"/>
        <v>0</v>
      </c>
      <c r="C2788" s="19" t="e">
        <f t="shared" si="160"/>
        <v>#N/A</v>
      </c>
      <c r="D2788" s="19" t="e">
        <f t="shared" si="161"/>
        <v>#N/A</v>
      </c>
      <c r="R2788" s="11">
        <f t="shared" si="158"/>
        <v>0</v>
      </c>
      <c r="T2788"/>
    </row>
    <row r="2789" spans="2:20" ht="15.75" thickBot="1" x14ac:dyDescent="0.3">
      <c r="B2789" s="19">
        <f t="shared" si="159"/>
        <v>0</v>
      </c>
      <c r="C2789" s="19" t="e">
        <f t="shared" si="160"/>
        <v>#N/A</v>
      </c>
      <c r="D2789" s="19" t="e">
        <f t="shared" si="161"/>
        <v>#N/A</v>
      </c>
      <c r="R2789" s="11">
        <f t="shared" si="158"/>
        <v>0</v>
      </c>
      <c r="T2789"/>
    </row>
    <row r="2790" spans="2:20" ht="15.75" thickBot="1" x14ac:dyDescent="0.3">
      <c r="B2790" s="19">
        <f t="shared" si="159"/>
        <v>0</v>
      </c>
      <c r="C2790" s="19" t="e">
        <f t="shared" si="160"/>
        <v>#N/A</v>
      </c>
      <c r="D2790" s="19" t="e">
        <f t="shared" si="161"/>
        <v>#N/A</v>
      </c>
      <c r="R2790" s="11">
        <f t="shared" si="158"/>
        <v>0</v>
      </c>
      <c r="T2790"/>
    </row>
    <row r="2791" spans="2:20" ht="15.75" thickBot="1" x14ac:dyDescent="0.3">
      <c r="B2791" s="19">
        <f t="shared" si="159"/>
        <v>0</v>
      </c>
      <c r="C2791" s="19" t="e">
        <f t="shared" si="160"/>
        <v>#N/A</v>
      </c>
      <c r="D2791" s="19" t="e">
        <f t="shared" si="161"/>
        <v>#N/A</v>
      </c>
      <c r="R2791" s="11">
        <f t="shared" si="158"/>
        <v>0</v>
      </c>
      <c r="T2791"/>
    </row>
    <row r="2792" spans="2:20" ht="15.75" thickBot="1" x14ac:dyDescent="0.3">
      <c r="B2792" s="19">
        <f t="shared" si="159"/>
        <v>0</v>
      </c>
      <c r="C2792" s="19" t="e">
        <f t="shared" si="160"/>
        <v>#N/A</v>
      </c>
      <c r="D2792" s="19" t="e">
        <f t="shared" si="161"/>
        <v>#N/A</v>
      </c>
      <c r="R2792" s="11">
        <f t="shared" si="158"/>
        <v>0</v>
      </c>
      <c r="T2792"/>
    </row>
    <row r="2793" spans="2:20" ht="15.75" thickBot="1" x14ac:dyDescent="0.3">
      <c r="B2793" s="19">
        <f t="shared" si="159"/>
        <v>0</v>
      </c>
      <c r="C2793" s="19" t="e">
        <f t="shared" si="160"/>
        <v>#N/A</v>
      </c>
      <c r="D2793" s="19" t="e">
        <f t="shared" si="161"/>
        <v>#N/A</v>
      </c>
      <c r="R2793" s="11">
        <f t="shared" si="158"/>
        <v>0</v>
      </c>
      <c r="T2793"/>
    </row>
    <row r="2794" spans="2:20" ht="15.75" thickBot="1" x14ac:dyDescent="0.3">
      <c r="B2794" s="19">
        <f t="shared" si="159"/>
        <v>0</v>
      </c>
      <c r="C2794" s="19" t="e">
        <f t="shared" si="160"/>
        <v>#N/A</v>
      </c>
      <c r="D2794" s="19" t="e">
        <f t="shared" si="161"/>
        <v>#N/A</v>
      </c>
      <c r="R2794" s="11">
        <f t="shared" si="158"/>
        <v>0</v>
      </c>
      <c r="T2794"/>
    </row>
    <row r="2795" spans="2:20" ht="15.75" thickBot="1" x14ac:dyDescent="0.3">
      <c r="B2795" s="19">
        <f t="shared" si="159"/>
        <v>0</v>
      </c>
      <c r="C2795" s="19" t="e">
        <f t="shared" si="160"/>
        <v>#N/A</v>
      </c>
      <c r="D2795" s="19" t="e">
        <f t="shared" si="161"/>
        <v>#N/A</v>
      </c>
      <c r="R2795" s="11">
        <f t="shared" si="158"/>
        <v>0</v>
      </c>
      <c r="T2795"/>
    </row>
    <row r="2796" spans="2:20" ht="15.75" thickBot="1" x14ac:dyDescent="0.3">
      <c r="B2796" s="19">
        <f t="shared" si="159"/>
        <v>0</v>
      </c>
      <c r="C2796" s="19" t="e">
        <f t="shared" si="160"/>
        <v>#N/A</v>
      </c>
      <c r="D2796" s="19" t="e">
        <f t="shared" si="161"/>
        <v>#N/A</v>
      </c>
      <c r="R2796" s="11">
        <f t="shared" si="158"/>
        <v>0</v>
      </c>
      <c r="T2796"/>
    </row>
    <row r="2797" spans="2:20" ht="15.75" thickBot="1" x14ac:dyDescent="0.3">
      <c r="B2797" s="19">
        <f t="shared" si="159"/>
        <v>0</v>
      </c>
      <c r="C2797" s="19" t="e">
        <f t="shared" si="160"/>
        <v>#N/A</v>
      </c>
      <c r="D2797" s="19" t="e">
        <f t="shared" si="161"/>
        <v>#N/A</v>
      </c>
      <c r="R2797" s="11">
        <f t="shared" si="158"/>
        <v>0</v>
      </c>
      <c r="T2797"/>
    </row>
    <row r="2798" spans="2:20" ht="15.75" thickBot="1" x14ac:dyDescent="0.3">
      <c r="B2798" s="19">
        <f t="shared" si="159"/>
        <v>0</v>
      </c>
      <c r="C2798" s="19" t="e">
        <f t="shared" si="160"/>
        <v>#N/A</v>
      </c>
      <c r="D2798" s="19" t="e">
        <f t="shared" si="161"/>
        <v>#N/A</v>
      </c>
      <c r="R2798" s="11">
        <f t="shared" si="158"/>
        <v>0</v>
      </c>
      <c r="T2798"/>
    </row>
    <row r="2799" spans="2:20" ht="15.75" thickBot="1" x14ac:dyDescent="0.3">
      <c r="B2799" s="19">
        <f t="shared" si="159"/>
        <v>0</v>
      </c>
      <c r="C2799" s="19" t="e">
        <f t="shared" si="160"/>
        <v>#N/A</v>
      </c>
      <c r="D2799" s="19" t="e">
        <f t="shared" si="161"/>
        <v>#N/A</v>
      </c>
      <c r="R2799" s="11">
        <f t="shared" si="158"/>
        <v>0</v>
      </c>
      <c r="T2799"/>
    </row>
    <row r="2800" spans="2:20" ht="15.75" thickBot="1" x14ac:dyDescent="0.3">
      <c r="B2800" s="19">
        <f t="shared" si="159"/>
        <v>0</v>
      </c>
      <c r="C2800" s="19" t="e">
        <f t="shared" si="160"/>
        <v>#N/A</v>
      </c>
      <c r="D2800" s="19" t="e">
        <f t="shared" si="161"/>
        <v>#N/A</v>
      </c>
      <c r="R2800" s="11">
        <f t="shared" si="158"/>
        <v>0</v>
      </c>
      <c r="T2800"/>
    </row>
    <row r="2801" spans="2:20" ht="15.75" thickBot="1" x14ac:dyDescent="0.3">
      <c r="B2801" s="20" t="str">
        <f>N1</f>
        <v>011904 W</v>
      </c>
      <c r="C2801" s="20" t="str">
        <f t="shared" ref="C2801:D2801" si="162">O1</f>
        <v>ALES VERONIQUE</v>
      </c>
      <c r="D2801" s="20" t="str">
        <f t="shared" si="162"/>
        <v>05043 – ACAD. TAPIS VERT DE REIMS</v>
      </c>
      <c r="R2801" s="11" t="str">
        <f t="shared" si="158"/>
        <v>011904 W</v>
      </c>
      <c r="T2801"/>
    </row>
    <row r="2802" spans="2:20" ht="15.75" thickBot="1" x14ac:dyDescent="0.3">
      <c r="B2802" s="20" t="str">
        <f t="shared" ref="B2802:B2865" si="163">N2</f>
        <v>127316 U</v>
      </c>
      <c r="C2802" s="20" t="str">
        <f t="shared" ref="C2802:C2865" si="164">O2</f>
        <v>ALEXANDRE GERARD</v>
      </c>
      <c r="D2802" s="20" t="str">
        <f t="shared" ref="D2802:D2865" si="165">P2</f>
        <v>05041 – BILLARD CLUB DE GRAUVES</v>
      </c>
      <c r="R2802" s="11" t="str">
        <f t="shared" si="158"/>
        <v>127316 U</v>
      </c>
      <c r="T2802"/>
    </row>
    <row r="2803" spans="2:20" ht="15.75" thickBot="1" x14ac:dyDescent="0.3">
      <c r="B2803" s="20" t="str">
        <f t="shared" si="163"/>
        <v>120527 R</v>
      </c>
      <c r="C2803" s="20" t="str">
        <f t="shared" si="164"/>
        <v>ARAB KARIM</v>
      </c>
      <c r="D2803" s="20" t="str">
        <f t="shared" si="165"/>
        <v>11027 – ASS. SPORT. LAXOVIENNE DE BILLARD</v>
      </c>
      <c r="R2803" s="11" t="str">
        <f t="shared" si="158"/>
        <v>120527 R</v>
      </c>
      <c r="T2803"/>
    </row>
    <row r="2804" spans="2:20" ht="15.75" thickBot="1" x14ac:dyDescent="0.3">
      <c r="B2804" s="20" t="str">
        <f t="shared" si="163"/>
        <v>102882 A</v>
      </c>
      <c r="C2804" s="20" t="str">
        <f t="shared" si="164"/>
        <v>AUBEL JACQUES</v>
      </c>
      <c r="D2804" s="20" t="str">
        <f t="shared" si="165"/>
        <v>11034 – BILLARD CLUB EPINAL</v>
      </c>
      <c r="R2804" s="11" t="str">
        <f t="shared" si="158"/>
        <v>102882 A</v>
      </c>
      <c r="T2804"/>
    </row>
    <row r="2805" spans="2:20" ht="15.75" thickBot="1" x14ac:dyDescent="0.3">
      <c r="B2805" s="20" t="str">
        <f t="shared" si="163"/>
        <v>129689 B</v>
      </c>
      <c r="C2805" s="20" t="str">
        <f t="shared" si="164"/>
        <v>AUBERT JORDAN</v>
      </c>
      <c r="D2805" s="20" t="str">
        <f t="shared" si="165"/>
        <v>11029 – BILLARD CLUB MUSSIPONTAIN</v>
      </c>
      <c r="R2805" s="11" t="str">
        <f t="shared" si="158"/>
        <v>129689 B</v>
      </c>
      <c r="T2805"/>
    </row>
    <row r="2806" spans="2:20" ht="15.75" thickBot="1" x14ac:dyDescent="0.3">
      <c r="B2806" s="20" t="str">
        <f t="shared" si="163"/>
        <v>160283 W</v>
      </c>
      <c r="C2806" s="20" t="str">
        <f t="shared" si="164"/>
        <v>AUBRY YANNICK</v>
      </c>
      <c r="D2806" s="20" t="str">
        <f t="shared" si="165"/>
        <v>05028 – BILLARD CLUB DE MARIGNY ST FLAVY</v>
      </c>
      <c r="R2806" s="11" t="str">
        <f t="shared" si="158"/>
        <v>160283 W</v>
      </c>
      <c r="T2806"/>
    </row>
    <row r="2807" spans="2:20" ht="15.75" thickBot="1" x14ac:dyDescent="0.3">
      <c r="B2807" s="20" t="str">
        <f t="shared" si="163"/>
        <v>153258 K</v>
      </c>
      <c r="C2807" s="20" t="str">
        <f t="shared" si="164"/>
        <v>BABE DAMIEN</v>
      </c>
      <c r="D2807" s="20" t="str">
        <f t="shared" si="165"/>
        <v>01041 – COLMAR BILLARD CLUB 71</v>
      </c>
      <c r="R2807" s="11" t="str">
        <f t="shared" si="158"/>
        <v>153258 K</v>
      </c>
      <c r="T2807"/>
    </row>
    <row r="2808" spans="2:20" ht="15.75" thickBot="1" x14ac:dyDescent="0.3">
      <c r="B2808" s="20" t="str">
        <f t="shared" si="163"/>
        <v>011766 O</v>
      </c>
      <c r="C2808" s="20" t="str">
        <f t="shared" si="164"/>
        <v>BANCHET MICHEL</v>
      </c>
      <c r="D2808" s="20" t="str">
        <f t="shared" si="165"/>
        <v>05041 – BILLARD CLUB DE GRAUVES</v>
      </c>
      <c r="R2808" s="11" t="str">
        <f t="shared" si="158"/>
        <v>011766 O</v>
      </c>
      <c r="T2808"/>
    </row>
    <row r="2809" spans="2:20" ht="15.75" thickBot="1" x14ac:dyDescent="0.3">
      <c r="B2809" s="20" t="str">
        <f t="shared" si="163"/>
        <v>103797 F</v>
      </c>
      <c r="C2809" s="20" t="str">
        <f t="shared" si="164"/>
        <v>BARBARINO FRANCOIS</v>
      </c>
      <c r="D2809" s="20" t="str">
        <f t="shared" si="165"/>
        <v>11032 – BILLARD CLUB HOMECOURT</v>
      </c>
      <c r="R2809" s="11" t="str">
        <f t="shared" si="158"/>
        <v>103797 F</v>
      </c>
      <c r="T2809"/>
    </row>
    <row r="2810" spans="2:20" ht="15.75" thickBot="1" x14ac:dyDescent="0.3">
      <c r="B2810" s="20" t="str">
        <f t="shared" si="163"/>
        <v>150837 D</v>
      </c>
      <c r="C2810" s="20" t="str">
        <f t="shared" si="164"/>
        <v>BARBIER ANNE</v>
      </c>
      <c r="D2810" s="20" t="str">
        <f t="shared" si="165"/>
        <v>05032 – ARCIS BILLARD CLUB</v>
      </c>
      <c r="R2810" s="11" t="str">
        <f t="shared" si="158"/>
        <v>150837 D</v>
      </c>
      <c r="T2810"/>
    </row>
    <row r="2811" spans="2:20" ht="15.75" thickBot="1" x14ac:dyDescent="0.3">
      <c r="B2811" s="20" t="str">
        <f t="shared" si="163"/>
        <v>012097 H</v>
      </c>
      <c r="C2811" s="20" t="str">
        <f t="shared" si="164"/>
        <v>BATTIN PHILIPPE</v>
      </c>
      <c r="D2811" s="20" t="str">
        <f t="shared" si="165"/>
        <v>05042 – ACAD.CHALONNAISE DE BILLARD</v>
      </c>
      <c r="R2811" s="11" t="str">
        <f t="shared" si="158"/>
        <v>012097 H</v>
      </c>
      <c r="T2811"/>
    </row>
    <row r="2812" spans="2:20" ht="15.75" thickBot="1" x14ac:dyDescent="0.3">
      <c r="B2812" s="20" t="str">
        <f t="shared" si="163"/>
        <v>011858 C</v>
      </c>
      <c r="C2812" s="20" t="str">
        <f t="shared" si="164"/>
        <v>BAUDRY ALAIN</v>
      </c>
      <c r="D2812" s="20" t="str">
        <f t="shared" si="165"/>
        <v>05041 – BILLARD CLUB DE GRAUVES</v>
      </c>
      <c r="R2812" s="11" t="str">
        <f t="shared" si="158"/>
        <v>011858 C</v>
      </c>
      <c r="T2812"/>
    </row>
    <row r="2813" spans="2:20" ht="15.75" thickBot="1" x14ac:dyDescent="0.3">
      <c r="B2813" s="20" t="str">
        <f t="shared" si="163"/>
        <v>106582 I</v>
      </c>
      <c r="C2813" s="20" t="str">
        <f t="shared" si="164"/>
        <v>BAUMANN DIDIER</v>
      </c>
      <c r="D2813" s="20" t="str">
        <f t="shared" si="165"/>
        <v>01004 – B.C. BISCHHEIM</v>
      </c>
      <c r="R2813" s="11" t="str">
        <f t="shared" si="158"/>
        <v>106582 I</v>
      </c>
      <c r="T2813"/>
    </row>
    <row r="2814" spans="2:20" ht="15.75" thickBot="1" x14ac:dyDescent="0.3">
      <c r="B2814" s="20" t="str">
        <f t="shared" si="163"/>
        <v>010044 I</v>
      </c>
      <c r="C2814" s="20" t="str">
        <f t="shared" si="164"/>
        <v>BAY FRANCIS</v>
      </c>
      <c r="D2814" s="20" t="str">
        <f t="shared" si="165"/>
        <v>01049 – B.C. BARR</v>
      </c>
      <c r="R2814" s="11" t="str">
        <f t="shared" si="158"/>
        <v>010044 I</v>
      </c>
      <c r="T2814"/>
    </row>
    <row r="2815" spans="2:20" ht="15.75" thickBot="1" x14ac:dyDescent="0.3">
      <c r="B2815" s="20" t="str">
        <f t="shared" si="163"/>
        <v>015147 P</v>
      </c>
      <c r="C2815" s="20" t="str">
        <f t="shared" si="164"/>
        <v>BAZIN RENE</v>
      </c>
      <c r="D2815" s="20" t="str">
        <f t="shared" si="165"/>
        <v>11042 – BILLARD CLUB STEPHANOIS</v>
      </c>
      <c r="R2815" s="11" t="str">
        <f t="shared" si="158"/>
        <v>015147 P</v>
      </c>
      <c r="T2815"/>
    </row>
    <row r="2816" spans="2:20" ht="15.75" thickBot="1" x14ac:dyDescent="0.3">
      <c r="B2816" s="20" t="str">
        <f t="shared" si="163"/>
        <v>015215 F</v>
      </c>
      <c r="C2816" s="20" t="str">
        <f t="shared" si="164"/>
        <v>BEHERLET MARC</v>
      </c>
      <c r="D2816" s="20" t="str">
        <f t="shared" si="165"/>
        <v>11032 – BILLARD CLUB HOMECOURT</v>
      </c>
      <c r="R2816" s="11" t="str">
        <f t="shared" si="158"/>
        <v>015215 F</v>
      </c>
      <c r="T2816"/>
    </row>
    <row r="2817" spans="2:20" ht="15.75" thickBot="1" x14ac:dyDescent="0.3">
      <c r="B2817" s="20" t="str">
        <f t="shared" si="163"/>
        <v>015151 T</v>
      </c>
      <c r="C2817" s="20" t="str">
        <f t="shared" si="164"/>
        <v>BELLET ALAIN</v>
      </c>
      <c r="D2817" s="20" t="str">
        <f t="shared" si="165"/>
        <v>11033 – BILLARD CLUB AUDUN VILLERUPT</v>
      </c>
      <c r="R2817" s="11" t="str">
        <f t="shared" si="158"/>
        <v>015151 T</v>
      </c>
      <c r="T2817"/>
    </row>
    <row r="2818" spans="2:20" ht="15.75" thickBot="1" x14ac:dyDescent="0.3">
      <c r="B2818" s="20" t="str">
        <f t="shared" si="163"/>
        <v>014895 X</v>
      </c>
      <c r="C2818" s="20" t="str">
        <f t="shared" si="164"/>
        <v>BELLINI JACQUES</v>
      </c>
      <c r="D2818" s="20" t="str">
        <f t="shared" si="165"/>
        <v>11033 – BILLARD CLUB AUDUN VILLERUPT</v>
      </c>
      <c r="R2818" s="11" t="str">
        <f t="shared" ref="R2818:R2881" si="166">B2818</f>
        <v>014895 X</v>
      </c>
      <c r="T2818"/>
    </row>
    <row r="2819" spans="2:20" ht="15.75" thickBot="1" x14ac:dyDescent="0.3">
      <c r="B2819" s="20" t="str">
        <f t="shared" si="163"/>
        <v>012028 Q</v>
      </c>
      <c r="C2819" s="20" t="str">
        <f t="shared" si="164"/>
        <v>BENOIT PAUL</v>
      </c>
      <c r="D2819" s="20" t="str">
        <f t="shared" si="165"/>
        <v>05043 – ACAD. TAPIS VERT DE REIMS</v>
      </c>
      <c r="R2819" s="11" t="str">
        <f t="shared" si="166"/>
        <v>012028 Q</v>
      </c>
      <c r="T2819"/>
    </row>
    <row r="2820" spans="2:20" ht="15.75" thickBot="1" x14ac:dyDescent="0.3">
      <c r="B2820" s="20" t="str">
        <f t="shared" si="163"/>
        <v>152803 Q</v>
      </c>
      <c r="C2820" s="20" t="str">
        <f t="shared" si="164"/>
        <v>BENOIT STEPHANE</v>
      </c>
      <c r="D2820" s="20" t="str">
        <f t="shared" si="165"/>
        <v>11022 – ACADEMIE DE BILLARD SAINT-MAX / NANCY</v>
      </c>
      <c r="R2820" s="11" t="str">
        <f t="shared" si="166"/>
        <v>152803 Q</v>
      </c>
      <c r="T2820"/>
    </row>
    <row r="2821" spans="2:20" ht="15.75" thickBot="1" x14ac:dyDescent="0.3">
      <c r="B2821" s="20" t="str">
        <f t="shared" si="163"/>
        <v>178375 L</v>
      </c>
      <c r="C2821" s="20" t="str">
        <f t="shared" si="164"/>
        <v>BERTHON EDGAR</v>
      </c>
      <c r="D2821" s="20" t="str">
        <f t="shared" si="165"/>
        <v>05034 – BILLARD TROYES AGGLO</v>
      </c>
      <c r="R2821" s="11" t="str">
        <f t="shared" si="166"/>
        <v>178375 L</v>
      </c>
      <c r="T2821"/>
    </row>
    <row r="2822" spans="2:20" ht="15.75" thickBot="1" x14ac:dyDescent="0.3">
      <c r="B2822" s="20" t="str">
        <f t="shared" si="163"/>
        <v>010310 O</v>
      </c>
      <c r="C2822" s="20" t="str">
        <f t="shared" si="164"/>
        <v>BLANCHET JEAN MARIE</v>
      </c>
      <c r="D2822" s="20" t="str">
        <f t="shared" si="165"/>
        <v>01049 – B.C. BARR</v>
      </c>
      <c r="R2822" s="11" t="str">
        <f t="shared" si="166"/>
        <v>010310 O</v>
      </c>
      <c r="T2822"/>
    </row>
    <row r="2823" spans="2:20" ht="15.75" thickBot="1" x14ac:dyDescent="0.3">
      <c r="B2823" s="20" t="str">
        <f t="shared" si="163"/>
        <v>012133 R</v>
      </c>
      <c r="C2823" s="20" t="str">
        <f t="shared" si="164"/>
        <v>BLERON LUC</v>
      </c>
      <c r="D2823" s="20" t="str">
        <f t="shared" si="165"/>
        <v>05042 – ACAD.CHALONNAISE DE BILLARD</v>
      </c>
      <c r="R2823" s="11" t="str">
        <f t="shared" si="166"/>
        <v>012133 R</v>
      </c>
      <c r="T2823"/>
    </row>
    <row r="2824" spans="2:20" ht="15.75" thickBot="1" x14ac:dyDescent="0.3">
      <c r="B2824" s="20" t="str">
        <f t="shared" si="163"/>
        <v>010215 X</v>
      </c>
      <c r="C2824" s="20" t="str">
        <f t="shared" si="164"/>
        <v>BLIN FREDERIC</v>
      </c>
      <c r="D2824" s="20" t="str">
        <f t="shared" si="165"/>
        <v>01044 – F.C. MULHOUSE</v>
      </c>
      <c r="R2824" s="11" t="str">
        <f t="shared" si="166"/>
        <v>010215 X</v>
      </c>
      <c r="T2824"/>
    </row>
    <row r="2825" spans="2:20" ht="15.75" thickBot="1" x14ac:dyDescent="0.3">
      <c r="B2825" s="20" t="str">
        <f t="shared" si="163"/>
        <v>137304 Y</v>
      </c>
      <c r="C2825" s="20" t="str">
        <f t="shared" si="164"/>
        <v>BOISSELLE CHRISTIAN</v>
      </c>
      <c r="D2825" s="20" t="str">
        <f t="shared" si="165"/>
        <v>01070 – FCM BILLARD</v>
      </c>
      <c r="R2825" s="11" t="str">
        <f t="shared" si="166"/>
        <v>137304 Y</v>
      </c>
      <c r="T2825"/>
    </row>
    <row r="2826" spans="2:20" ht="15.75" thickBot="1" x14ac:dyDescent="0.3">
      <c r="B2826" s="20" t="str">
        <f t="shared" si="163"/>
        <v>012622 M</v>
      </c>
      <c r="C2826" s="20" t="str">
        <f t="shared" si="164"/>
        <v>BONFILS XAVIER</v>
      </c>
      <c r="D2826" s="20" t="str">
        <f t="shared" si="165"/>
        <v>05043 – ACAD. TAPIS VERT DE REIMS</v>
      </c>
      <c r="R2826" s="11" t="str">
        <f t="shared" si="166"/>
        <v>012622 M</v>
      </c>
      <c r="T2826"/>
    </row>
    <row r="2827" spans="2:20" ht="15.75" thickBot="1" x14ac:dyDescent="0.3">
      <c r="B2827" s="20" t="str">
        <f t="shared" si="163"/>
        <v>156198 F</v>
      </c>
      <c r="C2827" s="20" t="str">
        <f t="shared" si="164"/>
        <v>BONNEFOY JOEL</v>
      </c>
      <c r="D2827" s="20" t="str">
        <f t="shared" si="165"/>
        <v>11035 – C.B. SARREGUEMINES</v>
      </c>
      <c r="R2827" s="11" t="str">
        <f t="shared" si="166"/>
        <v>156198 F</v>
      </c>
      <c r="T2827"/>
    </row>
    <row r="2828" spans="2:20" ht="15.75" thickBot="1" x14ac:dyDescent="0.3">
      <c r="B2828" s="20" t="str">
        <f t="shared" si="163"/>
        <v>150535 A</v>
      </c>
      <c r="C2828" s="20" t="str">
        <f t="shared" si="164"/>
        <v>BORDEREAUX GILLES</v>
      </c>
      <c r="D2828" s="20" t="str">
        <f t="shared" si="165"/>
        <v>11052 – BILLARD CLUB FRIGNICOURT</v>
      </c>
      <c r="R2828" s="11" t="str">
        <f t="shared" si="166"/>
        <v>150535 A</v>
      </c>
      <c r="T2828"/>
    </row>
    <row r="2829" spans="2:20" ht="15.75" thickBot="1" x14ac:dyDescent="0.3">
      <c r="B2829" s="20" t="str">
        <f t="shared" si="163"/>
        <v>014821 B</v>
      </c>
      <c r="C2829" s="20" t="str">
        <f t="shared" si="164"/>
        <v>BORRACCINO MICHEL</v>
      </c>
      <c r="D2829" s="20" t="str">
        <f t="shared" si="165"/>
        <v>11013 – BILLARD CLUB METZ</v>
      </c>
      <c r="R2829" s="11" t="str">
        <f t="shared" si="166"/>
        <v>014821 B</v>
      </c>
      <c r="T2829"/>
    </row>
    <row r="2830" spans="2:20" ht="15.75" thickBot="1" x14ac:dyDescent="0.3">
      <c r="B2830" s="20" t="str">
        <f t="shared" si="163"/>
        <v>113872 S</v>
      </c>
      <c r="C2830" s="20" t="str">
        <f t="shared" si="164"/>
        <v>BOUDIGNAT MICHEL</v>
      </c>
      <c r="D2830" s="20" t="str">
        <f t="shared" si="165"/>
        <v>05023 – BILLARD CLUB NOGENTAIS</v>
      </c>
      <c r="R2830" s="11" t="str">
        <f t="shared" si="166"/>
        <v>113872 S</v>
      </c>
      <c r="T2830"/>
    </row>
    <row r="2831" spans="2:20" ht="15.75" thickBot="1" x14ac:dyDescent="0.3">
      <c r="B2831" s="20" t="str">
        <f t="shared" si="163"/>
        <v>011767 P</v>
      </c>
      <c r="C2831" s="20" t="str">
        <f t="shared" si="164"/>
        <v>BOULET SERGE</v>
      </c>
      <c r="D2831" s="20" t="str">
        <f t="shared" si="165"/>
        <v>05041 – BILLARD CLUB DE GRAUVES</v>
      </c>
      <c r="R2831" s="11" t="str">
        <f t="shared" si="166"/>
        <v>011767 P</v>
      </c>
      <c r="T2831"/>
    </row>
    <row r="2832" spans="2:20" ht="15.75" thickBot="1" x14ac:dyDescent="0.3">
      <c r="B2832" s="20" t="str">
        <f t="shared" si="163"/>
        <v>123064 G</v>
      </c>
      <c r="C2832" s="20" t="str">
        <f t="shared" si="164"/>
        <v>BOURGUIGNON JEAN MARIE</v>
      </c>
      <c r="D2832" s="20" t="str">
        <f t="shared" si="165"/>
        <v>11073 – BILLARD CLUB GERARDMER</v>
      </c>
      <c r="R2832" s="11" t="str">
        <f t="shared" si="166"/>
        <v>123064 G</v>
      </c>
      <c r="T2832"/>
    </row>
    <row r="2833" spans="2:20" ht="15.75" thickBot="1" x14ac:dyDescent="0.3">
      <c r="B2833" s="20" t="str">
        <f t="shared" si="163"/>
        <v>119615 P</v>
      </c>
      <c r="C2833" s="20" t="str">
        <f t="shared" si="164"/>
        <v>BOURY BERNARD</v>
      </c>
      <c r="D2833" s="20" t="str">
        <f t="shared" si="165"/>
        <v>11003 – BILLARD CLUB BAN SAINT MARTIN</v>
      </c>
      <c r="R2833" s="11" t="str">
        <f t="shared" si="166"/>
        <v>119615 P</v>
      </c>
      <c r="T2833"/>
    </row>
    <row r="2834" spans="2:20" ht="15.75" thickBot="1" x14ac:dyDescent="0.3">
      <c r="B2834" s="20" t="str">
        <f t="shared" si="163"/>
        <v>121180 U</v>
      </c>
      <c r="C2834" s="20" t="str">
        <f t="shared" si="164"/>
        <v>BRACONNIER RENE</v>
      </c>
      <c r="D2834" s="20" t="str">
        <f t="shared" si="165"/>
        <v>05028 – BILLARD CLUB DE MARIGNY ST FLAVY</v>
      </c>
      <c r="R2834" s="11" t="str">
        <f t="shared" si="166"/>
        <v>121180 U</v>
      </c>
      <c r="T2834"/>
    </row>
    <row r="2835" spans="2:20" ht="15.75" thickBot="1" x14ac:dyDescent="0.3">
      <c r="B2835" s="20" t="str">
        <f t="shared" si="163"/>
        <v>010224 G</v>
      </c>
      <c r="C2835" s="20" t="str">
        <f t="shared" si="164"/>
        <v>BRAUN ALAIN</v>
      </c>
      <c r="D2835" s="20" t="str">
        <f t="shared" si="165"/>
        <v>01010 – B.C. LINGOLSHEIM</v>
      </c>
      <c r="R2835" s="11" t="str">
        <f t="shared" si="166"/>
        <v>010224 G</v>
      </c>
      <c r="T2835"/>
    </row>
    <row r="2836" spans="2:20" ht="15.75" thickBot="1" x14ac:dyDescent="0.3">
      <c r="B2836" s="20" t="str">
        <f t="shared" si="163"/>
        <v>102786 I</v>
      </c>
      <c r="C2836" s="20" t="str">
        <f t="shared" si="164"/>
        <v>BUCELLI SERGE</v>
      </c>
      <c r="D2836" s="20" t="str">
        <f t="shared" si="165"/>
        <v>11032 – BILLARD CLUB HOMECOURT</v>
      </c>
      <c r="R2836" s="11" t="str">
        <f t="shared" si="166"/>
        <v>102786 I</v>
      </c>
      <c r="T2836"/>
    </row>
    <row r="2837" spans="2:20" ht="15.75" thickBot="1" x14ac:dyDescent="0.3">
      <c r="B2837" s="20" t="str">
        <f t="shared" si="163"/>
        <v>141626 E</v>
      </c>
      <c r="C2837" s="20" t="str">
        <f t="shared" si="164"/>
        <v>CADET STEPHANE</v>
      </c>
      <c r="D2837" s="20" t="str">
        <f t="shared" si="165"/>
        <v>11044 – SAINT-DIE DES VOSGES BILLARD</v>
      </c>
      <c r="R2837" s="11" t="str">
        <f t="shared" si="166"/>
        <v>141626 E</v>
      </c>
      <c r="T2837"/>
    </row>
    <row r="2838" spans="2:20" ht="15.75" thickBot="1" x14ac:dyDescent="0.3">
      <c r="B2838" s="20" t="str">
        <f t="shared" si="163"/>
        <v>012715 B</v>
      </c>
      <c r="C2838" s="20" t="str">
        <f t="shared" si="164"/>
        <v>CAMPOLI JEAN LOUIS</v>
      </c>
      <c r="D2838" s="20" t="str">
        <f t="shared" si="165"/>
        <v>11005 – E.S. HAGONDANGE</v>
      </c>
      <c r="R2838" s="11" t="str">
        <f t="shared" si="166"/>
        <v>012715 B</v>
      </c>
      <c r="T2838"/>
    </row>
    <row r="2839" spans="2:20" ht="15.75" thickBot="1" x14ac:dyDescent="0.3">
      <c r="B2839" s="20" t="str">
        <f t="shared" si="163"/>
        <v>011299 P</v>
      </c>
      <c r="C2839" s="20" t="str">
        <f t="shared" si="164"/>
        <v>CAREAUX OLIVIER</v>
      </c>
      <c r="D2839" s="20" t="str">
        <f t="shared" si="165"/>
        <v>01049 – B.C. BARR</v>
      </c>
      <c r="R2839" s="11" t="str">
        <f t="shared" si="166"/>
        <v>011299 P</v>
      </c>
      <c r="T2839"/>
    </row>
    <row r="2840" spans="2:20" ht="15.75" thickBot="1" x14ac:dyDescent="0.3">
      <c r="B2840" s="20" t="str">
        <f t="shared" si="163"/>
        <v>015136 E</v>
      </c>
      <c r="C2840" s="20" t="str">
        <f t="shared" si="164"/>
        <v>CARREAU MICHAEL</v>
      </c>
      <c r="D2840" s="20" t="str">
        <f t="shared" si="165"/>
        <v>11027 – ASS. SPORT. LAXOVIENNE DE BILLARD</v>
      </c>
      <c r="R2840" s="11" t="str">
        <f t="shared" si="166"/>
        <v>015136 E</v>
      </c>
      <c r="T2840"/>
    </row>
    <row r="2841" spans="2:20" ht="15.75" thickBot="1" x14ac:dyDescent="0.3">
      <c r="B2841" s="20" t="str">
        <f t="shared" si="163"/>
        <v>010082 U</v>
      </c>
      <c r="C2841" s="20" t="str">
        <f t="shared" si="164"/>
        <v>CASPAR REMY</v>
      </c>
      <c r="D2841" s="20" t="str">
        <f t="shared" si="165"/>
        <v>01016 – B.C. HAGUENAU</v>
      </c>
      <c r="R2841" s="11" t="str">
        <f t="shared" si="166"/>
        <v>010082 U</v>
      </c>
      <c r="T2841"/>
    </row>
    <row r="2842" spans="2:20" ht="15.75" thickBot="1" x14ac:dyDescent="0.3">
      <c r="B2842" s="20" t="str">
        <f t="shared" si="163"/>
        <v>120528 S</v>
      </c>
      <c r="C2842" s="20" t="str">
        <f t="shared" si="164"/>
        <v>CHRETIEN GABRIEL</v>
      </c>
      <c r="D2842" s="20" t="str">
        <f t="shared" si="165"/>
        <v>11034 – BILLARD CLUB EPINAL</v>
      </c>
      <c r="R2842" s="11" t="str">
        <f t="shared" si="166"/>
        <v>120528 S</v>
      </c>
      <c r="T2842"/>
    </row>
    <row r="2843" spans="2:20" ht="15.75" thickBot="1" x14ac:dyDescent="0.3">
      <c r="B2843" s="20" t="str">
        <f t="shared" si="163"/>
        <v>014757 P</v>
      </c>
      <c r="C2843" s="20" t="str">
        <f t="shared" si="164"/>
        <v>CHRISTMANN GASTON</v>
      </c>
      <c r="D2843" s="20" t="str">
        <f t="shared" si="165"/>
        <v>11001 – BILLARD CLUB ALGRANGE</v>
      </c>
      <c r="R2843" s="11" t="str">
        <f t="shared" si="166"/>
        <v>014757 P</v>
      </c>
      <c r="T2843"/>
    </row>
    <row r="2844" spans="2:20" ht="15.75" thickBot="1" x14ac:dyDescent="0.3">
      <c r="B2844" s="20" t="str">
        <f t="shared" si="163"/>
        <v>103761 V</v>
      </c>
      <c r="C2844" s="20" t="str">
        <f t="shared" si="164"/>
        <v>CHUROUX PHILIPPE</v>
      </c>
      <c r="D2844" s="20" t="str">
        <f t="shared" si="165"/>
        <v>05043 – ACAD. TAPIS VERT DE REIMS</v>
      </c>
      <c r="R2844" s="11" t="str">
        <f t="shared" si="166"/>
        <v>103761 V</v>
      </c>
      <c r="T2844"/>
    </row>
    <row r="2845" spans="2:20" ht="15.75" thickBot="1" x14ac:dyDescent="0.3">
      <c r="B2845" s="20" t="str">
        <f t="shared" si="163"/>
        <v>170329 Q</v>
      </c>
      <c r="C2845" s="20" t="str">
        <f t="shared" si="164"/>
        <v>CHWALISZEWSKI ALAIN</v>
      </c>
      <c r="D2845" s="20" t="str">
        <f t="shared" si="165"/>
        <v>11073 – BILLARD CLUB GERARDMER</v>
      </c>
      <c r="R2845" s="11" t="str">
        <f t="shared" si="166"/>
        <v>170329 Q</v>
      </c>
      <c r="T2845"/>
    </row>
    <row r="2846" spans="2:20" ht="15.75" thickBot="1" x14ac:dyDescent="0.3">
      <c r="B2846" s="20" t="str">
        <f t="shared" si="163"/>
        <v>102757 F</v>
      </c>
      <c r="C2846" s="20" t="str">
        <f t="shared" si="164"/>
        <v>CLAUDE ERIC</v>
      </c>
      <c r="D2846" s="20" t="str">
        <f t="shared" si="165"/>
        <v>11022 – ACADEMIE DE BILLARD SAINT-MAX / NANCY</v>
      </c>
      <c r="R2846" s="11" t="str">
        <f t="shared" si="166"/>
        <v>102757 F</v>
      </c>
      <c r="T2846"/>
    </row>
    <row r="2847" spans="2:20" ht="15.75" thickBot="1" x14ac:dyDescent="0.3">
      <c r="B2847" s="20" t="str">
        <f t="shared" si="163"/>
        <v>120265 P</v>
      </c>
      <c r="C2847" s="20" t="str">
        <f t="shared" si="164"/>
        <v>CLAUDON BENOIT</v>
      </c>
      <c r="D2847" s="20" t="str">
        <f t="shared" si="165"/>
        <v>11027 – ASS. SPORT. LAXOVIENNE DE BILLARD</v>
      </c>
      <c r="R2847" s="11" t="str">
        <f t="shared" si="166"/>
        <v>120265 P</v>
      </c>
      <c r="T2847"/>
    </row>
    <row r="2848" spans="2:20" ht="15.75" thickBot="1" x14ac:dyDescent="0.3">
      <c r="B2848" s="20" t="str">
        <f t="shared" si="163"/>
        <v>150579 Y</v>
      </c>
      <c r="C2848" s="20" t="str">
        <f t="shared" si="164"/>
        <v>CLAUSS FREDERIC</v>
      </c>
      <c r="D2848" s="20" t="str">
        <f t="shared" si="165"/>
        <v>11029 – BILLARD CLUB MUSSIPONTAIN</v>
      </c>
      <c r="R2848" s="11" t="str">
        <f t="shared" si="166"/>
        <v>150579 Y</v>
      </c>
      <c r="T2848"/>
    </row>
    <row r="2849" spans="2:20" ht="15.75" thickBot="1" x14ac:dyDescent="0.3">
      <c r="B2849" s="20" t="str">
        <f t="shared" si="163"/>
        <v>132188 E</v>
      </c>
      <c r="C2849" s="20" t="str">
        <f t="shared" si="164"/>
        <v>COLLARD REMI</v>
      </c>
      <c r="D2849" s="20" t="str">
        <f t="shared" si="165"/>
        <v>05041 – BILLARD CLUB DE GRAUVES</v>
      </c>
      <c r="R2849" s="11" t="str">
        <f t="shared" si="166"/>
        <v>132188 E</v>
      </c>
      <c r="T2849"/>
    </row>
    <row r="2850" spans="2:20" ht="15.75" thickBot="1" x14ac:dyDescent="0.3">
      <c r="B2850" s="20" t="str">
        <f t="shared" si="163"/>
        <v>014737 V</v>
      </c>
      <c r="C2850" s="20" t="str">
        <f t="shared" si="164"/>
        <v>CORDEL PHILIPPE</v>
      </c>
      <c r="D2850" s="20" t="str">
        <f t="shared" si="165"/>
        <v>11005 – E.S. HAGONDANGE</v>
      </c>
      <c r="R2850" s="11" t="str">
        <f t="shared" si="166"/>
        <v>014737 V</v>
      </c>
      <c r="T2850"/>
    </row>
    <row r="2851" spans="2:20" ht="15.75" thickBot="1" x14ac:dyDescent="0.3">
      <c r="B2851" s="20" t="str">
        <f t="shared" si="163"/>
        <v>130948 M</v>
      </c>
      <c r="C2851" s="20" t="str">
        <f t="shared" si="164"/>
        <v>COURTOT ADRIEN</v>
      </c>
      <c r="D2851" s="20" t="str">
        <f t="shared" si="165"/>
        <v>01041 – COLMAR BILLARD CLUB 71</v>
      </c>
      <c r="R2851" s="11" t="str">
        <f t="shared" si="166"/>
        <v>130948 M</v>
      </c>
      <c r="T2851"/>
    </row>
    <row r="2852" spans="2:20" ht="15.75" thickBot="1" x14ac:dyDescent="0.3">
      <c r="B2852" s="20" t="str">
        <f t="shared" si="163"/>
        <v>015054 A</v>
      </c>
      <c r="C2852" s="20" t="str">
        <f t="shared" si="164"/>
        <v>CUNY DOMINIQUE</v>
      </c>
      <c r="D2852" s="20" t="str">
        <f t="shared" si="165"/>
        <v>11064 – BILLARD CLUB ELOYES</v>
      </c>
      <c r="R2852" s="11" t="str">
        <f t="shared" si="166"/>
        <v>015054 A</v>
      </c>
      <c r="T2852"/>
    </row>
    <row r="2853" spans="2:20" ht="15.75" thickBot="1" x14ac:dyDescent="0.3">
      <c r="B2853" s="20" t="str">
        <f t="shared" si="163"/>
        <v>156181 M</v>
      </c>
      <c r="C2853" s="20" t="str">
        <f t="shared" si="164"/>
        <v>CURE JEAN LUC</v>
      </c>
      <c r="D2853" s="20" t="str">
        <f t="shared" si="165"/>
        <v>11032 – BILLARD CLUB HOMECOURT</v>
      </c>
      <c r="R2853" s="11" t="str">
        <f t="shared" si="166"/>
        <v>156181 M</v>
      </c>
      <c r="T2853"/>
    </row>
    <row r="2854" spans="2:20" ht="15.75" thickBot="1" x14ac:dyDescent="0.3">
      <c r="B2854" s="20" t="str">
        <f t="shared" si="163"/>
        <v>156778 L</v>
      </c>
      <c r="C2854" s="20" t="str">
        <f t="shared" si="164"/>
        <v>CZEKALSKI GILLES</v>
      </c>
      <c r="D2854" s="20" t="str">
        <f t="shared" si="165"/>
        <v>01031 – B.C. ERSTEIN</v>
      </c>
      <c r="R2854" s="11" t="str">
        <f t="shared" si="166"/>
        <v>156778 L</v>
      </c>
      <c r="T2854"/>
    </row>
    <row r="2855" spans="2:20" ht="15.75" thickBot="1" x14ac:dyDescent="0.3">
      <c r="B2855" s="20" t="str">
        <f t="shared" si="163"/>
        <v>011783 F</v>
      </c>
      <c r="C2855" s="20" t="str">
        <f t="shared" si="164"/>
        <v>DA FONSECA JOSE</v>
      </c>
      <c r="D2855" s="20" t="str">
        <f t="shared" si="165"/>
        <v>05042 – ACAD.CHALONNAISE DE BILLARD</v>
      </c>
      <c r="R2855" s="11" t="str">
        <f t="shared" si="166"/>
        <v>011783 F</v>
      </c>
      <c r="T2855"/>
    </row>
    <row r="2856" spans="2:20" ht="15.75" thickBot="1" x14ac:dyDescent="0.3">
      <c r="B2856" s="20" t="str">
        <f t="shared" si="163"/>
        <v>012884 O</v>
      </c>
      <c r="C2856" s="20" t="str">
        <f t="shared" si="164"/>
        <v>DAL CORTIVO PAUL</v>
      </c>
      <c r="D2856" s="20" t="str">
        <f t="shared" si="165"/>
        <v>11067 – BILLARD CLUB FLORANGE</v>
      </c>
      <c r="R2856" s="11" t="str">
        <f t="shared" si="166"/>
        <v>012884 O</v>
      </c>
      <c r="T2856"/>
    </row>
    <row r="2857" spans="2:20" ht="15.75" thickBot="1" x14ac:dyDescent="0.3">
      <c r="B2857" s="20" t="str">
        <f t="shared" si="163"/>
        <v>014817 X</v>
      </c>
      <c r="C2857" s="20" t="str">
        <f t="shared" si="164"/>
        <v>DALLA TORRE GERARD</v>
      </c>
      <c r="D2857" s="20" t="str">
        <f t="shared" si="165"/>
        <v>11067 – BILLARD CLUB FLORANGE</v>
      </c>
      <c r="R2857" s="11" t="str">
        <f t="shared" si="166"/>
        <v>014817 X</v>
      </c>
      <c r="T2857"/>
    </row>
    <row r="2858" spans="2:20" ht="15.75" thickBot="1" x14ac:dyDescent="0.3">
      <c r="B2858" s="20" t="str">
        <f t="shared" si="163"/>
        <v>140752 O</v>
      </c>
      <c r="C2858" s="20" t="str">
        <f t="shared" si="164"/>
        <v>DE ALMEIDA JOAQUIM</v>
      </c>
      <c r="D2858" s="20" t="str">
        <f t="shared" si="165"/>
        <v>11042 – BILLARD CLUB STEPHANOIS</v>
      </c>
      <c r="R2858" s="11" t="str">
        <f t="shared" si="166"/>
        <v>140752 O</v>
      </c>
      <c r="T2858"/>
    </row>
    <row r="2859" spans="2:20" ht="15.75" thickBot="1" x14ac:dyDescent="0.3">
      <c r="B2859" s="20" t="str">
        <f t="shared" si="163"/>
        <v>137940 K</v>
      </c>
      <c r="C2859" s="20" t="str">
        <f t="shared" si="164"/>
        <v>DE ALMEIDA JOSE</v>
      </c>
      <c r="D2859" s="20" t="str">
        <f t="shared" si="165"/>
        <v>11064 – BILLARD CLUB ELOYES</v>
      </c>
      <c r="R2859" s="11" t="str">
        <f t="shared" si="166"/>
        <v>137940 K</v>
      </c>
      <c r="T2859"/>
    </row>
    <row r="2860" spans="2:20" ht="15.75" thickBot="1" x14ac:dyDescent="0.3">
      <c r="B2860" s="20" t="str">
        <f t="shared" si="163"/>
        <v>111923 T</v>
      </c>
      <c r="C2860" s="20" t="str">
        <f t="shared" si="164"/>
        <v>DE QUEIROS SOARES JOSE</v>
      </c>
      <c r="D2860" s="20" t="str">
        <f t="shared" si="165"/>
        <v>01006 – AMICALE DE BILLARD ECKBOLSHEIM</v>
      </c>
      <c r="R2860" s="11" t="str">
        <f t="shared" si="166"/>
        <v>111923 T</v>
      </c>
      <c r="T2860"/>
    </row>
    <row r="2861" spans="2:20" ht="15.75" thickBot="1" x14ac:dyDescent="0.3">
      <c r="B2861" s="20" t="str">
        <f t="shared" si="163"/>
        <v>151283 N</v>
      </c>
      <c r="C2861" s="20" t="str">
        <f t="shared" si="164"/>
        <v>DECAUCHY BERNARD</v>
      </c>
      <c r="D2861" s="20" t="str">
        <f t="shared" si="165"/>
        <v>05028 – BILLARD CLUB DE MARIGNY ST FLAVY</v>
      </c>
      <c r="R2861" s="11" t="str">
        <f t="shared" si="166"/>
        <v>151283 N</v>
      </c>
      <c r="T2861"/>
    </row>
    <row r="2862" spans="2:20" ht="15.75" thickBot="1" x14ac:dyDescent="0.3">
      <c r="B2862" s="20" t="str">
        <f t="shared" si="163"/>
        <v>132200 Q</v>
      </c>
      <c r="C2862" s="20" t="str">
        <f t="shared" si="164"/>
        <v>DECLERCQ ALAIN</v>
      </c>
      <c r="D2862" s="20" t="str">
        <f t="shared" si="165"/>
        <v>05034 – BILLARD TROYES AGGLO</v>
      </c>
      <c r="R2862" s="11" t="str">
        <f t="shared" si="166"/>
        <v>132200 Q</v>
      </c>
      <c r="T2862"/>
    </row>
    <row r="2863" spans="2:20" ht="15.75" thickBot="1" x14ac:dyDescent="0.3">
      <c r="B2863" s="20" t="str">
        <f t="shared" si="163"/>
        <v>106607 H</v>
      </c>
      <c r="C2863" s="20" t="str">
        <f t="shared" si="164"/>
        <v>DELBOS ALAIN</v>
      </c>
      <c r="D2863" s="20" t="str">
        <f t="shared" si="165"/>
        <v>01049 – B.C. BARR</v>
      </c>
      <c r="R2863" s="11" t="str">
        <f t="shared" si="166"/>
        <v>106607 H</v>
      </c>
      <c r="T2863"/>
    </row>
    <row r="2864" spans="2:20" ht="15.75" thickBot="1" x14ac:dyDescent="0.3">
      <c r="B2864" s="20" t="str">
        <f t="shared" si="163"/>
        <v>122996 Q</v>
      </c>
      <c r="C2864" s="20" t="str">
        <f t="shared" si="164"/>
        <v>DELETAIN JACKY</v>
      </c>
      <c r="D2864" s="20" t="str">
        <f t="shared" si="165"/>
        <v>05047 – BILLARD CLUB SEZANNAIS</v>
      </c>
      <c r="R2864" s="11" t="str">
        <f t="shared" si="166"/>
        <v>122996 Q</v>
      </c>
      <c r="T2864"/>
    </row>
    <row r="2865" spans="2:20" ht="15.75" thickBot="1" x14ac:dyDescent="0.3">
      <c r="B2865" s="20" t="str">
        <f t="shared" si="163"/>
        <v>139095 V</v>
      </c>
      <c r="C2865" s="20" t="str">
        <f t="shared" si="164"/>
        <v>DELORME DIDIER</v>
      </c>
      <c r="D2865" s="20" t="str">
        <f t="shared" si="165"/>
        <v>05035 – ROMILLY SPORT 10 SECTION BILLARD</v>
      </c>
      <c r="R2865" s="11" t="str">
        <f t="shared" si="166"/>
        <v>139095 V</v>
      </c>
      <c r="T2865"/>
    </row>
    <row r="2866" spans="2:20" ht="15.75" thickBot="1" x14ac:dyDescent="0.3">
      <c r="B2866" s="20" t="str">
        <f t="shared" ref="B2866:B2929" si="167">N66</f>
        <v>015342 C</v>
      </c>
      <c r="C2866" s="20" t="str">
        <f t="shared" ref="C2866:C2929" si="168">O66</f>
        <v>DEMEE CYRIL</v>
      </c>
      <c r="D2866" s="20" t="str">
        <f t="shared" ref="D2866:D2929" si="169">P66</f>
        <v>11051 – BILLARD CLUB BARISIEN</v>
      </c>
      <c r="R2866" s="11" t="str">
        <f t="shared" si="166"/>
        <v>015342 C</v>
      </c>
      <c r="T2866"/>
    </row>
    <row r="2867" spans="2:20" ht="15.75" thickBot="1" x14ac:dyDescent="0.3">
      <c r="B2867" s="20" t="str">
        <f t="shared" si="167"/>
        <v>012955 H</v>
      </c>
      <c r="C2867" s="20" t="str">
        <f t="shared" si="168"/>
        <v>DERAEDT FREDERIC</v>
      </c>
      <c r="D2867" s="20" t="str">
        <f t="shared" si="169"/>
        <v>05040 – EPERNAY BILLARD CLUB</v>
      </c>
      <c r="R2867" s="11" t="str">
        <f t="shared" si="166"/>
        <v>012955 H</v>
      </c>
      <c r="T2867"/>
    </row>
    <row r="2868" spans="2:20" ht="15.75" thickBot="1" x14ac:dyDescent="0.3">
      <c r="B2868" s="20" t="str">
        <f t="shared" si="167"/>
        <v>111689 T</v>
      </c>
      <c r="C2868" s="20" t="str">
        <f t="shared" si="168"/>
        <v>DEVAUX PIERRE</v>
      </c>
      <c r="D2868" s="20" t="str">
        <f t="shared" si="169"/>
        <v>05035 – ROMILLY SPORT 10 SECTION BILLARD</v>
      </c>
      <c r="R2868" s="11" t="str">
        <f t="shared" si="166"/>
        <v>111689 T</v>
      </c>
      <c r="T2868"/>
    </row>
    <row r="2869" spans="2:20" ht="15.75" thickBot="1" x14ac:dyDescent="0.3">
      <c r="B2869" s="20" t="str">
        <f t="shared" si="167"/>
        <v>102783 F</v>
      </c>
      <c r="C2869" s="20" t="str">
        <f t="shared" si="168"/>
        <v>DI LEO FRANCOIS</v>
      </c>
      <c r="D2869" s="20" t="str">
        <f t="shared" si="169"/>
        <v>11067 – BILLARD CLUB FLORANGE</v>
      </c>
      <c r="R2869" s="11" t="str">
        <f t="shared" si="166"/>
        <v>102783 F</v>
      </c>
      <c r="T2869"/>
    </row>
    <row r="2870" spans="2:20" ht="15.75" thickBot="1" x14ac:dyDescent="0.3">
      <c r="B2870" s="20" t="str">
        <f t="shared" si="167"/>
        <v>102756 E</v>
      </c>
      <c r="C2870" s="20" t="str">
        <f t="shared" si="168"/>
        <v>DIDION THIERRY</v>
      </c>
      <c r="D2870" s="20" t="str">
        <f t="shared" si="169"/>
        <v>11053 – BILLARD CLUB LINEEN</v>
      </c>
      <c r="R2870" s="11" t="str">
        <f t="shared" si="166"/>
        <v>102756 E</v>
      </c>
      <c r="T2870"/>
    </row>
    <row r="2871" spans="2:20" ht="15.75" thickBot="1" x14ac:dyDescent="0.3">
      <c r="B2871" s="20" t="str">
        <f t="shared" si="167"/>
        <v>011900 S</v>
      </c>
      <c r="C2871" s="20" t="str">
        <f t="shared" si="168"/>
        <v>DIJON JOEL</v>
      </c>
      <c r="D2871" s="20" t="str">
        <f t="shared" si="169"/>
        <v>05028 – BILLARD CLUB DE MARIGNY ST FLAVY</v>
      </c>
      <c r="R2871" s="11" t="str">
        <f t="shared" si="166"/>
        <v>011900 S</v>
      </c>
      <c r="T2871"/>
    </row>
    <row r="2872" spans="2:20" ht="15.75" thickBot="1" x14ac:dyDescent="0.3">
      <c r="B2872" s="20" t="str">
        <f t="shared" si="167"/>
        <v>180703 R</v>
      </c>
      <c r="C2872" s="20" t="str">
        <f t="shared" si="168"/>
        <v>DIORY DAMIEN</v>
      </c>
      <c r="D2872" s="20" t="str">
        <f t="shared" si="169"/>
        <v>01010 – B.C. LINGOLSHEIM</v>
      </c>
      <c r="R2872" s="11" t="str">
        <f t="shared" si="166"/>
        <v>180703 R</v>
      </c>
      <c r="T2872"/>
    </row>
    <row r="2873" spans="2:20" ht="15.75" thickBot="1" x14ac:dyDescent="0.3">
      <c r="B2873" s="20" t="str">
        <f t="shared" si="167"/>
        <v>011750 Y</v>
      </c>
      <c r="C2873" s="20" t="str">
        <f t="shared" si="168"/>
        <v>DODET DANIEL</v>
      </c>
      <c r="D2873" s="20" t="str">
        <f t="shared" si="169"/>
        <v>05028 – BILLARD CLUB DE MARIGNY ST FLAVY</v>
      </c>
      <c r="R2873" s="11" t="str">
        <f t="shared" si="166"/>
        <v>011750 Y</v>
      </c>
      <c r="T2873"/>
    </row>
    <row r="2874" spans="2:20" ht="15.75" thickBot="1" x14ac:dyDescent="0.3">
      <c r="B2874" s="20" t="str">
        <f t="shared" si="167"/>
        <v>106439 V</v>
      </c>
      <c r="C2874" s="20" t="str">
        <f t="shared" si="168"/>
        <v>DORARD ANTHONY</v>
      </c>
      <c r="D2874" s="20" t="str">
        <f t="shared" si="169"/>
        <v>11006 – BC SARREGUEMINES WELFERDING</v>
      </c>
      <c r="R2874" s="11" t="str">
        <f t="shared" si="166"/>
        <v>106439 V</v>
      </c>
      <c r="T2874"/>
    </row>
    <row r="2875" spans="2:20" ht="15.75" thickBot="1" x14ac:dyDescent="0.3">
      <c r="B2875" s="20" t="str">
        <f t="shared" si="167"/>
        <v>011729 D</v>
      </c>
      <c r="C2875" s="20" t="str">
        <f t="shared" si="168"/>
        <v>DOUDOUX GEORGES</v>
      </c>
      <c r="D2875" s="20" t="str">
        <f t="shared" si="169"/>
        <v>05001 – ACAD.CHARLEVILLE-MEZIERES</v>
      </c>
      <c r="R2875" s="11" t="str">
        <f t="shared" si="166"/>
        <v>011729 D</v>
      </c>
      <c r="T2875"/>
    </row>
    <row r="2876" spans="2:20" ht="15.75" thickBot="1" x14ac:dyDescent="0.3">
      <c r="B2876" s="20" t="str">
        <f t="shared" si="167"/>
        <v>122982 C</v>
      </c>
      <c r="C2876" s="20" t="str">
        <f t="shared" si="168"/>
        <v>DOUINE MICHEL</v>
      </c>
      <c r="D2876" s="20" t="str">
        <f t="shared" si="169"/>
        <v>05028 – BILLARD CLUB DE MARIGNY ST FLAVY</v>
      </c>
      <c r="R2876" s="11" t="str">
        <f t="shared" si="166"/>
        <v>122982 C</v>
      </c>
      <c r="T2876"/>
    </row>
    <row r="2877" spans="2:20" ht="15.75" thickBot="1" x14ac:dyDescent="0.3">
      <c r="B2877" s="20" t="str">
        <f t="shared" si="167"/>
        <v>166746 W</v>
      </c>
      <c r="C2877" s="20" t="str">
        <f t="shared" si="168"/>
        <v>DOURIN FRANCIS</v>
      </c>
      <c r="D2877" s="20" t="str">
        <f t="shared" si="169"/>
        <v>05034 – BILLARD TROYES AGGLO</v>
      </c>
      <c r="R2877" s="11" t="str">
        <f t="shared" si="166"/>
        <v>166746 W</v>
      </c>
      <c r="T2877"/>
    </row>
    <row r="2878" spans="2:20" ht="15.75" thickBot="1" x14ac:dyDescent="0.3">
      <c r="B2878" s="20" t="str">
        <f t="shared" si="167"/>
        <v>112375 D</v>
      </c>
      <c r="C2878" s="20" t="str">
        <f t="shared" si="168"/>
        <v>DRAN ALAIN</v>
      </c>
      <c r="D2878" s="20" t="str">
        <f t="shared" si="169"/>
        <v>11042 – BILLARD CLUB STEPHANOIS</v>
      </c>
      <c r="R2878" s="11" t="str">
        <f t="shared" si="166"/>
        <v>112375 D</v>
      </c>
      <c r="T2878"/>
    </row>
    <row r="2879" spans="2:20" ht="15.75" thickBot="1" x14ac:dyDescent="0.3">
      <c r="B2879" s="20" t="str">
        <f t="shared" si="167"/>
        <v>015521 Z</v>
      </c>
      <c r="C2879" s="20" t="str">
        <f t="shared" si="168"/>
        <v>DRAN JULIEN</v>
      </c>
      <c r="D2879" s="20" t="str">
        <f t="shared" si="169"/>
        <v>11042 – BILLARD CLUB STEPHANOIS</v>
      </c>
      <c r="R2879" s="11" t="str">
        <f t="shared" si="166"/>
        <v>015521 Z</v>
      </c>
      <c r="T2879"/>
    </row>
    <row r="2880" spans="2:20" ht="15.75" thickBot="1" x14ac:dyDescent="0.3">
      <c r="B2880" s="20" t="str">
        <f t="shared" si="167"/>
        <v>011930 W</v>
      </c>
      <c r="C2880" s="20" t="str">
        <f t="shared" si="168"/>
        <v>DUCROCQ MAURICE</v>
      </c>
      <c r="D2880" s="20" t="str">
        <f t="shared" si="169"/>
        <v>05032 – ARCIS BILLARD CLUB</v>
      </c>
      <c r="R2880" s="11" t="str">
        <f t="shared" si="166"/>
        <v>011930 W</v>
      </c>
      <c r="T2880"/>
    </row>
    <row r="2881" spans="2:20" ht="15.75" thickBot="1" x14ac:dyDescent="0.3">
      <c r="B2881" s="20" t="str">
        <f t="shared" si="167"/>
        <v>143698 W</v>
      </c>
      <c r="C2881" s="20" t="str">
        <f t="shared" si="168"/>
        <v>DULOWSKI JEAN CLAUDE</v>
      </c>
      <c r="D2881" s="20" t="str">
        <f t="shared" si="169"/>
        <v>05034 – BILLARD TROYES AGGLO</v>
      </c>
      <c r="R2881" s="11" t="str">
        <f t="shared" si="166"/>
        <v>143698 W</v>
      </c>
      <c r="T2881"/>
    </row>
    <row r="2882" spans="2:20" ht="15.75" thickBot="1" x14ac:dyDescent="0.3">
      <c r="B2882" s="20" t="str">
        <f t="shared" si="167"/>
        <v>107095 B</v>
      </c>
      <c r="C2882" s="20" t="str">
        <f t="shared" si="168"/>
        <v>DURAND STEPHANE</v>
      </c>
      <c r="D2882" s="20" t="str">
        <f t="shared" si="169"/>
        <v>11042 – BILLARD CLUB STEPHANOIS</v>
      </c>
      <c r="R2882" s="11" t="str">
        <f t="shared" ref="R2882:R2945" si="170">B2882</f>
        <v>107095 B</v>
      </c>
      <c r="T2882"/>
    </row>
    <row r="2883" spans="2:20" ht="15.75" thickBot="1" x14ac:dyDescent="0.3">
      <c r="B2883" s="20" t="str">
        <f t="shared" si="167"/>
        <v>010227 J</v>
      </c>
      <c r="C2883" s="20" t="str">
        <f t="shared" si="168"/>
        <v>DURRSCHNABEL ROLAND</v>
      </c>
      <c r="D2883" s="20" t="str">
        <f t="shared" si="169"/>
        <v>01016 – B.C. HAGUENAU</v>
      </c>
      <c r="R2883" s="11" t="str">
        <f t="shared" si="170"/>
        <v>010227 J</v>
      </c>
      <c r="T2883"/>
    </row>
    <row r="2884" spans="2:20" ht="15.75" thickBot="1" x14ac:dyDescent="0.3">
      <c r="B2884" s="20" t="str">
        <f t="shared" si="167"/>
        <v>139789 N</v>
      </c>
      <c r="C2884" s="20" t="str">
        <f t="shared" si="168"/>
        <v>DURST GILLES</v>
      </c>
      <c r="D2884" s="20" t="str">
        <f t="shared" si="169"/>
        <v>11048 – ACADEMIE DE BILLARD DE ST DIZIER</v>
      </c>
      <c r="R2884" s="11" t="str">
        <f t="shared" si="170"/>
        <v>139789 N</v>
      </c>
      <c r="T2884"/>
    </row>
    <row r="2885" spans="2:20" ht="15.75" thickBot="1" x14ac:dyDescent="0.3">
      <c r="B2885" s="20" t="str">
        <f t="shared" si="167"/>
        <v>010433 H</v>
      </c>
      <c r="C2885" s="20" t="str">
        <f t="shared" si="168"/>
        <v>EMSALEM MARC</v>
      </c>
      <c r="D2885" s="20" t="str">
        <f t="shared" si="169"/>
        <v>11035 – C.B. SARREGUEMINES</v>
      </c>
      <c r="R2885" s="11" t="str">
        <f t="shared" si="170"/>
        <v>010433 H</v>
      </c>
      <c r="T2885"/>
    </row>
    <row r="2886" spans="2:20" ht="15.75" thickBot="1" x14ac:dyDescent="0.3">
      <c r="B2886" s="20" t="str">
        <f t="shared" si="167"/>
        <v>134504 G</v>
      </c>
      <c r="C2886" s="20" t="str">
        <f t="shared" si="168"/>
        <v>ESCHER EDGAR</v>
      </c>
      <c r="D2886" s="20" t="str">
        <f t="shared" si="169"/>
        <v>01020 – B.C. 1947 SELESTAT</v>
      </c>
      <c r="R2886" s="11" t="str">
        <f t="shared" si="170"/>
        <v>134504 G</v>
      </c>
      <c r="T2886"/>
    </row>
    <row r="2887" spans="2:20" ht="15.75" thickBot="1" x14ac:dyDescent="0.3">
      <c r="B2887" s="20" t="str">
        <f t="shared" si="167"/>
        <v>106401 J</v>
      </c>
      <c r="C2887" s="20" t="str">
        <f t="shared" si="168"/>
        <v>EVELOY PATRICK</v>
      </c>
      <c r="D2887" s="20" t="str">
        <f t="shared" si="169"/>
        <v>05043 – ACAD. TAPIS VERT DE REIMS</v>
      </c>
      <c r="R2887" s="11" t="str">
        <f t="shared" si="170"/>
        <v>106401 J</v>
      </c>
      <c r="T2887"/>
    </row>
    <row r="2888" spans="2:20" ht="15.75" thickBot="1" x14ac:dyDescent="0.3">
      <c r="B2888" s="20" t="str">
        <f t="shared" si="167"/>
        <v>010318 W</v>
      </c>
      <c r="C2888" s="20" t="str">
        <f t="shared" si="168"/>
        <v>FASSEL DIDIER</v>
      </c>
      <c r="D2888" s="20" t="str">
        <f t="shared" si="169"/>
        <v>01031 – B.C. ERSTEIN</v>
      </c>
      <c r="R2888" s="11" t="str">
        <f t="shared" si="170"/>
        <v>010318 W</v>
      </c>
      <c r="T2888"/>
    </row>
    <row r="2889" spans="2:20" ht="15.75" thickBot="1" x14ac:dyDescent="0.3">
      <c r="B2889" s="20" t="str">
        <f t="shared" si="167"/>
        <v>014807 N</v>
      </c>
      <c r="C2889" s="20" t="str">
        <f t="shared" si="168"/>
        <v>FEDERICI JEAN</v>
      </c>
      <c r="D2889" s="20" t="str">
        <f t="shared" si="169"/>
        <v>11003 – BILLARD CLUB BAN SAINT MARTIN</v>
      </c>
      <c r="R2889" s="11" t="str">
        <f t="shared" si="170"/>
        <v>014807 N</v>
      </c>
      <c r="T2889"/>
    </row>
    <row r="2890" spans="2:20" ht="15.75" thickBot="1" x14ac:dyDescent="0.3">
      <c r="B2890" s="20" t="str">
        <f t="shared" si="167"/>
        <v>015175 R</v>
      </c>
      <c r="C2890" s="20" t="str">
        <f t="shared" si="168"/>
        <v>FELLINI ANDRE</v>
      </c>
      <c r="D2890" s="20" t="str">
        <f t="shared" si="169"/>
        <v>11034 – BILLARD CLUB EPINAL</v>
      </c>
      <c r="R2890" s="11" t="str">
        <f t="shared" si="170"/>
        <v>015175 R</v>
      </c>
      <c r="T2890"/>
    </row>
    <row r="2891" spans="2:20" ht="15.75" thickBot="1" x14ac:dyDescent="0.3">
      <c r="B2891" s="20" t="str">
        <f t="shared" si="167"/>
        <v>128642 U</v>
      </c>
      <c r="C2891" s="20" t="str">
        <f t="shared" si="168"/>
        <v>FENDER YANNICK</v>
      </c>
      <c r="D2891" s="20" t="str">
        <f t="shared" si="169"/>
        <v>01020 – B.C. 1947 SELESTAT</v>
      </c>
      <c r="R2891" s="11" t="str">
        <f t="shared" si="170"/>
        <v>128642 U</v>
      </c>
      <c r="T2891"/>
    </row>
    <row r="2892" spans="2:20" ht="15.75" thickBot="1" x14ac:dyDescent="0.3">
      <c r="B2892" s="20" t="str">
        <f t="shared" si="167"/>
        <v>141073 X</v>
      </c>
      <c r="C2892" s="20" t="str">
        <f t="shared" si="168"/>
        <v>FERT JEAN</v>
      </c>
      <c r="D2892" s="20" t="str">
        <f t="shared" si="169"/>
        <v>11053 – BILLARD CLUB LINEEN</v>
      </c>
      <c r="R2892" s="11" t="str">
        <f t="shared" si="170"/>
        <v>141073 X</v>
      </c>
      <c r="T2892"/>
    </row>
    <row r="2893" spans="2:20" ht="15.75" thickBot="1" x14ac:dyDescent="0.3">
      <c r="B2893" s="20" t="str">
        <f t="shared" si="167"/>
        <v>010058 W</v>
      </c>
      <c r="C2893" s="20" t="str">
        <f t="shared" si="168"/>
        <v>FISCHER DENIS</v>
      </c>
      <c r="D2893" s="20" t="str">
        <f t="shared" si="169"/>
        <v>01004 – B.C. BISCHHEIM</v>
      </c>
      <c r="R2893" s="11" t="str">
        <f t="shared" si="170"/>
        <v>010058 W</v>
      </c>
      <c r="T2893"/>
    </row>
    <row r="2894" spans="2:20" ht="15.75" thickBot="1" x14ac:dyDescent="0.3">
      <c r="B2894" s="20" t="str">
        <f t="shared" si="167"/>
        <v>011457 R</v>
      </c>
      <c r="C2894" s="20" t="str">
        <f t="shared" si="168"/>
        <v>FORLEN BERTRAND</v>
      </c>
      <c r="D2894" s="20" t="str">
        <f t="shared" si="169"/>
        <v>01070 – FCM BILLARD</v>
      </c>
      <c r="R2894" s="11" t="str">
        <f t="shared" si="170"/>
        <v>011457 R</v>
      </c>
      <c r="T2894"/>
    </row>
    <row r="2895" spans="2:20" ht="15.75" thickBot="1" x14ac:dyDescent="0.3">
      <c r="B2895" s="20" t="str">
        <f t="shared" si="167"/>
        <v>011771 T</v>
      </c>
      <c r="C2895" s="20" t="str">
        <f t="shared" si="168"/>
        <v>FOURMET SEBASTIEN</v>
      </c>
      <c r="D2895" s="20" t="str">
        <f t="shared" si="169"/>
        <v>05041 – BILLARD CLUB DE GRAUVES</v>
      </c>
      <c r="R2895" s="11" t="str">
        <f t="shared" si="170"/>
        <v>011771 T</v>
      </c>
      <c r="T2895"/>
    </row>
    <row r="2896" spans="2:20" ht="15.75" thickBot="1" x14ac:dyDescent="0.3">
      <c r="B2896" s="20" t="str">
        <f t="shared" si="167"/>
        <v>011772 U</v>
      </c>
      <c r="C2896" s="20" t="str">
        <f t="shared" si="168"/>
        <v>FOURMET THIERRY</v>
      </c>
      <c r="D2896" s="20" t="str">
        <f t="shared" si="169"/>
        <v>05043 – ACAD. TAPIS VERT DE REIMS</v>
      </c>
      <c r="R2896" s="11" t="str">
        <f t="shared" si="170"/>
        <v>011772 U</v>
      </c>
      <c r="T2896"/>
    </row>
    <row r="2897" spans="2:20" ht="15.75" thickBot="1" x14ac:dyDescent="0.3">
      <c r="B2897" s="20" t="str">
        <f t="shared" si="167"/>
        <v>011935 B</v>
      </c>
      <c r="C2897" s="20" t="str">
        <f t="shared" si="168"/>
        <v>FRANCILLON PATRICK</v>
      </c>
      <c r="D2897" s="20" t="str">
        <f t="shared" si="169"/>
        <v>05034 – BILLARD TROYES AGGLO</v>
      </c>
      <c r="R2897" s="11" t="str">
        <f t="shared" si="170"/>
        <v>011935 B</v>
      </c>
      <c r="T2897"/>
    </row>
    <row r="2898" spans="2:20" ht="15.75" thickBot="1" x14ac:dyDescent="0.3">
      <c r="B2898" s="20" t="str">
        <f t="shared" si="167"/>
        <v>125724 O</v>
      </c>
      <c r="C2898" s="20" t="str">
        <f t="shared" si="168"/>
        <v>FRANCK MATTHIEU</v>
      </c>
      <c r="D2898" s="20" t="str">
        <f t="shared" si="169"/>
        <v>11005 – E.S. HAGONDANGE</v>
      </c>
      <c r="R2898" s="11" t="str">
        <f t="shared" si="170"/>
        <v>125724 O</v>
      </c>
      <c r="T2898"/>
    </row>
    <row r="2899" spans="2:20" ht="15.75" thickBot="1" x14ac:dyDescent="0.3">
      <c r="B2899" s="20" t="str">
        <f t="shared" si="167"/>
        <v>014742 A</v>
      </c>
      <c r="C2899" s="20" t="str">
        <f t="shared" si="168"/>
        <v>FRANCK PASCAL</v>
      </c>
      <c r="D2899" s="20" t="str">
        <f t="shared" si="169"/>
        <v>11005 – E.S. HAGONDANGE</v>
      </c>
      <c r="R2899" s="11" t="str">
        <f t="shared" si="170"/>
        <v>014742 A</v>
      </c>
      <c r="T2899"/>
    </row>
    <row r="2900" spans="2:20" ht="15.75" thickBot="1" x14ac:dyDescent="0.3">
      <c r="B2900" s="20" t="str">
        <f t="shared" si="167"/>
        <v>011816 M</v>
      </c>
      <c r="C2900" s="20" t="str">
        <f t="shared" si="168"/>
        <v>FRANTZ JEAN LUC</v>
      </c>
      <c r="D2900" s="20" t="str">
        <f t="shared" si="169"/>
        <v>05042 – ACAD.CHALONNAISE DE BILLARD</v>
      </c>
      <c r="R2900" s="11" t="str">
        <f t="shared" si="170"/>
        <v>011816 M</v>
      </c>
      <c r="T2900"/>
    </row>
    <row r="2901" spans="2:20" ht="15.75" thickBot="1" x14ac:dyDescent="0.3">
      <c r="B2901" s="20" t="str">
        <f t="shared" si="167"/>
        <v>120949 X</v>
      </c>
      <c r="C2901" s="20" t="str">
        <f t="shared" si="168"/>
        <v>FREESS ERIC</v>
      </c>
      <c r="D2901" s="20" t="str">
        <f t="shared" si="169"/>
        <v>01006 – AMICALE DE BILLARD ECKBOLSHEIM</v>
      </c>
      <c r="R2901" s="11" t="str">
        <f t="shared" si="170"/>
        <v>120949 X</v>
      </c>
      <c r="T2901"/>
    </row>
    <row r="2902" spans="2:20" ht="15.75" thickBot="1" x14ac:dyDescent="0.3">
      <c r="B2902" s="20" t="str">
        <f t="shared" si="167"/>
        <v>147570 C</v>
      </c>
      <c r="C2902" s="20" t="str">
        <f t="shared" si="168"/>
        <v>FRIEDEL STEPHANE</v>
      </c>
      <c r="D2902" s="20" t="str">
        <f t="shared" si="169"/>
        <v>11022 – ACADEMIE DE BILLARD SAINT-MAX / NANCY</v>
      </c>
      <c r="R2902" s="11" t="str">
        <f t="shared" si="170"/>
        <v>147570 C</v>
      </c>
      <c r="T2902"/>
    </row>
    <row r="2903" spans="2:20" ht="15.75" thickBot="1" x14ac:dyDescent="0.3">
      <c r="B2903" s="20" t="str">
        <f t="shared" si="167"/>
        <v>159145 J</v>
      </c>
      <c r="C2903" s="20" t="str">
        <f t="shared" si="168"/>
        <v>FRITSCH JEAN PIERRE</v>
      </c>
      <c r="D2903" s="20" t="str">
        <f t="shared" si="169"/>
        <v>01049 – B.C. BARR</v>
      </c>
      <c r="R2903" s="11" t="str">
        <f t="shared" si="170"/>
        <v>159145 J</v>
      </c>
      <c r="T2903"/>
    </row>
    <row r="2904" spans="2:20" ht="15.75" thickBot="1" x14ac:dyDescent="0.3">
      <c r="B2904" s="20" t="str">
        <f t="shared" si="167"/>
        <v>176831 H</v>
      </c>
      <c r="C2904" s="20" t="str">
        <f t="shared" si="168"/>
        <v>FROHNHOFER DOUBLON GEORGES</v>
      </c>
      <c r="D2904" s="20" t="str">
        <f t="shared" si="169"/>
        <v>01041 – COLMAR BILLARD CLUB 71</v>
      </c>
      <c r="R2904" s="11" t="str">
        <f t="shared" si="170"/>
        <v>176831 H</v>
      </c>
      <c r="T2904"/>
    </row>
    <row r="2905" spans="2:20" ht="15.75" thickBot="1" x14ac:dyDescent="0.3">
      <c r="B2905" s="20" t="str">
        <f t="shared" si="167"/>
        <v>015331 R</v>
      </c>
      <c r="C2905" s="20" t="str">
        <f t="shared" si="168"/>
        <v>FRONTON JEAN PIERRE</v>
      </c>
      <c r="D2905" s="20" t="str">
        <f t="shared" si="169"/>
        <v>11032 – BILLARD CLUB HOMECOURT</v>
      </c>
      <c r="R2905" s="11" t="str">
        <f t="shared" si="170"/>
        <v>015331 R</v>
      </c>
      <c r="T2905"/>
    </row>
    <row r="2906" spans="2:20" ht="15.75" thickBot="1" x14ac:dyDescent="0.3">
      <c r="B2906" s="20" t="str">
        <f t="shared" si="167"/>
        <v>010169 D</v>
      </c>
      <c r="C2906" s="20" t="str">
        <f t="shared" si="168"/>
        <v>FUCHS PATRICK</v>
      </c>
      <c r="D2906" s="20" t="str">
        <f t="shared" si="169"/>
        <v>01016 – B.C. HAGUENAU</v>
      </c>
      <c r="R2906" s="11" t="str">
        <f t="shared" si="170"/>
        <v>010169 D</v>
      </c>
      <c r="T2906"/>
    </row>
    <row r="2907" spans="2:20" ht="15.75" thickBot="1" x14ac:dyDescent="0.3">
      <c r="B2907" s="20" t="str">
        <f t="shared" si="167"/>
        <v>010050 O</v>
      </c>
      <c r="C2907" s="20" t="str">
        <f t="shared" si="168"/>
        <v>FUCHS PIERRE</v>
      </c>
      <c r="D2907" s="20" t="str">
        <f t="shared" si="169"/>
        <v>01031 – B.C. ERSTEIN</v>
      </c>
      <c r="R2907" s="11" t="str">
        <f t="shared" si="170"/>
        <v>010050 O</v>
      </c>
      <c r="T2907"/>
    </row>
    <row r="2908" spans="2:20" ht="15.75" thickBot="1" x14ac:dyDescent="0.3">
      <c r="B2908" s="20" t="str">
        <f t="shared" si="167"/>
        <v>159716 E</v>
      </c>
      <c r="C2908" s="20" t="str">
        <f t="shared" si="168"/>
        <v>FUHRMANN JEAN JACQUES</v>
      </c>
      <c r="D2908" s="20" t="str">
        <f t="shared" si="169"/>
        <v>11051 – BILLARD CLUB BARISIEN</v>
      </c>
      <c r="R2908" s="11" t="str">
        <f t="shared" si="170"/>
        <v>159716 E</v>
      </c>
      <c r="T2908"/>
    </row>
    <row r="2909" spans="2:20" ht="15.75" thickBot="1" x14ac:dyDescent="0.3">
      <c r="B2909" s="20" t="str">
        <f t="shared" si="167"/>
        <v>167172 J</v>
      </c>
      <c r="C2909" s="20" t="str">
        <f t="shared" si="168"/>
        <v>GASKA JEAN RAYMOND</v>
      </c>
      <c r="D2909" s="20" t="str">
        <f t="shared" si="169"/>
        <v>05040 – EPERNAY BILLARD CLUB</v>
      </c>
      <c r="R2909" s="11" t="str">
        <f t="shared" si="170"/>
        <v>167172 J</v>
      </c>
      <c r="T2909"/>
    </row>
    <row r="2910" spans="2:20" ht="15.75" thickBot="1" x14ac:dyDescent="0.3">
      <c r="B2910" s="20" t="str">
        <f t="shared" si="167"/>
        <v>152799 L</v>
      </c>
      <c r="C2910" s="20" t="str">
        <f t="shared" si="168"/>
        <v>GAUDEFROY ALAIN</v>
      </c>
      <c r="D2910" s="20" t="str">
        <f t="shared" si="169"/>
        <v>05047 – BILLARD CLUB SEZANNAIS</v>
      </c>
      <c r="R2910" s="11" t="str">
        <f t="shared" si="170"/>
        <v>152799 L</v>
      </c>
      <c r="T2910"/>
    </row>
    <row r="2911" spans="2:20" ht="15.75" thickBot="1" x14ac:dyDescent="0.3">
      <c r="B2911" s="20" t="str">
        <f t="shared" si="167"/>
        <v>015400 I</v>
      </c>
      <c r="C2911" s="20" t="str">
        <f t="shared" si="168"/>
        <v>GEORGES BERTRAND</v>
      </c>
      <c r="D2911" s="20" t="str">
        <f t="shared" si="169"/>
        <v>11005 – E.S. HAGONDANGE</v>
      </c>
      <c r="R2911" s="11" t="str">
        <f t="shared" si="170"/>
        <v>015400 I</v>
      </c>
      <c r="T2911"/>
    </row>
    <row r="2912" spans="2:20" ht="15.75" thickBot="1" x14ac:dyDescent="0.3">
      <c r="B2912" s="20" t="str">
        <f t="shared" si="167"/>
        <v>014808 O</v>
      </c>
      <c r="C2912" s="20" t="str">
        <f t="shared" si="168"/>
        <v>GEORGES MARCEL</v>
      </c>
      <c r="D2912" s="20" t="str">
        <f t="shared" si="169"/>
        <v>11003 – BILLARD CLUB BAN SAINT MARTIN</v>
      </c>
      <c r="R2912" s="11" t="str">
        <f t="shared" si="170"/>
        <v>014808 O</v>
      </c>
      <c r="T2912"/>
    </row>
    <row r="2913" spans="2:20" ht="15.75" thickBot="1" x14ac:dyDescent="0.3">
      <c r="B2913" s="20" t="str">
        <f t="shared" si="167"/>
        <v>010166 A</v>
      </c>
      <c r="C2913" s="20" t="str">
        <f t="shared" si="168"/>
        <v>GERBER YVAN</v>
      </c>
      <c r="D2913" s="20" t="str">
        <f t="shared" si="169"/>
        <v>01006 – AMICALE DE BILLARD ECKBOLSHEIM</v>
      </c>
      <c r="R2913" s="11" t="str">
        <f t="shared" si="170"/>
        <v>010166 A</v>
      </c>
      <c r="T2913"/>
    </row>
    <row r="2914" spans="2:20" ht="15.75" thickBot="1" x14ac:dyDescent="0.3">
      <c r="B2914" s="20" t="str">
        <f t="shared" si="167"/>
        <v>156409 K</v>
      </c>
      <c r="C2914" s="20" t="str">
        <f t="shared" si="168"/>
        <v>GERMAIN YANNICK</v>
      </c>
      <c r="D2914" s="20" t="str">
        <f t="shared" si="169"/>
        <v>11034 – BILLARD CLUB EPINAL</v>
      </c>
      <c r="R2914" s="11" t="str">
        <f t="shared" si="170"/>
        <v>156409 K</v>
      </c>
      <c r="T2914"/>
    </row>
    <row r="2915" spans="2:20" ht="15.75" thickBot="1" x14ac:dyDescent="0.3">
      <c r="B2915" s="20" t="str">
        <f t="shared" si="167"/>
        <v>015141 J</v>
      </c>
      <c r="C2915" s="20" t="str">
        <f t="shared" si="168"/>
        <v>GIRROUARD PATRICK</v>
      </c>
      <c r="D2915" s="20" t="str">
        <f t="shared" si="169"/>
        <v>11053 – BILLARD CLUB LINEEN</v>
      </c>
      <c r="R2915" s="11" t="str">
        <f t="shared" si="170"/>
        <v>015141 J</v>
      </c>
      <c r="T2915"/>
    </row>
    <row r="2916" spans="2:20" ht="15.75" thickBot="1" x14ac:dyDescent="0.3">
      <c r="B2916" s="20" t="str">
        <f t="shared" si="167"/>
        <v>141286 C</v>
      </c>
      <c r="C2916" s="20" t="str">
        <f t="shared" si="168"/>
        <v>GODARD JEAN PIERRE</v>
      </c>
      <c r="D2916" s="20" t="str">
        <f t="shared" si="169"/>
        <v>05034 – BILLARD TROYES AGGLO</v>
      </c>
      <c r="R2916" s="11" t="str">
        <f t="shared" si="170"/>
        <v>141286 C</v>
      </c>
      <c r="T2916"/>
    </row>
    <row r="2917" spans="2:20" ht="15.75" thickBot="1" x14ac:dyDescent="0.3">
      <c r="B2917" s="20" t="str">
        <f t="shared" si="167"/>
        <v>101999 B</v>
      </c>
      <c r="C2917" s="20" t="str">
        <f t="shared" si="168"/>
        <v>GOEPFERT JEAN JACQUES</v>
      </c>
      <c r="D2917" s="20" t="str">
        <f t="shared" si="169"/>
        <v>01041 – COLMAR BILLARD CLUB 71</v>
      </c>
      <c r="R2917" s="11" t="str">
        <f t="shared" si="170"/>
        <v>101999 B</v>
      </c>
      <c r="T2917"/>
    </row>
    <row r="2918" spans="2:20" ht="15.75" thickBot="1" x14ac:dyDescent="0.3">
      <c r="B2918" s="20" t="str">
        <f t="shared" si="167"/>
        <v>107147 B</v>
      </c>
      <c r="C2918" s="20" t="str">
        <f t="shared" si="168"/>
        <v>GOUVERNEL PIERRE</v>
      </c>
      <c r="D2918" s="20" t="str">
        <f t="shared" si="169"/>
        <v>11067 – BILLARD CLUB FLORANGE</v>
      </c>
      <c r="R2918" s="11" t="str">
        <f t="shared" si="170"/>
        <v>107147 B</v>
      </c>
      <c r="T2918"/>
    </row>
    <row r="2919" spans="2:20" ht="15.75" thickBot="1" x14ac:dyDescent="0.3">
      <c r="B2919" s="20" t="str">
        <f t="shared" si="167"/>
        <v>120954 C</v>
      </c>
      <c r="C2919" s="20" t="str">
        <f t="shared" si="168"/>
        <v>GRAMAIN DOMINIQUE</v>
      </c>
      <c r="D2919" s="20" t="str">
        <f t="shared" si="169"/>
        <v>01004 – B.C. BISCHHEIM</v>
      </c>
      <c r="R2919" s="11" t="str">
        <f t="shared" si="170"/>
        <v>120954 C</v>
      </c>
      <c r="T2919"/>
    </row>
    <row r="2920" spans="2:20" ht="15.75" thickBot="1" x14ac:dyDescent="0.3">
      <c r="B2920" s="20" t="str">
        <f t="shared" si="167"/>
        <v>015575 B</v>
      </c>
      <c r="C2920" s="20" t="str">
        <f t="shared" si="168"/>
        <v>GRIMLER WILFRIED</v>
      </c>
      <c r="D2920" s="20" t="str">
        <f t="shared" si="169"/>
        <v>11032 – BILLARD CLUB HOMECOURT</v>
      </c>
      <c r="R2920" s="11" t="str">
        <f t="shared" si="170"/>
        <v>015575 B</v>
      </c>
      <c r="T2920"/>
    </row>
    <row r="2921" spans="2:20" ht="15.75" thickBot="1" x14ac:dyDescent="0.3">
      <c r="B2921" s="20" t="str">
        <f t="shared" si="167"/>
        <v>135192 S</v>
      </c>
      <c r="C2921" s="20" t="str">
        <f t="shared" si="168"/>
        <v>GROSDEMANGE BERNARD</v>
      </c>
      <c r="D2921" s="20" t="str">
        <f t="shared" si="169"/>
        <v>11034 – BILLARD CLUB EPINAL</v>
      </c>
      <c r="R2921" s="11" t="str">
        <f t="shared" si="170"/>
        <v>135192 S</v>
      </c>
      <c r="T2921"/>
    </row>
    <row r="2922" spans="2:20" ht="15.75" thickBot="1" x14ac:dyDescent="0.3">
      <c r="B2922" s="20" t="str">
        <f t="shared" si="167"/>
        <v>143970 I</v>
      </c>
      <c r="C2922" s="20" t="str">
        <f t="shared" si="168"/>
        <v>GRUYER PASCAL</v>
      </c>
      <c r="D2922" s="20" t="str">
        <f t="shared" si="169"/>
        <v>05035 – ROMILLY SPORT 10 SECTION BILLARD</v>
      </c>
      <c r="R2922" s="11" t="str">
        <f t="shared" si="170"/>
        <v>143970 I</v>
      </c>
      <c r="T2922"/>
    </row>
    <row r="2923" spans="2:20" ht="15.75" thickBot="1" x14ac:dyDescent="0.3">
      <c r="B2923" s="20" t="str">
        <f t="shared" si="167"/>
        <v>015355 P</v>
      </c>
      <c r="C2923" s="20" t="str">
        <f t="shared" si="168"/>
        <v>GUERY PATRICK</v>
      </c>
      <c r="D2923" s="20" t="str">
        <f t="shared" si="169"/>
        <v>11073 – BILLARD CLUB GERARDMER</v>
      </c>
      <c r="R2923" s="11" t="str">
        <f t="shared" si="170"/>
        <v>015355 P</v>
      </c>
      <c r="T2923"/>
    </row>
    <row r="2924" spans="2:20" ht="15.75" thickBot="1" x14ac:dyDescent="0.3">
      <c r="B2924" s="20" t="str">
        <f t="shared" si="167"/>
        <v>101989 R</v>
      </c>
      <c r="C2924" s="20" t="str">
        <f t="shared" si="168"/>
        <v>GUIOT FABRICE</v>
      </c>
      <c r="D2924" s="20" t="str">
        <f t="shared" si="169"/>
        <v>01006 – AMICALE DE BILLARD ECKBOLSHEIM</v>
      </c>
      <c r="R2924" s="11" t="str">
        <f t="shared" si="170"/>
        <v>101989 R</v>
      </c>
      <c r="T2924"/>
    </row>
    <row r="2925" spans="2:20" ht="15.75" thickBot="1" x14ac:dyDescent="0.3">
      <c r="B2925" s="20" t="str">
        <f t="shared" si="167"/>
        <v>010315 T</v>
      </c>
      <c r="C2925" s="20" t="str">
        <f t="shared" si="168"/>
        <v>GUIOT RICHARD</v>
      </c>
      <c r="D2925" s="20" t="str">
        <f t="shared" si="169"/>
        <v>01020 – B.C. 1947 SELESTAT</v>
      </c>
      <c r="R2925" s="11" t="str">
        <f t="shared" si="170"/>
        <v>010315 T</v>
      </c>
      <c r="T2925"/>
    </row>
    <row r="2926" spans="2:20" ht="15.75" thickBot="1" x14ac:dyDescent="0.3">
      <c r="B2926" s="20" t="str">
        <f t="shared" si="167"/>
        <v>015126 U</v>
      </c>
      <c r="C2926" s="20" t="str">
        <f t="shared" si="168"/>
        <v>GUIOT SYLVAIN</v>
      </c>
      <c r="D2926" s="20" t="str">
        <f t="shared" si="169"/>
        <v>11063 – S.A.VERDUN SECTION BILLARD</v>
      </c>
      <c r="R2926" s="11" t="str">
        <f t="shared" si="170"/>
        <v>015126 U</v>
      </c>
      <c r="T2926"/>
    </row>
    <row r="2927" spans="2:20" ht="15.75" thickBot="1" x14ac:dyDescent="0.3">
      <c r="B2927" s="20" t="str">
        <f t="shared" si="167"/>
        <v>011938 E</v>
      </c>
      <c r="C2927" s="20" t="str">
        <f t="shared" si="168"/>
        <v>GUY BERNARD</v>
      </c>
      <c r="D2927" s="20" t="str">
        <f t="shared" si="169"/>
        <v>05035 – ROMILLY SPORT 10 SECTION BILLARD</v>
      </c>
      <c r="R2927" s="11" t="str">
        <f t="shared" si="170"/>
        <v>011938 E</v>
      </c>
      <c r="T2927"/>
    </row>
    <row r="2928" spans="2:20" ht="15.75" thickBot="1" x14ac:dyDescent="0.3">
      <c r="B2928" s="20" t="str">
        <f t="shared" si="167"/>
        <v>137302 W</v>
      </c>
      <c r="C2928" s="20" t="str">
        <f t="shared" si="168"/>
        <v>HABY JEAN</v>
      </c>
      <c r="D2928" s="20" t="str">
        <f t="shared" si="169"/>
        <v>01041 – COLMAR BILLARD CLUB 71</v>
      </c>
      <c r="R2928" s="11" t="str">
        <f t="shared" si="170"/>
        <v>137302 W</v>
      </c>
      <c r="T2928"/>
    </row>
    <row r="2929" spans="2:20" ht="15.75" thickBot="1" x14ac:dyDescent="0.3">
      <c r="B2929" s="20" t="str">
        <f t="shared" si="167"/>
        <v>103799 H</v>
      </c>
      <c r="C2929" s="20" t="str">
        <f t="shared" si="168"/>
        <v>HAININ ERIC</v>
      </c>
      <c r="D2929" s="20" t="str">
        <f t="shared" si="169"/>
        <v>11032 – BILLARD CLUB HOMECOURT</v>
      </c>
      <c r="R2929" s="11" t="str">
        <f t="shared" si="170"/>
        <v>103799 H</v>
      </c>
      <c r="T2929"/>
    </row>
    <row r="2930" spans="2:20" ht="15.75" thickBot="1" x14ac:dyDescent="0.3">
      <c r="B2930" s="20" t="str">
        <f t="shared" ref="B2930:B2993" si="171">N130</f>
        <v>122984 E</v>
      </c>
      <c r="C2930" s="20" t="str">
        <f t="shared" ref="C2930:C2993" si="172">O130</f>
        <v>HALET FABRICE</v>
      </c>
      <c r="D2930" s="20" t="str">
        <f t="shared" ref="D2930:D2993" si="173">P130</f>
        <v>05041 – BILLARD CLUB DE GRAUVES</v>
      </c>
      <c r="R2930" s="11" t="str">
        <f t="shared" si="170"/>
        <v>122984 E</v>
      </c>
      <c r="T2930"/>
    </row>
    <row r="2931" spans="2:20" ht="15.75" thickBot="1" x14ac:dyDescent="0.3">
      <c r="B2931" s="20" t="str">
        <f t="shared" si="171"/>
        <v>172063 A</v>
      </c>
      <c r="C2931" s="20" t="str">
        <f t="shared" si="172"/>
        <v>HANTZ LAURENT</v>
      </c>
      <c r="D2931" s="20" t="str">
        <f t="shared" si="173"/>
        <v>01004 – B.C. BISCHHEIM</v>
      </c>
      <c r="R2931" s="11" t="str">
        <f t="shared" si="170"/>
        <v>172063 A</v>
      </c>
      <c r="T2931"/>
    </row>
    <row r="2932" spans="2:20" ht="15.75" thickBot="1" x14ac:dyDescent="0.3">
      <c r="B2932" s="20" t="str">
        <f t="shared" si="171"/>
        <v>015094 O</v>
      </c>
      <c r="C2932" s="20" t="str">
        <f t="shared" si="172"/>
        <v>HATIER OLIVIER</v>
      </c>
      <c r="D2932" s="20" t="str">
        <f t="shared" si="173"/>
        <v>11050 – BILLARD CLUB SAINT MIHIEL</v>
      </c>
      <c r="R2932" s="11" t="str">
        <f t="shared" si="170"/>
        <v>015094 O</v>
      </c>
      <c r="T2932"/>
    </row>
    <row r="2933" spans="2:20" ht="15.75" thickBot="1" x14ac:dyDescent="0.3">
      <c r="B2933" s="20" t="str">
        <f t="shared" si="171"/>
        <v>010177 L</v>
      </c>
      <c r="C2933" s="20" t="str">
        <f t="shared" si="172"/>
        <v>HEINRICH RENE</v>
      </c>
      <c r="D2933" s="20" t="str">
        <f t="shared" si="173"/>
        <v>01016 – B.C. HAGUENAU</v>
      </c>
      <c r="R2933" s="11" t="str">
        <f t="shared" si="170"/>
        <v>010177 L</v>
      </c>
      <c r="T2933"/>
    </row>
    <row r="2934" spans="2:20" ht="15.75" thickBot="1" x14ac:dyDescent="0.3">
      <c r="B2934" s="20" t="str">
        <f t="shared" si="171"/>
        <v>132373 H</v>
      </c>
      <c r="C2934" s="20" t="str">
        <f t="shared" si="172"/>
        <v>HEMARD GILLES</v>
      </c>
      <c r="D2934" s="20" t="str">
        <f t="shared" si="173"/>
        <v>05028 – BILLARD CLUB DE MARIGNY ST FLAVY</v>
      </c>
      <c r="R2934" s="11" t="str">
        <f t="shared" si="170"/>
        <v>132373 H</v>
      </c>
      <c r="T2934"/>
    </row>
    <row r="2935" spans="2:20" ht="15.75" thickBot="1" x14ac:dyDescent="0.3">
      <c r="B2935" s="20" t="str">
        <f t="shared" si="171"/>
        <v>011753 B</v>
      </c>
      <c r="C2935" s="20" t="str">
        <f t="shared" si="172"/>
        <v>HENRY MICHEL</v>
      </c>
      <c r="D2935" s="20" t="str">
        <f t="shared" si="173"/>
        <v>05034 – BILLARD TROYES AGGLO</v>
      </c>
      <c r="R2935" s="11" t="str">
        <f t="shared" si="170"/>
        <v>011753 B</v>
      </c>
      <c r="T2935"/>
    </row>
    <row r="2936" spans="2:20" ht="15.75" thickBot="1" x14ac:dyDescent="0.3">
      <c r="B2936" s="20" t="str">
        <f t="shared" si="171"/>
        <v>010155 P</v>
      </c>
      <c r="C2936" s="20" t="str">
        <f t="shared" si="172"/>
        <v>HERMANN CLAUDE</v>
      </c>
      <c r="D2936" s="20" t="str">
        <f t="shared" si="173"/>
        <v>01031 – B.C. ERSTEIN</v>
      </c>
      <c r="R2936" s="11" t="str">
        <f t="shared" si="170"/>
        <v>010155 P</v>
      </c>
      <c r="T2936"/>
    </row>
    <row r="2937" spans="2:20" ht="15.75" thickBot="1" x14ac:dyDescent="0.3">
      <c r="B2937" s="20" t="str">
        <f t="shared" si="171"/>
        <v>131594 I</v>
      </c>
      <c r="C2937" s="20" t="str">
        <f t="shared" si="172"/>
        <v>HERTFELDER BERNARD</v>
      </c>
      <c r="D2937" s="20" t="str">
        <f t="shared" si="173"/>
        <v>01020 – B.C. 1947 SELESTAT</v>
      </c>
      <c r="R2937" s="11" t="str">
        <f t="shared" si="170"/>
        <v>131594 I</v>
      </c>
      <c r="T2937"/>
    </row>
    <row r="2938" spans="2:20" ht="15.75" thickBot="1" x14ac:dyDescent="0.3">
      <c r="B2938" s="20" t="str">
        <f t="shared" si="171"/>
        <v>125595 P</v>
      </c>
      <c r="C2938" s="20" t="str">
        <f t="shared" si="172"/>
        <v>HEYDMANN CLAUDE</v>
      </c>
      <c r="D2938" s="20" t="str">
        <f t="shared" si="173"/>
        <v>01004 – B.C. BISCHHEIM</v>
      </c>
      <c r="R2938" s="11" t="str">
        <f t="shared" si="170"/>
        <v>125595 P</v>
      </c>
      <c r="T2938"/>
    </row>
    <row r="2939" spans="2:20" ht="15.75" thickBot="1" x14ac:dyDescent="0.3">
      <c r="B2939" s="20" t="str">
        <f t="shared" si="171"/>
        <v>010181 P</v>
      </c>
      <c r="C2939" s="20" t="str">
        <f t="shared" si="172"/>
        <v>HOFFER PASCAL</v>
      </c>
      <c r="D2939" s="20" t="str">
        <f t="shared" si="173"/>
        <v>01041 – COLMAR BILLARD CLUB 71</v>
      </c>
      <c r="R2939" s="11" t="str">
        <f t="shared" si="170"/>
        <v>010181 P</v>
      </c>
      <c r="T2939"/>
    </row>
    <row r="2940" spans="2:20" ht="15.75" thickBot="1" x14ac:dyDescent="0.3">
      <c r="B2940" s="20" t="str">
        <f t="shared" si="171"/>
        <v>132245 J</v>
      </c>
      <c r="C2940" s="20" t="str">
        <f t="shared" si="172"/>
        <v>HOLBEIN JEAN LOUIS</v>
      </c>
      <c r="D2940" s="20" t="str">
        <f t="shared" si="173"/>
        <v>01041 – COLMAR BILLARD CLUB 71</v>
      </c>
      <c r="R2940" s="11" t="str">
        <f t="shared" si="170"/>
        <v>132245 J</v>
      </c>
      <c r="T2940"/>
    </row>
    <row r="2941" spans="2:20" ht="15.75" thickBot="1" x14ac:dyDescent="0.3">
      <c r="B2941" s="20" t="str">
        <f t="shared" si="171"/>
        <v>142280 I</v>
      </c>
      <c r="C2941" s="20" t="str">
        <f t="shared" si="172"/>
        <v>HUGEL FERNAND</v>
      </c>
      <c r="D2941" s="20" t="str">
        <f t="shared" si="173"/>
        <v>01010 – B.C. LINGOLSHEIM</v>
      </c>
      <c r="R2941" s="11" t="str">
        <f t="shared" si="170"/>
        <v>142280 I</v>
      </c>
      <c r="T2941"/>
    </row>
    <row r="2942" spans="2:20" ht="15.75" thickBot="1" x14ac:dyDescent="0.3">
      <c r="B2942" s="20" t="str">
        <f t="shared" si="171"/>
        <v>011790 M</v>
      </c>
      <c r="C2942" s="20" t="str">
        <f t="shared" si="172"/>
        <v>HUGUES FRANCIS</v>
      </c>
      <c r="D2942" s="20" t="str">
        <f t="shared" si="173"/>
        <v>05042 – ACAD.CHALONNAISE DE BILLARD</v>
      </c>
      <c r="R2942" s="11" t="str">
        <f t="shared" si="170"/>
        <v>011790 M</v>
      </c>
      <c r="T2942"/>
    </row>
    <row r="2943" spans="2:20" ht="15.75" thickBot="1" x14ac:dyDescent="0.3">
      <c r="B2943" s="20" t="str">
        <f t="shared" si="171"/>
        <v>186603 E</v>
      </c>
      <c r="C2943" s="20" t="str">
        <f t="shared" si="172"/>
        <v>HUMBERT BRUNO</v>
      </c>
      <c r="D2943" s="20" t="str">
        <f t="shared" si="173"/>
        <v>11034 – BILLARD CLUB EPINAL</v>
      </c>
      <c r="R2943" s="11" t="str">
        <f t="shared" si="170"/>
        <v>186603 E</v>
      </c>
      <c r="T2943"/>
    </row>
    <row r="2944" spans="2:20" ht="15.75" thickBot="1" x14ac:dyDescent="0.3">
      <c r="B2944" s="20" t="str">
        <f t="shared" si="171"/>
        <v>011733 H</v>
      </c>
      <c r="C2944" s="20" t="str">
        <f t="shared" si="172"/>
        <v>HUSSON PHILIPPE</v>
      </c>
      <c r="D2944" s="20" t="str">
        <f t="shared" si="173"/>
        <v>05001 – ACAD.CHARLEVILLE-MEZIERES</v>
      </c>
      <c r="R2944" s="11" t="str">
        <f t="shared" si="170"/>
        <v>011733 H</v>
      </c>
      <c r="T2944"/>
    </row>
    <row r="2945" spans="2:20" ht="15.75" thickBot="1" x14ac:dyDescent="0.3">
      <c r="B2945" s="20" t="str">
        <f t="shared" si="171"/>
        <v>132184 A</v>
      </c>
      <c r="C2945" s="20" t="str">
        <f t="shared" si="172"/>
        <v>HUSSON SERGE</v>
      </c>
      <c r="D2945" s="20" t="str">
        <f t="shared" si="173"/>
        <v>05043 – ACAD. TAPIS VERT DE REIMS</v>
      </c>
      <c r="R2945" s="11" t="str">
        <f t="shared" si="170"/>
        <v>132184 A</v>
      </c>
      <c r="T2945"/>
    </row>
    <row r="2946" spans="2:20" ht="15.75" thickBot="1" x14ac:dyDescent="0.3">
      <c r="B2946" s="20" t="str">
        <f t="shared" si="171"/>
        <v>015290 C</v>
      </c>
      <c r="C2946" s="20" t="str">
        <f t="shared" si="172"/>
        <v>INFANTINO BENEDETTO</v>
      </c>
      <c r="D2946" s="20" t="str">
        <f t="shared" si="173"/>
        <v>11037 – C.B. PETITE ROSSELLE</v>
      </c>
      <c r="R2946" s="11" t="str">
        <f t="shared" ref="R2946:R3009" si="174">B2946</f>
        <v>015290 C</v>
      </c>
      <c r="T2946"/>
    </row>
    <row r="2947" spans="2:20" ht="15.75" thickBot="1" x14ac:dyDescent="0.3">
      <c r="B2947" s="20" t="str">
        <f t="shared" si="171"/>
        <v>014917 T</v>
      </c>
      <c r="C2947" s="20" t="str">
        <f t="shared" si="172"/>
        <v>IPPOLITO SERGE</v>
      </c>
      <c r="D2947" s="20" t="str">
        <f t="shared" si="173"/>
        <v>11037 – C.B. PETITE ROSSELLE</v>
      </c>
      <c r="R2947" s="11" t="str">
        <f t="shared" si="174"/>
        <v>014917 T</v>
      </c>
      <c r="T2947"/>
    </row>
    <row r="2948" spans="2:20" ht="15.75" thickBot="1" x14ac:dyDescent="0.3">
      <c r="B2948" s="20" t="str">
        <f t="shared" si="171"/>
        <v>014860 O</v>
      </c>
      <c r="C2948" s="20" t="str">
        <f t="shared" si="172"/>
        <v>ISSELIN GUY</v>
      </c>
      <c r="D2948" s="20" t="str">
        <f t="shared" si="173"/>
        <v>11055 – BILLARD CLUB TOULOIS</v>
      </c>
      <c r="R2948" s="11" t="str">
        <f t="shared" si="174"/>
        <v>014860 O</v>
      </c>
      <c r="T2948"/>
    </row>
    <row r="2949" spans="2:20" ht="15.75" thickBot="1" x14ac:dyDescent="0.3">
      <c r="B2949" s="20" t="str">
        <f t="shared" si="171"/>
        <v>140750 M</v>
      </c>
      <c r="C2949" s="20" t="str">
        <f t="shared" si="172"/>
        <v>JACQUEMIN CHRISTIAN</v>
      </c>
      <c r="D2949" s="20" t="str">
        <f t="shared" si="173"/>
        <v>11034 – BILLARD CLUB EPINAL</v>
      </c>
      <c r="R2949" s="11" t="str">
        <f t="shared" si="174"/>
        <v>140750 M</v>
      </c>
      <c r="T2949"/>
    </row>
    <row r="2950" spans="2:20" ht="15.75" thickBot="1" x14ac:dyDescent="0.3">
      <c r="B2950" s="20" t="str">
        <f t="shared" si="171"/>
        <v>014913 P</v>
      </c>
      <c r="C2950" s="20" t="str">
        <f t="shared" si="172"/>
        <v>JACQUEMIN JOEL</v>
      </c>
      <c r="D2950" s="20" t="str">
        <f t="shared" si="173"/>
        <v>11034 – BILLARD CLUB EPINAL</v>
      </c>
      <c r="R2950" s="11" t="str">
        <f t="shared" si="174"/>
        <v>014913 P</v>
      </c>
      <c r="T2950"/>
    </row>
    <row r="2951" spans="2:20" ht="15.75" thickBot="1" x14ac:dyDescent="0.3">
      <c r="B2951" s="20" t="str">
        <f t="shared" si="171"/>
        <v>014809 P</v>
      </c>
      <c r="C2951" s="20" t="str">
        <f t="shared" si="172"/>
        <v>JACQUIN ALAIN</v>
      </c>
      <c r="D2951" s="20" t="str">
        <f t="shared" si="173"/>
        <v>11003 – BILLARD CLUB BAN SAINT MARTIN</v>
      </c>
      <c r="R2951" s="11" t="str">
        <f t="shared" si="174"/>
        <v>014809 P</v>
      </c>
      <c r="T2951"/>
    </row>
    <row r="2952" spans="2:20" ht="15.75" thickBot="1" x14ac:dyDescent="0.3">
      <c r="B2952" s="20" t="str">
        <f t="shared" si="171"/>
        <v>015288 A</v>
      </c>
      <c r="C2952" s="20" t="str">
        <f t="shared" si="172"/>
        <v>JAFFRE CHRISTOPHE</v>
      </c>
      <c r="D2952" s="20" t="str">
        <f t="shared" si="173"/>
        <v>11051 – BILLARD CLUB BARISIEN</v>
      </c>
      <c r="R2952" s="11" t="str">
        <f t="shared" si="174"/>
        <v>015288 A</v>
      </c>
      <c r="T2952"/>
    </row>
    <row r="2953" spans="2:20" ht="15.75" thickBot="1" x14ac:dyDescent="0.3">
      <c r="B2953" s="20" t="str">
        <f t="shared" si="171"/>
        <v>132036 I</v>
      </c>
      <c r="C2953" s="20" t="str">
        <f t="shared" si="172"/>
        <v>JAHN WILFRIED</v>
      </c>
      <c r="D2953" s="20" t="str">
        <f t="shared" si="173"/>
        <v>01002 – B.C 1935 STRASBOURG-SCHILTIGHEIM</v>
      </c>
      <c r="R2953" s="11" t="str">
        <f t="shared" si="174"/>
        <v>132036 I</v>
      </c>
      <c r="T2953"/>
    </row>
    <row r="2954" spans="2:20" ht="15.75" thickBot="1" x14ac:dyDescent="0.3">
      <c r="B2954" s="20" t="str">
        <f t="shared" si="171"/>
        <v>010390 Q</v>
      </c>
      <c r="C2954" s="20" t="str">
        <f t="shared" si="172"/>
        <v>JANNIN BERNARD</v>
      </c>
      <c r="D2954" s="20" t="str">
        <f t="shared" si="173"/>
        <v>01049 – B.C. BARR</v>
      </c>
      <c r="R2954" s="11" t="str">
        <f t="shared" si="174"/>
        <v>010390 Q</v>
      </c>
      <c r="T2954"/>
    </row>
    <row r="2955" spans="2:20" ht="15.75" thickBot="1" x14ac:dyDescent="0.3">
      <c r="B2955" s="20" t="str">
        <f t="shared" si="171"/>
        <v>181741 V</v>
      </c>
      <c r="C2955" s="20" t="str">
        <f t="shared" si="172"/>
        <v>JOLY PASCAL</v>
      </c>
      <c r="D2955" s="20" t="str">
        <f t="shared" si="173"/>
        <v>11034 – BILLARD CLUB EPINAL</v>
      </c>
      <c r="R2955" s="11" t="str">
        <f t="shared" si="174"/>
        <v>181741 V</v>
      </c>
      <c r="T2955"/>
    </row>
    <row r="2956" spans="2:20" ht="15.75" thickBot="1" x14ac:dyDescent="0.3">
      <c r="B2956" s="20" t="str">
        <f t="shared" si="171"/>
        <v>125815 B</v>
      </c>
      <c r="C2956" s="20" t="str">
        <f t="shared" si="172"/>
        <v>JONARD MATTHIEU</v>
      </c>
      <c r="D2956" s="20" t="str">
        <f t="shared" si="173"/>
        <v>05043 – ACAD. TAPIS VERT DE REIMS</v>
      </c>
      <c r="R2956" s="11" t="str">
        <f t="shared" si="174"/>
        <v>125815 B</v>
      </c>
      <c r="T2956"/>
    </row>
    <row r="2957" spans="2:20" ht="15.75" thickBot="1" x14ac:dyDescent="0.3">
      <c r="B2957" s="20" t="str">
        <f t="shared" si="171"/>
        <v>140967 V</v>
      </c>
      <c r="C2957" s="20" t="str">
        <f t="shared" si="172"/>
        <v>JOUEN CHRISTIAN</v>
      </c>
      <c r="D2957" s="20" t="str">
        <f t="shared" si="173"/>
        <v>11029 – BILLARD CLUB MUSSIPONTAIN</v>
      </c>
      <c r="R2957" s="11" t="str">
        <f t="shared" si="174"/>
        <v>140967 V</v>
      </c>
      <c r="T2957"/>
    </row>
    <row r="2958" spans="2:20" ht="15.75" thickBot="1" x14ac:dyDescent="0.3">
      <c r="B2958" s="20" t="str">
        <f t="shared" si="171"/>
        <v>010086 Y</v>
      </c>
      <c r="C2958" s="20" t="str">
        <f t="shared" si="172"/>
        <v>JUSSEAUME JOEL</v>
      </c>
      <c r="D2958" s="20" t="str">
        <f t="shared" si="173"/>
        <v>01010 – B.C. LINGOLSHEIM</v>
      </c>
      <c r="R2958" s="11" t="str">
        <f t="shared" si="174"/>
        <v>010086 Y</v>
      </c>
      <c r="T2958"/>
    </row>
    <row r="2959" spans="2:20" ht="15.75" thickBot="1" x14ac:dyDescent="0.3">
      <c r="B2959" s="20" t="str">
        <f t="shared" si="171"/>
        <v>010173 H</v>
      </c>
      <c r="C2959" s="20" t="str">
        <f t="shared" si="172"/>
        <v>KAAG PASCAL</v>
      </c>
      <c r="D2959" s="20" t="str">
        <f t="shared" si="173"/>
        <v>01035 – B.C. 60 COCOBEN</v>
      </c>
      <c r="R2959" s="11" t="str">
        <f t="shared" si="174"/>
        <v>010173 H</v>
      </c>
      <c r="T2959"/>
    </row>
    <row r="2960" spans="2:20" ht="15.75" thickBot="1" x14ac:dyDescent="0.3">
      <c r="B2960" s="20" t="str">
        <f t="shared" si="171"/>
        <v>113368 I</v>
      </c>
      <c r="C2960" s="20" t="str">
        <f t="shared" si="172"/>
        <v>KARCHER ANDRE</v>
      </c>
      <c r="D2960" s="20" t="str">
        <f t="shared" si="173"/>
        <v>11062 – CERCLE DE BILLARD FRANCAIS ST AVOLD</v>
      </c>
      <c r="R2960" s="11" t="str">
        <f t="shared" si="174"/>
        <v>113368 I</v>
      </c>
      <c r="T2960"/>
    </row>
    <row r="2961" spans="2:20" ht="15.75" thickBot="1" x14ac:dyDescent="0.3">
      <c r="B2961" s="20" t="str">
        <f t="shared" si="171"/>
        <v>010176 K</v>
      </c>
      <c r="C2961" s="20" t="str">
        <f t="shared" si="172"/>
        <v>KAUFFEISEN JEAN</v>
      </c>
      <c r="D2961" s="20" t="str">
        <f t="shared" si="173"/>
        <v>01031 – B.C. ERSTEIN</v>
      </c>
      <c r="R2961" s="11" t="str">
        <f t="shared" si="174"/>
        <v>010176 K</v>
      </c>
      <c r="T2961"/>
    </row>
    <row r="2962" spans="2:20" ht="15.75" thickBot="1" x14ac:dyDescent="0.3">
      <c r="B2962" s="20" t="str">
        <f t="shared" si="171"/>
        <v>010196 E</v>
      </c>
      <c r="C2962" s="20" t="str">
        <f t="shared" si="172"/>
        <v>KELLERER CHRISTOPHE</v>
      </c>
      <c r="D2962" s="20" t="str">
        <f t="shared" si="173"/>
        <v>01020 – B.C. 1947 SELESTAT</v>
      </c>
      <c r="R2962" s="11" t="str">
        <f t="shared" si="174"/>
        <v>010196 E</v>
      </c>
      <c r="T2962"/>
    </row>
    <row r="2963" spans="2:20" ht="15.75" thickBot="1" x14ac:dyDescent="0.3">
      <c r="B2963" s="20" t="str">
        <f t="shared" si="171"/>
        <v>015096 Q</v>
      </c>
      <c r="C2963" s="20" t="str">
        <f t="shared" si="172"/>
        <v>KLEIN CHRISTOPHE</v>
      </c>
      <c r="D2963" s="20" t="str">
        <f t="shared" si="173"/>
        <v>11062 – CERCLE DE BILLARD FRANCAIS ST AVOLD</v>
      </c>
      <c r="R2963" s="11" t="str">
        <f t="shared" si="174"/>
        <v>015096 Q</v>
      </c>
      <c r="T2963"/>
    </row>
    <row r="2964" spans="2:20" ht="15.75" thickBot="1" x14ac:dyDescent="0.3">
      <c r="B2964" s="20" t="str">
        <f t="shared" si="171"/>
        <v>015494 Y</v>
      </c>
      <c r="C2964" s="20" t="str">
        <f t="shared" si="172"/>
        <v>KOLBERT REMY</v>
      </c>
      <c r="D2964" s="20" t="str">
        <f t="shared" si="173"/>
        <v>11013 – BILLARD CLUB METZ</v>
      </c>
      <c r="R2964" s="11" t="str">
        <f t="shared" si="174"/>
        <v>015494 Y</v>
      </c>
      <c r="T2964"/>
    </row>
    <row r="2965" spans="2:20" ht="15.75" thickBot="1" x14ac:dyDescent="0.3">
      <c r="B2965" s="20" t="str">
        <f t="shared" si="171"/>
        <v>015053 Z</v>
      </c>
      <c r="C2965" s="20" t="str">
        <f t="shared" si="172"/>
        <v>LALLEMANT CHRISTIAN</v>
      </c>
      <c r="D2965" s="20" t="str">
        <f t="shared" si="173"/>
        <v>11051 – BILLARD CLUB BARISIEN</v>
      </c>
      <c r="R2965" s="11" t="str">
        <f t="shared" si="174"/>
        <v>015053 Z</v>
      </c>
      <c r="T2965"/>
    </row>
    <row r="2966" spans="2:20" ht="15.75" thickBot="1" x14ac:dyDescent="0.3">
      <c r="B2966" s="20" t="str">
        <f t="shared" si="171"/>
        <v>011851 V</v>
      </c>
      <c r="C2966" s="20" t="str">
        <f t="shared" si="172"/>
        <v>LAMBERT MICHEL</v>
      </c>
      <c r="D2966" s="20" t="str">
        <f t="shared" si="173"/>
        <v>05047 – BILLARD CLUB SEZANNAIS</v>
      </c>
      <c r="R2966" s="11" t="str">
        <f t="shared" si="174"/>
        <v>011851 V</v>
      </c>
      <c r="T2966"/>
    </row>
    <row r="2967" spans="2:20" ht="15.75" thickBot="1" x14ac:dyDescent="0.3">
      <c r="B2967" s="20" t="str">
        <f t="shared" si="171"/>
        <v>145736 G</v>
      </c>
      <c r="C2967" s="20" t="str">
        <f t="shared" si="172"/>
        <v>LANDO PATRICE</v>
      </c>
      <c r="D2967" s="20" t="str">
        <f t="shared" si="173"/>
        <v>05047 – BILLARD CLUB SEZANNAIS</v>
      </c>
      <c r="R2967" s="11" t="str">
        <f t="shared" si="174"/>
        <v>145736 G</v>
      </c>
      <c r="T2967"/>
    </row>
    <row r="2968" spans="2:20" ht="15.75" thickBot="1" x14ac:dyDescent="0.3">
      <c r="B2968" s="20" t="str">
        <f t="shared" si="171"/>
        <v>125164 A</v>
      </c>
      <c r="C2968" s="20" t="str">
        <f t="shared" si="172"/>
        <v>LANUSSE CHRISTOPHE</v>
      </c>
      <c r="D2968" s="20" t="str">
        <f t="shared" si="173"/>
        <v>11027 – ASS. SPORT. LAXOVIENNE DE BILLARD</v>
      </c>
      <c r="R2968" s="11" t="str">
        <f t="shared" si="174"/>
        <v>125164 A</v>
      </c>
      <c r="T2968"/>
    </row>
    <row r="2969" spans="2:20" ht="15.75" thickBot="1" x14ac:dyDescent="0.3">
      <c r="B2969" s="20" t="str">
        <f t="shared" si="171"/>
        <v>011751 Z</v>
      </c>
      <c r="C2969" s="20" t="str">
        <f t="shared" si="172"/>
        <v>LAURENT ROGER</v>
      </c>
      <c r="D2969" s="20" t="str">
        <f t="shared" si="173"/>
        <v>05028 – BILLARD CLUB DE MARIGNY ST FLAVY</v>
      </c>
      <c r="R2969" s="11" t="str">
        <f t="shared" si="174"/>
        <v>011751 Z</v>
      </c>
      <c r="T2969"/>
    </row>
    <row r="2970" spans="2:20" ht="15.75" thickBot="1" x14ac:dyDescent="0.3">
      <c r="B2970" s="20" t="str">
        <f t="shared" si="171"/>
        <v>119610 K</v>
      </c>
      <c r="C2970" s="20" t="str">
        <f t="shared" si="172"/>
        <v>LECLERC PHILIPPE</v>
      </c>
      <c r="D2970" s="20" t="str">
        <f t="shared" si="173"/>
        <v>11005 – E.S. HAGONDANGE</v>
      </c>
      <c r="R2970" s="11" t="str">
        <f t="shared" si="174"/>
        <v>119610 K</v>
      </c>
      <c r="T2970"/>
    </row>
    <row r="2971" spans="2:20" ht="15.75" thickBot="1" x14ac:dyDescent="0.3">
      <c r="B2971" s="20" t="str">
        <f t="shared" si="171"/>
        <v>015130 Y</v>
      </c>
      <c r="C2971" s="20" t="str">
        <f t="shared" si="172"/>
        <v>LECLERC STEPHANE</v>
      </c>
      <c r="D2971" s="20" t="str">
        <f t="shared" si="173"/>
        <v>11050 – BILLARD CLUB SAINT MIHIEL</v>
      </c>
      <c r="R2971" s="11" t="str">
        <f t="shared" si="174"/>
        <v>015130 Y</v>
      </c>
      <c r="T2971"/>
    </row>
    <row r="2972" spans="2:20" ht="15.75" thickBot="1" x14ac:dyDescent="0.3">
      <c r="B2972" s="20" t="str">
        <f t="shared" si="171"/>
        <v>010439 N</v>
      </c>
      <c r="C2972" s="20" t="str">
        <f t="shared" si="172"/>
        <v>LECLERCQ JACQUES</v>
      </c>
      <c r="D2972" s="20" t="str">
        <f t="shared" si="173"/>
        <v>01016 – B.C. HAGUENAU</v>
      </c>
      <c r="R2972" s="11" t="str">
        <f t="shared" si="174"/>
        <v>010439 N</v>
      </c>
      <c r="T2972"/>
    </row>
    <row r="2973" spans="2:20" ht="15.75" thickBot="1" x14ac:dyDescent="0.3">
      <c r="B2973" s="20" t="str">
        <f t="shared" si="171"/>
        <v>010089 B</v>
      </c>
      <c r="C2973" s="20" t="str">
        <f t="shared" si="172"/>
        <v>LEGOLL MAURICE</v>
      </c>
      <c r="D2973" s="20" t="str">
        <f t="shared" si="173"/>
        <v>01004 – B.C. BISCHHEIM</v>
      </c>
      <c r="R2973" s="11" t="str">
        <f t="shared" si="174"/>
        <v>010089 B</v>
      </c>
      <c r="T2973"/>
    </row>
    <row r="2974" spans="2:20" ht="15.75" thickBot="1" x14ac:dyDescent="0.3">
      <c r="B2974" s="20" t="str">
        <f t="shared" si="171"/>
        <v>015019 R</v>
      </c>
      <c r="C2974" s="20" t="str">
        <f t="shared" si="172"/>
        <v>LEGRAND ROBERT</v>
      </c>
      <c r="D2974" s="20" t="str">
        <f t="shared" si="173"/>
        <v>11067 – BILLARD CLUB FLORANGE</v>
      </c>
      <c r="R2974" s="11" t="str">
        <f t="shared" si="174"/>
        <v>015019 R</v>
      </c>
      <c r="T2974"/>
    </row>
    <row r="2975" spans="2:20" ht="15.75" thickBot="1" x14ac:dyDescent="0.3">
      <c r="B2975" s="20" t="str">
        <f t="shared" si="171"/>
        <v>010039 D</v>
      </c>
      <c r="C2975" s="20" t="str">
        <f t="shared" si="172"/>
        <v>LEIPP DIDIER</v>
      </c>
      <c r="D2975" s="20" t="str">
        <f t="shared" si="173"/>
        <v>01006 – AMICALE DE BILLARD ECKBOLSHEIM</v>
      </c>
      <c r="R2975" s="11" t="str">
        <f t="shared" si="174"/>
        <v>010039 D</v>
      </c>
      <c r="T2975"/>
    </row>
    <row r="2976" spans="2:20" ht="15.75" thickBot="1" x14ac:dyDescent="0.3">
      <c r="B2976" s="20" t="str">
        <f t="shared" si="171"/>
        <v>015086 G</v>
      </c>
      <c r="C2976" s="20" t="str">
        <f t="shared" si="172"/>
        <v>LENA DANIEL</v>
      </c>
      <c r="D2976" s="20" t="str">
        <f t="shared" si="173"/>
        <v>11067 – BILLARD CLUB FLORANGE</v>
      </c>
      <c r="R2976" s="11" t="str">
        <f t="shared" si="174"/>
        <v>015086 G</v>
      </c>
      <c r="T2976"/>
    </row>
    <row r="2977" spans="2:20" ht="15.75" thickBot="1" x14ac:dyDescent="0.3">
      <c r="B2977" s="20" t="str">
        <f t="shared" si="171"/>
        <v>011964 E</v>
      </c>
      <c r="C2977" s="20" t="str">
        <f t="shared" si="172"/>
        <v>LENGRAND BRYAN</v>
      </c>
      <c r="D2977" s="20" t="str">
        <f t="shared" si="173"/>
        <v>05041 – BILLARD CLUB DE GRAUVES</v>
      </c>
      <c r="R2977" s="11" t="str">
        <f t="shared" si="174"/>
        <v>011964 E</v>
      </c>
      <c r="T2977"/>
    </row>
    <row r="2978" spans="2:20" ht="15.75" thickBot="1" x14ac:dyDescent="0.3">
      <c r="B2978" s="20" t="str">
        <f t="shared" si="171"/>
        <v>128641 T</v>
      </c>
      <c r="C2978" s="20" t="str">
        <f t="shared" si="172"/>
        <v>LERGENMULLER JEAN DANIEL</v>
      </c>
      <c r="D2978" s="20" t="str">
        <f t="shared" si="173"/>
        <v>01031 – B.C. ERSTEIN</v>
      </c>
      <c r="R2978" s="11" t="str">
        <f t="shared" si="174"/>
        <v>128641 T</v>
      </c>
      <c r="T2978"/>
    </row>
    <row r="2979" spans="2:20" ht="15.75" thickBot="1" x14ac:dyDescent="0.3">
      <c r="B2979" s="20" t="str">
        <f t="shared" si="171"/>
        <v>101959 N</v>
      </c>
      <c r="C2979" s="20" t="str">
        <f t="shared" si="172"/>
        <v>LESPES STEPHANE</v>
      </c>
      <c r="D2979" s="20" t="str">
        <f t="shared" si="173"/>
        <v>01002 – B.C 1935 STRASBOURG-SCHILTIGHEIM</v>
      </c>
      <c r="R2979" s="11" t="str">
        <f t="shared" si="174"/>
        <v>101959 N</v>
      </c>
      <c r="T2979"/>
    </row>
    <row r="2980" spans="2:20" ht="15.75" thickBot="1" x14ac:dyDescent="0.3">
      <c r="B2980" s="20" t="str">
        <f t="shared" si="171"/>
        <v>111713 R</v>
      </c>
      <c r="C2980" s="20" t="str">
        <f t="shared" si="172"/>
        <v>LHEUREUX FRANCOIS</v>
      </c>
      <c r="D2980" s="20" t="str">
        <f t="shared" si="173"/>
        <v>05045 – BILLARD CLUB AGEEN</v>
      </c>
      <c r="R2980" s="11" t="str">
        <f t="shared" si="174"/>
        <v>111713 R</v>
      </c>
      <c r="T2980"/>
    </row>
    <row r="2981" spans="2:20" ht="15.75" thickBot="1" x14ac:dyDescent="0.3">
      <c r="B2981" s="20" t="str">
        <f t="shared" si="171"/>
        <v>109104 I</v>
      </c>
      <c r="C2981" s="20" t="str">
        <f t="shared" si="172"/>
        <v>LONGE THIERRY</v>
      </c>
      <c r="D2981" s="20" t="str">
        <f t="shared" si="173"/>
        <v>05043 – ACAD. TAPIS VERT DE REIMS</v>
      </c>
      <c r="R2981" s="11" t="str">
        <f t="shared" si="174"/>
        <v>109104 I</v>
      </c>
      <c r="T2981"/>
    </row>
    <row r="2982" spans="2:20" ht="15.75" thickBot="1" x14ac:dyDescent="0.3">
      <c r="B2982" s="20" t="str">
        <f t="shared" si="171"/>
        <v>134535 L</v>
      </c>
      <c r="C2982" s="20" t="str">
        <f t="shared" si="172"/>
        <v>LOPES FRANCOIS</v>
      </c>
      <c r="D2982" s="20" t="str">
        <f t="shared" si="173"/>
        <v>01041 – COLMAR BILLARD CLUB 71</v>
      </c>
      <c r="R2982" s="11" t="str">
        <f t="shared" si="174"/>
        <v>134535 L</v>
      </c>
      <c r="T2982"/>
    </row>
    <row r="2983" spans="2:20" ht="15.75" thickBot="1" x14ac:dyDescent="0.3">
      <c r="B2983" s="20" t="str">
        <f t="shared" si="171"/>
        <v>014928 E</v>
      </c>
      <c r="C2983" s="20" t="str">
        <f t="shared" si="172"/>
        <v>LOPEZ PEDRO</v>
      </c>
      <c r="D2983" s="20" t="str">
        <f t="shared" si="173"/>
        <v>11042 – BILLARD CLUB STEPHANOIS</v>
      </c>
      <c r="R2983" s="11" t="str">
        <f t="shared" si="174"/>
        <v>014928 E</v>
      </c>
      <c r="T2983"/>
    </row>
    <row r="2984" spans="2:20" ht="15.75" thickBot="1" x14ac:dyDescent="0.3">
      <c r="B2984" s="20" t="str">
        <f t="shared" si="171"/>
        <v>011873 R</v>
      </c>
      <c r="C2984" s="20" t="str">
        <f t="shared" si="172"/>
        <v>LUCQUIN JEAN MICHEL</v>
      </c>
      <c r="D2984" s="20" t="str">
        <f t="shared" si="173"/>
        <v>05032 – ARCIS BILLARD CLUB</v>
      </c>
      <c r="R2984" s="11" t="str">
        <f t="shared" si="174"/>
        <v>011873 R</v>
      </c>
      <c r="T2984"/>
    </row>
    <row r="2985" spans="2:20" ht="15.75" thickBot="1" x14ac:dyDescent="0.3">
      <c r="B2985" s="20" t="str">
        <f t="shared" si="171"/>
        <v>010232 O</v>
      </c>
      <c r="C2985" s="20" t="str">
        <f t="shared" si="172"/>
        <v>MADONNA MARC</v>
      </c>
      <c r="D2985" s="20" t="str">
        <f t="shared" si="173"/>
        <v>01049 – B.C. BARR</v>
      </c>
      <c r="R2985" s="11" t="str">
        <f t="shared" si="174"/>
        <v>010232 O</v>
      </c>
      <c r="T2985"/>
    </row>
    <row r="2986" spans="2:20" ht="15.75" thickBot="1" x14ac:dyDescent="0.3">
      <c r="B2986" s="20" t="str">
        <f t="shared" si="171"/>
        <v>156410 L</v>
      </c>
      <c r="C2986" s="20" t="str">
        <f t="shared" si="172"/>
        <v>MAGRON DIDIER</v>
      </c>
      <c r="D2986" s="20" t="str">
        <f t="shared" si="173"/>
        <v>11034 – BILLARD CLUB EPINAL</v>
      </c>
      <c r="R2986" s="11" t="str">
        <f t="shared" si="174"/>
        <v>156410 L</v>
      </c>
      <c r="T2986"/>
    </row>
    <row r="2987" spans="2:20" ht="15.75" thickBot="1" x14ac:dyDescent="0.3">
      <c r="B2987" s="20" t="str">
        <f t="shared" si="171"/>
        <v>112067 H</v>
      </c>
      <c r="C2987" s="20" t="str">
        <f t="shared" si="172"/>
        <v>MAHU STANIS</v>
      </c>
      <c r="D2987" s="20" t="str">
        <f t="shared" si="173"/>
        <v>05028 – BILLARD CLUB DE MARIGNY ST FLAVY</v>
      </c>
      <c r="R2987" s="11" t="str">
        <f t="shared" si="174"/>
        <v>112067 H</v>
      </c>
      <c r="T2987"/>
    </row>
    <row r="2988" spans="2:20" ht="15.75" thickBot="1" x14ac:dyDescent="0.3">
      <c r="B2988" s="20" t="str">
        <f t="shared" si="171"/>
        <v>117073 V</v>
      </c>
      <c r="C2988" s="20" t="str">
        <f t="shared" si="172"/>
        <v>MAITRAT MICHEL</v>
      </c>
      <c r="D2988" s="20" t="str">
        <f t="shared" si="173"/>
        <v>05047 – BILLARD CLUB SEZANNAIS</v>
      </c>
      <c r="R2988" s="11" t="str">
        <f t="shared" si="174"/>
        <v>117073 V</v>
      </c>
      <c r="T2988"/>
    </row>
    <row r="2989" spans="2:20" ht="15.75" thickBot="1" x14ac:dyDescent="0.3">
      <c r="B2989" s="20" t="str">
        <f t="shared" si="171"/>
        <v>147581 P</v>
      </c>
      <c r="C2989" s="20" t="str">
        <f t="shared" si="172"/>
        <v>MALHERBE MICHEL</v>
      </c>
      <c r="D2989" s="20" t="str">
        <f t="shared" si="173"/>
        <v>05032 – ARCIS BILLARD CLUB</v>
      </c>
      <c r="R2989" s="11" t="str">
        <f t="shared" si="174"/>
        <v>147581 P</v>
      </c>
      <c r="T2989"/>
    </row>
    <row r="2990" spans="2:20" ht="15.75" thickBot="1" x14ac:dyDescent="0.3">
      <c r="B2990" s="20" t="str">
        <f t="shared" si="171"/>
        <v>162619 K</v>
      </c>
      <c r="C2990" s="20" t="str">
        <f t="shared" si="172"/>
        <v>MALINOWSKI DAVID</v>
      </c>
      <c r="D2990" s="20" t="str">
        <f t="shared" si="173"/>
        <v>05043 – ACAD. TAPIS VERT DE REIMS</v>
      </c>
      <c r="R2990" s="11" t="str">
        <f t="shared" si="174"/>
        <v>162619 K</v>
      </c>
      <c r="T2990"/>
    </row>
    <row r="2991" spans="2:20" ht="15.75" thickBot="1" x14ac:dyDescent="0.3">
      <c r="B2991" s="20" t="str">
        <f t="shared" si="171"/>
        <v>102806 C</v>
      </c>
      <c r="C2991" s="20" t="str">
        <f t="shared" si="172"/>
        <v>MALVAREZ JEAN</v>
      </c>
      <c r="D2991" s="20" t="str">
        <f t="shared" si="173"/>
        <v>11005 – E.S. HAGONDANGE</v>
      </c>
      <c r="R2991" s="11" t="str">
        <f t="shared" si="174"/>
        <v>102806 C</v>
      </c>
      <c r="T2991"/>
    </row>
    <row r="2992" spans="2:20" ht="15.75" thickBot="1" x14ac:dyDescent="0.3">
      <c r="B2992" s="20" t="str">
        <f t="shared" si="171"/>
        <v>015297 J</v>
      </c>
      <c r="C2992" s="20" t="str">
        <f t="shared" si="172"/>
        <v>MARCHAL FRANCIS</v>
      </c>
      <c r="D2992" s="20" t="str">
        <f t="shared" si="173"/>
        <v>11042 – BILLARD CLUB STEPHANOIS</v>
      </c>
      <c r="R2992" s="11" t="str">
        <f t="shared" si="174"/>
        <v>015297 J</v>
      </c>
      <c r="T2992"/>
    </row>
    <row r="2993" spans="2:20" ht="15.75" thickBot="1" x14ac:dyDescent="0.3">
      <c r="B2993" s="20" t="str">
        <f t="shared" si="171"/>
        <v>015231 V</v>
      </c>
      <c r="C2993" s="20" t="str">
        <f t="shared" si="172"/>
        <v>MARCHAL JULIAN</v>
      </c>
      <c r="D2993" s="20" t="str">
        <f t="shared" si="173"/>
        <v>11034 – BILLARD CLUB EPINAL</v>
      </c>
      <c r="R2993" s="11" t="str">
        <f t="shared" si="174"/>
        <v>015231 V</v>
      </c>
      <c r="T2993"/>
    </row>
    <row r="2994" spans="2:20" ht="15.75" thickBot="1" x14ac:dyDescent="0.3">
      <c r="B2994" s="20" t="str">
        <f t="shared" ref="B2994:B3057" si="175">N194</f>
        <v>012123 H</v>
      </c>
      <c r="C2994" s="20" t="str">
        <f t="shared" ref="C2994:C3057" si="176">O194</f>
        <v>MARCHOIS FREDERIC</v>
      </c>
      <c r="D2994" s="20" t="str">
        <f t="shared" ref="D2994:D3057" si="177">P194</f>
        <v>05043 – ACAD. TAPIS VERT DE REIMS</v>
      </c>
      <c r="R2994" s="11" t="str">
        <f t="shared" si="174"/>
        <v>012123 H</v>
      </c>
      <c r="T2994"/>
    </row>
    <row r="2995" spans="2:20" ht="15.75" thickBot="1" x14ac:dyDescent="0.3">
      <c r="B2995" s="20" t="str">
        <f t="shared" si="175"/>
        <v>123009 D</v>
      </c>
      <c r="C2995" s="20" t="str">
        <f t="shared" si="176"/>
        <v>MARCONI DOMINIQUE</v>
      </c>
      <c r="D2995" s="20" t="str">
        <f t="shared" si="177"/>
        <v>11013 – BILLARD CLUB METZ</v>
      </c>
      <c r="R2995" s="11" t="str">
        <f t="shared" si="174"/>
        <v>123009 D</v>
      </c>
      <c r="T2995"/>
    </row>
    <row r="2996" spans="2:20" ht="15.75" thickBot="1" x14ac:dyDescent="0.3">
      <c r="B2996" s="20" t="str">
        <f t="shared" si="175"/>
        <v>159316 V</v>
      </c>
      <c r="C2996" s="20" t="str">
        <f t="shared" si="176"/>
        <v>MARINO GERARD</v>
      </c>
      <c r="D2996" s="20" t="str">
        <f t="shared" si="177"/>
        <v>01020 – B.C. 1947 SELESTAT</v>
      </c>
      <c r="R2996" s="11" t="str">
        <f t="shared" si="174"/>
        <v>159316 V</v>
      </c>
      <c r="T2996"/>
    </row>
    <row r="2997" spans="2:20" ht="15.75" thickBot="1" x14ac:dyDescent="0.3">
      <c r="B2997" s="20" t="str">
        <f t="shared" si="175"/>
        <v>122450 Q</v>
      </c>
      <c r="C2997" s="20" t="str">
        <f t="shared" si="176"/>
        <v>MARSCHAL FRANCK</v>
      </c>
      <c r="D2997" s="20" t="str">
        <f t="shared" si="177"/>
        <v>01031 – B.C. ERSTEIN</v>
      </c>
      <c r="R2997" s="11" t="str">
        <f t="shared" si="174"/>
        <v>122450 Q</v>
      </c>
      <c r="T2997"/>
    </row>
    <row r="2998" spans="2:20" ht="15.75" thickBot="1" x14ac:dyDescent="0.3">
      <c r="B2998" s="20" t="str">
        <f t="shared" si="175"/>
        <v>123023 R</v>
      </c>
      <c r="C2998" s="20" t="str">
        <f t="shared" si="176"/>
        <v>MARTIN BENOIT</v>
      </c>
      <c r="D2998" s="20" t="str">
        <f t="shared" si="177"/>
        <v>11067 – BILLARD CLUB FLORANGE</v>
      </c>
      <c r="R2998" s="11" t="str">
        <f t="shared" si="174"/>
        <v>123023 R</v>
      </c>
      <c r="T2998"/>
    </row>
    <row r="2999" spans="2:20" ht="15.75" thickBot="1" x14ac:dyDescent="0.3">
      <c r="B2999" s="20" t="str">
        <f t="shared" si="175"/>
        <v>015131 Z</v>
      </c>
      <c r="C2999" s="20" t="str">
        <f t="shared" si="176"/>
        <v>MASSE DIDIER</v>
      </c>
      <c r="D2999" s="20" t="str">
        <f t="shared" si="177"/>
        <v>11051 – BILLARD CLUB BARISIEN</v>
      </c>
      <c r="R2999" s="11" t="str">
        <f t="shared" si="174"/>
        <v>015131 Z</v>
      </c>
      <c r="T2999"/>
    </row>
    <row r="3000" spans="2:20" ht="15.75" thickBot="1" x14ac:dyDescent="0.3">
      <c r="B3000" s="20" t="str">
        <f t="shared" si="175"/>
        <v>015067 N</v>
      </c>
      <c r="C3000" s="20" t="str">
        <f t="shared" si="176"/>
        <v>MATHIS VERONIQUE</v>
      </c>
      <c r="D3000" s="20" t="str">
        <f t="shared" si="177"/>
        <v>11034 – BILLARD CLUB EPINAL</v>
      </c>
      <c r="R3000" s="11" t="str">
        <f t="shared" si="174"/>
        <v>015067 N</v>
      </c>
      <c r="T3000"/>
    </row>
    <row r="3001" spans="2:20" ht="15.75" thickBot="1" x14ac:dyDescent="0.3">
      <c r="B3001" s="20" t="str">
        <f t="shared" si="175"/>
        <v>010142 C</v>
      </c>
      <c r="C3001" s="20" t="str">
        <f t="shared" si="176"/>
        <v>MAUBERT PATRICK</v>
      </c>
      <c r="D3001" s="20" t="str">
        <f t="shared" si="177"/>
        <v>01020 – B.C. 1947 SELESTAT</v>
      </c>
      <c r="R3001" s="11" t="str">
        <f t="shared" si="174"/>
        <v>010142 C</v>
      </c>
      <c r="T3001"/>
    </row>
    <row r="3002" spans="2:20" ht="15.75" thickBot="1" x14ac:dyDescent="0.3">
      <c r="B3002" s="20" t="str">
        <f t="shared" si="175"/>
        <v>132189 F</v>
      </c>
      <c r="C3002" s="20" t="str">
        <f t="shared" si="176"/>
        <v>MAUDUIT CHRISTOPHE</v>
      </c>
      <c r="D3002" s="20" t="str">
        <f t="shared" si="177"/>
        <v>05028 – BILLARD CLUB DE MARIGNY ST FLAVY</v>
      </c>
      <c r="R3002" s="11" t="str">
        <f t="shared" si="174"/>
        <v>132189 F</v>
      </c>
      <c r="T3002"/>
    </row>
    <row r="3003" spans="2:20" ht="15.75" thickBot="1" x14ac:dyDescent="0.3">
      <c r="B3003" s="20" t="str">
        <f t="shared" si="175"/>
        <v>147289 X</v>
      </c>
      <c r="C3003" s="20" t="str">
        <f t="shared" si="176"/>
        <v>MAYEUR FRANCIS</v>
      </c>
      <c r="D3003" s="20" t="str">
        <f t="shared" si="177"/>
        <v>11051 – BILLARD CLUB BARISIEN</v>
      </c>
      <c r="R3003" s="11" t="str">
        <f t="shared" si="174"/>
        <v>147289 X</v>
      </c>
      <c r="T3003"/>
    </row>
    <row r="3004" spans="2:20" ht="15.75" thickBot="1" x14ac:dyDescent="0.3">
      <c r="B3004" s="20" t="str">
        <f t="shared" si="175"/>
        <v>014983 H</v>
      </c>
      <c r="C3004" s="20" t="str">
        <f t="shared" si="176"/>
        <v>MAYEUR MARCEL</v>
      </c>
      <c r="D3004" s="20" t="str">
        <f t="shared" si="177"/>
        <v>11051 – BILLARD CLUB BARISIEN</v>
      </c>
      <c r="R3004" s="11" t="str">
        <f t="shared" si="174"/>
        <v>014983 H</v>
      </c>
      <c r="T3004"/>
    </row>
    <row r="3005" spans="2:20" ht="15.75" thickBot="1" x14ac:dyDescent="0.3">
      <c r="B3005" s="20" t="str">
        <f t="shared" si="175"/>
        <v>012021 J</v>
      </c>
      <c r="C3005" s="20" t="str">
        <f t="shared" si="176"/>
        <v>MAZET PATRICK</v>
      </c>
      <c r="D3005" s="20" t="str">
        <f t="shared" si="177"/>
        <v>05043 – ACAD. TAPIS VERT DE REIMS</v>
      </c>
      <c r="R3005" s="11" t="str">
        <f t="shared" si="174"/>
        <v>012021 J</v>
      </c>
      <c r="T3005"/>
    </row>
    <row r="3006" spans="2:20" ht="15.75" thickBot="1" x14ac:dyDescent="0.3">
      <c r="B3006" s="20" t="str">
        <f t="shared" si="175"/>
        <v>140763 Z</v>
      </c>
      <c r="C3006" s="20" t="str">
        <f t="shared" si="176"/>
        <v>MEDDAHI MOHAMED</v>
      </c>
      <c r="D3006" s="20" t="str">
        <f t="shared" si="177"/>
        <v>11013 – BILLARD CLUB METZ</v>
      </c>
      <c r="R3006" s="11" t="str">
        <f t="shared" si="174"/>
        <v>140763 Z</v>
      </c>
      <c r="T3006"/>
    </row>
    <row r="3007" spans="2:20" ht="15.75" thickBot="1" x14ac:dyDescent="0.3">
      <c r="B3007" s="20" t="str">
        <f t="shared" si="175"/>
        <v>010193 B</v>
      </c>
      <c r="C3007" s="20" t="str">
        <f t="shared" si="176"/>
        <v>MEISTER ALFRED</v>
      </c>
      <c r="D3007" s="20" t="str">
        <f t="shared" si="177"/>
        <v>01006 – AMICALE DE BILLARD ECKBOLSHEIM</v>
      </c>
      <c r="R3007" s="11" t="str">
        <f t="shared" si="174"/>
        <v>010193 B</v>
      </c>
      <c r="T3007"/>
    </row>
    <row r="3008" spans="2:20" ht="15.75" thickBot="1" x14ac:dyDescent="0.3">
      <c r="B3008" s="20" t="str">
        <f t="shared" si="175"/>
        <v>150120 Z</v>
      </c>
      <c r="C3008" s="20" t="str">
        <f t="shared" si="176"/>
        <v>MENNINGER ERIC</v>
      </c>
      <c r="D3008" s="20" t="str">
        <f t="shared" si="177"/>
        <v>01020 – B.C. 1947 SELESTAT</v>
      </c>
      <c r="R3008" s="11" t="str">
        <f t="shared" si="174"/>
        <v>150120 Z</v>
      </c>
      <c r="T3008"/>
    </row>
    <row r="3009" spans="2:20" ht="15.75" thickBot="1" x14ac:dyDescent="0.3">
      <c r="B3009" s="20" t="str">
        <f t="shared" si="175"/>
        <v>129741 B</v>
      </c>
      <c r="C3009" s="20" t="str">
        <f t="shared" si="176"/>
        <v>MERCHEZ AMAURY</v>
      </c>
      <c r="D3009" s="20" t="str">
        <f t="shared" si="177"/>
        <v>05040 – EPERNAY BILLARD CLUB</v>
      </c>
      <c r="R3009" s="11" t="str">
        <f t="shared" si="174"/>
        <v>129741 B</v>
      </c>
      <c r="T3009"/>
    </row>
    <row r="3010" spans="2:20" ht="15.75" thickBot="1" x14ac:dyDescent="0.3">
      <c r="B3010" s="20" t="str">
        <f t="shared" si="175"/>
        <v>148288 H</v>
      </c>
      <c r="C3010" s="20" t="str">
        <f t="shared" si="176"/>
        <v>MERTZ REMY</v>
      </c>
      <c r="D3010" s="20" t="str">
        <f t="shared" si="177"/>
        <v>01010 – B.C. LINGOLSHEIM</v>
      </c>
      <c r="R3010" s="11" t="str">
        <f t="shared" ref="R3010:R3073" si="178">B3010</f>
        <v>148288 H</v>
      </c>
      <c r="T3010"/>
    </row>
    <row r="3011" spans="2:20" ht="15.75" thickBot="1" x14ac:dyDescent="0.3">
      <c r="B3011" s="20" t="str">
        <f t="shared" si="175"/>
        <v>014811 R</v>
      </c>
      <c r="C3011" s="20" t="str">
        <f t="shared" si="176"/>
        <v>MESA JOSE</v>
      </c>
      <c r="D3011" s="20" t="str">
        <f t="shared" si="177"/>
        <v>11013 – BILLARD CLUB METZ</v>
      </c>
      <c r="R3011" s="11" t="str">
        <f t="shared" si="178"/>
        <v>014811 R</v>
      </c>
      <c r="T3011"/>
    </row>
    <row r="3012" spans="2:20" ht="15.75" thickBot="1" x14ac:dyDescent="0.3">
      <c r="B3012" s="20" t="str">
        <f t="shared" si="175"/>
        <v>010148 I</v>
      </c>
      <c r="C3012" s="20" t="str">
        <f t="shared" si="176"/>
        <v>MESSMER YVES</v>
      </c>
      <c r="D3012" s="20" t="str">
        <f t="shared" si="177"/>
        <v>01004 – B.C. BISCHHEIM</v>
      </c>
      <c r="R3012" s="11" t="str">
        <f t="shared" si="178"/>
        <v>010148 I</v>
      </c>
      <c r="T3012"/>
    </row>
    <row r="3013" spans="2:20" ht="15.75" thickBot="1" x14ac:dyDescent="0.3">
      <c r="B3013" s="20" t="str">
        <f t="shared" si="175"/>
        <v>010023 N</v>
      </c>
      <c r="C3013" s="20" t="str">
        <f t="shared" si="176"/>
        <v>METZ MARCEL</v>
      </c>
      <c r="D3013" s="20" t="str">
        <f t="shared" si="177"/>
        <v>01031 – B.C. ERSTEIN</v>
      </c>
      <c r="R3013" s="11" t="str">
        <f t="shared" si="178"/>
        <v>010023 N</v>
      </c>
      <c r="T3013"/>
    </row>
    <row r="3014" spans="2:20" ht="15.75" thickBot="1" x14ac:dyDescent="0.3">
      <c r="B3014" s="20" t="str">
        <f t="shared" si="175"/>
        <v>010163 X</v>
      </c>
      <c r="C3014" s="20" t="str">
        <f t="shared" si="176"/>
        <v>MEYER ALAIN</v>
      </c>
      <c r="D3014" s="20" t="str">
        <f t="shared" si="177"/>
        <v>01004 – B.C. BISCHHEIM</v>
      </c>
      <c r="R3014" s="11" t="str">
        <f t="shared" si="178"/>
        <v>010163 X</v>
      </c>
      <c r="T3014"/>
    </row>
    <row r="3015" spans="2:20" ht="15.75" thickBot="1" x14ac:dyDescent="0.3">
      <c r="B3015" s="20" t="str">
        <f t="shared" si="175"/>
        <v>133874 A</v>
      </c>
      <c r="C3015" s="20" t="str">
        <f t="shared" si="176"/>
        <v>MEYER ANDRE</v>
      </c>
      <c r="D3015" s="20" t="str">
        <f t="shared" si="177"/>
        <v>01010 – B.C. LINGOLSHEIM</v>
      </c>
      <c r="R3015" s="11" t="str">
        <f t="shared" si="178"/>
        <v>133874 A</v>
      </c>
      <c r="T3015"/>
    </row>
    <row r="3016" spans="2:20" ht="15.75" thickBot="1" x14ac:dyDescent="0.3">
      <c r="B3016" s="20" t="str">
        <f t="shared" si="175"/>
        <v>146093 Z</v>
      </c>
      <c r="C3016" s="20" t="str">
        <f t="shared" si="176"/>
        <v>MIASIK GAUTHIER</v>
      </c>
      <c r="D3016" s="20" t="str">
        <f t="shared" si="177"/>
        <v>11029 – BILLARD CLUB MUSSIPONTAIN</v>
      </c>
      <c r="R3016" s="11" t="str">
        <f t="shared" si="178"/>
        <v>146093 Z</v>
      </c>
      <c r="T3016"/>
    </row>
    <row r="3017" spans="2:20" ht="15.75" thickBot="1" x14ac:dyDescent="0.3">
      <c r="B3017" s="20" t="str">
        <f t="shared" si="175"/>
        <v>107101 H</v>
      </c>
      <c r="C3017" s="20" t="str">
        <f t="shared" si="176"/>
        <v>MIASIK JEAN FRANCOIS</v>
      </c>
      <c r="D3017" s="20" t="str">
        <f t="shared" si="177"/>
        <v>11029 – BILLARD CLUB MUSSIPONTAIN</v>
      </c>
      <c r="R3017" s="11" t="str">
        <f t="shared" si="178"/>
        <v>107101 H</v>
      </c>
      <c r="T3017"/>
    </row>
    <row r="3018" spans="2:20" ht="15.75" thickBot="1" x14ac:dyDescent="0.3">
      <c r="B3018" s="20" t="str">
        <f t="shared" si="175"/>
        <v>010040 E</v>
      </c>
      <c r="C3018" s="20" t="str">
        <f t="shared" si="176"/>
        <v>MICHEL GUY</v>
      </c>
      <c r="D3018" s="20" t="str">
        <f t="shared" si="177"/>
        <v>01004 – B.C. BISCHHEIM</v>
      </c>
      <c r="R3018" s="11" t="str">
        <f t="shared" si="178"/>
        <v>010040 E</v>
      </c>
      <c r="T3018"/>
    </row>
    <row r="3019" spans="2:20" ht="15.75" thickBot="1" x14ac:dyDescent="0.3">
      <c r="B3019" s="20" t="str">
        <f t="shared" si="175"/>
        <v>023096 I</v>
      </c>
      <c r="C3019" s="20" t="str">
        <f t="shared" si="176"/>
        <v>MICHEL JACQUES</v>
      </c>
      <c r="D3019" s="20" t="str">
        <f t="shared" si="177"/>
        <v>11034 – BILLARD CLUB EPINAL</v>
      </c>
      <c r="R3019" s="11" t="str">
        <f t="shared" si="178"/>
        <v>023096 I</v>
      </c>
      <c r="T3019"/>
    </row>
    <row r="3020" spans="2:20" ht="15.75" thickBot="1" x14ac:dyDescent="0.3">
      <c r="B3020" s="20" t="str">
        <f t="shared" si="175"/>
        <v>010105 R</v>
      </c>
      <c r="C3020" s="20" t="str">
        <f t="shared" si="176"/>
        <v>MIESCH GERARD</v>
      </c>
      <c r="D3020" s="20" t="str">
        <f t="shared" si="177"/>
        <v>01041 – COLMAR BILLARD CLUB 71</v>
      </c>
      <c r="R3020" s="11" t="str">
        <f t="shared" si="178"/>
        <v>010105 R</v>
      </c>
      <c r="T3020"/>
    </row>
    <row r="3021" spans="2:20" ht="15.75" thickBot="1" x14ac:dyDescent="0.3">
      <c r="B3021" s="20" t="str">
        <f t="shared" si="175"/>
        <v>014961 L</v>
      </c>
      <c r="C3021" s="20" t="str">
        <f t="shared" si="176"/>
        <v>MILLOT PASCAL</v>
      </c>
      <c r="D3021" s="20" t="str">
        <f t="shared" si="177"/>
        <v>11048 – ACADEMIE DE BILLARD DE ST DIZIER</v>
      </c>
      <c r="R3021" s="11" t="str">
        <f t="shared" si="178"/>
        <v>014961 L</v>
      </c>
      <c r="T3021"/>
    </row>
    <row r="3022" spans="2:20" ht="15.75" thickBot="1" x14ac:dyDescent="0.3">
      <c r="B3022" s="20" t="str">
        <f t="shared" si="175"/>
        <v>014962 M</v>
      </c>
      <c r="C3022" s="20" t="str">
        <f t="shared" si="176"/>
        <v>MION JEAN PIERRE</v>
      </c>
      <c r="D3022" s="20" t="str">
        <f t="shared" si="177"/>
        <v>11048 – ACADEMIE DE BILLARD DE ST DIZIER</v>
      </c>
      <c r="R3022" s="11" t="str">
        <f t="shared" si="178"/>
        <v>014962 M</v>
      </c>
      <c r="T3022"/>
    </row>
    <row r="3023" spans="2:20" ht="15.75" thickBot="1" x14ac:dyDescent="0.3">
      <c r="B3023" s="20" t="str">
        <f t="shared" si="175"/>
        <v>014950 A</v>
      </c>
      <c r="C3023" s="20" t="str">
        <f t="shared" si="176"/>
        <v>MOHAMED ANDRE</v>
      </c>
      <c r="D3023" s="20" t="str">
        <f t="shared" si="177"/>
        <v>11050 – BILLARD CLUB SAINT MIHIEL</v>
      </c>
      <c r="R3023" s="11" t="str">
        <f t="shared" si="178"/>
        <v>014950 A</v>
      </c>
      <c r="T3023"/>
    </row>
    <row r="3024" spans="2:20" ht="15.75" thickBot="1" x14ac:dyDescent="0.3">
      <c r="B3024" s="20" t="str">
        <f t="shared" si="175"/>
        <v>010311 P</v>
      </c>
      <c r="C3024" s="20" t="str">
        <f t="shared" si="176"/>
        <v>MONNIER GILLES</v>
      </c>
      <c r="D3024" s="20" t="str">
        <f t="shared" si="177"/>
        <v>01016 – B.C. HAGUENAU</v>
      </c>
      <c r="R3024" s="11" t="str">
        <f t="shared" si="178"/>
        <v>010311 P</v>
      </c>
      <c r="T3024"/>
    </row>
    <row r="3025" spans="2:20" ht="15.75" thickBot="1" x14ac:dyDescent="0.3">
      <c r="B3025" s="20" t="str">
        <f t="shared" si="175"/>
        <v>015365 Z</v>
      </c>
      <c r="C3025" s="20" t="str">
        <f t="shared" si="176"/>
        <v>MONTEL JONATHAN</v>
      </c>
      <c r="D3025" s="20" t="str">
        <f t="shared" si="177"/>
        <v>11051 – BILLARD CLUB BARISIEN</v>
      </c>
      <c r="R3025" s="11" t="str">
        <f t="shared" si="178"/>
        <v>015365 Z</v>
      </c>
      <c r="T3025"/>
    </row>
    <row r="3026" spans="2:20" ht="15.75" thickBot="1" x14ac:dyDescent="0.3">
      <c r="B3026" s="20" t="str">
        <f t="shared" si="175"/>
        <v>011937 D</v>
      </c>
      <c r="C3026" s="20" t="str">
        <f t="shared" si="176"/>
        <v>MOUGEOLLE JACQUES</v>
      </c>
      <c r="D3026" s="20" t="str">
        <f t="shared" si="177"/>
        <v>05034 – BILLARD TROYES AGGLO</v>
      </c>
      <c r="R3026" s="11" t="str">
        <f t="shared" si="178"/>
        <v>011937 D</v>
      </c>
      <c r="T3026"/>
    </row>
    <row r="3027" spans="2:20" ht="15.75" thickBot="1" x14ac:dyDescent="0.3">
      <c r="B3027" s="20" t="str">
        <f t="shared" si="175"/>
        <v>011758 G</v>
      </c>
      <c r="C3027" s="20" t="str">
        <f t="shared" si="176"/>
        <v>MOUSSY JEAN CLAUDE</v>
      </c>
      <c r="D3027" s="20" t="str">
        <f t="shared" si="177"/>
        <v>05040 – EPERNAY BILLARD CLUB</v>
      </c>
      <c r="R3027" s="11" t="str">
        <f t="shared" si="178"/>
        <v>011758 G</v>
      </c>
      <c r="T3027"/>
    </row>
    <row r="3028" spans="2:20" ht="15.75" thickBot="1" x14ac:dyDescent="0.3">
      <c r="B3028" s="20" t="str">
        <f t="shared" si="175"/>
        <v>015446 C</v>
      </c>
      <c r="C3028" s="20" t="str">
        <f t="shared" si="176"/>
        <v>MUHLACH CLAUDE</v>
      </c>
      <c r="D3028" s="20" t="str">
        <f t="shared" si="177"/>
        <v>11027 – ASS. SPORT. LAXOVIENNE DE BILLARD</v>
      </c>
      <c r="R3028" s="11" t="str">
        <f t="shared" si="178"/>
        <v>015446 C</v>
      </c>
      <c r="T3028"/>
    </row>
    <row r="3029" spans="2:20" ht="15.75" thickBot="1" x14ac:dyDescent="0.3">
      <c r="B3029" s="20" t="str">
        <f t="shared" si="175"/>
        <v>010077 P</v>
      </c>
      <c r="C3029" s="20" t="str">
        <f t="shared" si="176"/>
        <v>MULLER CLAUDE</v>
      </c>
      <c r="D3029" s="20" t="str">
        <f t="shared" si="177"/>
        <v>01020 – B.C. 1947 SELESTAT</v>
      </c>
      <c r="R3029" s="11" t="str">
        <f t="shared" si="178"/>
        <v>010077 P</v>
      </c>
      <c r="T3029"/>
    </row>
    <row r="3030" spans="2:20" ht="15.75" thickBot="1" x14ac:dyDescent="0.3">
      <c r="B3030" s="20" t="str">
        <f t="shared" si="175"/>
        <v>010289 T</v>
      </c>
      <c r="C3030" s="20" t="str">
        <f t="shared" si="176"/>
        <v>MULLER CLAUDE</v>
      </c>
      <c r="D3030" s="20" t="str">
        <f t="shared" si="177"/>
        <v>01031 – B.C. ERSTEIN</v>
      </c>
      <c r="R3030" s="11" t="str">
        <f t="shared" si="178"/>
        <v>010289 T</v>
      </c>
      <c r="T3030"/>
    </row>
    <row r="3031" spans="2:20" ht="15.75" thickBot="1" x14ac:dyDescent="0.3">
      <c r="B3031" s="20" t="str">
        <f t="shared" si="175"/>
        <v>186749 N</v>
      </c>
      <c r="C3031" s="20" t="str">
        <f t="shared" si="176"/>
        <v>MULLER STEPHAN</v>
      </c>
      <c r="D3031" s="20" t="str">
        <f t="shared" si="177"/>
        <v>05043 – ACAD. TAPIS VERT DE REIMS</v>
      </c>
      <c r="R3031" s="11" t="str">
        <f t="shared" si="178"/>
        <v>186749 N</v>
      </c>
      <c r="T3031"/>
    </row>
    <row r="3032" spans="2:20" ht="15.75" thickBot="1" x14ac:dyDescent="0.3">
      <c r="B3032" s="20" t="str">
        <f t="shared" si="175"/>
        <v>011820 Q</v>
      </c>
      <c r="C3032" s="20" t="str">
        <f t="shared" si="176"/>
        <v>N GUYEN PHU QUY</v>
      </c>
      <c r="D3032" s="20" t="str">
        <f t="shared" si="177"/>
        <v>05034 – BILLARD TROYES AGGLO</v>
      </c>
      <c r="R3032" s="11" t="str">
        <f t="shared" si="178"/>
        <v>011820 Q</v>
      </c>
      <c r="T3032"/>
    </row>
    <row r="3033" spans="2:20" ht="15.75" thickBot="1" x14ac:dyDescent="0.3">
      <c r="B3033" s="20" t="str">
        <f t="shared" si="175"/>
        <v>161116 B</v>
      </c>
      <c r="C3033" s="20" t="str">
        <f t="shared" si="176"/>
        <v>N GUYEN XUAN VINH</v>
      </c>
      <c r="D3033" s="20" t="str">
        <f t="shared" si="177"/>
        <v>05034 – BILLARD TROYES AGGLO</v>
      </c>
      <c r="R3033" s="11" t="str">
        <f t="shared" si="178"/>
        <v>161116 B</v>
      </c>
      <c r="T3033"/>
    </row>
    <row r="3034" spans="2:20" ht="15.75" thickBot="1" x14ac:dyDescent="0.3">
      <c r="B3034" s="20" t="str">
        <f t="shared" si="175"/>
        <v>109108 M</v>
      </c>
      <c r="C3034" s="20" t="str">
        <f t="shared" si="176"/>
        <v>NGO VAN DONG</v>
      </c>
      <c r="D3034" s="20" t="str">
        <f t="shared" si="177"/>
        <v>05043 – ACAD. TAPIS VERT DE REIMS</v>
      </c>
      <c r="R3034" s="11" t="str">
        <f t="shared" si="178"/>
        <v>109108 M</v>
      </c>
      <c r="T3034"/>
    </row>
    <row r="3035" spans="2:20" ht="15.75" thickBot="1" x14ac:dyDescent="0.3">
      <c r="B3035" s="20" t="str">
        <f t="shared" si="175"/>
        <v>122993 N</v>
      </c>
      <c r="C3035" s="20" t="str">
        <f t="shared" si="176"/>
        <v>NGUYEN XUAN VINH</v>
      </c>
      <c r="D3035" s="20" t="str">
        <f t="shared" si="177"/>
        <v>05043 – ACAD. TAPIS VERT DE REIMS</v>
      </c>
      <c r="R3035" s="11" t="str">
        <f t="shared" si="178"/>
        <v>122993 N</v>
      </c>
      <c r="T3035"/>
    </row>
    <row r="3036" spans="2:20" ht="15.75" thickBot="1" x14ac:dyDescent="0.3">
      <c r="B3036" s="20" t="str">
        <f t="shared" si="175"/>
        <v>014981 F</v>
      </c>
      <c r="C3036" s="20" t="str">
        <f t="shared" si="176"/>
        <v>NICOLE JEAN PIERRE</v>
      </c>
      <c r="D3036" s="20" t="str">
        <f t="shared" si="177"/>
        <v>11051 – BILLARD CLUB BARISIEN</v>
      </c>
      <c r="R3036" s="11" t="str">
        <f t="shared" si="178"/>
        <v>014981 F</v>
      </c>
      <c r="T3036"/>
    </row>
    <row r="3037" spans="2:20" ht="15.75" thickBot="1" x14ac:dyDescent="0.3">
      <c r="B3037" s="20" t="str">
        <f t="shared" si="175"/>
        <v>104571 Z</v>
      </c>
      <c r="C3037" s="20" t="str">
        <f t="shared" si="176"/>
        <v>NOEHSER CHRISTIAN</v>
      </c>
      <c r="D3037" s="20" t="str">
        <f t="shared" si="177"/>
        <v>11078 – BILLARD CLUB DE BRIEY</v>
      </c>
      <c r="R3037" s="11" t="str">
        <f t="shared" si="178"/>
        <v>104571 Z</v>
      </c>
      <c r="T3037"/>
    </row>
    <row r="3038" spans="2:20" ht="15.75" thickBot="1" x14ac:dyDescent="0.3">
      <c r="B3038" s="20" t="str">
        <f t="shared" si="175"/>
        <v>012032 U</v>
      </c>
      <c r="C3038" s="20" t="str">
        <f t="shared" si="176"/>
        <v>NOIRET SERGE</v>
      </c>
      <c r="D3038" s="20" t="str">
        <f t="shared" si="177"/>
        <v>05028 – BILLARD CLUB DE MARIGNY ST FLAVY</v>
      </c>
      <c r="R3038" s="11" t="str">
        <f t="shared" si="178"/>
        <v>012032 U</v>
      </c>
      <c r="T3038"/>
    </row>
    <row r="3039" spans="2:20" ht="15.75" thickBot="1" x14ac:dyDescent="0.3">
      <c r="B3039" s="20" t="str">
        <f t="shared" si="175"/>
        <v>106600 A</v>
      </c>
      <c r="C3039" s="20" t="str">
        <f t="shared" si="176"/>
        <v>OLIVEIRA THIERRY</v>
      </c>
      <c r="D3039" s="20" t="str">
        <f t="shared" si="177"/>
        <v>01020 – B.C. 1947 SELESTAT</v>
      </c>
      <c r="R3039" s="11" t="str">
        <f t="shared" si="178"/>
        <v>106600 A</v>
      </c>
      <c r="T3039"/>
    </row>
    <row r="3040" spans="2:20" ht="15.75" thickBot="1" x14ac:dyDescent="0.3">
      <c r="B3040" s="20" t="str">
        <f t="shared" si="175"/>
        <v>120956 E</v>
      </c>
      <c r="C3040" s="20" t="str">
        <f t="shared" si="176"/>
        <v>OSWALD CHRISTIAN</v>
      </c>
      <c r="D3040" s="20" t="str">
        <f t="shared" si="177"/>
        <v>11035 – C.B. SARREGUEMINES</v>
      </c>
      <c r="R3040" s="11" t="str">
        <f t="shared" si="178"/>
        <v>120956 E</v>
      </c>
      <c r="T3040"/>
    </row>
    <row r="3041" spans="2:20" ht="15.75" thickBot="1" x14ac:dyDescent="0.3">
      <c r="B3041" s="20" t="str">
        <f t="shared" si="175"/>
        <v>015043 P</v>
      </c>
      <c r="C3041" s="20" t="str">
        <f t="shared" si="176"/>
        <v>OSWALD XAVIER</v>
      </c>
      <c r="D3041" s="20" t="str">
        <f t="shared" si="177"/>
        <v>01006 – AMICALE DE BILLARD ECKBOLSHEIM</v>
      </c>
      <c r="R3041" s="11" t="str">
        <f t="shared" si="178"/>
        <v>015043 P</v>
      </c>
      <c r="T3041"/>
    </row>
    <row r="3042" spans="2:20" ht="15.75" thickBot="1" x14ac:dyDescent="0.3">
      <c r="B3042" s="20" t="str">
        <f t="shared" si="175"/>
        <v>014787 T</v>
      </c>
      <c r="C3042" s="20" t="str">
        <f t="shared" si="176"/>
        <v>OTT SERGE</v>
      </c>
      <c r="D3042" s="20" t="str">
        <f t="shared" si="177"/>
        <v>11005 – E.S. HAGONDANGE</v>
      </c>
      <c r="R3042" s="11" t="str">
        <f t="shared" si="178"/>
        <v>014787 T</v>
      </c>
      <c r="T3042"/>
    </row>
    <row r="3043" spans="2:20" ht="15.75" thickBot="1" x14ac:dyDescent="0.3">
      <c r="B3043" s="20" t="str">
        <f t="shared" si="175"/>
        <v>149642 E</v>
      </c>
      <c r="C3043" s="20" t="str">
        <f t="shared" si="176"/>
        <v>PAIN JACQUES</v>
      </c>
      <c r="D3043" s="20" t="str">
        <f t="shared" si="177"/>
        <v>05045 – BILLARD CLUB AGEEN</v>
      </c>
      <c r="R3043" s="11" t="str">
        <f t="shared" si="178"/>
        <v>149642 E</v>
      </c>
      <c r="T3043"/>
    </row>
    <row r="3044" spans="2:20" ht="15.75" thickBot="1" x14ac:dyDescent="0.3">
      <c r="B3044" s="20" t="str">
        <f t="shared" si="175"/>
        <v>136060 C</v>
      </c>
      <c r="C3044" s="20" t="str">
        <f t="shared" si="176"/>
        <v>PANCALDI WALTER</v>
      </c>
      <c r="D3044" s="20" t="str">
        <f t="shared" si="177"/>
        <v>11005 – E.S. HAGONDANGE</v>
      </c>
      <c r="R3044" s="11" t="str">
        <f t="shared" si="178"/>
        <v>136060 C</v>
      </c>
      <c r="T3044"/>
    </row>
    <row r="3045" spans="2:20" ht="15.75" thickBot="1" x14ac:dyDescent="0.3">
      <c r="B3045" s="20" t="str">
        <f t="shared" si="175"/>
        <v>015461 R</v>
      </c>
      <c r="C3045" s="20" t="str">
        <f t="shared" si="176"/>
        <v>PAPI PASCAL</v>
      </c>
      <c r="D3045" s="20" t="str">
        <f t="shared" si="177"/>
        <v>11034 – BILLARD CLUB EPINAL</v>
      </c>
      <c r="R3045" s="11" t="str">
        <f t="shared" si="178"/>
        <v>015461 R</v>
      </c>
      <c r="T3045"/>
    </row>
    <row r="3046" spans="2:20" ht="15.75" thickBot="1" x14ac:dyDescent="0.3">
      <c r="B3046" s="20" t="str">
        <f t="shared" si="175"/>
        <v>162922 P</v>
      </c>
      <c r="C3046" s="20" t="str">
        <f t="shared" si="176"/>
        <v>PARISOT DOMINIQUE</v>
      </c>
      <c r="D3046" s="20" t="str">
        <f t="shared" si="177"/>
        <v>11062 – CERCLE DE BILLARD FRANCAIS ST AVOLD</v>
      </c>
      <c r="R3046" s="11" t="str">
        <f t="shared" si="178"/>
        <v>162922 P</v>
      </c>
      <c r="T3046"/>
    </row>
    <row r="3047" spans="2:20" ht="15.75" thickBot="1" x14ac:dyDescent="0.3">
      <c r="B3047" s="20" t="str">
        <f t="shared" si="175"/>
        <v>015549 B</v>
      </c>
      <c r="C3047" s="20" t="str">
        <f t="shared" si="176"/>
        <v>PATE SEBASTIEN</v>
      </c>
      <c r="D3047" s="20" t="str">
        <f t="shared" si="177"/>
        <v>11063 – S.A.VERDUN SECTION BILLARD</v>
      </c>
      <c r="R3047" s="11" t="str">
        <f t="shared" si="178"/>
        <v>015549 B</v>
      </c>
      <c r="T3047"/>
    </row>
    <row r="3048" spans="2:20" ht="15.75" thickBot="1" x14ac:dyDescent="0.3">
      <c r="B3048" s="20" t="str">
        <f t="shared" si="175"/>
        <v>166866 B</v>
      </c>
      <c r="C3048" s="20" t="str">
        <f t="shared" si="176"/>
        <v>PAUL MICHEL</v>
      </c>
      <c r="D3048" s="20" t="str">
        <f t="shared" si="177"/>
        <v>11022 – ACADEMIE DE BILLARD SAINT-MAX / NANCY</v>
      </c>
      <c r="R3048" s="11" t="str">
        <f t="shared" si="178"/>
        <v>166866 B</v>
      </c>
      <c r="T3048"/>
    </row>
    <row r="3049" spans="2:20" ht="15.75" thickBot="1" x14ac:dyDescent="0.3">
      <c r="B3049" s="20" t="str">
        <f t="shared" si="175"/>
        <v>015157 Z</v>
      </c>
      <c r="C3049" s="20" t="str">
        <f t="shared" si="176"/>
        <v>PIERSON MARC</v>
      </c>
      <c r="D3049" s="20" t="str">
        <f t="shared" si="177"/>
        <v>11003 – BILLARD CLUB BAN SAINT MARTIN</v>
      </c>
      <c r="R3049" s="11" t="str">
        <f t="shared" si="178"/>
        <v>015157 Z</v>
      </c>
      <c r="T3049"/>
    </row>
    <row r="3050" spans="2:20" ht="15.75" thickBot="1" x14ac:dyDescent="0.3">
      <c r="B3050" s="20" t="str">
        <f t="shared" si="175"/>
        <v>013937 B</v>
      </c>
      <c r="C3050" s="20" t="str">
        <f t="shared" si="176"/>
        <v>PIGAL BERNARD</v>
      </c>
      <c r="D3050" s="20" t="str">
        <f t="shared" si="177"/>
        <v>05034 – BILLARD TROYES AGGLO</v>
      </c>
      <c r="R3050" s="11" t="str">
        <f t="shared" si="178"/>
        <v>013937 B</v>
      </c>
      <c r="T3050"/>
    </row>
    <row r="3051" spans="2:20" ht="15.75" thickBot="1" x14ac:dyDescent="0.3">
      <c r="B3051" s="20" t="str">
        <f t="shared" si="175"/>
        <v>015004 C</v>
      </c>
      <c r="C3051" s="20" t="str">
        <f t="shared" si="176"/>
        <v>PILOTTO LEO</v>
      </c>
      <c r="D3051" s="20" t="str">
        <f t="shared" si="177"/>
        <v>11021 – A.J.B. THIONVILLE</v>
      </c>
      <c r="R3051" s="11" t="str">
        <f t="shared" si="178"/>
        <v>015004 C</v>
      </c>
      <c r="T3051"/>
    </row>
    <row r="3052" spans="2:20" ht="15.75" thickBot="1" x14ac:dyDescent="0.3">
      <c r="B3052" s="20" t="str">
        <f t="shared" si="175"/>
        <v>145737 H</v>
      </c>
      <c r="C3052" s="20" t="str">
        <f t="shared" si="176"/>
        <v>PINIGRY JEAN CHRISTOPHE</v>
      </c>
      <c r="D3052" s="20" t="str">
        <f t="shared" si="177"/>
        <v>05032 – ARCIS BILLARD CLUB</v>
      </c>
      <c r="R3052" s="11" t="str">
        <f t="shared" si="178"/>
        <v>145737 H</v>
      </c>
      <c r="T3052"/>
    </row>
    <row r="3053" spans="2:20" ht="15.75" thickBot="1" x14ac:dyDescent="0.3">
      <c r="B3053" s="20" t="str">
        <f t="shared" si="175"/>
        <v>150339 M</v>
      </c>
      <c r="C3053" s="20" t="str">
        <f t="shared" si="176"/>
        <v>PLUOT PASCAL</v>
      </c>
      <c r="D3053" s="20" t="str">
        <f t="shared" si="177"/>
        <v>05035 – ROMILLY SPORT 10 SECTION BILLARD</v>
      </c>
      <c r="R3053" s="11" t="str">
        <f t="shared" si="178"/>
        <v>150339 M</v>
      </c>
      <c r="T3053"/>
    </row>
    <row r="3054" spans="2:20" ht="15.75" thickBot="1" x14ac:dyDescent="0.3">
      <c r="B3054" s="20" t="str">
        <f t="shared" si="175"/>
        <v>119612 M</v>
      </c>
      <c r="C3054" s="20" t="str">
        <f t="shared" si="176"/>
        <v>POIROT DOMINIQUE</v>
      </c>
      <c r="D3054" s="20" t="str">
        <f t="shared" si="177"/>
        <v>11005 – E.S. HAGONDANGE</v>
      </c>
      <c r="R3054" s="11" t="str">
        <f t="shared" si="178"/>
        <v>119612 M</v>
      </c>
      <c r="T3054"/>
    </row>
    <row r="3055" spans="2:20" ht="15.75" thickBot="1" x14ac:dyDescent="0.3">
      <c r="B3055" s="20" t="str">
        <f t="shared" si="175"/>
        <v>014831 L</v>
      </c>
      <c r="C3055" s="20" t="str">
        <f t="shared" si="176"/>
        <v>POLEWCZYK MICHEL</v>
      </c>
      <c r="D3055" s="20" t="str">
        <f t="shared" si="177"/>
        <v>11005 – E.S. HAGONDANGE</v>
      </c>
      <c r="R3055" s="11" t="str">
        <f t="shared" si="178"/>
        <v>014831 L</v>
      </c>
      <c r="T3055"/>
    </row>
    <row r="3056" spans="2:20" ht="15.75" thickBot="1" x14ac:dyDescent="0.3">
      <c r="B3056" s="20" t="str">
        <f t="shared" si="175"/>
        <v>109667 Z</v>
      </c>
      <c r="C3056" s="20" t="str">
        <f t="shared" si="176"/>
        <v>POLIN JEAN LUC</v>
      </c>
      <c r="D3056" s="20" t="str">
        <f t="shared" si="177"/>
        <v>11055 – BILLARD CLUB TOULOIS</v>
      </c>
      <c r="R3056" s="11" t="str">
        <f t="shared" si="178"/>
        <v>109667 Z</v>
      </c>
      <c r="T3056"/>
    </row>
    <row r="3057" spans="2:20" ht="15.75" thickBot="1" x14ac:dyDescent="0.3">
      <c r="B3057" s="20" t="str">
        <f t="shared" si="175"/>
        <v>015119 N</v>
      </c>
      <c r="C3057" s="20" t="str">
        <f t="shared" si="176"/>
        <v>PONCET FRANCIS</v>
      </c>
      <c r="D3057" s="20" t="str">
        <f t="shared" si="177"/>
        <v>11003 – BILLARD CLUB BAN SAINT MARTIN</v>
      </c>
      <c r="R3057" s="11" t="str">
        <f t="shared" si="178"/>
        <v>015119 N</v>
      </c>
      <c r="T3057"/>
    </row>
    <row r="3058" spans="2:20" ht="15.75" thickBot="1" x14ac:dyDescent="0.3">
      <c r="B3058" s="20" t="str">
        <f t="shared" ref="B3058:B3121" si="179">N258</f>
        <v>011867 L</v>
      </c>
      <c r="C3058" s="20" t="str">
        <f t="shared" ref="C3058:C3121" si="180">O258</f>
        <v>PONSINET DOMINIQUE</v>
      </c>
      <c r="D3058" s="20" t="str">
        <f t="shared" ref="D3058:D3121" si="181">P258</f>
        <v>05001 – ACAD.CHARLEVILLE-MEZIERES</v>
      </c>
      <c r="R3058" s="11" t="str">
        <f t="shared" si="178"/>
        <v>011867 L</v>
      </c>
      <c r="T3058"/>
    </row>
    <row r="3059" spans="2:20" ht="15.75" thickBot="1" x14ac:dyDescent="0.3">
      <c r="B3059" s="20" t="str">
        <f t="shared" si="179"/>
        <v>143960 Y</v>
      </c>
      <c r="C3059" s="20" t="str">
        <f t="shared" si="180"/>
        <v>PONTHIEU DJASON</v>
      </c>
      <c r="D3059" s="20" t="str">
        <f t="shared" si="181"/>
        <v>05043 – ACAD. TAPIS VERT DE REIMS</v>
      </c>
      <c r="R3059" s="11" t="str">
        <f t="shared" si="178"/>
        <v>143960 Y</v>
      </c>
      <c r="T3059"/>
    </row>
    <row r="3060" spans="2:20" ht="15.75" thickBot="1" x14ac:dyDescent="0.3">
      <c r="B3060" s="20" t="str">
        <f t="shared" si="179"/>
        <v>130986 Y</v>
      </c>
      <c r="C3060" s="20" t="str">
        <f t="shared" si="180"/>
        <v>POULET BERNARD</v>
      </c>
      <c r="D3060" s="20" t="str">
        <f t="shared" si="181"/>
        <v>05032 – ARCIS BILLARD CLUB</v>
      </c>
      <c r="R3060" s="11" t="str">
        <f t="shared" si="178"/>
        <v>130986 Y</v>
      </c>
      <c r="T3060"/>
    </row>
    <row r="3061" spans="2:20" ht="15.75" thickBot="1" x14ac:dyDescent="0.3">
      <c r="B3061" s="20" t="str">
        <f t="shared" si="179"/>
        <v>015005 D</v>
      </c>
      <c r="C3061" s="20" t="str">
        <f t="shared" si="180"/>
        <v>POZZOLO JEAN PIERRE</v>
      </c>
      <c r="D3061" s="20" t="str">
        <f t="shared" si="181"/>
        <v>11078 – BILLARD CLUB DE BRIEY</v>
      </c>
      <c r="R3061" s="11" t="str">
        <f t="shared" si="178"/>
        <v>015005 D</v>
      </c>
      <c r="T3061"/>
    </row>
    <row r="3062" spans="2:20" ht="15.75" thickBot="1" x14ac:dyDescent="0.3">
      <c r="B3062" s="20" t="str">
        <f t="shared" si="179"/>
        <v>015081 B</v>
      </c>
      <c r="C3062" s="20" t="str">
        <f t="shared" si="180"/>
        <v>PRETRE OLIVIER</v>
      </c>
      <c r="D3062" s="20" t="str">
        <f t="shared" si="181"/>
        <v>11022 – ACADEMIE DE BILLARD SAINT-MAX / NANCY</v>
      </c>
      <c r="R3062" s="11" t="str">
        <f t="shared" si="178"/>
        <v>015081 B</v>
      </c>
      <c r="T3062"/>
    </row>
    <row r="3063" spans="2:20" ht="15.75" thickBot="1" x14ac:dyDescent="0.3">
      <c r="B3063" s="20" t="str">
        <f t="shared" si="179"/>
        <v>148012 H</v>
      </c>
      <c r="C3063" s="20" t="str">
        <f t="shared" si="180"/>
        <v>PROBST JACQUES</v>
      </c>
      <c r="D3063" s="20" t="str">
        <f t="shared" si="181"/>
        <v>05043 – ACAD. TAPIS VERT DE REIMS</v>
      </c>
      <c r="R3063" s="11" t="str">
        <f t="shared" si="178"/>
        <v>148012 H</v>
      </c>
      <c r="T3063"/>
    </row>
    <row r="3064" spans="2:20" ht="15.75" thickBot="1" x14ac:dyDescent="0.3">
      <c r="B3064" s="20" t="str">
        <f t="shared" si="179"/>
        <v>015412 U</v>
      </c>
      <c r="C3064" s="20" t="str">
        <f t="shared" si="180"/>
        <v>PRUDHOMME PIERRE</v>
      </c>
      <c r="D3064" s="20" t="str">
        <f t="shared" si="181"/>
        <v>11023 – BILLARD CLUB NEUVES MAISONS</v>
      </c>
      <c r="R3064" s="11" t="str">
        <f t="shared" si="178"/>
        <v>015412 U</v>
      </c>
      <c r="T3064"/>
    </row>
    <row r="3065" spans="2:20" ht="15.75" thickBot="1" x14ac:dyDescent="0.3">
      <c r="B3065" s="20" t="str">
        <f t="shared" si="179"/>
        <v>014934 K</v>
      </c>
      <c r="C3065" s="20" t="str">
        <f t="shared" si="180"/>
        <v>RABANES DOMINIQUE</v>
      </c>
      <c r="D3065" s="20" t="str">
        <f t="shared" si="181"/>
        <v>11034 – BILLARD CLUB EPINAL</v>
      </c>
      <c r="R3065" s="11" t="str">
        <f t="shared" si="178"/>
        <v>014934 K</v>
      </c>
      <c r="T3065"/>
    </row>
    <row r="3066" spans="2:20" ht="15.75" thickBot="1" x14ac:dyDescent="0.3">
      <c r="B3066" s="20" t="str">
        <f t="shared" si="179"/>
        <v>112364 S</v>
      </c>
      <c r="C3066" s="20" t="str">
        <f t="shared" si="180"/>
        <v>RAVAGLI FRANCOIS</v>
      </c>
      <c r="D3066" s="20" t="str">
        <f t="shared" si="181"/>
        <v>11067 – BILLARD CLUB FLORANGE</v>
      </c>
      <c r="R3066" s="11" t="str">
        <f t="shared" si="178"/>
        <v>112364 S</v>
      </c>
      <c r="T3066"/>
    </row>
    <row r="3067" spans="2:20" ht="15.75" thickBot="1" x14ac:dyDescent="0.3">
      <c r="B3067" s="20" t="str">
        <f t="shared" si="179"/>
        <v>011775 X</v>
      </c>
      <c r="C3067" s="20" t="str">
        <f t="shared" si="180"/>
        <v>RAVILLION DANIEL</v>
      </c>
      <c r="D3067" s="20" t="str">
        <f t="shared" si="181"/>
        <v>05041 – BILLARD CLUB DE GRAUVES</v>
      </c>
      <c r="R3067" s="11" t="str">
        <f t="shared" si="178"/>
        <v>011775 X</v>
      </c>
      <c r="T3067"/>
    </row>
    <row r="3068" spans="2:20" ht="15.75" thickBot="1" x14ac:dyDescent="0.3">
      <c r="B3068" s="20" t="str">
        <f t="shared" si="179"/>
        <v>011885 D</v>
      </c>
      <c r="C3068" s="20" t="str">
        <f t="shared" si="180"/>
        <v>REBOUL FRANCIS</v>
      </c>
      <c r="D3068" s="20" t="str">
        <f t="shared" si="181"/>
        <v>05023 – BILLARD CLUB NOGENTAIS</v>
      </c>
      <c r="R3068" s="11" t="str">
        <f t="shared" si="178"/>
        <v>011885 D</v>
      </c>
      <c r="T3068"/>
    </row>
    <row r="3069" spans="2:20" ht="15.75" thickBot="1" x14ac:dyDescent="0.3">
      <c r="B3069" s="20" t="str">
        <f t="shared" si="179"/>
        <v>015010 I</v>
      </c>
      <c r="C3069" s="20" t="str">
        <f t="shared" si="180"/>
        <v>REININGER ROBERT</v>
      </c>
      <c r="D3069" s="20" t="str">
        <f t="shared" si="181"/>
        <v>11021 – A.J.B. THIONVILLE</v>
      </c>
      <c r="R3069" s="11" t="str">
        <f t="shared" si="178"/>
        <v>015010 I</v>
      </c>
      <c r="T3069"/>
    </row>
    <row r="3070" spans="2:20" ht="15.75" thickBot="1" x14ac:dyDescent="0.3">
      <c r="B3070" s="20" t="str">
        <f t="shared" si="179"/>
        <v>014034 U</v>
      </c>
      <c r="C3070" s="20" t="str">
        <f t="shared" si="180"/>
        <v>REMANDE FABRICE</v>
      </c>
      <c r="D3070" s="20" t="str">
        <f t="shared" si="181"/>
        <v>01004 – B.C. BISCHHEIM</v>
      </c>
      <c r="R3070" s="11" t="str">
        <f t="shared" si="178"/>
        <v>014034 U</v>
      </c>
      <c r="T3070"/>
    </row>
    <row r="3071" spans="2:20" ht="15.75" thickBot="1" x14ac:dyDescent="0.3">
      <c r="B3071" s="20" t="str">
        <f t="shared" si="179"/>
        <v>140909 P</v>
      </c>
      <c r="C3071" s="20" t="str">
        <f t="shared" si="180"/>
        <v>REMY FRANCOIS</v>
      </c>
      <c r="D3071" s="20" t="str">
        <f t="shared" si="181"/>
        <v>05023 – BILLARD CLUB NOGENTAIS</v>
      </c>
      <c r="R3071" s="11" t="str">
        <f t="shared" si="178"/>
        <v>140909 P</v>
      </c>
      <c r="T3071"/>
    </row>
    <row r="3072" spans="2:20" ht="15.75" thickBot="1" x14ac:dyDescent="0.3">
      <c r="B3072" s="20" t="str">
        <f t="shared" si="179"/>
        <v>101987 P</v>
      </c>
      <c r="C3072" s="20" t="str">
        <f t="shared" si="180"/>
        <v>RIOTTO JEROME</v>
      </c>
      <c r="D3072" s="20" t="str">
        <f t="shared" si="181"/>
        <v>01041 – COLMAR BILLARD CLUB 71</v>
      </c>
      <c r="R3072" s="11" t="str">
        <f t="shared" si="178"/>
        <v>101987 P</v>
      </c>
      <c r="T3072"/>
    </row>
    <row r="3073" spans="2:20" ht="15.75" thickBot="1" x14ac:dyDescent="0.3">
      <c r="B3073" s="20" t="str">
        <f t="shared" si="179"/>
        <v>010043 H</v>
      </c>
      <c r="C3073" s="20" t="str">
        <f t="shared" si="180"/>
        <v>RITTER CHARLES</v>
      </c>
      <c r="D3073" s="20" t="str">
        <f t="shared" si="181"/>
        <v>01006 – AMICALE DE BILLARD ECKBOLSHEIM</v>
      </c>
      <c r="R3073" s="11" t="str">
        <f t="shared" si="178"/>
        <v>010043 H</v>
      </c>
      <c r="T3073"/>
    </row>
    <row r="3074" spans="2:20" ht="15.75" thickBot="1" x14ac:dyDescent="0.3">
      <c r="B3074" s="20" t="str">
        <f t="shared" si="179"/>
        <v>015129 X</v>
      </c>
      <c r="C3074" s="20" t="str">
        <f t="shared" si="180"/>
        <v>RIVOAL MARCEL</v>
      </c>
      <c r="D3074" s="20" t="str">
        <f t="shared" si="181"/>
        <v>11051 – BILLARD CLUB BARISIEN</v>
      </c>
      <c r="R3074" s="11" t="str">
        <f t="shared" ref="R3074:R3137" si="182">B3074</f>
        <v>015129 X</v>
      </c>
      <c r="T3074"/>
    </row>
    <row r="3075" spans="2:20" ht="15.75" thickBot="1" x14ac:dyDescent="0.3">
      <c r="B3075" s="20" t="str">
        <f t="shared" si="179"/>
        <v>010278 I</v>
      </c>
      <c r="C3075" s="20" t="str">
        <f t="shared" si="180"/>
        <v>RIZZO LEONARD</v>
      </c>
      <c r="D3075" s="20" t="str">
        <f t="shared" si="181"/>
        <v>01010 – B.C. LINGOLSHEIM</v>
      </c>
      <c r="R3075" s="11" t="str">
        <f t="shared" si="182"/>
        <v>010278 I</v>
      </c>
      <c r="T3075"/>
    </row>
    <row r="3076" spans="2:20" ht="15.75" thickBot="1" x14ac:dyDescent="0.3">
      <c r="B3076" s="20" t="str">
        <f t="shared" si="179"/>
        <v>152640 N</v>
      </c>
      <c r="C3076" s="20" t="str">
        <f t="shared" si="180"/>
        <v>ROBINET MAX</v>
      </c>
      <c r="D3076" s="20" t="str">
        <f t="shared" si="181"/>
        <v>05040 – EPERNAY BILLARD CLUB</v>
      </c>
      <c r="R3076" s="11" t="str">
        <f t="shared" si="182"/>
        <v>152640 N</v>
      </c>
      <c r="T3076"/>
    </row>
    <row r="3077" spans="2:20" ht="15.75" thickBot="1" x14ac:dyDescent="0.3">
      <c r="B3077" s="20" t="str">
        <f t="shared" si="179"/>
        <v>011848 S</v>
      </c>
      <c r="C3077" s="20" t="str">
        <f t="shared" si="180"/>
        <v>RONDEAU ANDRE</v>
      </c>
      <c r="D3077" s="20" t="str">
        <f t="shared" si="181"/>
        <v>05028 – BILLARD CLUB DE MARIGNY ST FLAVY</v>
      </c>
      <c r="R3077" s="11" t="str">
        <f t="shared" si="182"/>
        <v>011848 S</v>
      </c>
      <c r="T3077"/>
    </row>
    <row r="3078" spans="2:20" ht="15.75" thickBot="1" x14ac:dyDescent="0.3">
      <c r="B3078" s="20" t="str">
        <f t="shared" si="179"/>
        <v>102762 K</v>
      </c>
      <c r="C3078" s="20" t="str">
        <f t="shared" si="180"/>
        <v>ROSE STEPHANE</v>
      </c>
      <c r="D3078" s="20" t="str">
        <f t="shared" si="181"/>
        <v>11051 – BILLARD CLUB BARISIEN</v>
      </c>
      <c r="R3078" s="11" t="str">
        <f t="shared" si="182"/>
        <v>102762 K</v>
      </c>
      <c r="T3078"/>
    </row>
    <row r="3079" spans="2:20" ht="15.75" thickBot="1" x14ac:dyDescent="0.3">
      <c r="B3079" s="20" t="str">
        <f t="shared" si="179"/>
        <v>012020 I</v>
      </c>
      <c r="C3079" s="20" t="str">
        <f t="shared" si="180"/>
        <v>RUELLET DANIEL</v>
      </c>
      <c r="D3079" s="20" t="str">
        <f t="shared" si="181"/>
        <v>05049 – BILLARD CLUB NEUVILLETTE</v>
      </c>
      <c r="R3079" s="11" t="str">
        <f t="shared" si="182"/>
        <v>012020 I</v>
      </c>
      <c r="T3079"/>
    </row>
    <row r="3080" spans="2:20" ht="15.75" thickBot="1" x14ac:dyDescent="0.3">
      <c r="B3080" s="20" t="str">
        <f t="shared" si="179"/>
        <v>124195 T</v>
      </c>
      <c r="C3080" s="20" t="str">
        <f t="shared" si="180"/>
        <v>RUER ROBERT</v>
      </c>
      <c r="D3080" s="20" t="str">
        <f t="shared" si="181"/>
        <v>11034 – BILLARD CLUB EPINAL</v>
      </c>
      <c r="R3080" s="11" t="str">
        <f t="shared" si="182"/>
        <v>124195 T</v>
      </c>
      <c r="T3080"/>
    </row>
    <row r="3081" spans="2:20" ht="15.75" thickBot="1" x14ac:dyDescent="0.3">
      <c r="B3081" s="20" t="str">
        <f t="shared" si="179"/>
        <v>120525 P</v>
      </c>
      <c r="C3081" s="20" t="str">
        <f t="shared" si="180"/>
        <v>RUZZON BRUNO</v>
      </c>
      <c r="D3081" s="20" t="str">
        <f t="shared" si="181"/>
        <v>11007 – BILLARD CLUB KNUTANGE</v>
      </c>
      <c r="R3081" s="11" t="str">
        <f t="shared" si="182"/>
        <v>120525 P</v>
      </c>
      <c r="T3081"/>
    </row>
    <row r="3082" spans="2:20" ht="15.75" thickBot="1" x14ac:dyDescent="0.3">
      <c r="B3082" s="20" t="str">
        <f t="shared" si="179"/>
        <v>128802 Y</v>
      </c>
      <c r="C3082" s="20" t="str">
        <f t="shared" si="180"/>
        <v>SALET WILLIAM</v>
      </c>
      <c r="D3082" s="20" t="str">
        <f t="shared" si="181"/>
        <v>11072 – AMICALE BILLARD DE MAGNY</v>
      </c>
      <c r="R3082" s="11" t="str">
        <f t="shared" si="182"/>
        <v>128802 Y</v>
      </c>
      <c r="T3082"/>
    </row>
    <row r="3083" spans="2:20" ht="15.75" thickBot="1" x14ac:dyDescent="0.3">
      <c r="B3083" s="20" t="str">
        <f t="shared" si="179"/>
        <v>015071 R</v>
      </c>
      <c r="C3083" s="20" t="str">
        <f t="shared" si="180"/>
        <v>SALGADO ANTONIO</v>
      </c>
      <c r="D3083" s="20" t="str">
        <f t="shared" si="181"/>
        <v>11034 – BILLARD CLUB EPINAL</v>
      </c>
      <c r="R3083" s="11" t="str">
        <f t="shared" si="182"/>
        <v>015071 R</v>
      </c>
      <c r="T3083"/>
    </row>
    <row r="3084" spans="2:20" ht="15.75" thickBot="1" x14ac:dyDescent="0.3">
      <c r="B3084" s="20" t="str">
        <f t="shared" si="179"/>
        <v>010156 Q</v>
      </c>
      <c r="C3084" s="20" t="str">
        <f t="shared" si="180"/>
        <v>SAUER ALAIN</v>
      </c>
      <c r="D3084" s="20" t="str">
        <f t="shared" si="181"/>
        <v>01035 – B.C. 60 COCOBEN</v>
      </c>
      <c r="R3084" s="11" t="str">
        <f t="shared" si="182"/>
        <v>010156 Q</v>
      </c>
      <c r="T3084"/>
    </row>
    <row r="3085" spans="2:20" ht="15.75" thickBot="1" x14ac:dyDescent="0.3">
      <c r="B3085" s="20" t="str">
        <f t="shared" si="179"/>
        <v>015023 V</v>
      </c>
      <c r="C3085" s="20" t="str">
        <f t="shared" si="180"/>
        <v>SCALISI ALFIO</v>
      </c>
      <c r="D3085" s="20" t="str">
        <f t="shared" si="181"/>
        <v>11013 – BILLARD CLUB METZ</v>
      </c>
      <c r="R3085" s="11" t="str">
        <f t="shared" si="182"/>
        <v>015023 V</v>
      </c>
      <c r="T3085"/>
    </row>
    <row r="3086" spans="2:20" ht="15.75" thickBot="1" x14ac:dyDescent="0.3">
      <c r="B3086" s="20" t="str">
        <f t="shared" si="179"/>
        <v>010136 W</v>
      </c>
      <c r="C3086" s="20" t="str">
        <f t="shared" si="180"/>
        <v>SCHERRER PATRICK</v>
      </c>
      <c r="D3086" s="20" t="str">
        <f t="shared" si="181"/>
        <v>01070 – FCM BILLARD</v>
      </c>
      <c r="R3086" s="11" t="str">
        <f t="shared" si="182"/>
        <v>010136 W</v>
      </c>
      <c r="T3086"/>
    </row>
    <row r="3087" spans="2:20" ht="15.75" thickBot="1" x14ac:dyDescent="0.3">
      <c r="B3087" s="20" t="str">
        <f t="shared" si="179"/>
        <v>015227 R</v>
      </c>
      <c r="C3087" s="20" t="str">
        <f t="shared" si="180"/>
        <v>SCHERSCHEL NICOLAS</v>
      </c>
      <c r="D3087" s="20" t="str">
        <f t="shared" si="181"/>
        <v>11005 – E.S. HAGONDANGE</v>
      </c>
      <c r="R3087" s="11" t="str">
        <f t="shared" si="182"/>
        <v>015227 R</v>
      </c>
      <c r="T3087"/>
    </row>
    <row r="3088" spans="2:20" ht="15.75" thickBot="1" x14ac:dyDescent="0.3">
      <c r="B3088" s="20" t="str">
        <f t="shared" si="179"/>
        <v>101984 M</v>
      </c>
      <c r="C3088" s="20" t="str">
        <f t="shared" si="180"/>
        <v>SCHMITT MARCEL</v>
      </c>
      <c r="D3088" s="20" t="str">
        <f t="shared" si="181"/>
        <v>01016 – B.C. HAGUENAU</v>
      </c>
      <c r="R3088" s="11" t="str">
        <f t="shared" si="182"/>
        <v>101984 M</v>
      </c>
      <c r="T3088"/>
    </row>
    <row r="3089" spans="2:20" ht="15.75" thickBot="1" x14ac:dyDescent="0.3">
      <c r="B3089" s="20" t="str">
        <f t="shared" si="179"/>
        <v>010063 B</v>
      </c>
      <c r="C3089" s="20" t="str">
        <f t="shared" si="180"/>
        <v>SCHOELZCHEN FRANCIS</v>
      </c>
      <c r="D3089" s="20" t="str">
        <f t="shared" si="181"/>
        <v>01016 – B.C. HAGUENAU</v>
      </c>
      <c r="R3089" s="11" t="str">
        <f t="shared" si="182"/>
        <v>010063 B</v>
      </c>
      <c r="T3089"/>
    </row>
    <row r="3090" spans="2:20" ht="15.75" thickBot="1" x14ac:dyDescent="0.3">
      <c r="B3090" s="20" t="str">
        <f t="shared" si="179"/>
        <v>107471 N</v>
      </c>
      <c r="C3090" s="20" t="str">
        <f t="shared" si="180"/>
        <v>SCHWARTZ JULIEN</v>
      </c>
      <c r="D3090" s="20" t="str">
        <f t="shared" si="181"/>
        <v>11067 – BILLARD CLUB FLORANGE</v>
      </c>
      <c r="R3090" s="11" t="str">
        <f t="shared" si="182"/>
        <v>107471 N</v>
      </c>
      <c r="T3090"/>
    </row>
    <row r="3091" spans="2:20" ht="15.75" thickBot="1" x14ac:dyDescent="0.3">
      <c r="B3091" s="20" t="str">
        <f t="shared" si="179"/>
        <v>123520 U</v>
      </c>
      <c r="C3091" s="20" t="str">
        <f t="shared" si="180"/>
        <v>SEHER RAYNAL</v>
      </c>
      <c r="D3091" s="20" t="str">
        <f t="shared" si="181"/>
        <v>01010 – B.C. LINGOLSHEIM</v>
      </c>
      <c r="R3091" s="11" t="str">
        <f t="shared" si="182"/>
        <v>123520 U</v>
      </c>
      <c r="T3091"/>
    </row>
    <row r="3092" spans="2:20" ht="15.75" thickBot="1" x14ac:dyDescent="0.3">
      <c r="B3092" s="20" t="str">
        <f t="shared" si="179"/>
        <v>011810 G</v>
      </c>
      <c r="C3092" s="20" t="str">
        <f t="shared" si="180"/>
        <v>SEK JEAN JACQUES</v>
      </c>
      <c r="D3092" s="20" t="str">
        <f t="shared" si="181"/>
        <v>05043 – ACAD. TAPIS VERT DE REIMS</v>
      </c>
      <c r="R3092" s="11" t="str">
        <f t="shared" si="182"/>
        <v>011810 G</v>
      </c>
      <c r="T3092"/>
    </row>
    <row r="3093" spans="2:20" ht="15.75" thickBot="1" x14ac:dyDescent="0.3">
      <c r="B3093" s="20" t="str">
        <f t="shared" si="179"/>
        <v>011857 B</v>
      </c>
      <c r="C3093" s="20" t="str">
        <f t="shared" si="180"/>
        <v>SIEGEL JEAN FRANCOIS</v>
      </c>
      <c r="D3093" s="20" t="str">
        <f t="shared" si="181"/>
        <v>05042 – ACAD.CHALONNAISE DE BILLARD</v>
      </c>
      <c r="R3093" s="11" t="str">
        <f t="shared" si="182"/>
        <v>011857 B</v>
      </c>
      <c r="T3093"/>
    </row>
    <row r="3094" spans="2:20" ht="15.75" thickBot="1" x14ac:dyDescent="0.3">
      <c r="B3094" s="20" t="str">
        <f t="shared" si="179"/>
        <v>015519 X</v>
      </c>
      <c r="C3094" s="20" t="str">
        <f t="shared" si="180"/>
        <v>SINIGAGLIA ALPHONSE</v>
      </c>
      <c r="D3094" s="20" t="str">
        <f t="shared" si="181"/>
        <v>11032 – BILLARD CLUB HOMECOURT</v>
      </c>
      <c r="R3094" s="11" t="str">
        <f t="shared" si="182"/>
        <v>015519 X</v>
      </c>
      <c r="T3094"/>
    </row>
    <row r="3095" spans="2:20" ht="15.75" thickBot="1" x14ac:dyDescent="0.3">
      <c r="B3095" s="20" t="str">
        <f t="shared" si="179"/>
        <v>014884 M</v>
      </c>
      <c r="C3095" s="20" t="str">
        <f t="shared" si="180"/>
        <v>SIX JEAN PAUL</v>
      </c>
      <c r="D3095" s="20" t="str">
        <f t="shared" si="181"/>
        <v>11027 – ASS. SPORT. LAXOVIENNE DE BILLARD</v>
      </c>
      <c r="R3095" s="11" t="str">
        <f t="shared" si="182"/>
        <v>014884 M</v>
      </c>
      <c r="T3095"/>
    </row>
    <row r="3096" spans="2:20" ht="15.75" thickBot="1" x14ac:dyDescent="0.3">
      <c r="B3096" s="20" t="str">
        <f t="shared" si="179"/>
        <v>137290 K</v>
      </c>
      <c r="C3096" s="20" t="str">
        <f t="shared" si="180"/>
        <v>SPAGNOLO LUIGI</v>
      </c>
      <c r="D3096" s="20" t="str">
        <f t="shared" si="181"/>
        <v>11029 – BILLARD CLUB MUSSIPONTAIN</v>
      </c>
      <c r="R3096" s="11" t="str">
        <f t="shared" si="182"/>
        <v>137290 K</v>
      </c>
      <c r="T3096"/>
    </row>
    <row r="3097" spans="2:20" ht="15.75" thickBot="1" x14ac:dyDescent="0.3">
      <c r="B3097" s="20" t="str">
        <f t="shared" si="179"/>
        <v>010273 D</v>
      </c>
      <c r="C3097" s="20" t="str">
        <f t="shared" si="180"/>
        <v>STEIN CHRISTOPHE</v>
      </c>
      <c r="D3097" s="20" t="str">
        <f t="shared" si="181"/>
        <v>01049 – B.C. BARR</v>
      </c>
      <c r="R3097" s="11" t="str">
        <f t="shared" si="182"/>
        <v>010273 D</v>
      </c>
      <c r="T3097"/>
    </row>
    <row r="3098" spans="2:20" ht="15.75" thickBot="1" x14ac:dyDescent="0.3">
      <c r="B3098" s="20" t="str">
        <f t="shared" si="179"/>
        <v>010065 D</v>
      </c>
      <c r="C3098" s="20" t="str">
        <f t="shared" si="180"/>
        <v>STEIN JEAN LOUIS</v>
      </c>
      <c r="D3098" s="20" t="str">
        <f t="shared" si="181"/>
        <v>01016 – B.C. HAGUENAU</v>
      </c>
      <c r="R3098" s="11" t="str">
        <f t="shared" si="182"/>
        <v>010065 D</v>
      </c>
      <c r="T3098"/>
    </row>
    <row r="3099" spans="2:20" ht="15.75" thickBot="1" x14ac:dyDescent="0.3">
      <c r="B3099" s="20" t="str">
        <f t="shared" si="179"/>
        <v>128511 T</v>
      </c>
      <c r="C3099" s="20" t="str">
        <f t="shared" si="180"/>
        <v>STEIN MAX</v>
      </c>
      <c r="D3099" s="20" t="str">
        <f t="shared" si="181"/>
        <v>01049 – B.C. BARR</v>
      </c>
      <c r="R3099" s="11" t="str">
        <f t="shared" si="182"/>
        <v>128511 T</v>
      </c>
      <c r="T3099"/>
    </row>
    <row r="3100" spans="2:20" ht="15.75" thickBot="1" x14ac:dyDescent="0.3">
      <c r="B3100" s="20" t="str">
        <f t="shared" si="179"/>
        <v>010412 M</v>
      </c>
      <c r="C3100" s="20" t="str">
        <f t="shared" si="180"/>
        <v>STEINMETZ MICHEL</v>
      </c>
      <c r="D3100" s="20" t="str">
        <f t="shared" si="181"/>
        <v>01010 – B.C. LINGOLSHEIM</v>
      </c>
      <c r="R3100" s="11" t="str">
        <f t="shared" si="182"/>
        <v>010412 M</v>
      </c>
      <c r="T3100"/>
    </row>
    <row r="3101" spans="2:20" ht="15.75" thickBot="1" x14ac:dyDescent="0.3">
      <c r="B3101" s="20" t="str">
        <f t="shared" si="179"/>
        <v>014781 N</v>
      </c>
      <c r="C3101" s="20" t="str">
        <f t="shared" si="180"/>
        <v>STRASSEL EMILE</v>
      </c>
      <c r="D3101" s="20" t="str">
        <f t="shared" si="181"/>
        <v>11005 – E.S. HAGONDANGE</v>
      </c>
      <c r="R3101" s="11" t="str">
        <f t="shared" si="182"/>
        <v>014781 N</v>
      </c>
      <c r="T3101"/>
    </row>
    <row r="3102" spans="2:20" ht="15.75" thickBot="1" x14ac:dyDescent="0.3">
      <c r="B3102" s="20" t="str">
        <f t="shared" si="179"/>
        <v>127116 C</v>
      </c>
      <c r="C3102" s="20" t="str">
        <f t="shared" si="180"/>
        <v>STUTZ JACQUES</v>
      </c>
      <c r="D3102" s="20" t="str">
        <f t="shared" si="181"/>
        <v>05047 – BILLARD CLUB SEZANNAIS</v>
      </c>
      <c r="R3102" s="11" t="str">
        <f t="shared" si="182"/>
        <v>127116 C</v>
      </c>
      <c r="T3102"/>
    </row>
    <row r="3103" spans="2:20" ht="15.75" thickBot="1" x14ac:dyDescent="0.3">
      <c r="B3103" s="20" t="str">
        <f t="shared" si="179"/>
        <v>011722 W</v>
      </c>
      <c r="C3103" s="20" t="str">
        <f t="shared" si="180"/>
        <v>TETART JEAN PIERRE</v>
      </c>
      <c r="D3103" s="20" t="str">
        <f t="shared" si="181"/>
        <v>05043 – ACAD. TAPIS VERT DE REIMS</v>
      </c>
      <c r="R3103" s="11" t="str">
        <f t="shared" si="182"/>
        <v>011722 W</v>
      </c>
      <c r="T3103"/>
    </row>
    <row r="3104" spans="2:20" ht="15.75" thickBot="1" x14ac:dyDescent="0.3">
      <c r="B3104" s="20" t="str">
        <f t="shared" si="179"/>
        <v>103788 W</v>
      </c>
      <c r="C3104" s="20" t="str">
        <f t="shared" si="180"/>
        <v>TOTEL ERIC</v>
      </c>
      <c r="D3104" s="20" t="str">
        <f t="shared" si="181"/>
        <v>05035 – ROMILLY SPORT 10 SECTION BILLARD</v>
      </c>
      <c r="R3104" s="11" t="str">
        <f t="shared" si="182"/>
        <v>103788 W</v>
      </c>
      <c r="T3104"/>
    </row>
    <row r="3105" spans="2:20" ht="15.75" thickBot="1" x14ac:dyDescent="0.3">
      <c r="B3105" s="20" t="str">
        <f t="shared" si="179"/>
        <v>107105 L</v>
      </c>
      <c r="C3105" s="20" t="str">
        <f t="shared" si="180"/>
        <v>TOUSSAINT MICHEL</v>
      </c>
      <c r="D3105" s="20" t="str">
        <f t="shared" si="181"/>
        <v>11032 – BILLARD CLUB HOMECOURT</v>
      </c>
      <c r="R3105" s="11" t="str">
        <f t="shared" si="182"/>
        <v>107105 L</v>
      </c>
      <c r="T3105"/>
    </row>
    <row r="3106" spans="2:20" ht="15.75" thickBot="1" x14ac:dyDescent="0.3">
      <c r="B3106" s="20" t="str">
        <f t="shared" si="179"/>
        <v>160831 R</v>
      </c>
      <c r="C3106" s="20" t="str">
        <f t="shared" si="180"/>
        <v>TRAN VAN KIEN</v>
      </c>
      <c r="D3106" s="20" t="str">
        <f t="shared" si="181"/>
        <v>05034 – BILLARD TROYES AGGLO</v>
      </c>
      <c r="R3106" s="11" t="str">
        <f t="shared" si="182"/>
        <v>160831 R</v>
      </c>
      <c r="T3106"/>
    </row>
    <row r="3107" spans="2:20" ht="15.75" thickBot="1" x14ac:dyDescent="0.3">
      <c r="B3107" s="20" t="str">
        <f t="shared" si="179"/>
        <v>152626 Y</v>
      </c>
      <c r="C3107" s="20" t="str">
        <f t="shared" si="180"/>
        <v>TREIBER HUBERT</v>
      </c>
      <c r="D3107" s="20" t="str">
        <f t="shared" si="181"/>
        <v>01041 – COLMAR BILLARD CLUB 71</v>
      </c>
      <c r="R3107" s="11" t="str">
        <f t="shared" si="182"/>
        <v>152626 Y</v>
      </c>
      <c r="T3107"/>
    </row>
    <row r="3108" spans="2:20" ht="15.75" thickBot="1" x14ac:dyDescent="0.3">
      <c r="B3108" s="20" t="str">
        <f t="shared" si="179"/>
        <v>149512 N</v>
      </c>
      <c r="C3108" s="20" t="str">
        <f t="shared" si="180"/>
        <v>TUBIANA MARC</v>
      </c>
      <c r="D3108" s="20" t="str">
        <f t="shared" si="181"/>
        <v>01004 – B.C. BISCHHEIM</v>
      </c>
      <c r="R3108" s="11" t="str">
        <f t="shared" si="182"/>
        <v>149512 N</v>
      </c>
      <c r="T3108"/>
    </row>
    <row r="3109" spans="2:20" ht="15.75" thickBot="1" x14ac:dyDescent="0.3">
      <c r="B3109" s="20" t="str">
        <f t="shared" si="179"/>
        <v>017287 X</v>
      </c>
      <c r="C3109" s="20" t="str">
        <f t="shared" si="180"/>
        <v>TURPIN JONATHAN</v>
      </c>
      <c r="D3109" s="20" t="str">
        <f t="shared" si="181"/>
        <v>01049 – B.C. BARR</v>
      </c>
      <c r="R3109" s="11" t="str">
        <f t="shared" si="182"/>
        <v>017287 X</v>
      </c>
      <c r="T3109"/>
    </row>
    <row r="3110" spans="2:20" ht="15.75" thickBot="1" x14ac:dyDescent="0.3">
      <c r="B3110" s="20" t="str">
        <f t="shared" si="179"/>
        <v>160109 G</v>
      </c>
      <c r="C3110" s="20" t="str">
        <f t="shared" si="180"/>
        <v>UNG BUN TEK</v>
      </c>
      <c r="D3110" s="20" t="str">
        <f t="shared" si="181"/>
        <v>05035 – ROMILLY SPORT 10 SECTION BILLARD</v>
      </c>
      <c r="R3110" s="11" t="str">
        <f t="shared" si="182"/>
        <v>160109 G</v>
      </c>
      <c r="T3110"/>
    </row>
    <row r="3111" spans="2:20" ht="15.75" thickBot="1" x14ac:dyDescent="0.3">
      <c r="B3111" s="20" t="str">
        <f t="shared" si="179"/>
        <v>014970 U</v>
      </c>
      <c r="C3111" s="20" t="str">
        <f t="shared" si="180"/>
        <v>URGESE ANTONIO</v>
      </c>
      <c r="D3111" s="20" t="str">
        <f t="shared" si="181"/>
        <v>11048 – ACADEMIE DE BILLARD DE ST DIZIER</v>
      </c>
      <c r="R3111" s="11" t="str">
        <f t="shared" si="182"/>
        <v>014970 U</v>
      </c>
      <c r="T3111"/>
    </row>
    <row r="3112" spans="2:20" ht="15.75" thickBot="1" x14ac:dyDescent="0.3">
      <c r="B3112" s="20" t="str">
        <f t="shared" si="179"/>
        <v>014789 V</v>
      </c>
      <c r="C3112" s="20" t="str">
        <f t="shared" si="180"/>
        <v>VADALA GINO</v>
      </c>
      <c r="D3112" s="20" t="str">
        <f t="shared" si="181"/>
        <v>11007 – BILLARD CLUB KNUTANGE</v>
      </c>
      <c r="R3112" s="11" t="str">
        <f t="shared" si="182"/>
        <v>014789 V</v>
      </c>
      <c r="T3112"/>
    </row>
    <row r="3113" spans="2:20" ht="15.75" thickBot="1" x14ac:dyDescent="0.3">
      <c r="B3113" s="20" t="str">
        <f t="shared" si="179"/>
        <v>129654 S</v>
      </c>
      <c r="C3113" s="20" t="str">
        <f t="shared" si="180"/>
        <v>VAILLANT ERIC</v>
      </c>
      <c r="D3113" s="20" t="str">
        <f t="shared" si="181"/>
        <v>11050 – BILLARD CLUB SAINT MIHIEL</v>
      </c>
      <c r="R3113" s="11" t="str">
        <f t="shared" si="182"/>
        <v>129654 S</v>
      </c>
      <c r="T3113"/>
    </row>
    <row r="3114" spans="2:20" ht="15.75" thickBot="1" x14ac:dyDescent="0.3">
      <c r="B3114" s="20" t="str">
        <f t="shared" si="179"/>
        <v>148007 C</v>
      </c>
      <c r="C3114" s="20" t="str">
        <f t="shared" si="180"/>
        <v>VALENTIN JEAN JACQUES</v>
      </c>
      <c r="D3114" s="20" t="str">
        <f t="shared" si="181"/>
        <v>05043 – ACAD. TAPIS VERT DE REIMS</v>
      </c>
      <c r="R3114" s="11" t="str">
        <f t="shared" si="182"/>
        <v>148007 C</v>
      </c>
      <c r="T3114"/>
    </row>
    <row r="3115" spans="2:20" ht="15.75" thickBot="1" x14ac:dyDescent="0.3">
      <c r="B3115" s="20" t="str">
        <f t="shared" si="179"/>
        <v>011802 Y</v>
      </c>
      <c r="C3115" s="20" t="str">
        <f t="shared" si="180"/>
        <v>VALIERE REGIS</v>
      </c>
      <c r="D3115" s="20" t="str">
        <f t="shared" si="181"/>
        <v>05043 – ACAD. TAPIS VERT DE REIMS</v>
      </c>
      <c r="R3115" s="11" t="str">
        <f t="shared" si="182"/>
        <v>011802 Y</v>
      </c>
      <c r="T3115"/>
    </row>
    <row r="3116" spans="2:20" ht="15.75" thickBot="1" x14ac:dyDescent="0.3">
      <c r="B3116" s="20" t="str">
        <f t="shared" si="179"/>
        <v>111715 T</v>
      </c>
      <c r="C3116" s="20" t="str">
        <f t="shared" si="180"/>
        <v>VAUGELADE JEAN</v>
      </c>
      <c r="D3116" s="20" t="str">
        <f t="shared" si="181"/>
        <v>05028 – BILLARD CLUB DE MARIGNY ST FLAVY</v>
      </c>
      <c r="R3116" s="11" t="str">
        <f t="shared" si="182"/>
        <v>111715 T</v>
      </c>
      <c r="T3116"/>
    </row>
    <row r="3117" spans="2:20" ht="15.75" thickBot="1" x14ac:dyDescent="0.3">
      <c r="B3117" s="20" t="str">
        <f t="shared" si="179"/>
        <v>010139 Z</v>
      </c>
      <c r="C3117" s="20" t="str">
        <f t="shared" si="180"/>
        <v>VEBERT OLIVIER</v>
      </c>
      <c r="D3117" s="20" t="str">
        <f t="shared" si="181"/>
        <v>01044 – F.C. MULHOUSE</v>
      </c>
      <c r="R3117" s="11" t="str">
        <f t="shared" si="182"/>
        <v>010139 Z</v>
      </c>
      <c r="T3117"/>
    </row>
    <row r="3118" spans="2:20" ht="15.75" thickBot="1" x14ac:dyDescent="0.3">
      <c r="B3118" s="20" t="str">
        <f t="shared" si="179"/>
        <v>011887 F</v>
      </c>
      <c r="C3118" s="20" t="str">
        <f t="shared" si="180"/>
        <v>VELUT JULIEN</v>
      </c>
      <c r="D3118" s="20" t="str">
        <f t="shared" si="181"/>
        <v>05028 – BILLARD CLUB DE MARIGNY ST FLAVY</v>
      </c>
      <c r="R3118" s="11" t="str">
        <f t="shared" si="182"/>
        <v>011887 F</v>
      </c>
      <c r="T3118"/>
    </row>
    <row r="3119" spans="2:20" ht="15.75" thickBot="1" x14ac:dyDescent="0.3">
      <c r="B3119" s="20" t="str">
        <f t="shared" si="179"/>
        <v>014826 G</v>
      </c>
      <c r="C3119" s="20" t="str">
        <f t="shared" si="180"/>
        <v>VEN ROGER</v>
      </c>
      <c r="D3119" s="20" t="str">
        <f t="shared" si="181"/>
        <v>11013 – BILLARD CLUB METZ</v>
      </c>
      <c r="R3119" s="11" t="str">
        <f t="shared" si="182"/>
        <v>014826 G</v>
      </c>
      <c r="T3119"/>
    </row>
    <row r="3120" spans="2:20" ht="15.75" thickBot="1" x14ac:dyDescent="0.3">
      <c r="B3120" s="20" t="str">
        <f t="shared" si="179"/>
        <v>012012 A</v>
      </c>
      <c r="C3120" s="20" t="str">
        <f t="shared" si="180"/>
        <v>VENCHIARUTTI JEAN CHRISTOPHE</v>
      </c>
      <c r="D3120" s="20" t="str">
        <f t="shared" si="181"/>
        <v>05042 – ACAD.CHALONNAISE DE BILLARD</v>
      </c>
      <c r="R3120" s="11" t="str">
        <f t="shared" si="182"/>
        <v>012012 A</v>
      </c>
      <c r="T3120"/>
    </row>
    <row r="3121" spans="2:20" ht="15.75" thickBot="1" x14ac:dyDescent="0.3">
      <c r="B3121" s="20" t="str">
        <f t="shared" si="179"/>
        <v>150291 K</v>
      </c>
      <c r="C3121" s="20" t="str">
        <f t="shared" si="180"/>
        <v>VERGEOT CLAUDE</v>
      </c>
      <c r="D3121" s="20" t="str">
        <f t="shared" si="181"/>
        <v>05035 – ROMILLY SPORT 10 SECTION BILLARD</v>
      </c>
      <c r="R3121" s="11" t="str">
        <f t="shared" si="182"/>
        <v>150291 K</v>
      </c>
      <c r="T3121"/>
    </row>
    <row r="3122" spans="2:20" ht="15.75" thickBot="1" x14ac:dyDescent="0.3">
      <c r="B3122" s="20" t="str">
        <f t="shared" ref="B3122:B3185" si="183">N322</f>
        <v>176956 T</v>
      </c>
      <c r="C3122" s="20" t="str">
        <f t="shared" ref="C3122:C3185" si="184">O322</f>
        <v>VEUGELEN ANDRE</v>
      </c>
      <c r="D3122" s="20" t="str">
        <f t="shared" ref="D3122:D3185" si="185">P322</f>
        <v>11062 – CERCLE DE BILLARD FRANCAIS ST AVOLD</v>
      </c>
      <c r="R3122" s="11" t="str">
        <f t="shared" si="182"/>
        <v>176956 T</v>
      </c>
      <c r="T3122"/>
    </row>
    <row r="3123" spans="2:20" ht="15.75" thickBot="1" x14ac:dyDescent="0.3">
      <c r="B3123" s="20" t="str">
        <f t="shared" si="183"/>
        <v>011757 F</v>
      </c>
      <c r="C3123" s="20" t="str">
        <f t="shared" si="184"/>
        <v>VIGH BELA</v>
      </c>
      <c r="D3123" s="20" t="str">
        <f t="shared" si="185"/>
        <v>05023 – BILLARD CLUB NOGENTAIS</v>
      </c>
      <c r="R3123" s="11" t="str">
        <f t="shared" si="182"/>
        <v>011757 F</v>
      </c>
      <c r="T3123"/>
    </row>
    <row r="3124" spans="2:20" ht="15.75" thickBot="1" x14ac:dyDescent="0.3">
      <c r="B3124" s="20" t="str">
        <f t="shared" si="183"/>
        <v>102735 J</v>
      </c>
      <c r="C3124" s="20" t="str">
        <f t="shared" si="184"/>
        <v>VIOLA FLORENT</v>
      </c>
      <c r="D3124" s="20" t="str">
        <f t="shared" si="185"/>
        <v>11029 – BILLARD CLUB MUSSIPONTAIN</v>
      </c>
      <c r="R3124" s="11" t="str">
        <f t="shared" si="182"/>
        <v>102735 J</v>
      </c>
      <c r="T3124"/>
    </row>
    <row r="3125" spans="2:20" ht="15.75" thickBot="1" x14ac:dyDescent="0.3">
      <c r="B3125" s="20" t="str">
        <f t="shared" si="183"/>
        <v>014988 M</v>
      </c>
      <c r="C3125" s="20" t="str">
        <f t="shared" si="184"/>
        <v>VOLTZ DANIEL</v>
      </c>
      <c r="D3125" s="20" t="str">
        <f t="shared" si="185"/>
        <v>11053 – BILLARD CLUB LINEEN</v>
      </c>
      <c r="R3125" s="11" t="str">
        <f t="shared" si="182"/>
        <v>014988 M</v>
      </c>
      <c r="T3125"/>
    </row>
    <row r="3126" spans="2:20" ht="15.75" thickBot="1" x14ac:dyDescent="0.3">
      <c r="B3126" s="20" t="str">
        <f t="shared" si="183"/>
        <v>123027 V</v>
      </c>
      <c r="C3126" s="20" t="str">
        <f t="shared" si="184"/>
        <v>VOYAT PHILIPPE</v>
      </c>
      <c r="D3126" s="20" t="str">
        <f t="shared" si="185"/>
        <v>11003 – BILLARD CLUB BAN SAINT MARTIN</v>
      </c>
      <c r="R3126" s="11" t="str">
        <f t="shared" si="182"/>
        <v>123027 V</v>
      </c>
      <c r="T3126"/>
    </row>
    <row r="3127" spans="2:20" ht="15.75" thickBot="1" x14ac:dyDescent="0.3">
      <c r="B3127" s="20" t="str">
        <f t="shared" si="183"/>
        <v>014990 O</v>
      </c>
      <c r="C3127" s="20" t="str">
        <f t="shared" si="184"/>
        <v>VUILLEMARD PIERRE</v>
      </c>
      <c r="D3127" s="20" t="str">
        <f t="shared" si="185"/>
        <v>11055 – BILLARD CLUB TOULOIS</v>
      </c>
      <c r="R3127" s="11" t="str">
        <f t="shared" si="182"/>
        <v>014990 O</v>
      </c>
      <c r="T3127"/>
    </row>
    <row r="3128" spans="2:20" ht="15.75" thickBot="1" x14ac:dyDescent="0.3">
      <c r="B3128" s="20" t="str">
        <f t="shared" si="183"/>
        <v>176055 P</v>
      </c>
      <c r="C3128" s="20" t="str">
        <f t="shared" si="184"/>
        <v>VUONG HUNG</v>
      </c>
      <c r="D3128" s="20" t="str">
        <f t="shared" si="185"/>
        <v>05023 – BILLARD CLUB NOGENTAIS</v>
      </c>
      <c r="R3128" s="11" t="str">
        <f t="shared" si="182"/>
        <v>176055 P</v>
      </c>
      <c r="T3128"/>
    </row>
    <row r="3129" spans="2:20" ht="15.75" thickBot="1" x14ac:dyDescent="0.3">
      <c r="B3129" s="20" t="str">
        <f t="shared" si="183"/>
        <v>010365 R</v>
      </c>
      <c r="C3129" s="20" t="str">
        <f t="shared" si="184"/>
        <v>WAHL THIERRY</v>
      </c>
      <c r="D3129" s="20" t="str">
        <f t="shared" si="185"/>
        <v>01049 – B.C. BARR</v>
      </c>
      <c r="R3129" s="11" t="str">
        <f t="shared" si="182"/>
        <v>010365 R</v>
      </c>
      <c r="T3129"/>
    </row>
    <row r="3130" spans="2:20" ht="15.75" thickBot="1" x14ac:dyDescent="0.3">
      <c r="B3130" s="20" t="str">
        <f t="shared" si="183"/>
        <v>015026 Y</v>
      </c>
      <c r="C3130" s="20" t="str">
        <f t="shared" si="184"/>
        <v>WEBER LAURENT</v>
      </c>
      <c r="D3130" s="20" t="str">
        <f t="shared" si="185"/>
        <v>11005 – E.S. HAGONDANGE</v>
      </c>
      <c r="R3130" s="11" t="str">
        <f t="shared" si="182"/>
        <v>015026 Y</v>
      </c>
      <c r="T3130"/>
    </row>
    <row r="3131" spans="2:20" ht="15.75" thickBot="1" x14ac:dyDescent="0.3">
      <c r="B3131" s="20" t="str">
        <f t="shared" si="183"/>
        <v>010447 V</v>
      </c>
      <c r="C3131" s="20" t="str">
        <f t="shared" si="184"/>
        <v>WEBER WOLFGANG</v>
      </c>
      <c r="D3131" s="20" t="str">
        <f t="shared" si="185"/>
        <v>01023 – B.C. NEUF BRISACH</v>
      </c>
      <c r="R3131" s="11" t="str">
        <f t="shared" si="182"/>
        <v>010447 V</v>
      </c>
      <c r="T3131"/>
    </row>
    <row r="3132" spans="2:20" ht="15.75" thickBot="1" x14ac:dyDescent="0.3">
      <c r="B3132" s="20" t="str">
        <f t="shared" si="183"/>
        <v>128647 Z</v>
      </c>
      <c r="C3132" s="20" t="str">
        <f t="shared" si="184"/>
        <v>WERSINGER LOUIS</v>
      </c>
      <c r="D3132" s="20" t="str">
        <f t="shared" si="185"/>
        <v>11048 – ACADEMIE DE BILLARD DE ST DIZIER</v>
      </c>
      <c r="R3132" s="11" t="str">
        <f t="shared" si="182"/>
        <v>128647 Z</v>
      </c>
      <c r="T3132"/>
    </row>
    <row r="3133" spans="2:20" ht="15.75" thickBot="1" x14ac:dyDescent="0.3">
      <c r="B3133" s="20" t="str">
        <f t="shared" si="183"/>
        <v>010096 I</v>
      </c>
      <c r="C3133" s="20" t="str">
        <f t="shared" si="184"/>
        <v>WILL ROLAND</v>
      </c>
      <c r="D3133" s="20" t="str">
        <f t="shared" si="185"/>
        <v>01004 – B.C. BISCHHEIM</v>
      </c>
      <c r="R3133" s="11" t="str">
        <f t="shared" si="182"/>
        <v>010096 I</v>
      </c>
      <c r="T3133"/>
    </row>
    <row r="3134" spans="2:20" ht="15.75" thickBot="1" x14ac:dyDescent="0.3">
      <c r="B3134" s="20" t="str">
        <f t="shared" si="183"/>
        <v>010144 E</v>
      </c>
      <c r="C3134" s="20" t="str">
        <f t="shared" si="184"/>
        <v>WITTMANN MICHEL</v>
      </c>
      <c r="D3134" s="20" t="str">
        <f t="shared" si="185"/>
        <v>01023 – B.C. NEUF BRISACH</v>
      </c>
      <c r="R3134" s="11" t="str">
        <f t="shared" si="182"/>
        <v>010144 E</v>
      </c>
      <c r="T3134"/>
    </row>
    <row r="3135" spans="2:20" ht="15.75" thickBot="1" x14ac:dyDescent="0.3">
      <c r="B3135" s="20" t="str">
        <f t="shared" si="183"/>
        <v>010207 P</v>
      </c>
      <c r="C3135" s="20" t="str">
        <f t="shared" si="184"/>
        <v>WOLFF MICHEL</v>
      </c>
      <c r="D3135" s="20" t="str">
        <f t="shared" si="185"/>
        <v>01006 – AMICALE DE BILLARD ECKBOLSHEIM</v>
      </c>
      <c r="R3135" s="11" t="str">
        <f t="shared" si="182"/>
        <v>010207 P</v>
      </c>
      <c r="T3135"/>
    </row>
    <row r="3136" spans="2:20" ht="15.75" thickBot="1" x14ac:dyDescent="0.3">
      <c r="B3136" s="20" t="str">
        <f t="shared" si="183"/>
        <v>011754 C</v>
      </c>
      <c r="C3136" s="20" t="str">
        <f t="shared" si="184"/>
        <v>WUS MICHEL</v>
      </c>
      <c r="D3136" s="20" t="str">
        <f t="shared" si="185"/>
        <v>05034 – BILLARD TROYES AGGLO</v>
      </c>
      <c r="R3136" s="11" t="str">
        <f t="shared" si="182"/>
        <v>011754 C</v>
      </c>
      <c r="T3136"/>
    </row>
    <row r="3137" spans="2:20" ht="15.75" thickBot="1" x14ac:dyDescent="0.3">
      <c r="B3137" s="20" t="str">
        <f t="shared" si="183"/>
        <v>136938 W</v>
      </c>
      <c r="C3137" s="20" t="str">
        <f t="shared" si="184"/>
        <v>ZACCARIA GIOVANNI</v>
      </c>
      <c r="D3137" s="20" t="str">
        <f t="shared" si="185"/>
        <v>11063 – S.A.VERDUN SECTION BILLARD</v>
      </c>
      <c r="R3137" s="11" t="str">
        <f t="shared" si="182"/>
        <v>136938 W</v>
      </c>
      <c r="T3137"/>
    </row>
    <row r="3138" spans="2:20" ht="15.75" thickBot="1" x14ac:dyDescent="0.3">
      <c r="B3138" s="20" t="str">
        <f t="shared" si="183"/>
        <v>015323 J</v>
      </c>
      <c r="C3138" s="20" t="str">
        <f t="shared" si="184"/>
        <v>ZAHNER FRANCK</v>
      </c>
      <c r="D3138" s="20" t="str">
        <f t="shared" si="185"/>
        <v>11067 – BILLARD CLUB FLORANGE</v>
      </c>
      <c r="R3138" s="11" t="str">
        <f t="shared" ref="R3138:R3200" si="186">B3138</f>
        <v>015323 J</v>
      </c>
      <c r="T3138"/>
    </row>
    <row r="3139" spans="2:20" ht="15.75" thickBot="1" x14ac:dyDescent="0.3">
      <c r="B3139" s="20" t="str">
        <f t="shared" si="183"/>
        <v>010353 F</v>
      </c>
      <c r="C3139" s="20" t="str">
        <f t="shared" si="184"/>
        <v>ZAJKOWSKI YANECK</v>
      </c>
      <c r="D3139" s="20" t="str">
        <f t="shared" si="185"/>
        <v>01010 – B.C. LINGOLSHEIM</v>
      </c>
      <c r="R3139" s="11" t="str">
        <f t="shared" si="186"/>
        <v>010353 F</v>
      </c>
      <c r="T3139"/>
    </row>
    <row r="3140" spans="2:20" ht="15.75" thickBot="1" x14ac:dyDescent="0.3">
      <c r="B3140" s="20" t="str">
        <f t="shared" si="183"/>
        <v>010431 F</v>
      </c>
      <c r="C3140" s="20" t="str">
        <f t="shared" si="184"/>
        <v>ZENNER JEAN ROBERT</v>
      </c>
      <c r="D3140" s="20" t="str">
        <f t="shared" si="185"/>
        <v>01004 – B.C. BISCHHEIM</v>
      </c>
      <c r="R3140" s="11" t="str">
        <f t="shared" si="186"/>
        <v>010431 F</v>
      </c>
      <c r="T3140"/>
    </row>
    <row r="3141" spans="2:20" ht="15.75" thickBot="1" x14ac:dyDescent="0.3">
      <c r="B3141" s="20">
        <f t="shared" si="183"/>
        <v>0</v>
      </c>
      <c r="C3141" s="20" t="e">
        <f t="shared" si="184"/>
        <v>#N/A</v>
      </c>
      <c r="D3141" s="20" t="e">
        <f t="shared" si="185"/>
        <v>#N/A</v>
      </c>
      <c r="R3141" s="11">
        <f t="shared" si="186"/>
        <v>0</v>
      </c>
      <c r="T3141"/>
    </row>
    <row r="3142" spans="2:20" ht="15.75" thickBot="1" x14ac:dyDescent="0.3">
      <c r="B3142" s="20">
        <f t="shared" si="183"/>
        <v>0</v>
      </c>
      <c r="C3142" s="20" t="e">
        <f t="shared" si="184"/>
        <v>#N/A</v>
      </c>
      <c r="D3142" s="20" t="e">
        <f t="shared" si="185"/>
        <v>#N/A</v>
      </c>
      <c r="R3142" s="11">
        <f t="shared" si="186"/>
        <v>0</v>
      </c>
      <c r="T3142"/>
    </row>
    <row r="3143" spans="2:20" ht="15.75" thickBot="1" x14ac:dyDescent="0.3">
      <c r="B3143" s="20">
        <f t="shared" si="183"/>
        <v>0</v>
      </c>
      <c r="C3143" s="20" t="e">
        <f t="shared" si="184"/>
        <v>#N/A</v>
      </c>
      <c r="D3143" s="20" t="e">
        <f t="shared" si="185"/>
        <v>#N/A</v>
      </c>
      <c r="R3143" s="11">
        <f t="shared" si="186"/>
        <v>0</v>
      </c>
      <c r="T3143"/>
    </row>
    <row r="3144" spans="2:20" ht="15.75" thickBot="1" x14ac:dyDescent="0.3">
      <c r="B3144" s="20">
        <f t="shared" si="183"/>
        <v>0</v>
      </c>
      <c r="C3144" s="20" t="e">
        <f t="shared" si="184"/>
        <v>#N/A</v>
      </c>
      <c r="D3144" s="20" t="e">
        <f t="shared" si="185"/>
        <v>#N/A</v>
      </c>
      <c r="R3144" s="11">
        <f t="shared" si="186"/>
        <v>0</v>
      </c>
      <c r="T3144"/>
    </row>
    <row r="3145" spans="2:20" ht="15.75" thickBot="1" x14ac:dyDescent="0.3">
      <c r="B3145" s="20">
        <f t="shared" si="183"/>
        <v>0</v>
      </c>
      <c r="C3145" s="20" t="e">
        <f t="shared" si="184"/>
        <v>#N/A</v>
      </c>
      <c r="D3145" s="20" t="e">
        <f t="shared" si="185"/>
        <v>#N/A</v>
      </c>
      <c r="R3145" s="11">
        <f t="shared" si="186"/>
        <v>0</v>
      </c>
      <c r="T3145"/>
    </row>
    <row r="3146" spans="2:20" ht="15.75" thickBot="1" x14ac:dyDescent="0.3">
      <c r="B3146" s="20">
        <f t="shared" si="183"/>
        <v>0</v>
      </c>
      <c r="C3146" s="20" t="e">
        <f t="shared" si="184"/>
        <v>#N/A</v>
      </c>
      <c r="D3146" s="20" t="e">
        <f t="shared" si="185"/>
        <v>#N/A</v>
      </c>
      <c r="R3146" s="11">
        <f t="shared" si="186"/>
        <v>0</v>
      </c>
      <c r="T3146"/>
    </row>
    <row r="3147" spans="2:20" ht="15.75" thickBot="1" x14ac:dyDescent="0.3">
      <c r="B3147" s="20">
        <f t="shared" si="183"/>
        <v>0</v>
      </c>
      <c r="C3147" s="20" t="e">
        <f t="shared" si="184"/>
        <v>#N/A</v>
      </c>
      <c r="D3147" s="20" t="e">
        <f t="shared" si="185"/>
        <v>#N/A</v>
      </c>
      <c r="R3147" s="11">
        <f t="shared" si="186"/>
        <v>0</v>
      </c>
      <c r="T3147"/>
    </row>
    <row r="3148" spans="2:20" ht="15.75" thickBot="1" x14ac:dyDescent="0.3">
      <c r="B3148" s="20">
        <f t="shared" si="183"/>
        <v>0</v>
      </c>
      <c r="C3148" s="20" t="e">
        <f t="shared" si="184"/>
        <v>#N/A</v>
      </c>
      <c r="D3148" s="20" t="e">
        <f t="shared" si="185"/>
        <v>#N/A</v>
      </c>
      <c r="R3148" s="11">
        <f t="shared" si="186"/>
        <v>0</v>
      </c>
      <c r="T3148"/>
    </row>
    <row r="3149" spans="2:20" ht="15.75" thickBot="1" x14ac:dyDescent="0.3">
      <c r="B3149" s="20">
        <f t="shared" si="183"/>
        <v>0</v>
      </c>
      <c r="C3149" s="20" t="e">
        <f t="shared" si="184"/>
        <v>#N/A</v>
      </c>
      <c r="D3149" s="20" t="e">
        <f t="shared" si="185"/>
        <v>#N/A</v>
      </c>
      <c r="R3149" s="11">
        <f t="shared" si="186"/>
        <v>0</v>
      </c>
      <c r="T3149"/>
    </row>
    <row r="3150" spans="2:20" ht="15.75" thickBot="1" x14ac:dyDescent="0.3">
      <c r="B3150" s="20">
        <f t="shared" si="183"/>
        <v>0</v>
      </c>
      <c r="C3150" s="20" t="e">
        <f t="shared" si="184"/>
        <v>#N/A</v>
      </c>
      <c r="D3150" s="20" t="e">
        <f t="shared" si="185"/>
        <v>#N/A</v>
      </c>
      <c r="R3150" s="11">
        <f t="shared" si="186"/>
        <v>0</v>
      </c>
      <c r="T3150"/>
    </row>
    <row r="3151" spans="2:20" ht="15.75" thickBot="1" x14ac:dyDescent="0.3">
      <c r="B3151" s="20">
        <f t="shared" si="183"/>
        <v>0</v>
      </c>
      <c r="C3151" s="20" t="e">
        <f t="shared" si="184"/>
        <v>#N/A</v>
      </c>
      <c r="D3151" s="20" t="e">
        <f t="shared" si="185"/>
        <v>#N/A</v>
      </c>
      <c r="R3151" s="11">
        <f t="shared" si="186"/>
        <v>0</v>
      </c>
      <c r="T3151"/>
    </row>
    <row r="3152" spans="2:20" ht="15.75" thickBot="1" x14ac:dyDescent="0.3">
      <c r="B3152" s="20">
        <f t="shared" si="183"/>
        <v>0</v>
      </c>
      <c r="C3152" s="20" t="e">
        <f t="shared" si="184"/>
        <v>#N/A</v>
      </c>
      <c r="D3152" s="20" t="e">
        <f t="shared" si="185"/>
        <v>#N/A</v>
      </c>
      <c r="R3152" s="11">
        <f t="shared" si="186"/>
        <v>0</v>
      </c>
      <c r="T3152"/>
    </row>
    <row r="3153" spans="2:20" ht="15.75" thickBot="1" x14ac:dyDescent="0.3">
      <c r="B3153" s="20">
        <f t="shared" si="183"/>
        <v>0</v>
      </c>
      <c r="C3153" s="20" t="e">
        <f t="shared" si="184"/>
        <v>#N/A</v>
      </c>
      <c r="D3153" s="20" t="e">
        <f t="shared" si="185"/>
        <v>#N/A</v>
      </c>
      <c r="R3153" s="11">
        <f t="shared" si="186"/>
        <v>0</v>
      </c>
      <c r="T3153"/>
    </row>
    <row r="3154" spans="2:20" ht="15.75" thickBot="1" x14ac:dyDescent="0.3">
      <c r="B3154" s="20">
        <f t="shared" si="183"/>
        <v>0</v>
      </c>
      <c r="C3154" s="20" t="e">
        <f t="shared" si="184"/>
        <v>#N/A</v>
      </c>
      <c r="D3154" s="20" t="e">
        <f t="shared" si="185"/>
        <v>#N/A</v>
      </c>
      <c r="R3154" s="11">
        <f t="shared" si="186"/>
        <v>0</v>
      </c>
      <c r="T3154"/>
    </row>
    <row r="3155" spans="2:20" ht="15.75" thickBot="1" x14ac:dyDescent="0.3">
      <c r="B3155" s="20">
        <f t="shared" si="183"/>
        <v>0</v>
      </c>
      <c r="C3155" s="20" t="e">
        <f t="shared" si="184"/>
        <v>#N/A</v>
      </c>
      <c r="D3155" s="20" t="e">
        <f t="shared" si="185"/>
        <v>#N/A</v>
      </c>
      <c r="R3155" s="11">
        <f t="shared" si="186"/>
        <v>0</v>
      </c>
      <c r="T3155"/>
    </row>
    <row r="3156" spans="2:20" ht="15.75" thickBot="1" x14ac:dyDescent="0.3">
      <c r="B3156" s="20">
        <f t="shared" si="183"/>
        <v>0</v>
      </c>
      <c r="C3156" s="20" t="e">
        <f t="shared" si="184"/>
        <v>#N/A</v>
      </c>
      <c r="D3156" s="20" t="e">
        <f t="shared" si="185"/>
        <v>#N/A</v>
      </c>
      <c r="R3156" s="11">
        <f t="shared" si="186"/>
        <v>0</v>
      </c>
      <c r="T3156"/>
    </row>
    <row r="3157" spans="2:20" ht="15.75" thickBot="1" x14ac:dyDescent="0.3">
      <c r="B3157" s="20">
        <f t="shared" si="183"/>
        <v>0</v>
      </c>
      <c r="C3157" s="20" t="e">
        <f t="shared" si="184"/>
        <v>#N/A</v>
      </c>
      <c r="D3157" s="20" t="e">
        <f t="shared" si="185"/>
        <v>#N/A</v>
      </c>
      <c r="R3157" s="11">
        <f t="shared" si="186"/>
        <v>0</v>
      </c>
      <c r="T3157"/>
    </row>
    <row r="3158" spans="2:20" ht="15.75" thickBot="1" x14ac:dyDescent="0.3">
      <c r="B3158" s="20">
        <f t="shared" si="183"/>
        <v>0</v>
      </c>
      <c r="C3158" s="20" t="e">
        <f t="shared" si="184"/>
        <v>#N/A</v>
      </c>
      <c r="D3158" s="20" t="e">
        <f t="shared" si="185"/>
        <v>#N/A</v>
      </c>
      <c r="R3158" s="11">
        <f t="shared" si="186"/>
        <v>0</v>
      </c>
      <c r="T3158"/>
    </row>
    <row r="3159" spans="2:20" ht="15.75" thickBot="1" x14ac:dyDescent="0.3">
      <c r="B3159" s="20">
        <f t="shared" si="183"/>
        <v>0</v>
      </c>
      <c r="C3159" s="20" t="e">
        <f t="shared" si="184"/>
        <v>#N/A</v>
      </c>
      <c r="D3159" s="20" t="e">
        <f t="shared" si="185"/>
        <v>#N/A</v>
      </c>
      <c r="R3159" s="11">
        <f t="shared" si="186"/>
        <v>0</v>
      </c>
      <c r="T3159"/>
    </row>
    <row r="3160" spans="2:20" ht="15.75" thickBot="1" x14ac:dyDescent="0.3">
      <c r="B3160" s="20">
        <f t="shared" si="183"/>
        <v>0</v>
      </c>
      <c r="C3160" s="20" t="e">
        <f t="shared" si="184"/>
        <v>#N/A</v>
      </c>
      <c r="D3160" s="20" t="e">
        <f t="shared" si="185"/>
        <v>#N/A</v>
      </c>
      <c r="R3160" s="11">
        <f t="shared" si="186"/>
        <v>0</v>
      </c>
      <c r="T3160"/>
    </row>
    <row r="3161" spans="2:20" ht="15.75" thickBot="1" x14ac:dyDescent="0.3">
      <c r="B3161" s="20">
        <f t="shared" si="183"/>
        <v>0</v>
      </c>
      <c r="C3161" s="20" t="e">
        <f t="shared" si="184"/>
        <v>#N/A</v>
      </c>
      <c r="D3161" s="20" t="e">
        <f t="shared" si="185"/>
        <v>#N/A</v>
      </c>
      <c r="R3161" s="11">
        <f t="shared" si="186"/>
        <v>0</v>
      </c>
      <c r="T3161"/>
    </row>
    <row r="3162" spans="2:20" ht="15.75" thickBot="1" x14ac:dyDescent="0.3">
      <c r="B3162" s="20">
        <f t="shared" si="183"/>
        <v>0</v>
      </c>
      <c r="C3162" s="20" t="e">
        <f t="shared" si="184"/>
        <v>#N/A</v>
      </c>
      <c r="D3162" s="20" t="e">
        <f t="shared" si="185"/>
        <v>#N/A</v>
      </c>
      <c r="R3162" s="11">
        <f t="shared" si="186"/>
        <v>0</v>
      </c>
      <c r="T3162"/>
    </row>
    <row r="3163" spans="2:20" ht="15.75" thickBot="1" x14ac:dyDescent="0.3">
      <c r="B3163" s="20">
        <f t="shared" si="183"/>
        <v>0</v>
      </c>
      <c r="C3163" s="20" t="e">
        <f t="shared" si="184"/>
        <v>#N/A</v>
      </c>
      <c r="D3163" s="20" t="e">
        <f t="shared" si="185"/>
        <v>#N/A</v>
      </c>
      <c r="R3163" s="11">
        <f t="shared" si="186"/>
        <v>0</v>
      </c>
      <c r="T3163"/>
    </row>
    <row r="3164" spans="2:20" ht="15.75" thickBot="1" x14ac:dyDescent="0.3">
      <c r="B3164" s="20">
        <f t="shared" si="183"/>
        <v>0</v>
      </c>
      <c r="C3164" s="20" t="e">
        <f t="shared" si="184"/>
        <v>#N/A</v>
      </c>
      <c r="D3164" s="20" t="e">
        <f t="shared" si="185"/>
        <v>#N/A</v>
      </c>
      <c r="R3164" s="11">
        <f t="shared" si="186"/>
        <v>0</v>
      </c>
      <c r="T3164"/>
    </row>
    <row r="3165" spans="2:20" ht="15.75" thickBot="1" x14ac:dyDescent="0.3">
      <c r="B3165" s="20">
        <f t="shared" si="183"/>
        <v>0</v>
      </c>
      <c r="C3165" s="20" t="e">
        <f t="shared" si="184"/>
        <v>#N/A</v>
      </c>
      <c r="D3165" s="20" t="e">
        <f t="shared" si="185"/>
        <v>#N/A</v>
      </c>
      <c r="R3165" s="11">
        <f t="shared" si="186"/>
        <v>0</v>
      </c>
      <c r="T3165"/>
    </row>
    <row r="3166" spans="2:20" ht="15.75" thickBot="1" x14ac:dyDescent="0.3">
      <c r="B3166" s="20">
        <f t="shared" si="183"/>
        <v>0</v>
      </c>
      <c r="C3166" s="20" t="e">
        <f t="shared" si="184"/>
        <v>#N/A</v>
      </c>
      <c r="D3166" s="20" t="e">
        <f t="shared" si="185"/>
        <v>#N/A</v>
      </c>
      <c r="R3166" s="11">
        <f t="shared" si="186"/>
        <v>0</v>
      </c>
      <c r="T3166"/>
    </row>
    <row r="3167" spans="2:20" ht="15.75" thickBot="1" x14ac:dyDescent="0.3">
      <c r="B3167" s="20">
        <f t="shared" si="183"/>
        <v>0</v>
      </c>
      <c r="C3167" s="20" t="e">
        <f t="shared" si="184"/>
        <v>#N/A</v>
      </c>
      <c r="D3167" s="20" t="e">
        <f t="shared" si="185"/>
        <v>#N/A</v>
      </c>
      <c r="R3167" s="11">
        <f t="shared" si="186"/>
        <v>0</v>
      </c>
      <c r="T3167"/>
    </row>
    <row r="3168" spans="2:20" ht="15.75" thickBot="1" x14ac:dyDescent="0.3">
      <c r="B3168" s="20">
        <f t="shared" si="183"/>
        <v>0</v>
      </c>
      <c r="C3168" s="20" t="e">
        <f t="shared" si="184"/>
        <v>#N/A</v>
      </c>
      <c r="D3168" s="20" t="e">
        <f t="shared" si="185"/>
        <v>#N/A</v>
      </c>
      <c r="R3168" s="11">
        <f t="shared" si="186"/>
        <v>0</v>
      </c>
      <c r="T3168"/>
    </row>
    <row r="3169" spans="2:20" ht="15.75" thickBot="1" x14ac:dyDescent="0.3">
      <c r="B3169" s="20">
        <f t="shared" si="183"/>
        <v>0</v>
      </c>
      <c r="C3169" s="20" t="e">
        <f t="shared" si="184"/>
        <v>#N/A</v>
      </c>
      <c r="D3169" s="20" t="e">
        <f t="shared" si="185"/>
        <v>#N/A</v>
      </c>
      <c r="R3169" s="11">
        <f t="shared" si="186"/>
        <v>0</v>
      </c>
      <c r="T3169"/>
    </row>
    <row r="3170" spans="2:20" ht="15.75" thickBot="1" x14ac:dyDescent="0.3">
      <c r="B3170" s="20">
        <f t="shared" si="183"/>
        <v>0</v>
      </c>
      <c r="C3170" s="20" t="e">
        <f t="shared" si="184"/>
        <v>#N/A</v>
      </c>
      <c r="D3170" s="20" t="e">
        <f t="shared" si="185"/>
        <v>#N/A</v>
      </c>
      <c r="R3170" s="11">
        <f t="shared" si="186"/>
        <v>0</v>
      </c>
      <c r="T3170"/>
    </row>
    <row r="3171" spans="2:20" ht="15.75" thickBot="1" x14ac:dyDescent="0.3">
      <c r="B3171" s="20">
        <f t="shared" si="183"/>
        <v>0</v>
      </c>
      <c r="C3171" s="20" t="e">
        <f t="shared" si="184"/>
        <v>#N/A</v>
      </c>
      <c r="D3171" s="20" t="e">
        <f t="shared" si="185"/>
        <v>#N/A</v>
      </c>
      <c r="R3171" s="11">
        <f t="shared" si="186"/>
        <v>0</v>
      </c>
      <c r="T3171"/>
    </row>
    <row r="3172" spans="2:20" ht="15.75" thickBot="1" x14ac:dyDescent="0.3">
      <c r="B3172" s="20">
        <f t="shared" si="183"/>
        <v>0</v>
      </c>
      <c r="C3172" s="20" t="e">
        <f t="shared" si="184"/>
        <v>#N/A</v>
      </c>
      <c r="D3172" s="20" t="e">
        <f t="shared" si="185"/>
        <v>#N/A</v>
      </c>
      <c r="R3172" s="11">
        <f t="shared" si="186"/>
        <v>0</v>
      </c>
      <c r="T3172"/>
    </row>
    <row r="3173" spans="2:20" ht="15.75" thickBot="1" x14ac:dyDescent="0.3">
      <c r="B3173" s="20">
        <f t="shared" si="183"/>
        <v>0</v>
      </c>
      <c r="C3173" s="20" t="e">
        <f t="shared" si="184"/>
        <v>#N/A</v>
      </c>
      <c r="D3173" s="20" t="e">
        <f t="shared" si="185"/>
        <v>#N/A</v>
      </c>
      <c r="R3173" s="11">
        <f t="shared" si="186"/>
        <v>0</v>
      </c>
      <c r="T3173"/>
    </row>
    <row r="3174" spans="2:20" ht="15.75" thickBot="1" x14ac:dyDescent="0.3">
      <c r="B3174" s="20">
        <f t="shared" si="183"/>
        <v>0</v>
      </c>
      <c r="C3174" s="20" t="e">
        <f t="shared" si="184"/>
        <v>#N/A</v>
      </c>
      <c r="D3174" s="20" t="e">
        <f t="shared" si="185"/>
        <v>#N/A</v>
      </c>
      <c r="R3174" s="11">
        <f t="shared" si="186"/>
        <v>0</v>
      </c>
      <c r="T3174"/>
    </row>
    <row r="3175" spans="2:20" ht="15.75" thickBot="1" x14ac:dyDescent="0.3">
      <c r="B3175" s="20">
        <f t="shared" si="183"/>
        <v>0</v>
      </c>
      <c r="C3175" s="20" t="e">
        <f t="shared" si="184"/>
        <v>#N/A</v>
      </c>
      <c r="D3175" s="20" t="e">
        <f t="shared" si="185"/>
        <v>#N/A</v>
      </c>
      <c r="R3175" s="11">
        <f t="shared" si="186"/>
        <v>0</v>
      </c>
      <c r="T3175"/>
    </row>
    <row r="3176" spans="2:20" ht="15.75" thickBot="1" x14ac:dyDescent="0.3">
      <c r="B3176" s="20">
        <f t="shared" si="183"/>
        <v>0</v>
      </c>
      <c r="C3176" s="20" t="e">
        <f t="shared" si="184"/>
        <v>#N/A</v>
      </c>
      <c r="D3176" s="20" t="e">
        <f t="shared" si="185"/>
        <v>#N/A</v>
      </c>
      <c r="R3176" s="11">
        <f t="shared" si="186"/>
        <v>0</v>
      </c>
      <c r="T3176"/>
    </row>
    <row r="3177" spans="2:20" ht="15.75" thickBot="1" x14ac:dyDescent="0.3">
      <c r="B3177" s="20">
        <f t="shared" si="183"/>
        <v>0</v>
      </c>
      <c r="C3177" s="20" t="e">
        <f t="shared" si="184"/>
        <v>#N/A</v>
      </c>
      <c r="D3177" s="20" t="e">
        <f t="shared" si="185"/>
        <v>#N/A</v>
      </c>
      <c r="R3177" s="11">
        <f t="shared" si="186"/>
        <v>0</v>
      </c>
      <c r="T3177"/>
    </row>
    <row r="3178" spans="2:20" ht="15.75" thickBot="1" x14ac:dyDescent="0.3">
      <c r="B3178" s="20">
        <f t="shared" si="183"/>
        <v>0</v>
      </c>
      <c r="C3178" s="20" t="e">
        <f t="shared" si="184"/>
        <v>#N/A</v>
      </c>
      <c r="D3178" s="20" t="e">
        <f t="shared" si="185"/>
        <v>#N/A</v>
      </c>
      <c r="R3178" s="11">
        <f t="shared" si="186"/>
        <v>0</v>
      </c>
      <c r="T3178"/>
    </row>
    <row r="3179" spans="2:20" ht="15.75" thickBot="1" x14ac:dyDescent="0.3">
      <c r="B3179" s="20">
        <f t="shared" si="183"/>
        <v>0</v>
      </c>
      <c r="C3179" s="20" t="e">
        <f t="shared" si="184"/>
        <v>#N/A</v>
      </c>
      <c r="D3179" s="20" t="e">
        <f t="shared" si="185"/>
        <v>#N/A</v>
      </c>
      <c r="R3179" s="11">
        <f t="shared" si="186"/>
        <v>0</v>
      </c>
      <c r="T3179"/>
    </row>
    <row r="3180" spans="2:20" ht="15.75" thickBot="1" x14ac:dyDescent="0.3">
      <c r="B3180" s="20">
        <f t="shared" si="183"/>
        <v>0</v>
      </c>
      <c r="C3180" s="20" t="e">
        <f t="shared" si="184"/>
        <v>#N/A</v>
      </c>
      <c r="D3180" s="20" t="e">
        <f t="shared" si="185"/>
        <v>#N/A</v>
      </c>
      <c r="R3180" s="11">
        <f t="shared" si="186"/>
        <v>0</v>
      </c>
      <c r="T3180"/>
    </row>
    <row r="3181" spans="2:20" ht="15.75" thickBot="1" x14ac:dyDescent="0.3">
      <c r="B3181" s="20">
        <f t="shared" si="183"/>
        <v>0</v>
      </c>
      <c r="C3181" s="20" t="e">
        <f t="shared" si="184"/>
        <v>#N/A</v>
      </c>
      <c r="D3181" s="20" t="e">
        <f t="shared" si="185"/>
        <v>#N/A</v>
      </c>
      <c r="R3181" s="11">
        <f t="shared" si="186"/>
        <v>0</v>
      </c>
      <c r="T3181"/>
    </row>
    <row r="3182" spans="2:20" ht="15.75" thickBot="1" x14ac:dyDescent="0.3">
      <c r="B3182" s="20">
        <f t="shared" si="183"/>
        <v>0</v>
      </c>
      <c r="C3182" s="20" t="e">
        <f t="shared" si="184"/>
        <v>#N/A</v>
      </c>
      <c r="D3182" s="20" t="e">
        <f t="shared" si="185"/>
        <v>#N/A</v>
      </c>
      <c r="R3182" s="11">
        <f t="shared" si="186"/>
        <v>0</v>
      </c>
      <c r="T3182"/>
    </row>
    <row r="3183" spans="2:20" ht="15.75" thickBot="1" x14ac:dyDescent="0.3">
      <c r="B3183" s="20">
        <f t="shared" si="183"/>
        <v>0</v>
      </c>
      <c r="C3183" s="20" t="e">
        <f t="shared" si="184"/>
        <v>#N/A</v>
      </c>
      <c r="D3183" s="20" t="e">
        <f t="shared" si="185"/>
        <v>#N/A</v>
      </c>
      <c r="R3183" s="11">
        <f t="shared" si="186"/>
        <v>0</v>
      </c>
      <c r="T3183"/>
    </row>
    <row r="3184" spans="2:20" ht="15.75" thickBot="1" x14ac:dyDescent="0.3">
      <c r="B3184" s="20">
        <f t="shared" si="183"/>
        <v>0</v>
      </c>
      <c r="C3184" s="20" t="e">
        <f t="shared" si="184"/>
        <v>#N/A</v>
      </c>
      <c r="D3184" s="20" t="e">
        <f t="shared" si="185"/>
        <v>#N/A</v>
      </c>
      <c r="R3184" s="11">
        <f t="shared" si="186"/>
        <v>0</v>
      </c>
      <c r="T3184"/>
    </row>
    <row r="3185" spans="2:20" ht="15.75" thickBot="1" x14ac:dyDescent="0.3">
      <c r="B3185" s="20">
        <f t="shared" si="183"/>
        <v>0</v>
      </c>
      <c r="C3185" s="20" t="e">
        <f t="shared" si="184"/>
        <v>#N/A</v>
      </c>
      <c r="D3185" s="20" t="e">
        <f t="shared" si="185"/>
        <v>#N/A</v>
      </c>
      <c r="R3185" s="11">
        <f t="shared" si="186"/>
        <v>0</v>
      </c>
      <c r="T3185"/>
    </row>
    <row r="3186" spans="2:20" ht="15.75" thickBot="1" x14ac:dyDescent="0.3">
      <c r="B3186" s="20">
        <f t="shared" ref="B3186:B3200" si="187">N386</f>
        <v>0</v>
      </c>
      <c r="C3186" s="20" t="e">
        <f t="shared" ref="C3186:C3200" si="188">O386</f>
        <v>#N/A</v>
      </c>
      <c r="D3186" s="20" t="e">
        <f t="shared" ref="D3186:D3200" si="189">P386</f>
        <v>#N/A</v>
      </c>
      <c r="R3186" s="11">
        <f t="shared" si="186"/>
        <v>0</v>
      </c>
      <c r="T3186"/>
    </row>
    <row r="3187" spans="2:20" ht="15.75" thickBot="1" x14ac:dyDescent="0.3">
      <c r="B3187" s="20">
        <f t="shared" si="187"/>
        <v>0</v>
      </c>
      <c r="C3187" s="20" t="e">
        <f t="shared" si="188"/>
        <v>#N/A</v>
      </c>
      <c r="D3187" s="20" t="e">
        <f t="shared" si="189"/>
        <v>#N/A</v>
      </c>
      <c r="R3187" s="11">
        <f t="shared" si="186"/>
        <v>0</v>
      </c>
      <c r="T3187"/>
    </row>
    <row r="3188" spans="2:20" ht="15.75" thickBot="1" x14ac:dyDescent="0.3">
      <c r="B3188" s="20">
        <f t="shared" si="187"/>
        <v>0</v>
      </c>
      <c r="C3188" s="20" t="e">
        <f t="shared" si="188"/>
        <v>#N/A</v>
      </c>
      <c r="D3188" s="20" t="e">
        <f t="shared" si="189"/>
        <v>#N/A</v>
      </c>
      <c r="R3188" s="11">
        <f t="shared" si="186"/>
        <v>0</v>
      </c>
      <c r="T3188"/>
    </row>
    <row r="3189" spans="2:20" ht="15.75" thickBot="1" x14ac:dyDescent="0.3">
      <c r="B3189" s="20">
        <f t="shared" si="187"/>
        <v>0</v>
      </c>
      <c r="C3189" s="20" t="e">
        <f t="shared" si="188"/>
        <v>#N/A</v>
      </c>
      <c r="D3189" s="20" t="e">
        <f t="shared" si="189"/>
        <v>#N/A</v>
      </c>
      <c r="R3189" s="11">
        <f t="shared" si="186"/>
        <v>0</v>
      </c>
      <c r="T3189"/>
    </row>
    <row r="3190" spans="2:20" ht="15.75" thickBot="1" x14ac:dyDescent="0.3">
      <c r="B3190" s="20">
        <f t="shared" si="187"/>
        <v>0</v>
      </c>
      <c r="C3190" s="20" t="e">
        <f t="shared" si="188"/>
        <v>#N/A</v>
      </c>
      <c r="D3190" s="20" t="e">
        <f t="shared" si="189"/>
        <v>#N/A</v>
      </c>
      <c r="R3190" s="11">
        <f t="shared" si="186"/>
        <v>0</v>
      </c>
      <c r="T3190"/>
    </row>
    <row r="3191" spans="2:20" ht="15.75" thickBot="1" x14ac:dyDescent="0.3">
      <c r="B3191" s="20">
        <f t="shared" si="187"/>
        <v>0</v>
      </c>
      <c r="C3191" s="20" t="e">
        <f t="shared" si="188"/>
        <v>#N/A</v>
      </c>
      <c r="D3191" s="20" t="e">
        <f t="shared" si="189"/>
        <v>#N/A</v>
      </c>
      <c r="R3191" s="11">
        <f t="shared" si="186"/>
        <v>0</v>
      </c>
      <c r="T3191"/>
    </row>
    <row r="3192" spans="2:20" ht="15.75" thickBot="1" x14ac:dyDescent="0.3">
      <c r="B3192" s="20">
        <f t="shared" si="187"/>
        <v>0</v>
      </c>
      <c r="C3192" s="20" t="e">
        <f t="shared" si="188"/>
        <v>#N/A</v>
      </c>
      <c r="D3192" s="20" t="e">
        <f t="shared" si="189"/>
        <v>#N/A</v>
      </c>
      <c r="R3192" s="11">
        <f t="shared" si="186"/>
        <v>0</v>
      </c>
      <c r="T3192"/>
    </row>
    <row r="3193" spans="2:20" ht="15.75" thickBot="1" x14ac:dyDescent="0.3">
      <c r="B3193" s="20">
        <f t="shared" si="187"/>
        <v>0</v>
      </c>
      <c r="C3193" s="20" t="e">
        <f t="shared" si="188"/>
        <v>#N/A</v>
      </c>
      <c r="D3193" s="20" t="e">
        <f t="shared" si="189"/>
        <v>#N/A</v>
      </c>
      <c r="R3193" s="11">
        <f t="shared" si="186"/>
        <v>0</v>
      </c>
      <c r="T3193"/>
    </row>
    <row r="3194" spans="2:20" ht="15.75" thickBot="1" x14ac:dyDescent="0.3">
      <c r="B3194" s="20">
        <f t="shared" si="187"/>
        <v>0</v>
      </c>
      <c r="C3194" s="20" t="e">
        <f t="shared" si="188"/>
        <v>#N/A</v>
      </c>
      <c r="D3194" s="20" t="e">
        <f t="shared" si="189"/>
        <v>#N/A</v>
      </c>
      <c r="R3194" s="11">
        <f t="shared" si="186"/>
        <v>0</v>
      </c>
      <c r="T3194"/>
    </row>
    <row r="3195" spans="2:20" ht="15.75" thickBot="1" x14ac:dyDescent="0.3">
      <c r="B3195" s="20">
        <f t="shared" si="187"/>
        <v>0</v>
      </c>
      <c r="C3195" s="20" t="e">
        <f t="shared" si="188"/>
        <v>#N/A</v>
      </c>
      <c r="D3195" s="20" t="e">
        <f t="shared" si="189"/>
        <v>#N/A</v>
      </c>
      <c r="R3195" s="11">
        <f t="shared" si="186"/>
        <v>0</v>
      </c>
      <c r="T3195"/>
    </row>
    <row r="3196" spans="2:20" ht="15.75" thickBot="1" x14ac:dyDescent="0.3">
      <c r="B3196" s="20">
        <f t="shared" si="187"/>
        <v>0</v>
      </c>
      <c r="C3196" s="20" t="e">
        <f t="shared" si="188"/>
        <v>#N/A</v>
      </c>
      <c r="D3196" s="20" t="e">
        <f t="shared" si="189"/>
        <v>#N/A</v>
      </c>
      <c r="R3196" s="11">
        <f t="shared" si="186"/>
        <v>0</v>
      </c>
      <c r="T3196"/>
    </row>
    <row r="3197" spans="2:20" ht="15.75" thickBot="1" x14ac:dyDescent="0.3">
      <c r="B3197" s="20">
        <f t="shared" si="187"/>
        <v>0</v>
      </c>
      <c r="C3197" s="20" t="e">
        <f t="shared" si="188"/>
        <v>#N/A</v>
      </c>
      <c r="D3197" s="20" t="e">
        <f t="shared" si="189"/>
        <v>#N/A</v>
      </c>
      <c r="R3197" s="11">
        <f t="shared" si="186"/>
        <v>0</v>
      </c>
      <c r="T3197"/>
    </row>
    <row r="3198" spans="2:20" ht="15.75" thickBot="1" x14ac:dyDescent="0.3">
      <c r="B3198" s="20">
        <f t="shared" si="187"/>
        <v>0</v>
      </c>
      <c r="C3198" s="20" t="e">
        <f t="shared" si="188"/>
        <v>#N/A</v>
      </c>
      <c r="D3198" s="20" t="e">
        <f t="shared" si="189"/>
        <v>#N/A</v>
      </c>
      <c r="R3198" s="11">
        <f t="shared" si="186"/>
        <v>0</v>
      </c>
      <c r="T3198"/>
    </row>
    <row r="3199" spans="2:20" ht="15.75" thickBot="1" x14ac:dyDescent="0.3">
      <c r="B3199" s="20">
        <f t="shared" si="187"/>
        <v>0</v>
      </c>
      <c r="C3199" s="20" t="e">
        <f t="shared" si="188"/>
        <v>#N/A</v>
      </c>
      <c r="D3199" s="20" t="e">
        <f t="shared" si="189"/>
        <v>#N/A</v>
      </c>
      <c r="R3199" s="11">
        <f t="shared" si="186"/>
        <v>0</v>
      </c>
      <c r="T3199"/>
    </row>
    <row r="3200" spans="2:20" x14ac:dyDescent="0.25">
      <c r="B3200" s="20">
        <f t="shared" si="187"/>
        <v>0</v>
      </c>
      <c r="C3200" s="20" t="e">
        <f t="shared" si="188"/>
        <v>#N/A</v>
      </c>
      <c r="D3200" s="20" t="e">
        <f t="shared" si="189"/>
        <v>#N/A</v>
      </c>
      <c r="R3200" s="11">
        <f t="shared" si="186"/>
        <v>0</v>
      </c>
      <c r="T320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7900A-8AC3-4393-B087-0E9131531FB8}">
  <dimension ref="A1:X1412"/>
  <sheetViews>
    <sheetView workbookViewId="0">
      <selection activeCell="N177" sqref="N177"/>
    </sheetView>
  </sheetViews>
  <sheetFormatPr baseColWidth="10" defaultRowHeight="15" x14ac:dyDescent="0.25"/>
  <cols>
    <col min="1" max="1" width="10.42578125" style="1" customWidth="1"/>
    <col min="2" max="2" width="30.140625" style="1" customWidth="1"/>
    <col min="3" max="3" width="7.28515625" style="23" customWidth="1"/>
    <col min="4" max="24" width="8.5703125" style="1" customWidth="1"/>
    <col min="25" max="16384" width="11.42578125" style="1"/>
  </cols>
  <sheetData>
    <row r="1" spans="1:24" ht="15.75" thickBot="1" x14ac:dyDescent="0.3"/>
    <row r="2" spans="1:24" ht="15.75" thickBot="1" x14ac:dyDescent="0.3">
      <c r="D2" s="294" t="s">
        <v>2927</v>
      </c>
      <c r="E2" s="295"/>
      <c r="F2" s="295"/>
      <c r="G2" s="295"/>
      <c r="H2" s="296"/>
      <c r="I2" s="294" t="s">
        <v>2926</v>
      </c>
      <c r="J2" s="295"/>
      <c r="K2" s="295"/>
      <c r="L2" s="295"/>
      <c r="M2" s="296"/>
      <c r="N2" s="295" t="s">
        <v>2924</v>
      </c>
      <c r="O2" s="295"/>
      <c r="P2" s="295"/>
      <c r="Q2" s="295"/>
      <c r="R2" s="295"/>
      <c r="S2" s="296"/>
      <c r="T2" s="294" t="s">
        <v>2925</v>
      </c>
      <c r="U2" s="295"/>
      <c r="V2" s="295"/>
      <c r="W2" s="295"/>
      <c r="X2" s="296"/>
    </row>
    <row r="3" spans="1:24" x14ac:dyDescent="0.25">
      <c r="A3" s="21" t="s">
        <v>0</v>
      </c>
      <c r="B3" s="21" t="s">
        <v>1</v>
      </c>
      <c r="C3" s="32" t="s">
        <v>2913</v>
      </c>
      <c r="D3" s="24" t="s">
        <v>2938</v>
      </c>
      <c r="E3" s="22" t="s">
        <v>2929</v>
      </c>
      <c r="F3" s="22" t="s">
        <v>2930</v>
      </c>
      <c r="G3" s="22" t="s">
        <v>2931</v>
      </c>
      <c r="H3" s="25" t="s">
        <v>2932</v>
      </c>
      <c r="I3" s="24" t="s">
        <v>2937</v>
      </c>
      <c r="J3" s="22" t="s">
        <v>2933</v>
      </c>
      <c r="K3" s="22" t="s">
        <v>2934</v>
      </c>
      <c r="L3" s="22" t="s">
        <v>2935</v>
      </c>
      <c r="M3" s="25" t="s">
        <v>2936</v>
      </c>
      <c r="N3" s="22" t="s">
        <v>2920</v>
      </c>
      <c r="O3" s="22" t="s">
        <v>2921</v>
      </c>
      <c r="P3" s="22" t="s">
        <v>2922</v>
      </c>
      <c r="Q3" s="22" t="s">
        <v>2923</v>
      </c>
      <c r="R3" s="22" t="s">
        <v>2915</v>
      </c>
      <c r="S3" s="26" t="s">
        <v>2914</v>
      </c>
      <c r="T3" s="24" t="s">
        <v>2928</v>
      </c>
      <c r="U3" s="22" t="s">
        <v>2916</v>
      </c>
      <c r="V3" s="22" t="s">
        <v>2917</v>
      </c>
      <c r="W3" s="22" t="s">
        <v>2918</v>
      </c>
      <c r="X3" s="25" t="s">
        <v>2919</v>
      </c>
    </row>
    <row r="4" spans="1:24" hidden="1" x14ac:dyDescent="0.25">
      <c r="A4" s="1" t="str">
        <f>IF(double!T1=0,"",double!T1)</f>
        <v>173915 N</v>
      </c>
      <c r="B4" s="1" t="str">
        <f>IF(Tableau5[[#This Row],[Numéro]]="","",double!U1)</f>
        <v>ABELE HERVE</v>
      </c>
      <c r="C4" s="23" t="str">
        <f>double!V1</f>
        <v>05043 – ACAD. TAPIS VERT DE REIMS</v>
      </c>
      <c r="D4" s="27" t="str">
        <f>IFERROR(VLOOKUP(Tableau5[[#This Row],[Numéro]],TableauLibre[],3,0),"")</f>
        <v xml:space="preserve">R3 </v>
      </c>
      <c r="E4" s="1">
        <f>IFERROR(VLOOKUP(Tableau5[[#This Row],[Numéro]],TableauLibre[],4,0),"")</f>
        <v>1</v>
      </c>
      <c r="F4" s="1">
        <f>IFERROR(VLOOKUP(Tableau5[[#This Row],[Numéro]],TableauLibre[],5,0),"")</f>
        <v>1.22</v>
      </c>
      <c r="G4" s="1">
        <f>IFERROR(VLOOKUP(Tableau5[[#This Row],[Numéro]],TableauLibre[],6,0),"")</f>
        <v>0.97</v>
      </c>
      <c r="H4" s="28">
        <f>IFERROR(VLOOKUP(Tableau5[[#This Row],[Numéro]],TableauLibre[],7,0),"")</f>
        <v>2025</v>
      </c>
      <c r="I4" s="27" t="str">
        <f>IFERROR(VLOOKUP(Tableau5[[#This Row],[Numéro]],TableauBande[],3,0),"")</f>
        <v/>
      </c>
      <c r="J4" s="1" t="str">
        <f>IFERROR(VLOOKUP(Tableau5[[#This Row],[Numéro]],TableauBande[],4,0),"")</f>
        <v/>
      </c>
      <c r="K4" s="1" t="str">
        <f>IFERROR(VLOOKUP(Tableau5[[#This Row],[Numéro]],TableauBande[],5,0),"")</f>
        <v/>
      </c>
      <c r="L4" s="1" t="str">
        <f>IFERROR(VLOOKUP(Tableau5[[#This Row],[Numéro]],TableauBande[],6,0),"")</f>
        <v/>
      </c>
      <c r="M4" s="28" t="str">
        <f>IFERROR(VLOOKUP(Tableau5[[#This Row],[Numéro]],TableauBande[],7,0),"")</f>
        <v/>
      </c>
      <c r="N4" s="1" t="str">
        <f>IFERROR(VLOOKUP(Tableau5[[#This Row],[Numéro]],Tableau3Bandes[],3,0),"")</f>
        <v/>
      </c>
      <c r="O4" s="1" t="str">
        <f>IFERROR(VLOOKUP(Tableau5[[#This Row],[Numéro]],Tableau3Bandes[],4,0),"")</f>
        <v/>
      </c>
      <c r="P4" s="1" t="str">
        <f>IFERROR(VLOOKUP(Tableau5[[#This Row],[Numéro]],Tableau3Bandes[],5,0),"")</f>
        <v/>
      </c>
      <c r="Q4" s="1" t="str">
        <f>IFERROR(VLOOKUP(Tableau5[[#This Row],[Numéro]],Tableau3Bandes[],6,0),"")</f>
        <v/>
      </c>
      <c r="R4" s="1" t="str">
        <f>IFERROR(VLOOKUP(Tableau5[[#This Row],[Numéro]],Tableau3Bandes[],7,0),"")</f>
        <v/>
      </c>
      <c r="S4" s="28" t="str">
        <f>IFERROR(VLOOKUP(Tableau5[[#This Row],[Numéro]],TableauClass2025[],3,0),"")</f>
        <v/>
      </c>
      <c r="T4" s="27" t="str">
        <f>IFERROR(VLOOKUP(Tableau5[[#This Row],[Numéro]],TableauCadre[],3,0),"")</f>
        <v/>
      </c>
      <c r="U4" s="1" t="str">
        <f>IFERROR(VLOOKUP(Tableau5[[#This Row],[Numéro]],TableauCadre[],4,0),"")</f>
        <v/>
      </c>
      <c r="V4" s="1" t="str">
        <f>IFERROR(VLOOKUP(Tableau5[[#This Row],[Numéro]],TableauCadre[],5,0),"")</f>
        <v/>
      </c>
      <c r="W4" s="1" t="str">
        <f>IFERROR(VLOOKUP(Tableau5[[#This Row],[Numéro]],TableauCadre[],6,0),"")</f>
        <v/>
      </c>
      <c r="X4" s="28" t="str">
        <f>IFERROR(VLOOKUP(Tableau5[[#This Row],[Numéro]],TableauCadre[],7,0),"")</f>
        <v/>
      </c>
    </row>
    <row r="5" spans="1:24" hidden="1" x14ac:dyDescent="0.25">
      <c r="A5" s="1" t="str">
        <f>IF(double!T2=0,"",double!T2)</f>
        <v>149570 B</v>
      </c>
      <c r="B5" s="1" t="str">
        <f>IF(Tableau5[[#This Row],[Numéro]]="","",double!U2)</f>
        <v>ABRANT LARA</v>
      </c>
      <c r="C5" s="23" t="str">
        <f>double!V2</f>
        <v>11022 – ACADEMIE DE BILLARD SAINT-MAX / NANCY</v>
      </c>
      <c r="D5" s="27" t="str">
        <f>IFERROR(VLOOKUP(Tableau5[[#This Row],[Numéro]],TableauLibre[],3,0),"")</f>
        <v>R4</v>
      </c>
      <c r="E5" s="1">
        <f>IFERROR(VLOOKUP(Tableau5[[#This Row],[Numéro]],TableauLibre[],4,0),"")</f>
        <v>1</v>
      </c>
      <c r="F5" s="1">
        <f>IFERROR(VLOOKUP(Tableau5[[#This Row],[Numéro]],TableauLibre[],5,0),"")</f>
        <v>0.23</v>
      </c>
      <c r="G5" s="1">
        <f>IFERROR(VLOOKUP(Tableau5[[#This Row],[Numéro]],TableauLibre[],6,0),"")</f>
        <v>0.19</v>
      </c>
      <c r="H5" s="28">
        <f>IFERROR(VLOOKUP(Tableau5[[#This Row],[Numéro]],TableauLibre[],7,0),"")</f>
        <v>2014</v>
      </c>
      <c r="I5" s="27" t="str">
        <f>IFERROR(VLOOKUP(Tableau5[[#This Row],[Numéro]],TableauBande[],3,0),"")</f>
        <v/>
      </c>
      <c r="J5" s="1" t="str">
        <f>IFERROR(VLOOKUP(Tableau5[[#This Row],[Numéro]],TableauBande[],4,0),"")</f>
        <v/>
      </c>
      <c r="K5" s="1" t="str">
        <f>IFERROR(VLOOKUP(Tableau5[[#This Row],[Numéro]],TableauBande[],5,0),"")</f>
        <v/>
      </c>
      <c r="L5" s="1" t="str">
        <f>IFERROR(VLOOKUP(Tableau5[[#This Row],[Numéro]],TableauBande[],6,0),"")</f>
        <v/>
      </c>
      <c r="M5" s="28" t="str">
        <f>IFERROR(VLOOKUP(Tableau5[[#This Row],[Numéro]],TableauBande[],7,0),"")</f>
        <v/>
      </c>
      <c r="N5" s="1" t="str">
        <f>IFERROR(VLOOKUP(Tableau5[[#This Row],[Numéro]],Tableau3Bandes[],3,0),"")</f>
        <v/>
      </c>
      <c r="O5" s="1" t="str">
        <f>IFERROR(VLOOKUP(Tableau5[[#This Row],[Numéro]],Tableau3Bandes[],4,0),"")</f>
        <v/>
      </c>
      <c r="P5" s="1" t="str">
        <f>IFERROR(VLOOKUP(Tableau5[[#This Row],[Numéro]],Tableau3Bandes[],5,0),"")</f>
        <v/>
      </c>
      <c r="Q5" s="1" t="str">
        <f>IFERROR(VLOOKUP(Tableau5[[#This Row],[Numéro]],Tableau3Bandes[],6,0),"")</f>
        <v/>
      </c>
      <c r="R5" s="1" t="str">
        <f>IFERROR(VLOOKUP(Tableau5[[#This Row],[Numéro]],Tableau3Bandes[],7,0),"")</f>
        <v/>
      </c>
      <c r="S5" s="28" t="str">
        <f>IFERROR(VLOOKUP(Tableau5[[#This Row],[Numéro]],TableauClass2025[],3,0),"")</f>
        <v/>
      </c>
      <c r="T5" s="27" t="str">
        <f>IFERROR(VLOOKUP(Tableau5[[#This Row],[Numéro]],TableauCadre[],3,0),"")</f>
        <v/>
      </c>
      <c r="U5" s="1" t="str">
        <f>IFERROR(VLOOKUP(Tableau5[[#This Row],[Numéro]],TableauCadre[],4,0),"")</f>
        <v/>
      </c>
      <c r="V5" s="1" t="str">
        <f>IFERROR(VLOOKUP(Tableau5[[#This Row],[Numéro]],TableauCadre[],5,0),"")</f>
        <v/>
      </c>
      <c r="W5" s="1" t="str">
        <f>IFERROR(VLOOKUP(Tableau5[[#This Row],[Numéro]],TableauCadre[],6,0),"")</f>
        <v/>
      </c>
      <c r="X5" s="28" t="str">
        <f>IFERROR(VLOOKUP(Tableau5[[#This Row],[Numéro]],TableauCadre[],7,0),"")</f>
        <v/>
      </c>
    </row>
    <row r="6" spans="1:24" hidden="1" x14ac:dyDescent="0.25">
      <c r="A6" s="1" t="str">
        <f>IF(double!T3=0,"",double!T3)</f>
        <v>173873 S</v>
      </c>
      <c r="B6" s="1" t="str">
        <f>IF(Tableau5[[#This Row],[Numéro]]="","",double!U3)</f>
        <v>ADNET JULES</v>
      </c>
      <c r="C6" s="23" t="str">
        <f>double!V3</f>
        <v>11029 – BILLARD CLUB MUSSIPONTAIN</v>
      </c>
      <c r="D6" s="27" t="str">
        <f>IFERROR(VLOOKUP(Tableau5[[#This Row],[Numéro]],TableauLibre[],3,0),"")</f>
        <v>R4</v>
      </c>
      <c r="E6" s="1">
        <f>IFERROR(VLOOKUP(Tableau5[[#This Row],[Numéro]],TableauLibre[],4,0),"")</f>
        <v>1</v>
      </c>
      <c r="F6" s="1">
        <f>IFERROR(VLOOKUP(Tableau5[[#This Row],[Numéro]],TableauLibre[],5,0),"")</f>
        <v>0.56999999999999995</v>
      </c>
      <c r="G6" s="1">
        <f>IFERROR(VLOOKUP(Tableau5[[#This Row],[Numéro]],TableauLibre[],6,0),"")</f>
        <v>0.45</v>
      </c>
      <c r="H6" s="28">
        <f>IFERROR(VLOOKUP(Tableau5[[#This Row],[Numéro]],TableauLibre[],7,0),"")</f>
        <v>2023</v>
      </c>
      <c r="I6" s="27" t="str">
        <f>IFERROR(VLOOKUP(Tableau5[[#This Row],[Numéro]],TableauBande[],3,0),"")</f>
        <v/>
      </c>
      <c r="J6" s="1" t="str">
        <f>IFERROR(VLOOKUP(Tableau5[[#This Row],[Numéro]],TableauBande[],4,0),"")</f>
        <v/>
      </c>
      <c r="K6" s="1" t="str">
        <f>IFERROR(VLOOKUP(Tableau5[[#This Row],[Numéro]],TableauBande[],5,0),"")</f>
        <v/>
      </c>
      <c r="L6" s="1" t="str">
        <f>IFERROR(VLOOKUP(Tableau5[[#This Row],[Numéro]],TableauBande[],6,0),"")</f>
        <v/>
      </c>
      <c r="M6" s="28" t="str">
        <f>IFERROR(VLOOKUP(Tableau5[[#This Row],[Numéro]],TableauBande[],7,0),"")</f>
        <v/>
      </c>
      <c r="N6" s="1" t="str">
        <f>IFERROR(VLOOKUP(Tableau5[[#This Row],[Numéro]],Tableau3Bandes[],3,0),"")</f>
        <v/>
      </c>
      <c r="O6" s="1" t="str">
        <f>IFERROR(VLOOKUP(Tableau5[[#This Row],[Numéro]],Tableau3Bandes[],4,0),"")</f>
        <v/>
      </c>
      <c r="P6" s="1" t="str">
        <f>IFERROR(VLOOKUP(Tableau5[[#This Row],[Numéro]],Tableau3Bandes[],5,0),"")</f>
        <v/>
      </c>
      <c r="Q6" s="1" t="str">
        <f>IFERROR(VLOOKUP(Tableau5[[#This Row],[Numéro]],Tableau3Bandes[],6,0),"")</f>
        <v/>
      </c>
      <c r="R6" s="1" t="str">
        <f>IFERROR(VLOOKUP(Tableau5[[#This Row],[Numéro]],Tableau3Bandes[],7,0),"")</f>
        <v/>
      </c>
      <c r="S6" s="28" t="str">
        <f>IFERROR(VLOOKUP(Tableau5[[#This Row],[Numéro]],TableauClass2025[],3,0),"")</f>
        <v/>
      </c>
      <c r="T6" s="27" t="str">
        <f>IFERROR(VLOOKUP(Tableau5[[#This Row],[Numéro]],TableauCadre[],3,0),"")</f>
        <v/>
      </c>
      <c r="U6" s="1" t="str">
        <f>IFERROR(VLOOKUP(Tableau5[[#This Row],[Numéro]],TableauCadre[],4,0),"")</f>
        <v/>
      </c>
      <c r="V6" s="1" t="str">
        <f>IFERROR(VLOOKUP(Tableau5[[#This Row],[Numéro]],TableauCadre[],5,0),"")</f>
        <v/>
      </c>
      <c r="W6" s="1" t="str">
        <f>IFERROR(VLOOKUP(Tableau5[[#This Row],[Numéro]],TableauCadre[],6,0),"")</f>
        <v/>
      </c>
      <c r="X6" s="28" t="str">
        <f>IFERROR(VLOOKUP(Tableau5[[#This Row],[Numéro]],TableauCadre[],7,0),"")</f>
        <v/>
      </c>
    </row>
    <row r="7" spans="1:24" hidden="1" x14ac:dyDescent="0.25">
      <c r="A7" s="1" t="str">
        <f>IF(double!T4=0,"",double!T4)</f>
        <v>010134 U</v>
      </c>
      <c r="B7" s="1" t="str">
        <f>IF(Tableau5[[#This Row],[Numéro]]="","",double!U4)</f>
        <v>AKTAS SUAT</v>
      </c>
      <c r="C7" s="23" t="str">
        <f>double!V4</f>
        <v>01044 – F.C. MULHOUSE</v>
      </c>
      <c r="D7" s="27" t="str">
        <f>IFERROR(VLOOKUP(Tableau5[[#This Row],[Numéro]],TableauLibre[],3,0),"")</f>
        <v>R1</v>
      </c>
      <c r="E7" s="1">
        <f>IFERROR(VLOOKUP(Tableau5[[#This Row],[Numéro]],TableauLibre[],4,0),"")</f>
        <v>1</v>
      </c>
      <c r="F7" s="1">
        <f>IFERROR(VLOOKUP(Tableau5[[#This Row],[Numéro]],TableauLibre[],5,0),"")</f>
        <v>5</v>
      </c>
      <c r="G7" s="1">
        <f>IFERROR(VLOOKUP(Tableau5[[#This Row],[Numéro]],TableauLibre[],6,0),"")</f>
        <v>4</v>
      </c>
      <c r="H7" s="28">
        <f>IFERROR(VLOOKUP(Tableau5[[#This Row],[Numéro]],TableauLibre[],7,0),"")</f>
        <v>2008</v>
      </c>
      <c r="I7" s="27" t="str">
        <f>IFERROR(VLOOKUP(Tableau5[[#This Row],[Numéro]],TableauBande[],3,0),"")</f>
        <v>R1</v>
      </c>
      <c r="J7" s="1">
        <f>IFERROR(VLOOKUP(Tableau5[[#This Row],[Numéro]],TableauBande[],4,0),"")</f>
        <v>1</v>
      </c>
      <c r="K7" s="1">
        <f>IFERROR(VLOOKUP(Tableau5[[#This Row],[Numéro]],TableauBande[],5,0),"")</f>
        <v>1.1499999999999999</v>
      </c>
      <c r="L7" s="1">
        <f>IFERROR(VLOOKUP(Tableau5[[#This Row],[Numéro]],TableauBande[],6,0),"")</f>
        <v>1.02</v>
      </c>
      <c r="M7" s="28">
        <f>IFERROR(VLOOKUP(Tableau5[[#This Row],[Numéro]],TableauBande[],7,0),"")</f>
        <v>2019</v>
      </c>
      <c r="N7" s="1" t="str">
        <f>IFERROR(VLOOKUP(Tableau5[[#This Row],[Numéro]],Tableau3Bandes[],3,0),"")</f>
        <v>N3</v>
      </c>
      <c r="O7" s="1">
        <f>IFERROR(VLOOKUP(Tableau5[[#This Row],[Numéro]],Tableau3Bandes[],4,0),"")</f>
        <v>1</v>
      </c>
      <c r="P7" s="1">
        <f>IFERROR(VLOOKUP(Tableau5[[#This Row],[Numéro]],Tableau3Bandes[],5,0),"")</f>
        <v>0.438</v>
      </c>
      <c r="Q7" s="1">
        <f>IFERROR(VLOOKUP(Tableau5[[#This Row],[Numéro]],Tableau3Bandes[],6,0),"")</f>
        <v>0.376</v>
      </c>
      <c r="R7" s="1">
        <f>IFERROR(VLOOKUP(Tableau5[[#This Row],[Numéro]],Tableau3Bandes[],7,0),"")</f>
        <v>2019</v>
      </c>
      <c r="S7" s="28" t="str">
        <f>IFERROR(VLOOKUP(Tableau5[[#This Row],[Numéro]],TableauClass2025[],3,0),"")</f>
        <v/>
      </c>
      <c r="T7" s="27" t="str">
        <f>IFERROR(VLOOKUP(Tableau5[[#This Row],[Numéro]],TableauCadre[],3,0),"")</f>
        <v/>
      </c>
      <c r="U7" s="1" t="str">
        <f>IFERROR(VLOOKUP(Tableau5[[#This Row],[Numéro]],TableauCadre[],4,0),"")</f>
        <v/>
      </c>
      <c r="V7" s="1" t="str">
        <f>IFERROR(VLOOKUP(Tableau5[[#This Row],[Numéro]],TableauCadre[],5,0),"")</f>
        <v/>
      </c>
      <c r="W7" s="1" t="str">
        <f>IFERROR(VLOOKUP(Tableau5[[#This Row],[Numéro]],TableauCadre[],6,0),"")</f>
        <v/>
      </c>
      <c r="X7" s="28" t="str">
        <f>IFERROR(VLOOKUP(Tableau5[[#This Row],[Numéro]],TableauCadre[],7,0),"")</f>
        <v/>
      </c>
    </row>
    <row r="8" spans="1:24" hidden="1" x14ac:dyDescent="0.25">
      <c r="A8" s="1" t="str">
        <f>IF(double!T5=0,"",double!T5)</f>
        <v>011904 W</v>
      </c>
      <c r="B8" s="1" t="str">
        <f>IF(Tableau5[[#This Row],[Numéro]]="","",double!U5)</f>
        <v>ALES VERONIQUE</v>
      </c>
      <c r="C8" s="23" t="str">
        <f>double!V5</f>
        <v>05043 – ACAD. TAPIS VERT DE REIMS</v>
      </c>
      <c r="D8" s="27" t="str">
        <f>IFERROR(VLOOKUP(Tableau5[[#This Row],[Numéro]],TableauLibre[],3,0),"")</f>
        <v xml:space="preserve">R2 </v>
      </c>
      <c r="E8" s="1">
        <f>IFERROR(VLOOKUP(Tableau5[[#This Row],[Numéro]],TableauLibre[],4,0),"")</f>
        <v>1</v>
      </c>
      <c r="F8" s="1">
        <f>IFERROR(VLOOKUP(Tableau5[[#This Row],[Numéro]],TableauLibre[],5,0),"")</f>
        <v>3.62</v>
      </c>
      <c r="G8" s="1">
        <f>IFERROR(VLOOKUP(Tableau5[[#This Row],[Numéro]],TableauLibre[],6,0),"")</f>
        <v>2.9</v>
      </c>
      <c r="H8" s="28">
        <f>IFERROR(VLOOKUP(Tableau5[[#This Row],[Numéro]],TableauLibre[],7,0),"")</f>
        <v>2025</v>
      </c>
      <c r="I8" s="27" t="str">
        <f>IFERROR(VLOOKUP(Tableau5[[#This Row],[Numéro]],TableauBande[],3,0),"")</f>
        <v>R1</v>
      </c>
      <c r="J8" s="1">
        <f>IFERROR(VLOOKUP(Tableau5[[#This Row],[Numéro]],TableauBande[],4,0),"")</f>
        <v>1</v>
      </c>
      <c r="K8" s="1">
        <f>IFERROR(VLOOKUP(Tableau5[[#This Row],[Numéro]],TableauBande[],5,0),"")</f>
        <v>1.63</v>
      </c>
      <c r="L8" s="1">
        <f>IFERROR(VLOOKUP(Tableau5[[#This Row],[Numéro]],TableauBande[],6,0),"")</f>
        <v>1.45</v>
      </c>
      <c r="M8" s="28">
        <f>IFERROR(VLOOKUP(Tableau5[[#This Row],[Numéro]],TableauBande[],7,0),"")</f>
        <v>2025</v>
      </c>
      <c r="N8" s="1" t="str">
        <f>IFERROR(VLOOKUP(Tableau5[[#This Row],[Numéro]],Tableau3Bandes[],3,0),"")</f>
        <v xml:space="preserve">R2 </v>
      </c>
      <c r="O8" s="1">
        <f>IFERROR(VLOOKUP(Tableau5[[#This Row],[Numéro]],Tableau3Bandes[],4,0),"")</f>
        <v>1</v>
      </c>
      <c r="P8" s="1">
        <f>IFERROR(VLOOKUP(Tableau5[[#This Row],[Numéro]],Tableau3Bandes[],5,0),"")</f>
        <v>0.23300000000000001</v>
      </c>
      <c r="Q8" s="1">
        <f>IFERROR(VLOOKUP(Tableau5[[#This Row],[Numéro]],Tableau3Bandes[],6,0),"")</f>
        <v>0.2</v>
      </c>
      <c r="R8" s="1">
        <f>IFERROR(VLOOKUP(Tableau5[[#This Row],[Numéro]],Tableau3Bandes[],7,0),"")</f>
        <v>2022</v>
      </c>
      <c r="S8" s="28" t="str">
        <f>IFERROR(VLOOKUP(Tableau5[[#This Row],[Numéro]],TableauClass2025[],3,0),"")</f>
        <v/>
      </c>
      <c r="T8" s="27" t="str">
        <f>IFERROR(VLOOKUP(Tableau5[[#This Row],[Numéro]],TableauCadre[],3,0),"")</f>
        <v>R1</v>
      </c>
      <c r="U8" s="1">
        <f>IFERROR(VLOOKUP(Tableau5[[#This Row],[Numéro]],TableauCadre[],4,0),"")</f>
        <v>1</v>
      </c>
      <c r="V8" s="1">
        <f>IFERROR(VLOOKUP(Tableau5[[#This Row],[Numéro]],TableauCadre[],5,0),"")</f>
        <v>3.5</v>
      </c>
      <c r="W8" s="1">
        <f>IFERROR(VLOOKUP(Tableau5[[#This Row],[Numéro]],TableauCadre[],6,0),"")</f>
        <v>2.8</v>
      </c>
      <c r="X8" s="28">
        <f>IFERROR(VLOOKUP(Tableau5[[#This Row],[Numéro]],TableauCadre[],7,0),"")</f>
        <v>2025</v>
      </c>
    </row>
    <row r="9" spans="1:24" hidden="1" x14ac:dyDescent="0.25">
      <c r="A9" s="1" t="str">
        <f>IF(double!T6=0,"",double!T6)</f>
        <v>127316 U</v>
      </c>
      <c r="B9" s="1" t="str">
        <f>IF(Tableau5[[#This Row],[Numéro]]="","",double!U6)</f>
        <v>ALEXANDRE GERARD</v>
      </c>
      <c r="C9" s="23" t="str">
        <f>double!V6</f>
        <v>05041 – BILLARD CLUB DE GRAUVES</v>
      </c>
      <c r="D9" s="27" t="str">
        <f>IFERROR(VLOOKUP(Tableau5[[#This Row],[Numéro]],TableauLibre[],3,0),"")</f>
        <v>R1</v>
      </c>
      <c r="E9" s="1">
        <f>IFERROR(VLOOKUP(Tableau5[[#This Row],[Numéro]],TableauLibre[],4,0),"")</f>
        <v>1</v>
      </c>
      <c r="F9" s="1">
        <f>IFERROR(VLOOKUP(Tableau5[[#This Row],[Numéro]],TableauLibre[],5,0),"")</f>
        <v>4.05</v>
      </c>
      <c r="G9" s="1">
        <f>IFERROR(VLOOKUP(Tableau5[[#This Row],[Numéro]],TableauLibre[],6,0),"")</f>
        <v>3.24</v>
      </c>
      <c r="H9" s="28">
        <f>IFERROR(VLOOKUP(Tableau5[[#This Row],[Numéro]],TableauLibre[],7,0),"")</f>
        <v>2015</v>
      </c>
      <c r="I9" s="27" t="str">
        <f>IFERROR(VLOOKUP(Tableau5[[#This Row],[Numéro]],TableauBande[],3,0),"")</f>
        <v>N3</v>
      </c>
      <c r="J9" s="1">
        <f>IFERROR(VLOOKUP(Tableau5[[#This Row],[Numéro]],TableauBande[],4,0),"")</f>
        <v>1</v>
      </c>
      <c r="K9" s="1">
        <f>IFERROR(VLOOKUP(Tableau5[[#This Row],[Numéro]],TableauBande[],5,0),"")</f>
        <v>2.44</v>
      </c>
      <c r="L9" s="1">
        <f>IFERROR(VLOOKUP(Tableau5[[#This Row],[Numéro]],TableauBande[],6,0),"")</f>
        <v>2.17</v>
      </c>
      <c r="M9" s="28">
        <f>IFERROR(VLOOKUP(Tableau5[[#This Row],[Numéro]],TableauBande[],7,0),"")</f>
        <v>2015</v>
      </c>
      <c r="N9" s="1" t="str">
        <f>IFERROR(VLOOKUP(Tableau5[[#This Row],[Numéro]],Tableau3Bandes[],3,0),"")</f>
        <v xml:space="preserve">N3 </v>
      </c>
      <c r="O9" s="1">
        <f>IFERROR(VLOOKUP(Tableau5[[#This Row],[Numéro]],Tableau3Bandes[],4,0),"")</f>
        <v>1</v>
      </c>
      <c r="P9" s="1">
        <f>IFERROR(VLOOKUP(Tableau5[[#This Row],[Numéro]],Tableau3Bandes[],5,0),"")</f>
        <v>0.53500000000000003</v>
      </c>
      <c r="Q9" s="1">
        <f>IFERROR(VLOOKUP(Tableau5[[#This Row],[Numéro]],Tableau3Bandes[],6,0),"")</f>
        <v>0.46</v>
      </c>
      <c r="R9" s="1">
        <f>IFERROR(VLOOKUP(Tableau5[[#This Row],[Numéro]],Tableau3Bandes[],7,0),"")</f>
        <v>2015</v>
      </c>
      <c r="S9" s="28" t="str">
        <f>IFERROR(VLOOKUP(Tableau5[[#This Row],[Numéro]],TableauClass2025[],3,0),"")</f>
        <v/>
      </c>
      <c r="T9" s="27" t="str">
        <f>IFERROR(VLOOKUP(Tableau5[[#This Row],[Numéro]],TableauCadre[],3,0),"")</f>
        <v xml:space="preserve">R1 </v>
      </c>
      <c r="U9" s="1">
        <f>IFERROR(VLOOKUP(Tableau5[[#This Row],[Numéro]],TableauCadre[],4,0),"")</f>
        <v>1</v>
      </c>
      <c r="V9" s="1">
        <f>IFERROR(VLOOKUP(Tableau5[[#This Row],[Numéro]],TableauCadre[],5,0),"")</f>
        <v>3.96</v>
      </c>
      <c r="W9" s="1">
        <f>IFERROR(VLOOKUP(Tableau5[[#This Row],[Numéro]],TableauCadre[],6,0),"")</f>
        <v>3.17</v>
      </c>
      <c r="X9" s="28">
        <f>IFERROR(VLOOKUP(Tableau5[[#This Row],[Numéro]],TableauCadre[],7,0),"")</f>
        <v>2014</v>
      </c>
    </row>
    <row r="10" spans="1:24" hidden="1" x14ac:dyDescent="0.25">
      <c r="A10" s="1" t="str">
        <f>IF(double!T7=0,"",double!T7)</f>
        <v>148027 Z</v>
      </c>
      <c r="B10" s="1" t="str">
        <f>IF(Tableau5[[#This Row],[Numéro]]="","",double!U7)</f>
        <v>ALVES DA SILVA EMELINE</v>
      </c>
      <c r="C10" s="23" t="str">
        <f>double!V7</f>
        <v>11078 – BILLARD CLUB DE BRIEY</v>
      </c>
      <c r="D10" s="27" t="str">
        <f>IFERROR(VLOOKUP(Tableau5[[#This Row],[Numéro]],TableauLibre[],3,0),"")</f>
        <v>R4</v>
      </c>
      <c r="E10" s="1">
        <f>IFERROR(VLOOKUP(Tableau5[[#This Row],[Numéro]],TableauLibre[],4,0),"")</f>
        <v>1</v>
      </c>
      <c r="F10" s="1">
        <f>IFERROR(VLOOKUP(Tableau5[[#This Row],[Numéro]],TableauLibre[],5,0),"")</f>
        <v>0.69</v>
      </c>
      <c r="G10" s="1">
        <f>IFERROR(VLOOKUP(Tableau5[[#This Row],[Numéro]],TableauLibre[],6,0),"")</f>
        <v>0.55000000000000004</v>
      </c>
      <c r="H10" s="28">
        <f>IFERROR(VLOOKUP(Tableau5[[#This Row],[Numéro]],TableauLibre[],7,0),"")</f>
        <v>2018</v>
      </c>
      <c r="I10" s="27" t="str">
        <f>IFERROR(VLOOKUP(Tableau5[[#This Row],[Numéro]],TableauBande[],3,0),"")</f>
        <v/>
      </c>
      <c r="J10" s="1" t="str">
        <f>IFERROR(VLOOKUP(Tableau5[[#This Row],[Numéro]],TableauBande[],4,0),"")</f>
        <v/>
      </c>
      <c r="K10" s="1" t="str">
        <f>IFERROR(VLOOKUP(Tableau5[[#This Row],[Numéro]],TableauBande[],5,0),"")</f>
        <v/>
      </c>
      <c r="L10" s="1" t="str">
        <f>IFERROR(VLOOKUP(Tableau5[[#This Row],[Numéro]],TableauBande[],6,0),"")</f>
        <v/>
      </c>
      <c r="M10" s="28" t="str">
        <f>IFERROR(VLOOKUP(Tableau5[[#This Row],[Numéro]],TableauBande[],7,0),"")</f>
        <v/>
      </c>
      <c r="N10" s="1" t="str">
        <f>IFERROR(VLOOKUP(Tableau5[[#This Row],[Numéro]],Tableau3Bandes[],3,0),"")</f>
        <v/>
      </c>
      <c r="O10" s="1" t="str">
        <f>IFERROR(VLOOKUP(Tableau5[[#This Row],[Numéro]],Tableau3Bandes[],4,0),"")</f>
        <v/>
      </c>
      <c r="P10" s="1" t="str">
        <f>IFERROR(VLOOKUP(Tableau5[[#This Row],[Numéro]],Tableau3Bandes[],5,0),"")</f>
        <v/>
      </c>
      <c r="Q10" s="1" t="str">
        <f>IFERROR(VLOOKUP(Tableau5[[#This Row],[Numéro]],Tableau3Bandes[],6,0),"")</f>
        <v/>
      </c>
      <c r="R10" s="1" t="str">
        <f>IFERROR(VLOOKUP(Tableau5[[#This Row],[Numéro]],Tableau3Bandes[],7,0),"")</f>
        <v/>
      </c>
      <c r="S10" s="28" t="str">
        <f>IFERROR(VLOOKUP(Tableau5[[#This Row],[Numéro]],TableauClass2025[],3,0),"")</f>
        <v/>
      </c>
      <c r="T10" s="27" t="str">
        <f>IFERROR(VLOOKUP(Tableau5[[#This Row],[Numéro]],TableauCadre[],3,0),"")</f>
        <v/>
      </c>
      <c r="U10" s="1" t="str">
        <f>IFERROR(VLOOKUP(Tableau5[[#This Row],[Numéro]],TableauCadre[],4,0),"")</f>
        <v/>
      </c>
      <c r="V10" s="1" t="str">
        <f>IFERROR(VLOOKUP(Tableau5[[#This Row],[Numéro]],TableauCadre[],5,0),"")</f>
        <v/>
      </c>
      <c r="W10" s="1" t="str">
        <f>IFERROR(VLOOKUP(Tableau5[[#This Row],[Numéro]],TableauCadre[],6,0),"")</f>
        <v/>
      </c>
      <c r="X10" s="28" t="str">
        <f>IFERROR(VLOOKUP(Tableau5[[#This Row],[Numéro]],TableauCadre[],7,0),"")</f>
        <v/>
      </c>
    </row>
    <row r="11" spans="1:24" x14ac:dyDescent="0.25">
      <c r="A11" s="1" t="str">
        <f>IF(double!T8=0,"",double!T8)</f>
        <v>129668 G</v>
      </c>
      <c r="B11" s="1" t="str">
        <f>IF(Tableau5[[#This Row],[Numéro]]="","",double!U8)</f>
        <v>ALVES KEVIN</v>
      </c>
      <c r="C11" s="23" t="str">
        <f>double!V8</f>
        <v>11033 – BILLARD CLUB AUDUN VILLERUPT</v>
      </c>
      <c r="D11" s="27" t="str">
        <f>IFERROR(VLOOKUP(Tableau5[[#This Row],[Numéro]],TableauLibre[],3,0),"")</f>
        <v>R1</v>
      </c>
      <c r="E11" s="1">
        <f>IFERROR(VLOOKUP(Tableau5[[#This Row],[Numéro]],TableauLibre[],4,0),"")</f>
        <v>1</v>
      </c>
      <c r="F11" s="1">
        <f>IFERROR(VLOOKUP(Tableau5[[#This Row],[Numéro]],TableauLibre[],5,0),"")</f>
        <v>4.93</v>
      </c>
      <c r="G11" s="1">
        <f>IFERROR(VLOOKUP(Tableau5[[#This Row],[Numéro]],TableauLibre[],6,0),"")</f>
        <v>3.94</v>
      </c>
      <c r="H11" s="28">
        <f>IFERROR(VLOOKUP(Tableau5[[#This Row],[Numéro]],TableauLibre[],7,0),"")</f>
        <v>2013</v>
      </c>
      <c r="I11" s="27" t="str">
        <f>IFERROR(VLOOKUP(Tableau5[[#This Row],[Numéro]],TableauBande[],3,0),"")</f>
        <v>N3</v>
      </c>
      <c r="J11" s="1">
        <f>IFERROR(VLOOKUP(Tableau5[[#This Row],[Numéro]],TableauBande[],4,0),"")</f>
        <v>1</v>
      </c>
      <c r="K11" s="1">
        <f>IFERROR(VLOOKUP(Tableau5[[#This Row],[Numéro]],TableauBande[],5,0),"")</f>
        <v>1.83</v>
      </c>
      <c r="L11" s="1">
        <f>IFERROR(VLOOKUP(Tableau5[[#This Row],[Numéro]],TableauBande[],6,0),"")</f>
        <v>1.63</v>
      </c>
      <c r="M11" s="28">
        <f>IFERROR(VLOOKUP(Tableau5[[#This Row],[Numéro]],TableauBande[],7,0),"")</f>
        <v>2012</v>
      </c>
      <c r="N11" s="1" t="str">
        <f>IFERROR(VLOOKUP(Tableau5[[#This Row],[Numéro]],Tableau3Bandes[],3,0),"")</f>
        <v xml:space="preserve">N3 </v>
      </c>
      <c r="O11" s="1">
        <f>IFERROR(VLOOKUP(Tableau5[[#This Row],[Numéro]],Tableau3Bandes[],4,0),"")</f>
        <v>1</v>
      </c>
      <c r="P11" s="1">
        <f>IFERROR(VLOOKUP(Tableau5[[#This Row],[Numéro]],Tableau3Bandes[],5,0),"")</f>
        <v>0.52400000000000002</v>
      </c>
      <c r="Q11" s="1">
        <f>IFERROR(VLOOKUP(Tableau5[[#This Row],[Numéro]],Tableau3Bandes[],6,0),"")</f>
        <v>0.45</v>
      </c>
      <c r="R11" s="1">
        <f>IFERROR(VLOOKUP(Tableau5[[#This Row],[Numéro]],Tableau3Bandes[],7,0),"")</f>
        <v>2015</v>
      </c>
      <c r="S11" s="28" t="str">
        <f>IFERROR(VLOOKUP(Tableau5[[#This Row],[Numéro]],TableauClass2025[],3,0),"")</f>
        <v/>
      </c>
      <c r="T11" s="27" t="str">
        <f>IFERROR(VLOOKUP(Tableau5[[#This Row],[Numéro]],TableauCadre[],3,0),"")</f>
        <v/>
      </c>
      <c r="U11" s="1" t="str">
        <f>IFERROR(VLOOKUP(Tableau5[[#This Row],[Numéro]],TableauCadre[],4,0),"")</f>
        <v/>
      </c>
      <c r="V11" s="1" t="str">
        <f>IFERROR(VLOOKUP(Tableau5[[#This Row],[Numéro]],TableauCadre[],5,0),"")</f>
        <v/>
      </c>
      <c r="W11" s="1" t="str">
        <f>IFERROR(VLOOKUP(Tableau5[[#This Row],[Numéro]],TableauCadre[],6,0),"")</f>
        <v/>
      </c>
      <c r="X11" s="28" t="str">
        <f>IFERROR(VLOOKUP(Tableau5[[#This Row],[Numéro]],TableauCadre[],7,0),"")</f>
        <v/>
      </c>
    </row>
    <row r="12" spans="1:24" hidden="1" x14ac:dyDescent="0.25">
      <c r="A12" s="1" t="str">
        <f>IF(double!T9=0,"",double!T9)</f>
        <v>014836 Q</v>
      </c>
      <c r="B12" s="1" t="str">
        <f>IF(Tableau5[[#This Row],[Numéro]]="","",double!U9)</f>
        <v>AMANATI HENRI</v>
      </c>
      <c r="C12" s="23" t="str">
        <f>double!V9</f>
        <v>11020 – BILLARD CLUB PIENNOIS</v>
      </c>
      <c r="D12" s="27" t="str">
        <f>IFERROR(VLOOKUP(Tableau5[[#This Row],[Numéro]],TableauLibre[],3,0),"")</f>
        <v>R2</v>
      </c>
      <c r="E12" s="1">
        <f>IFERROR(VLOOKUP(Tableau5[[#This Row],[Numéro]],TableauLibre[],4,0),"")</f>
        <v>1</v>
      </c>
      <c r="F12" s="1">
        <f>IFERROR(VLOOKUP(Tableau5[[#This Row],[Numéro]],TableauLibre[],5,0),"")</f>
        <v>2.56</v>
      </c>
      <c r="G12" s="1">
        <f>IFERROR(VLOOKUP(Tableau5[[#This Row],[Numéro]],TableauLibre[],6,0),"")</f>
        <v>2.0499999999999998</v>
      </c>
      <c r="H12" s="28">
        <f>IFERROR(VLOOKUP(Tableau5[[#This Row],[Numéro]],TableauLibre[],7,0),"")</f>
        <v>2013</v>
      </c>
      <c r="I12" s="27" t="str">
        <f>IFERROR(VLOOKUP(Tableau5[[#This Row],[Numéro]],TableauBande[],3,0),"")</f>
        <v/>
      </c>
      <c r="J12" s="1" t="str">
        <f>IFERROR(VLOOKUP(Tableau5[[#This Row],[Numéro]],TableauBande[],4,0),"")</f>
        <v/>
      </c>
      <c r="K12" s="1" t="str">
        <f>IFERROR(VLOOKUP(Tableau5[[#This Row],[Numéro]],TableauBande[],5,0),"")</f>
        <v/>
      </c>
      <c r="L12" s="1" t="str">
        <f>IFERROR(VLOOKUP(Tableau5[[#This Row],[Numéro]],TableauBande[],6,0),"")</f>
        <v/>
      </c>
      <c r="M12" s="28" t="str">
        <f>IFERROR(VLOOKUP(Tableau5[[#This Row],[Numéro]],TableauBande[],7,0),"")</f>
        <v/>
      </c>
      <c r="N12" s="1" t="str">
        <f>IFERROR(VLOOKUP(Tableau5[[#This Row],[Numéro]],Tableau3Bandes[],3,0),"")</f>
        <v/>
      </c>
      <c r="O12" s="1" t="str">
        <f>IFERROR(VLOOKUP(Tableau5[[#This Row],[Numéro]],Tableau3Bandes[],4,0),"")</f>
        <v/>
      </c>
      <c r="P12" s="1" t="str">
        <f>IFERROR(VLOOKUP(Tableau5[[#This Row],[Numéro]],Tableau3Bandes[],5,0),"")</f>
        <v/>
      </c>
      <c r="Q12" s="1" t="str">
        <f>IFERROR(VLOOKUP(Tableau5[[#This Row],[Numéro]],Tableau3Bandes[],6,0),"")</f>
        <v/>
      </c>
      <c r="R12" s="1" t="str">
        <f>IFERROR(VLOOKUP(Tableau5[[#This Row],[Numéro]],Tableau3Bandes[],7,0),"")</f>
        <v/>
      </c>
      <c r="S12" s="28" t="str">
        <f>IFERROR(VLOOKUP(Tableau5[[#This Row],[Numéro]],TableauClass2025[],3,0),"")</f>
        <v/>
      </c>
      <c r="T12" s="27" t="str">
        <f>IFERROR(VLOOKUP(Tableau5[[#This Row],[Numéro]],TableauCadre[],3,0),"")</f>
        <v/>
      </c>
      <c r="U12" s="1" t="str">
        <f>IFERROR(VLOOKUP(Tableau5[[#This Row],[Numéro]],TableauCadre[],4,0),"")</f>
        <v/>
      </c>
      <c r="V12" s="1" t="str">
        <f>IFERROR(VLOOKUP(Tableau5[[#This Row],[Numéro]],TableauCadre[],5,0),"")</f>
        <v/>
      </c>
      <c r="W12" s="1" t="str">
        <f>IFERROR(VLOOKUP(Tableau5[[#This Row],[Numéro]],TableauCadre[],6,0),"")</f>
        <v/>
      </c>
      <c r="X12" s="28" t="str">
        <f>IFERROR(VLOOKUP(Tableau5[[#This Row],[Numéro]],TableauCadre[],7,0),"")</f>
        <v/>
      </c>
    </row>
    <row r="13" spans="1:24" x14ac:dyDescent="0.25">
      <c r="A13" s="1" t="str">
        <f>IF(double!T10=0,"",double!T10)</f>
        <v>150199 K</v>
      </c>
      <c r="B13" s="1" t="str">
        <f>IF(Tableau5[[#This Row],[Numéro]]="","",double!U10)</f>
        <v>AMOROS ADAM</v>
      </c>
      <c r="C13" s="23" t="str">
        <f>double!V10</f>
        <v>11003 – BILLARD CLUB BAN SAINT MARTIN</v>
      </c>
      <c r="D13" s="27" t="str">
        <f>IFERROR(VLOOKUP(Tableau5[[#This Row],[Numéro]],TableauLibre[],3,0),"")</f>
        <v>R4</v>
      </c>
      <c r="E13" s="1">
        <f>IFERROR(VLOOKUP(Tableau5[[#This Row],[Numéro]],TableauLibre[],4,0),"")</f>
        <v>1</v>
      </c>
      <c r="F13" s="1">
        <f>IFERROR(VLOOKUP(Tableau5[[#This Row],[Numéro]],TableauLibre[],5,0),"")</f>
        <v>0.25</v>
      </c>
      <c r="G13" s="1">
        <f>IFERROR(VLOOKUP(Tableau5[[#This Row],[Numéro]],TableauLibre[],6,0),"")</f>
        <v>0.2</v>
      </c>
      <c r="H13" s="28">
        <f>IFERROR(VLOOKUP(Tableau5[[#This Row],[Numéro]],TableauLibre[],7,0),"")</f>
        <v>2014</v>
      </c>
      <c r="I13" s="27" t="str">
        <f>IFERROR(VLOOKUP(Tableau5[[#This Row],[Numéro]],TableauBande[],3,0),"")</f>
        <v/>
      </c>
      <c r="J13" s="1" t="str">
        <f>IFERROR(VLOOKUP(Tableau5[[#This Row],[Numéro]],TableauBande[],4,0),"")</f>
        <v/>
      </c>
      <c r="K13" s="1" t="str">
        <f>IFERROR(VLOOKUP(Tableau5[[#This Row],[Numéro]],TableauBande[],5,0),"")</f>
        <v/>
      </c>
      <c r="L13" s="1" t="str">
        <f>IFERROR(VLOOKUP(Tableau5[[#This Row],[Numéro]],TableauBande[],6,0),"")</f>
        <v/>
      </c>
      <c r="M13" s="28" t="str">
        <f>IFERROR(VLOOKUP(Tableau5[[#This Row],[Numéro]],TableauBande[],7,0),"")</f>
        <v/>
      </c>
      <c r="N13" s="1" t="str">
        <f>IFERROR(VLOOKUP(Tableau5[[#This Row],[Numéro]],Tableau3Bandes[],3,0),"")</f>
        <v/>
      </c>
      <c r="O13" s="1" t="str">
        <f>IFERROR(VLOOKUP(Tableau5[[#This Row],[Numéro]],Tableau3Bandes[],4,0),"")</f>
        <v/>
      </c>
      <c r="P13" s="1" t="str">
        <f>IFERROR(VLOOKUP(Tableau5[[#This Row],[Numéro]],Tableau3Bandes[],5,0),"")</f>
        <v/>
      </c>
      <c r="Q13" s="1" t="str">
        <f>IFERROR(VLOOKUP(Tableau5[[#This Row],[Numéro]],Tableau3Bandes[],6,0),"")</f>
        <v/>
      </c>
      <c r="R13" s="1" t="str">
        <f>IFERROR(VLOOKUP(Tableau5[[#This Row],[Numéro]],Tableau3Bandes[],7,0),"")</f>
        <v/>
      </c>
      <c r="S13" s="28" t="str">
        <f>IFERROR(VLOOKUP(Tableau5[[#This Row],[Numéro]],TableauClass2025[],3,0),"")</f>
        <v/>
      </c>
      <c r="T13" s="27" t="str">
        <f>IFERROR(VLOOKUP(Tableau5[[#This Row],[Numéro]],TableauCadre[],3,0),"")</f>
        <v/>
      </c>
      <c r="U13" s="1" t="str">
        <f>IFERROR(VLOOKUP(Tableau5[[#This Row],[Numéro]],TableauCadre[],4,0),"")</f>
        <v/>
      </c>
      <c r="V13" s="1" t="str">
        <f>IFERROR(VLOOKUP(Tableau5[[#This Row],[Numéro]],TableauCadre[],5,0),"")</f>
        <v/>
      </c>
      <c r="W13" s="1" t="str">
        <f>IFERROR(VLOOKUP(Tableau5[[#This Row],[Numéro]],TableauCadre[],6,0),"")</f>
        <v/>
      </c>
      <c r="X13" s="28" t="str">
        <f>IFERROR(VLOOKUP(Tableau5[[#This Row],[Numéro]],TableauCadre[],7,0),"")</f>
        <v/>
      </c>
    </row>
    <row r="14" spans="1:24" hidden="1" x14ac:dyDescent="0.25">
      <c r="A14" s="1" t="str">
        <f>IF(double!T11=0,"",double!T11)</f>
        <v>136849 L</v>
      </c>
      <c r="B14" s="1" t="str">
        <f>IF(Tableau5[[#This Row],[Numéro]]="","",double!U11)</f>
        <v>ANCEL FLORIAN</v>
      </c>
      <c r="C14" s="23" t="str">
        <f>double!V11</f>
        <v>11027 – ASS. SPORT. LAXOVIENNE DE BILLARD</v>
      </c>
      <c r="D14" s="27" t="str">
        <f>IFERROR(VLOOKUP(Tableau5[[#This Row],[Numéro]],TableauLibre[],3,0),"")</f>
        <v>R4</v>
      </c>
      <c r="E14" s="1">
        <f>IFERROR(VLOOKUP(Tableau5[[#This Row],[Numéro]],TableauLibre[],4,0),"")</f>
        <v>1</v>
      </c>
      <c r="F14" s="1">
        <f>IFERROR(VLOOKUP(Tableau5[[#This Row],[Numéro]],TableauLibre[],5,0),"")</f>
        <v>1.01</v>
      </c>
      <c r="G14" s="1">
        <f>IFERROR(VLOOKUP(Tableau5[[#This Row],[Numéro]],TableauLibre[],6,0),"")</f>
        <v>0.81</v>
      </c>
      <c r="H14" s="28">
        <f>IFERROR(VLOOKUP(Tableau5[[#This Row],[Numéro]],TableauLibre[],7,0),"")</f>
        <v>2013</v>
      </c>
      <c r="I14" s="27" t="str">
        <f>IFERROR(VLOOKUP(Tableau5[[#This Row],[Numéro]],TableauBande[],3,0),"")</f>
        <v/>
      </c>
      <c r="J14" s="1" t="str">
        <f>IFERROR(VLOOKUP(Tableau5[[#This Row],[Numéro]],TableauBande[],4,0),"")</f>
        <v/>
      </c>
      <c r="K14" s="1" t="str">
        <f>IFERROR(VLOOKUP(Tableau5[[#This Row],[Numéro]],TableauBande[],5,0),"")</f>
        <v/>
      </c>
      <c r="L14" s="1" t="str">
        <f>IFERROR(VLOOKUP(Tableau5[[#This Row],[Numéro]],TableauBande[],6,0),"")</f>
        <v/>
      </c>
      <c r="M14" s="28" t="str">
        <f>IFERROR(VLOOKUP(Tableau5[[#This Row],[Numéro]],TableauBande[],7,0),"")</f>
        <v/>
      </c>
      <c r="N14" s="1" t="str">
        <f>IFERROR(VLOOKUP(Tableau5[[#This Row],[Numéro]],Tableau3Bandes[],3,0),"")</f>
        <v>R1</v>
      </c>
      <c r="O14" s="1">
        <f>IFERROR(VLOOKUP(Tableau5[[#This Row],[Numéro]],Tableau3Bandes[],4,0),"")</f>
        <v>1</v>
      </c>
      <c r="P14" s="1">
        <f>IFERROR(VLOOKUP(Tableau5[[#This Row],[Numéro]],Tableau3Bandes[],5,0),"")</f>
        <v>0.29599999999999999</v>
      </c>
      <c r="Q14" s="1">
        <f>IFERROR(VLOOKUP(Tableau5[[#This Row],[Numéro]],Tableau3Bandes[],6,0),"")</f>
        <v>0.255</v>
      </c>
      <c r="R14" s="1">
        <f>IFERROR(VLOOKUP(Tableau5[[#This Row],[Numéro]],Tableau3Bandes[],7,0),"")</f>
        <v>2012</v>
      </c>
      <c r="S14" s="28" t="str">
        <f>IFERROR(VLOOKUP(Tableau5[[#This Row],[Numéro]],TableauClass2025[],3,0),"")</f>
        <v/>
      </c>
      <c r="T14" s="27" t="str">
        <f>IFERROR(VLOOKUP(Tableau5[[#This Row],[Numéro]],TableauCadre[],3,0),"")</f>
        <v/>
      </c>
      <c r="U14" s="1" t="str">
        <f>IFERROR(VLOOKUP(Tableau5[[#This Row],[Numéro]],TableauCadre[],4,0),"")</f>
        <v/>
      </c>
      <c r="V14" s="1" t="str">
        <f>IFERROR(VLOOKUP(Tableau5[[#This Row],[Numéro]],TableauCadre[],5,0),"")</f>
        <v/>
      </c>
      <c r="W14" s="1" t="str">
        <f>IFERROR(VLOOKUP(Tableau5[[#This Row],[Numéro]],TableauCadre[],6,0),"")</f>
        <v/>
      </c>
      <c r="X14" s="28" t="str">
        <f>IFERROR(VLOOKUP(Tableau5[[#This Row],[Numéro]],TableauCadre[],7,0),"")</f>
        <v/>
      </c>
    </row>
    <row r="15" spans="1:24" hidden="1" x14ac:dyDescent="0.25">
      <c r="A15" s="1" t="str">
        <f>IF(double!T12=0,"",double!T12)</f>
        <v>127839 X</v>
      </c>
      <c r="B15" s="1" t="str">
        <f>IF(Tableau5[[#This Row],[Numéro]]="","",double!U12)</f>
        <v>ANDRE CLAUDE</v>
      </c>
      <c r="C15" s="23" t="str">
        <f>double!V12</f>
        <v>05045 – BILLARD CLUB AGEEN</v>
      </c>
      <c r="D15" s="27" t="str">
        <f>IFERROR(VLOOKUP(Tableau5[[#This Row],[Numéro]],TableauLibre[],3,0),"")</f>
        <v xml:space="preserve">R3 </v>
      </c>
      <c r="E15" s="1">
        <f>IFERROR(VLOOKUP(Tableau5[[#This Row],[Numéro]],TableauLibre[],4,0),"")</f>
        <v>1</v>
      </c>
      <c r="F15" s="1">
        <f>IFERROR(VLOOKUP(Tableau5[[#This Row],[Numéro]],TableauLibre[],5,0),"")</f>
        <v>2.19</v>
      </c>
      <c r="G15" s="1">
        <f>IFERROR(VLOOKUP(Tableau5[[#This Row],[Numéro]],TableauLibre[],6,0),"")</f>
        <v>1.75</v>
      </c>
      <c r="H15" s="28">
        <f>IFERROR(VLOOKUP(Tableau5[[#This Row],[Numéro]],TableauLibre[],7,0),"")</f>
        <v>2014</v>
      </c>
      <c r="I15" s="27" t="str">
        <f>IFERROR(VLOOKUP(Tableau5[[#This Row],[Numéro]],TableauBande[],3,0),"")</f>
        <v>R1</v>
      </c>
      <c r="J15" s="1">
        <f>IFERROR(VLOOKUP(Tableau5[[#This Row],[Numéro]],TableauBande[],4,0),"")</f>
        <v>1</v>
      </c>
      <c r="K15" s="1">
        <f>IFERROR(VLOOKUP(Tableau5[[#This Row],[Numéro]],TableauBande[],5,0),"")</f>
        <v>1.25</v>
      </c>
      <c r="L15" s="1">
        <f>IFERROR(VLOOKUP(Tableau5[[#This Row],[Numéro]],TableauBande[],6,0),"")</f>
        <v>1.1100000000000001</v>
      </c>
      <c r="M15" s="28">
        <f>IFERROR(VLOOKUP(Tableau5[[#This Row],[Numéro]],TableauBande[],7,0),"")</f>
        <v>2025</v>
      </c>
      <c r="N15" s="1" t="str">
        <f>IFERROR(VLOOKUP(Tableau5[[#This Row],[Numéro]],Tableau3Bandes[],3,0),"")</f>
        <v>R1</v>
      </c>
      <c r="O15" s="1">
        <f>IFERROR(VLOOKUP(Tableau5[[#This Row],[Numéro]],Tableau3Bandes[],4,0),"")</f>
        <v>1</v>
      </c>
      <c r="P15" s="1">
        <f>IFERROR(VLOOKUP(Tableau5[[#This Row],[Numéro]],Tableau3Bandes[],5,0),"")</f>
        <v>0.26300000000000001</v>
      </c>
      <c r="Q15" s="1">
        <f>IFERROR(VLOOKUP(Tableau5[[#This Row],[Numéro]],Tableau3Bandes[],6,0),"")</f>
        <v>0.22600000000000001</v>
      </c>
      <c r="R15" s="1">
        <f>IFERROR(VLOOKUP(Tableau5[[#This Row],[Numéro]],Tableau3Bandes[],7,0),"")</f>
        <v>2017</v>
      </c>
      <c r="S15" s="28" t="str">
        <f>IFERROR(VLOOKUP(Tableau5[[#This Row],[Numéro]],TableauClass2025[],3,0),"")</f>
        <v/>
      </c>
      <c r="T15" s="27" t="str">
        <f>IFERROR(VLOOKUP(Tableau5[[#This Row],[Numéro]],TableauCadre[],3,0),"")</f>
        <v/>
      </c>
      <c r="U15" s="1" t="str">
        <f>IFERROR(VLOOKUP(Tableau5[[#This Row],[Numéro]],TableauCadre[],4,0),"")</f>
        <v/>
      </c>
      <c r="V15" s="1" t="str">
        <f>IFERROR(VLOOKUP(Tableau5[[#This Row],[Numéro]],TableauCadre[],5,0),"")</f>
        <v/>
      </c>
      <c r="W15" s="1" t="str">
        <f>IFERROR(VLOOKUP(Tableau5[[#This Row],[Numéro]],TableauCadre[],6,0),"")</f>
        <v/>
      </c>
      <c r="X15" s="28" t="str">
        <f>IFERROR(VLOOKUP(Tableau5[[#This Row],[Numéro]],TableauCadre[],7,0),"")</f>
        <v/>
      </c>
    </row>
    <row r="16" spans="1:24" hidden="1" x14ac:dyDescent="0.25">
      <c r="A16" s="1" t="str">
        <f>IF(double!T13=0,"",double!T13)</f>
        <v>128039 P</v>
      </c>
      <c r="B16" s="1" t="str">
        <f>IF(Tableau5[[#This Row],[Numéro]]="","",double!U13)</f>
        <v>ANDRE JACQUES</v>
      </c>
      <c r="C16" s="23" t="str">
        <f>double!V13</f>
        <v>01020 – B.C. 1947 SELESTAT</v>
      </c>
      <c r="D16" s="27" t="str">
        <f>IFERROR(VLOOKUP(Tableau5[[#This Row],[Numéro]],TableauLibre[],3,0),"")</f>
        <v xml:space="preserve">R4 </v>
      </c>
      <c r="E16" s="1">
        <f>IFERROR(VLOOKUP(Tableau5[[#This Row],[Numéro]],TableauLibre[],4,0),"")</f>
        <v>1</v>
      </c>
      <c r="F16" s="1">
        <f>IFERROR(VLOOKUP(Tableau5[[#This Row],[Numéro]],TableauLibre[],5,0),"")</f>
        <v>1</v>
      </c>
      <c r="G16" s="1">
        <f>IFERROR(VLOOKUP(Tableau5[[#This Row],[Numéro]],TableauLibre[],6,0),"")</f>
        <v>0.8</v>
      </c>
      <c r="H16" s="28">
        <f>IFERROR(VLOOKUP(Tableau5[[#This Row],[Numéro]],TableauLibre[],7,0),"")</f>
        <v>2016</v>
      </c>
      <c r="I16" s="27" t="str">
        <f>IFERROR(VLOOKUP(Tableau5[[#This Row],[Numéro]],TableauBande[],3,0),"")</f>
        <v>R2</v>
      </c>
      <c r="J16" s="1">
        <f>IFERROR(VLOOKUP(Tableau5[[#This Row],[Numéro]],TableauBande[],4,0),"")</f>
        <v>1</v>
      </c>
      <c r="K16" s="1">
        <f>IFERROR(VLOOKUP(Tableau5[[#This Row],[Numéro]],TableauBande[],5,0),"")</f>
        <v>0.62</v>
      </c>
      <c r="L16" s="1">
        <f>IFERROR(VLOOKUP(Tableau5[[#This Row],[Numéro]],TableauBande[],6,0),"")</f>
        <v>0.55000000000000004</v>
      </c>
      <c r="M16" s="28">
        <f>IFERROR(VLOOKUP(Tableau5[[#This Row],[Numéro]],TableauBande[],7,0),"")</f>
        <v>2015</v>
      </c>
      <c r="N16" s="1" t="str">
        <f>IFERROR(VLOOKUP(Tableau5[[#This Row],[Numéro]],Tableau3Bandes[],3,0),"")</f>
        <v>R2</v>
      </c>
      <c r="O16" s="1">
        <f>IFERROR(VLOOKUP(Tableau5[[#This Row],[Numéro]],Tableau3Bandes[],4,0),"")</f>
        <v>1</v>
      </c>
      <c r="P16" s="1">
        <f>IFERROR(VLOOKUP(Tableau5[[#This Row],[Numéro]],Tableau3Bandes[],5,0),"")</f>
        <v>0.20599999999999999</v>
      </c>
      <c r="Q16" s="1">
        <f>IFERROR(VLOOKUP(Tableau5[[#This Row],[Numéro]],Tableau3Bandes[],6,0),"")</f>
        <v>0.17699999999999999</v>
      </c>
      <c r="R16" s="1">
        <f>IFERROR(VLOOKUP(Tableau5[[#This Row],[Numéro]],Tableau3Bandes[],7,0),"")</f>
        <v>2017</v>
      </c>
      <c r="S16" s="28" t="str">
        <f>IFERROR(VLOOKUP(Tableau5[[#This Row],[Numéro]],TableauClass2025[],3,0),"")</f>
        <v/>
      </c>
      <c r="T16" s="27" t="str">
        <f>IFERROR(VLOOKUP(Tableau5[[#This Row],[Numéro]],TableauCadre[],3,0),"")</f>
        <v/>
      </c>
      <c r="U16" s="1" t="str">
        <f>IFERROR(VLOOKUP(Tableau5[[#This Row],[Numéro]],TableauCadre[],4,0),"")</f>
        <v/>
      </c>
      <c r="V16" s="1" t="str">
        <f>IFERROR(VLOOKUP(Tableau5[[#This Row],[Numéro]],TableauCadre[],5,0),"")</f>
        <v/>
      </c>
      <c r="W16" s="1" t="str">
        <f>IFERROR(VLOOKUP(Tableau5[[#This Row],[Numéro]],TableauCadre[],6,0),"")</f>
        <v/>
      </c>
      <c r="X16" s="28" t="str">
        <f>IFERROR(VLOOKUP(Tableau5[[#This Row],[Numéro]],TableauCadre[],7,0),"")</f>
        <v/>
      </c>
    </row>
    <row r="17" spans="1:24" x14ac:dyDescent="0.25">
      <c r="A17" s="1" t="str">
        <f>IF(double!T14=0,"",double!T14)</f>
        <v>014802 I</v>
      </c>
      <c r="B17" s="1" t="str">
        <f>IF(Tableau5[[#This Row],[Numéro]]="","",double!U14)</f>
        <v>ANDRES ROGER</v>
      </c>
      <c r="C17" s="23" t="str">
        <f>double!V14</f>
        <v>11005 – E.S. HAGONDANGE</v>
      </c>
      <c r="D17" s="27" t="str">
        <f>IFERROR(VLOOKUP(Tableau5[[#This Row],[Numéro]],TableauLibre[],3,0),"")</f>
        <v>R1</v>
      </c>
      <c r="E17" s="1">
        <f>IFERROR(VLOOKUP(Tableau5[[#This Row],[Numéro]],TableauLibre[],4,0),"")</f>
        <v>1</v>
      </c>
      <c r="F17" s="1">
        <f>IFERROR(VLOOKUP(Tableau5[[#This Row],[Numéro]],TableauLibre[],5,0),"")</f>
        <v>5.41</v>
      </c>
      <c r="G17" s="1">
        <f>IFERROR(VLOOKUP(Tableau5[[#This Row],[Numéro]],TableauLibre[],6,0),"")</f>
        <v>4.32</v>
      </c>
      <c r="H17" s="28">
        <f>IFERROR(VLOOKUP(Tableau5[[#This Row],[Numéro]],TableauLibre[],7,0),"")</f>
        <v>2020</v>
      </c>
      <c r="I17" s="27" t="str">
        <f>IFERROR(VLOOKUP(Tableau5[[#This Row],[Numéro]],TableauBande[],3,0),"")</f>
        <v/>
      </c>
      <c r="J17" s="1" t="str">
        <f>IFERROR(VLOOKUP(Tableau5[[#This Row],[Numéro]],TableauBande[],4,0),"")</f>
        <v/>
      </c>
      <c r="K17" s="1" t="str">
        <f>IFERROR(VLOOKUP(Tableau5[[#This Row],[Numéro]],TableauBande[],5,0),"")</f>
        <v/>
      </c>
      <c r="L17" s="1" t="str">
        <f>IFERROR(VLOOKUP(Tableau5[[#This Row],[Numéro]],TableauBande[],6,0),"")</f>
        <v/>
      </c>
      <c r="M17" s="28" t="str">
        <f>IFERROR(VLOOKUP(Tableau5[[#This Row],[Numéro]],TableauBande[],7,0),"")</f>
        <v/>
      </c>
      <c r="N17" s="1" t="str">
        <f>IFERROR(VLOOKUP(Tableau5[[#This Row],[Numéro]],Tableau3Bandes[],3,0),"")</f>
        <v/>
      </c>
      <c r="O17" s="1" t="str">
        <f>IFERROR(VLOOKUP(Tableau5[[#This Row],[Numéro]],Tableau3Bandes[],4,0),"")</f>
        <v/>
      </c>
      <c r="P17" s="1" t="str">
        <f>IFERROR(VLOOKUP(Tableau5[[#This Row],[Numéro]],Tableau3Bandes[],5,0),"")</f>
        <v/>
      </c>
      <c r="Q17" s="1" t="str">
        <f>IFERROR(VLOOKUP(Tableau5[[#This Row],[Numéro]],Tableau3Bandes[],6,0),"")</f>
        <v/>
      </c>
      <c r="R17" s="1" t="str">
        <f>IFERROR(VLOOKUP(Tableau5[[#This Row],[Numéro]],Tableau3Bandes[],7,0),"")</f>
        <v/>
      </c>
      <c r="S17" s="28" t="str">
        <f>IFERROR(VLOOKUP(Tableau5[[#This Row],[Numéro]],TableauClass2025[],3,0),"")</f>
        <v/>
      </c>
      <c r="T17" s="27" t="str">
        <f>IFERROR(VLOOKUP(Tableau5[[#This Row],[Numéro]],TableauCadre[],3,0),"")</f>
        <v/>
      </c>
      <c r="U17" s="1" t="str">
        <f>IFERROR(VLOOKUP(Tableau5[[#This Row],[Numéro]],TableauCadre[],4,0),"")</f>
        <v/>
      </c>
      <c r="V17" s="1" t="str">
        <f>IFERROR(VLOOKUP(Tableau5[[#This Row],[Numéro]],TableauCadre[],5,0),"")</f>
        <v/>
      </c>
      <c r="W17" s="1" t="str">
        <f>IFERROR(VLOOKUP(Tableau5[[#This Row],[Numéro]],TableauCadre[],6,0),"")</f>
        <v/>
      </c>
      <c r="X17" s="28" t="str">
        <f>IFERROR(VLOOKUP(Tableau5[[#This Row],[Numéro]],TableauCadre[],7,0),"")</f>
        <v/>
      </c>
    </row>
    <row r="18" spans="1:24" hidden="1" x14ac:dyDescent="0.25">
      <c r="A18" s="1" t="str">
        <f>IF(double!T15=0,"",double!T15)</f>
        <v>171708 P</v>
      </c>
      <c r="B18" s="1" t="str">
        <f>IF(Tableau5[[#This Row],[Numéro]]="","",double!U15)</f>
        <v>ANGSTHELM JACKY</v>
      </c>
      <c r="C18" s="23" t="str">
        <f>double!V15</f>
        <v>01041 – COLMAR BILLARD CLUB 71</v>
      </c>
      <c r="D18" s="27" t="str">
        <f>IFERROR(VLOOKUP(Tableau5[[#This Row],[Numéro]],TableauLibre[],3,0),"")</f>
        <v>R4</v>
      </c>
      <c r="E18" s="1">
        <f>IFERROR(VLOOKUP(Tableau5[[#This Row],[Numéro]],TableauLibre[],4,0),"")</f>
        <v>1</v>
      </c>
      <c r="F18" s="1">
        <f>IFERROR(VLOOKUP(Tableau5[[#This Row],[Numéro]],TableauLibre[],5,0),"")</f>
        <v>0.74</v>
      </c>
      <c r="G18" s="1">
        <f>IFERROR(VLOOKUP(Tableau5[[#This Row],[Numéro]],TableauLibre[],6,0),"")</f>
        <v>0.59</v>
      </c>
      <c r="H18" s="28">
        <f>IFERROR(VLOOKUP(Tableau5[[#This Row],[Numéro]],TableauLibre[],7,0),"")</f>
        <v>2025</v>
      </c>
      <c r="I18" s="27" t="str">
        <f>IFERROR(VLOOKUP(Tableau5[[#This Row],[Numéro]],TableauBande[],3,0),"")</f>
        <v/>
      </c>
      <c r="J18" s="1" t="str">
        <f>IFERROR(VLOOKUP(Tableau5[[#This Row],[Numéro]],TableauBande[],4,0),"")</f>
        <v/>
      </c>
      <c r="K18" s="1" t="str">
        <f>IFERROR(VLOOKUP(Tableau5[[#This Row],[Numéro]],TableauBande[],5,0),"")</f>
        <v/>
      </c>
      <c r="L18" s="1" t="str">
        <f>IFERROR(VLOOKUP(Tableau5[[#This Row],[Numéro]],TableauBande[],6,0),"")</f>
        <v/>
      </c>
      <c r="M18" s="28" t="str">
        <f>IFERROR(VLOOKUP(Tableau5[[#This Row],[Numéro]],TableauBande[],7,0),"")</f>
        <v/>
      </c>
      <c r="N18" s="1" t="str">
        <f>IFERROR(VLOOKUP(Tableau5[[#This Row],[Numéro]],Tableau3Bandes[],3,0),"")</f>
        <v/>
      </c>
      <c r="O18" s="1" t="str">
        <f>IFERROR(VLOOKUP(Tableau5[[#This Row],[Numéro]],Tableau3Bandes[],4,0),"")</f>
        <v/>
      </c>
      <c r="P18" s="1" t="str">
        <f>IFERROR(VLOOKUP(Tableau5[[#This Row],[Numéro]],Tableau3Bandes[],5,0),"")</f>
        <v/>
      </c>
      <c r="Q18" s="1" t="str">
        <f>IFERROR(VLOOKUP(Tableau5[[#This Row],[Numéro]],Tableau3Bandes[],6,0),"")</f>
        <v/>
      </c>
      <c r="R18" s="1" t="str">
        <f>IFERROR(VLOOKUP(Tableau5[[#This Row],[Numéro]],Tableau3Bandes[],7,0),"")</f>
        <v/>
      </c>
      <c r="S18" s="28" t="str">
        <f>IFERROR(VLOOKUP(Tableau5[[#This Row],[Numéro]],TableauClass2025[],3,0),"")</f>
        <v/>
      </c>
      <c r="T18" s="27" t="str">
        <f>IFERROR(VLOOKUP(Tableau5[[#This Row],[Numéro]],TableauCadre[],3,0),"")</f>
        <v/>
      </c>
      <c r="U18" s="1" t="str">
        <f>IFERROR(VLOOKUP(Tableau5[[#This Row],[Numéro]],TableauCadre[],4,0),"")</f>
        <v/>
      </c>
      <c r="V18" s="1" t="str">
        <f>IFERROR(VLOOKUP(Tableau5[[#This Row],[Numéro]],TableauCadre[],5,0),"")</f>
        <v/>
      </c>
      <c r="W18" s="1" t="str">
        <f>IFERROR(VLOOKUP(Tableau5[[#This Row],[Numéro]],TableauCadre[],6,0),"")</f>
        <v/>
      </c>
      <c r="X18" s="28" t="str">
        <f>IFERROR(VLOOKUP(Tableau5[[#This Row],[Numéro]],TableauCadre[],7,0),"")</f>
        <v/>
      </c>
    </row>
    <row r="19" spans="1:24" hidden="1" x14ac:dyDescent="0.25">
      <c r="A19" s="1" t="str">
        <f>IF(double!T16=0,"",double!T16)</f>
        <v>131660 W</v>
      </c>
      <c r="B19" s="1" t="str">
        <f>IF(Tableau5[[#This Row],[Numéro]]="","",double!U16)</f>
        <v>ANQUETIN GUY</v>
      </c>
      <c r="C19" s="23" t="str">
        <f>double!V16</f>
        <v>11052 – BILLARD CLUB FRIGNICOURT</v>
      </c>
      <c r="D19" s="27" t="str">
        <f>IFERROR(VLOOKUP(Tableau5[[#This Row],[Numéro]],TableauLibre[],3,0),"")</f>
        <v>R4</v>
      </c>
      <c r="E19" s="1">
        <f>IFERROR(VLOOKUP(Tableau5[[#This Row],[Numéro]],TableauLibre[],4,0),"")</f>
        <v>1</v>
      </c>
      <c r="F19" s="1">
        <f>IFERROR(VLOOKUP(Tableau5[[#This Row],[Numéro]],TableauLibre[],5,0),"")</f>
        <v>0.86</v>
      </c>
      <c r="G19" s="1">
        <f>IFERROR(VLOOKUP(Tableau5[[#This Row],[Numéro]],TableauLibre[],6,0),"")</f>
        <v>0.69</v>
      </c>
      <c r="H19" s="28">
        <f>IFERROR(VLOOKUP(Tableau5[[#This Row],[Numéro]],TableauLibre[],7,0),"")</f>
        <v>2018</v>
      </c>
      <c r="I19" s="27" t="str">
        <f>IFERROR(VLOOKUP(Tableau5[[#This Row],[Numéro]],TableauBande[],3,0),"")</f>
        <v/>
      </c>
      <c r="J19" s="1" t="str">
        <f>IFERROR(VLOOKUP(Tableau5[[#This Row],[Numéro]],TableauBande[],4,0),"")</f>
        <v/>
      </c>
      <c r="K19" s="1" t="str">
        <f>IFERROR(VLOOKUP(Tableau5[[#This Row],[Numéro]],TableauBande[],5,0),"")</f>
        <v/>
      </c>
      <c r="L19" s="1" t="str">
        <f>IFERROR(VLOOKUP(Tableau5[[#This Row],[Numéro]],TableauBande[],6,0),"")</f>
        <v/>
      </c>
      <c r="M19" s="28" t="str">
        <f>IFERROR(VLOOKUP(Tableau5[[#This Row],[Numéro]],TableauBande[],7,0),"")</f>
        <v/>
      </c>
      <c r="N19" s="1" t="str">
        <f>IFERROR(VLOOKUP(Tableau5[[#This Row],[Numéro]],Tableau3Bandes[],3,0),"")</f>
        <v/>
      </c>
      <c r="O19" s="1" t="str">
        <f>IFERROR(VLOOKUP(Tableau5[[#This Row],[Numéro]],Tableau3Bandes[],4,0),"")</f>
        <v/>
      </c>
      <c r="P19" s="1" t="str">
        <f>IFERROR(VLOOKUP(Tableau5[[#This Row],[Numéro]],Tableau3Bandes[],5,0),"")</f>
        <v/>
      </c>
      <c r="Q19" s="1" t="str">
        <f>IFERROR(VLOOKUP(Tableau5[[#This Row],[Numéro]],Tableau3Bandes[],6,0),"")</f>
        <v/>
      </c>
      <c r="R19" s="1" t="str">
        <f>IFERROR(VLOOKUP(Tableau5[[#This Row],[Numéro]],Tableau3Bandes[],7,0),"")</f>
        <v/>
      </c>
      <c r="S19" s="28" t="str">
        <f>IFERROR(VLOOKUP(Tableau5[[#This Row],[Numéro]],TableauClass2025[],3,0),"")</f>
        <v/>
      </c>
      <c r="T19" s="27" t="str">
        <f>IFERROR(VLOOKUP(Tableau5[[#This Row],[Numéro]],TableauCadre[],3,0),"")</f>
        <v/>
      </c>
      <c r="U19" s="1" t="str">
        <f>IFERROR(VLOOKUP(Tableau5[[#This Row],[Numéro]],TableauCadre[],4,0),"")</f>
        <v/>
      </c>
      <c r="V19" s="1" t="str">
        <f>IFERROR(VLOOKUP(Tableau5[[#This Row],[Numéro]],TableauCadre[],5,0),"")</f>
        <v/>
      </c>
      <c r="W19" s="1" t="str">
        <f>IFERROR(VLOOKUP(Tableau5[[#This Row],[Numéro]],TableauCadre[],6,0),"")</f>
        <v/>
      </c>
      <c r="X19" s="28" t="str">
        <f>IFERROR(VLOOKUP(Tableau5[[#This Row],[Numéro]],TableauCadre[],7,0),"")</f>
        <v/>
      </c>
    </row>
    <row r="20" spans="1:24" hidden="1" x14ac:dyDescent="0.25">
      <c r="A20" s="1" t="str">
        <f>IF(double!T17=0,"",double!T17)</f>
        <v>159137 A</v>
      </c>
      <c r="B20" s="1" t="str">
        <f>IF(Tableau5[[#This Row],[Numéro]]="","",double!U17)</f>
        <v>ANSELM MAURICE</v>
      </c>
      <c r="C20" s="23" t="str">
        <f>double!V17</f>
        <v>01049 – B.C. BARR</v>
      </c>
      <c r="D20" s="27" t="str">
        <f>IFERROR(VLOOKUP(Tableau5[[#This Row],[Numéro]],TableauLibre[],3,0),"")</f>
        <v>R3</v>
      </c>
      <c r="E20" s="1">
        <f>IFERROR(VLOOKUP(Tableau5[[#This Row],[Numéro]],TableauLibre[],4,0),"")</f>
        <v>1</v>
      </c>
      <c r="F20" s="1">
        <f>IFERROR(VLOOKUP(Tableau5[[#This Row],[Numéro]],TableauLibre[],5,0),"")</f>
        <v>1.22</v>
      </c>
      <c r="G20" s="1">
        <f>IFERROR(VLOOKUP(Tableau5[[#This Row],[Numéro]],TableauLibre[],6,0),"")</f>
        <v>0.97</v>
      </c>
      <c r="H20" s="28">
        <f>IFERROR(VLOOKUP(Tableau5[[#This Row],[Numéro]],TableauLibre[],7,0),"")</f>
        <v>2025</v>
      </c>
      <c r="I20" s="27" t="str">
        <f>IFERROR(VLOOKUP(Tableau5[[#This Row],[Numéro]],TableauBande[],3,0),"")</f>
        <v xml:space="preserve">R2 </v>
      </c>
      <c r="J20" s="1">
        <f>IFERROR(VLOOKUP(Tableau5[[#This Row],[Numéro]],TableauBande[],4,0),"")</f>
        <v>1</v>
      </c>
      <c r="K20" s="1">
        <f>IFERROR(VLOOKUP(Tableau5[[#This Row],[Numéro]],TableauBande[],5,0),"")</f>
        <v>1.01</v>
      </c>
      <c r="L20" s="1">
        <f>IFERROR(VLOOKUP(Tableau5[[#This Row],[Numéro]],TableauBande[],6,0),"")</f>
        <v>0.9</v>
      </c>
      <c r="M20" s="28">
        <f>IFERROR(VLOOKUP(Tableau5[[#This Row],[Numéro]],TableauBande[],7,0),"")</f>
        <v>2025</v>
      </c>
      <c r="N20" s="1" t="str">
        <f>IFERROR(VLOOKUP(Tableau5[[#This Row],[Numéro]],Tableau3Bandes[],3,0),"")</f>
        <v>R1</v>
      </c>
      <c r="O20" s="1">
        <f>IFERROR(VLOOKUP(Tableau5[[#This Row],[Numéro]],Tableau3Bandes[],4,0),"")</f>
        <v>1</v>
      </c>
      <c r="P20" s="1">
        <f>IFERROR(VLOOKUP(Tableau5[[#This Row],[Numéro]],Tableau3Bandes[],5,0),"")</f>
        <v>0.30299999999999999</v>
      </c>
      <c r="Q20" s="1">
        <f>IFERROR(VLOOKUP(Tableau5[[#This Row],[Numéro]],Tableau3Bandes[],6,0),"")</f>
        <v>0.26</v>
      </c>
      <c r="R20" s="1">
        <f>IFERROR(VLOOKUP(Tableau5[[#This Row],[Numéro]],Tableau3Bandes[],7,0),"")</f>
        <v>2025</v>
      </c>
      <c r="S20" s="28">
        <f>IFERROR(VLOOKUP(Tableau5[[#This Row],[Numéro]],TableauClass2025[],3,0),"")</f>
        <v>228</v>
      </c>
      <c r="T20" s="27" t="str">
        <f>IFERROR(VLOOKUP(Tableau5[[#This Row],[Numéro]],TableauCadre[],3,0),"")</f>
        <v/>
      </c>
      <c r="U20" s="1" t="str">
        <f>IFERROR(VLOOKUP(Tableau5[[#This Row],[Numéro]],TableauCadre[],4,0),"")</f>
        <v/>
      </c>
      <c r="V20" s="1" t="str">
        <f>IFERROR(VLOOKUP(Tableau5[[#This Row],[Numéro]],TableauCadre[],5,0),"")</f>
        <v/>
      </c>
      <c r="W20" s="1" t="str">
        <f>IFERROR(VLOOKUP(Tableau5[[#This Row],[Numéro]],TableauCadre[],6,0),"")</f>
        <v/>
      </c>
      <c r="X20" s="28" t="str">
        <f>IFERROR(VLOOKUP(Tableau5[[#This Row],[Numéro]],TableauCadre[],7,0),"")</f>
        <v/>
      </c>
    </row>
    <row r="21" spans="1:24" hidden="1" x14ac:dyDescent="0.25">
      <c r="A21" s="1" t="str">
        <f>IF(double!T18=0,"",double!T18)</f>
        <v>102834 E</v>
      </c>
      <c r="B21" s="1" t="str">
        <f>IF(Tableau5[[#This Row],[Numéro]]="","",double!U18)</f>
        <v>ANTOINE HERVE</v>
      </c>
      <c r="C21" s="23" t="str">
        <f>double!V18</f>
        <v>11044 – SAINT-DIE DES VOSGES BILLARD</v>
      </c>
      <c r="D21" s="27" t="str">
        <f>IFERROR(VLOOKUP(Tableau5[[#This Row],[Numéro]],TableauLibre[],3,0),"")</f>
        <v>R2</v>
      </c>
      <c r="E21" s="1">
        <f>IFERROR(VLOOKUP(Tableau5[[#This Row],[Numéro]],TableauLibre[],4,0),"")</f>
        <v>1</v>
      </c>
      <c r="F21" s="1">
        <f>IFERROR(VLOOKUP(Tableau5[[#This Row],[Numéro]],TableauLibre[],5,0),"")</f>
        <v>2.59</v>
      </c>
      <c r="G21" s="1">
        <f>IFERROR(VLOOKUP(Tableau5[[#This Row],[Numéro]],TableauLibre[],6,0),"")</f>
        <v>2.0699999999999998</v>
      </c>
      <c r="H21" s="28">
        <f>IFERROR(VLOOKUP(Tableau5[[#This Row],[Numéro]],TableauLibre[],7,0),"")</f>
        <v>2011</v>
      </c>
      <c r="I21" s="27" t="str">
        <f>IFERROR(VLOOKUP(Tableau5[[#This Row],[Numéro]],TableauBande[],3,0),"")</f>
        <v>R1</v>
      </c>
      <c r="J21" s="1">
        <f>IFERROR(VLOOKUP(Tableau5[[#This Row],[Numéro]],TableauBande[],4,0),"")</f>
        <v>1</v>
      </c>
      <c r="K21" s="1">
        <f>IFERROR(VLOOKUP(Tableau5[[#This Row],[Numéro]],TableauBande[],5,0),"")</f>
        <v>1.41</v>
      </c>
      <c r="L21" s="1">
        <f>IFERROR(VLOOKUP(Tableau5[[#This Row],[Numéro]],TableauBande[],6,0),"")</f>
        <v>1.25</v>
      </c>
      <c r="M21" s="28">
        <f>IFERROR(VLOOKUP(Tableau5[[#This Row],[Numéro]],TableauBande[],7,0),"")</f>
        <v>2011</v>
      </c>
      <c r="N21" s="1" t="str">
        <f>IFERROR(VLOOKUP(Tableau5[[#This Row],[Numéro]],Tableau3Bandes[],3,0),"")</f>
        <v xml:space="preserve">R1 </v>
      </c>
      <c r="O21" s="1">
        <f>IFERROR(VLOOKUP(Tableau5[[#This Row],[Numéro]],Tableau3Bandes[],4,0),"")</f>
        <v>1</v>
      </c>
      <c r="P21" s="1">
        <f>IFERROR(VLOOKUP(Tableau5[[#This Row],[Numéro]],Tableau3Bandes[],5,0),"")</f>
        <v>0.377</v>
      </c>
      <c r="Q21" s="1">
        <f>IFERROR(VLOOKUP(Tableau5[[#This Row],[Numéro]],Tableau3Bandes[],6,0),"")</f>
        <v>0.32400000000000001</v>
      </c>
      <c r="R21" s="1">
        <f>IFERROR(VLOOKUP(Tableau5[[#This Row],[Numéro]],Tableau3Bandes[],7,0),"")</f>
        <v>2011</v>
      </c>
      <c r="S21" s="28" t="str">
        <f>IFERROR(VLOOKUP(Tableau5[[#This Row],[Numéro]],TableauClass2025[],3,0),"")</f>
        <v/>
      </c>
      <c r="T21" s="27" t="str">
        <f>IFERROR(VLOOKUP(Tableau5[[#This Row],[Numéro]],TableauCadre[],3,0),"")</f>
        <v/>
      </c>
      <c r="U21" s="1" t="str">
        <f>IFERROR(VLOOKUP(Tableau5[[#This Row],[Numéro]],TableauCadre[],4,0),"")</f>
        <v/>
      </c>
      <c r="V21" s="1" t="str">
        <f>IFERROR(VLOOKUP(Tableau5[[#This Row],[Numéro]],TableauCadre[],5,0),"")</f>
        <v/>
      </c>
      <c r="W21" s="1" t="str">
        <f>IFERROR(VLOOKUP(Tableau5[[#This Row],[Numéro]],TableauCadre[],6,0),"")</f>
        <v/>
      </c>
      <c r="X21" s="28" t="str">
        <f>IFERROR(VLOOKUP(Tableau5[[#This Row],[Numéro]],TableauCadre[],7,0),"")</f>
        <v/>
      </c>
    </row>
    <row r="22" spans="1:24" hidden="1" x14ac:dyDescent="0.25">
      <c r="A22" s="1" t="str">
        <f>IF(double!T19=0,"",double!T19)</f>
        <v>102882 A</v>
      </c>
      <c r="B22" s="1" t="str">
        <f>IF(Tableau5[[#This Row],[Numéro]]="","",double!U19)</f>
        <v>AUBEL JACQUES</v>
      </c>
      <c r="C22" s="23" t="str">
        <f>double!V19</f>
        <v>11034 – BILLARD CLUB EPINAL</v>
      </c>
      <c r="D22" s="27" t="str">
        <f>IFERROR(VLOOKUP(Tableau5[[#This Row],[Numéro]],TableauLibre[],3,0),"")</f>
        <v xml:space="preserve">R1 </v>
      </c>
      <c r="E22" s="1">
        <f>IFERROR(VLOOKUP(Tableau5[[#This Row],[Numéro]],TableauLibre[],4,0),"")</f>
        <v>1</v>
      </c>
      <c r="F22" s="1">
        <f>IFERROR(VLOOKUP(Tableau5[[#This Row],[Numéro]],TableauLibre[],5,0),"")</f>
        <v>5.36</v>
      </c>
      <c r="G22" s="1">
        <f>IFERROR(VLOOKUP(Tableau5[[#This Row],[Numéro]],TableauLibre[],6,0),"")</f>
        <v>4.28</v>
      </c>
      <c r="H22" s="28">
        <f>IFERROR(VLOOKUP(Tableau5[[#This Row],[Numéro]],TableauLibre[],7,0),"")</f>
        <v>2018</v>
      </c>
      <c r="I22" s="27" t="str">
        <f>IFERROR(VLOOKUP(Tableau5[[#This Row],[Numéro]],TableauBande[],3,0),"")</f>
        <v>N3</v>
      </c>
      <c r="J22" s="1">
        <f>IFERROR(VLOOKUP(Tableau5[[#This Row],[Numéro]],TableauBande[],4,0),"")</f>
        <v>1</v>
      </c>
      <c r="K22" s="1">
        <f>IFERROR(VLOOKUP(Tableau5[[#This Row],[Numéro]],TableauBande[],5,0),"")</f>
        <v>1.99</v>
      </c>
      <c r="L22" s="1">
        <f>IFERROR(VLOOKUP(Tableau5[[#This Row],[Numéro]],TableauBande[],6,0),"")</f>
        <v>1.77</v>
      </c>
      <c r="M22" s="28">
        <f>IFERROR(VLOOKUP(Tableau5[[#This Row],[Numéro]],TableauBande[],7,0),"")</f>
        <v>2025</v>
      </c>
      <c r="N22" s="1" t="str">
        <f>IFERROR(VLOOKUP(Tableau5[[#This Row],[Numéro]],Tableau3Bandes[],3,0),"")</f>
        <v>N3</v>
      </c>
      <c r="O22" s="1">
        <f>IFERROR(VLOOKUP(Tableau5[[#This Row],[Numéro]],Tableau3Bandes[],4,0),"")</f>
        <v>1</v>
      </c>
      <c r="P22" s="1">
        <f>IFERROR(VLOOKUP(Tableau5[[#This Row],[Numéro]],Tableau3Bandes[],5,0),"")</f>
        <v>0.42899999999999999</v>
      </c>
      <c r="Q22" s="1">
        <f>IFERROR(VLOOKUP(Tableau5[[#This Row],[Numéro]],Tableau3Bandes[],6,0),"")</f>
        <v>0.36799999999999999</v>
      </c>
      <c r="R22" s="1">
        <f>IFERROR(VLOOKUP(Tableau5[[#This Row],[Numéro]],Tableau3Bandes[],7,0),"")</f>
        <v>2025</v>
      </c>
      <c r="S22" s="28">
        <f>IFERROR(VLOOKUP(Tableau5[[#This Row],[Numéro]],TableauClass2025[],3,0),"")</f>
        <v>326</v>
      </c>
      <c r="T22" s="27" t="str">
        <f>IFERROR(VLOOKUP(Tableau5[[#This Row],[Numéro]],TableauCadre[],3,0),"")</f>
        <v xml:space="preserve">R1 </v>
      </c>
      <c r="U22" s="1">
        <f>IFERROR(VLOOKUP(Tableau5[[#This Row],[Numéro]],TableauCadre[],4,0),"")</f>
        <v>1</v>
      </c>
      <c r="V22" s="1">
        <f>IFERROR(VLOOKUP(Tableau5[[#This Row],[Numéro]],TableauCadre[],5,0),"")</f>
        <v>3.7</v>
      </c>
      <c r="W22" s="1">
        <f>IFERROR(VLOOKUP(Tableau5[[#This Row],[Numéro]],TableauCadre[],6,0),"")</f>
        <v>2.96</v>
      </c>
      <c r="X22" s="28">
        <f>IFERROR(VLOOKUP(Tableau5[[#This Row],[Numéro]],TableauCadre[],7,0),"")</f>
        <v>2025</v>
      </c>
    </row>
    <row r="23" spans="1:24" hidden="1" x14ac:dyDescent="0.25">
      <c r="A23" s="1" t="str">
        <f>IF(double!T20=0,"",double!T20)</f>
        <v>015334 U</v>
      </c>
      <c r="B23" s="1" t="str">
        <f>IF(Tableau5[[#This Row],[Numéro]]="","",double!U20)</f>
        <v>AUBERT ERIC</v>
      </c>
      <c r="C23" s="23" t="str">
        <f>double!V20</f>
        <v>11029 – BILLARD CLUB MUSSIPONTAIN</v>
      </c>
      <c r="D23" s="27" t="str">
        <f>IFERROR(VLOOKUP(Tableau5[[#This Row],[Numéro]],TableauLibre[],3,0),"")</f>
        <v>R3</v>
      </c>
      <c r="E23" s="1">
        <f>IFERROR(VLOOKUP(Tableau5[[#This Row],[Numéro]],TableauLibre[],4,0),"")</f>
        <v>1</v>
      </c>
      <c r="F23" s="1">
        <f>IFERROR(VLOOKUP(Tableau5[[#This Row],[Numéro]],TableauLibre[],5,0),"")</f>
        <v>1.66</v>
      </c>
      <c r="G23" s="1">
        <f>IFERROR(VLOOKUP(Tableau5[[#This Row],[Numéro]],TableauLibre[],6,0),"")</f>
        <v>1.33</v>
      </c>
      <c r="H23" s="28">
        <f>IFERROR(VLOOKUP(Tableau5[[#This Row],[Numéro]],TableauLibre[],7,0),"")</f>
        <v>2018</v>
      </c>
      <c r="I23" s="27" t="str">
        <f>IFERROR(VLOOKUP(Tableau5[[#This Row],[Numéro]],TableauBande[],3,0),"")</f>
        <v>R2</v>
      </c>
      <c r="J23" s="1">
        <f>IFERROR(VLOOKUP(Tableau5[[#This Row],[Numéro]],TableauBande[],4,0),"")</f>
        <v>1</v>
      </c>
      <c r="K23" s="1">
        <f>IFERROR(VLOOKUP(Tableau5[[#This Row],[Numéro]],TableauBande[],5,0),"")</f>
        <v>0.96</v>
      </c>
      <c r="L23" s="1">
        <f>IFERROR(VLOOKUP(Tableau5[[#This Row],[Numéro]],TableauBande[],6,0),"")</f>
        <v>0.85</v>
      </c>
      <c r="M23" s="28">
        <f>IFERROR(VLOOKUP(Tableau5[[#This Row],[Numéro]],TableauBande[],7,0),"")</f>
        <v>2019</v>
      </c>
      <c r="N23" s="1" t="str">
        <f>IFERROR(VLOOKUP(Tableau5[[#This Row],[Numéro]],Tableau3Bandes[],3,0),"")</f>
        <v xml:space="preserve">R1 </v>
      </c>
      <c r="O23" s="1">
        <f>IFERROR(VLOOKUP(Tableau5[[#This Row],[Numéro]],Tableau3Bandes[],4,0),"")</f>
        <v>1</v>
      </c>
      <c r="P23" s="1">
        <f>IFERROR(VLOOKUP(Tableau5[[#This Row],[Numéro]],Tableau3Bandes[],5,0),"")</f>
        <v>0.28699999999999998</v>
      </c>
      <c r="Q23" s="1">
        <f>IFERROR(VLOOKUP(Tableau5[[#This Row],[Numéro]],Tableau3Bandes[],6,0),"")</f>
        <v>0.246</v>
      </c>
      <c r="R23" s="1">
        <f>IFERROR(VLOOKUP(Tableau5[[#This Row],[Numéro]],Tableau3Bandes[],7,0),"")</f>
        <v>2019</v>
      </c>
      <c r="S23" s="28" t="str">
        <f>IFERROR(VLOOKUP(Tableau5[[#This Row],[Numéro]],TableauClass2025[],3,0),"")</f>
        <v/>
      </c>
      <c r="T23" s="27" t="str">
        <f>IFERROR(VLOOKUP(Tableau5[[#This Row],[Numéro]],TableauCadre[],3,0),"")</f>
        <v/>
      </c>
      <c r="U23" s="1" t="str">
        <f>IFERROR(VLOOKUP(Tableau5[[#This Row],[Numéro]],TableauCadre[],4,0),"")</f>
        <v/>
      </c>
      <c r="V23" s="1" t="str">
        <f>IFERROR(VLOOKUP(Tableau5[[#This Row],[Numéro]],TableauCadre[],5,0),"")</f>
        <v/>
      </c>
      <c r="W23" s="1" t="str">
        <f>IFERROR(VLOOKUP(Tableau5[[#This Row],[Numéro]],TableauCadre[],6,0),"")</f>
        <v/>
      </c>
      <c r="X23" s="28" t="str">
        <f>IFERROR(VLOOKUP(Tableau5[[#This Row],[Numéro]],TableauCadre[],7,0),"")</f>
        <v/>
      </c>
    </row>
    <row r="24" spans="1:24" hidden="1" x14ac:dyDescent="0.25">
      <c r="A24" s="1" t="str">
        <f>IF(double!T21=0,"",double!T21)</f>
        <v>129689 B</v>
      </c>
      <c r="B24" s="1" t="str">
        <f>IF(Tableau5[[#This Row],[Numéro]]="","",double!U21)</f>
        <v>AUBERT JORDAN</v>
      </c>
      <c r="C24" s="23" t="str">
        <f>double!V21</f>
        <v>11029 – BILLARD CLUB MUSSIPONTAIN</v>
      </c>
      <c r="D24" s="27" t="str">
        <f>IFERROR(VLOOKUP(Tableau5[[#This Row],[Numéro]],TableauLibre[],3,0),"")</f>
        <v>Masters</v>
      </c>
      <c r="E24" s="1">
        <f>IFERROR(VLOOKUP(Tableau5[[#This Row],[Numéro]],TableauLibre[],4,0),"")</f>
        <v>1</v>
      </c>
      <c r="F24" s="1" t="str">
        <f>IFERROR(VLOOKUP(Tableau5[[#This Row],[Numéro]],TableauLibre[],5,0),"")</f>
        <v>—</v>
      </c>
      <c r="G24" s="1">
        <f>IFERROR(VLOOKUP(Tableau5[[#This Row],[Numéro]],TableauLibre[],6,0),"")</f>
        <v>31.57</v>
      </c>
      <c r="H24" s="28">
        <f>IFERROR(VLOOKUP(Tableau5[[#This Row],[Numéro]],TableauLibre[],7,0),"")</f>
        <v>2023</v>
      </c>
      <c r="I24" s="27" t="str">
        <f>IFERROR(VLOOKUP(Tableau5[[#This Row],[Numéro]],TableauBande[],3,0),"")</f>
        <v>Masters</v>
      </c>
      <c r="J24" s="1">
        <f>IFERROR(VLOOKUP(Tableau5[[#This Row],[Numéro]],TableauBande[],4,0),"")</f>
        <v>1</v>
      </c>
      <c r="K24" s="1" t="str">
        <f>IFERROR(VLOOKUP(Tableau5[[#This Row],[Numéro]],TableauBande[],5,0),"")</f>
        <v>—</v>
      </c>
      <c r="L24" s="1">
        <f>IFERROR(VLOOKUP(Tableau5[[#This Row],[Numéro]],TableauBande[],6,0),"")</f>
        <v>5.6</v>
      </c>
      <c r="M24" s="28">
        <f>IFERROR(VLOOKUP(Tableau5[[#This Row],[Numéro]],TableauBande[],7,0),"")</f>
        <v>2025</v>
      </c>
      <c r="N24" s="1" t="str">
        <f>IFERROR(VLOOKUP(Tableau5[[#This Row],[Numéro]],Tableau3Bandes[],3,0),"")</f>
        <v xml:space="preserve">N2 </v>
      </c>
      <c r="O24" s="1">
        <f>IFERROR(VLOOKUP(Tableau5[[#This Row],[Numéro]],Tableau3Bandes[],4,0),"")</f>
        <v>1</v>
      </c>
      <c r="P24" s="1" t="str">
        <f>IFERROR(VLOOKUP(Tableau5[[#This Row],[Numéro]],Tableau3Bandes[],5,0),"")</f>
        <v>—</v>
      </c>
      <c r="Q24" s="1">
        <f>IFERROR(VLOOKUP(Tableau5[[#This Row],[Numéro]],Tableau3Bandes[],6,0),"")</f>
        <v>0.67100000000000004</v>
      </c>
      <c r="R24" s="1">
        <f>IFERROR(VLOOKUP(Tableau5[[#This Row],[Numéro]],Tableau3Bandes[],7,0),"")</f>
        <v>2025</v>
      </c>
      <c r="S24" s="28">
        <f>IFERROR(VLOOKUP(Tableau5[[#This Row],[Numéro]],TableauClass2025[],3,0),"")</f>
        <v>606</v>
      </c>
      <c r="T24" s="27" t="str">
        <f>IFERROR(VLOOKUP(Tableau5[[#This Row],[Numéro]],TableauCadre[],3,0),"")</f>
        <v xml:space="preserve">Masters </v>
      </c>
      <c r="U24" s="1">
        <f>IFERROR(VLOOKUP(Tableau5[[#This Row],[Numéro]],TableauCadre[],4,0),"")</f>
        <v>1</v>
      </c>
      <c r="V24" s="1" t="str">
        <f>IFERROR(VLOOKUP(Tableau5[[#This Row],[Numéro]],TableauCadre[],5,0),"")</f>
        <v>—</v>
      </c>
      <c r="W24" s="1">
        <f>IFERROR(VLOOKUP(Tableau5[[#This Row],[Numéro]],TableauCadre[],6,0),"")</f>
        <v>20.86</v>
      </c>
      <c r="X24" s="28">
        <f>IFERROR(VLOOKUP(Tableau5[[#This Row],[Numéro]],TableauCadre[],7,0),"")</f>
        <v>2025</v>
      </c>
    </row>
    <row r="25" spans="1:24" hidden="1" x14ac:dyDescent="0.25">
      <c r="A25" s="1" t="str">
        <f>IF(double!T22=0,"",double!T22)</f>
        <v>142906 K</v>
      </c>
      <c r="B25" s="1" t="str">
        <f>IF(Tableau5[[#This Row],[Numéro]]="","",double!U22)</f>
        <v>AUBERT JULIE</v>
      </c>
      <c r="C25" s="23" t="str">
        <f>double!V22</f>
        <v>11029 – BILLARD CLUB MUSSIPONTAIN</v>
      </c>
      <c r="D25" s="27" t="str">
        <f>IFERROR(VLOOKUP(Tableau5[[#This Row],[Numéro]],TableauLibre[],3,0),"")</f>
        <v>R2</v>
      </c>
      <c r="E25" s="1">
        <f>IFERROR(VLOOKUP(Tableau5[[#This Row],[Numéro]],TableauLibre[],4,0),"")</f>
        <v>1</v>
      </c>
      <c r="F25" s="1">
        <f>IFERROR(VLOOKUP(Tableau5[[#This Row],[Numéro]],TableauLibre[],5,0),"")</f>
        <v>2.89</v>
      </c>
      <c r="G25" s="1">
        <f>IFERROR(VLOOKUP(Tableau5[[#This Row],[Numéro]],TableauLibre[],6,0),"")</f>
        <v>2.31</v>
      </c>
      <c r="H25" s="28">
        <f>IFERROR(VLOOKUP(Tableau5[[#This Row],[Numéro]],TableauLibre[],7,0),"")</f>
        <v>2025</v>
      </c>
      <c r="I25" s="27" t="str">
        <f>IFERROR(VLOOKUP(Tableau5[[#This Row],[Numéro]],TableauBande[],3,0),"")</f>
        <v>R2</v>
      </c>
      <c r="J25" s="1">
        <f>IFERROR(VLOOKUP(Tableau5[[#This Row],[Numéro]],TableauBande[],4,0),"")</f>
        <v>1</v>
      </c>
      <c r="K25" s="1">
        <f>IFERROR(VLOOKUP(Tableau5[[#This Row],[Numéro]],TableauBande[],5,0),"")</f>
        <v>1.04</v>
      </c>
      <c r="L25" s="1">
        <f>IFERROR(VLOOKUP(Tableau5[[#This Row],[Numéro]],TableauBande[],6,0),"")</f>
        <v>0.93</v>
      </c>
      <c r="M25" s="28">
        <f>IFERROR(VLOOKUP(Tableau5[[#This Row],[Numéro]],TableauBande[],7,0),"")</f>
        <v>2025</v>
      </c>
      <c r="N25" s="1" t="str">
        <f>IFERROR(VLOOKUP(Tableau5[[#This Row],[Numéro]],Tableau3Bandes[],3,0),"")</f>
        <v>R1</v>
      </c>
      <c r="O25" s="1">
        <f>IFERROR(VLOOKUP(Tableau5[[#This Row],[Numéro]],Tableau3Bandes[],4,0),"")</f>
        <v>1</v>
      </c>
      <c r="P25" s="1">
        <f>IFERROR(VLOOKUP(Tableau5[[#This Row],[Numéro]],Tableau3Bandes[],5,0),"")</f>
        <v>0.316</v>
      </c>
      <c r="Q25" s="1">
        <f>IFERROR(VLOOKUP(Tableau5[[#This Row],[Numéro]],Tableau3Bandes[],6,0),"")</f>
        <v>0.27200000000000002</v>
      </c>
      <c r="R25" s="1">
        <f>IFERROR(VLOOKUP(Tableau5[[#This Row],[Numéro]],Tableau3Bandes[],7,0),"")</f>
        <v>2025</v>
      </c>
      <c r="S25" s="28">
        <f>IFERROR(VLOOKUP(Tableau5[[#This Row],[Numéro]],TableauClass2025[],3,0),"")</f>
        <v>250</v>
      </c>
      <c r="T25" s="27" t="str">
        <f>IFERROR(VLOOKUP(Tableau5[[#This Row],[Numéro]],TableauCadre[],3,0),"")</f>
        <v/>
      </c>
      <c r="U25" s="1" t="str">
        <f>IFERROR(VLOOKUP(Tableau5[[#This Row],[Numéro]],TableauCadre[],4,0),"")</f>
        <v/>
      </c>
      <c r="V25" s="1" t="str">
        <f>IFERROR(VLOOKUP(Tableau5[[#This Row],[Numéro]],TableauCadre[],5,0),"")</f>
        <v/>
      </c>
      <c r="W25" s="1" t="str">
        <f>IFERROR(VLOOKUP(Tableau5[[#This Row],[Numéro]],TableauCadre[],6,0),"")</f>
        <v/>
      </c>
      <c r="X25" s="28" t="str">
        <f>IFERROR(VLOOKUP(Tableau5[[#This Row],[Numéro]],TableauCadre[],7,0),"")</f>
        <v/>
      </c>
    </row>
    <row r="26" spans="1:24" hidden="1" x14ac:dyDescent="0.25">
      <c r="A26" s="1" t="str">
        <f>IF(double!T23=0,"",double!T23)</f>
        <v>112332 M</v>
      </c>
      <c r="B26" s="1" t="str">
        <f>IF(Tableau5[[#This Row],[Numéro]]="","",double!U23)</f>
        <v>AUBERT JULIEN</v>
      </c>
      <c r="C26" s="23" t="str">
        <f>double!V23</f>
        <v>11029 – BILLARD CLUB MUSSIPONTAIN</v>
      </c>
      <c r="D26" s="27" t="str">
        <f>IFERROR(VLOOKUP(Tableau5[[#This Row],[Numéro]],TableauLibre[],3,0),"")</f>
        <v>R1</v>
      </c>
      <c r="E26" s="1">
        <f>IFERROR(VLOOKUP(Tableau5[[#This Row],[Numéro]],TableauLibre[],4,0),"")</f>
        <v>1</v>
      </c>
      <c r="F26" s="1">
        <f>IFERROR(VLOOKUP(Tableau5[[#This Row],[Numéro]],TableauLibre[],5,0),"")</f>
        <v>4.22</v>
      </c>
      <c r="G26" s="1">
        <f>IFERROR(VLOOKUP(Tableau5[[#This Row],[Numéro]],TableauLibre[],6,0),"")</f>
        <v>3.37</v>
      </c>
      <c r="H26" s="28">
        <f>IFERROR(VLOOKUP(Tableau5[[#This Row],[Numéro]],TableauLibre[],7,0),"")</f>
        <v>2008</v>
      </c>
      <c r="I26" s="27" t="str">
        <f>IFERROR(VLOOKUP(Tableau5[[#This Row],[Numéro]],TableauBande[],3,0),"")</f>
        <v/>
      </c>
      <c r="J26" s="1" t="str">
        <f>IFERROR(VLOOKUP(Tableau5[[#This Row],[Numéro]],TableauBande[],4,0),"")</f>
        <v/>
      </c>
      <c r="K26" s="1" t="str">
        <f>IFERROR(VLOOKUP(Tableau5[[#This Row],[Numéro]],TableauBande[],5,0),"")</f>
        <v/>
      </c>
      <c r="L26" s="1" t="str">
        <f>IFERROR(VLOOKUP(Tableau5[[#This Row],[Numéro]],TableauBande[],6,0),"")</f>
        <v/>
      </c>
      <c r="M26" s="28" t="str">
        <f>IFERROR(VLOOKUP(Tableau5[[#This Row],[Numéro]],TableauBande[],7,0),"")</f>
        <v/>
      </c>
      <c r="N26" s="1" t="str">
        <f>IFERROR(VLOOKUP(Tableau5[[#This Row],[Numéro]],Tableau3Bandes[],3,0),"")</f>
        <v xml:space="preserve">N3 </v>
      </c>
      <c r="O26" s="1">
        <f>IFERROR(VLOOKUP(Tableau5[[#This Row],[Numéro]],Tableau3Bandes[],4,0),"")</f>
        <v>1</v>
      </c>
      <c r="P26" s="1">
        <f>IFERROR(VLOOKUP(Tableau5[[#This Row],[Numéro]],Tableau3Bandes[],5,0),"")</f>
        <v>0.56599999999999995</v>
      </c>
      <c r="Q26" s="1">
        <f>IFERROR(VLOOKUP(Tableau5[[#This Row],[Numéro]],Tableau3Bandes[],6,0),"")</f>
        <v>0.48599999999999999</v>
      </c>
      <c r="R26" s="1">
        <f>IFERROR(VLOOKUP(Tableau5[[#This Row],[Numéro]],Tableau3Bandes[],7,0),"")</f>
        <v>2008</v>
      </c>
      <c r="S26" s="28" t="str">
        <f>IFERROR(VLOOKUP(Tableau5[[#This Row],[Numéro]],TableauClass2025[],3,0),"")</f>
        <v/>
      </c>
      <c r="T26" s="27" t="str">
        <f>IFERROR(VLOOKUP(Tableau5[[#This Row],[Numéro]],TableauCadre[],3,0),"")</f>
        <v/>
      </c>
      <c r="U26" s="1" t="str">
        <f>IFERROR(VLOOKUP(Tableau5[[#This Row],[Numéro]],TableauCadre[],4,0),"")</f>
        <v/>
      </c>
      <c r="V26" s="1" t="str">
        <f>IFERROR(VLOOKUP(Tableau5[[#This Row],[Numéro]],TableauCadre[],5,0),"")</f>
        <v/>
      </c>
      <c r="W26" s="1" t="str">
        <f>IFERROR(VLOOKUP(Tableau5[[#This Row],[Numéro]],TableauCadre[],6,0),"")</f>
        <v/>
      </c>
      <c r="X26" s="28" t="str">
        <f>IFERROR(VLOOKUP(Tableau5[[#This Row],[Numéro]],TableauCadre[],7,0),"")</f>
        <v/>
      </c>
    </row>
    <row r="27" spans="1:24" hidden="1" x14ac:dyDescent="0.25">
      <c r="A27" s="1" t="str">
        <f>IF(double!T24=0,"",double!T24)</f>
        <v>118934 K</v>
      </c>
      <c r="B27" s="1" t="str">
        <f>IF(Tableau5[[#This Row],[Numéro]]="","",double!U24)</f>
        <v>AUBERT MYRIAM</v>
      </c>
      <c r="C27" s="23" t="str">
        <f>double!V24</f>
        <v>11029 – BILLARD CLUB MUSSIPONTAIN</v>
      </c>
      <c r="D27" s="27" t="str">
        <f>IFERROR(VLOOKUP(Tableau5[[#This Row],[Numéro]],TableauLibre[],3,0),"")</f>
        <v>R4</v>
      </c>
      <c r="E27" s="1">
        <f>IFERROR(VLOOKUP(Tableau5[[#This Row],[Numéro]],TableauLibre[],4,0),"")</f>
        <v>1</v>
      </c>
      <c r="F27" s="1">
        <f>IFERROR(VLOOKUP(Tableau5[[#This Row],[Numéro]],TableauLibre[],5,0),"")</f>
        <v>0.81</v>
      </c>
      <c r="G27" s="1">
        <f>IFERROR(VLOOKUP(Tableau5[[#This Row],[Numéro]],TableauLibre[],6,0),"")</f>
        <v>0.65</v>
      </c>
      <c r="H27" s="28">
        <f>IFERROR(VLOOKUP(Tableau5[[#This Row],[Numéro]],TableauLibre[],7,0),"")</f>
        <v>2024</v>
      </c>
      <c r="I27" s="27" t="str">
        <f>IFERROR(VLOOKUP(Tableau5[[#This Row],[Numéro]],TableauBande[],3,0),"")</f>
        <v>R2</v>
      </c>
      <c r="J27" s="1">
        <f>IFERROR(VLOOKUP(Tableau5[[#This Row],[Numéro]],TableauBande[],4,0),"")</f>
        <v>1</v>
      </c>
      <c r="K27" s="1">
        <f>IFERROR(VLOOKUP(Tableau5[[#This Row],[Numéro]],TableauBande[],5,0),"")</f>
        <v>0.46</v>
      </c>
      <c r="L27" s="1">
        <f>IFERROR(VLOOKUP(Tableau5[[#This Row],[Numéro]],TableauBande[],6,0),"")</f>
        <v>0.41</v>
      </c>
      <c r="M27" s="28">
        <f>IFERROR(VLOOKUP(Tableau5[[#This Row],[Numéro]],TableauBande[],7,0),"")</f>
        <v>2015</v>
      </c>
      <c r="N27" s="1" t="str">
        <f>IFERROR(VLOOKUP(Tableau5[[#This Row],[Numéro]],Tableau3Bandes[],3,0),"")</f>
        <v/>
      </c>
      <c r="O27" s="1" t="str">
        <f>IFERROR(VLOOKUP(Tableau5[[#This Row],[Numéro]],Tableau3Bandes[],4,0),"")</f>
        <v/>
      </c>
      <c r="P27" s="1" t="str">
        <f>IFERROR(VLOOKUP(Tableau5[[#This Row],[Numéro]],Tableau3Bandes[],5,0),"")</f>
        <v/>
      </c>
      <c r="Q27" s="1" t="str">
        <f>IFERROR(VLOOKUP(Tableau5[[#This Row],[Numéro]],Tableau3Bandes[],6,0),"")</f>
        <v/>
      </c>
      <c r="R27" s="1" t="str">
        <f>IFERROR(VLOOKUP(Tableau5[[#This Row],[Numéro]],Tableau3Bandes[],7,0),"")</f>
        <v/>
      </c>
      <c r="S27" s="28" t="str">
        <f>IFERROR(VLOOKUP(Tableau5[[#This Row],[Numéro]],TableauClass2025[],3,0),"")</f>
        <v/>
      </c>
      <c r="T27" s="27" t="str">
        <f>IFERROR(VLOOKUP(Tableau5[[#This Row],[Numéro]],TableauCadre[],3,0),"")</f>
        <v/>
      </c>
      <c r="U27" s="1" t="str">
        <f>IFERROR(VLOOKUP(Tableau5[[#This Row],[Numéro]],TableauCadre[],4,0),"")</f>
        <v/>
      </c>
      <c r="V27" s="1" t="str">
        <f>IFERROR(VLOOKUP(Tableau5[[#This Row],[Numéro]],TableauCadre[],5,0),"")</f>
        <v/>
      </c>
      <c r="W27" s="1" t="str">
        <f>IFERROR(VLOOKUP(Tableau5[[#This Row],[Numéro]],TableauCadre[],6,0),"")</f>
        <v/>
      </c>
      <c r="X27" s="28" t="str">
        <f>IFERROR(VLOOKUP(Tableau5[[#This Row],[Numéro]],TableauCadre[],7,0),"")</f>
        <v/>
      </c>
    </row>
    <row r="28" spans="1:24" x14ac:dyDescent="0.25">
      <c r="A28" s="1" t="str">
        <f>IF(double!T1215=0,"",double!T1215)</f>
        <v>014760 S</v>
      </c>
      <c r="B28" s="1" t="str">
        <f>IF(Tableau5[[#This Row],[Numéro]]="","",double!U1215)</f>
        <v>ANSELIN JOEL</v>
      </c>
      <c r="C28" s="23" t="str">
        <f>double!V1215</f>
        <v>11003 – BILLARD CLUB BAN SAINT MARTIN</v>
      </c>
      <c r="D28" s="27" t="str">
        <f>IFERROR(VLOOKUP(Tableau5[[#This Row],[Numéro]],TableauLibre[],3,0),"")</f>
        <v/>
      </c>
      <c r="E28" s="1" t="str">
        <f>IFERROR(VLOOKUP(Tableau5[[#This Row],[Numéro]],TableauLibre[],4,0),"")</f>
        <v/>
      </c>
      <c r="F28" s="1" t="str">
        <f>IFERROR(VLOOKUP(Tableau5[[#This Row],[Numéro]],TableauLibre[],5,0),"")</f>
        <v/>
      </c>
      <c r="G28" s="1" t="str">
        <f>IFERROR(VLOOKUP(Tableau5[[#This Row],[Numéro]],TableauLibre[],6,0),"")</f>
        <v/>
      </c>
      <c r="H28" s="28" t="str">
        <f>IFERROR(VLOOKUP(Tableau5[[#This Row],[Numéro]],TableauLibre[],7,0),"")</f>
        <v/>
      </c>
      <c r="I28" s="27" t="str">
        <f>IFERROR(VLOOKUP(Tableau5[[#This Row],[Numéro]],TableauBande[],3,0),"")</f>
        <v xml:space="preserve">N2 </v>
      </c>
      <c r="J28" s="1">
        <f>IFERROR(VLOOKUP(Tableau5[[#This Row],[Numéro]],TableauBande[],4,0),"")</f>
        <v>1</v>
      </c>
      <c r="K28" s="1" t="str">
        <f>IFERROR(VLOOKUP(Tableau5[[#This Row],[Numéro]],TableauBande[],5,0),"")</f>
        <v>—</v>
      </c>
      <c r="L28" s="1">
        <f>IFERROR(VLOOKUP(Tableau5[[#This Row],[Numéro]],TableauBande[],6,0),"")</f>
        <v>2.36</v>
      </c>
      <c r="M28" s="28">
        <f>IFERROR(VLOOKUP(Tableau5[[#This Row],[Numéro]],TableauBande[],7,0),"")</f>
        <v>2024</v>
      </c>
      <c r="N28" s="1" t="str">
        <f>IFERROR(VLOOKUP(Tableau5[[#This Row],[Numéro]],Tableau3Bandes[],3,0),"")</f>
        <v xml:space="preserve">N2 </v>
      </c>
      <c r="O28" s="1">
        <f>IFERROR(VLOOKUP(Tableau5[[#This Row],[Numéro]],Tableau3Bandes[],4,0),"")</f>
        <v>1</v>
      </c>
      <c r="P28" s="1" t="str">
        <f>IFERROR(VLOOKUP(Tableau5[[#This Row],[Numéro]],Tableau3Bandes[],5,0),"")</f>
        <v>—</v>
      </c>
      <c r="Q28" s="1">
        <f>IFERROR(VLOOKUP(Tableau5[[#This Row],[Numéro]],Tableau3Bandes[],6,0),"")</f>
        <v>0.51900000000000002</v>
      </c>
      <c r="R28" s="1">
        <f>IFERROR(VLOOKUP(Tableau5[[#This Row],[Numéro]],Tableau3Bandes[],7,0),"")</f>
        <v>2025</v>
      </c>
      <c r="S28" s="28">
        <f>IFERROR(VLOOKUP(Tableau5[[#This Row],[Numéro]],TableauClass2025[],3,0),"")</f>
        <v>595</v>
      </c>
      <c r="T28" s="27" t="str">
        <f>IFERROR(VLOOKUP(Tableau5[[#This Row],[Numéro]],TableauCadre[],3,0),"")</f>
        <v/>
      </c>
      <c r="U28" s="1" t="str">
        <f>IFERROR(VLOOKUP(Tableau5[[#This Row],[Numéro]],TableauCadre[],4,0),"")</f>
        <v/>
      </c>
      <c r="V28" s="1" t="str">
        <f>IFERROR(VLOOKUP(Tableau5[[#This Row],[Numéro]],TableauCadre[],5,0),"")</f>
        <v/>
      </c>
      <c r="W28" s="1" t="str">
        <f>IFERROR(VLOOKUP(Tableau5[[#This Row],[Numéro]],TableauCadre[],6,0),"")</f>
        <v/>
      </c>
      <c r="X28" s="28" t="str">
        <f>IFERROR(VLOOKUP(Tableau5[[#This Row],[Numéro]],TableauCadre[],7,0),"")</f>
        <v/>
      </c>
    </row>
    <row r="29" spans="1:24" hidden="1" x14ac:dyDescent="0.25">
      <c r="A29" s="1" t="str">
        <f>IF(double!T26=0,"",double!T26)</f>
        <v>160283 W</v>
      </c>
      <c r="B29" s="1" t="str">
        <f>IF(Tableau5[[#This Row],[Numéro]]="","",double!U26)</f>
        <v>AUBRY YANNICK</v>
      </c>
      <c r="C29" s="23" t="str">
        <f>double!V26</f>
        <v>05028 – BILLARD CLUB DE MARIGNY ST FLAVY</v>
      </c>
      <c r="D29" s="27" t="str">
        <f>IFERROR(VLOOKUP(Tableau5[[#This Row],[Numéro]],TableauLibre[],3,0),"")</f>
        <v>R3</v>
      </c>
      <c r="E29" s="1">
        <f>IFERROR(VLOOKUP(Tableau5[[#This Row],[Numéro]],TableauLibre[],4,0),"")</f>
        <v>1</v>
      </c>
      <c r="F29" s="1">
        <f>IFERROR(VLOOKUP(Tableau5[[#This Row],[Numéro]],TableauLibre[],5,0),"")</f>
        <v>1.4</v>
      </c>
      <c r="G29" s="1">
        <f>IFERROR(VLOOKUP(Tableau5[[#This Row],[Numéro]],TableauLibre[],6,0),"")</f>
        <v>1.1200000000000001</v>
      </c>
      <c r="H29" s="28">
        <f>IFERROR(VLOOKUP(Tableau5[[#This Row],[Numéro]],TableauLibre[],7,0),"")</f>
        <v>2025</v>
      </c>
      <c r="I29" s="27" t="str">
        <f>IFERROR(VLOOKUP(Tableau5[[#This Row],[Numéro]],TableauBande[],3,0),"")</f>
        <v>R2</v>
      </c>
      <c r="J29" s="1">
        <f>IFERROR(VLOOKUP(Tableau5[[#This Row],[Numéro]],TableauBande[],4,0),"")</f>
        <v>1</v>
      </c>
      <c r="K29" s="1">
        <f>IFERROR(VLOOKUP(Tableau5[[#This Row],[Numéro]],TableauBande[],5,0),"")</f>
        <v>0.82</v>
      </c>
      <c r="L29" s="1">
        <f>IFERROR(VLOOKUP(Tableau5[[#This Row],[Numéro]],TableauBande[],6,0),"")</f>
        <v>0.73</v>
      </c>
      <c r="M29" s="28">
        <f>IFERROR(VLOOKUP(Tableau5[[#This Row],[Numéro]],TableauBande[],7,0),"")</f>
        <v>2025</v>
      </c>
      <c r="N29" s="1" t="str">
        <f>IFERROR(VLOOKUP(Tableau5[[#This Row],[Numéro]],Tableau3Bandes[],3,0),"")</f>
        <v xml:space="preserve">R2 </v>
      </c>
      <c r="O29" s="1">
        <f>IFERROR(VLOOKUP(Tableau5[[#This Row],[Numéro]],Tableau3Bandes[],4,0),"")</f>
        <v>1</v>
      </c>
      <c r="P29" s="1">
        <f>IFERROR(VLOOKUP(Tableau5[[#This Row],[Numéro]],Tableau3Bandes[],5,0),"")</f>
        <v>0.24099999999999999</v>
      </c>
      <c r="Q29" s="1">
        <f>IFERROR(VLOOKUP(Tableau5[[#This Row],[Numéro]],Tableau3Bandes[],6,0),"")</f>
        <v>0.20699999999999999</v>
      </c>
      <c r="R29" s="1">
        <f>IFERROR(VLOOKUP(Tableau5[[#This Row],[Numéro]],Tableau3Bandes[],7,0),"")</f>
        <v>2025</v>
      </c>
      <c r="S29" s="28">
        <f>IFERROR(VLOOKUP(Tableau5[[#This Row],[Numéro]],TableauClass2025[],3,0),"")</f>
        <v>250</v>
      </c>
      <c r="T29" s="27" t="str">
        <f>IFERROR(VLOOKUP(Tableau5[[#This Row],[Numéro]],TableauCadre[],3,0),"")</f>
        <v>R1</v>
      </c>
      <c r="U29" s="1">
        <f>IFERROR(VLOOKUP(Tableau5[[#This Row],[Numéro]],TableauCadre[],4,0),"")</f>
        <v>1</v>
      </c>
      <c r="V29" s="1">
        <f>IFERROR(VLOOKUP(Tableau5[[#This Row],[Numéro]],TableauCadre[],5,0),"")</f>
        <v>1.4</v>
      </c>
      <c r="W29" s="1">
        <f>IFERROR(VLOOKUP(Tableau5[[#This Row],[Numéro]],TableauCadre[],6,0),"")</f>
        <v>1.1200000000000001</v>
      </c>
      <c r="X29" s="28">
        <f>IFERROR(VLOOKUP(Tableau5[[#This Row],[Numéro]],TableauCadre[],7,0),"")</f>
        <v>2025</v>
      </c>
    </row>
    <row r="30" spans="1:24" hidden="1" x14ac:dyDescent="0.25">
      <c r="A30" s="1" t="str">
        <f>IF(double!T27=0,"",double!T27)</f>
        <v>140963 R</v>
      </c>
      <c r="B30" s="1" t="str">
        <f>IF(Tableau5[[#This Row],[Numéro]]="","",double!U27)</f>
        <v>AUBURTIN JOEL</v>
      </c>
      <c r="C30" s="23" t="str">
        <f>double!V27</f>
        <v>11023 – BILLARD CLUB NEUVES MAISONS</v>
      </c>
      <c r="D30" s="27" t="str">
        <f>IFERROR(VLOOKUP(Tableau5[[#This Row],[Numéro]],TableauLibre[],3,0),"")</f>
        <v xml:space="preserve">R3 </v>
      </c>
      <c r="E30" s="1">
        <f>IFERROR(VLOOKUP(Tableau5[[#This Row],[Numéro]],TableauLibre[],4,0),"")</f>
        <v>1</v>
      </c>
      <c r="F30" s="1">
        <f>IFERROR(VLOOKUP(Tableau5[[#This Row],[Numéro]],TableauLibre[],5,0),"")</f>
        <v>1.78</v>
      </c>
      <c r="G30" s="1">
        <f>IFERROR(VLOOKUP(Tableau5[[#This Row],[Numéro]],TableauLibre[],6,0),"")</f>
        <v>1.43</v>
      </c>
      <c r="H30" s="28">
        <f>IFERROR(VLOOKUP(Tableau5[[#This Row],[Numéro]],TableauLibre[],7,0),"")</f>
        <v>2015</v>
      </c>
      <c r="I30" s="27" t="str">
        <f>IFERROR(VLOOKUP(Tableau5[[#This Row],[Numéro]],TableauBande[],3,0),"")</f>
        <v xml:space="preserve">R2 </v>
      </c>
      <c r="J30" s="1">
        <f>IFERROR(VLOOKUP(Tableau5[[#This Row],[Numéro]],TableauBande[],4,0),"")</f>
        <v>1</v>
      </c>
      <c r="K30" s="1">
        <f>IFERROR(VLOOKUP(Tableau5[[#This Row],[Numéro]],TableauBande[],5,0),"")</f>
        <v>0.98</v>
      </c>
      <c r="L30" s="1">
        <f>IFERROR(VLOOKUP(Tableau5[[#This Row],[Numéro]],TableauBande[],6,0),"")</f>
        <v>0.88</v>
      </c>
      <c r="M30" s="28">
        <f>IFERROR(VLOOKUP(Tableau5[[#This Row],[Numéro]],TableauBande[],7,0),"")</f>
        <v>2013</v>
      </c>
      <c r="N30" s="1" t="str">
        <f>IFERROR(VLOOKUP(Tableau5[[#This Row],[Numéro]],Tableau3Bandes[],3,0),"")</f>
        <v xml:space="preserve">N3 </v>
      </c>
      <c r="O30" s="1">
        <f>IFERROR(VLOOKUP(Tableau5[[#This Row],[Numéro]],Tableau3Bandes[],4,0),"")</f>
        <v>1</v>
      </c>
      <c r="P30" s="1">
        <f>IFERROR(VLOOKUP(Tableau5[[#This Row],[Numéro]],Tableau3Bandes[],5,0),"")</f>
        <v>0.42</v>
      </c>
      <c r="Q30" s="1">
        <f>IFERROR(VLOOKUP(Tableau5[[#This Row],[Numéro]],Tableau3Bandes[],6,0),"")</f>
        <v>0.36099999999999999</v>
      </c>
      <c r="R30" s="1">
        <f>IFERROR(VLOOKUP(Tableau5[[#This Row],[Numéro]],Tableau3Bandes[],7,0),"")</f>
        <v>2023</v>
      </c>
      <c r="S30" s="28" t="str">
        <f>IFERROR(VLOOKUP(Tableau5[[#This Row],[Numéro]],TableauClass2025[],3,0),"")</f>
        <v/>
      </c>
      <c r="T30" s="27" t="str">
        <f>IFERROR(VLOOKUP(Tableau5[[#This Row],[Numéro]],TableauCadre[],3,0),"")</f>
        <v/>
      </c>
      <c r="U30" s="1" t="str">
        <f>IFERROR(VLOOKUP(Tableau5[[#This Row],[Numéro]],TableauCadre[],4,0),"")</f>
        <v/>
      </c>
      <c r="V30" s="1" t="str">
        <f>IFERROR(VLOOKUP(Tableau5[[#This Row],[Numéro]],TableauCadre[],5,0),"")</f>
        <v/>
      </c>
      <c r="W30" s="1" t="str">
        <f>IFERROR(VLOOKUP(Tableau5[[#This Row],[Numéro]],TableauCadre[],6,0),"")</f>
        <v/>
      </c>
      <c r="X30" s="28" t="str">
        <f>IFERROR(VLOOKUP(Tableau5[[#This Row],[Numéro]],TableauCadre[],7,0),"")</f>
        <v/>
      </c>
    </row>
    <row r="31" spans="1:24" hidden="1" x14ac:dyDescent="0.25">
      <c r="A31" s="1" t="str">
        <f>IF(double!T28=0,"",double!T28)</f>
        <v>169250 S</v>
      </c>
      <c r="B31" s="1" t="str">
        <f>IF(Tableau5[[#This Row],[Numéro]]="","",double!U28)</f>
        <v>AUSTASIE REGIS</v>
      </c>
      <c r="C31" s="23" t="str">
        <f>double!V28</f>
        <v>11044 – SAINT-DIE DES VOSGES BILLARD</v>
      </c>
      <c r="D31" s="27" t="str">
        <f>IFERROR(VLOOKUP(Tableau5[[#This Row],[Numéro]],TableauLibre[],3,0),"")</f>
        <v>R3</v>
      </c>
      <c r="E31" s="1">
        <f>IFERROR(VLOOKUP(Tableau5[[#This Row],[Numéro]],TableauLibre[],4,0),"")</f>
        <v>1</v>
      </c>
      <c r="F31" s="1">
        <f>IFERROR(VLOOKUP(Tableau5[[#This Row],[Numéro]],TableauLibre[],5,0),"")</f>
        <v>2.0099999999999998</v>
      </c>
      <c r="G31" s="1">
        <f>IFERROR(VLOOKUP(Tableau5[[#This Row],[Numéro]],TableauLibre[],6,0),"")</f>
        <v>1.61</v>
      </c>
      <c r="H31" s="28">
        <f>IFERROR(VLOOKUP(Tableau5[[#This Row],[Numéro]],TableauLibre[],7,0),"")</f>
        <v>2024</v>
      </c>
      <c r="I31" s="27" t="str">
        <f>IFERROR(VLOOKUP(Tableau5[[#This Row],[Numéro]],TableauBande[],3,0),"")</f>
        <v/>
      </c>
      <c r="J31" s="1" t="str">
        <f>IFERROR(VLOOKUP(Tableau5[[#This Row],[Numéro]],TableauBande[],4,0),"")</f>
        <v/>
      </c>
      <c r="K31" s="1" t="str">
        <f>IFERROR(VLOOKUP(Tableau5[[#This Row],[Numéro]],TableauBande[],5,0),"")</f>
        <v/>
      </c>
      <c r="L31" s="1" t="str">
        <f>IFERROR(VLOOKUP(Tableau5[[#This Row],[Numéro]],TableauBande[],6,0),"")</f>
        <v/>
      </c>
      <c r="M31" s="28" t="str">
        <f>IFERROR(VLOOKUP(Tableau5[[#This Row],[Numéro]],TableauBande[],7,0),"")</f>
        <v/>
      </c>
      <c r="N31" s="1" t="str">
        <f>IFERROR(VLOOKUP(Tableau5[[#This Row],[Numéro]],Tableau3Bandes[],3,0),"")</f>
        <v>R1</v>
      </c>
      <c r="O31" s="1">
        <f>IFERROR(VLOOKUP(Tableau5[[#This Row],[Numéro]],Tableau3Bandes[],4,0),"")</f>
        <v>1</v>
      </c>
      <c r="P31" s="1">
        <f>IFERROR(VLOOKUP(Tableau5[[#This Row],[Numéro]],Tableau3Bandes[],5,0),"")</f>
        <v>0.33400000000000002</v>
      </c>
      <c r="Q31" s="1">
        <f>IFERROR(VLOOKUP(Tableau5[[#This Row],[Numéro]],Tableau3Bandes[],6,0),"")</f>
        <v>0.28699999999999998</v>
      </c>
      <c r="R31" s="1">
        <f>IFERROR(VLOOKUP(Tableau5[[#This Row],[Numéro]],Tableau3Bandes[],7,0),"")</f>
        <v>2024</v>
      </c>
      <c r="S31" s="28">
        <f>IFERROR(VLOOKUP(Tableau5[[#This Row],[Numéro]],TableauClass2025[],3,0),"")</f>
        <v>300</v>
      </c>
      <c r="T31" s="27" t="str">
        <f>IFERROR(VLOOKUP(Tableau5[[#This Row],[Numéro]],TableauCadre[],3,0),"")</f>
        <v/>
      </c>
      <c r="U31" s="1" t="str">
        <f>IFERROR(VLOOKUP(Tableau5[[#This Row],[Numéro]],TableauCadre[],4,0),"")</f>
        <v/>
      </c>
      <c r="V31" s="1" t="str">
        <f>IFERROR(VLOOKUP(Tableau5[[#This Row],[Numéro]],TableauCadre[],5,0),"")</f>
        <v/>
      </c>
      <c r="W31" s="1" t="str">
        <f>IFERROR(VLOOKUP(Tableau5[[#This Row],[Numéro]],TableauCadre[],6,0),"")</f>
        <v/>
      </c>
      <c r="X31" s="28" t="str">
        <f>IFERROR(VLOOKUP(Tableau5[[#This Row],[Numéro]],TableauCadre[],7,0),"")</f>
        <v/>
      </c>
    </row>
    <row r="32" spans="1:24" hidden="1" x14ac:dyDescent="0.25">
      <c r="A32" s="1" t="str">
        <f>IF(double!T29=0,"",double!T29)</f>
        <v>011941 H</v>
      </c>
      <c r="B32" s="1" t="str">
        <f>IF(Tableau5[[#This Row],[Numéro]]="","",double!U29)</f>
        <v>AUTREAU BERNARD</v>
      </c>
      <c r="C32" s="23" t="str">
        <f>double!V29</f>
        <v>05047 – BILLARD CLUB SEZANNAIS</v>
      </c>
      <c r="D32" s="27" t="str">
        <f>IFERROR(VLOOKUP(Tableau5[[#This Row],[Numéro]],TableauLibre[],3,0),"")</f>
        <v>R3</v>
      </c>
      <c r="E32" s="1">
        <f>IFERROR(VLOOKUP(Tableau5[[#This Row],[Numéro]],TableauLibre[],4,0),"")</f>
        <v>1</v>
      </c>
      <c r="F32" s="1">
        <f>IFERROR(VLOOKUP(Tableau5[[#This Row],[Numéro]],TableauLibre[],5,0),"")</f>
        <v>1.84</v>
      </c>
      <c r="G32" s="1">
        <f>IFERROR(VLOOKUP(Tableau5[[#This Row],[Numéro]],TableauLibre[],6,0),"")</f>
        <v>1.47</v>
      </c>
      <c r="H32" s="28">
        <f>IFERROR(VLOOKUP(Tableau5[[#This Row],[Numéro]],TableauLibre[],7,0),"")</f>
        <v>2020</v>
      </c>
      <c r="I32" s="27" t="str">
        <f>IFERROR(VLOOKUP(Tableau5[[#This Row],[Numéro]],TableauBande[],3,0),"")</f>
        <v xml:space="preserve">R2 </v>
      </c>
      <c r="J32" s="1">
        <f>IFERROR(VLOOKUP(Tableau5[[#This Row],[Numéro]],TableauBande[],4,0),"")</f>
        <v>1</v>
      </c>
      <c r="K32" s="1">
        <f>IFERROR(VLOOKUP(Tableau5[[#This Row],[Numéro]],TableauBande[],5,0),"")</f>
        <v>1.06</v>
      </c>
      <c r="L32" s="1">
        <f>IFERROR(VLOOKUP(Tableau5[[#This Row],[Numéro]],TableauBande[],6,0),"")</f>
        <v>0.94</v>
      </c>
      <c r="M32" s="28">
        <f>IFERROR(VLOOKUP(Tableau5[[#This Row],[Numéro]],TableauBande[],7,0),"")</f>
        <v>2019</v>
      </c>
      <c r="N32" s="1" t="str">
        <f>IFERROR(VLOOKUP(Tableau5[[#This Row],[Numéro]],Tableau3Bandes[],3,0),"")</f>
        <v xml:space="preserve">R1 </v>
      </c>
      <c r="O32" s="1">
        <f>IFERROR(VLOOKUP(Tableau5[[#This Row],[Numéro]],Tableau3Bandes[],4,0),"")</f>
        <v>1</v>
      </c>
      <c r="P32" s="1">
        <f>IFERROR(VLOOKUP(Tableau5[[#This Row],[Numéro]],Tableau3Bandes[],5,0),"")</f>
        <v>0.222</v>
      </c>
      <c r="Q32" s="1">
        <f>IFERROR(VLOOKUP(Tableau5[[#This Row],[Numéro]],Tableau3Bandes[],6,0),"")</f>
        <v>0.191</v>
      </c>
      <c r="R32" s="1">
        <f>IFERROR(VLOOKUP(Tableau5[[#This Row],[Numéro]],Tableau3Bandes[],7,0),"")</f>
        <v>2023</v>
      </c>
      <c r="S32" s="28" t="str">
        <f>IFERROR(VLOOKUP(Tableau5[[#This Row],[Numéro]],TableauClass2025[],3,0),"")</f>
        <v/>
      </c>
      <c r="T32" s="27" t="str">
        <f>IFERROR(VLOOKUP(Tableau5[[#This Row],[Numéro]],TableauCadre[],3,0),"")</f>
        <v/>
      </c>
      <c r="U32" s="1" t="str">
        <f>IFERROR(VLOOKUP(Tableau5[[#This Row],[Numéro]],TableauCadre[],4,0),"")</f>
        <v/>
      </c>
      <c r="V32" s="1" t="str">
        <f>IFERROR(VLOOKUP(Tableau5[[#This Row],[Numéro]],TableauCadre[],5,0),"")</f>
        <v/>
      </c>
      <c r="W32" s="1" t="str">
        <f>IFERROR(VLOOKUP(Tableau5[[#This Row],[Numéro]],TableauCadre[],6,0),"")</f>
        <v/>
      </c>
      <c r="X32" s="28" t="str">
        <f>IFERROR(VLOOKUP(Tableau5[[#This Row],[Numéro]],TableauCadre[],7,0),"")</f>
        <v/>
      </c>
    </row>
    <row r="33" spans="1:24" hidden="1" x14ac:dyDescent="0.25">
      <c r="A33" s="1" t="str">
        <f>IF(double!T30=0,"",double!T30)</f>
        <v>153258 K</v>
      </c>
      <c r="B33" s="1" t="str">
        <f>IF(Tableau5[[#This Row],[Numéro]]="","",double!U30)</f>
        <v>BABE DAMIEN</v>
      </c>
      <c r="C33" s="23" t="str">
        <f>double!V30</f>
        <v>01041 – COLMAR BILLARD CLUB 71</v>
      </c>
      <c r="D33" s="27" t="str">
        <f>IFERROR(VLOOKUP(Tableau5[[#This Row],[Numéro]],TableauLibre[],3,0),"")</f>
        <v>R2</v>
      </c>
      <c r="E33" s="1">
        <f>IFERROR(VLOOKUP(Tableau5[[#This Row],[Numéro]],TableauLibre[],4,0),"")</f>
        <v>1</v>
      </c>
      <c r="F33" s="1">
        <f>IFERROR(VLOOKUP(Tableau5[[#This Row],[Numéro]],TableauLibre[],5,0),"")</f>
        <v>3.51</v>
      </c>
      <c r="G33" s="1">
        <f>IFERROR(VLOOKUP(Tableau5[[#This Row],[Numéro]],TableauLibre[],6,0),"")</f>
        <v>2.81</v>
      </c>
      <c r="H33" s="28">
        <f>IFERROR(VLOOKUP(Tableau5[[#This Row],[Numéro]],TableauLibre[],7,0),"")</f>
        <v>2022</v>
      </c>
      <c r="I33" s="27" t="str">
        <f>IFERROR(VLOOKUP(Tableau5[[#This Row],[Numéro]],TableauBande[],3,0),"")</f>
        <v xml:space="preserve">N3 </v>
      </c>
      <c r="J33" s="1">
        <f>IFERROR(VLOOKUP(Tableau5[[#This Row],[Numéro]],TableauBande[],4,0),"")</f>
        <v>1</v>
      </c>
      <c r="K33" s="1">
        <f>IFERROR(VLOOKUP(Tableau5[[#This Row],[Numéro]],TableauBande[],5,0),"")</f>
        <v>2.0099999999999998</v>
      </c>
      <c r="L33" s="1">
        <f>IFERROR(VLOOKUP(Tableau5[[#This Row],[Numéro]],TableauBande[],6,0),"")</f>
        <v>1.79</v>
      </c>
      <c r="M33" s="28">
        <f>IFERROR(VLOOKUP(Tableau5[[#This Row],[Numéro]],TableauBande[],7,0),"")</f>
        <v>2025</v>
      </c>
      <c r="N33" s="1" t="str">
        <f>IFERROR(VLOOKUP(Tableau5[[#This Row],[Numéro]],Tableau3Bandes[],3,0),"")</f>
        <v>N2</v>
      </c>
      <c r="O33" s="1">
        <f>IFERROR(VLOOKUP(Tableau5[[#This Row],[Numéro]],Tableau3Bandes[],4,0),"")</f>
        <v>1</v>
      </c>
      <c r="P33" s="1" t="str">
        <f>IFERROR(VLOOKUP(Tableau5[[#This Row],[Numéro]],Tableau3Bandes[],5,0),"")</f>
        <v>—</v>
      </c>
      <c r="Q33" s="1">
        <f>IFERROR(VLOOKUP(Tableau5[[#This Row],[Numéro]],Tableau3Bandes[],6,0),"")</f>
        <v>0.61099999999999999</v>
      </c>
      <c r="R33" s="1">
        <f>IFERROR(VLOOKUP(Tableau5[[#This Row],[Numéro]],Tableau3Bandes[],7,0),"")</f>
        <v>2025</v>
      </c>
      <c r="S33" s="28">
        <f>IFERROR(VLOOKUP(Tableau5[[#This Row],[Numéro]],TableauClass2025[],3,0),"")</f>
        <v>590</v>
      </c>
      <c r="T33" s="27" t="str">
        <f>IFERROR(VLOOKUP(Tableau5[[#This Row],[Numéro]],TableauCadre[],3,0),"")</f>
        <v>R1</v>
      </c>
      <c r="U33" s="1">
        <f>IFERROR(VLOOKUP(Tableau5[[#This Row],[Numéro]],TableauCadre[],4,0),"")</f>
        <v>1</v>
      </c>
      <c r="V33" s="1">
        <f>IFERROR(VLOOKUP(Tableau5[[#This Row],[Numéro]],TableauCadre[],5,0),"")</f>
        <v>3</v>
      </c>
      <c r="W33" s="1">
        <f>IFERROR(VLOOKUP(Tableau5[[#This Row],[Numéro]],TableauCadre[],6,0),"")</f>
        <v>2.4</v>
      </c>
      <c r="X33" s="28">
        <f>IFERROR(VLOOKUP(Tableau5[[#This Row],[Numéro]],TableauCadre[],7,0),"")</f>
        <v>2022</v>
      </c>
    </row>
    <row r="34" spans="1:24" hidden="1" x14ac:dyDescent="0.25">
      <c r="A34" s="1" t="str">
        <f>IF(double!T31=0,"",double!T31)</f>
        <v>010027 R</v>
      </c>
      <c r="B34" s="1" t="str">
        <f>IF(Tableau5[[#This Row],[Numéro]]="","",double!U31)</f>
        <v>BACHMANN ALAIN</v>
      </c>
      <c r="C34" s="23" t="str">
        <f>double!V31</f>
        <v>01006 – AMICALE DE BILLARD ECKBOLSHEIM</v>
      </c>
      <c r="D34" s="27" t="str">
        <f>IFERROR(VLOOKUP(Tableau5[[#This Row],[Numéro]],TableauLibre[],3,0),"")</f>
        <v>R2</v>
      </c>
      <c r="E34" s="1">
        <f>IFERROR(VLOOKUP(Tableau5[[#This Row],[Numéro]],TableauLibre[],4,0),"")</f>
        <v>1</v>
      </c>
      <c r="F34" s="1">
        <f>IFERROR(VLOOKUP(Tableau5[[#This Row],[Numéro]],TableauLibre[],5,0),"")</f>
        <v>2.93</v>
      </c>
      <c r="G34" s="1">
        <f>IFERROR(VLOOKUP(Tableau5[[#This Row],[Numéro]],TableauLibre[],6,0),"")</f>
        <v>2.35</v>
      </c>
      <c r="H34" s="28">
        <f>IFERROR(VLOOKUP(Tableau5[[#This Row],[Numéro]],TableauLibre[],7,0),"")</f>
        <v>2025</v>
      </c>
      <c r="I34" s="27" t="str">
        <f>IFERROR(VLOOKUP(Tableau5[[#This Row],[Numéro]],TableauBande[],3,0),"")</f>
        <v>R1</v>
      </c>
      <c r="J34" s="1">
        <f>IFERROR(VLOOKUP(Tableau5[[#This Row],[Numéro]],TableauBande[],4,0),"")</f>
        <v>1</v>
      </c>
      <c r="K34" s="1">
        <f>IFERROR(VLOOKUP(Tableau5[[#This Row],[Numéro]],TableauBande[],5,0),"")</f>
        <v>1.54</v>
      </c>
      <c r="L34" s="1">
        <f>IFERROR(VLOOKUP(Tableau5[[#This Row],[Numéro]],TableauBande[],6,0),"")</f>
        <v>1.37</v>
      </c>
      <c r="M34" s="28">
        <f>IFERROR(VLOOKUP(Tableau5[[#This Row],[Numéro]],TableauBande[],7,0),"")</f>
        <v>2025</v>
      </c>
      <c r="N34" s="1" t="str">
        <f>IFERROR(VLOOKUP(Tableau5[[#This Row],[Numéro]],Tableau3Bandes[],3,0),"")</f>
        <v xml:space="preserve">R1 </v>
      </c>
      <c r="O34" s="1">
        <f>IFERROR(VLOOKUP(Tableau5[[#This Row],[Numéro]],Tableau3Bandes[],4,0),"")</f>
        <v>1</v>
      </c>
      <c r="P34" s="1">
        <f>IFERROR(VLOOKUP(Tableau5[[#This Row],[Numéro]],Tableau3Bandes[],5,0),"")</f>
        <v>0.39200000000000002</v>
      </c>
      <c r="Q34" s="1">
        <f>IFERROR(VLOOKUP(Tableau5[[#This Row],[Numéro]],Tableau3Bandes[],6,0),"")</f>
        <v>0.33700000000000002</v>
      </c>
      <c r="R34" s="1">
        <f>IFERROR(VLOOKUP(Tableau5[[#This Row],[Numéro]],Tableau3Bandes[],7,0),"")</f>
        <v>2025</v>
      </c>
      <c r="S34" s="28">
        <f>IFERROR(VLOOKUP(Tableau5[[#This Row],[Numéro]],TableauClass2025[],3,0),"")</f>
        <v>372</v>
      </c>
      <c r="T34" s="27" t="str">
        <f>IFERROR(VLOOKUP(Tableau5[[#This Row],[Numéro]],TableauCadre[],3,0),"")</f>
        <v/>
      </c>
      <c r="U34" s="1" t="str">
        <f>IFERROR(VLOOKUP(Tableau5[[#This Row],[Numéro]],TableauCadre[],4,0),"")</f>
        <v/>
      </c>
      <c r="V34" s="1" t="str">
        <f>IFERROR(VLOOKUP(Tableau5[[#This Row],[Numéro]],TableauCadre[],5,0),"")</f>
        <v/>
      </c>
      <c r="W34" s="1" t="str">
        <f>IFERROR(VLOOKUP(Tableau5[[#This Row],[Numéro]],TableauCadre[],6,0),"")</f>
        <v/>
      </c>
      <c r="X34" s="28" t="str">
        <f>IFERROR(VLOOKUP(Tableau5[[#This Row],[Numéro]],TableauCadre[],7,0),"")</f>
        <v/>
      </c>
    </row>
    <row r="35" spans="1:24" hidden="1" x14ac:dyDescent="0.25">
      <c r="A35" s="1" t="str">
        <f>IF(double!T32=0,"",double!T32)</f>
        <v>177596 P</v>
      </c>
      <c r="B35" s="1" t="str">
        <f>IF(Tableau5[[#This Row],[Numéro]]="","",double!U32)</f>
        <v>BAGARD PHILIPPE</v>
      </c>
      <c r="C35" s="23" t="str">
        <f>double!V32</f>
        <v>11023 – BILLARD CLUB NEUVES MAISONS</v>
      </c>
      <c r="D35" s="27" t="str">
        <f>IFERROR(VLOOKUP(Tableau5[[#This Row],[Numéro]],TableauLibre[],3,0),"")</f>
        <v>R4</v>
      </c>
      <c r="E35" s="1">
        <f>IFERROR(VLOOKUP(Tableau5[[#This Row],[Numéro]],TableauLibre[],4,0),"")</f>
        <v>1</v>
      </c>
      <c r="F35" s="1">
        <f>IFERROR(VLOOKUP(Tableau5[[#This Row],[Numéro]],TableauLibre[],5,0),"")</f>
        <v>0.74</v>
      </c>
      <c r="G35" s="1">
        <f>IFERROR(VLOOKUP(Tableau5[[#This Row],[Numéro]],TableauLibre[],6,0),"")</f>
        <v>0.59</v>
      </c>
      <c r="H35" s="28">
        <f>IFERROR(VLOOKUP(Tableau5[[#This Row],[Numéro]],TableauLibre[],7,0),"")</f>
        <v>2025</v>
      </c>
      <c r="I35" s="27" t="str">
        <f>IFERROR(VLOOKUP(Tableau5[[#This Row],[Numéro]],TableauBande[],3,0),"")</f>
        <v/>
      </c>
      <c r="J35" s="1" t="str">
        <f>IFERROR(VLOOKUP(Tableau5[[#This Row],[Numéro]],TableauBande[],4,0),"")</f>
        <v/>
      </c>
      <c r="K35" s="1" t="str">
        <f>IFERROR(VLOOKUP(Tableau5[[#This Row],[Numéro]],TableauBande[],5,0),"")</f>
        <v/>
      </c>
      <c r="L35" s="1" t="str">
        <f>IFERROR(VLOOKUP(Tableau5[[#This Row],[Numéro]],TableauBande[],6,0),"")</f>
        <v/>
      </c>
      <c r="M35" s="28" t="str">
        <f>IFERROR(VLOOKUP(Tableau5[[#This Row],[Numéro]],TableauBande[],7,0),"")</f>
        <v/>
      </c>
      <c r="N35" s="1" t="str">
        <f>IFERROR(VLOOKUP(Tableau5[[#This Row],[Numéro]],Tableau3Bandes[],3,0),"")</f>
        <v>R2</v>
      </c>
      <c r="O35" s="1">
        <f>IFERROR(VLOOKUP(Tableau5[[#This Row],[Numéro]],Tableau3Bandes[],4,0),"")</f>
        <v>1</v>
      </c>
      <c r="P35" s="1">
        <f>IFERROR(VLOOKUP(Tableau5[[#This Row],[Numéro]],Tableau3Bandes[],5,0),"")</f>
        <v>0.158</v>
      </c>
      <c r="Q35" s="1">
        <f>IFERROR(VLOOKUP(Tableau5[[#This Row],[Numéro]],Tableau3Bandes[],6,0),"")</f>
        <v>0.13600000000000001</v>
      </c>
      <c r="R35" s="1">
        <f>IFERROR(VLOOKUP(Tableau5[[#This Row],[Numéro]],Tableau3Bandes[],7,0),"")</f>
        <v>2025</v>
      </c>
      <c r="S35" s="28">
        <f>IFERROR(VLOOKUP(Tableau5[[#This Row],[Numéro]],TableauClass2025[],3,0),"")</f>
        <v>163</v>
      </c>
      <c r="T35" s="27" t="str">
        <f>IFERROR(VLOOKUP(Tableau5[[#This Row],[Numéro]],TableauCadre[],3,0),"")</f>
        <v/>
      </c>
      <c r="U35" s="1" t="str">
        <f>IFERROR(VLOOKUP(Tableau5[[#This Row],[Numéro]],TableauCadre[],4,0),"")</f>
        <v/>
      </c>
      <c r="V35" s="1" t="str">
        <f>IFERROR(VLOOKUP(Tableau5[[#This Row],[Numéro]],TableauCadre[],5,0),"")</f>
        <v/>
      </c>
      <c r="W35" s="1" t="str">
        <f>IFERROR(VLOOKUP(Tableau5[[#This Row],[Numéro]],TableauCadre[],6,0),"")</f>
        <v/>
      </c>
      <c r="X35" s="28" t="str">
        <f>IFERROR(VLOOKUP(Tableau5[[#This Row],[Numéro]],TableauCadre[],7,0),"")</f>
        <v/>
      </c>
    </row>
    <row r="36" spans="1:24" hidden="1" x14ac:dyDescent="0.25">
      <c r="A36" s="1" t="str">
        <f>IF(double!T33=0,"",double!T33)</f>
        <v>124370 M</v>
      </c>
      <c r="B36" s="1" t="str">
        <f>IF(Tableau5[[#This Row],[Numéro]]="","",double!U33)</f>
        <v>BAGNON DAVID</v>
      </c>
      <c r="C36" s="23" t="str">
        <f>double!V33</f>
        <v>11022 – ACADEMIE DE BILLARD SAINT-MAX / NANCY</v>
      </c>
      <c r="D36" s="27" t="str">
        <f>IFERROR(VLOOKUP(Tableau5[[#This Row],[Numéro]],TableauLibre[],3,0),"")</f>
        <v>R3</v>
      </c>
      <c r="E36" s="1">
        <f>IFERROR(VLOOKUP(Tableau5[[#This Row],[Numéro]],TableauLibre[],4,0),"")</f>
        <v>1</v>
      </c>
      <c r="F36" s="1">
        <f>IFERROR(VLOOKUP(Tableau5[[#This Row],[Numéro]],TableauLibre[],5,0),"")</f>
        <v>2.0099999999999998</v>
      </c>
      <c r="G36" s="1">
        <f>IFERROR(VLOOKUP(Tableau5[[#This Row],[Numéro]],TableauLibre[],6,0),"")</f>
        <v>1.61</v>
      </c>
      <c r="H36" s="28">
        <f>IFERROR(VLOOKUP(Tableau5[[#This Row],[Numéro]],TableauLibre[],7,0),"")</f>
        <v>2025</v>
      </c>
      <c r="I36" s="27" t="str">
        <f>IFERROR(VLOOKUP(Tableau5[[#This Row],[Numéro]],TableauBande[],3,0),"")</f>
        <v xml:space="preserve">R2 </v>
      </c>
      <c r="J36" s="1">
        <f>IFERROR(VLOOKUP(Tableau5[[#This Row],[Numéro]],TableauBande[],4,0),"")</f>
        <v>1</v>
      </c>
      <c r="K36" s="1">
        <f>IFERROR(VLOOKUP(Tableau5[[#This Row],[Numéro]],TableauBande[],5,0),"")</f>
        <v>0.82</v>
      </c>
      <c r="L36" s="1">
        <f>IFERROR(VLOOKUP(Tableau5[[#This Row],[Numéro]],TableauBande[],6,0),"")</f>
        <v>0.73</v>
      </c>
      <c r="M36" s="28">
        <f>IFERROR(VLOOKUP(Tableau5[[#This Row],[Numéro]],TableauBande[],7,0),"")</f>
        <v>2022</v>
      </c>
      <c r="N36" s="1" t="str">
        <f>IFERROR(VLOOKUP(Tableau5[[#This Row],[Numéro]],Tableau3Bandes[],3,0),"")</f>
        <v>R1</v>
      </c>
      <c r="O36" s="1">
        <f>IFERROR(VLOOKUP(Tableau5[[#This Row],[Numéro]],Tableau3Bandes[],4,0),"")</f>
        <v>1</v>
      </c>
      <c r="P36" s="1">
        <f>IFERROR(VLOOKUP(Tableau5[[#This Row],[Numéro]],Tableau3Bandes[],5,0),"")</f>
        <v>0.29299999999999998</v>
      </c>
      <c r="Q36" s="1">
        <f>IFERROR(VLOOKUP(Tableau5[[#This Row],[Numéro]],Tableau3Bandes[],6,0),"")</f>
        <v>0.252</v>
      </c>
      <c r="R36" s="1">
        <f>IFERROR(VLOOKUP(Tableau5[[#This Row],[Numéro]],Tableau3Bandes[],7,0),"")</f>
        <v>2025</v>
      </c>
      <c r="S36" s="28">
        <f>IFERROR(VLOOKUP(Tableau5[[#This Row],[Numéro]],TableauClass2025[],3,0),"")</f>
        <v>268</v>
      </c>
      <c r="T36" s="27" t="str">
        <f>IFERROR(VLOOKUP(Tableau5[[#This Row],[Numéro]],TableauCadre[],3,0),"")</f>
        <v/>
      </c>
      <c r="U36" s="1" t="str">
        <f>IFERROR(VLOOKUP(Tableau5[[#This Row],[Numéro]],TableauCadre[],4,0),"")</f>
        <v/>
      </c>
      <c r="V36" s="1" t="str">
        <f>IFERROR(VLOOKUP(Tableau5[[#This Row],[Numéro]],TableauCadre[],5,0),"")</f>
        <v/>
      </c>
      <c r="W36" s="1" t="str">
        <f>IFERROR(VLOOKUP(Tableau5[[#This Row],[Numéro]],TableauCadre[],6,0),"")</f>
        <v/>
      </c>
      <c r="X36" s="28" t="str">
        <f>IFERROR(VLOOKUP(Tableau5[[#This Row],[Numéro]],TableauCadre[],7,0),"")</f>
        <v/>
      </c>
    </row>
    <row r="37" spans="1:24" hidden="1" x14ac:dyDescent="0.25">
      <c r="A37" s="1" t="str">
        <f>IF(double!T34=0,"",double!T34)</f>
        <v>156068 P</v>
      </c>
      <c r="B37" s="1" t="str">
        <f>IF(Tableau5[[#This Row],[Numéro]]="","",double!U34)</f>
        <v>BAIETTI PASCAL</v>
      </c>
      <c r="C37" s="23" t="str">
        <f>double!V34</f>
        <v>11022 – ACADEMIE DE BILLARD SAINT-MAX / NANCY</v>
      </c>
      <c r="D37" s="27" t="str">
        <f>IFERROR(VLOOKUP(Tableau5[[#This Row],[Numéro]],TableauLibre[],3,0),"")</f>
        <v>R4</v>
      </c>
      <c r="E37" s="1">
        <f>IFERROR(VLOOKUP(Tableau5[[#This Row],[Numéro]],TableauLibre[],4,0),"")</f>
        <v>1</v>
      </c>
      <c r="F37" s="1">
        <f>IFERROR(VLOOKUP(Tableau5[[#This Row],[Numéro]],TableauLibre[],5,0),"")</f>
        <v>0.38</v>
      </c>
      <c r="G37" s="1">
        <f>IFERROR(VLOOKUP(Tableau5[[#This Row],[Numéro]],TableauLibre[],6,0),"")</f>
        <v>0.31</v>
      </c>
      <c r="H37" s="28">
        <f>IFERROR(VLOOKUP(Tableau5[[#This Row],[Numéro]],TableauLibre[],7,0),"")</f>
        <v>2018</v>
      </c>
      <c r="I37" s="27" t="str">
        <f>IFERROR(VLOOKUP(Tableau5[[#This Row],[Numéro]],TableauBande[],3,0),"")</f>
        <v/>
      </c>
      <c r="J37" s="1" t="str">
        <f>IFERROR(VLOOKUP(Tableau5[[#This Row],[Numéro]],TableauBande[],4,0),"")</f>
        <v/>
      </c>
      <c r="K37" s="1" t="str">
        <f>IFERROR(VLOOKUP(Tableau5[[#This Row],[Numéro]],TableauBande[],5,0),"")</f>
        <v/>
      </c>
      <c r="L37" s="1" t="str">
        <f>IFERROR(VLOOKUP(Tableau5[[#This Row],[Numéro]],TableauBande[],6,0),"")</f>
        <v/>
      </c>
      <c r="M37" s="28" t="str">
        <f>IFERROR(VLOOKUP(Tableau5[[#This Row],[Numéro]],TableauBande[],7,0),"")</f>
        <v/>
      </c>
      <c r="N37" s="1" t="str">
        <f>IFERROR(VLOOKUP(Tableau5[[#This Row],[Numéro]],Tableau3Bandes[],3,0),"")</f>
        <v/>
      </c>
      <c r="O37" s="1" t="str">
        <f>IFERROR(VLOOKUP(Tableau5[[#This Row],[Numéro]],Tableau3Bandes[],4,0),"")</f>
        <v/>
      </c>
      <c r="P37" s="1" t="str">
        <f>IFERROR(VLOOKUP(Tableau5[[#This Row],[Numéro]],Tableau3Bandes[],5,0),"")</f>
        <v/>
      </c>
      <c r="Q37" s="1" t="str">
        <f>IFERROR(VLOOKUP(Tableau5[[#This Row],[Numéro]],Tableau3Bandes[],6,0),"")</f>
        <v/>
      </c>
      <c r="R37" s="1" t="str">
        <f>IFERROR(VLOOKUP(Tableau5[[#This Row],[Numéro]],Tableau3Bandes[],7,0),"")</f>
        <v/>
      </c>
      <c r="S37" s="28" t="str">
        <f>IFERROR(VLOOKUP(Tableau5[[#This Row],[Numéro]],TableauClass2025[],3,0),"")</f>
        <v/>
      </c>
      <c r="T37" s="27" t="str">
        <f>IFERROR(VLOOKUP(Tableau5[[#This Row],[Numéro]],TableauCadre[],3,0),"")</f>
        <v/>
      </c>
      <c r="U37" s="1" t="str">
        <f>IFERROR(VLOOKUP(Tableau5[[#This Row],[Numéro]],TableauCadre[],4,0),"")</f>
        <v/>
      </c>
      <c r="V37" s="1" t="str">
        <f>IFERROR(VLOOKUP(Tableau5[[#This Row],[Numéro]],TableauCadre[],5,0),"")</f>
        <v/>
      </c>
      <c r="W37" s="1" t="str">
        <f>IFERROR(VLOOKUP(Tableau5[[#This Row],[Numéro]],TableauCadre[],6,0),"")</f>
        <v/>
      </c>
      <c r="X37" s="28" t="str">
        <f>IFERROR(VLOOKUP(Tableau5[[#This Row],[Numéro]],TableauCadre[],7,0),"")</f>
        <v/>
      </c>
    </row>
    <row r="38" spans="1:24" hidden="1" x14ac:dyDescent="0.25">
      <c r="A38" s="1" t="str">
        <f>IF(double!T35=0,"",double!T35)</f>
        <v>142761 V</v>
      </c>
      <c r="B38" s="1" t="str">
        <f>IF(Tableau5[[#This Row],[Numéro]]="","",double!U35)</f>
        <v>BAILLET MICHEL</v>
      </c>
      <c r="C38" s="23" t="str">
        <f>double!V35</f>
        <v>01010 – B.C. LINGOLSHEIM</v>
      </c>
      <c r="D38" s="27" t="str">
        <f>IFERROR(VLOOKUP(Tableau5[[#This Row],[Numéro]],TableauLibre[],3,0),"")</f>
        <v>R4</v>
      </c>
      <c r="E38" s="1">
        <f>IFERROR(VLOOKUP(Tableau5[[#This Row],[Numéro]],TableauLibre[],4,0),"")</f>
        <v>1</v>
      </c>
      <c r="F38" s="1">
        <f>IFERROR(VLOOKUP(Tableau5[[#This Row],[Numéro]],TableauLibre[],5,0),"")</f>
        <v>0.9</v>
      </c>
      <c r="G38" s="1">
        <f>IFERROR(VLOOKUP(Tableau5[[#This Row],[Numéro]],TableauLibre[],6,0),"")</f>
        <v>0.72</v>
      </c>
      <c r="H38" s="28">
        <f>IFERROR(VLOOKUP(Tableau5[[#This Row],[Numéro]],TableauLibre[],7,0),"")</f>
        <v>2017</v>
      </c>
      <c r="I38" s="27" t="str">
        <f>IFERROR(VLOOKUP(Tableau5[[#This Row],[Numéro]],TableauBande[],3,0),"")</f>
        <v/>
      </c>
      <c r="J38" s="1" t="str">
        <f>IFERROR(VLOOKUP(Tableau5[[#This Row],[Numéro]],TableauBande[],4,0),"")</f>
        <v/>
      </c>
      <c r="K38" s="1" t="str">
        <f>IFERROR(VLOOKUP(Tableau5[[#This Row],[Numéro]],TableauBande[],5,0),"")</f>
        <v/>
      </c>
      <c r="L38" s="1" t="str">
        <f>IFERROR(VLOOKUP(Tableau5[[#This Row],[Numéro]],TableauBande[],6,0),"")</f>
        <v/>
      </c>
      <c r="M38" s="28" t="str">
        <f>IFERROR(VLOOKUP(Tableau5[[#This Row],[Numéro]],TableauBande[],7,0),"")</f>
        <v/>
      </c>
      <c r="N38" s="1" t="str">
        <f>IFERROR(VLOOKUP(Tableau5[[#This Row],[Numéro]],Tableau3Bandes[],3,0),"")</f>
        <v/>
      </c>
      <c r="O38" s="1" t="str">
        <f>IFERROR(VLOOKUP(Tableau5[[#This Row],[Numéro]],Tableau3Bandes[],4,0),"")</f>
        <v/>
      </c>
      <c r="P38" s="1" t="str">
        <f>IFERROR(VLOOKUP(Tableau5[[#This Row],[Numéro]],Tableau3Bandes[],5,0),"")</f>
        <v/>
      </c>
      <c r="Q38" s="1" t="str">
        <f>IFERROR(VLOOKUP(Tableau5[[#This Row],[Numéro]],Tableau3Bandes[],6,0),"")</f>
        <v/>
      </c>
      <c r="R38" s="1" t="str">
        <f>IFERROR(VLOOKUP(Tableau5[[#This Row],[Numéro]],Tableau3Bandes[],7,0),"")</f>
        <v/>
      </c>
      <c r="S38" s="28" t="str">
        <f>IFERROR(VLOOKUP(Tableau5[[#This Row],[Numéro]],TableauClass2025[],3,0),"")</f>
        <v/>
      </c>
      <c r="T38" s="27" t="str">
        <f>IFERROR(VLOOKUP(Tableau5[[#This Row],[Numéro]],TableauCadre[],3,0),"")</f>
        <v/>
      </c>
      <c r="U38" s="1" t="str">
        <f>IFERROR(VLOOKUP(Tableau5[[#This Row],[Numéro]],TableauCadre[],4,0),"")</f>
        <v/>
      </c>
      <c r="V38" s="1" t="str">
        <f>IFERROR(VLOOKUP(Tableau5[[#This Row],[Numéro]],TableauCadre[],5,0),"")</f>
        <v/>
      </c>
      <c r="W38" s="1" t="str">
        <f>IFERROR(VLOOKUP(Tableau5[[#This Row],[Numéro]],TableauCadre[],6,0),"")</f>
        <v/>
      </c>
      <c r="X38" s="28" t="str">
        <f>IFERROR(VLOOKUP(Tableau5[[#This Row],[Numéro]],TableauCadre[],7,0),"")</f>
        <v/>
      </c>
    </row>
    <row r="39" spans="1:24" hidden="1" x14ac:dyDescent="0.25">
      <c r="A39" s="1" t="str">
        <f>IF(double!T36=0,"",double!T36)</f>
        <v>010018 I</v>
      </c>
      <c r="B39" s="1" t="str">
        <f>IF(Tableau5[[#This Row],[Numéro]]="","",double!U36)</f>
        <v>BALL JEAN PIERRE</v>
      </c>
      <c r="C39" s="23" t="str">
        <f>double!V36</f>
        <v>01004 – B.C. BISCHHEIM</v>
      </c>
      <c r="D39" s="27" t="str">
        <f>IFERROR(VLOOKUP(Tableau5[[#This Row],[Numéro]],TableauLibre[],3,0),"")</f>
        <v>R2</v>
      </c>
      <c r="E39" s="1">
        <f>IFERROR(VLOOKUP(Tableau5[[#This Row],[Numéro]],TableauLibre[],4,0),"")</f>
        <v>1</v>
      </c>
      <c r="F39" s="1">
        <f>IFERROR(VLOOKUP(Tableau5[[#This Row],[Numéro]],TableauLibre[],5,0),"")</f>
        <v>2.44</v>
      </c>
      <c r="G39" s="1">
        <f>IFERROR(VLOOKUP(Tableau5[[#This Row],[Numéro]],TableauLibre[],6,0),"")</f>
        <v>1.95</v>
      </c>
      <c r="H39" s="28">
        <f>IFERROR(VLOOKUP(Tableau5[[#This Row],[Numéro]],TableauLibre[],7,0),"")</f>
        <v>2014</v>
      </c>
      <c r="I39" s="27" t="str">
        <f>IFERROR(VLOOKUP(Tableau5[[#This Row],[Numéro]],TableauBande[],3,0),"")</f>
        <v/>
      </c>
      <c r="J39" s="1" t="str">
        <f>IFERROR(VLOOKUP(Tableau5[[#This Row],[Numéro]],TableauBande[],4,0),"")</f>
        <v/>
      </c>
      <c r="K39" s="1" t="str">
        <f>IFERROR(VLOOKUP(Tableau5[[#This Row],[Numéro]],TableauBande[],5,0),"")</f>
        <v/>
      </c>
      <c r="L39" s="1" t="str">
        <f>IFERROR(VLOOKUP(Tableau5[[#This Row],[Numéro]],TableauBande[],6,0),"")</f>
        <v/>
      </c>
      <c r="M39" s="28" t="str">
        <f>IFERROR(VLOOKUP(Tableau5[[#This Row],[Numéro]],TableauBande[],7,0),"")</f>
        <v/>
      </c>
      <c r="N39" s="1" t="str">
        <f>IFERROR(VLOOKUP(Tableau5[[#This Row],[Numéro]],Tableau3Bandes[],3,0),"")</f>
        <v xml:space="preserve">N3 </v>
      </c>
      <c r="O39" s="1">
        <f>IFERROR(VLOOKUP(Tableau5[[#This Row],[Numéro]],Tableau3Bandes[],4,0),"")</f>
        <v>1</v>
      </c>
      <c r="P39" s="1">
        <f>IFERROR(VLOOKUP(Tableau5[[#This Row],[Numéro]],Tableau3Bandes[],5,0),"")</f>
        <v>0.43</v>
      </c>
      <c r="Q39" s="1">
        <f>IFERROR(VLOOKUP(Tableau5[[#This Row],[Numéro]],Tableau3Bandes[],6,0),"")</f>
        <v>0.36899999999999999</v>
      </c>
      <c r="R39" s="1">
        <f>IFERROR(VLOOKUP(Tableau5[[#This Row],[Numéro]],Tableau3Bandes[],7,0),"")</f>
        <v>2022</v>
      </c>
      <c r="S39" s="28" t="str">
        <f>IFERROR(VLOOKUP(Tableau5[[#This Row],[Numéro]],TableauClass2025[],3,0),"")</f>
        <v/>
      </c>
      <c r="T39" s="27" t="str">
        <f>IFERROR(VLOOKUP(Tableau5[[#This Row],[Numéro]],TableauCadre[],3,0),"")</f>
        <v/>
      </c>
      <c r="U39" s="1" t="str">
        <f>IFERROR(VLOOKUP(Tableau5[[#This Row],[Numéro]],TableauCadre[],4,0),"")</f>
        <v/>
      </c>
      <c r="V39" s="1" t="str">
        <f>IFERROR(VLOOKUP(Tableau5[[#This Row],[Numéro]],TableauCadre[],5,0),"")</f>
        <v/>
      </c>
      <c r="W39" s="1" t="str">
        <f>IFERROR(VLOOKUP(Tableau5[[#This Row],[Numéro]],TableauCadre[],6,0),"")</f>
        <v/>
      </c>
      <c r="X39" s="28" t="str">
        <f>IFERROR(VLOOKUP(Tableau5[[#This Row],[Numéro]],TableauCadre[],7,0),"")</f>
        <v/>
      </c>
    </row>
    <row r="40" spans="1:24" hidden="1" x14ac:dyDescent="0.25">
      <c r="A40" s="1" t="str">
        <f>IF(double!T37=0,"",double!T37)</f>
        <v>014998 W</v>
      </c>
      <c r="B40" s="1" t="str">
        <f>IF(Tableau5[[#This Row],[Numéro]]="","",double!U37)</f>
        <v>BALZINGER PASCAL</v>
      </c>
      <c r="C40" s="23" t="str">
        <f>double!V37</f>
        <v>11034 – BILLARD CLUB EPINAL</v>
      </c>
      <c r="D40" s="27" t="str">
        <f>IFERROR(VLOOKUP(Tableau5[[#This Row],[Numéro]],TableauLibre[],3,0),"")</f>
        <v>R3</v>
      </c>
      <c r="E40" s="1">
        <f>IFERROR(VLOOKUP(Tableau5[[#This Row],[Numéro]],TableauLibre[],4,0),"")</f>
        <v>1</v>
      </c>
      <c r="F40" s="1">
        <f>IFERROR(VLOOKUP(Tableau5[[#This Row],[Numéro]],TableauLibre[],5,0),"")</f>
        <v>1.28</v>
      </c>
      <c r="G40" s="1">
        <f>IFERROR(VLOOKUP(Tableau5[[#This Row],[Numéro]],TableauLibre[],6,0),"")</f>
        <v>1.02</v>
      </c>
      <c r="H40" s="28">
        <f>IFERROR(VLOOKUP(Tableau5[[#This Row],[Numéro]],TableauLibre[],7,0),"")</f>
        <v>2016</v>
      </c>
      <c r="I40" s="27" t="str">
        <f>IFERROR(VLOOKUP(Tableau5[[#This Row],[Numéro]],TableauBande[],3,0),"")</f>
        <v>R2</v>
      </c>
      <c r="J40" s="1">
        <f>IFERROR(VLOOKUP(Tableau5[[#This Row],[Numéro]],TableauBande[],4,0),"")</f>
        <v>1</v>
      </c>
      <c r="K40" s="1">
        <f>IFERROR(VLOOKUP(Tableau5[[#This Row],[Numéro]],TableauBande[],5,0),"")</f>
        <v>0.73</v>
      </c>
      <c r="L40" s="1">
        <f>IFERROR(VLOOKUP(Tableau5[[#This Row],[Numéro]],TableauBande[],6,0),"")</f>
        <v>0.65</v>
      </c>
      <c r="M40" s="28">
        <f>IFERROR(VLOOKUP(Tableau5[[#This Row],[Numéro]],TableauBande[],7,0),"")</f>
        <v>2017</v>
      </c>
      <c r="N40" s="1" t="str">
        <f>IFERROR(VLOOKUP(Tableau5[[#This Row],[Numéro]],Tableau3Bandes[],3,0),"")</f>
        <v xml:space="preserve">R1 </v>
      </c>
      <c r="O40" s="1">
        <f>IFERROR(VLOOKUP(Tableau5[[#This Row],[Numéro]],Tableau3Bandes[],4,0),"")</f>
        <v>1</v>
      </c>
      <c r="P40" s="1">
        <f>IFERROR(VLOOKUP(Tableau5[[#This Row],[Numéro]],Tableau3Bandes[],5,0),"")</f>
        <v>0.38</v>
      </c>
      <c r="Q40" s="1">
        <f>IFERROR(VLOOKUP(Tableau5[[#This Row],[Numéro]],Tableau3Bandes[],6,0),"")</f>
        <v>0.32700000000000001</v>
      </c>
      <c r="R40" s="1">
        <f>IFERROR(VLOOKUP(Tableau5[[#This Row],[Numéro]],Tableau3Bandes[],7,0),"")</f>
        <v>2025</v>
      </c>
      <c r="S40" s="28">
        <f>IFERROR(VLOOKUP(Tableau5[[#This Row],[Numéro]],TableauClass2025[],3,0),"")</f>
        <v>329</v>
      </c>
      <c r="T40" s="27" t="str">
        <f>IFERROR(VLOOKUP(Tableau5[[#This Row],[Numéro]],TableauCadre[],3,0),"")</f>
        <v/>
      </c>
      <c r="U40" s="1" t="str">
        <f>IFERROR(VLOOKUP(Tableau5[[#This Row],[Numéro]],TableauCadre[],4,0),"")</f>
        <v/>
      </c>
      <c r="V40" s="1" t="str">
        <f>IFERROR(VLOOKUP(Tableau5[[#This Row],[Numéro]],TableauCadre[],5,0),"")</f>
        <v/>
      </c>
      <c r="W40" s="1" t="str">
        <f>IFERROR(VLOOKUP(Tableau5[[#This Row],[Numéro]],TableauCadre[],6,0),"")</f>
        <v/>
      </c>
      <c r="X40" s="28" t="str">
        <f>IFERROR(VLOOKUP(Tableau5[[#This Row],[Numéro]],TableauCadre[],7,0),"")</f>
        <v/>
      </c>
    </row>
    <row r="41" spans="1:24" hidden="1" x14ac:dyDescent="0.25">
      <c r="A41" s="1" t="str">
        <f>IF(double!T38=0,"",double!T38)</f>
        <v>014999 X</v>
      </c>
      <c r="B41" s="1" t="str">
        <f>IF(Tableau5[[#This Row],[Numéro]]="","",double!U38)</f>
        <v>BALZINGER RENE</v>
      </c>
      <c r="C41" s="23" t="str">
        <f>double!V38</f>
        <v>11064 – BILLARD CLUB ELOYES</v>
      </c>
      <c r="D41" s="27" t="str">
        <f>IFERROR(VLOOKUP(Tableau5[[#This Row],[Numéro]],TableauLibre[],3,0),"")</f>
        <v>R3</v>
      </c>
      <c r="E41" s="1">
        <f>IFERROR(VLOOKUP(Tableau5[[#This Row],[Numéro]],TableauLibre[],4,0),"")</f>
        <v>1</v>
      </c>
      <c r="F41" s="1">
        <f>IFERROR(VLOOKUP(Tableau5[[#This Row],[Numéro]],TableauLibre[],5,0),"")</f>
        <v>1.21</v>
      </c>
      <c r="G41" s="1">
        <f>IFERROR(VLOOKUP(Tableau5[[#This Row],[Numéro]],TableauLibre[],6,0),"")</f>
        <v>0.96</v>
      </c>
      <c r="H41" s="28">
        <f>IFERROR(VLOOKUP(Tableau5[[#This Row],[Numéro]],TableauLibre[],7,0),"")</f>
        <v>2016</v>
      </c>
      <c r="I41" s="27" t="str">
        <f>IFERROR(VLOOKUP(Tableau5[[#This Row],[Numéro]],TableauBande[],3,0),"")</f>
        <v>R2</v>
      </c>
      <c r="J41" s="1">
        <f>IFERROR(VLOOKUP(Tableau5[[#This Row],[Numéro]],TableauBande[],4,0),"")</f>
        <v>1</v>
      </c>
      <c r="K41" s="1">
        <f>IFERROR(VLOOKUP(Tableau5[[#This Row],[Numéro]],TableauBande[],5,0),"")</f>
        <v>0.57999999999999996</v>
      </c>
      <c r="L41" s="1">
        <f>IFERROR(VLOOKUP(Tableau5[[#This Row],[Numéro]],TableauBande[],6,0),"")</f>
        <v>0.52</v>
      </c>
      <c r="M41" s="28">
        <f>IFERROR(VLOOKUP(Tableau5[[#This Row],[Numéro]],TableauBande[],7,0),"")</f>
        <v>2013</v>
      </c>
      <c r="N41" s="1" t="str">
        <f>IFERROR(VLOOKUP(Tableau5[[#This Row],[Numéro]],Tableau3Bandes[],3,0),"")</f>
        <v>R1</v>
      </c>
      <c r="O41" s="1">
        <f>IFERROR(VLOOKUP(Tableau5[[#This Row],[Numéro]],Tableau3Bandes[],4,0),"")</f>
        <v>1</v>
      </c>
      <c r="P41" s="1">
        <f>IFERROR(VLOOKUP(Tableau5[[#This Row],[Numéro]],Tableau3Bandes[],5,0),"")</f>
        <v>0.28199999999999997</v>
      </c>
      <c r="Q41" s="1">
        <f>IFERROR(VLOOKUP(Tableau5[[#This Row],[Numéro]],Tableau3Bandes[],6,0),"")</f>
        <v>0.24299999999999999</v>
      </c>
      <c r="R41" s="1">
        <f>IFERROR(VLOOKUP(Tableau5[[#This Row],[Numéro]],Tableau3Bandes[],7,0),"")</f>
        <v>2025</v>
      </c>
      <c r="S41" s="28">
        <f>IFERROR(VLOOKUP(Tableau5[[#This Row],[Numéro]],TableauClass2025[],3,0),"")</f>
        <v>230</v>
      </c>
      <c r="T41" s="27" t="str">
        <f>IFERROR(VLOOKUP(Tableau5[[#This Row],[Numéro]],TableauCadre[],3,0),"")</f>
        <v/>
      </c>
      <c r="U41" s="1" t="str">
        <f>IFERROR(VLOOKUP(Tableau5[[#This Row],[Numéro]],TableauCadre[],4,0),"")</f>
        <v/>
      </c>
      <c r="V41" s="1" t="str">
        <f>IFERROR(VLOOKUP(Tableau5[[#This Row],[Numéro]],TableauCadre[],5,0),"")</f>
        <v/>
      </c>
      <c r="W41" s="1" t="str">
        <f>IFERROR(VLOOKUP(Tableau5[[#This Row],[Numéro]],TableauCadre[],6,0),"")</f>
        <v/>
      </c>
      <c r="X41" s="28" t="str">
        <f>IFERROR(VLOOKUP(Tableau5[[#This Row],[Numéro]],TableauCadre[],7,0),"")</f>
        <v/>
      </c>
    </row>
    <row r="42" spans="1:24" hidden="1" x14ac:dyDescent="0.25">
      <c r="A42" s="1" t="str">
        <f>IF(double!T39=0,"",double!T39)</f>
        <v>011766 O</v>
      </c>
      <c r="B42" s="1" t="str">
        <f>IF(Tableau5[[#This Row],[Numéro]]="","",double!U39)</f>
        <v>BANCHET MICHEL</v>
      </c>
      <c r="C42" s="23" t="str">
        <f>double!V39</f>
        <v>05041 – BILLARD CLUB DE GRAUVES</v>
      </c>
      <c r="D42" s="27" t="str">
        <f>IFERROR(VLOOKUP(Tableau5[[#This Row],[Numéro]],TableauLibre[],3,0),"")</f>
        <v xml:space="preserve">N2 </v>
      </c>
      <c r="E42" s="1">
        <f>IFERROR(VLOOKUP(Tableau5[[#This Row],[Numéro]],TableauLibre[],4,0),"")</f>
        <v>1</v>
      </c>
      <c r="F42" s="1" t="str">
        <f>IFERROR(VLOOKUP(Tableau5[[#This Row],[Numéro]],TableauLibre[],5,0),"")</f>
        <v>—</v>
      </c>
      <c r="G42" s="1">
        <f>IFERROR(VLOOKUP(Tableau5[[#This Row],[Numéro]],TableauLibre[],6,0),"")</f>
        <v>10.56</v>
      </c>
      <c r="H42" s="28">
        <f>IFERROR(VLOOKUP(Tableau5[[#This Row],[Numéro]],TableauLibre[],7,0),"")</f>
        <v>2011</v>
      </c>
      <c r="I42" s="27" t="str">
        <f>IFERROR(VLOOKUP(Tableau5[[#This Row],[Numéro]],TableauBande[],3,0),"")</f>
        <v xml:space="preserve">R1 </v>
      </c>
      <c r="J42" s="1">
        <f>IFERROR(VLOOKUP(Tableau5[[#This Row],[Numéro]],TableauBande[],4,0),"")</f>
        <v>1</v>
      </c>
      <c r="K42" s="1">
        <f>IFERROR(VLOOKUP(Tableau5[[#This Row],[Numéro]],TableauBande[],5,0),"")</f>
        <v>1.76</v>
      </c>
      <c r="L42" s="1">
        <f>IFERROR(VLOOKUP(Tableau5[[#This Row],[Numéro]],TableauBande[],6,0),"")</f>
        <v>1.57</v>
      </c>
      <c r="M42" s="28">
        <f>IFERROR(VLOOKUP(Tableau5[[#This Row],[Numéro]],TableauBande[],7,0),"")</f>
        <v>2013</v>
      </c>
      <c r="N42" s="1" t="str">
        <f>IFERROR(VLOOKUP(Tableau5[[#This Row],[Numéro]],Tableau3Bandes[],3,0),"")</f>
        <v>N3</v>
      </c>
      <c r="O42" s="1">
        <f>IFERROR(VLOOKUP(Tableau5[[#This Row],[Numéro]],Tableau3Bandes[],4,0),"")</f>
        <v>1</v>
      </c>
      <c r="P42" s="1">
        <f>IFERROR(VLOOKUP(Tableau5[[#This Row],[Numéro]],Tableau3Bandes[],5,0),"")</f>
        <v>0.42699999999999999</v>
      </c>
      <c r="Q42" s="1">
        <f>IFERROR(VLOOKUP(Tableau5[[#This Row],[Numéro]],Tableau3Bandes[],6,0),"")</f>
        <v>0.36699999999999999</v>
      </c>
      <c r="R42" s="1">
        <f>IFERROR(VLOOKUP(Tableau5[[#This Row],[Numéro]],Tableau3Bandes[],7,0),"")</f>
        <v>2025</v>
      </c>
      <c r="S42" s="28">
        <f>IFERROR(VLOOKUP(Tableau5[[#This Row],[Numéro]],TableauClass2025[],3,0),"")</f>
        <v>333</v>
      </c>
      <c r="T42" s="27" t="str">
        <f>IFERROR(VLOOKUP(Tableau5[[#This Row],[Numéro]],TableauCadre[],3,0),"")</f>
        <v xml:space="preserve">N3 </v>
      </c>
      <c r="U42" s="1">
        <f>IFERROR(VLOOKUP(Tableau5[[#This Row],[Numéro]],TableauCadre[],4,0),"")</f>
        <v>1</v>
      </c>
      <c r="V42" s="1">
        <f>IFERROR(VLOOKUP(Tableau5[[#This Row],[Numéro]],TableauCadre[],5,0),"")</f>
        <v>6.85</v>
      </c>
      <c r="W42" s="1">
        <f>IFERROR(VLOOKUP(Tableau5[[#This Row],[Numéro]],TableauCadre[],6,0),"")</f>
        <v>5.48</v>
      </c>
      <c r="X42" s="28">
        <f>IFERROR(VLOOKUP(Tableau5[[#This Row],[Numéro]],TableauCadre[],7,0),"")</f>
        <v>2017</v>
      </c>
    </row>
    <row r="43" spans="1:24" hidden="1" x14ac:dyDescent="0.25">
      <c r="A43" s="1" t="str">
        <f>IF(double!T40=0,"",double!T40)</f>
        <v>015300 M</v>
      </c>
      <c r="B43" s="1" t="str">
        <f>IF(Tableau5[[#This Row],[Numéro]]="","",double!U40)</f>
        <v>BANNEROT ALAIN</v>
      </c>
      <c r="C43" s="23" t="str">
        <f>double!V40</f>
        <v>11044 – SAINT-DIE DES VOSGES BILLARD</v>
      </c>
      <c r="D43" s="27" t="str">
        <f>IFERROR(VLOOKUP(Tableau5[[#This Row],[Numéro]],TableauLibre[],3,0),"")</f>
        <v xml:space="preserve">R4 </v>
      </c>
      <c r="E43" s="1">
        <f>IFERROR(VLOOKUP(Tableau5[[#This Row],[Numéro]],TableauLibre[],4,0),"")</f>
        <v>1</v>
      </c>
      <c r="F43" s="1">
        <f>IFERROR(VLOOKUP(Tableau5[[#This Row],[Numéro]],TableauLibre[],5,0),"")</f>
        <v>1.06</v>
      </c>
      <c r="G43" s="1">
        <f>IFERROR(VLOOKUP(Tableau5[[#This Row],[Numéro]],TableauLibre[],6,0),"")</f>
        <v>0.84</v>
      </c>
      <c r="H43" s="28">
        <f>IFERROR(VLOOKUP(Tableau5[[#This Row],[Numéro]],TableauLibre[],7,0),"")</f>
        <v>2024</v>
      </c>
      <c r="I43" s="27" t="str">
        <f>IFERROR(VLOOKUP(Tableau5[[#This Row],[Numéro]],TableauBande[],3,0),"")</f>
        <v>R2</v>
      </c>
      <c r="J43" s="1">
        <f>IFERROR(VLOOKUP(Tableau5[[#This Row],[Numéro]],TableauBande[],4,0),"")</f>
        <v>1</v>
      </c>
      <c r="K43" s="1">
        <f>IFERROR(VLOOKUP(Tableau5[[#This Row],[Numéro]],TableauBande[],5,0),"")</f>
        <v>0.51</v>
      </c>
      <c r="L43" s="1">
        <f>IFERROR(VLOOKUP(Tableau5[[#This Row],[Numéro]],TableauBande[],6,0),"")</f>
        <v>0.45</v>
      </c>
      <c r="M43" s="28">
        <f>IFERROR(VLOOKUP(Tableau5[[#This Row],[Numéro]],TableauBande[],7,0),"")</f>
        <v>2024</v>
      </c>
      <c r="N43" s="1" t="str">
        <f>IFERROR(VLOOKUP(Tableau5[[#This Row],[Numéro]],Tableau3Bandes[],3,0),"")</f>
        <v>R2</v>
      </c>
      <c r="O43" s="1">
        <f>IFERROR(VLOOKUP(Tableau5[[#This Row],[Numéro]],Tableau3Bandes[],4,0),"")</f>
        <v>1</v>
      </c>
      <c r="P43" s="1">
        <f>IFERROR(VLOOKUP(Tableau5[[#This Row],[Numéro]],Tableau3Bandes[],5,0),"")</f>
        <v>0.19500000000000001</v>
      </c>
      <c r="Q43" s="1">
        <f>IFERROR(VLOOKUP(Tableau5[[#This Row],[Numéro]],Tableau3Bandes[],6,0),"")</f>
        <v>0.16800000000000001</v>
      </c>
      <c r="R43" s="1">
        <f>IFERROR(VLOOKUP(Tableau5[[#This Row],[Numéro]],Tableau3Bandes[],7,0),"")</f>
        <v>2012</v>
      </c>
      <c r="S43" s="28" t="str">
        <f>IFERROR(VLOOKUP(Tableau5[[#This Row],[Numéro]],TableauClass2025[],3,0),"")</f>
        <v/>
      </c>
      <c r="T43" s="27" t="str">
        <f>IFERROR(VLOOKUP(Tableau5[[#This Row],[Numéro]],TableauCadre[],3,0),"")</f>
        <v/>
      </c>
      <c r="U43" s="1" t="str">
        <f>IFERROR(VLOOKUP(Tableau5[[#This Row],[Numéro]],TableauCadre[],4,0),"")</f>
        <v/>
      </c>
      <c r="V43" s="1" t="str">
        <f>IFERROR(VLOOKUP(Tableau5[[#This Row],[Numéro]],TableauCadre[],5,0),"")</f>
        <v/>
      </c>
      <c r="W43" s="1" t="str">
        <f>IFERROR(VLOOKUP(Tableau5[[#This Row],[Numéro]],TableauCadre[],6,0),"")</f>
        <v/>
      </c>
      <c r="X43" s="28" t="str">
        <f>IFERROR(VLOOKUP(Tableau5[[#This Row],[Numéro]],TableauCadre[],7,0),"")</f>
        <v/>
      </c>
    </row>
    <row r="44" spans="1:24" hidden="1" x14ac:dyDescent="0.25">
      <c r="A44" s="1" t="str">
        <f>IF(double!T41=0,"",double!T41)</f>
        <v>103797 F</v>
      </c>
      <c r="B44" s="1" t="str">
        <f>IF(Tableau5[[#This Row],[Numéro]]="","",double!U41)</f>
        <v>BARBARINO FRANCOIS</v>
      </c>
      <c r="C44" s="23" t="str">
        <f>double!V41</f>
        <v>11032 – BILLARD CLUB HOMECOURT</v>
      </c>
      <c r="D44" s="27" t="str">
        <f>IFERROR(VLOOKUP(Tableau5[[#This Row],[Numéro]],TableauLibre[],3,0),"")</f>
        <v>N3</v>
      </c>
      <c r="E44" s="1">
        <f>IFERROR(VLOOKUP(Tableau5[[#This Row],[Numéro]],TableauLibre[],4,0),"")</f>
        <v>1</v>
      </c>
      <c r="F44" s="1">
        <f>IFERROR(VLOOKUP(Tableau5[[#This Row],[Numéro]],TableauLibre[],5,0),"")</f>
        <v>7.18</v>
      </c>
      <c r="G44" s="1">
        <f>IFERROR(VLOOKUP(Tableau5[[#This Row],[Numéro]],TableauLibre[],6,0),"")</f>
        <v>5.74</v>
      </c>
      <c r="H44" s="28">
        <f>IFERROR(VLOOKUP(Tableau5[[#This Row],[Numéro]],TableauLibre[],7,0),"")</f>
        <v>2025</v>
      </c>
      <c r="I44" s="27" t="str">
        <f>IFERROR(VLOOKUP(Tableau5[[#This Row],[Numéro]],TableauBande[],3,0),"")</f>
        <v>N3</v>
      </c>
      <c r="J44" s="1">
        <f>IFERROR(VLOOKUP(Tableau5[[#This Row],[Numéro]],TableauBande[],4,0),"")</f>
        <v>1</v>
      </c>
      <c r="K44" s="1">
        <f>IFERROR(VLOOKUP(Tableau5[[#This Row],[Numéro]],TableauBande[],5,0),"")</f>
        <v>2.23</v>
      </c>
      <c r="L44" s="1">
        <f>IFERROR(VLOOKUP(Tableau5[[#This Row],[Numéro]],TableauBande[],6,0),"")</f>
        <v>1.99</v>
      </c>
      <c r="M44" s="28">
        <f>IFERROR(VLOOKUP(Tableau5[[#This Row],[Numéro]],TableauBande[],7,0),"")</f>
        <v>2025</v>
      </c>
      <c r="N44" s="1" t="str">
        <f>IFERROR(VLOOKUP(Tableau5[[#This Row],[Numéro]],Tableau3Bandes[],3,0),"")</f>
        <v/>
      </c>
      <c r="O44" s="1" t="str">
        <f>IFERROR(VLOOKUP(Tableau5[[#This Row],[Numéro]],Tableau3Bandes[],4,0),"")</f>
        <v/>
      </c>
      <c r="P44" s="1" t="str">
        <f>IFERROR(VLOOKUP(Tableau5[[#This Row],[Numéro]],Tableau3Bandes[],5,0),"")</f>
        <v/>
      </c>
      <c r="Q44" s="1" t="str">
        <f>IFERROR(VLOOKUP(Tableau5[[#This Row],[Numéro]],Tableau3Bandes[],6,0),"")</f>
        <v/>
      </c>
      <c r="R44" s="1" t="str">
        <f>IFERROR(VLOOKUP(Tableau5[[#This Row],[Numéro]],Tableau3Bandes[],7,0),"")</f>
        <v/>
      </c>
      <c r="S44" s="28" t="str">
        <f>IFERROR(VLOOKUP(Tableau5[[#This Row],[Numéro]],TableauClass2025[],3,0),"")</f>
        <v/>
      </c>
      <c r="T44" s="27" t="str">
        <f>IFERROR(VLOOKUP(Tableau5[[#This Row],[Numéro]],TableauCadre[],3,0),"")</f>
        <v xml:space="preserve">N3 </v>
      </c>
      <c r="U44" s="1">
        <f>IFERROR(VLOOKUP(Tableau5[[#This Row],[Numéro]],TableauCadre[],4,0),"")</f>
        <v>1</v>
      </c>
      <c r="V44" s="1">
        <f>IFERROR(VLOOKUP(Tableau5[[#This Row],[Numéro]],TableauCadre[],5,0),"")</f>
        <v>6.99</v>
      </c>
      <c r="W44" s="1">
        <f>IFERROR(VLOOKUP(Tableau5[[#This Row],[Numéro]],TableauCadre[],6,0),"")</f>
        <v>5.59</v>
      </c>
      <c r="X44" s="28">
        <f>IFERROR(VLOOKUP(Tableau5[[#This Row],[Numéro]],TableauCadre[],7,0),"")</f>
        <v>2024</v>
      </c>
    </row>
    <row r="45" spans="1:24" hidden="1" x14ac:dyDescent="0.25">
      <c r="A45" s="1" t="str">
        <f>IF(double!T42=0,"",double!T42)</f>
        <v>150837 D</v>
      </c>
      <c r="B45" s="1" t="str">
        <f>IF(Tableau5[[#This Row],[Numéro]]="","",double!U42)</f>
        <v>BARBIER ANNE</v>
      </c>
      <c r="C45" s="23" t="str">
        <f>double!V42</f>
        <v>05032 – ARCIS BILLARD CLUB</v>
      </c>
      <c r="D45" s="27" t="str">
        <f>IFERROR(VLOOKUP(Tableau5[[#This Row],[Numéro]],TableauLibre[],3,0),"")</f>
        <v>R2</v>
      </c>
      <c r="E45" s="1">
        <f>IFERROR(VLOOKUP(Tableau5[[#This Row],[Numéro]],TableauLibre[],4,0),"")</f>
        <v>1</v>
      </c>
      <c r="F45" s="1">
        <f>IFERROR(VLOOKUP(Tableau5[[#This Row],[Numéro]],TableauLibre[],5,0),"")</f>
        <v>2.99</v>
      </c>
      <c r="G45" s="1">
        <f>IFERROR(VLOOKUP(Tableau5[[#This Row],[Numéro]],TableauLibre[],6,0),"")</f>
        <v>2.39</v>
      </c>
      <c r="H45" s="28">
        <f>IFERROR(VLOOKUP(Tableau5[[#This Row],[Numéro]],TableauLibre[],7,0),"")</f>
        <v>2025</v>
      </c>
      <c r="I45" s="27" t="str">
        <f>IFERROR(VLOOKUP(Tableau5[[#This Row],[Numéro]],TableauBande[],3,0),"")</f>
        <v>R2</v>
      </c>
      <c r="J45" s="1">
        <f>IFERROR(VLOOKUP(Tableau5[[#This Row],[Numéro]],TableauBande[],4,0),"")</f>
        <v>1</v>
      </c>
      <c r="K45" s="1">
        <f>IFERROR(VLOOKUP(Tableau5[[#This Row],[Numéro]],TableauBande[],5,0),"")</f>
        <v>0.93</v>
      </c>
      <c r="L45" s="1">
        <f>IFERROR(VLOOKUP(Tableau5[[#This Row],[Numéro]],TableauBande[],6,0),"")</f>
        <v>0.82</v>
      </c>
      <c r="M45" s="28">
        <f>IFERROR(VLOOKUP(Tableau5[[#This Row],[Numéro]],TableauBande[],7,0),"")</f>
        <v>2018</v>
      </c>
      <c r="N45" s="1" t="str">
        <f>IFERROR(VLOOKUP(Tableau5[[#This Row],[Numéro]],Tableau3Bandes[],3,0),"")</f>
        <v>R1</v>
      </c>
      <c r="O45" s="1">
        <f>IFERROR(VLOOKUP(Tableau5[[#This Row],[Numéro]],Tableau3Bandes[],4,0),"")</f>
        <v>1</v>
      </c>
      <c r="P45" s="1">
        <f>IFERROR(VLOOKUP(Tableau5[[#This Row],[Numéro]],Tableau3Bandes[],5,0),"")</f>
        <v>0.28999999999999998</v>
      </c>
      <c r="Q45" s="1">
        <f>IFERROR(VLOOKUP(Tableau5[[#This Row],[Numéro]],Tableau3Bandes[],6,0),"")</f>
        <v>0.25</v>
      </c>
      <c r="R45" s="1">
        <f>IFERROR(VLOOKUP(Tableau5[[#This Row],[Numéro]],Tableau3Bandes[],7,0),"")</f>
        <v>2022</v>
      </c>
      <c r="S45" s="28" t="str">
        <f>IFERROR(VLOOKUP(Tableau5[[#This Row],[Numéro]],TableauClass2025[],3,0),"")</f>
        <v/>
      </c>
      <c r="T45" s="27" t="str">
        <f>IFERROR(VLOOKUP(Tableau5[[#This Row],[Numéro]],TableauCadre[],3,0),"")</f>
        <v xml:space="preserve">R1 </v>
      </c>
      <c r="U45" s="1">
        <f>IFERROR(VLOOKUP(Tableau5[[#This Row],[Numéro]],TableauCadre[],4,0),"")</f>
        <v>1</v>
      </c>
      <c r="V45" s="1">
        <f>IFERROR(VLOOKUP(Tableau5[[#This Row],[Numéro]],TableauCadre[],5,0),"")</f>
        <v>2.88</v>
      </c>
      <c r="W45" s="1">
        <f>IFERROR(VLOOKUP(Tableau5[[#This Row],[Numéro]],TableauCadre[],6,0),"")</f>
        <v>2.2999999999999998</v>
      </c>
      <c r="X45" s="28">
        <f>IFERROR(VLOOKUP(Tableau5[[#This Row],[Numéro]],TableauCadre[],7,0),"")</f>
        <v>2025</v>
      </c>
    </row>
    <row r="46" spans="1:24" x14ac:dyDescent="0.25">
      <c r="A46" s="1" t="str">
        <f>IF(double!T25=0,"",double!T25)</f>
        <v>015085 F</v>
      </c>
      <c r="B46" s="1" t="str">
        <f>IF(Tableau5[[#This Row],[Numéro]]="","",double!U25)</f>
        <v>AUBERTIN JEAN MARIE</v>
      </c>
      <c r="C46" s="23" t="str">
        <f>double!V25</f>
        <v>11067 – BILLARD CLUB FLORANGE</v>
      </c>
      <c r="D46" s="27" t="str">
        <f>IFERROR(VLOOKUP(Tableau5[[#This Row],[Numéro]],TableauLibre[],3,0),"")</f>
        <v>R4</v>
      </c>
      <c r="E46" s="1">
        <f>IFERROR(VLOOKUP(Tableau5[[#This Row],[Numéro]],TableauLibre[],4,0),"")</f>
        <v>1</v>
      </c>
      <c r="F46" s="1">
        <f>IFERROR(VLOOKUP(Tableau5[[#This Row],[Numéro]],TableauLibre[],5,0),"")</f>
        <v>0.8</v>
      </c>
      <c r="G46" s="1">
        <f>IFERROR(VLOOKUP(Tableau5[[#This Row],[Numéro]],TableauLibre[],6,0),"")</f>
        <v>0.64</v>
      </c>
      <c r="H46" s="28">
        <f>IFERROR(VLOOKUP(Tableau5[[#This Row],[Numéro]],TableauLibre[],7,0),"")</f>
        <v>2010</v>
      </c>
      <c r="I46" s="27" t="str">
        <f>IFERROR(VLOOKUP(Tableau5[[#This Row],[Numéro]],TableauBande[],3,0),"")</f>
        <v/>
      </c>
      <c r="J46" s="1" t="str">
        <f>IFERROR(VLOOKUP(Tableau5[[#This Row],[Numéro]],TableauBande[],4,0),"")</f>
        <v/>
      </c>
      <c r="K46" s="1" t="str">
        <f>IFERROR(VLOOKUP(Tableau5[[#This Row],[Numéro]],TableauBande[],5,0),"")</f>
        <v/>
      </c>
      <c r="L46" s="1" t="str">
        <f>IFERROR(VLOOKUP(Tableau5[[#This Row],[Numéro]],TableauBande[],6,0),"")</f>
        <v/>
      </c>
      <c r="M46" s="28" t="str">
        <f>IFERROR(VLOOKUP(Tableau5[[#This Row],[Numéro]],TableauBande[],7,0),"")</f>
        <v/>
      </c>
      <c r="N46" s="1" t="str">
        <f>IFERROR(VLOOKUP(Tableau5[[#This Row],[Numéro]],Tableau3Bandes[],3,0),"")</f>
        <v/>
      </c>
      <c r="O46" s="1" t="str">
        <f>IFERROR(VLOOKUP(Tableau5[[#This Row],[Numéro]],Tableau3Bandes[],4,0),"")</f>
        <v/>
      </c>
      <c r="P46" s="1" t="str">
        <f>IFERROR(VLOOKUP(Tableau5[[#This Row],[Numéro]],Tableau3Bandes[],5,0),"")</f>
        <v/>
      </c>
      <c r="Q46" s="1" t="str">
        <f>IFERROR(VLOOKUP(Tableau5[[#This Row],[Numéro]],Tableau3Bandes[],6,0),"")</f>
        <v/>
      </c>
      <c r="R46" s="1" t="str">
        <f>IFERROR(VLOOKUP(Tableau5[[#This Row],[Numéro]],Tableau3Bandes[],7,0),"")</f>
        <v/>
      </c>
      <c r="S46" s="28" t="str">
        <f>IFERROR(VLOOKUP(Tableau5[[#This Row],[Numéro]],TableauClass2025[],3,0),"")</f>
        <v/>
      </c>
      <c r="T46" s="27" t="str">
        <f>IFERROR(VLOOKUP(Tableau5[[#This Row],[Numéro]],TableauCadre[],3,0),"")</f>
        <v/>
      </c>
      <c r="U46" s="1" t="str">
        <f>IFERROR(VLOOKUP(Tableau5[[#This Row],[Numéro]],TableauCadre[],4,0),"")</f>
        <v/>
      </c>
      <c r="V46" s="1" t="str">
        <f>IFERROR(VLOOKUP(Tableau5[[#This Row],[Numéro]],TableauCadre[],5,0),"")</f>
        <v/>
      </c>
      <c r="W46" s="1" t="str">
        <f>IFERROR(VLOOKUP(Tableau5[[#This Row],[Numéro]],TableauCadre[],6,0),"")</f>
        <v/>
      </c>
      <c r="X46" s="28" t="str">
        <f>IFERROR(VLOOKUP(Tableau5[[#This Row],[Numéro]],TableauCadre[],7,0),"")</f>
        <v/>
      </c>
    </row>
    <row r="47" spans="1:24" hidden="1" x14ac:dyDescent="0.25">
      <c r="A47" s="1" t="str">
        <f>IF(double!T44=0,"",double!T44)</f>
        <v>102794 Q</v>
      </c>
      <c r="B47" s="1" t="str">
        <f>IF(Tableau5[[#This Row],[Numéro]]="","",double!U44)</f>
        <v>BARDOT LAURENT ABEL</v>
      </c>
      <c r="C47" s="23" t="str">
        <f>double!V44</f>
        <v>11063 – S.A.VERDUN SECTION BILLARD</v>
      </c>
      <c r="D47" s="27" t="str">
        <f>IFERROR(VLOOKUP(Tableau5[[#This Row],[Numéro]],TableauLibre[],3,0),"")</f>
        <v>R1</v>
      </c>
      <c r="E47" s="1">
        <f>IFERROR(VLOOKUP(Tableau5[[#This Row],[Numéro]],TableauLibre[],4,0),"")</f>
        <v>1</v>
      </c>
      <c r="F47" s="1">
        <f>IFERROR(VLOOKUP(Tableau5[[#This Row],[Numéro]],TableauLibre[],5,0),"")</f>
        <v>4.08</v>
      </c>
      <c r="G47" s="1">
        <f>IFERROR(VLOOKUP(Tableau5[[#This Row],[Numéro]],TableauLibre[],6,0),"")</f>
        <v>3.26</v>
      </c>
      <c r="H47" s="28">
        <f>IFERROR(VLOOKUP(Tableau5[[#This Row],[Numéro]],TableauLibre[],7,0),"")</f>
        <v>2025</v>
      </c>
      <c r="I47" s="27" t="str">
        <f>IFERROR(VLOOKUP(Tableau5[[#This Row],[Numéro]],TableauBande[],3,0),"")</f>
        <v>N3</v>
      </c>
      <c r="J47" s="1">
        <f>IFERROR(VLOOKUP(Tableau5[[#This Row],[Numéro]],TableauBande[],4,0),"")</f>
        <v>1</v>
      </c>
      <c r="K47" s="1">
        <f>IFERROR(VLOOKUP(Tableau5[[#This Row],[Numéro]],TableauBande[],5,0),"")</f>
        <v>2.33</v>
      </c>
      <c r="L47" s="1">
        <f>IFERROR(VLOOKUP(Tableau5[[#This Row],[Numéro]],TableauBande[],6,0),"")</f>
        <v>2.0699999999999998</v>
      </c>
      <c r="M47" s="28">
        <f>IFERROR(VLOOKUP(Tableau5[[#This Row],[Numéro]],TableauBande[],7,0),"")</f>
        <v>2025</v>
      </c>
      <c r="N47" s="1" t="str">
        <f>IFERROR(VLOOKUP(Tableau5[[#This Row],[Numéro]],Tableau3Bandes[],3,0),"")</f>
        <v xml:space="preserve">N2 </v>
      </c>
      <c r="O47" s="1">
        <f>IFERROR(VLOOKUP(Tableau5[[#This Row],[Numéro]],Tableau3Bandes[],4,0),"")</f>
        <v>1</v>
      </c>
      <c r="P47" s="1" t="str">
        <f>IFERROR(VLOOKUP(Tableau5[[#This Row],[Numéro]],Tableau3Bandes[],5,0),"")</f>
        <v>—</v>
      </c>
      <c r="Q47" s="1">
        <f>IFERROR(VLOOKUP(Tableau5[[#This Row],[Numéro]],Tableau3Bandes[],6,0),"")</f>
        <v>0.53300000000000003</v>
      </c>
      <c r="R47" s="1">
        <f>IFERROR(VLOOKUP(Tableau5[[#This Row],[Numéro]],Tableau3Bandes[],7,0),"")</f>
        <v>2025</v>
      </c>
      <c r="S47" s="28">
        <f>IFERROR(VLOOKUP(Tableau5[[#This Row],[Numéro]],TableauClass2025[],3,0),"")</f>
        <v>550</v>
      </c>
      <c r="T47" s="27" t="str">
        <f>IFERROR(VLOOKUP(Tableau5[[#This Row],[Numéro]],TableauCadre[],3,0),"")</f>
        <v/>
      </c>
      <c r="U47" s="1" t="str">
        <f>IFERROR(VLOOKUP(Tableau5[[#This Row],[Numéro]],TableauCadre[],4,0),"")</f>
        <v/>
      </c>
      <c r="V47" s="1" t="str">
        <f>IFERROR(VLOOKUP(Tableau5[[#This Row],[Numéro]],TableauCadre[],5,0),"")</f>
        <v/>
      </c>
      <c r="W47" s="1" t="str">
        <f>IFERROR(VLOOKUP(Tableau5[[#This Row],[Numéro]],TableauCadre[],6,0),"")</f>
        <v/>
      </c>
      <c r="X47" s="28" t="str">
        <f>IFERROR(VLOOKUP(Tableau5[[#This Row],[Numéro]],TableauCadre[],7,0),"")</f>
        <v/>
      </c>
    </row>
    <row r="48" spans="1:24" hidden="1" x14ac:dyDescent="0.25">
      <c r="A48" s="1" t="str">
        <f>IF(double!T45=0,"",double!T45)</f>
        <v>015065 L</v>
      </c>
      <c r="B48" s="1" t="str">
        <f>IF(Tableau5[[#This Row],[Numéro]]="","",double!U45)</f>
        <v>BARGEOT PHILIPPE</v>
      </c>
      <c r="C48" s="23" t="str">
        <f>double!V45</f>
        <v>11034 – BILLARD CLUB EPINAL</v>
      </c>
      <c r="D48" s="27" t="str">
        <f>IFERROR(VLOOKUP(Tableau5[[#This Row],[Numéro]],TableauLibre[],3,0),"")</f>
        <v xml:space="preserve">R4 </v>
      </c>
      <c r="E48" s="1">
        <f>IFERROR(VLOOKUP(Tableau5[[#This Row],[Numéro]],TableauLibre[],4,0),"")</f>
        <v>1</v>
      </c>
      <c r="F48" s="1">
        <f>IFERROR(VLOOKUP(Tableau5[[#This Row],[Numéro]],TableauLibre[],5,0),"")</f>
        <v>1.1200000000000001</v>
      </c>
      <c r="G48" s="1">
        <f>IFERROR(VLOOKUP(Tableau5[[#This Row],[Numéro]],TableauLibre[],6,0),"")</f>
        <v>0.9</v>
      </c>
      <c r="H48" s="28">
        <f>IFERROR(VLOOKUP(Tableau5[[#This Row],[Numéro]],TableauLibre[],7,0),"")</f>
        <v>2012</v>
      </c>
      <c r="I48" s="27" t="str">
        <f>IFERROR(VLOOKUP(Tableau5[[#This Row],[Numéro]],TableauBande[],3,0),"")</f>
        <v>R2</v>
      </c>
      <c r="J48" s="1">
        <f>IFERROR(VLOOKUP(Tableau5[[#This Row],[Numéro]],TableauBande[],4,0),"")</f>
        <v>1</v>
      </c>
      <c r="K48" s="1">
        <f>IFERROR(VLOOKUP(Tableau5[[#This Row],[Numéro]],TableauBande[],5,0),"")</f>
        <v>0.59</v>
      </c>
      <c r="L48" s="1">
        <f>IFERROR(VLOOKUP(Tableau5[[#This Row],[Numéro]],TableauBande[],6,0),"")</f>
        <v>0.52</v>
      </c>
      <c r="M48" s="28">
        <f>IFERROR(VLOOKUP(Tableau5[[#This Row],[Numéro]],TableauBande[],7,0),"")</f>
        <v>2012</v>
      </c>
      <c r="N48" s="1" t="str">
        <f>IFERROR(VLOOKUP(Tableau5[[#This Row],[Numéro]],Tableau3Bandes[],3,0),"")</f>
        <v>R2</v>
      </c>
      <c r="O48" s="1">
        <f>IFERROR(VLOOKUP(Tableau5[[#This Row],[Numéro]],Tableau3Bandes[],4,0),"")</f>
        <v>1</v>
      </c>
      <c r="P48" s="1">
        <f>IFERROR(VLOOKUP(Tableau5[[#This Row],[Numéro]],Tableau3Bandes[],5,0),"")</f>
        <v>0.17499999999999999</v>
      </c>
      <c r="Q48" s="1">
        <f>IFERROR(VLOOKUP(Tableau5[[#This Row],[Numéro]],Tableau3Bandes[],6,0),"")</f>
        <v>0.151</v>
      </c>
      <c r="R48" s="1">
        <f>IFERROR(VLOOKUP(Tableau5[[#This Row],[Numéro]],Tableau3Bandes[],7,0),"")</f>
        <v>2011</v>
      </c>
      <c r="S48" s="28" t="str">
        <f>IFERROR(VLOOKUP(Tableau5[[#This Row],[Numéro]],TableauClass2025[],3,0),"")</f>
        <v/>
      </c>
      <c r="T48" s="27" t="str">
        <f>IFERROR(VLOOKUP(Tableau5[[#This Row],[Numéro]],TableauCadre[],3,0),"")</f>
        <v/>
      </c>
      <c r="U48" s="1" t="str">
        <f>IFERROR(VLOOKUP(Tableau5[[#This Row],[Numéro]],TableauCadre[],4,0),"")</f>
        <v/>
      </c>
      <c r="V48" s="1" t="str">
        <f>IFERROR(VLOOKUP(Tableau5[[#This Row],[Numéro]],TableauCadre[],5,0),"")</f>
        <v/>
      </c>
      <c r="W48" s="1" t="str">
        <f>IFERROR(VLOOKUP(Tableau5[[#This Row],[Numéro]],TableauCadre[],6,0),"")</f>
        <v/>
      </c>
      <c r="X48" s="28" t="str">
        <f>IFERROR(VLOOKUP(Tableau5[[#This Row],[Numéro]],TableauCadre[],7,0),"")</f>
        <v/>
      </c>
    </row>
    <row r="49" spans="1:24" hidden="1" x14ac:dyDescent="0.25">
      <c r="A49" s="1" t="str">
        <f>IF(double!T46=0,"",double!T46)</f>
        <v>163602 D</v>
      </c>
      <c r="B49" s="1" t="str">
        <f>IF(Tableau5[[#This Row],[Numéro]]="","",double!U46)</f>
        <v>BARON ALEXANE</v>
      </c>
      <c r="C49" s="23" t="str">
        <f>double!V46</f>
        <v>11078 – BILLARD CLUB DE BRIEY</v>
      </c>
      <c r="D49" s="27" t="str">
        <f>IFERROR(VLOOKUP(Tableau5[[#This Row],[Numéro]],TableauLibre[],3,0),"")</f>
        <v>R4</v>
      </c>
      <c r="E49" s="1">
        <f>IFERROR(VLOOKUP(Tableau5[[#This Row],[Numéro]],TableauLibre[],4,0),"")</f>
        <v>1</v>
      </c>
      <c r="F49" s="1">
        <f>IFERROR(VLOOKUP(Tableau5[[#This Row],[Numéro]],TableauLibre[],5,0),"")</f>
        <v>0.32</v>
      </c>
      <c r="G49" s="1">
        <f>IFERROR(VLOOKUP(Tableau5[[#This Row],[Numéro]],TableauLibre[],6,0),"")</f>
        <v>0.25</v>
      </c>
      <c r="H49" s="28">
        <f>IFERROR(VLOOKUP(Tableau5[[#This Row],[Numéro]],TableauLibre[],7,0),"")</f>
        <v>2019</v>
      </c>
      <c r="I49" s="27" t="str">
        <f>IFERROR(VLOOKUP(Tableau5[[#This Row],[Numéro]],TableauBande[],3,0),"")</f>
        <v/>
      </c>
      <c r="J49" s="1" t="str">
        <f>IFERROR(VLOOKUP(Tableau5[[#This Row],[Numéro]],TableauBande[],4,0),"")</f>
        <v/>
      </c>
      <c r="K49" s="1" t="str">
        <f>IFERROR(VLOOKUP(Tableau5[[#This Row],[Numéro]],TableauBande[],5,0),"")</f>
        <v/>
      </c>
      <c r="L49" s="1" t="str">
        <f>IFERROR(VLOOKUP(Tableau5[[#This Row],[Numéro]],TableauBande[],6,0),"")</f>
        <v/>
      </c>
      <c r="M49" s="28" t="str">
        <f>IFERROR(VLOOKUP(Tableau5[[#This Row],[Numéro]],TableauBande[],7,0),"")</f>
        <v/>
      </c>
      <c r="N49" s="1" t="str">
        <f>IFERROR(VLOOKUP(Tableau5[[#This Row],[Numéro]],Tableau3Bandes[],3,0),"")</f>
        <v/>
      </c>
      <c r="O49" s="1" t="str">
        <f>IFERROR(VLOOKUP(Tableau5[[#This Row],[Numéro]],Tableau3Bandes[],4,0),"")</f>
        <v/>
      </c>
      <c r="P49" s="1" t="str">
        <f>IFERROR(VLOOKUP(Tableau5[[#This Row],[Numéro]],Tableau3Bandes[],5,0),"")</f>
        <v/>
      </c>
      <c r="Q49" s="1" t="str">
        <f>IFERROR(VLOOKUP(Tableau5[[#This Row],[Numéro]],Tableau3Bandes[],6,0),"")</f>
        <v/>
      </c>
      <c r="R49" s="1" t="str">
        <f>IFERROR(VLOOKUP(Tableau5[[#This Row],[Numéro]],Tableau3Bandes[],7,0),"")</f>
        <v/>
      </c>
      <c r="S49" s="28" t="str">
        <f>IFERROR(VLOOKUP(Tableau5[[#This Row],[Numéro]],TableauClass2025[],3,0),"")</f>
        <v/>
      </c>
      <c r="T49" s="27" t="str">
        <f>IFERROR(VLOOKUP(Tableau5[[#This Row],[Numéro]],TableauCadre[],3,0),"")</f>
        <v/>
      </c>
      <c r="U49" s="1" t="str">
        <f>IFERROR(VLOOKUP(Tableau5[[#This Row],[Numéro]],TableauCadre[],4,0),"")</f>
        <v/>
      </c>
      <c r="V49" s="1" t="str">
        <f>IFERROR(VLOOKUP(Tableau5[[#This Row],[Numéro]],TableauCadre[],5,0),"")</f>
        <v/>
      </c>
      <c r="W49" s="1" t="str">
        <f>IFERROR(VLOOKUP(Tableau5[[#This Row],[Numéro]],TableauCadre[],6,0),"")</f>
        <v/>
      </c>
      <c r="X49" s="28" t="str">
        <f>IFERROR(VLOOKUP(Tableau5[[#This Row],[Numéro]],TableauCadre[],7,0),"")</f>
        <v/>
      </c>
    </row>
    <row r="50" spans="1:24" hidden="1" x14ac:dyDescent="0.25">
      <c r="A50" s="1" t="str">
        <f>IF(double!T47=0,"",double!T47)</f>
        <v>172772 W</v>
      </c>
      <c r="B50" s="1" t="str">
        <f>IF(Tableau5[[#This Row],[Numéro]]="","",double!U47)</f>
        <v>BARRA JEAN LOUIS</v>
      </c>
      <c r="C50" s="23" t="str">
        <f>double!V47</f>
        <v>05023 – BILLARD CLUB NOGENTAIS</v>
      </c>
      <c r="D50" s="27" t="str">
        <f>IFERROR(VLOOKUP(Tableau5[[#This Row],[Numéro]],TableauLibre[],3,0),"")</f>
        <v>R4</v>
      </c>
      <c r="E50" s="1">
        <f>IFERROR(VLOOKUP(Tableau5[[#This Row],[Numéro]],TableauLibre[],4,0),"")</f>
        <v>1</v>
      </c>
      <c r="F50" s="1">
        <f>IFERROR(VLOOKUP(Tableau5[[#This Row],[Numéro]],TableauLibre[],5,0),"")</f>
        <v>0.85</v>
      </c>
      <c r="G50" s="1">
        <f>IFERROR(VLOOKUP(Tableau5[[#This Row],[Numéro]],TableauLibre[],6,0),"")</f>
        <v>0.68</v>
      </c>
      <c r="H50" s="28">
        <f>IFERROR(VLOOKUP(Tableau5[[#This Row],[Numéro]],TableauLibre[],7,0),"")</f>
        <v>2025</v>
      </c>
      <c r="I50" s="27" t="str">
        <f>IFERROR(VLOOKUP(Tableau5[[#This Row],[Numéro]],TableauBande[],3,0),"")</f>
        <v>R2</v>
      </c>
      <c r="J50" s="1">
        <f>IFERROR(VLOOKUP(Tableau5[[#This Row],[Numéro]],TableauBande[],4,0),"")</f>
        <v>1</v>
      </c>
      <c r="K50" s="1">
        <f>IFERROR(VLOOKUP(Tableau5[[#This Row],[Numéro]],TableauBande[],5,0),"")</f>
        <v>0.51</v>
      </c>
      <c r="L50" s="1">
        <f>IFERROR(VLOOKUP(Tableau5[[#This Row],[Numéro]],TableauBande[],6,0),"")</f>
        <v>0.45</v>
      </c>
      <c r="M50" s="28">
        <f>IFERROR(VLOOKUP(Tableau5[[#This Row],[Numéro]],TableauBande[],7,0),"")</f>
        <v>2025</v>
      </c>
      <c r="N50" s="1" t="str">
        <f>IFERROR(VLOOKUP(Tableau5[[#This Row],[Numéro]],Tableau3Bandes[],3,0),"")</f>
        <v>R2</v>
      </c>
      <c r="O50" s="1">
        <f>IFERROR(VLOOKUP(Tableau5[[#This Row],[Numéro]],Tableau3Bandes[],4,0),"")</f>
        <v>1</v>
      </c>
      <c r="P50" s="1">
        <f>IFERROR(VLOOKUP(Tableau5[[#This Row],[Numéro]],Tableau3Bandes[],5,0),"")</f>
        <v>0.153</v>
      </c>
      <c r="Q50" s="1">
        <f>IFERROR(VLOOKUP(Tableau5[[#This Row],[Numéro]],Tableau3Bandes[],6,0),"")</f>
        <v>0.13200000000000001</v>
      </c>
      <c r="R50" s="1">
        <f>IFERROR(VLOOKUP(Tableau5[[#This Row],[Numéro]],Tableau3Bandes[],7,0),"")</f>
        <v>2025</v>
      </c>
      <c r="S50" s="28">
        <f>IFERROR(VLOOKUP(Tableau5[[#This Row],[Numéro]],TableauClass2025[],3,0),"")</f>
        <v>139</v>
      </c>
      <c r="T50" s="27" t="str">
        <f>IFERROR(VLOOKUP(Tableau5[[#This Row],[Numéro]],TableauCadre[],3,0),"")</f>
        <v/>
      </c>
      <c r="U50" s="1" t="str">
        <f>IFERROR(VLOOKUP(Tableau5[[#This Row],[Numéro]],TableauCadre[],4,0),"")</f>
        <v/>
      </c>
      <c r="V50" s="1" t="str">
        <f>IFERROR(VLOOKUP(Tableau5[[#This Row],[Numéro]],TableauCadre[],5,0),"")</f>
        <v/>
      </c>
      <c r="W50" s="1" t="str">
        <f>IFERROR(VLOOKUP(Tableau5[[#This Row],[Numéro]],TableauCadre[],6,0),"")</f>
        <v/>
      </c>
      <c r="X50" s="28" t="str">
        <f>IFERROR(VLOOKUP(Tableau5[[#This Row],[Numéro]],TableauCadre[],7,0),"")</f>
        <v/>
      </c>
    </row>
    <row r="51" spans="1:24" hidden="1" x14ac:dyDescent="0.25">
      <c r="A51" s="1" t="str">
        <f>IF(double!T48=0,"",double!T48)</f>
        <v>150110 N</v>
      </c>
      <c r="B51" s="1" t="str">
        <f>IF(Tableau5[[#This Row],[Numéro]]="","",double!U48)</f>
        <v>BARREIRA ANTOINE</v>
      </c>
      <c r="C51" s="23" t="str">
        <f>double!V48</f>
        <v>11052 – BILLARD CLUB FRIGNICOURT</v>
      </c>
      <c r="D51" s="27" t="str">
        <f>IFERROR(VLOOKUP(Tableau5[[#This Row],[Numéro]],TableauLibre[],3,0),"")</f>
        <v>R4</v>
      </c>
      <c r="E51" s="1">
        <f>IFERROR(VLOOKUP(Tableau5[[#This Row],[Numéro]],TableauLibre[],4,0),"")</f>
        <v>1</v>
      </c>
      <c r="F51" s="1">
        <f>IFERROR(VLOOKUP(Tableau5[[#This Row],[Numéro]],TableauLibre[],5,0),"")</f>
        <v>1.1499999999999999</v>
      </c>
      <c r="G51" s="1">
        <f>IFERROR(VLOOKUP(Tableau5[[#This Row],[Numéro]],TableauLibre[],6,0),"")</f>
        <v>0.92</v>
      </c>
      <c r="H51" s="28">
        <f>IFERROR(VLOOKUP(Tableau5[[#This Row],[Numéro]],TableauLibre[],7,0),"")</f>
        <v>2016</v>
      </c>
      <c r="I51" s="27" t="str">
        <f>IFERROR(VLOOKUP(Tableau5[[#This Row],[Numéro]],TableauBande[],3,0),"")</f>
        <v/>
      </c>
      <c r="J51" s="1" t="str">
        <f>IFERROR(VLOOKUP(Tableau5[[#This Row],[Numéro]],TableauBande[],4,0),"")</f>
        <v/>
      </c>
      <c r="K51" s="1" t="str">
        <f>IFERROR(VLOOKUP(Tableau5[[#This Row],[Numéro]],TableauBande[],5,0),"")</f>
        <v/>
      </c>
      <c r="L51" s="1" t="str">
        <f>IFERROR(VLOOKUP(Tableau5[[#This Row],[Numéro]],TableauBande[],6,0),"")</f>
        <v/>
      </c>
      <c r="M51" s="28" t="str">
        <f>IFERROR(VLOOKUP(Tableau5[[#This Row],[Numéro]],TableauBande[],7,0),"")</f>
        <v/>
      </c>
      <c r="N51" s="1" t="str">
        <f>IFERROR(VLOOKUP(Tableau5[[#This Row],[Numéro]],Tableau3Bandes[],3,0),"")</f>
        <v/>
      </c>
      <c r="O51" s="1" t="str">
        <f>IFERROR(VLOOKUP(Tableau5[[#This Row],[Numéro]],Tableau3Bandes[],4,0),"")</f>
        <v/>
      </c>
      <c r="P51" s="1" t="str">
        <f>IFERROR(VLOOKUP(Tableau5[[#This Row],[Numéro]],Tableau3Bandes[],5,0),"")</f>
        <v/>
      </c>
      <c r="Q51" s="1" t="str">
        <f>IFERROR(VLOOKUP(Tableau5[[#This Row],[Numéro]],Tableau3Bandes[],6,0),"")</f>
        <v/>
      </c>
      <c r="R51" s="1" t="str">
        <f>IFERROR(VLOOKUP(Tableau5[[#This Row],[Numéro]],Tableau3Bandes[],7,0),"")</f>
        <v/>
      </c>
      <c r="S51" s="28" t="str">
        <f>IFERROR(VLOOKUP(Tableau5[[#This Row],[Numéro]],TableauClass2025[],3,0),"")</f>
        <v/>
      </c>
      <c r="T51" s="27" t="str">
        <f>IFERROR(VLOOKUP(Tableau5[[#This Row],[Numéro]],TableauCadre[],3,0),"")</f>
        <v/>
      </c>
      <c r="U51" s="1" t="str">
        <f>IFERROR(VLOOKUP(Tableau5[[#This Row],[Numéro]],TableauCadre[],4,0),"")</f>
        <v/>
      </c>
      <c r="V51" s="1" t="str">
        <f>IFERROR(VLOOKUP(Tableau5[[#This Row],[Numéro]],TableauCadre[],5,0),"")</f>
        <v/>
      </c>
      <c r="W51" s="1" t="str">
        <f>IFERROR(VLOOKUP(Tableau5[[#This Row],[Numéro]],TableauCadre[],6,0),"")</f>
        <v/>
      </c>
      <c r="X51" s="28" t="str">
        <f>IFERROR(VLOOKUP(Tableau5[[#This Row],[Numéro]],TableauCadre[],7,0),"")</f>
        <v/>
      </c>
    </row>
    <row r="52" spans="1:24" hidden="1" x14ac:dyDescent="0.25">
      <c r="A52" s="1" t="str">
        <f>IF(double!T49=0,"",double!T49)</f>
        <v>011761 J</v>
      </c>
      <c r="B52" s="1" t="str">
        <f>IF(Tableau5[[#This Row],[Numéro]]="","",double!U49)</f>
        <v>BARRILLIOT ROBERT</v>
      </c>
      <c r="C52" s="23" t="str">
        <f>double!V49</f>
        <v>05040 – EPERNAY BILLARD CLUB</v>
      </c>
      <c r="D52" s="27" t="str">
        <f>IFERROR(VLOOKUP(Tableau5[[#This Row],[Numéro]],TableauLibre[],3,0),"")</f>
        <v>R2</v>
      </c>
      <c r="E52" s="1">
        <f>IFERROR(VLOOKUP(Tableau5[[#This Row],[Numéro]],TableauLibre[],4,0),"")</f>
        <v>1</v>
      </c>
      <c r="F52" s="1">
        <f>IFERROR(VLOOKUP(Tableau5[[#This Row],[Numéro]],TableauLibre[],5,0),"")</f>
        <v>3</v>
      </c>
      <c r="G52" s="1">
        <f>IFERROR(VLOOKUP(Tableau5[[#This Row],[Numéro]],TableauLibre[],6,0),"")</f>
        <v>2.4</v>
      </c>
      <c r="H52" s="28">
        <f>IFERROR(VLOOKUP(Tableau5[[#This Row],[Numéro]],TableauLibre[],7,0),"")</f>
        <v>2010</v>
      </c>
      <c r="I52" s="27" t="str">
        <f>IFERROR(VLOOKUP(Tableau5[[#This Row],[Numéro]],TableauBande[],3,0),"")</f>
        <v/>
      </c>
      <c r="J52" s="1" t="str">
        <f>IFERROR(VLOOKUP(Tableau5[[#This Row],[Numéro]],TableauBande[],4,0),"")</f>
        <v/>
      </c>
      <c r="K52" s="1" t="str">
        <f>IFERROR(VLOOKUP(Tableau5[[#This Row],[Numéro]],TableauBande[],5,0),"")</f>
        <v/>
      </c>
      <c r="L52" s="1" t="str">
        <f>IFERROR(VLOOKUP(Tableau5[[#This Row],[Numéro]],TableauBande[],6,0),"")</f>
        <v/>
      </c>
      <c r="M52" s="28" t="str">
        <f>IFERROR(VLOOKUP(Tableau5[[#This Row],[Numéro]],TableauBande[],7,0),"")</f>
        <v/>
      </c>
      <c r="N52" s="1" t="str">
        <f>IFERROR(VLOOKUP(Tableau5[[#This Row],[Numéro]],Tableau3Bandes[],3,0),"")</f>
        <v/>
      </c>
      <c r="O52" s="1" t="str">
        <f>IFERROR(VLOOKUP(Tableau5[[#This Row],[Numéro]],Tableau3Bandes[],4,0),"")</f>
        <v/>
      </c>
      <c r="P52" s="1" t="str">
        <f>IFERROR(VLOOKUP(Tableau5[[#This Row],[Numéro]],Tableau3Bandes[],5,0),"")</f>
        <v/>
      </c>
      <c r="Q52" s="1" t="str">
        <f>IFERROR(VLOOKUP(Tableau5[[#This Row],[Numéro]],Tableau3Bandes[],6,0),"")</f>
        <v/>
      </c>
      <c r="R52" s="1" t="str">
        <f>IFERROR(VLOOKUP(Tableau5[[#This Row],[Numéro]],Tableau3Bandes[],7,0),"")</f>
        <v/>
      </c>
      <c r="S52" s="28" t="str">
        <f>IFERROR(VLOOKUP(Tableau5[[#This Row],[Numéro]],TableauClass2025[],3,0),"")</f>
        <v/>
      </c>
      <c r="T52" s="27" t="str">
        <f>IFERROR(VLOOKUP(Tableau5[[#This Row],[Numéro]],TableauCadre[],3,0),"")</f>
        <v/>
      </c>
      <c r="U52" s="1" t="str">
        <f>IFERROR(VLOOKUP(Tableau5[[#This Row],[Numéro]],TableauCadre[],4,0),"")</f>
        <v/>
      </c>
      <c r="V52" s="1" t="str">
        <f>IFERROR(VLOOKUP(Tableau5[[#This Row],[Numéro]],TableauCadre[],5,0),"")</f>
        <v/>
      </c>
      <c r="W52" s="1" t="str">
        <f>IFERROR(VLOOKUP(Tableau5[[#This Row],[Numéro]],TableauCadre[],6,0),"")</f>
        <v/>
      </c>
      <c r="X52" s="28" t="str">
        <f>IFERROR(VLOOKUP(Tableau5[[#This Row],[Numéro]],TableauCadre[],7,0),"")</f>
        <v/>
      </c>
    </row>
    <row r="53" spans="1:24" x14ac:dyDescent="0.25">
      <c r="A53" s="1" t="str">
        <f>IF(double!T1265=0,"",double!T1265)</f>
        <v>015162 E</v>
      </c>
      <c r="B53" s="1" t="str">
        <f>IF(Tableau5[[#This Row],[Numéro]]="","",double!U1265)</f>
        <v>BANAS LAURENT</v>
      </c>
      <c r="C53" s="23" t="str">
        <f>double!V1265</f>
        <v>11017 – BILLARD CLUB MOYEUVRE</v>
      </c>
      <c r="D53" s="27" t="str">
        <f>IFERROR(VLOOKUP(Tableau5[[#This Row],[Numéro]],TableauLibre[],3,0),"")</f>
        <v/>
      </c>
      <c r="E53" s="1" t="str">
        <f>IFERROR(VLOOKUP(Tableau5[[#This Row],[Numéro]],TableauLibre[],4,0),"")</f>
        <v/>
      </c>
      <c r="F53" s="1" t="str">
        <f>IFERROR(VLOOKUP(Tableau5[[#This Row],[Numéro]],TableauLibre[],5,0),"")</f>
        <v/>
      </c>
      <c r="G53" s="1" t="str">
        <f>IFERROR(VLOOKUP(Tableau5[[#This Row],[Numéro]],TableauLibre[],6,0),"")</f>
        <v/>
      </c>
      <c r="H53" s="28" t="str">
        <f>IFERROR(VLOOKUP(Tableau5[[#This Row],[Numéro]],TableauLibre[],7,0),"")</f>
        <v/>
      </c>
      <c r="I53" s="27" t="str">
        <f>IFERROR(VLOOKUP(Tableau5[[#This Row],[Numéro]],TableauBande[],3,0),"")</f>
        <v/>
      </c>
      <c r="J53" s="1" t="str">
        <f>IFERROR(VLOOKUP(Tableau5[[#This Row],[Numéro]],TableauBande[],4,0),"")</f>
        <v/>
      </c>
      <c r="K53" s="1" t="str">
        <f>IFERROR(VLOOKUP(Tableau5[[#This Row],[Numéro]],TableauBande[],5,0),"")</f>
        <v/>
      </c>
      <c r="L53" s="1" t="str">
        <f>IFERROR(VLOOKUP(Tableau5[[#This Row],[Numéro]],TableauBande[],6,0),"")</f>
        <v/>
      </c>
      <c r="M53" s="28" t="str">
        <f>IFERROR(VLOOKUP(Tableau5[[#This Row],[Numéro]],TableauBande[],7,0),"")</f>
        <v/>
      </c>
      <c r="N53" s="1" t="str">
        <f>IFERROR(VLOOKUP(Tableau5[[#This Row],[Numéro]],Tableau3Bandes[],3,0),"")</f>
        <v xml:space="preserve">N2 </v>
      </c>
      <c r="O53" s="1">
        <f>IFERROR(VLOOKUP(Tableau5[[#This Row],[Numéro]],Tableau3Bandes[],4,0),"")</f>
        <v>1</v>
      </c>
      <c r="P53" s="1" t="str">
        <f>IFERROR(VLOOKUP(Tableau5[[#This Row],[Numéro]],Tableau3Bandes[],5,0),"")</f>
        <v>—</v>
      </c>
      <c r="Q53" s="1">
        <f>IFERROR(VLOOKUP(Tableau5[[#This Row],[Numéro]],Tableau3Bandes[],6,0),"")</f>
        <v>0.66</v>
      </c>
      <c r="R53" s="1">
        <f>IFERROR(VLOOKUP(Tableau5[[#This Row],[Numéro]],Tableau3Bandes[],7,0),"")</f>
        <v>2014</v>
      </c>
      <c r="S53" s="28" t="str">
        <f>IFERROR(VLOOKUP(Tableau5[[#This Row],[Numéro]],TableauClass2025[],3,0),"")</f>
        <v/>
      </c>
      <c r="T53" s="27" t="str">
        <f>IFERROR(VLOOKUP(Tableau5[[#This Row],[Numéro]],TableauCadre[],3,0),"")</f>
        <v/>
      </c>
      <c r="U53" s="1" t="str">
        <f>IFERROR(VLOOKUP(Tableau5[[#This Row],[Numéro]],TableauCadre[],4,0),"")</f>
        <v/>
      </c>
      <c r="V53" s="1" t="str">
        <f>IFERROR(VLOOKUP(Tableau5[[#This Row],[Numéro]],TableauCadre[],5,0),"")</f>
        <v/>
      </c>
      <c r="W53" s="1" t="str">
        <f>IFERROR(VLOOKUP(Tableau5[[#This Row],[Numéro]],TableauCadre[],6,0),"")</f>
        <v/>
      </c>
      <c r="X53" s="28" t="str">
        <f>IFERROR(VLOOKUP(Tableau5[[#This Row],[Numéro]],TableauCadre[],7,0),"")</f>
        <v/>
      </c>
    </row>
    <row r="54" spans="1:24" hidden="1" x14ac:dyDescent="0.25">
      <c r="A54" s="1" t="str">
        <f>IF(double!T51=0,"",double!T51)</f>
        <v>139653 H</v>
      </c>
      <c r="B54" s="1" t="str">
        <f>IF(Tableau5[[#This Row],[Numéro]]="","",double!U51)</f>
        <v>BARUTEL SERGE</v>
      </c>
      <c r="C54" s="23" t="str">
        <f>double!V51</f>
        <v>01070 – FCM BILLARD</v>
      </c>
      <c r="D54" s="27" t="str">
        <f>IFERROR(VLOOKUP(Tableau5[[#This Row],[Numéro]],TableauLibre[],3,0),"")</f>
        <v xml:space="preserve">R4 </v>
      </c>
      <c r="E54" s="1">
        <f>IFERROR(VLOOKUP(Tableau5[[#This Row],[Numéro]],TableauLibre[],4,0),"")</f>
        <v>1</v>
      </c>
      <c r="F54" s="1">
        <f>IFERROR(VLOOKUP(Tableau5[[#This Row],[Numéro]],TableauLibre[],5,0),"")</f>
        <v>1.19</v>
      </c>
      <c r="G54" s="1">
        <f>IFERROR(VLOOKUP(Tableau5[[#This Row],[Numéro]],TableauLibre[],6,0),"")</f>
        <v>0.95</v>
      </c>
      <c r="H54" s="28">
        <f>IFERROR(VLOOKUP(Tableau5[[#This Row],[Numéro]],TableauLibre[],7,0),"")</f>
        <v>2022</v>
      </c>
      <c r="I54" s="27" t="str">
        <f>IFERROR(VLOOKUP(Tableau5[[#This Row],[Numéro]],TableauBande[],3,0),"")</f>
        <v/>
      </c>
      <c r="J54" s="1" t="str">
        <f>IFERROR(VLOOKUP(Tableau5[[#This Row],[Numéro]],TableauBande[],4,0),"")</f>
        <v/>
      </c>
      <c r="K54" s="1" t="str">
        <f>IFERROR(VLOOKUP(Tableau5[[#This Row],[Numéro]],TableauBande[],5,0),"")</f>
        <v/>
      </c>
      <c r="L54" s="1" t="str">
        <f>IFERROR(VLOOKUP(Tableau5[[#This Row],[Numéro]],TableauBande[],6,0),"")</f>
        <v/>
      </c>
      <c r="M54" s="28" t="str">
        <f>IFERROR(VLOOKUP(Tableau5[[#This Row],[Numéro]],TableauBande[],7,0),"")</f>
        <v/>
      </c>
      <c r="N54" s="1" t="str">
        <f>IFERROR(VLOOKUP(Tableau5[[#This Row],[Numéro]],Tableau3Bandes[],3,0),"")</f>
        <v/>
      </c>
      <c r="O54" s="1" t="str">
        <f>IFERROR(VLOOKUP(Tableau5[[#This Row],[Numéro]],Tableau3Bandes[],4,0),"")</f>
        <v/>
      </c>
      <c r="P54" s="1" t="str">
        <f>IFERROR(VLOOKUP(Tableau5[[#This Row],[Numéro]],Tableau3Bandes[],5,0),"")</f>
        <v/>
      </c>
      <c r="Q54" s="1" t="str">
        <f>IFERROR(VLOOKUP(Tableau5[[#This Row],[Numéro]],Tableau3Bandes[],6,0),"")</f>
        <v/>
      </c>
      <c r="R54" s="1" t="str">
        <f>IFERROR(VLOOKUP(Tableau5[[#This Row],[Numéro]],Tableau3Bandes[],7,0),"")</f>
        <v/>
      </c>
      <c r="S54" s="28" t="str">
        <f>IFERROR(VLOOKUP(Tableau5[[#This Row],[Numéro]],TableauClass2025[],3,0),"")</f>
        <v/>
      </c>
      <c r="T54" s="27" t="str">
        <f>IFERROR(VLOOKUP(Tableau5[[#This Row],[Numéro]],TableauCadre[],3,0),"")</f>
        <v/>
      </c>
      <c r="U54" s="1" t="str">
        <f>IFERROR(VLOOKUP(Tableau5[[#This Row],[Numéro]],TableauCadre[],4,0),"")</f>
        <v/>
      </c>
      <c r="V54" s="1" t="str">
        <f>IFERROR(VLOOKUP(Tableau5[[#This Row],[Numéro]],TableauCadre[],5,0),"")</f>
        <v/>
      </c>
      <c r="W54" s="1" t="str">
        <f>IFERROR(VLOOKUP(Tableau5[[#This Row],[Numéro]],TableauCadre[],6,0),"")</f>
        <v/>
      </c>
      <c r="X54" s="28" t="str">
        <f>IFERROR(VLOOKUP(Tableau5[[#This Row],[Numéro]],TableauCadre[],7,0),"")</f>
        <v/>
      </c>
    </row>
    <row r="55" spans="1:24" hidden="1" x14ac:dyDescent="0.25">
      <c r="A55" s="1" t="str">
        <f>IF(double!T52=0,"",double!T52)</f>
        <v>138101 P</v>
      </c>
      <c r="B55" s="1" t="str">
        <f>IF(Tableau5[[#This Row],[Numéro]]="","",double!U52)</f>
        <v>BATTE PATRICK</v>
      </c>
      <c r="C55" s="23" t="str">
        <f>double!V52</f>
        <v>05042 – ACAD.CHALONNAISE DE BILLARD</v>
      </c>
      <c r="D55" s="27" t="str">
        <f>IFERROR(VLOOKUP(Tableau5[[#This Row],[Numéro]],TableauLibre[],3,0),"")</f>
        <v>R4</v>
      </c>
      <c r="E55" s="1">
        <f>IFERROR(VLOOKUP(Tableau5[[#This Row],[Numéro]],TableauLibre[],4,0),"")</f>
        <v>1</v>
      </c>
      <c r="F55" s="1">
        <f>IFERROR(VLOOKUP(Tableau5[[#This Row],[Numéro]],TableauLibre[],5,0),"")</f>
        <v>1.02</v>
      </c>
      <c r="G55" s="1">
        <f>IFERROR(VLOOKUP(Tableau5[[#This Row],[Numéro]],TableauLibre[],6,0),"")</f>
        <v>0.81</v>
      </c>
      <c r="H55" s="28">
        <f>IFERROR(VLOOKUP(Tableau5[[#This Row],[Numéro]],TableauLibre[],7,0),"")</f>
        <v>2022</v>
      </c>
      <c r="I55" s="27" t="str">
        <f>IFERROR(VLOOKUP(Tableau5[[#This Row],[Numéro]],TableauBande[],3,0),"")</f>
        <v>R2</v>
      </c>
      <c r="J55" s="1">
        <f>IFERROR(VLOOKUP(Tableau5[[#This Row],[Numéro]],TableauBande[],4,0),"")</f>
        <v>1</v>
      </c>
      <c r="K55" s="1">
        <f>IFERROR(VLOOKUP(Tableau5[[#This Row],[Numéro]],TableauBande[],5,0),"")</f>
        <v>0.68</v>
      </c>
      <c r="L55" s="1">
        <f>IFERROR(VLOOKUP(Tableau5[[#This Row],[Numéro]],TableauBande[],6,0),"")</f>
        <v>0.6</v>
      </c>
      <c r="M55" s="28">
        <f>IFERROR(VLOOKUP(Tableau5[[#This Row],[Numéro]],TableauBande[],7,0),"")</f>
        <v>2022</v>
      </c>
      <c r="N55" s="1" t="str">
        <f>IFERROR(VLOOKUP(Tableau5[[#This Row],[Numéro]],Tableau3Bandes[],3,0),"")</f>
        <v/>
      </c>
      <c r="O55" s="1" t="str">
        <f>IFERROR(VLOOKUP(Tableau5[[#This Row],[Numéro]],Tableau3Bandes[],4,0),"")</f>
        <v/>
      </c>
      <c r="P55" s="1" t="str">
        <f>IFERROR(VLOOKUP(Tableau5[[#This Row],[Numéro]],Tableau3Bandes[],5,0),"")</f>
        <v/>
      </c>
      <c r="Q55" s="1" t="str">
        <f>IFERROR(VLOOKUP(Tableau5[[#This Row],[Numéro]],Tableau3Bandes[],6,0),"")</f>
        <v/>
      </c>
      <c r="R55" s="1" t="str">
        <f>IFERROR(VLOOKUP(Tableau5[[#This Row],[Numéro]],Tableau3Bandes[],7,0),"")</f>
        <v/>
      </c>
      <c r="S55" s="28" t="str">
        <f>IFERROR(VLOOKUP(Tableau5[[#This Row],[Numéro]],TableauClass2025[],3,0),"")</f>
        <v/>
      </c>
      <c r="T55" s="27" t="str">
        <f>IFERROR(VLOOKUP(Tableau5[[#This Row],[Numéro]],TableauCadre[],3,0),"")</f>
        <v/>
      </c>
      <c r="U55" s="1" t="str">
        <f>IFERROR(VLOOKUP(Tableau5[[#This Row],[Numéro]],TableauCadre[],4,0),"")</f>
        <v/>
      </c>
      <c r="V55" s="1" t="str">
        <f>IFERROR(VLOOKUP(Tableau5[[#This Row],[Numéro]],TableauCadre[],5,0),"")</f>
        <v/>
      </c>
      <c r="W55" s="1" t="str">
        <f>IFERROR(VLOOKUP(Tableau5[[#This Row],[Numéro]],TableauCadre[],6,0),"")</f>
        <v/>
      </c>
      <c r="X55" s="28" t="str">
        <f>IFERROR(VLOOKUP(Tableau5[[#This Row],[Numéro]],TableauCadre[],7,0),"")</f>
        <v/>
      </c>
    </row>
    <row r="56" spans="1:24" hidden="1" x14ac:dyDescent="0.25">
      <c r="A56" s="1" t="str">
        <f>IF(double!T53=0,"",double!T53)</f>
        <v>145973 J</v>
      </c>
      <c r="B56" s="1" t="str">
        <f>IF(Tableau5[[#This Row],[Numéro]]="","",double!U53)</f>
        <v>BATTELIER MICHEL</v>
      </c>
      <c r="C56" s="23" t="str">
        <f>double!V53</f>
        <v>05034 – BILLARD TROYES AGGLO</v>
      </c>
      <c r="D56" s="27" t="str">
        <f>IFERROR(VLOOKUP(Tableau5[[#This Row],[Numéro]],TableauLibre[],3,0),"")</f>
        <v>R4</v>
      </c>
      <c r="E56" s="1">
        <f>IFERROR(VLOOKUP(Tableau5[[#This Row],[Numéro]],TableauLibre[],4,0),"")</f>
        <v>1</v>
      </c>
      <c r="F56" s="1">
        <f>IFERROR(VLOOKUP(Tableau5[[#This Row],[Numéro]],TableauLibre[],5,0),"")</f>
        <v>1.02</v>
      </c>
      <c r="G56" s="1">
        <f>IFERROR(VLOOKUP(Tableau5[[#This Row],[Numéro]],TableauLibre[],6,0),"")</f>
        <v>0.82</v>
      </c>
      <c r="H56" s="28">
        <f>IFERROR(VLOOKUP(Tableau5[[#This Row],[Numéro]],TableauLibre[],7,0),"")</f>
        <v>2020</v>
      </c>
      <c r="I56" s="27" t="str">
        <f>IFERROR(VLOOKUP(Tableau5[[#This Row],[Numéro]],TableauBande[],3,0),"")</f>
        <v/>
      </c>
      <c r="J56" s="1" t="str">
        <f>IFERROR(VLOOKUP(Tableau5[[#This Row],[Numéro]],TableauBande[],4,0),"")</f>
        <v/>
      </c>
      <c r="K56" s="1" t="str">
        <f>IFERROR(VLOOKUP(Tableau5[[#This Row],[Numéro]],TableauBande[],5,0),"")</f>
        <v/>
      </c>
      <c r="L56" s="1" t="str">
        <f>IFERROR(VLOOKUP(Tableau5[[#This Row],[Numéro]],TableauBande[],6,0),"")</f>
        <v/>
      </c>
      <c r="M56" s="28" t="str">
        <f>IFERROR(VLOOKUP(Tableau5[[#This Row],[Numéro]],TableauBande[],7,0),"")</f>
        <v/>
      </c>
      <c r="N56" s="1" t="str">
        <f>IFERROR(VLOOKUP(Tableau5[[#This Row],[Numéro]],Tableau3Bandes[],3,0),"")</f>
        <v/>
      </c>
      <c r="O56" s="1" t="str">
        <f>IFERROR(VLOOKUP(Tableau5[[#This Row],[Numéro]],Tableau3Bandes[],4,0),"")</f>
        <v/>
      </c>
      <c r="P56" s="1" t="str">
        <f>IFERROR(VLOOKUP(Tableau5[[#This Row],[Numéro]],Tableau3Bandes[],5,0),"")</f>
        <v/>
      </c>
      <c r="Q56" s="1" t="str">
        <f>IFERROR(VLOOKUP(Tableau5[[#This Row],[Numéro]],Tableau3Bandes[],6,0),"")</f>
        <v/>
      </c>
      <c r="R56" s="1" t="str">
        <f>IFERROR(VLOOKUP(Tableau5[[#This Row],[Numéro]],Tableau3Bandes[],7,0),"")</f>
        <v/>
      </c>
      <c r="S56" s="28" t="str">
        <f>IFERROR(VLOOKUP(Tableau5[[#This Row],[Numéro]],TableauClass2025[],3,0),"")</f>
        <v/>
      </c>
      <c r="T56" s="27" t="str">
        <f>IFERROR(VLOOKUP(Tableau5[[#This Row],[Numéro]],TableauCadre[],3,0),"")</f>
        <v/>
      </c>
      <c r="U56" s="1" t="str">
        <f>IFERROR(VLOOKUP(Tableau5[[#This Row],[Numéro]],TableauCadre[],4,0),"")</f>
        <v/>
      </c>
      <c r="V56" s="1" t="str">
        <f>IFERROR(VLOOKUP(Tableau5[[#This Row],[Numéro]],TableauCadre[],5,0),"")</f>
        <v/>
      </c>
      <c r="W56" s="1" t="str">
        <f>IFERROR(VLOOKUP(Tableau5[[#This Row],[Numéro]],TableauCadre[],6,0),"")</f>
        <v/>
      </c>
      <c r="X56" s="28" t="str">
        <f>IFERROR(VLOOKUP(Tableau5[[#This Row],[Numéro]],TableauCadre[],7,0),"")</f>
        <v/>
      </c>
    </row>
    <row r="57" spans="1:24" hidden="1" x14ac:dyDescent="0.25">
      <c r="A57" s="1" t="str">
        <f>IF(double!T54=0,"",double!T54)</f>
        <v>012097 H</v>
      </c>
      <c r="B57" s="1" t="str">
        <f>IF(Tableau5[[#This Row],[Numéro]]="","",double!U54)</f>
        <v>BATTIN PHILIPPE</v>
      </c>
      <c r="C57" s="23" t="str">
        <f>double!V54</f>
        <v>05042 – ACAD.CHALONNAISE DE BILLARD</v>
      </c>
      <c r="D57" s="27" t="str">
        <f>IFERROR(VLOOKUP(Tableau5[[#This Row],[Numéro]],TableauLibre[],3,0),"")</f>
        <v>R1</v>
      </c>
      <c r="E57" s="1">
        <f>IFERROR(VLOOKUP(Tableau5[[#This Row],[Numéro]],TableauLibre[],4,0),"")</f>
        <v>1</v>
      </c>
      <c r="F57" s="1">
        <f>IFERROR(VLOOKUP(Tableau5[[#This Row],[Numéro]],TableauLibre[],5,0),"")</f>
        <v>4.58</v>
      </c>
      <c r="G57" s="1">
        <f>IFERROR(VLOOKUP(Tableau5[[#This Row],[Numéro]],TableauLibre[],6,0),"")</f>
        <v>3.66</v>
      </c>
      <c r="H57" s="28">
        <f>IFERROR(VLOOKUP(Tableau5[[#This Row],[Numéro]],TableauLibre[],7,0),"")</f>
        <v>2020</v>
      </c>
      <c r="I57" s="27" t="str">
        <f>IFERROR(VLOOKUP(Tableau5[[#This Row],[Numéro]],TableauBande[],3,0),"")</f>
        <v>N3</v>
      </c>
      <c r="J57" s="1">
        <f>IFERROR(VLOOKUP(Tableau5[[#This Row],[Numéro]],TableauBande[],4,0),"")</f>
        <v>1</v>
      </c>
      <c r="K57" s="1">
        <f>IFERROR(VLOOKUP(Tableau5[[#This Row],[Numéro]],TableauBande[],5,0),"")</f>
        <v>2.0099999999999998</v>
      </c>
      <c r="L57" s="1">
        <f>IFERROR(VLOOKUP(Tableau5[[#This Row],[Numéro]],TableauBande[],6,0),"")</f>
        <v>1.79</v>
      </c>
      <c r="M57" s="28">
        <f>IFERROR(VLOOKUP(Tableau5[[#This Row],[Numéro]],TableauBande[],7,0),"")</f>
        <v>2020</v>
      </c>
      <c r="N57" s="1" t="str">
        <f>IFERROR(VLOOKUP(Tableau5[[#This Row],[Numéro]],Tableau3Bandes[],3,0),"")</f>
        <v xml:space="preserve">R1 </v>
      </c>
      <c r="O57" s="1">
        <f>IFERROR(VLOOKUP(Tableau5[[#This Row],[Numéro]],Tableau3Bandes[],4,0),"")</f>
        <v>1</v>
      </c>
      <c r="P57" s="1">
        <f>IFERROR(VLOOKUP(Tableau5[[#This Row],[Numéro]],Tableau3Bandes[],5,0),"")</f>
        <v>0.38100000000000001</v>
      </c>
      <c r="Q57" s="1">
        <f>IFERROR(VLOOKUP(Tableau5[[#This Row],[Numéro]],Tableau3Bandes[],6,0),"")</f>
        <v>0.32700000000000001</v>
      </c>
      <c r="R57" s="1">
        <f>IFERROR(VLOOKUP(Tableau5[[#This Row],[Numéro]],Tableau3Bandes[],7,0),"")</f>
        <v>2019</v>
      </c>
      <c r="S57" s="28" t="str">
        <f>IFERROR(VLOOKUP(Tableau5[[#This Row],[Numéro]],TableauClass2025[],3,0),"")</f>
        <v/>
      </c>
      <c r="T57" s="27" t="str">
        <f>IFERROR(VLOOKUP(Tableau5[[#This Row],[Numéro]],TableauCadre[],3,0),"")</f>
        <v>R1</v>
      </c>
      <c r="U57" s="1">
        <f>IFERROR(VLOOKUP(Tableau5[[#This Row],[Numéro]],TableauCadre[],4,0),"")</f>
        <v>1</v>
      </c>
      <c r="V57" s="1">
        <f>IFERROR(VLOOKUP(Tableau5[[#This Row],[Numéro]],TableauCadre[],5,0),"")</f>
        <v>2.67</v>
      </c>
      <c r="W57" s="1">
        <f>IFERROR(VLOOKUP(Tableau5[[#This Row],[Numéro]],TableauCadre[],6,0),"")</f>
        <v>2.14</v>
      </c>
      <c r="X57" s="28">
        <f>IFERROR(VLOOKUP(Tableau5[[#This Row],[Numéro]],TableauCadre[],7,0),"")</f>
        <v>2019</v>
      </c>
    </row>
    <row r="58" spans="1:24" hidden="1" x14ac:dyDescent="0.25">
      <c r="A58" s="1" t="str">
        <f>IF(double!T55=0,"",double!T55)</f>
        <v>011858 C</v>
      </c>
      <c r="B58" s="1" t="str">
        <f>IF(Tableau5[[#This Row],[Numéro]]="","",double!U55)</f>
        <v>BAUDRY ALAIN</v>
      </c>
      <c r="C58" s="23" t="str">
        <f>double!V55</f>
        <v>05041 – BILLARD CLUB DE GRAUVES</v>
      </c>
      <c r="D58" s="27" t="str">
        <f>IFERROR(VLOOKUP(Tableau5[[#This Row],[Numéro]],TableauLibre[],3,0),"")</f>
        <v>R3</v>
      </c>
      <c r="E58" s="1">
        <f>IFERROR(VLOOKUP(Tableau5[[#This Row],[Numéro]],TableauLibre[],4,0),"")</f>
        <v>1</v>
      </c>
      <c r="F58" s="1">
        <f>IFERROR(VLOOKUP(Tableau5[[#This Row],[Numéro]],TableauLibre[],5,0),"")</f>
        <v>2.25</v>
      </c>
      <c r="G58" s="1">
        <f>IFERROR(VLOOKUP(Tableau5[[#This Row],[Numéro]],TableauLibre[],6,0),"")</f>
        <v>1.8</v>
      </c>
      <c r="H58" s="28">
        <f>IFERROR(VLOOKUP(Tableau5[[#This Row],[Numéro]],TableauLibre[],7,0),"")</f>
        <v>2024</v>
      </c>
      <c r="I58" s="27" t="str">
        <f>IFERROR(VLOOKUP(Tableau5[[#This Row],[Numéro]],TableauBande[],3,0),"")</f>
        <v>R1</v>
      </c>
      <c r="J58" s="1">
        <f>IFERROR(VLOOKUP(Tableau5[[#This Row],[Numéro]],TableauBande[],4,0),"")</f>
        <v>1</v>
      </c>
      <c r="K58" s="1">
        <f>IFERROR(VLOOKUP(Tableau5[[#This Row],[Numéro]],TableauBande[],5,0),"")</f>
        <v>1.45</v>
      </c>
      <c r="L58" s="1">
        <f>IFERROR(VLOOKUP(Tableau5[[#This Row],[Numéro]],TableauBande[],6,0),"")</f>
        <v>1.29</v>
      </c>
      <c r="M58" s="28">
        <f>IFERROR(VLOOKUP(Tableau5[[#This Row],[Numéro]],TableauBande[],7,0),"")</f>
        <v>2018</v>
      </c>
      <c r="N58" s="1" t="str">
        <f>IFERROR(VLOOKUP(Tableau5[[#This Row],[Numéro]],Tableau3Bandes[],3,0),"")</f>
        <v>R1</v>
      </c>
      <c r="O58" s="1">
        <f>IFERROR(VLOOKUP(Tableau5[[#This Row],[Numéro]],Tableau3Bandes[],4,0),"")</f>
        <v>1</v>
      </c>
      <c r="P58" s="1">
        <f>IFERROR(VLOOKUP(Tableau5[[#This Row],[Numéro]],Tableau3Bandes[],5,0),"")</f>
        <v>0.26</v>
      </c>
      <c r="Q58" s="1">
        <f>IFERROR(VLOOKUP(Tableau5[[#This Row],[Numéro]],Tableau3Bandes[],6,0),"")</f>
        <v>0.224</v>
      </c>
      <c r="R58" s="1">
        <f>IFERROR(VLOOKUP(Tableau5[[#This Row],[Numéro]],Tableau3Bandes[],7,0),"")</f>
        <v>2025</v>
      </c>
      <c r="S58" s="28">
        <f>IFERROR(VLOOKUP(Tableau5[[#This Row],[Numéro]],TableauClass2025[],3,0),"")</f>
        <v>174</v>
      </c>
      <c r="T58" s="27" t="str">
        <f>IFERROR(VLOOKUP(Tableau5[[#This Row],[Numéro]],TableauCadre[],3,0),"")</f>
        <v>R1</v>
      </c>
      <c r="U58" s="1">
        <f>IFERROR(VLOOKUP(Tableau5[[#This Row],[Numéro]],TableauCadre[],4,0),"")</f>
        <v>1</v>
      </c>
      <c r="V58" s="1">
        <f>IFERROR(VLOOKUP(Tableau5[[#This Row],[Numéro]],TableauCadre[],5,0),"")</f>
        <v>2.0499999999999998</v>
      </c>
      <c r="W58" s="1">
        <f>IFERROR(VLOOKUP(Tableau5[[#This Row],[Numéro]],TableauCadre[],6,0),"")</f>
        <v>1.64</v>
      </c>
      <c r="X58" s="28">
        <f>IFERROR(VLOOKUP(Tableau5[[#This Row],[Numéro]],TableauCadre[],7,0),"")</f>
        <v>2023</v>
      </c>
    </row>
    <row r="59" spans="1:24" hidden="1" x14ac:dyDescent="0.25">
      <c r="A59" s="1" t="str">
        <f>IF(double!T56=0,"",double!T56)</f>
        <v>106582 I</v>
      </c>
      <c r="B59" s="1" t="str">
        <f>IF(Tableau5[[#This Row],[Numéro]]="","",double!U56)</f>
        <v>BAUMANN DIDIER</v>
      </c>
      <c r="C59" s="23" t="str">
        <f>double!V56</f>
        <v>01004 – B.C. BISCHHEIM</v>
      </c>
      <c r="D59" s="27" t="str">
        <f>IFERROR(VLOOKUP(Tableau5[[#This Row],[Numéro]],TableauLibre[],3,0),"")</f>
        <v>R2</v>
      </c>
      <c r="E59" s="1">
        <f>IFERROR(VLOOKUP(Tableau5[[#This Row],[Numéro]],TableauLibre[],4,0),"")</f>
        <v>1</v>
      </c>
      <c r="F59" s="1">
        <f>IFERROR(VLOOKUP(Tableau5[[#This Row],[Numéro]],TableauLibre[],5,0),"")</f>
        <v>3.68</v>
      </c>
      <c r="G59" s="1">
        <f>IFERROR(VLOOKUP(Tableau5[[#This Row],[Numéro]],TableauLibre[],6,0),"")</f>
        <v>2.94</v>
      </c>
      <c r="H59" s="28">
        <f>IFERROR(VLOOKUP(Tableau5[[#This Row],[Numéro]],TableauLibre[],7,0),"")</f>
        <v>2025</v>
      </c>
      <c r="I59" s="27" t="str">
        <f>IFERROR(VLOOKUP(Tableau5[[#This Row],[Numéro]],TableauBande[],3,0),"")</f>
        <v>R1</v>
      </c>
      <c r="J59" s="1">
        <f>IFERROR(VLOOKUP(Tableau5[[#This Row],[Numéro]],TableauBande[],4,0),"")</f>
        <v>1</v>
      </c>
      <c r="K59" s="1">
        <f>IFERROR(VLOOKUP(Tableau5[[#This Row],[Numéro]],TableauBande[],5,0),"")</f>
        <v>1.29</v>
      </c>
      <c r="L59" s="1">
        <f>IFERROR(VLOOKUP(Tableau5[[#This Row],[Numéro]],TableauBande[],6,0),"")</f>
        <v>1.1399999999999999</v>
      </c>
      <c r="M59" s="28">
        <f>IFERROR(VLOOKUP(Tableau5[[#This Row],[Numéro]],TableauBande[],7,0),"")</f>
        <v>2025</v>
      </c>
      <c r="N59" s="1" t="str">
        <f>IFERROR(VLOOKUP(Tableau5[[#This Row],[Numéro]],Tableau3Bandes[],3,0),"")</f>
        <v xml:space="preserve">R1 </v>
      </c>
      <c r="O59" s="1">
        <f>IFERROR(VLOOKUP(Tableau5[[#This Row],[Numéro]],Tableau3Bandes[],4,0),"")</f>
        <v>1</v>
      </c>
      <c r="P59" s="1">
        <f>IFERROR(VLOOKUP(Tableau5[[#This Row],[Numéro]],Tableau3Bandes[],5,0),"")</f>
        <v>0.38400000000000001</v>
      </c>
      <c r="Q59" s="1">
        <f>IFERROR(VLOOKUP(Tableau5[[#This Row],[Numéro]],Tableau3Bandes[],6,0),"")</f>
        <v>0.33100000000000002</v>
      </c>
      <c r="R59" s="1">
        <f>IFERROR(VLOOKUP(Tableau5[[#This Row],[Numéro]],Tableau3Bandes[],7,0),"")</f>
        <v>2019</v>
      </c>
      <c r="S59" s="28" t="str">
        <f>IFERROR(VLOOKUP(Tableau5[[#This Row],[Numéro]],TableauClass2025[],3,0),"")</f>
        <v/>
      </c>
      <c r="T59" s="27" t="str">
        <f>IFERROR(VLOOKUP(Tableau5[[#This Row],[Numéro]],TableauCadre[],3,0),"")</f>
        <v>R1</v>
      </c>
      <c r="U59" s="1">
        <f>IFERROR(VLOOKUP(Tableau5[[#This Row],[Numéro]],TableauCadre[],4,0),"")</f>
        <v>1</v>
      </c>
      <c r="V59" s="1">
        <f>IFERROR(VLOOKUP(Tableau5[[#This Row],[Numéro]],TableauCadre[],5,0),"")</f>
        <v>3.27</v>
      </c>
      <c r="W59" s="1">
        <f>IFERROR(VLOOKUP(Tableau5[[#This Row],[Numéro]],TableauCadre[],6,0),"")</f>
        <v>2.62</v>
      </c>
      <c r="X59" s="28">
        <f>IFERROR(VLOOKUP(Tableau5[[#This Row],[Numéro]],TableauCadre[],7,0),"")</f>
        <v>2025</v>
      </c>
    </row>
    <row r="60" spans="1:24" hidden="1" x14ac:dyDescent="0.25">
      <c r="A60" s="1" t="str">
        <f>IF(double!T57=0,"",double!T57)</f>
        <v>128040 Q</v>
      </c>
      <c r="B60" s="1" t="str">
        <f>IF(Tableau5[[#This Row],[Numéro]]="","",double!U57)</f>
        <v>BAUMANN GERARD</v>
      </c>
      <c r="C60" s="23" t="str">
        <f>double!V57</f>
        <v>01020 – B.C. 1947 SELESTAT</v>
      </c>
      <c r="D60" s="27" t="str">
        <f>IFERROR(VLOOKUP(Tableau5[[#This Row],[Numéro]],TableauLibre[],3,0),"")</f>
        <v>R4</v>
      </c>
      <c r="E60" s="1">
        <f>IFERROR(VLOOKUP(Tableau5[[#This Row],[Numéro]],TableauLibre[],4,0),"")</f>
        <v>1</v>
      </c>
      <c r="F60" s="1">
        <f>IFERROR(VLOOKUP(Tableau5[[#This Row],[Numéro]],TableauLibre[],5,0),"")</f>
        <v>0.94</v>
      </c>
      <c r="G60" s="1">
        <f>IFERROR(VLOOKUP(Tableau5[[#This Row],[Numéro]],TableauLibre[],6,0),"")</f>
        <v>0.75</v>
      </c>
      <c r="H60" s="28">
        <f>IFERROR(VLOOKUP(Tableau5[[#This Row],[Numéro]],TableauLibre[],7,0),"")</f>
        <v>2009</v>
      </c>
      <c r="I60" s="27" t="str">
        <f>IFERROR(VLOOKUP(Tableau5[[#This Row],[Numéro]],TableauBande[],3,0),"")</f>
        <v/>
      </c>
      <c r="J60" s="1" t="str">
        <f>IFERROR(VLOOKUP(Tableau5[[#This Row],[Numéro]],TableauBande[],4,0),"")</f>
        <v/>
      </c>
      <c r="K60" s="1" t="str">
        <f>IFERROR(VLOOKUP(Tableau5[[#This Row],[Numéro]],TableauBande[],5,0),"")</f>
        <v/>
      </c>
      <c r="L60" s="1" t="str">
        <f>IFERROR(VLOOKUP(Tableau5[[#This Row],[Numéro]],TableauBande[],6,0),"")</f>
        <v/>
      </c>
      <c r="M60" s="28" t="str">
        <f>IFERROR(VLOOKUP(Tableau5[[#This Row],[Numéro]],TableauBande[],7,0),"")</f>
        <v/>
      </c>
      <c r="N60" s="1" t="str">
        <f>IFERROR(VLOOKUP(Tableau5[[#This Row],[Numéro]],Tableau3Bandes[],3,0),"")</f>
        <v>R2</v>
      </c>
      <c r="O60" s="1">
        <f>IFERROR(VLOOKUP(Tableau5[[#This Row],[Numéro]],Tableau3Bandes[],4,0),"")</f>
        <v>1</v>
      </c>
      <c r="P60" s="1">
        <f>IFERROR(VLOOKUP(Tableau5[[#This Row],[Numéro]],Tableau3Bandes[],5,0),"")</f>
        <v>0.186</v>
      </c>
      <c r="Q60" s="1">
        <f>IFERROR(VLOOKUP(Tableau5[[#This Row],[Numéro]],Tableau3Bandes[],6,0),"")</f>
        <v>0.16</v>
      </c>
      <c r="R60" s="1">
        <f>IFERROR(VLOOKUP(Tableau5[[#This Row],[Numéro]],Tableau3Bandes[],7,0),"")</f>
        <v>2025</v>
      </c>
      <c r="S60" s="28">
        <f>IFERROR(VLOOKUP(Tableau5[[#This Row],[Numéro]],TableauClass2025[],3,0),"")</f>
        <v>185</v>
      </c>
      <c r="T60" s="27" t="str">
        <f>IFERROR(VLOOKUP(Tableau5[[#This Row],[Numéro]],TableauCadre[],3,0),"")</f>
        <v/>
      </c>
      <c r="U60" s="1" t="str">
        <f>IFERROR(VLOOKUP(Tableau5[[#This Row],[Numéro]],TableauCadre[],4,0),"")</f>
        <v/>
      </c>
      <c r="V60" s="1" t="str">
        <f>IFERROR(VLOOKUP(Tableau5[[#This Row],[Numéro]],TableauCadre[],5,0),"")</f>
        <v/>
      </c>
      <c r="W60" s="1" t="str">
        <f>IFERROR(VLOOKUP(Tableau5[[#This Row],[Numéro]],TableauCadre[],6,0),"")</f>
        <v/>
      </c>
      <c r="X60" s="28" t="str">
        <f>IFERROR(VLOOKUP(Tableau5[[#This Row],[Numéro]],TableauCadre[],7,0),"")</f>
        <v/>
      </c>
    </row>
    <row r="61" spans="1:24" hidden="1" x14ac:dyDescent="0.25">
      <c r="A61" s="1" t="str">
        <f>IF(double!T58=0,"",double!T58)</f>
        <v>010044 I</v>
      </c>
      <c r="B61" s="1" t="str">
        <f>IF(Tableau5[[#This Row],[Numéro]]="","",double!U58)</f>
        <v>BAY FRANCIS</v>
      </c>
      <c r="C61" s="23" t="str">
        <f>double!V58</f>
        <v>01049 – B.C. BARR</v>
      </c>
      <c r="D61" s="27" t="str">
        <f>IFERROR(VLOOKUP(Tableau5[[#This Row],[Numéro]],TableauLibre[],3,0),"")</f>
        <v>R2</v>
      </c>
      <c r="E61" s="1">
        <f>IFERROR(VLOOKUP(Tableau5[[#This Row],[Numéro]],TableauLibre[],4,0),"")</f>
        <v>1</v>
      </c>
      <c r="F61" s="1">
        <f>IFERROR(VLOOKUP(Tableau5[[#This Row],[Numéro]],TableauLibre[],5,0),"")</f>
        <v>2.67</v>
      </c>
      <c r="G61" s="1">
        <f>IFERROR(VLOOKUP(Tableau5[[#This Row],[Numéro]],TableauLibre[],6,0),"")</f>
        <v>2.13</v>
      </c>
      <c r="H61" s="28">
        <f>IFERROR(VLOOKUP(Tableau5[[#This Row],[Numéro]],TableauLibre[],7,0),"")</f>
        <v>2024</v>
      </c>
      <c r="I61" s="27" t="str">
        <f>IFERROR(VLOOKUP(Tableau5[[#This Row],[Numéro]],TableauBande[],3,0),"")</f>
        <v xml:space="preserve">R1 </v>
      </c>
      <c r="J61" s="1">
        <f>IFERROR(VLOOKUP(Tableau5[[#This Row],[Numéro]],TableauBande[],4,0),"")</f>
        <v>1</v>
      </c>
      <c r="K61" s="1">
        <f>IFERROR(VLOOKUP(Tableau5[[#This Row],[Numéro]],TableauBande[],5,0),"")</f>
        <v>1.62</v>
      </c>
      <c r="L61" s="1">
        <f>IFERROR(VLOOKUP(Tableau5[[#This Row],[Numéro]],TableauBande[],6,0),"")</f>
        <v>1.45</v>
      </c>
      <c r="M61" s="28">
        <f>IFERROR(VLOOKUP(Tableau5[[#This Row],[Numéro]],TableauBande[],7,0),"")</f>
        <v>2020</v>
      </c>
      <c r="N61" s="1" t="str">
        <f>IFERROR(VLOOKUP(Tableau5[[#This Row],[Numéro]],Tableau3Bandes[],3,0),"")</f>
        <v>N3</v>
      </c>
      <c r="O61" s="1">
        <f>IFERROR(VLOOKUP(Tableau5[[#This Row],[Numéro]],Tableau3Bandes[],4,0),"")</f>
        <v>1</v>
      </c>
      <c r="P61" s="1">
        <f>IFERROR(VLOOKUP(Tableau5[[#This Row],[Numéro]],Tableau3Bandes[],5,0),"")</f>
        <v>0.46400000000000002</v>
      </c>
      <c r="Q61" s="1">
        <f>IFERROR(VLOOKUP(Tableau5[[#This Row],[Numéro]],Tableau3Bandes[],6,0),"")</f>
        <v>0.39900000000000002</v>
      </c>
      <c r="R61" s="1">
        <f>IFERROR(VLOOKUP(Tableau5[[#This Row],[Numéro]],Tableau3Bandes[],7,0),"")</f>
        <v>2018</v>
      </c>
      <c r="S61" s="28" t="str">
        <f>IFERROR(VLOOKUP(Tableau5[[#This Row],[Numéro]],TableauClass2025[],3,0),"")</f>
        <v/>
      </c>
      <c r="T61" s="27" t="str">
        <f>IFERROR(VLOOKUP(Tableau5[[#This Row],[Numéro]],TableauCadre[],3,0),"")</f>
        <v xml:space="preserve">R1 </v>
      </c>
      <c r="U61" s="1">
        <f>IFERROR(VLOOKUP(Tableau5[[#This Row],[Numéro]],TableauCadre[],4,0),"")</f>
        <v>1</v>
      </c>
      <c r="V61" s="1">
        <f>IFERROR(VLOOKUP(Tableau5[[#This Row],[Numéro]],TableauCadre[],5,0),"")</f>
        <v>3.02</v>
      </c>
      <c r="W61" s="1">
        <f>IFERROR(VLOOKUP(Tableau5[[#This Row],[Numéro]],TableauCadre[],6,0),"")</f>
        <v>2.41</v>
      </c>
      <c r="X61" s="28">
        <f>IFERROR(VLOOKUP(Tableau5[[#This Row],[Numéro]],TableauCadre[],7,0),"")</f>
        <v>2020</v>
      </c>
    </row>
    <row r="62" spans="1:24" hidden="1" x14ac:dyDescent="0.25">
      <c r="A62" s="1" t="str">
        <f>IF(double!T59=0,"",double!T59)</f>
        <v>015147 P</v>
      </c>
      <c r="B62" s="1" t="str">
        <f>IF(Tableau5[[#This Row],[Numéro]]="","",double!U59)</f>
        <v>BAZIN RENE</v>
      </c>
      <c r="C62" s="23" t="str">
        <f>double!V59</f>
        <v>11042 – BILLARD CLUB STEPHANOIS</v>
      </c>
      <c r="D62" s="27" t="str">
        <f>IFERROR(VLOOKUP(Tableau5[[#This Row],[Numéro]],TableauLibre[],3,0),"")</f>
        <v>R2</v>
      </c>
      <c r="E62" s="1">
        <f>IFERROR(VLOOKUP(Tableau5[[#This Row],[Numéro]],TableauLibre[],4,0),"")</f>
        <v>1</v>
      </c>
      <c r="F62" s="1">
        <f>IFERROR(VLOOKUP(Tableau5[[#This Row],[Numéro]],TableauLibre[],5,0),"")</f>
        <v>3.08</v>
      </c>
      <c r="G62" s="1">
        <f>IFERROR(VLOOKUP(Tableau5[[#This Row],[Numéro]],TableauLibre[],6,0),"")</f>
        <v>2.46</v>
      </c>
      <c r="H62" s="28">
        <f>IFERROR(VLOOKUP(Tableau5[[#This Row],[Numéro]],TableauLibre[],7,0),"")</f>
        <v>2011</v>
      </c>
      <c r="I62" s="27" t="str">
        <f>IFERROR(VLOOKUP(Tableau5[[#This Row],[Numéro]],TableauBande[],3,0),"")</f>
        <v>R1</v>
      </c>
      <c r="J62" s="1">
        <f>IFERROR(VLOOKUP(Tableau5[[#This Row],[Numéro]],TableauBande[],4,0),"")</f>
        <v>1</v>
      </c>
      <c r="K62" s="1">
        <f>IFERROR(VLOOKUP(Tableau5[[#This Row],[Numéro]],TableauBande[],5,0),"")</f>
        <v>1.4</v>
      </c>
      <c r="L62" s="1">
        <f>IFERROR(VLOOKUP(Tableau5[[#This Row],[Numéro]],TableauBande[],6,0),"")</f>
        <v>1.25</v>
      </c>
      <c r="M62" s="28">
        <f>IFERROR(VLOOKUP(Tableau5[[#This Row],[Numéro]],TableauBande[],7,0),"")</f>
        <v>2011</v>
      </c>
      <c r="N62" s="1" t="str">
        <f>IFERROR(VLOOKUP(Tableau5[[#This Row],[Numéro]],Tableau3Bandes[],3,0),"")</f>
        <v>N3</v>
      </c>
      <c r="O62" s="1">
        <f>IFERROR(VLOOKUP(Tableau5[[#This Row],[Numéro]],Tableau3Bandes[],4,0),"")</f>
        <v>1</v>
      </c>
      <c r="P62" s="1">
        <f>IFERROR(VLOOKUP(Tableau5[[#This Row],[Numéro]],Tableau3Bandes[],5,0),"")</f>
        <v>0.44500000000000001</v>
      </c>
      <c r="Q62" s="1">
        <f>IFERROR(VLOOKUP(Tableau5[[#This Row],[Numéro]],Tableau3Bandes[],6,0),"")</f>
        <v>0.38200000000000001</v>
      </c>
      <c r="R62" s="1">
        <f>IFERROR(VLOOKUP(Tableau5[[#This Row],[Numéro]],Tableau3Bandes[],7,0),"")</f>
        <v>2011</v>
      </c>
      <c r="S62" s="28" t="str">
        <f>IFERROR(VLOOKUP(Tableau5[[#This Row],[Numéro]],TableauClass2025[],3,0),"")</f>
        <v/>
      </c>
      <c r="T62" s="27" t="str">
        <f>IFERROR(VLOOKUP(Tableau5[[#This Row],[Numéro]],TableauCadre[],3,0),"")</f>
        <v>R1</v>
      </c>
      <c r="U62" s="1">
        <f>IFERROR(VLOOKUP(Tableau5[[#This Row],[Numéro]],TableauCadre[],4,0),"")</f>
        <v>1</v>
      </c>
      <c r="V62" s="1">
        <f>IFERROR(VLOOKUP(Tableau5[[#This Row],[Numéro]],TableauCadre[],5,0),"")</f>
        <v>2.58</v>
      </c>
      <c r="W62" s="1">
        <f>IFERROR(VLOOKUP(Tableau5[[#This Row],[Numéro]],TableauCadre[],6,0),"")</f>
        <v>2.06</v>
      </c>
      <c r="X62" s="28">
        <f>IFERROR(VLOOKUP(Tableau5[[#This Row],[Numéro]],TableauCadre[],7,0),"")</f>
        <v>2011</v>
      </c>
    </row>
    <row r="63" spans="1:24" hidden="1" x14ac:dyDescent="0.25">
      <c r="A63" s="1" t="str">
        <f>IF(double!T60=0,"",double!T60)</f>
        <v>135202 C</v>
      </c>
      <c r="B63" s="1" t="str">
        <f>IF(Tableau5[[#This Row],[Numéro]]="","",double!U60)</f>
        <v>BEAUCOURT CLEMENT</v>
      </c>
      <c r="C63" s="23" t="str">
        <f>double!V60</f>
        <v>11032 – BILLARD CLUB HOMECOURT</v>
      </c>
      <c r="D63" s="27" t="str">
        <f>IFERROR(VLOOKUP(Tableau5[[#This Row],[Numéro]],TableauLibre[],3,0),"")</f>
        <v>R3</v>
      </c>
      <c r="E63" s="1">
        <f>IFERROR(VLOOKUP(Tableau5[[#This Row],[Numéro]],TableauLibre[],4,0),"")</f>
        <v>1</v>
      </c>
      <c r="F63" s="1">
        <f>IFERROR(VLOOKUP(Tableau5[[#This Row],[Numéro]],TableauLibre[],5,0),"")</f>
        <v>1.43</v>
      </c>
      <c r="G63" s="1">
        <f>IFERROR(VLOOKUP(Tableau5[[#This Row],[Numéro]],TableauLibre[],6,0),"")</f>
        <v>1.1399999999999999</v>
      </c>
      <c r="H63" s="28">
        <f>IFERROR(VLOOKUP(Tableau5[[#This Row],[Numéro]],TableauLibre[],7,0),"")</f>
        <v>2013</v>
      </c>
      <c r="I63" s="27" t="str">
        <f>IFERROR(VLOOKUP(Tableau5[[#This Row],[Numéro]],TableauBande[],3,0),"")</f>
        <v/>
      </c>
      <c r="J63" s="1" t="str">
        <f>IFERROR(VLOOKUP(Tableau5[[#This Row],[Numéro]],TableauBande[],4,0),"")</f>
        <v/>
      </c>
      <c r="K63" s="1" t="str">
        <f>IFERROR(VLOOKUP(Tableau5[[#This Row],[Numéro]],TableauBande[],5,0),"")</f>
        <v/>
      </c>
      <c r="L63" s="1" t="str">
        <f>IFERROR(VLOOKUP(Tableau5[[#This Row],[Numéro]],TableauBande[],6,0),"")</f>
        <v/>
      </c>
      <c r="M63" s="28" t="str">
        <f>IFERROR(VLOOKUP(Tableau5[[#This Row],[Numéro]],TableauBande[],7,0),"")</f>
        <v/>
      </c>
      <c r="N63" s="1" t="str">
        <f>IFERROR(VLOOKUP(Tableau5[[#This Row],[Numéro]],Tableau3Bandes[],3,0),"")</f>
        <v/>
      </c>
      <c r="O63" s="1" t="str">
        <f>IFERROR(VLOOKUP(Tableau5[[#This Row],[Numéro]],Tableau3Bandes[],4,0),"")</f>
        <v/>
      </c>
      <c r="P63" s="1" t="str">
        <f>IFERROR(VLOOKUP(Tableau5[[#This Row],[Numéro]],Tableau3Bandes[],5,0),"")</f>
        <v/>
      </c>
      <c r="Q63" s="1" t="str">
        <f>IFERROR(VLOOKUP(Tableau5[[#This Row],[Numéro]],Tableau3Bandes[],6,0),"")</f>
        <v/>
      </c>
      <c r="R63" s="1" t="str">
        <f>IFERROR(VLOOKUP(Tableau5[[#This Row],[Numéro]],Tableau3Bandes[],7,0),"")</f>
        <v/>
      </c>
      <c r="S63" s="28" t="str">
        <f>IFERROR(VLOOKUP(Tableau5[[#This Row],[Numéro]],TableauClass2025[],3,0),"")</f>
        <v/>
      </c>
      <c r="T63" s="27" t="str">
        <f>IFERROR(VLOOKUP(Tableau5[[#This Row],[Numéro]],TableauCadre[],3,0),"")</f>
        <v/>
      </c>
      <c r="U63" s="1" t="str">
        <f>IFERROR(VLOOKUP(Tableau5[[#This Row],[Numéro]],TableauCadre[],4,0),"")</f>
        <v/>
      </c>
      <c r="V63" s="1" t="str">
        <f>IFERROR(VLOOKUP(Tableau5[[#This Row],[Numéro]],TableauCadre[],5,0),"")</f>
        <v/>
      </c>
      <c r="W63" s="1" t="str">
        <f>IFERROR(VLOOKUP(Tableau5[[#This Row],[Numéro]],TableauCadre[],6,0),"")</f>
        <v/>
      </c>
      <c r="X63" s="28" t="str">
        <f>IFERROR(VLOOKUP(Tableau5[[#This Row],[Numéro]],TableauCadre[],7,0),"")</f>
        <v/>
      </c>
    </row>
    <row r="64" spans="1:24" hidden="1" x14ac:dyDescent="0.25">
      <c r="A64" s="1" t="str">
        <f>IF(double!T61=0,"",double!T61)</f>
        <v>137303 X</v>
      </c>
      <c r="B64" s="1" t="str">
        <f>IF(Tableau5[[#This Row],[Numéro]]="","",double!U61)</f>
        <v>BEBIN ERIC</v>
      </c>
      <c r="C64" s="23" t="str">
        <f>double!V61</f>
        <v>01044 – F.C. MULHOUSE</v>
      </c>
      <c r="D64" s="27" t="str">
        <f>IFERROR(VLOOKUP(Tableau5[[#This Row],[Numéro]],TableauLibre[],3,0),"")</f>
        <v>R4</v>
      </c>
      <c r="E64" s="1">
        <f>IFERROR(VLOOKUP(Tableau5[[#This Row],[Numéro]],TableauLibre[],4,0),"")</f>
        <v>1</v>
      </c>
      <c r="F64" s="1">
        <f>IFERROR(VLOOKUP(Tableau5[[#This Row],[Numéro]],TableauLibre[],5,0),"")</f>
        <v>0.72</v>
      </c>
      <c r="G64" s="1">
        <f>IFERROR(VLOOKUP(Tableau5[[#This Row],[Numéro]],TableauLibre[],6,0),"")</f>
        <v>0.57999999999999996</v>
      </c>
      <c r="H64" s="28">
        <f>IFERROR(VLOOKUP(Tableau5[[#This Row],[Numéro]],TableauLibre[],7,0),"")</f>
        <v>2012</v>
      </c>
      <c r="I64" s="27" t="str">
        <f>IFERROR(VLOOKUP(Tableau5[[#This Row],[Numéro]],TableauBande[],3,0),"")</f>
        <v>R2</v>
      </c>
      <c r="J64" s="1">
        <f>IFERROR(VLOOKUP(Tableau5[[#This Row],[Numéro]],TableauBande[],4,0),"")</f>
        <v>1</v>
      </c>
      <c r="K64" s="1">
        <f>IFERROR(VLOOKUP(Tableau5[[#This Row],[Numéro]],TableauBande[],5,0),"")</f>
        <v>0.43</v>
      </c>
      <c r="L64" s="1">
        <f>IFERROR(VLOOKUP(Tableau5[[#This Row],[Numéro]],TableauBande[],6,0),"")</f>
        <v>0.38</v>
      </c>
      <c r="M64" s="28">
        <f>IFERROR(VLOOKUP(Tableau5[[#This Row],[Numéro]],TableauBande[],7,0),"")</f>
        <v>2011</v>
      </c>
      <c r="N64" s="1" t="str">
        <f>IFERROR(VLOOKUP(Tableau5[[#This Row],[Numéro]],Tableau3Bandes[],3,0),"")</f>
        <v/>
      </c>
      <c r="O64" s="1" t="str">
        <f>IFERROR(VLOOKUP(Tableau5[[#This Row],[Numéro]],Tableau3Bandes[],4,0),"")</f>
        <v/>
      </c>
      <c r="P64" s="1" t="str">
        <f>IFERROR(VLOOKUP(Tableau5[[#This Row],[Numéro]],Tableau3Bandes[],5,0),"")</f>
        <v/>
      </c>
      <c r="Q64" s="1" t="str">
        <f>IFERROR(VLOOKUP(Tableau5[[#This Row],[Numéro]],Tableau3Bandes[],6,0),"")</f>
        <v/>
      </c>
      <c r="R64" s="1" t="str">
        <f>IFERROR(VLOOKUP(Tableau5[[#This Row],[Numéro]],Tableau3Bandes[],7,0),"")</f>
        <v/>
      </c>
      <c r="S64" s="28" t="str">
        <f>IFERROR(VLOOKUP(Tableau5[[#This Row],[Numéro]],TableauClass2025[],3,0),"")</f>
        <v/>
      </c>
      <c r="T64" s="27" t="str">
        <f>IFERROR(VLOOKUP(Tableau5[[#This Row],[Numéro]],TableauCadre[],3,0),"")</f>
        <v/>
      </c>
      <c r="U64" s="1" t="str">
        <f>IFERROR(VLOOKUP(Tableau5[[#This Row],[Numéro]],TableauCadre[],4,0),"")</f>
        <v/>
      </c>
      <c r="V64" s="1" t="str">
        <f>IFERROR(VLOOKUP(Tableau5[[#This Row],[Numéro]],TableauCadre[],5,0),"")</f>
        <v/>
      </c>
      <c r="W64" s="1" t="str">
        <f>IFERROR(VLOOKUP(Tableau5[[#This Row],[Numéro]],TableauCadre[],6,0),"")</f>
        <v/>
      </c>
      <c r="X64" s="28" t="str">
        <f>IFERROR(VLOOKUP(Tableau5[[#This Row],[Numéro]],TableauCadre[],7,0),"")</f>
        <v/>
      </c>
    </row>
    <row r="65" spans="1:24" hidden="1" x14ac:dyDescent="0.25">
      <c r="A65" s="1" t="str">
        <f>IF(double!T62=0,"",double!T62)</f>
        <v>010252 I</v>
      </c>
      <c r="B65" s="1" t="str">
        <f>IF(Tableau5[[#This Row],[Numéro]]="","",double!U62)</f>
        <v>BECK RICHARD</v>
      </c>
      <c r="C65" s="23" t="str">
        <f>double!V62</f>
        <v>01004 – B.C. BISCHHEIM</v>
      </c>
      <c r="D65" s="27" t="str">
        <f>IFERROR(VLOOKUP(Tableau5[[#This Row],[Numéro]],TableauLibre[],3,0),"")</f>
        <v xml:space="preserve">R4 </v>
      </c>
      <c r="E65" s="1">
        <f>IFERROR(VLOOKUP(Tableau5[[#This Row],[Numéro]],TableauLibre[],4,0),"")</f>
        <v>1</v>
      </c>
      <c r="F65" s="1">
        <f>IFERROR(VLOOKUP(Tableau5[[#This Row],[Numéro]],TableauLibre[],5,0),"")</f>
        <v>1.0900000000000001</v>
      </c>
      <c r="G65" s="1">
        <f>IFERROR(VLOOKUP(Tableau5[[#This Row],[Numéro]],TableauLibre[],6,0),"")</f>
        <v>0.87</v>
      </c>
      <c r="H65" s="28">
        <f>IFERROR(VLOOKUP(Tableau5[[#This Row],[Numéro]],TableauLibre[],7,0),"")</f>
        <v>2014</v>
      </c>
      <c r="I65" s="27" t="str">
        <f>IFERROR(VLOOKUP(Tableau5[[#This Row],[Numéro]],TableauBande[],3,0),"")</f>
        <v>R2</v>
      </c>
      <c r="J65" s="1">
        <f>IFERROR(VLOOKUP(Tableau5[[#This Row],[Numéro]],TableauBande[],4,0),"")</f>
        <v>1</v>
      </c>
      <c r="K65" s="1">
        <f>IFERROR(VLOOKUP(Tableau5[[#This Row],[Numéro]],TableauBande[],5,0),"")</f>
        <v>0.84</v>
      </c>
      <c r="L65" s="1">
        <f>IFERROR(VLOOKUP(Tableau5[[#This Row],[Numéro]],TableauBande[],6,0),"")</f>
        <v>0.75</v>
      </c>
      <c r="M65" s="28">
        <f>IFERROR(VLOOKUP(Tableau5[[#This Row],[Numéro]],TableauBande[],7,0),"")</f>
        <v>2010</v>
      </c>
      <c r="N65" s="1" t="str">
        <f>IFERROR(VLOOKUP(Tableau5[[#This Row],[Numéro]],Tableau3Bandes[],3,0),"")</f>
        <v/>
      </c>
      <c r="O65" s="1" t="str">
        <f>IFERROR(VLOOKUP(Tableau5[[#This Row],[Numéro]],Tableau3Bandes[],4,0),"")</f>
        <v/>
      </c>
      <c r="P65" s="1" t="str">
        <f>IFERROR(VLOOKUP(Tableau5[[#This Row],[Numéro]],Tableau3Bandes[],5,0),"")</f>
        <v/>
      </c>
      <c r="Q65" s="1" t="str">
        <f>IFERROR(VLOOKUP(Tableau5[[#This Row],[Numéro]],Tableau3Bandes[],6,0),"")</f>
        <v/>
      </c>
      <c r="R65" s="1" t="str">
        <f>IFERROR(VLOOKUP(Tableau5[[#This Row],[Numéro]],Tableau3Bandes[],7,0),"")</f>
        <v/>
      </c>
      <c r="S65" s="28" t="str">
        <f>IFERROR(VLOOKUP(Tableau5[[#This Row],[Numéro]],TableauClass2025[],3,0),"")</f>
        <v/>
      </c>
      <c r="T65" s="27" t="str">
        <f>IFERROR(VLOOKUP(Tableau5[[#This Row],[Numéro]],TableauCadre[],3,0),"")</f>
        <v/>
      </c>
      <c r="U65" s="1" t="str">
        <f>IFERROR(VLOOKUP(Tableau5[[#This Row],[Numéro]],TableauCadre[],4,0),"")</f>
        <v/>
      </c>
      <c r="V65" s="1" t="str">
        <f>IFERROR(VLOOKUP(Tableau5[[#This Row],[Numéro]],TableauCadre[],5,0),"")</f>
        <v/>
      </c>
      <c r="W65" s="1" t="str">
        <f>IFERROR(VLOOKUP(Tableau5[[#This Row],[Numéro]],TableauCadre[],6,0),"")</f>
        <v/>
      </c>
      <c r="X65" s="28" t="str">
        <f>IFERROR(VLOOKUP(Tableau5[[#This Row],[Numéro]],TableauCadre[],7,0),"")</f>
        <v/>
      </c>
    </row>
    <row r="66" spans="1:24" hidden="1" x14ac:dyDescent="0.25">
      <c r="A66" s="1" t="str">
        <f>IF(double!T63=0,"",double!T63)</f>
        <v>134496 Y</v>
      </c>
      <c r="B66" s="1" t="str">
        <f>IF(Tableau5[[#This Row],[Numéro]]="","",double!U63)</f>
        <v>BECKER THOMAS</v>
      </c>
      <c r="C66" s="23" t="str">
        <f>double!V63</f>
        <v>01016 – B.C. HAGUENAU</v>
      </c>
      <c r="D66" s="27" t="str">
        <f>IFERROR(VLOOKUP(Tableau5[[#This Row],[Numéro]],TableauLibre[],3,0),"")</f>
        <v>R3</v>
      </c>
      <c r="E66" s="1">
        <f>IFERROR(VLOOKUP(Tableau5[[#This Row],[Numéro]],TableauLibre[],4,0),"")</f>
        <v>1</v>
      </c>
      <c r="F66" s="1">
        <f>IFERROR(VLOOKUP(Tableau5[[#This Row],[Numéro]],TableauLibre[],5,0),"")</f>
        <v>1.97</v>
      </c>
      <c r="G66" s="1">
        <f>IFERROR(VLOOKUP(Tableau5[[#This Row],[Numéro]],TableauLibre[],6,0),"")</f>
        <v>1.58</v>
      </c>
      <c r="H66" s="28">
        <f>IFERROR(VLOOKUP(Tableau5[[#This Row],[Numéro]],TableauLibre[],7,0),"")</f>
        <v>2020</v>
      </c>
      <c r="I66" s="27" t="str">
        <f>IFERROR(VLOOKUP(Tableau5[[#This Row],[Numéro]],TableauBande[],3,0),"")</f>
        <v/>
      </c>
      <c r="J66" s="1" t="str">
        <f>IFERROR(VLOOKUP(Tableau5[[#This Row],[Numéro]],TableauBande[],4,0),"")</f>
        <v/>
      </c>
      <c r="K66" s="1" t="str">
        <f>IFERROR(VLOOKUP(Tableau5[[#This Row],[Numéro]],TableauBande[],5,0),"")</f>
        <v/>
      </c>
      <c r="L66" s="1" t="str">
        <f>IFERROR(VLOOKUP(Tableau5[[#This Row],[Numéro]],TableauBande[],6,0),"")</f>
        <v/>
      </c>
      <c r="M66" s="28" t="str">
        <f>IFERROR(VLOOKUP(Tableau5[[#This Row],[Numéro]],TableauBande[],7,0),"")</f>
        <v/>
      </c>
      <c r="N66" s="1" t="str">
        <f>IFERROR(VLOOKUP(Tableau5[[#This Row],[Numéro]],Tableau3Bandes[],3,0),"")</f>
        <v/>
      </c>
      <c r="O66" s="1" t="str">
        <f>IFERROR(VLOOKUP(Tableau5[[#This Row],[Numéro]],Tableau3Bandes[],4,0),"")</f>
        <v/>
      </c>
      <c r="P66" s="1" t="str">
        <f>IFERROR(VLOOKUP(Tableau5[[#This Row],[Numéro]],Tableau3Bandes[],5,0),"")</f>
        <v/>
      </c>
      <c r="Q66" s="1" t="str">
        <f>IFERROR(VLOOKUP(Tableau5[[#This Row],[Numéro]],Tableau3Bandes[],6,0),"")</f>
        <v/>
      </c>
      <c r="R66" s="1" t="str">
        <f>IFERROR(VLOOKUP(Tableau5[[#This Row],[Numéro]],Tableau3Bandes[],7,0),"")</f>
        <v/>
      </c>
      <c r="S66" s="28" t="str">
        <f>IFERROR(VLOOKUP(Tableau5[[#This Row],[Numéro]],TableauClass2025[],3,0),"")</f>
        <v/>
      </c>
      <c r="T66" s="27" t="str">
        <f>IFERROR(VLOOKUP(Tableau5[[#This Row],[Numéro]],TableauCadre[],3,0),"")</f>
        <v/>
      </c>
      <c r="U66" s="1" t="str">
        <f>IFERROR(VLOOKUP(Tableau5[[#This Row],[Numéro]],TableauCadre[],4,0),"")</f>
        <v/>
      </c>
      <c r="V66" s="1" t="str">
        <f>IFERROR(VLOOKUP(Tableau5[[#This Row],[Numéro]],TableauCadre[],5,0),"")</f>
        <v/>
      </c>
      <c r="W66" s="1" t="str">
        <f>IFERROR(VLOOKUP(Tableau5[[#This Row],[Numéro]],TableauCadre[],6,0),"")</f>
        <v/>
      </c>
      <c r="X66" s="28" t="str">
        <f>IFERROR(VLOOKUP(Tableau5[[#This Row],[Numéro]],TableauCadre[],7,0),"")</f>
        <v/>
      </c>
    </row>
    <row r="67" spans="1:24" hidden="1" x14ac:dyDescent="0.25">
      <c r="A67" s="1" t="str">
        <f>IF(double!T64=0,"",double!T64)</f>
        <v>125750 O</v>
      </c>
      <c r="B67" s="1" t="str">
        <f>IF(Tableau5[[#This Row],[Numéro]]="","",double!U64)</f>
        <v>BEDIOT BERNARD</v>
      </c>
      <c r="C67" s="23" t="str">
        <f>double!V64</f>
        <v>11052 – BILLARD CLUB FRIGNICOURT</v>
      </c>
      <c r="D67" s="27" t="str">
        <f>IFERROR(VLOOKUP(Tableau5[[#This Row],[Numéro]],TableauLibre[],3,0),"")</f>
        <v>R4</v>
      </c>
      <c r="E67" s="1">
        <f>IFERROR(VLOOKUP(Tableau5[[#This Row],[Numéro]],TableauLibre[],4,0),"")</f>
        <v>1</v>
      </c>
      <c r="F67" s="1">
        <f>IFERROR(VLOOKUP(Tableau5[[#This Row],[Numéro]],TableauLibre[],5,0),"")</f>
        <v>0.89</v>
      </c>
      <c r="G67" s="1">
        <f>IFERROR(VLOOKUP(Tableau5[[#This Row],[Numéro]],TableauLibre[],6,0),"")</f>
        <v>0.71</v>
      </c>
      <c r="H67" s="28">
        <f>IFERROR(VLOOKUP(Tableau5[[#This Row],[Numéro]],TableauLibre[],7,0),"")</f>
        <v>2009</v>
      </c>
      <c r="I67" s="27" t="str">
        <f>IFERROR(VLOOKUP(Tableau5[[#This Row],[Numéro]],TableauBande[],3,0),"")</f>
        <v/>
      </c>
      <c r="J67" s="1" t="str">
        <f>IFERROR(VLOOKUP(Tableau5[[#This Row],[Numéro]],TableauBande[],4,0),"")</f>
        <v/>
      </c>
      <c r="K67" s="1" t="str">
        <f>IFERROR(VLOOKUP(Tableau5[[#This Row],[Numéro]],TableauBande[],5,0),"")</f>
        <v/>
      </c>
      <c r="L67" s="1" t="str">
        <f>IFERROR(VLOOKUP(Tableau5[[#This Row],[Numéro]],TableauBande[],6,0),"")</f>
        <v/>
      </c>
      <c r="M67" s="28" t="str">
        <f>IFERROR(VLOOKUP(Tableau5[[#This Row],[Numéro]],TableauBande[],7,0),"")</f>
        <v/>
      </c>
      <c r="N67" s="1" t="str">
        <f>IFERROR(VLOOKUP(Tableau5[[#This Row],[Numéro]],Tableau3Bandes[],3,0),"")</f>
        <v/>
      </c>
      <c r="O67" s="1" t="str">
        <f>IFERROR(VLOOKUP(Tableau5[[#This Row],[Numéro]],Tableau3Bandes[],4,0),"")</f>
        <v/>
      </c>
      <c r="P67" s="1" t="str">
        <f>IFERROR(VLOOKUP(Tableau5[[#This Row],[Numéro]],Tableau3Bandes[],5,0),"")</f>
        <v/>
      </c>
      <c r="Q67" s="1" t="str">
        <f>IFERROR(VLOOKUP(Tableau5[[#This Row],[Numéro]],Tableau3Bandes[],6,0),"")</f>
        <v/>
      </c>
      <c r="R67" s="1" t="str">
        <f>IFERROR(VLOOKUP(Tableau5[[#This Row],[Numéro]],Tableau3Bandes[],7,0),"")</f>
        <v/>
      </c>
      <c r="S67" s="28" t="str">
        <f>IFERROR(VLOOKUP(Tableau5[[#This Row],[Numéro]],TableauClass2025[],3,0),"")</f>
        <v/>
      </c>
      <c r="T67" s="27" t="str">
        <f>IFERROR(VLOOKUP(Tableau5[[#This Row],[Numéro]],TableauCadre[],3,0),"")</f>
        <v/>
      </c>
      <c r="U67" s="1" t="str">
        <f>IFERROR(VLOOKUP(Tableau5[[#This Row],[Numéro]],TableauCadre[],4,0),"")</f>
        <v/>
      </c>
      <c r="V67" s="1" t="str">
        <f>IFERROR(VLOOKUP(Tableau5[[#This Row],[Numéro]],TableauCadre[],5,0),"")</f>
        <v/>
      </c>
      <c r="W67" s="1" t="str">
        <f>IFERROR(VLOOKUP(Tableau5[[#This Row],[Numéro]],TableauCadre[],6,0),"")</f>
        <v/>
      </c>
      <c r="X67" s="28" t="str">
        <f>IFERROR(VLOOKUP(Tableau5[[#This Row],[Numéro]],TableauCadre[],7,0),"")</f>
        <v/>
      </c>
    </row>
    <row r="68" spans="1:24" x14ac:dyDescent="0.25">
      <c r="A68" s="1" t="str">
        <f>IF(double!T43=0,"",double!T43)</f>
        <v>141947 N</v>
      </c>
      <c r="B68" s="1" t="str">
        <f>IF(Tableau5[[#This Row],[Numéro]]="","",double!U43)</f>
        <v>BARBIER LUDOVIC</v>
      </c>
      <c r="C68" s="23" t="str">
        <f>double!V43</f>
        <v>11003 – BILLARD CLUB BAN SAINT MARTIN</v>
      </c>
      <c r="D68" s="27" t="str">
        <f>IFERROR(VLOOKUP(Tableau5[[#This Row],[Numéro]],TableauLibre[],3,0),"")</f>
        <v>R4</v>
      </c>
      <c r="E68" s="1">
        <f>IFERROR(VLOOKUP(Tableau5[[#This Row],[Numéro]],TableauLibre[],4,0),"")</f>
        <v>1</v>
      </c>
      <c r="F68" s="1">
        <f>IFERROR(VLOOKUP(Tableau5[[#This Row],[Numéro]],TableauLibre[],5,0),"")</f>
        <v>0.64</v>
      </c>
      <c r="G68" s="1">
        <f>IFERROR(VLOOKUP(Tableau5[[#This Row],[Numéro]],TableauLibre[],6,0),"")</f>
        <v>0.51</v>
      </c>
      <c r="H68" s="28">
        <f>IFERROR(VLOOKUP(Tableau5[[#This Row],[Numéro]],TableauLibre[],7,0),"")</f>
        <v>2014</v>
      </c>
      <c r="I68" s="27" t="str">
        <f>IFERROR(VLOOKUP(Tableau5[[#This Row],[Numéro]],TableauBande[],3,0),"")</f>
        <v/>
      </c>
      <c r="J68" s="1" t="str">
        <f>IFERROR(VLOOKUP(Tableau5[[#This Row],[Numéro]],TableauBande[],4,0),"")</f>
        <v/>
      </c>
      <c r="K68" s="1" t="str">
        <f>IFERROR(VLOOKUP(Tableau5[[#This Row],[Numéro]],TableauBande[],5,0),"")</f>
        <v/>
      </c>
      <c r="L68" s="1" t="str">
        <f>IFERROR(VLOOKUP(Tableau5[[#This Row],[Numéro]],TableauBande[],6,0),"")</f>
        <v/>
      </c>
      <c r="M68" s="28" t="str">
        <f>IFERROR(VLOOKUP(Tableau5[[#This Row],[Numéro]],TableauBande[],7,0),"")</f>
        <v/>
      </c>
      <c r="N68" s="1" t="str">
        <f>IFERROR(VLOOKUP(Tableau5[[#This Row],[Numéro]],Tableau3Bandes[],3,0),"")</f>
        <v/>
      </c>
      <c r="O68" s="1" t="str">
        <f>IFERROR(VLOOKUP(Tableau5[[#This Row],[Numéro]],Tableau3Bandes[],4,0),"")</f>
        <v/>
      </c>
      <c r="P68" s="1" t="str">
        <f>IFERROR(VLOOKUP(Tableau5[[#This Row],[Numéro]],Tableau3Bandes[],5,0),"")</f>
        <v/>
      </c>
      <c r="Q68" s="1" t="str">
        <f>IFERROR(VLOOKUP(Tableau5[[#This Row],[Numéro]],Tableau3Bandes[],6,0),"")</f>
        <v/>
      </c>
      <c r="R68" s="1" t="str">
        <f>IFERROR(VLOOKUP(Tableau5[[#This Row],[Numéro]],Tableau3Bandes[],7,0),"")</f>
        <v/>
      </c>
      <c r="S68" s="28" t="str">
        <f>IFERROR(VLOOKUP(Tableau5[[#This Row],[Numéro]],TableauClass2025[],3,0),"")</f>
        <v/>
      </c>
      <c r="T68" s="27" t="str">
        <f>IFERROR(VLOOKUP(Tableau5[[#This Row],[Numéro]],TableauCadre[],3,0),"")</f>
        <v/>
      </c>
      <c r="U68" s="1" t="str">
        <f>IFERROR(VLOOKUP(Tableau5[[#This Row],[Numéro]],TableauCadre[],4,0),"")</f>
        <v/>
      </c>
      <c r="V68" s="1" t="str">
        <f>IFERROR(VLOOKUP(Tableau5[[#This Row],[Numéro]],TableauCadre[],5,0),"")</f>
        <v/>
      </c>
      <c r="W68" s="1" t="str">
        <f>IFERROR(VLOOKUP(Tableau5[[#This Row],[Numéro]],TableauCadre[],6,0),"")</f>
        <v/>
      </c>
      <c r="X68" s="28" t="str">
        <f>IFERROR(VLOOKUP(Tableau5[[#This Row],[Numéro]],TableauCadre[],7,0),"")</f>
        <v/>
      </c>
    </row>
    <row r="69" spans="1:24" hidden="1" x14ac:dyDescent="0.25">
      <c r="A69" s="1" t="str">
        <f>IF(double!T66=0,"",double!T66)</f>
        <v>131400 W</v>
      </c>
      <c r="B69" s="1" t="str">
        <f>IF(Tableau5[[#This Row],[Numéro]]="","",double!U66)</f>
        <v>BEGEOT FLORIAN</v>
      </c>
      <c r="C69" s="23" t="str">
        <f>double!V66</f>
        <v>11022 – ACADEMIE DE BILLARD SAINT-MAX / NANCY</v>
      </c>
      <c r="D69" s="27" t="str">
        <f>IFERROR(VLOOKUP(Tableau5[[#This Row],[Numéro]],TableauLibre[],3,0),"")</f>
        <v>R2</v>
      </c>
      <c r="E69" s="1">
        <f>IFERROR(VLOOKUP(Tableau5[[#This Row],[Numéro]],TableauLibre[],4,0),"")</f>
        <v>1</v>
      </c>
      <c r="F69" s="1">
        <f>IFERROR(VLOOKUP(Tableau5[[#This Row],[Numéro]],TableauLibre[],5,0),"")</f>
        <v>3.07</v>
      </c>
      <c r="G69" s="1">
        <f>IFERROR(VLOOKUP(Tableau5[[#This Row],[Numéro]],TableauLibre[],6,0),"")</f>
        <v>2.46</v>
      </c>
      <c r="H69" s="28">
        <f>IFERROR(VLOOKUP(Tableau5[[#This Row],[Numéro]],TableauLibre[],7,0),"")</f>
        <v>2024</v>
      </c>
      <c r="I69" s="27" t="str">
        <f>IFERROR(VLOOKUP(Tableau5[[#This Row],[Numéro]],TableauBande[],3,0),"")</f>
        <v>R1</v>
      </c>
      <c r="J69" s="1">
        <f>IFERROR(VLOOKUP(Tableau5[[#This Row],[Numéro]],TableauBande[],4,0),"")</f>
        <v>1</v>
      </c>
      <c r="K69" s="1">
        <f>IFERROR(VLOOKUP(Tableau5[[#This Row],[Numéro]],TableauBande[],5,0),"")</f>
        <v>1.45</v>
      </c>
      <c r="L69" s="1">
        <f>IFERROR(VLOOKUP(Tableau5[[#This Row],[Numéro]],TableauBande[],6,0),"")</f>
        <v>1.29</v>
      </c>
      <c r="M69" s="28">
        <f>IFERROR(VLOOKUP(Tableau5[[#This Row],[Numéro]],TableauBande[],7,0),"")</f>
        <v>2024</v>
      </c>
      <c r="N69" s="1" t="str">
        <f>IFERROR(VLOOKUP(Tableau5[[#This Row],[Numéro]],Tableau3Bandes[],3,0),"")</f>
        <v>R1</v>
      </c>
      <c r="O69" s="1">
        <f>IFERROR(VLOOKUP(Tableau5[[#This Row],[Numéro]],Tableau3Bandes[],4,0),"")</f>
        <v>1</v>
      </c>
      <c r="P69" s="1">
        <f>IFERROR(VLOOKUP(Tableau5[[#This Row],[Numéro]],Tableau3Bandes[],5,0),"")</f>
        <v>0.311</v>
      </c>
      <c r="Q69" s="1">
        <f>IFERROR(VLOOKUP(Tableau5[[#This Row],[Numéro]],Tableau3Bandes[],6,0),"")</f>
        <v>0.26700000000000002</v>
      </c>
      <c r="R69" s="1">
        <f>IFERROR(VLOOKUP(Tableau5[[#This Row],[Numéro]],Tableau3Bandes[],7,0),"")</f>
        <v>2010</v>
      </c>
      <c r="S69" s="28" t="str">
        <f>IFERROR(VLOOKUP(Tableau5[[#This Row],[Numéro]],TableauClass2025[],3,0),"")</f>
        <v/>
      </c>
      <c r="T69" s="27" t="str">
        <f>IFERROR(VLOOKUP(Tableau5[[#This Row],[Numéro]],TableauCadre[],3,0),"")</f>
        <v/>
      </c>
      <c r="U69" s="1" t="str">
        <f>IFERROR(VLOOKUP(Tableau5[[#This Row],[Numéro]],TableauCadre[],4,0),"")</f>
        <v/>
      </c>
      <c r="V69" s="1" t="str">
        <f>IFERROR(VLOOKUP(Tableau5[[#This Row],[Numéro]],TableauCadre[],5,0),"")</f>
        <v/>
      </c>
      <c r="W69" s="1" t="str">
        <f>IFERROR(VLOOKUP(Tableau5[[#This Row],[Numéro]],TableauCadre[],6,0),"")</f>
        <v/>
      </c>
      <c r="X69" s="28" t="str">
        <f>IFERROR(VLOOKUP(Tableau5[[#This Row],[Numéro]],TableauCadre[],7,0),"")</f>
        <v/>
      </c>
    </row>
    <row r="70" spans="1:24" hidden="1" x14ac:dyDescent="0.25">
      <c r="A70" s="1" t="str">
        <f>IF(double!T67=0,"",double!T67)</f>
        <v>157800 X</v>
      </c>
      <c r="B70" s="1" t="str">
        <f>IF(Tableau5[[#This Row],[Numéro]]="","",double!U67)</f>
        <v>BEGIN JEAN DANIEL</v>
      </c>
      <c r="C70" s="23" t="str">
        <f>double!V67</f>
        <v>11042 – BILLARD CLUB STEPHANOIS</v>
      </c>
      <c r="D70" s="27" t="str">
        <f>IFERROR(VLOOKUP(Tableau5[[#This Row],[Numéro]],TableauLibre[],3,0),"")</f>
        <v>R4</v>
      </c>
      <c r="E70" s="1">
        <f>IFERROR(VLOOKUP(Tableau5[[#This Row],[Numéro]],TableauLibre[],4,0),"")</f>
        <v>1</v>
      </c>
      <c r="F70" s="1">
        <f>IFERROR(VLOOKUP(Tableau5[[#This Row],[Numéro]],TableauLibre[],5,0),"")</f>
        <v>0.86</v>
      </c>
      <c r="G70" s="1">
        <f>IFERROR(VLOOKUP(Tableau5[[#This Row],[Numéro]],TableauLibre[],6,0),"")</f>
        <v>0.69</v>
      </c>
      <c r="H70" s="28">
        <f>IFERROR(VLOOKUP(Tableau5[[#This Row],[Numéro]],TableauLibre[],7,0),"")</f>
        <v>2025</v>
      </c>
      <c r="I70" s="27" t="str">
        <f>IFERROR(VLOOKUP(Tableau5[[#This Row],[Numéro]],TableauBande[],3,0),"")</f>
        <v>R2</v>
      </c>
      <c r="J70" s="1">
        <f>IFERROR(VLOOKUP(Tableau5[[#This Row],[Numéro]],TableauBande[],4,0),"")</f>
        <v>1</v>
      </c>
      <c r="K70" s="1">
        <f>IFERROR(VLOOKUP(Tableau5[[#This Row],[Numéro]],TableauBande[],5,0),"")</f>
        <v>0.35</v>
      </c>
      <c r="L70" s="1">
        <f>IFERROR(VLOOKUP(Tableau5[[#This Row],[Numéro]],TableauBande[],6,0),"")</f>
        <v>0.31</v>
      </c>
      <c r="M70" s="28">
        <f>IFERROR(VLOOKUP(Tableau5[[#This Row],[Numéro]],TableauBande[],7,0),"")</f>
        <v>2020</v>
      </c>
      <c r="N70" s="1" t="str">
        <f>IFERROR(VLOOKUP(Tableau5[[#This Row],[Numéro]],Tableau3Bandes[],3,0),"")</f>
        <v xml:space="preserve">R1 </v>
      </c>
      <c r="O70" s="1">
        <f>IFERROR(VLOOKUP(Tableau5[[#This Row],[Numéro]],Tableau3Bandes[],4,0),"")</f>
        <v>1</v>
      </c>
      <c r="P70" s="1">
        <f>IFERROR(VLOOKUP(Tableau5[[#This Row],[Numéro]],Tableau3Bandes[],5,0),"")</f>
        <v>0.26400000000000001</v>
      </c>
      <c r="Q70" s="1">
        <f>IFERROR(VLOOKUP(Tableau5[[#This Row],[Numéro]],Tableau3Bandes[],6,0),"")</f>
        <v>0.22700000000000001</v>
      </c>
      <c r="R70" s="1">
        <f>IFERROR(VLOOKUP(Tableau5[[#This Row],[Numéro]],Tableau3Bandes[],7,0),"")</f>
        <v>2025</v>
      </c>
      <c r="S70" s="28">
        <f>IFERROR(VLOOKUP(Tableau5[[#This Row],[Numéro]],TableauClass2025[],3,0),"")</f>
        <v>174</v>
      </c>
      <c r="T70" s="27" t="str">
        <f>IFERROR(VLOOKUP(Tableau5[[#This Row],[Numéro]],TableauCadre[],3,0),"")</f>
        <v/>
      </c>
      <c r="U70" s="1" t="str">
        <f>IFERROR(VLOOKUP(Tableau5[[#This Row],[Numéro]],TableauCadre[],4,0),"")</f>
        <v/>
      </c>
      <c r="V70" s="1" t="str">
        <f>IFERROR(VLOOKUP(Tableau5[[#This Row],[Numéro]],TableauCadre[],5,0),"")</f>
        <v/>
      </c>
      <c r="W70" s="1" t="str">
        <f>IFERROR(VLOOKUP(Tableau5[[#This Row],[Numéro]],TableauCadre[],6,0),"")</f>
        <v/>
      </c>
      <c r="X70" s="28" t="str">
        <f>IFERROR(VLOOKUP(Tableau5[[#This Row],[Numéro]],TableauCadre[],7,0),"")</f>
        <v/>
      </c>
    </row>
    <row r="71" spans="1:24" hidden="1" x14ac:dyDescent="0.25">
      <c r="A71" s="1" t="str">
        <f>IF(double!T68=0,"",double!T68)</f>
        <v>015215 F</v>
      </c>
      <c r="B71" s="1" t="str">
        <f>IF(Tableau5[[#This Row],[Numéro]]="","",double!U68)</f>
        <v>BEHERLET MARC</v>
      </c>
      <c r="C71" s="23" t="str">
        <f>double!V68</f>
        <v>11032 – BILLARD CLUB HOMECOURT</v>
      </c>
      <c r="D71" s="27" t="str">
        <f>IFERROR(VLOOKUP(Tableau5[[#This Row],[Numéro]],TableauLibre[],3,0),"")</f>
        <v>R1</v>
      </c>
      <c r="E71" s="1">
        <f>IFERROR(VLOOKUP(Tableau5[[#This Row],[Numéro]],TableauLibre[],4,0),"")</f>
        <v>1</v>
      </c>
      <c r="F71" s="1">
        <f>IFERROR(VLOOKUP(Tableau5[[#This Row],[Numéro]],TableauLibre[],5,0),"")</f>
        <v>4.59</v>
      </c>
      <c r="G71" s="1">
        <f>IFERROR(VLOOKUP(Tableau5[[#This Row],[Numéro]],TableauLibre[],6,0),"")</f>
        <v>3.67</v>
      </c>
      <c r="H71" s="28">
        <f>IFERROR(VLOOKUP(Tableau5[[#This Row],[Numéro]],TableauLibre[],7,0),"")</f>
        <v>2025</v>
      </c>
      <c r="I71" s="27" t="str">
        <f>IFERROR(VLOOKUP(Tableau5[[#This Row],[Numéro]],TableauBande[],3,0),"")</f>
        <v>N3</v>
      </c>
      <c r="J71" s="1">
        <f>IFERROR(VLOOKUP(Tableau5[[#This Row],[Numéro]],TableauBande[],4,0),"")</f>
        <v>1</v>
      </c>
      <c r="K71" s="1">
        <f>IFERROR(VLOOKUP(Tableau5[[#This Row],[Numéro]],TableauBande[],5,0),"")</f>
        <v>2.11</v>
      </c>
      <c r="L71" s="1">
        <f>IFERROR(VLOOKUP(Tableau5[[#This Row],[Numéro]],TableauBande[],6,0),"")</f>
        <v>1.88</v>
      </c>
      <c r="M71" s="28">
        <f>IFERROR(VLOOKUP(Tableau5[[#This Row],[Numéro]],TableauBande[],7,0),"")</f>
        <v>2024</v>
      </c>
      <c r="N71" s="1" t="str">
        <f>IFERROR(VLOOKUP(Tableau5[[#This Row],[Numéro]],Tableau3Bandes[],3,0),"")</f>
        <v xml:space="preserve">N3 </v>
      </c>
      <c r="O71" s="1">
        <f>IFERROR(VLOOKUP(Tableau5[[#This Row],[Numéro]],Tableau3Bandes[],4,0),"")</f>
        <v>1</v>
      </c>
      <c r="P71" s="1">
        <f>IFERROR(VLOOKUP(Tableau5[[#This Row],[Numéro]],Tableau3Bandes[],5,0),"")</f>
        <v>0.52500000000000002</v>
      </c>
      <c r="Q71" s="1">
        <f>IFERROR(VLOOKUP(Tableau5[[#This Row],[Numéro]],Tableau3Bandes[],6,0),"")</f>
        <v>0.45100000000000001</v>
      </c>
      <c r="R71" s="1">
        <f>IFERROR(VLOOKUP(Tableau5[[#This Row],[Numéro]],Tableau3Bandes[],7,0),"")</f>
        <v>2025</v>
      </c>
      <c r="S71" s="28">
        <f>IFERROR(VLOOKUP(Tableau5[[#This Row],[Numéro]],TableauClass2025[],3,0),"")</f>
        <v>450</v>
      </c>
      <c r="T71" s="27" t="str">
        <f>IFERROR(VLOOKUP(Tableau5[[#This Row],[Numéro]],TableauCadre[],3,0),"")</f>
        <v xml:space="preserve">R1 </v>
      </c>
      <c r="U71" s="1">
        <f>IFERROR(VLOOKUP(Tableau5[[#This Row],[Numéro]],TableauCadre[],4,0),"")</f>
        <v>1</v>
      </c>
      <c r="V71" s="1">
        <f>IFERROR(VLOOKUP(Tableau5[[#This Row],[Numéro]],TableauCadre[],5,0),"")</f>
        <v>3.91</v>
      </c>
      <c r="W71" s="1">
        <f>IFERROR(VLOOKUP(Tableau5[[#This Row],[Numéro]],TableauCadre[],6,0),"")</f>
        <v>3.12</v>
      </c>
      <c r="X71" s="28">
        <f>IFERROR(VLOOKUP(Tableau5[[#This Row],[Numéro]],TableauCadre[],7,0),"")</f>
        <v>2024</v>
      </c>
    </row>
    <row r="72" spans="1:24" hidden="1" x14ac:dyDescent="0.25">
      <c r="A72" s="1" t="str">
        <f>IF(double!T69=0,"",double!T69)</f>
        <v>128640 S</v>
      </c>
      <c r="B72" s="1" t="str">
        <f>IF(Tableau5[[#This Row],[Numéro]]="","",double!U69)</f>
        <v>BEINZE TONY</v>
      </c>
      <c r="C72" s="23" t="str">
        <f>double!V69</f>
        <v>01004 – B.C. BISCHHEIM</v>
      </c>
      <c r="D72" s="27" t="str">
        <f>IFERROR(VLOOKUP(Tableau5[[#This Row],[Numéro]],TableauLibre[],3,0),"")</f>
        <v xml:space="preserve">R4 </v>
      </c>
      <c r="E72" s="1">
        <f>IFERROR(VLOOKUP(Tableau5[[#This Row],[Numéro]],TableauLibre[],4,0),"")</f>
        <v>1</v>
      </c>
      <c r="F72" s="1">
        <f>IFERROR(VLOOKUP(Tableau5[[#This Row],[Numéro]],TableauLibre[],5,0),"")</f>
        <v>1.05</v>
      </c>
      <c r="G72" s="1">
        <f>IFERROR(VLOOKUP(Tableau5[[#This Row],[Numéro]],TableauLibre[],6,0),"")</f>
        <v>0.84</v>
      </c>
      <c r="H72" s="28">
        <f>IFERROR(VLOOKUP(Tableau5[[#This Row],[Numéro]],TableauLibre[],7,0),"")</f>
        <v>2019</v>
      </c>
      <c r="I72" s="27" t="str">
        <f>IFERROR(VLOOKUP(Tableau5[[#This Row],[Numéro]],TableauBande[],3,0),"")</f>
        <v/>
      </c>
      <c r="J72" s="1" t="str">
        <f>IFERROR(VLOOKUP(Tableau5[[#This Row],[Numéro]],TableauBande[],4,0),"")</f>
        <v/>
      </c>
      <c r="K72" s="1" t="str">
        <f>IFERROR(VLOOKUP(Tableau5[[#This Row],[Numéro]],TableauBande[],5,0),"")</f>
        <v/>
      </c>
      <c r="L72" s="1" t="str">
        <f>IFERROR(VLOOKUP(Tableau5[[#This Row],[Numéro]],TableauBande[],6,0),"")</f>
        <v/>
      </c>
      <c r="M72" s="28" t="str">
        <f>IFERROR(VLOOKUP(Tableau5[[#This Row],[Numéro]],TableauBande[],7,0),"")</f>
        <v/>
      </c>
      <c r="N72" s="1" t="str">
        <f>IFERROR(VLOOKUP(Tableau5[[#This Row],[Numéro]],Tableau3Bandes[],3,0),"")</f>
        <v>R1</v>
      </c>
      <c r="O72" s="1">
        <f>IFERROR(VLOOKUP(Tableau5[[#This Row],[Numéro]],Tableau3Bandes[],4,0),"")</f>
        <v>1</v>
      </c>
      <c r="P72" s="1">
        <f>IFERROR(VLOOKUP(Tableau5[[#This Row],[Numéro]],Tableau3Bandes[],5,0),"")</f>
        <v>0.29799999999999999</v>
      </c>
      <c r="Q72" s="1">
        <f>IFERROR(VLOOKUP(Tableau5[[#This Row],[Numéro]],Tableau3Bandes[],6,0),"")</f>
        <v>0.25600000000000001</v>
      </c>
      <c r="R72" s="1">
        <f>IFERROR(VLOOKUP(Tableau5[[#This Row],[Numéro]],Tableau3Bandes[],7,0),"")</f>
        <v>2025</v>
      </c>
      <c r="S72" s="28">
        <f>IFERROR(VLOOKUP(Tableau5[[#This Row],[Numéro]],TableauClass2025[],3,0),"")</f>
        <v>279</v>
      </c>
      <c r="T72" s="27" t="str">
        <f>IFERROR(VLOOKUP(Tableau5[[#This Row],[Numéro]],TableauCadre[],3,0),"")</f>
        <v/>
      </c>
      <c r="U72" s="1" t="str">
        <f>IFERROR(VLOOKUP(Tableau5[[#This Row],[Numéro]],TableauCadre[],4,0),"")</f>
        <v/>
      </c>
      <c r="V72" s="1" t="str">
        <f>IFERROR(VLOOKUP(Tableau5[[#This Row],[Numéro]],TableauCadre[],5,0),"")</f>
        <v/>
      </c>
      <c r="W72" s="1" t="str">
        <f>IFERROR(VLOOKUP(Tableau5[[#This Row],[Numéro]],TableauCadre[],6,0),"")</f>
        <v/>
      </c>
      <c r="X72" s="28" t="str">
        <f>IFERROR(VLOOKUP(Tableau5[[#This Row],[Numéro]],TableauCadre[],7,0),"")</f>
        <v/>
      </c>
    </row>
    <row r="73" spans="1:24" hidden="1" x14ac:dyDescent="0.25">
      <c r="A73" s="1" t="str">
        <f>IF(double!T70=0,"",double!T70)</f>
        <v>169729 N</v>
      </c>
      <c r="B73" s="1" t="str">
        <f>IF(Tableau5[[#This Row],[Numéro]]="","",double!U70)</f>
        <v>BELGRAND JEAN CLAUDE</v>
      </c>
      <c r="C73" s="23" t="str">
        <f>double!V70</f>
        <v>11048 – ACADEMIE DE BILLARD DE ST DIZIER</v>
      </c>
      <c r="D73" s="27" t="str">
        <f>IFERROR(VLOOKUP(Tableau5[[#This Row],[Numéro]],TableauLibre[],3,0),"")</f>
        <v>R3</v>
      </c>
      <c r="E73" s="1">
        <f>IFERROR(VLOOKUP(Tableau5[[#This Row],[Numéro]],TableauLibre[],4,0),"")</f>
        <v>1</v>
      </c>
      <c r="F73" s="1">
        <f>IFERROR(VLOOKUP(Tableau5[[#This Row],[Numéro]],TableauLibre[],5,0),"")</f>
        <v>1.54</v>
      </c>
      <c r="G73" s="1">
        <f>IFERROR(VLOOKUP(Tableau5[[#This Row],[Numéro]],TableauLibre[],6,0),"")</f>
        <v>1.23</v>
      </c>
      <c r="H73" s="28">
        <f>IFERROR(VLOOKUP(Tableau5[[#This Row],[Numéro]],TableauLibre[],7,0),"")</f>
        <v>2023</v>
      </c>
      <c r="I73" s="27" t="str">
        <f>IFERROR(VLOOKUP(Tableau5[[#This Row],[Numéro]],TableauBande[],3,0),"")</f>
        <v/>
      </c>
      <c r="J73" s="1" t="str">
        <f>IFERROR(VLOOKUP(Tableau5[[#This Row],[Numéro]],TableauBande[],4,0),"")</f>
        <v/>
      </c>
      <c r="K73" s="1" t="str">
        <f>IFERROR(VLOOKUP(Tableau5[[#This Row],[Numéro]],TableauBande[],5,0),"")</f>
        <v/>
      </c>
      <c r="L73" s="1" t="str">
        <f>IFERROR(VLOOKUP(Tableau5[[#This Row],[Numéro]],TableauBande[],6,0),"")</f>
        <v/>
      </c>
      <c r="M73" s="28" t="str">
        <f>IFERROR(VLOOKUP(Tableau5[[#This Row],[Numéro]],TableauBande[],7,0),"")</f>
        <v/>
      </c>
      <c r="N73" s="1" t="str">
        <f>IFERROR(VLOOKUP(Tableau5[[#This Row],[Numéro]],Tableau3Bandes[],3,0),"")</f>
        <v/>
      </c>
      <c r="O73" s="1" t="str">
        <f>IFERROR(VLOOKUP(Tableau5[[#This Row],[Numéro]],Tableau3Bandes[],4,0),"")</f>
        <v/>
      </c>
      <c r="P73" s="1" t="str">
        <f>IFERROR(VLOOKUP(Tableau5[[#This Row],[Numéro]],Tableau3Bandes[],5,0),"")</f>
        <v/>
      </c>
      <c r="Q73" s="1" t="str">
        <f>IFERROR(VLOOKUP(Tableau5[[#This Row],[Numéro]],Tableau3Bandes[],6,0),"")</f>
        <v/>
      </c>
      <c r="R73" s="1" t="str">
        <f>IFERROR(VLOOKUP(Tableau5[[#This Row],[Numéro]],Tableau3Bandes[],7,0),"")</f>
        <v/>
      </c>
      <c r="S73" s="28" t="str">
        <f>IFERROR(VLOOKUP(Tableau5[[#This Row],[Numéro]],TableauClass2025[],3,0),"")</f>
        <v/>
      </c>
      <c r="T73" s="27" t="str">
        <f>IFERROR(VLOOKUP(Tableau5[[#This Row],[Numéro]],TableauCadre[],3,0),"")</f>
        <v/>
      </c>
      <c r="U73" s="1" t="str">
        <f>IFERROR(VLOOKUP(Tableau5[[#This Row],[Numéro]],TableauCadre[],4,0),"")</f>
        <v/>
      </c>
      <c r="V73" s="1" t="str">
        <f>IFERROR(VLOOKUP(Tableau5[[#This Row],[Numéro]],TableauCadre[],5,0),"")</f>
        <v/>
      </c>
      <c r="W73" s="1" t="str">
        <f>IFERROR(VLOOKUP(Tableau5[[#This Row],[Numéro]],TableauCadre[],6,0),"")</f>
        <v/>
      </c>
      <c r="X73" s="28" t="str">
        <f>IFERROR(VLOOKUP(Tableau5[[#This Row],[Numéro]],TableauCadre[],7,0),"")</f>
        <v/>
      </c>
    </row>
    <row r="74" spans="1:24" hidden="1" x14ac:dyDescent="0.25">
      <c r="A74" s="1" t="str">
        <f>IF(double!T71=0,"",double!T71)</f>
        <v>140912 S</v>
      </c>
      <c r="B74" s="1" t="str">
        <f>IF(Tableau5[[#This Row],[Numéro]]="","",double!U71)</f>
        <v>BELIN ANDRE</v>
      </c>
      <c r="C74" s="23" t="str">
        <f>double!V71</f>
        <v>05034 – BILLARD TROYES AGGLO</v>
      </c>
      <c r="D74" s="27" t="str">
        <f>IFERROR(VLOOKUP(Tableau5[[#This Row],[Numéro]],TableauLibre[],3,0),"")</f>
        <v>R4</v>
      </c>
      <c r="E74" s="1">
        <f>IFERROR(VLOOKUP(Tableau5[[#This Row],[Numéro]],TableauLibre[],4,0),"")</f>
        <v>1</v>
      </c>
      <c r="F74" s="1">
        <f>IFERROR(VLOOKUP(Tableau5[[#This Row],[Numéro]],TableauLibre[],5,0),"")</f>
        <v>0.62</v>
      </c>
      <c r="G74" s="1">
        <f>IFERROR(VLOOKUP(Tableau5[[#This Row],[Numéro]],TableauLibre[],6,0),"")</f>
        <v>0.5</v>
      </c>
      <c r="H74" s="28">
        <f>IFERROR(VLOOKUP(Tableau5[[#This Row],[Numéro]],TableauLibre[],7,0),"")</f>
        <v>2013</v>
      </c>
      <c r="I74" s="27" t="str">
        <f>IFERROR(VLOOKUP(Tableau5[[#This Row],[Numéro]],TableauBande[],3,0),"")</f>
        <v/>
      </c>
      <c r="J74" s="1" t="str">
        <f>IFERROR(VLOOKUP(Tableau5[[#This Row],[Numéro]],TableauBande[],4,0),"")</f>
        <v/>
      </c>
      <c r="K74" s="1" t="str">
        <f>IFERROR(VLOOKUP(Tableau5[[#This Row],[Numéro]],TableauBande[],5,0),"")</f>
        <v/>
      </c>
      <c r="L74" s="1" t="str">
        <f>IFERROR(VLOOKUP(Tableau5[[#This Row],[Numéro]],TableauBande[],6,0),"")</f>
        <v/>
      </c>
      <c r="M74" s="28" t="str">
        <f>IFERROR(VLOOKUP(Tableau5[[#This Row],[Numéro]],TableauBande[],7,0),"")</f>
        <v/>
      </c>
      <c r="N74" s="1" t="str">
        <f>IFERROR(VLOOKUP(Tableau5[[#This Row],[Numéro]],Tableau3Bandes[],3,0),"")</f>
        <v/>
      </c>
      <c r="O74" s="1" t="str">
        <f>IFERROR(VLOOKUP(Tableau5[[#This Row],[Numéro]],Tableau3Bandes[],4,0),"")</f>
        <v/>
      </c>
      <c r="P74" s="1" t="str">
        <f>IFERROR(VLOOKUP(Tableau5[[#This Row],[Numéro]],Tableau3Bandes[],5,0),"")</f>
        <v/>
      </c>
      <c r="Q74" s="1" t="str">
        <f>IFERROR(VLOOKUP(Tableau5[[#This Row],[Numéro]],Tableau3Bandes[],6,0),"")</f>
        <v/>
      </c>
      <c r="R74" s="1" t="str">
        <f>IFERROR(VLOOKUP(Tableau5[[#This Row],[Numéro]],Tableau3Bandes[],7,0),"")</f>
        <v/>
      </c>
      <c r="S74" s="28" t="str">
        <f>IFERROR(VLOOKUP(Tableau5[[#This Row],[Numéro]],TableauClass2025[],3,0),"")</f>
        <v/>
      </c>
      <c r="T74" s="27" t="str">
        <f>IFERROR(VLOOKUP(Tableau5[[#This Row],[Numéro]],TableauCadre[],3,0),"")</f>
        <v/>
      </c>
      <c r="U74" s="1" t="str">
        <f>IFERROR(VLOOKUP(Tableau5[[#This Row],[Numéro]],TableauCadre[],4,0),"")</f>
        <v/>
      </c>
      <c r="V74" s="1" t="str">
        <f>IFERROR(VLOOKUP(Tableau5[[#This Row],[Numéro]],TableauCadre[],5,0),"")</f>
        <v/>
      </c>
      <c r="W74" s="1" t="str">
        <f>IFERROR(VLOOKUP(Tableau5[[#This Row],[Numéro]],TableauCadre[],6,0),"")</f>
        <v/>
      </c>
      <c r="X74" s="28" t="str">
        <f>IFERROR(VLOOKUP(Tableau5[[#This Row],[Numéro]],TableauCadre[],7,0),"")</f>
        <v/>
      </c>
    </row>
    <row r="75" spans="1:24" x14ac:dyDescent="0.25">
      <c r="A75" s="1" t="str">
        <f>IF(double!T50=0,"",double!T50)</f>
        <v>015112 G</v>
      </c>
      <c r="B75" s="1" t="str">
        <f>IF(Tableau5[[#This Row],[Numéro]]="","",double!U50)</f>
        <v>BARTZ ALBERT</v>
      </c>
      <c r="C75" s="23" t="str">
        <f>double!V50</f>
        <v>11067 – BILLARD CLUB FLORANGE</v>
      </c>
      <c r="D75" s="27" t="str">
        <f>IFERROR(VLOOKUP(Tableau5[[#This Row],[Numéro]],TableauLibre[],3,0),"")</f>
        <v>R3</v>
      </c>
      <c r="E75" s="1">
        <f>IFERROR(VLOOKUP(Tableau5[[#This Row],[Numéro]],TableauLibre[],4,0),"")</f>
        <v>1</v>
      </c>
      <c r="F75" s="1">
        <f>IFERROR(VLOOKUP(Tableau5[[#This Row],[Numéro]],TableauLibre[],5,0),"")</f>
        <v>2.1800000000000002</v>
      </c>
      <c r="G75" s="1">
        <f>IFERROR(VLOOKUP(Tableau5[[#This Row],[Numéro]],TableauLibre[],6,0),"")</f>
        <v>1.75</v>
      </c>
      <c r="H75" s="28">
        <f>IFERROR(VLOOKUP(Tableau5[[#This Row],[Numéro]],TableauLibre[],7,0),"")</f>
        <v>2010</v>
      </c>
      <c r="I75" s="27" t="str">
        <f>IFERROR(VLOOKUP(Tableau5[[#This Row],[Numéro]],TableauBande[],3,0),"")</f>
        <v/>
      </c>
      <c r="J75" s="1" t="str">
        <f>IFERROR(VLOOKUP(Tableau5[[#This Row],[Numéro]],TableauBande[],4,0),"")</f>
        <v/>
      </c>
      <c r="K75" s="1" t="str">
        <f>IFERROR(VLOOKUP(Tableau5[[#This Row],[Numéro]],TableauBande[],5,0),"")</f>
        <v/>
      </c>
      <c r="L75" s="1" t="str">
        <f>IFERROR(VLOOKUP(Tableau5[[#This Row],[Numéro]],TableauBande[],6,0),"")</f>
        <v/>
      </c>
      <c r="M75" s="28" t="str">
        <f>IFERROR(VLOOKUP(Tableau5[[#This Row],[Numéro]],TableauBande[],7,0),"")</f>
        <v/>
      </c>
      <c r="N75" s="1" t="str">
        <f>IFERROR(VLOOKUP(Tableau5[[#This Row],[Numéro]],Tableau3Bandes[],3,0),"")</f>
        <v xml:space="preserve">R1 </v>
      </c>
      <c r="O75" s="1">
        <f>IFERROR(VLOOKUP(Tableau5[[#This Row],[Numéro]],Tableau3Bandes[],4,0),"")</f>
        <v>1</v>
      </c>
      <c r="P75" s="1">
        <f>IFERROR(VLOOKUP(Tableau5[[#This Row],[Numéro]],Tableau3Bandes[],5,0),"")</f>
        <v>0.28199999999999997</v>
      </c>
      <c r="Q75" s="1">
        <f>IFERROR(VLOOKUP(Tableau5[[#This Row],[Numéro]],Tableau3Bandes[],6,0),"")</f>
        <v>0.24299999999999999</v>
      </c>
      <c r="R75" s="1">
        <f>IFERROR(VLOOKUP(Tableau5[[#This Row],[Numéro]],Tableau3Bandes[],7,0),"")</f>
        <v>2010</v>
      </c>
      <c r="S75" s="28" t="str">
        <f>IFERROR(VLOOKUP(Tableau5[[#This Row],[Numéro]],TableauClass2025[],3,0),"")</f>
        <v/>
      </c>
      <c r="T75" s="27" t="str">
        <f>IFERROR(VLOOKUP(Tableau5[[#This Row],[Numéro]],TableauCadre[],3,0),"")</f>
        <v/>
      </c>
      <c r="U75" s="1" t="str">
        <f>IFERROR(VLOOKUP(Tableau5[[#This Row],[Numéro]],TableauCadre[],4,0),"")</f>
        <v/>
      </c>
      <c r="V75" s="1" t="str">
        <f>IFERROR(VLOOKUP(Tableau5[[#This Row],[Numéro]],TableauCadre[],5,0),"")</f>
        <v/>
      </c>
      <c r="W75" s="1" t="str">
        <f>IFERROR(VLOOKUP(Tableau5[[#This Row],[Numéro]],TableauCadre[],6,0),"")</f>
        <v/>
      </c>
      <c r="X75" s="28" t="str">
        <f>IFERROR(VLOOKUP(Tableau5[[#This Row],[Numéro]],TableauCadre[],7,0),"")</f>
        <v/>
      </c>
    </row>
    <row r="76" spans="1:24" x14ac:dyDescent="0.25">
      <c r="A76" s="1" t="str">
        <f>IF(double!T65=0,"",double!T65)</f>
        <v>145072 S</v>
      </c>
      <c r="B76" s="1" t="str">
        <f>IF(Tableau5[[#This Row],[Numéro]]="","",double!U65)</f>
        <v>BEDNAREK JEAN MICHEL</v>
      </c>
      <c r="C76" s="23" t="str">
        <f>double!V65</f>
        <v>11067 – BILLARD CLUB FLORANGE</v>
      </c>
      <c r="D76" s="27" t="str">
        <f>IFERROR(VLOOKUP(Tableau5[[#This Row],[Numéro]],TableauLibre[],3,0),"")</f>
        <v>R3</v>
      </c>
      <c r="E76" s="1">
        <f>IFERROR(VLOOKUP(Tableau5[[#This Row],[Numéro]],TableauLibre[],4,0),"")</f>
        <v>1</v>
      </c>
      <c r="F76" s="1">
        <f>IFERROR(VLOOKUP(Tableau5[[#This Row],[Numéro]],TableauLibre[],5,0),"")</f>
        <v>1.6</v>
      </c>
      <c r="G76" s="1">
        <f>IFERROR(VLOOKUP(Tableau5[[#This Row],[Numéro]],TableauLibre[],6,0),"")</f>
        <v>1.28</v>
      </c>
      <c r="H76" s="28">
        <f>IFERROR(VLOOKUP(Tableau5[[#This Row],[Numéro]],TableauLibre[],7,0),"")</f>
        <v>2024</v>
      </c>
      <c r="I76" s="27" t="str">
        <f>IFERROR(VLOOKUP(Tableau5[[#This Row],[Numéro]],TableauBande[],3,0),"")</f>
        <v>R1</v>
      </c>
      <c r="J76" s="1">
        <f>IFERROR(VLOOKUP(Tableau5[[#This Row],[Numéro]],TableauBande[],4,0),"")</f>
        <v>1</v>
      </c>
      <c r="K76" s="1">
        <f>IFERROR(VLOOKUP(Tableau5[[#This Row],[Numéro]],TableauBande[],5,0),"")</f>
        <v>1.2</v>
      </c>
      <c r="L76" s="1">
        <f>IFERROR(VLOOKUP(Tableau5[[#This Row],[Numéro]],TableauBande[],6,0),"")</f>
        <v>1.06</v>
      </c>
      <c r="M76" s="28">
        <f>IFERROR(VLOOKUP(Tableau5[[#This Row],[Numéro]],TableauBande[],7,0),"")</f>
        <v>2024</v>
      </c>
      <c r="N76" s="1" t="str">
        <f>IFERROR(VLOOKUP(Tableau5[[#This Row],[Numéro]],Tableau3Bandes[],3,0),"")</f>
        <v/>
      </c>
      <c r="O76" s="1" t="str">
        <f>IFERROR(VLOOKUP(Tableau5[[#This Row],[Numéro]],Tableau3Bandes[],4,0),"")</f>
        <v/>
      </c>
      <c r="P76" s="1" t="str">
        <f>IFERROR(VLOOKUP(Tableau5[[#This Row],[Numéro]],Tableau3Bandes[],5,0),"")</f>
        <v/>
      </c>
      <c r="Q76" s="1" t="str">
        <f>IFERROR(VLOOKUP(Tableau5[[#This Row],[Numéro]],Tableau3Bandes[],6,0),"")</f>
        <v/>
      </c>
      <c r="R76" s="1" t="str">
        <f>IFERROR(VLOOKUP(Tableau5[[#This Row],[Numéro]],Tableau3Bandes[],7,0),"")</f>
        <v/>
      </c>
      <c r="S76" s="28" t="str">
        <f>IFERROR(VLOOKUP(Tableau5[[#This Row],[Numéro]],TableauClass2025[],3,0),"")</f>
        <v/>
      </c>
      <c r="T76" s="27" t="str">
        <f>IFERROR(VLOOKUP(Tableau5[[#This Row],[Numéro]],TableauCadre[],3,0),"")</f>
        <v/>
      </c>
      <c r="U76" s="1" t="str">
        <f>IFERROR(VLOOKUP(Tableau5[[#This Row],[Numéro]],TableauCadre[],4,0),"")</f>
        <v/>
      </c>
      <c r="V76" s="1" t="str">
        <f>IFERROR(VLOOKUP(Tableau5[[#This Row],[Numéro]],TableauCadre[],5,0),"")</f>
        <v/>
      </c>
      <c r="W76" s="1" t="str">
        <f>IFERROR(VLOOKUP(Tableau5[[#This Row],[Numéro]],TableauCadre[],6,0),"")</f>
        <v/>
      </c>
      <c r="X76" s="28" t="str">
        <f>IFERROR(VLOOKUP(Tableau5[[#This Row],[Numéro]],TableauCadre[],7,0),"")</f>
        <v/>
      </c>
    </row>
    <row r="77" spans="1:24" x14ac:dyDescent="0.25">
      <c r="A77" s="1" t="str">
        <f>IF(double!T72=0,"",double!T72)</f>
        <v>015151 T</v>
      </c>
      <c r="B77" s="1" t="str">
        <f>IF(Tableau5[[#This Row],[Numéro]]="","",double!U72)</f>
        <v>BELLET ALAIN</v>
      </c>
      <c r="C77" s="23" t="str">
        <f>double!V72</f>
        <v>11033 – BILLARD CLUB AUDUN VILLERUPT</v>
      </c>
      <c r="D77" s="27" t="str">
        <f>IFERROR(VLOOKUP(Tableau5[[#This Row],[Numéro]],TableauLibre[],3,0),"")</f>
        <v>R1</v>
      </c>
      <c r="E77" s="1">
        <f>IFERROR(VLOOKUP(Tableau5[[#This Row],[Numéro]],TableauLibre[],4,0),"")</f>
        <v>1</v>
      </c>
      <c r="F77" s="1">
        <f>IFERROR(VLOOKUP(Tableau5[[#This Row],[Numéro]],TableauLibre[],5,0),"")</f>
        <v>5.26</v>
      </c>
      <c r="G77" s="1">
        <f>IFERROR(VLOOKUP(Tableau5[[#This Row],[Numéro]],TableauLibre[],6,0),"")</f>
        <v>4.21</v>
      </c>
      <c r="H77" s="28">
        <f>IFERROR(VLOOKUP(Tableau5[[#This Row],[Numéro]],TableauLibre[],7,0),"")</f>
        <v>2019</v>
      </c>
      <c r="I77" s="27" t="str">
        <f>IFERROR(VLOOKUP(Tableau5[[#This Row],[Numéro]],TableauBande[],3,0),"")</f>
        <v xml:space="preserve">R1 </v>
      </c>
      <c r="J77" s="1">
        <f>IFERROR(VLOOKUP(Tableau5[[#This Row],[Numéro]],TableauBande[],4,0),"")</f>
        <v>1</v>
      </c>
      <c r="K77" s="1">
        <f>IFERROR(VLOOKUP(Tableau5[[#This Row],[Numéro]],TableauBande[],5,0),"")</f>
        <v>1.42</v>
      </c>
      <c r="L77" s="1">
        <f>IFERROR(VLOOKUP(Tableau5[[#This Row],[Numéro]],TableauBande[],6,0),"")</f>
        <v>1.26</v>
      </c>
      <c r="M77" s="28">
        <f>IFERROR(VLOOKUP(Tableau5[[#This Row],[Numéro]],TableauBande[],7,0),"")</f>
        <v>2018</v>
      </c>
      <c r="N77" s="1" t="str">
        <f>IFERROR(VLOOKUP(Tableau5[[#This Row],[Numéro]],Tableau3Bandes[],3,0),"")</f>
        <v>R1</v>
      </c>
      <c r="O77" s="1">
        <f>IFERROR(VLOOKUP(Tableau5[[#This Row],[Numéro]],Tableau3Bandes[],4,0),"")</f>
        <v>1</v>
      </c>
      <c r="P77" s="1">
        <f>IFERROR(VLOOKUP(Tableau5[[#This Row],[Numéro]],Tableau3Bandes[],5,0),"")</f>
        <v>0.28100000000000003</v>
      </c>
      <c r="Q77" s="1">
        <f>IFERROR(VLOOKUP(Tableau5[[#This Row],[Numéro]],Tableau3Bandes[],6,0),"")</f>
        <v>0.24099999999999999</v>
      </c>
      <c r="R77" s="1">
        <f>IFERROR(VLOOKUP(Tableau5[[#This Row],[Numéro]],Tableau3Bandes[],7,0),"")</f>
        <v>2019</v>
      </c>
      <c r="S77" s="28" t="str">
        <f>IFERROR(VLOOKUP(Tableau5[[#This Row],[Numéro]],TableauClass2025[],3,0),"")</f>
        <v/>
      </c>
      <c r="T77" s="27" t="str">
        <f>IFERROR(VLOOKUP(Tableau5[[#This Row],[Numéro]],TableauCadre[],3,0),"")</f>
        <v xml:space="preserve">R1 </v>
      </c>
      <c r="U77" s="1">
        <f>IFERROR(VLOOKUP(Tableau5[[#This Row],[Numéro]],TableauCadre[],4,0),"")</f>
        <v>1</v>
      </c>
      <c r="V77" s="1">
        <f>IFERROR(VLOOKUP(Tableau5[[#This Row],[Numéro]],TableauCadre[],5,0),"")</f>
        <v>3.5</v>
      </c>
      <c r="W77" s="1">
        <f>IFERROR(VLOOKUP(Tableau5[[#This Row],[Numéro]],TableauCadre[],6,0),"")</f>
        <v>2.8</v>
      </c>
      <c r="X77" s="28">
        <f>IFERROR(VLOOKUP(Tableau5[[#This Row],[Numéro]],TableauCadre[],7,0),"")</f>
        <v>2019</v>
      </c>
    </row>
    <row r="78" spans="1:24" hidden="1" x14ac:dyDescent="0.25">
      <c r="A78" s="1" t="str">
        <f>IF(double!T75=0,"",double!T75)</f>
        <v>184196 N</v>
      </c>
      <c r="B78" s="1" t="str">
        <f>IF(Tableau5[[#This Row],[Numéro]]="","",double!U75)</f>
        <v>BENATTI GIOVANNI</v>
      </c>
      <c r="C78" s="23" t="str">
        <f>double!V75</f>
        <v>11032 – BILLARD CLUB HOMECOURT</v>
      </c>
      <c r="D78" s="27" t="str">
        <f>IFERROR(VLOOKUP(Tableau5[[#This Row],[Numéro]],TableauLibre[],3,0),"")</f>
        <v xml:space="preserve">R4 </v>
      </c>
      <c r="E78" s="1">
        <f>IFERROR(VLOOKUP(Tableau5[[#This Row],[Numéro]],TableauLibre[],4,0),"")</f>
        <v>1</v>
      </c>
      <c r="F78" s="1">
        <f>IFERROR(VLOOKUP(Tableau5[[#This Row],[Numéro]],TableauLibre[],5,0),"")</f>
        <v>0.88</v>
      </c>
      <c r="G78" s="1">
        <f>IFERROR(VLOOKUP(Tableau5[[#This Row],[Numéro]],TableauLibre[],6,0),"")</f>
        <v>0.7</v>
      </c>
      <c r="H78" s="28">
        <f>IFERROR(VLOOKUP(Tableau5[[#This Row],[Numéro]],TableauLibre[],7,0),"")</f>
        <v>2025</v>
      </c>
      <c r="I78" s="27" t="str">
        <f>IFERROR(VLOOKUP(Tableau5[[#This Row],[Numéro]],TableauBande[],3,0),"")</f>
        <v/>
      </c>
      <c r="J78" s="1" t="str">
        <f>IFERROR(VLOOKUP(Tableau5[[#This Row],[Numéro]],TableauBande[],4,0),"")</f>
        <v/>
      </c>
      <c r="K78" s="1" t="str">
        <f>IFERROR(VLOOKUP(Tableau5[[#This Row],[Numéro]],TableauBande[],5,0),"")</f>
        <v/>
      </c>
      <c r="L78" s="1" t="str">
        <f>IFERROR(VLOOKUP(Tableau5[[#This Row],[Numéro]],TableauBande[],6,0),"")</f>
        <v/>
      </c>
      <c r="M78" s="28" t="str">
        <f>IFERROR(VLOOKUP(Tableau5[[#This Row],[Numéro]],TableauBande[],7,0),"")</f>
        <v/>
      </c>
      <c r="N78" s="1" t="str">
        <f>IFERROR(VLOOKUP(Tableau5[[#This Row],[Numéro]],Tableau3Bandes[],3,0),"")</f>
        <v/>
      </c>
      <c r="O78" s="1" t="str">
        <f>IFERROR(VLOOKUP(Tableau5[[#This Row],[Numéro]],Tableau3Bandes[],4,0),"")</f>
        <v/>
      </c>
      <c r="P78" s="1" t="str">
        <f>IFERROR(VLOOKUP(Tableau5[[#This Row],[Numéro]],Tableau3Bandes[],5,0),"")</f>
        <v/>
      </c>
      <c r="Q78" s="1" t="str">
        <f>IFERROR(VLOOKUP(Tableau5[[#This Row],[Numéro]],Tableau3Bandes[],6,0),"")</f>
        <v/>
      </c>
      <c r="R78" s="1" t="str">
        <f>IFERROR(VLOOKUP(Tableau5[[#This Row],[Numéro]],Tableau3Bandes[],7,0),"")</f>
        <v/>
      </c>
      <c r="S78" s="28" t="str">
        <f>IFERROR(VLOOKUP(Tableau5[[#This Row],[Numéro]],TableauClass2025[],3,0),"")</f>
        <v/>
      </c>
      <c r="T78" s="27" t="str">
        <f>IFERROR(VLOOKUP(Tableau5[[#This Row],[Numéro]],TableauCadre[],3,0),"")</f>
        <v/>
      </c>
      <c r="U78" s="1" t="str">
        <f>IFERROR(VLOOKUP(Tableau5[[#This Row],[Numéro]],TableauCadre[],4,0),"")</f>
        <v/>
      </c>
      <c r="V78" s="1" t="str">
        <f>IFERROR(VLOOKUP(Tableau5[[#This Row],[Numéro]],TableauCadre[],5,0),"")</f>
        <v/>
      </c>
      <c r="W78" s="1" t="str">
        <f>IFERROR(VLOOKUP(Tableau5[[#This Row],[Numéro]],TableauCadre[],6,0),"")</f>
        <v/>
      </c>
      <c r="X78" s="28" t="str">
        <f>IFERROR(VLOOKUP(Tableau5[[#This Row],[Numéro]],TableauCadre[],7,0),"")</f>
        <v/>
      </c>
    </row>
    <row r="79" spans="1:24" hidden="1" x14ac:dyDescent="0.25">
      <c r="A79" s="1" t="str">
        <f>IF(double!T76=0,"",double!T76)</f>
        <v>160297 L</v>
      </c>
      <c r="B79" s="1" t="str">
        <f>IF(Tableau5[[#This Row],[Numéro]]="","",double!U76)</f>
        <v>BENECH FABRICE</v>
      </c>
      <c r="C79" s="23" t="str">
        <f>double!V76</f>
        <v>11029 – BILLARD CLUB MUSSIPONTAIN</v>
      </c>
      <c r="D79" s="27" t="str">
        <f>IFERROR(VLOOKUP(Tableau5[[#This Row],[Numéro]],TableauLibre[],3,0),"")</f>
        <v>R4</v>
      </c>
      <c r="E79" s="1">
        <f>IFERROR(VLOOKUP(Tableau5[[#This Row],[Numéro]],TableauLibre[],4,0),"")</f>
        <v>1</v>
      </c>
      <c r="F79" s="1">
        <f>IFERROR(VLOOKUP(Tableau5[[#This Row],[Numéro]],TableauLibre[],5,0),"")</f>
        <v>0.86</v>
      </c>
      <c r="G79" s="1">
        <f>IFERROR(VLOOKUP(Tableau5[[#This Row],[Numéro]],TableauLibre[],6,0),"")</f>
        <v>0.69</v>
      </c>
      <c r="H79" s="28">
        <f>IFERROR(VLOOKUP(Tableau5[[#This Row],[Numéro]],TableauLibre[],7,0),"")</f>
        <v>2025</v>
      </c>
      <c r="I79" s="27" t="str">
        <f>IFERROR(VLOOKUP(Tableau5[[#This Row],[Numéro]],TableauBande[],3,0),"")</f>
        <v/>
      </c>
      <c r="J79" s="1" t="str">
        <f>IFERROR(VLOOKUP(Tableau5[[#This Row],[Numéro]],TableauBande[],4,0),"")</f>
        <v/>
      </c>
      <c r="K79" s="1" t="str">
        <f>IFERROR(VLOOKUP(Tableau5[[#This Row],[Numéro]],TableauBande[],5,0),"")</f>
        <v/>
      </c>
      <c r="L79" s="1" t="str">
        <f>IFERROR(VLOOKUP(Tableau5[[#This Row],[Numéro]],TableauBande[],6,0),"")</f>
        <v/>
      </c>
      <c r="M79" s="28" t="str">
        <f>IFERROR(VLOOKUP(Tableau5[[#This Row],[Numéro]],TableauBande[],7,0),"")</f>
        <v/>
      </c>
      <c r="N79" s="1" t="str">
        <f>IFERROR(VLOOKUP(Tableau5[[#This Row],[Numéro]],Tableau3Bandes[],3,0),"")</f>
        <v/>
      </c>
      <c r="O79" s="1" t="str">
        <f>IFERROR(VLOOKUP(Tableau5[[#This Row],[Numéro]],Tableau3Bandes[],4,0),"")</f>
        <v/>
      </c>
      <c r="P79" s="1" t="str">
        <f>IFERROR(VLOOKUP(Tableau5[[#This Row],[Numéro]],Tableau3Bandes[],5,0),"")</f>
        <v/>
      </c>
      <c r="Q79" s="1" t="str">
        <f>IFERROR(VLOOKUP(Tableau5[[#This Row],[Numéro]],Tableau3Bandes[],6,0),"")</f>
        <v/>
      </c>
      <c r="R79" s="1" t="str">
        <f>IFERROR(VLOOKUP(Tableau5[[#This Row],[Numéro]],Tableau3Bandes[],7,0),"")</f>
        <v/>
      </c>
      <c r="S79" s="28" t="str">
        <f>IFERROR(VLOOKUP(Tableau5[[#This Row],[Numéro]],TableauClass2025[],3,0),"")</f>
        <v/>
      </c>
      <c r="T79" s="27" t="str">
        <f>IFERROR(VLOOKUP(Tableau5[[#This Row],[Numéro]],TableauCadre[],3,0),"")</f>
        <v/>
      </c>
      <c r="U79" s="1" t="str">
        <f>IFERROR(VLOOKUP(Tableau5[[#This Row],[Numéro]],TableauCadre[],4,0),"")</f>
        <v/>
      </c>
      <c r="V79" s="1" t="str">
        <f>IFERROR(VLOOKUP(Tableau5[[#This Row],[Numéro]],TableauCadre[],5,0),"")</f>
        <v/>
      </c>
      <c r="W79" s="1" t="str">
        <f>IFERROR(VLOOKUP(Tableau5[[#This Row],[Numéro]],TableauCadre[],6,0),"")</f>
        <v/>
      </c>
      <c r="X79" s="28" t="str">
        <f>IFERROR(VLOOKUP(Tableau5[[#This Row],[Numéro]],TableauCadre[],7,0),"")</f>
        <v/>
      </c>
    </row>
    <row r="80" spans="1:24" hidden="1" x14ac:dyDescent="0.25">
      <c r="A80" s="1" t="str">
        <f>IF(double!T77=0,"",double!T77)</f>
        <v>012028 Q</v>
      </c>
      <c r="B80" s="1" t="str">
        <f>IF(Tableau5[[#This Row],[Numéro]]="","",double!U77)</f>
        <v>BENOIT PAUL</v>
      </c>
      <c r="C80" s="23" t="str">
        <f>double!V77</f>
        <v>05043 – ACAD. TAPIS VERT DE REIMS</v>
      </c>
      <c r="D80" s="27" t="str">
        <f>IFERROR(VLOOKUP(Tableau5[[#This Row],[Numéro]],TableauLibre[],3,0),"")</f>
        <v xml:space="preserve">R3 </v>
      </c>
      <c r="E80" s="1">
        <f>IFERROR(VLOOKUP(Tableau5[[#This Row],[Numéro]],TableauLibre[],4,0),"")</f>
        <v>1</v>
      </c>
      <c r="F80" s="1">
        <f>IFERROR(VLOOKUP(Tableau5[[#This Row],[Numéro]],TableauLibre[],5,0),"")</f>
        <v>2.08</v>
      </c>
      <c r="G80" s="1">
        <f>IFERROR(VLOOKUP(Tableau5[[#This Row],[Numéro]],TableauLibre[],6,0),"")</f>
        <v>1.66</v>
      </c>
      <c r="H80" s="28">
        <f>IFERROR(VLOOKUP(Tableau5[[#This Row],[Numéro]],TableauLibre[],7,0),"")</f>
        <v>2015</v>
      </c>
      <c r="I80" s="27" t="str">
        <f>IFERROR(VLOOKUP(Tableau5[[#This Row],[Numéro]],TableauBande[],3,0),"")</f>
        <v>R1</v>
      </c>
      <c r="J80" s="1">
        <f>IFERROR(VLOOKUP(Tableau5[[#This Row],[Numéro]],TableauBande[],4,0),"")</f>
        <v>1</v>
      </c>
      <c r="K80" s="1">
        <f>IFERROR(VLOOKUP(Tableau5[[#This Row],[Numéro]],TableauBande[],5,0),"")</f>
        <v>1.33</v>
      </c>
      <c r="L80" s="1">
        <f>IFERROR(VLOOKUP(Tableau5[[#This Row],[Numéro]],TableauBande[],6,0),"")</f>
        <v>1.18</v>
      </c>
      <c r="M80" s="28">
        <f>IFERROR(VLOOKUP(Tableau5[[#This Row],[Numéro]],TableauBande[],7,0),"")</f>
        <v>2014</v>
      </c>
      <c r="N80" s="1" t="str">
        <f>IFERROR(VLOOKUP(Tableau5[[#This Row],[Numéro]],Tableau3Bandes[],3,0),"")</f>
        <v>N3</v>
      </c>
      <c r="O80" s="1">
        <f>IFERROR(VLOOKUP(Tableau5[[#This Row],[Numéro]],Tableau3Bandes[],4,0),"")</f>
        <v>1</v>
      </c>
      <c r="P80" s="1">
        <f>IFERROR(VLOOKUP(Tableau5[[#This Row],[Numéro]],Tableau3Bandes[],5,0),"")</f>
        <v>0.42099999999999999</v>
      </c>
      <c r="Q80" s="1">
        <f>IFERROR(VLOOKUP(Tableau5[[#This Row],[Numéro]],Tableau3Bandes[],6,0),"")</f>
        <v>0.36199999999999999</v>
      </c>
      <c r="R80" s="1">
        <f>IFERROR(VLOOKUP(Tableau5[[#This Row],[Numéro]],Tableau3Bandes[],7,0),"")</f>
        <v>2015</v>
      </c>
      <c r="S80" s="28" t="str">
        <f>IFERROR(VLOOKUP(Tableau5[[#This Row],[Numéro]],TableauClass2025[],3,0),"")</f>
        <v/>
      </c>
      <c r="T80" s="27" t="str">
        <f>IFERROR(VLOOKUP(Tableau5[[#This Row],[Numéro]],TableauCadre[],3,0),"")</f>
        <v>R1</v>
      </c>
      <c r="U80" s="1">
        <f>IFERROR(VLOOKUP(Tableau5[[#This Row],[Numéro]],TableauCadre[],4,0),"")</f>
        <v>1</v>
      </c>
      <c r="V80" s="1">
        <f>IFERROR(VLOOKUP(Tableau5[[#This Row],[Numéro]],TableauCadre[],5,0),"")</f>
        <v>2.93</v>
      </c>
      <c r="W80" s="1">
        <f>IFERROR(VLOOKUP(Tableau5[[#This Row],[Numéro]],TableauCadre[],6,0),"")</f>
        <v>2.34</v>
      </c>
      <c r="X80" s="28">
        <f>IFERROR(VLOOKUP(Tableau5[[#This Row],[Numéro]],TableauCadre[],7,0),"")</f>
        <v>2015</v>
      </c>
    </row>
    <row r="81" spans="1:24" hidden="1" x14ac:dyDescent="0.25">
      <c r="A81" s="1" t="str">
        <f>IF(double!T78=0,"",double!T78)</f>
        <v>152803 Q</v>
      </c>
      <c r="B81" s="1" t="str">
        <f>IF(Tableau5[[#This Row],[Numéro]]="","",double!U78)</f>
        <v>BENOIT STEPHANE</v>
      </c>
      <c r="C81" s="23" t="str">
        <f>double!V78</f>
        <v>11022 – ACADEMIE DE BILLARD SAINT-MAX / NANCY</v>
      </c>
      <c r="D81" s="27" t="str">
        <f>IFERROR(VLOOKUP(Tableau5[[#This Row],[Numéro]],TableauLibre[],3,0),"")</f>
        <v xml:space="preserve">N2 </v>
      </c>
      <c r="E81" s="1">
        <f>IFERROR(VLOOKUP(Tableau5[[#This Row],[Numéro]],TableauLibre[],4,0),"")</f>
        <v>1</v>
      </c>
      <c r="F81" s="1" t="str">
        <f>IFERROR(VLOOKUP(Tableau5[[#This Row],[Numéro]],TableauLibre[],5,0),"")</f>
        <v>—</v>
      </c>
      <c r="G81" s="1">
        <f>IFERROR(VLOOKUP(Tableau5[[#This Row],[Numéro]],TableauLibre[],6,0),"")</f>
        <v>7.67</v>
      </c>
      <c r="H81" s="28">
        <f>IFERROR(VLOOKUP(Tableau5[[#This Row],[Numéro]],TableauLibre[],7,0),"")</f>
        <v>2025</v>
      </c>
      <c r="I81" s="27" t="str">
        <f>IFERROR(VLOOKUP(Tableau5[[#This Row],[Numéro]],TableauBande[],3,0),"")</f>
        <v>N3</v>
      </c>
      <c r="J81" s="1">
        <f>IFERROR(VLOOKUP(Tableau5[[#This Row],[Numéro]],TableauBande[],4,0),"")</f>
        <v>1</v>
      </c>
      <c r="K81" s="1">
        <f>IFERROR(VLOOKUP(Tableau5[[#This Row],[Numéro]],TableauBande[],5,0),"")</f>
        <v>1.96</v>
      </c>
      <c r="L81" s="1">
        <f>IFERROR(VLOOKUP(Tableau5[[#This Row],[Numéro]],TableauBande[],6,0),"")</f>
        <v>1.74</v>
      </c>
      <c r="M81" s="28">
        <f>IFERROR(VLOOKUP(Tableau5[[#This Row],[Numéro]],TableauBande[],7,0),"")</f>
        <v>2025</v>
      </c>
      <c r="N81" s="1" t="str">
        <f>IFERROR(VLOOKUP(Tableau5[[#This Row],[Numéro]],Tableau3Bandes[],3,0),"")</f>
        <v>N3</v>
      </c>
      <c r="O81" s="1">
        <f>IFERROR(VLOOKUP(Tableau5[[#This Row],[Numéro]],Tableau3Bandes[],4,0),"")</f>
        <v>1</v>
      </c>
      <c r="P81" s="1">
        <f>IFERROR(VLOOKUP(Tableau5[[#This Row],[Numéro]],Tableau3Bandes[],5,0),"")</f>
        <v>0.47399999999999998</v>
      </c>
      <c r="Q81" s="1">
        <f>IFERROR(VLOOKUP(Tableau5[[#This Row],[Numéro]],Tableau3Bandes[],6,0),"")</f>
        <v>0.40699999999999997</v>
      </c>
      <c r="R81" s="1">
        <f>IFERROR(VLOOKUP(Tableau5[[#This Row],[Numéro]],Tableau3Bandes[],7,0),"")</f>
        <v>2025</v>
      </c>
      <c r="S81" s="28">
        <f>IFERROR(VLOOKUP(Tableau5[[#This Row],[Numéro]],TableauClass2025[],3,0),"")</f>
        <v>386</v>
      </c>
      <c r="T81" s="27" t="str">
        <f>IFERROR(VLOOKUP(Tableau5[[#This Row],[Numéro]],TableauCadre[],3,0),"")</f>
        <v>N3</v>
      </c>
      <c r="U81" s="1">
        <f>IFERROR(VLOOKUP(Tableau5[[#This Row],[Numéro]],TableauCadre[],4,0),"")</f>
        <v>1</v>
      </c>
      <c r="V81" s="1">
        <f>IFERROR(VLOOKUP(Tableau5[[#This Row],[Numéro]],TableauCadre[],5,0),"")</f>
        <v>5.12</v>
      </c>
      <c r="W81" s="1">
        <f>IFERROR(VLOOKUP(Tableau5[[#This Row],[Numéro]],TableauCadre[],6,0),"")</f>
        <v>4.0999999999999996</v>
      </c>
      <c r="X81" s="28">
        <f>IFERROR(VLOOKUP(Tableau5[[#This Row],[Numéro]],TableauCadre[],7,0),"")</f>
        <v>2025</v>
      </c>
    </row>
    <row r="82" spans="1:24" hidden="1" x14ac:dyDescent="0.25">
      <c r="A82" s="1" t="str">
        <f>IF(double!T79=0,"",double!T79)</f>
        <v>122457 X</v>
      </c>
      <c r="B82" s="1" t="str">
        <f>IF(Tableau5[[#This Row],[Numéro]]="","",double!U79)</f>
        <v>BENS PHILIPPE</v>
      </c>
      <c r="C82" s="23" t="str">
        <f>double!V79</f>
        <v>01027 – B.C. GUEBWILLER</v>
      </c>
      <c r="D82" s="27" t="str">
        <f>IFERROR(VLOOKUP(Tableau5[[#This Row],[Numéro]],TableauLibre[],3,0),"")</f>
        <v>R3</v>
      </c>
      <c r="E82" s="1">
        <f>IFERROR(VLOOKUP(Tableau5[[#This Row],[Numéro]],TableauLibre[],4,0),"")</f>
        <v>1</v>
      </c>
      <c r="F82" s="1">
        <f>IFERROR(VLOOKUP(Tableau5[[#This Row],[Numéro]],TableauLibre[],5,0),"")</f>
        <v>1.92</v>
      </c>
      <c r="G82" s="1">
        <f>IFERROR(VLOOKUP(Tableau5[[#This Row],[Numéro]],TableauLibre[],6,0),"")</f>
        <v>1.54</v>
      </c>
      <c r="H82" s="28">
        <f>IFERROR(VLOOKUP(Tableau5[[#This Row],[Numéro]],TableauLibre[],7,0),"")</f>
        <v>2017</v>
      </c>
      <c r="I82" s="27" t="str">
        <f>IFERROR(VLOOKUP(Tableau5[[#This Row],[Numéro]],TableauBande[],3,0),"")</f>
        <v>R1</v>
      </c>
      <c r="J82" s="1">
        <f>IFERROR(VLOOKUP(Tableau5[[#This Row],[Numéro]],TableauBande[],4,0),"")</f>
        <v>1</v>
      </c>
      <c r="K82" s="1">
        <f>IFERROR(VLOOKUP(Tableau5[[#This Row],[Numéro]],TableauBande[],5,0),"")</f>
        <v>1.1200000000000001</v>
      </c>
      <c r="L82" s="1">
        <f>IFERROR(VLOOKUP(Tableau5[[#This Row],[Numéro]],TableauBande[],6,0),"")</f>
        <v>0.99</v>
      </c>
      <c r="M82" s="28">
        <f>IFERROR(VLOOKUP(Tableau5[[#This Row],[Numéro]],TableauBande[],7,0),"")</f>
        <v>2017</v>
      </c>
      <c r="N82" s="1" t="str">
        <f>IFERROR(VLOOKUP(Tableau5[[#This Row],[Numéro]],Tableau3Bandes[],3,0),"")</f>
        <v>N3</v>
      </c>
      <c r="O82" s="1">
        <f>IFERROR(VLOOKUP(Tableau5[[#This Row],[Numéro]],Tableau3Bandes[],4,0),"")</f>
        <v>1</v>
      </c>
      <c r="P82" s="1">
        <f>IFERROR(VLOOKUP(Tableau5[[#This Row],[Numéro]],Tableau3Bandes[],5,0),"")</f>
        <v>0.44700000000000001</v>
      </c>
      <c r="Q82" s="1">
        <f>IFERROR(VLOOKUP(Tableau5[[#This Row],[Numéro]],Tableau3Bandes[],6,0),"")</f>
        <v>0.38400000000000001</v>
      </c>
      <c r="R82" s="1">
        <f>IFERROR(VLOOKUP(Tableau5[[#This Row],[Numéro]],Tableau3Bandes[],7,0),"")</f>
        <v>2018</v>
      </c>
      <c r="S82" s="28" t="str">
        <f>IFERROR(VLOOKUP(Tableau5[[#This Row],[Numéro]],TableauClass2025[],3,0),"")</f>
        <v/>
      </c>
      <c r="T82" s="27" t="str">
        <f>IFERROR(VLOOKUP(Tableau5[[#This Row],[Numéro]],TableauCadre[],3,0),"")</f>
        <v/>
      </c>
      <c r="U82" s="1" t="str">
        <f>IFERROR(VLOOKUP(Tableau5[[#This Row],[Numéro]],TableauCadre[],4,0),"")</f>
        <v/>
      </c>
      <c r="V82" s="1" t="str">
        <f>IFERROR(VLOOKUP(Tableau5[[#This Row],[Numéro]],TableauCadre[],5,0),"")</f>
        <v/>
      </c>
      <c r="W82" s="1" t="str">
        <f>IFERROR(VLOOKUP(Tableau5[[#This Row],[Numéro]],TableauCadre[],6,0),"")</f>
        <v/>
      </c>
      <c r="X82" s="28" t="str">
        <f>IFERROR(VLOOKUP(Tableau5[[#This Row],[Numéro]],TableauCadre[],7,0),"")</f>
        <v/>
      </c>
    </row>
    <row r="83" spans="1:24" hidden="1" x14ac:dyDescent="0.25">
      <c r="A83" s="1" t="str">
        <f>IF(double!T80=0,"",double!T80)</f>
        <v>145747 R</v>
      </c>
      <c r="B83" s="1" t="str">
        <f>IF(Tableau5[[#This Row],[Numéro]]="","",double!U80)</f>
        <v>BERGERET GERARD</v>
      </c>
      <c r="C83" s="23" t="str">
        <f>double!V80</f>
        <v>05047 – BILLARD CLUB SEZANNAIS</v>
      </c>
      <c r="D83" s="27" t="str">
        <f>IFERROR(VLOOKUP(Tableau5[[#This Row],[Numéro]],TableauLibre[],3,0),"")</f>
        <v>R4</v>
      </c>
      <c r="E83" s="1">
        <f>IFERROR(VLOOKUP(Tableau5[[#This Row],[Numéro]],TableauLibre[],4,0),"")</f>
        <v>1</v>
      </c>
      <c r="F83" s="1">
        <f>IFERROR(VLOOKUP(Tableau5[[#This Row],[Numéro]],TableauLibre[],5,0),"")</f>
        <v>0.54</v>
      </c>
      <c r="G83" s="1">
        <f>IFERROR(VLOOKUP(Tableau5[[#This Row],[Numéro]],TableauLibre[],6,0),"")</f>
        <v>0.43</v>
      </c>
      <c r="H83" s="28">
        <f>IFERROR(VLOOKUP(Tableau5[[#This Row],[Numéro]],TableauLibre[],7,0),"")</f>
        <v>2024</v>
      </c>
      <c r="I83" s="27" t="str">
        <f>IFERROR(VLOOKUP(Tableau5[[#This Row],[Numéro]],TableauBande[],3,0),"")</f>
        <v/>
      </c>
      <c r="J83" s="1" t="str">
        <f>IFERROR(VLOOKUP(Tableau5[[#This Row],[Numéro]],TableauBande[],4,0),"")</f>
        <v/>
      </c>
      <c r="K83" s="1" t="str">
        <f>IFERROR(VLOOKUP(Tableau5[[#This Row],[Numéro]],TableauBande[],5,0),"")</f>
        <v/>
      </c>
      <c r="L83" s="1" t="str">
        <f>IFERROR(VLOOKUP(Tableau5[[#This Row],[Numéro]],TableauBande[],6,0),"")</f>
        <v/>
      </c>
      <c r="M83" s="28" t="str">
        <f>IFERROR(VLOOKUP(Tableau5[[#This Row],[Numéro]],TableauBande[],7,0),"")</f>
        <v/>
      </c>
      <c r="N83" s="1" t="str">
        <f>IFERROR(VLOOKUP(Tableau5[[#This Row],[Numéro]],Tableau3Bandes[],3,0),"")</f>
        <v/>
      </c>
      <c r="O83" s="1" t="str">
        <f>IFERROR(VLOOKUP(Tableau5[[#This Row],[Numéro]],Tableau3Bandes[],4,0),"")</f>
        <v/>
      </c>
      <c r="P83" s="1" t="str">
        <f>IFERROR(VLOOKUP(Tableau5[[#This Row],[Numéro]],Tableau3Bandes[],5,0),"")</f>
        <v/>
      </c>
      <c r="Q83" s="1" t="str">
        <f>IFERROR(VLOOKUP(Tableau5[[#This Row],[Numéro]],Tableau3Bandes[],6,0),"")</f>
        <v/>
      </c>
      <c r="R83" s="1" t="str">
        <f>IFERROR(VLOOKUP(Tableau5[[#This Row],[Numéro]],Tableau3Bandes[],7,0),"")</f>
        <v/>
      </c>
      <c r="S83" s="28" t="str">
        <f>IFERROR(VLOOKUP(Tableau5[[#This Row],[Numéro]],TableauClass2025[],3,0),"")</f>
        <v/>
      </c>
      <c r="T83" s="27" t="str">
        <f>IFERROR(VLOOKUP(Tableau5[[#This Row],[Numéro]],TableauCadre[],3,0),"")</f>
        <v/>
      </c>
      <c r="U83" s="1" t="str">
        <f>IFERROR(VLOOKUP(Tableau5[[#This Row],[Numéro]],TableauCadre[],4,0),"")</f>
        <v/>
      </c>
      <c r="V83" s="1" t="str">
        <f>IFERROR(VLOOKUP(Tableau5[[#This Row],[Numéro]],TableauCadre[],5,0),"")</f>
        <v/>
      </c>
      <c r="W83" s="1" t="str">
        <f>IFERROR(VLOOKUP(Tableau5[[#This Row],[Numéro]],TableauCadre[],6,0),"")</f>
        <v/>
      </c>
      <c r="X83" s="28" t="str">
        <f>IFERROR(VLOOKUP(Tableau5[[#This Row],[Numéro]],TableauCadre[],7,0),"")</f>
        <v/>
      </c>
    </row>
    <row r="84" spans="1:24" hidden="1" x14ac:dyDescent="0.25">
      <c r="A84" s="1" t="str">
        <f>IF(double!T81=0,"",double!T81)</f>
        <v>141813 J</v>
      </c>
      <c r="B84" s="1" t="str">
        <f>IF(Tableau5[[#This Row],[Numéro]]="","",double!U81)</f>
        <v>BERNAL DAVID</v>
      </c>
      <c r="C84" s="23" t="str">
        <f>double!V81</f>
        <v>01041 – COLMAR BILLARD CLUB 71</v>
      </c>
      <c r="D84" s="27" t="str">
        <f>IFERROR(VLOOKUP(Tableau5[[#This Row],[Numéro]],TableauLibre[],3,0),"")</f>
        <v>R4</v>
      </c>
      <c r="E84" s="1">
        <f>IFERROR(VLOOKUP(Tableau5[[#This Row],[Numéro]],TableauLibre[],4,0),"")</f>
        <v>1</v>
      </c>
      <c r="F84" s="1">
        <f>IFERROR(VLOOKUP(Tableau5[[#This Row],[Numéro]],TableauLibre[],5,0),"")</f>
        <v>0.77</v>
      </c>
      <c r="G84" s="1">
        <f>IFERROR(VLOOKUP(Tableau5[[#This Row],[Numéro]],TableauLibre[],6,0),"")</f>
        <v>0.62</v>
      </c>
      <c r="H84" s="28">
        <f>IFERROR(VLOOKUP(Tableau5[[#This Row],[Numéro]],TableauLibre[],7,0),"")</f>
        <v>2013</v>
      </c>
      <c r="I84" s="27" t="str">
        <f>IFERROR(VLOOKUP(Tableau5[[#This Row],[Numéro]],TableauBande[],3,0),"")</f>
        <v/>
      </c>
      <c r="J84" s="1" t="str">
        <f>IFERROR(VLOOKUP(Tableau5[[#This Row],[Numéro]],TableauBande[],4,0),"")</f>
        <v/>
      </c>
      <c r="K84" s="1" t="str">
        <f>IFERROR(VLOOKUP(Tableau5[[#This Row],[Numéro]],TableauBande[],5,0),"")</f>
        <v/>
      </c>
      <c r="L84" s="1" t="str">
        <f>IFERROR(VLOOKUP(Tableau5[[#This Row],[Numéro]],TableauBande[],6,0),"")</f>
        <v/>
      </c>
      <c r="M84" s="28" t="str">
        <f>IFERROR(VLOOKUP(Tableau5[[#This Row],[Numéro]],TableauBande[],7,0),"")</f>
        <v/>
      </c>
      <c r="N84" s="1" t="str">
        <f>IFERROR(VLOOKUP(Tableau5[[#This Row],[Numéro]],Tableau3Bandes[],3,0),"")</f>
        <v/>
      </c>
      <c r="O84" s="1" t="str">
        <f>IFERROR(VLOOKUP(Tableau5[[#This Row],[Numéro]],Tableau3Bandes[],4,0),"")</f>
        <v/>
      </c>
      <c r="P84" s="1" t="str">
        <f>IFERROR(VLOOKUP(Tableau5[[#This Row],[Numéro]],Tableau3Bandes[],5,0),"")</f>
        <v/>
      </c>
      <c r="Q84" s="1" t="str">
        <f>IFERROR(VLOOKUP(Tableau5[[#This Row],[Numéro]],Tableau3Bandes[],6,0),"")</f>
        <v/>
      </c>
      <c r="R84" s="1" t="str">
        <f>IFERROR(VLOOKUP(Tableau5[[#This Row],[Numéro]],Tableau3Bandes[],7,0),"")</f>
        <v/>
      </c>
      <c r="S84" s="28" t="str">
        <f>IFERROR(VLOOKUP(Tableau5[[#This Row],[Numéro]],TableauClass2025[],3,0),"")</f>
        <v/>
      </c>
      <c r="T84" s="27" t="str">
        <f>IFERROR(VLOOKUP(Tableau5[[#This Row],[Numéro]],TableauCadre[],3,0),"")</f>
        <v/>
      </c>
      <c r="U84" s="1" t="str">
        <f>IFERROR(VLOOKUP(Tableau5[[#This Row],[Numéro]],TableauCadre[],4,0),"")</f>
        <v/>
      </c>
      <c r="V84" s="1" t="str">
        <f>IFERROR(VLOOKUP(Tableau5[[#This Row],[Numéro]],TableauCadre[],5,0),"")</f>
        <v/>
      </c>
      <c r="W84" s="1" t="str">
        <f>IFERROR(VLOOKUP(Tableau5[[#This Row],[Numéro]],TableauCadre[],6,0),"")</f>
        <v/>
      </c>
      <c r="X84" s="28" t="str">
        <f>IFERROR(VLOOKUP(Tableau5[[#This Row],[Numéro]],TableauCadre[],7,0),"")</f>
        <v/>
      </c>
    </row>
    <row r="85" spans="1:24" hidden="1" x14ac:dyDescent="0.25">
      <c r="A85" s="1" t="str">
        <f>IF(double!T82=0,"",double!T82)</f>
        <v>010377 D</v>
      </c>
      <c r="B85" s="1" t="str">
        <f>IF(Tableau5[[#This Row],[Numéro]]="","",double!U82)</f>
        <v>BERNHARDT MARC</v>
      </c>
      <c r="C85" s="23" t="str">
        <f>double!V82</f>
        <v>01031 – B.C. ERSTEIN</v>
      </c>
      <c r="D85" s="27" t="str">
        <f>IFERROR(VLOOKUP(Tableau5[[#This Row],[Numéro]],TableauLibre[],3,0),"")</f>
        <v>R2</v>
      </c>
      <c r="E85" s="1">
        <f>IFERROR(VLOOKUP(Tableau5[[#This Row],[Numéro]],TableauLibre[],4,0),"")</f>
        <v>1</v>
      </c>
      <c r="F85" s="1">
        <f>IFERROR(VLOOKUP(Tableau5[[#This Row],[Numéro]],TableauLibre[],5,0),"")</f>
        <v>2.4500000000000002</v>
      </c>
      <c r="G85" s="1">
        <f>IFERROR(VLOOKUP(Tableau5[[#This Row],[Numéro]],TableauLibre[],6,0),"")</f>
        <v>1.96</v>
      </c>
      <c r="H85" s="28">
        <f>IFERROR(VLOOKUP(Tableau5[[#This Row],[Numéro]],TableauLibre[],7,0),"")</f>
        <v>2016</v>
      </c>
      <c r="I85" s="27" t="str">
        <f>IFERROR(VLOOKUP(Tableau5[[#This Row],[Numéro]],TableauBande[],3,0),"")</f>
        <v/>
      </c>
      <c r="J85" s="1" t="str">
        <f>IFERROR(VLOOKUP(Tableau5[[#This Row],[Numéro]],TableauBande[],4,0),"")</f>
        <v/>
      </c>
      <c r="K85" s="1" t="str">
        <f>IFERROR(VLOOKUP(Tableau5[[#This Row],[Numéro]],TableauBande[],5,0),"")</f>
        <v/>
      </c>
      <c r="L85" s="1" t="str">
        <f>IFERROR(VLOOKUP(Tableau5[[#This Row],[Numéro]],TableauBande[],6,0),"")</f>
        <v/>
      </c>
      <c r="M85" s="28" t="str">
        <f>IFERROR(VLOOKUP(Tableau5[[#This Row],[Numéro]],TableauBande[],7,0),"")</f>
        <v/>
      </c>
      <c r="N85" s="1" t="str">
        <f>IFERROR(VLOOKUP(Tableau5[[#This Row],[Numéro]],Tableau3Bandes[],3,0),"")</f>
        <v/>
      </c>
      <c r="O85" s="1" t="str">
        <f>IFERROR(VLOOKUP(Tableau5[[#This Row],[Numéro]],Tableau3Bandes[],4,0),"")</f>
        <v/>
      </c>
      <c r="P85" s="1" t="str">
        <f>IFERROR(VLOOKUP(Tableau5[[#This Row],[Numéro]],Tableau3Bandes[],5,0),"")</f>
        <v/>
      </c>
      <c r="Q85" s="1" t="str">
        <f>IFERROR(VLOOKUP(Tableau5[[#This Row],[Numéro]],Tableau3Bandes[],6,0),"")</f>
        <v/>
      </c>
      <c r="R85" s="1" t="str">
        <f>IFERROR(VLOOKUP(Tableau5[[#This Row],[Numéro]],Tableau3Bandes[],7,0),"")</f>
        <v/>
      </c>
      <c r="S85" s="28" t="str">
        <f>IFERROR(VLOOKUP(Tableau5[[#This Row],[Numéro]],TableauClass2025[],3,0),"")</f>
        <v/>
      </c>
      <c r="T85" s="27" t="str">
        <f>IFERROR(VLOOKUP(Tableau5[[#This Row],[Numéro]],TableauCadre[],3,0),"")</f>
        <v/>
      </c>
      <c r="U85" s="1" t="str">
        <f>IFERROR(VLOOKUP(Tableau5[[#This Row],[Numéro]],TableauCadre[],4,0),"")</f>
        <v/>
      </c>
      <c r="V85" s="1" t="str">
        <f>IFERROR(VLOOKUP(Tableau5[[#This Row],[Numéro]],TableauCadre[],5,0),"")</f>
        <v/>
      </c>
      <c r="W85" s="1" t="str">
        <f>IFERROR(VLOOKUP(Tableau5[[#This Row],[Numéro]],TableauCadre[],6,0),"")</f>
        <v/>
      </c>
      <c r="X85" s="28" t="str">
        <f>IFERROR(VLOOKUP(Tableau5[[#This Row],[Numéro]],TableauCadre[],7,0),"")</f>
        <v/>
      </c>
    </row>
    <row r="86" spans="1:24" hidden="1" x14ac:dyDescent="0.25">
      <c r="A86" s="1" t="str">
        <f>IF(double!T83=0,"",double!T83)</f>
        <v>010376 C</v>
      </c>
      <c r="B86" s="1" t="str">
        <f>IF(Tableau5[[#This Row],[Numéro]]="","",double!U83)</f>
        <v>BERNHARDT PIERRE</v>
      </c>
      <c r="C86" s="23" t="str">
        <f>double!V83</f>
        <v>01031 – B.C. ERSTEIN</v>
      </c>
      <c r="D86" s="27" t="str">
        <f>IFERROR(VLOOKUP(Tableau5[[#This Row],[Numéro]],TableauLibre[],3,0),"")</f>
        <v>R3</v>
      </c>
      <c r="E86" s="1">
        <f>IFERROR(VLOOKUP(Tableau5[[#This Row],[Numéro]],TableauLibre[],4,0),"")</f>
        <v>1</v>
      </c>
      <c r="F86" s="1">
        <f>IFERROR(VLOOKUP(Tableau5[[#This Row],[Numéro]],TableauLibre[],5,0),"")</f>
        <v>1.61</v>
      </c>
      <c r="G86" s="1">
        <f>IFERROR(VLOOKUP(Tableau5[[#This Row],[Numéro]],TableauLibre[],6,0),"")</f>
        <v>1.28</v>
      </c>
      <c r="H86" s="28">
        <f>IFERROR(VLOOKUP(Tableau5[[#This Row],[Numéro]],TableauLibre[],7,0),"")</f>
        <v>2020</v>
      </c>
      <c r="I86" s="27" t="str">
        <f>IFERROR(VLOOKUP(Tableau5[[#This Row],[Numéro]],TableauBande[],3,0),"")</f>
        <v/>
      </c>
      <c r="J86" s="1" t="str">
        <f>IFERROR(VLOOKUP(Tableau5[[#This Row],[Numéro]],TableauBande[],4,0),"")</f>
        <v/>
      </c>
      <c r="K86" s="1" t="str">
        <f>IFERROR(VLOOKUP(Tableau5[[#This Row],[Numéro]],TableauBande[],5,0),"")</f>
        <v/>
      </c>
      <c r="L86" s="1" t="str">
        <f>IFERROR(VLOOKUP(Tableau5[[#This Row],[Numéro]],TableauBande[],6,0),"")</f>
        <v/>
      </c>
      <c r="M86" s="28" t="str">
        <f>IFERROR(VLOOKUP(Tableau5[[#This Row],[Numéro]],TableauBande[],7,0),"")</f>
        <v/>
      </c>
      <c r="N86" s="1" t="str">
        <f>IFERROR(VLOOKUP(Tableau5[[#This Row],[Numéro]],Tableau3Bandes[],3,0),"")</f>
        <v/>
      </c>
      <c r="O86" s="1" t="str">
        <f>IFERROR(VLOOKUP(Tableau5[[#This Row],[Numéro]],Tableau3Bandes[],4,0),"")</f>
        <v/>
      </c>
      <c r="P86" s="1" t="str">
        <f>IFERROR(VLOOKUP(Tableau5[[#This Row],[Numéro]],Tableau3Bandes[],5,0),"")</f>
        <v/>
      </c>
      <c r="Q86" s="1" t="str">
        <f>IFERROR(VLOOKUP(Tableau5[[#This Row],[Numéro]],Tableau3Bandes[],6,0),"")</f>
        <v/>
      </c>
      <c r="R86" s="1" t="str">
        <f>IFERROR(VLOOKUP(Tableau5[[#This Row],[Numéro]],Tableau3Bandes[],7,0),"")</f>
        <v/>
      </c>
      <c r="S86" s="28" t="str">
        <f>IFERROR(VLOOKUP(Tableau5[[#This Row],[Numéro]],TableauClass2025[],3,0),"")</f>
        <v/>
      </c>
      <c r="T86" s="27" t="str">
        <f>IFERROR(VLOOKUP(Tableau5[[#This Row],[Numéro]],TableauCadre[],3,0),"")</f>
        <v/>
      </c>
      <c r="U86" s="1" t="str">
        <f>IFERROR(VLOOKUP(Tableau5[[#This Row],[Numéro]],TableauCadre[],4,0),"")</f>
        <v/>
      </c>
      <c r="V86" s="1" t="str">
        <f>IFERROR(VLOOKUP(Tableau5[[#This Row],[Numéro]],TableauCadre[],5,0),"")</f>
        <v/>
      </c>
      <c r="W86" s="1" t="str">
        <f>IFERROR(VLOOKUP(Tableau5[[#This Row],[Numéro]],TableauCadre[],6,0),"")</f>
        <v/>
      </c>
      <c r="X86" s="28" t="str">
        <f>IFERROR(VLOOKUP(Tableau5[[#This Row],[Numéro]],TableauCadre[],7,0),"")</f>
        <v/>
      </c>
    </row>
    <row r="87" spans="1:24" hidden="1" x14ac:dyDescent="0.25">
      <c r="A87" s="1" t="str">
        <f>IF(double!T84=0,"",double!T84)</f>
        <v>178375 L</v>
      </c>
      <c r="B87" s="1" t="str">
        <f>IF(Tableau5[[#This Row],[Numéro]]="","",double!U84)</f>
        <v>BERTHON EDGAR</v>
      </c>
      <c r="C87" s="23" t="str">
        <f>double!V84</f>
        <v>05034 – BILLARD TROYES AGGLO</v>
      </c>
      <c r="D87" s="27" t="str">
        <f>IFERROR(VLOOKUP(Tableau5[[#This Row],[Numéro]],TableauLibre[],3,0),"")</f>
        <v>R3</v>
      </c>
      <c r="E87" s="1">
        <f>IFERROR(VLOOKUP(Tableau5[[#This Row],[Numéro]],TableauLibre[],4,0),"")</f>
        <v>1</v>
      </c>
      <c r="F87" s="1">
        <f>IFERROR(VLOOKUP(Tableau5[[#This Row],[Numéro]],TableauLibre[],5,0),"")</f>
        <v>1.96</v>
      </c>
      <c r="G87" s="1">
        <f>IFERROR(VLOOKUP(Tableau5[[#This Row],[Numéro]],TableauLibre[],6,0),"")</f>
        <v>1.56</v>
      </c>
      <c r="H87" s="28">
        <f>IFERROR(VLOOKUP(Tableau5[[#This Row],[Numéro]],TableauLibre[],7,0),"")</f>
        <v>2025</v>
      </c>
      <c r="I87" s="27" t="str">
        <f>IFERROR(VLOOKUP(Tableau5[[#This Row],[Numéro]],TableauBande[],3,0),"")</f>
        <v xml:space="preserve">R2 </v>
      </c>
      <c r="J87" s="1">
        <f>IFERROR(VLOOKUP(Tableau5[[#This Row],[Numéro]],TableauBande[],4,0),"")</f>
        <v>1</v>
      </c>
      <c r="K87" s="1">
        <f>IFERROR(VLOOKUP(Tableau5[[#This Row],[Numéro]],TableauBande[],5,0),"")</f>
        <v>1.0900000000000001</v>
      </c>
      <c r="L87" s="1">
        <f>IFERROR(VLOOKUP(Tableau5[[#This Row],[Numéro]],TableauBande[],6,0),"")</f>
        <v>0.97</v>
      </c>
      <c r="M87" s="28">
        <f>IFERROR(VLOOKUP(Tableau5[[#This Row],[Numéro]],TableauBande[],7,0),"")</f>
        <v>2025</v>
      </c>
      <c r="N87" s="1" t="str">
        <f>IFERROR(VLOOKUP(Tableau5[[#This Row],[Numéro]],Tableau3Bandes[],3,0),"")</f>
        <v>R1</v>
      </c>
      <c r="O87" s="1">
        <f>IFERROR(VLOOKUP(Tableau5[[#This Row],[Numéro]],Tableau3Bandes[],4,0),"")</f>
        <v>1</v>
      </c>
      <c r="P87" s="1">
        <f>IFERROR(VLOOKUP(Tableau5[[#This Row],[Numéro]],Tableau3Bandes[],5,0),"")</f>
        <v>0.33600000000000002</v>
      </c>
      <c r="Q87" s="1">
        <f>IFERROR(VLOOKUP(Tableau5[[#This Row],[Numéro]],Tableau3Bandes[],6,0),"")</f>
        <v>0.28899999999999998</v>
      </c>
      <c r="R87" s="1">
        <f>IFERROR(VLOOKUP(Tableau5[[#This Row],[Numéro]],Tableau3Bandes[],7,0),"")</f>
        <v>2025</v>
      </c>
      <c r="S87" s="28">
        <f>IFERROR(VLOOKUP(Tableau5[[#This Row],[Numéro]],TableauClass2025[],3,0),"")</f>
        <v>305</v>
      </c>
      <c r="T87" s="27" t="str">
        <f>IFERROR(VLOOKUP(Tableau5[[#This Row],[Numéro]],TableauCadre[],3,0),"")</f>
        <v xml:space="preserve">R1 </v>
      </c>
      <c r="U87" s="1">
        <f>IFERROR(VLOOKUP(Tableau5[[#This Row],[Numéro]],TableauCadre[],4,0),"")</f>
        <v>1</v>
      </c>
      <c r="V87" s="1">
        <f>IFERROR(VLOOKUP(Tableau5[[#This Row],[Numéro]],TableauCadre[],5,0),"")</f>
        <v>2.68</v>
      </c>
      <c r="W87" s="1">
        <f>IFERROR(VLOOKUP(Tableau5[[#This Row],[Numéro]],TableauCadre[],6,0),"")</f>
        <v>2.14</v>
      </c>
      <c r="X87" s="28">
        <f>IFERROR(VLOOKUP(Tableau5[[#This Row],[Numéro]],TableauCadre[],7,0),"")</f>
        <v>2025</v>
      </c>
    </row>
    <row r="88" spans="1:24" hidden="1" x14ac:dyDescent="0.25">
      <c r="A88" s="1" t="str">
        <f>IF(double!T85=0,"",double!T85)</f>
        <v>176841 T</v>
      </c>
      <c r="B88" s="1" t="str">
        <f>IF(Tableau5[[#This Row],[Numéro]]="","",double!U85)</f>
        <v>BETTER CYRILLE</v>
      </c>
      <c r="C88" s="23" t="str">
        <f>double!V85</f>
        <v>01006 – AMICALE DE BILLARD ECKBOLSHEIM</v>
      </c>
      <c r="D88" s="27" t="str">
        <f>IFERROR(VLOOKUP(Tableau5[[#This Row],[Numéro]],TableauLibre[],3,0),"")</f>
        <v xml:space="preserve">R2 </v>
      </c>
      <c r="E88" s="1">
        <f>IFERROR(VLOOKUP(Tableau5[[#This Row],[Numéro]],TableauLibre[],4,0),"")</f>
        <v>1</v>
      </c>
      <c r="F88" s="1">
        <f>IFERROR(VLOOKUP(Tableau5[[#This Row],[Numéro]],TableauLibre[],5,0),"")</f>
        <v>2.2999999999999998</v>
      </c>
      <c r="G88" s="1">
        <f>IFERROR(VLOOKUP(Tableau5[[#This Row],[Numéro]],TableauLibre[],6,0),"")</f>
        <v>1.84</v>
      </c>
      <c r="H88" s="28">
        <f>IFERROR(VLOOKUP(Tableau5[[#This Row],[Numéro]],TableauLibre[],7,0),"")</f>
        <v>2025</v>
      </c>
      <c r="I88" s="27" t="str">
        <f>IFERROR(VLOOKUP(Tableau5[[#This Row],[Numéro]],TableauBande[],3,0),"")</f>
        <v/>
      </c>
      <c r="J88" s="1" t="str">
        <f>IFERROR(VLOOKUP(Tableau5[[#This Row],[Numéro]],TableauBande[],4,0),"")</f>
        <v/>
      </c>
      <c r="K88" s="1" t="str">
        <f>IFERROR(VLOOKUP(Tableau5[[#This Row],[Numéro]],TableauBande[],5,0),"")</f>
        <v/>
      </c>
      <c r="L88" s="1" t="str">
        <f>IFERROR(VLOOKUP(Tableau5[[#This Row],[Numéro]],TableauBande[],6,0),"")</f>
        <v/>
      </c>
      <c r="M88" s="28" t="str">
        <f>IFERROR(VLOOKUP(Tableau5[[#This Row],[Numéro]],TableauBande[],7,0),"")</f>
        <v/>
      </c>
      <c r="N88" s="1" t="str">
        <f>IFERROR(VLOOKUP(Tableau5[[#This Row],[Numéro]],Tableau3Bandes[],3,0),"")</f>
        <v/>
      </c>
      <c r="O88" s="1" t="str">
        <f>IFERROR(VLOOKUP(Tableau5[[#This Row],[Numéro]],Tableau3Bandes[],4,0),"")</f>
        <v/>
      </c>
      <c r="P88" s="1" t="str">
        <f>IFERROR(VLOOKUP(Tableau5[[#This Row],[Numéro]],Tableau3Bandes[],5,0),"")</f>
        <v/>
      </c>
      <c r="Q88" s="1" t="str">
        <f>IFERROR(VLOOKUP(Tableau5[[#This Row],[Numéro]],Tableau3Bandes[],6,0),"")</f>
        <v/>
      </c>
      <c r="R88" s="1" t="str">
        <f>IFERROR(VLOOKUP(Tableau5[[#This Row],[Numéro]],Tableau3Bandes[],7,0),"")</f>
        <v/>
      </c>
      <c r="S88" s="28" t="str">
        <f>IFERROR(VLOOKUP(Tableau5[[#This Row],[Numéro]],TableauClass2025[],3,0),"")</f>
        <v/>
      </c>
      <c r="T88" s="27" t="str">
        <f>IFERROR(VLOOKUP(Tableau5[[#This Row],[Numéro]],TableauCadre[],3,0),"")</f>
        <v/>
      </c>
      <c r="U88" s="1" t="str">
        <f>IFERROR(VLOOKUP(Tableau5[[#This Row],[Numéro]],TableauCadre[],4,0),"")</f>
        <v/>
      </c>
      <c r="V88" s="1" t="str">
        <f>IFERROR(VLOOKUP(Tableau5[[#This Row],[Numéro]],TableauCadre[],5,0),"")</f>
        <v/>
      </c>
      <c r="W88" s="1" t="str">
        <f>IFERROR(VLOOKUP(Tableau5[[#This Row],[Numéro]],TableauCadre[],6,0),"")</f>
        <v/>
      </c>
      <c r="X88" s="28" t="str">
        <f>IFERROR(VLOOKUP(Tableau5[[#This Row],[Numéro]],TableauCadre[],7,0),"")</f>
        <v/>
      </c>
    </row>
    <row r="89" spans="1:24" hidden="1" x14ac:dyDescent="0.25">
      <c r="A89" s="1" t="str">
        <f>IF(double!T86=0,"",double!T86)</f>
        <v>010221 D</v>
      </c>
      <c r="B89" s="1" t="str">
        <f>IF(Tableau5[[#This Row],[Numéro]]="","",double!U86)</f>
        <v>BEURTON HUBERT</v>
      </c>
      <c r="C89" s="23" t="str">
        <f>double!V86</f>
        <v>01041 – COLMAR BILLARD CLUB 71</v>
      </c>
      <c r="D89" s="27" t="str">
        <f>IFERROR(VLOOKUP(Tableau5[[#This Row],[Numéro]],TableauLibre[],3,0),"")</f>
        <v>R3</v>
      </c>
      <c r="E89" s="1">
        <f>IFERROR(VLOOKUP(Tableau5[[#This Row],[Numéro]],TableauLibre[],4,0),"")</f>
        <v>1</v>
      </c>
      <c r="F89" s="1">
        <f>IFERROR(VLOOKUP(Tableau5[[#This Row],[Numéro]],TableauLibre[],5,0),"")</f>
        <v>2.21</v>
      </c>
      <c r="G89" s="1">
        <f>IFERROR(VLOOKUP(Tableau5[[#This Row],[Numéro]],TableauLibre[],6,0),"")</f>
        <v>1.77</v>
      </c>
      <c r="H89" s="28">
        <f>IFERROR(VLOOKUP(Tableau5[[#This Row],[Numéro]],TableauLibre[],7,0),"")</f>
        <v>2017</v>
      </c>
      <c r="I89" s="27" t="str">
        <f>IFERROR(VLOOKUP(Tableau5[[#This Row],[Numéro]],TableauBande[],3,0),"")</f>
        <v/>
      </c>
      <c r="J89" s="1" t="str">
        <f>IFERROR(VLOOKUP(Tableau5[[#This Row],[Numéro]],TableauBande[],4,0),"")</f>
        <v/>
      </c>
      <c r="K89" s="1" t="str">
        <f>IFERROR(VLOOKUP(Tableau5[[#This Row],[Numéro]],TableauBande[],5,0),"")</f>
        <v/>
      </c>
      <c r="L89" s="1" t="str">
        <f>IFERROR(VLOOKUP(Tableau5[[#This Row],[Numéro]],TableauBande[],6,0),"")</f>
        <v/>
      </c>
      <c r="M89" s="28" t="str">
        <f>IFERROR(VLOOKUP(Tableau5[[#This Row],[Numéro]],TableauBande[],7,0),"")</f>
        <v/>
      </c>
      <c r="N89" s="1" t="str">
        <f>IFERROR(VLOOKUP(Tableau5[[#This Row],[Numéro]],Tableau3Bandes[],3,0),"")</f>
        <v xml:space="preserve">R1 </v>
      </c>
      <c r="O89" s="1">
        <f>IFERROR(VLOOKUP(Tableau5[[#This Row],[Numéro]],Tableau3Bandes[],4,0),"")</f>
        <v>1</v>
      </c>
      <c r="P89" s="1">
        <f>IFERROR(VLOOKUP(Tableau5[[#This Row],[Numéro]],Tableau3Bandes[],5,0),"")</f>
        <v>0.372</v>
      </c>
      <c r="Q89" s="1">
        <f>IFERROR(VLOOKUP(Tableau5[[#This Row],[Numéro]],Tableau3Bandes[],6,0),"")</f>
        <v>0.32</v>
      </c>
      <c r="R89" s="1">
        <f>IFERROR(VLOOKUP(Tableau5[[#This Row],[Numéro]],Tableau3Bandes[],7,0),"")</f>
        <v>2025</v>
      </c>
      <c r="S89" s="28">
        <f>IFERROR(VLOOKUP(Tableau5[[#This Row],[Numéro]],TableauClass2025[],3,0),"")</f>
        <v>277</v>
      </c>
      <c r="T89" s="27" t="str">
        <f>IFERROR(VLOOKUP(Tableau5[[#This Row],[Numéro]],TableauCadre[],3,0),"")</f>
        <v/>
      </c>
      <c r="U89" s="1" t="str">
        <f>IFERROR(VLOOKUP(Tableau5[[#This Row],[Numéro]],TableauCadre[],4,0),"")</f>
        <v/>
      </c>
      <c r="V89" s="1" t="str">
        <f>IFERROR(VLOOKUP(Tableau5[[#This Row],[Numéro]],TableauCadre[],5,0),"")</f>
        <v/>
      </c>
      <c r="W89" s="1" t="str">
        <f>IFERROR(VLOOKUP(Tableau5[[#This Row],[Numéro]],TableauCadre[],6,0),"")</f>
        <v/>
      </c>
      <c r="X89" s="28" t="str">
        <f>IFERROR(VLOOKUP(Tableau5[[#This Row],[Numéro]],TableauCadre[],7,0),"")</f>
        <v/>
      </c>
    </row>
    <row r="90" spans="1:24" hidden="1" x14ac:dyDescent="0.25">
      <c r="A90" s="1" t="str">
        <f>IF(double!T87=0,"",double!T87)</f>
        <v>136663 H</v>
      </c>
      <c r="B90" s="1" t="str">
        <f>IF(Tableau5[[#This Row],[Numéro]]="","",double!U87)</f>
        <v>BIDAULT PASCAL</v>
      </c>
      <c r="C90" s="23" t="str">
        <f>double!V87</f>
        <v>05047 – BILLARD CLUB SEZANNAIS</v>
      </c>
      <c r="D90" s="27" t="str">
        <f>IFERROR(VLOOKUP(Tableau5[[#This Row],[Numéro]],TableauLibre[],3,0),"")</f>
        <v xml:space="preserve">R3 </v>
      </c>
      <c r="E90" s="1">
        <f>IFERROR(VLOOKUP(Tableau5[[#This Row],[Numéro]],TableauLibre[],4,0),"")</f>
        <v>1</v>
      </c>
      <c r="F90" s="1">
        <f>IFERROR(VLOOKUP(Tableau5[[#This Row],[Numéro]],TableauLibre[],5,0),"")</f>
        <v>1.26</v>
      </c>
      <c r="G90" s="1">
        <f>IFERROR(VLOOKUP(Tableau5[[#This Row],[Numéro]],TableauLibre[],6,0),"")</f>
        <v>1.01</v>
      </c>
      <c r="H90" s="28">
        <f>IFERROR(VLOOKUP(Tableau5[[#This Row],[Numéro]],TableauLibre[],7,0),"")</f>
        <v>2025</v>
      </c>
      <c r="I90" s="27" t="str">
        <f>IFERROR(VLOOKUP(Tableau5[[#This Row],[Numéro]],TableauBande[],3,0),"")</f>
        <v>R2</v>
      </c>
      <c r="J90" s="1">
        <f>IFERROR(VLOOKUP(Tableau5[[#This Row],[Numéro]],TableauBande[],4,0),"")</f>
        <v>1</v>
      </c>
      <c r="K90" s="1">
        <f>IFERROR(VLOOKUP(Tableau5[[#This Row],[Numéro]],TableauBande[],5,0),"")</f>
        <v>0.71</v>
      </c>
      <c r="L90" s="1">
        <f>IFERROR(VLOOKUP(Tableau5[[#This Row],[Numéro]],TableauBande[],6,0),"")</f>
        <v>0.64</v>
      </c>
      <c r="M90" s="28">
        <f>IFERROR(VLOOKUP(Tableau5[[#This Row],[Numéro]],TableauBande[],7,0),"")</f>
        <v>2025</v>
      </c>
      <c r="N90" s="1" t="str">
        <f>IFERROR(VLOOKUP(Tableau5[[#This Row],[Numéro]],Tableau3Bandes[],3,0),"")</f>
        <v/>
      </c>
      <c r="O90" s="1" t="str">
        <f>IFERROR(VLOOKUP(Tableau5[[#This Row],[Numéro]],Tableau3Bandes[],4,0),"")</f>
        <v/>
      </c>
      <c r="P90" s="1" t="str">
        <f>IFERROR(VLOOKUP(Tableau5[[#This Row],[Numéro]],Tableau3Bandes[],5,0),"")</f>
        <v/>
      </c>
      <c r="Q90" s="1" t="str">
        <f>IFERROR(VLOOKUP(Tableau5[[#This Row],[Numéro]],Tableau3Bandes[],6,0),"")</f>
        <v/>
      </c>
      <c r="R90" s="1" t="str">
        <f>IFERROR(VLOOKUP(Tableau5[[#This Row],[Numéro]],Tableau3Bandes[],7,0),"")</f>
        <v/>
      </c>
      <c r="S90" s="28" t="str">
        <f>IFERROR(VLOOKUP(Tableau5[[#This Row],[Numéro]],TableauClass2025[],3,0),"")</f>
        <v/>
      </c>
      <c r="T90" s="27" t="str">
        <f>IFERROR(VLOOKUP(Tableau5[[#This Row],[Numéro]],TableauCadre[],3,0),"")</f>
        <v/>
      </c>
      <c r="U90" s="1" t="str">
        <f>IFERROR(VLOOKUP(Tableau5[[#This Row],[Numéro]],TableauCadre[],4,0),"")</f>
        <v/>
      </c>
      <c r="V90" s="1" t="str">
        <f>IFERROR(VLOOKUP(Tableau5[[#This Row],[Numéro]],TableauCadre[],5,0),"")</f>
        <v/>
      </c>
      <c r="W90" s="1" t="str">
        <f>IFERROR(VLOOKUP(Tableau5[[#This Row],[Numéro]],TableauCadre[],6,0),"")</f>
        <v/>
      </c>
      <c r="X90" s="28" t="str">
        <f>IFERROR(VLOOKUP(Tableau5[[#This Row],[Numéro]],TableauCadre[],7,0),"")</f>
        <v/>
      </c>
    </row>
    <row r="91" spans="1:24" hidden="1" x14ac:dyDescent="0.25">
      <c r="A91" s="1" t="str">
        <f>IF(double!T88=0,"",double!T88)</f>
        <v>145717 N</v>
      </c>
      <c r="B91" s="1" t="str">
        <f>IF(Tableau5[[#This Row],[Numéro]]="","",double!U88)</f>
        <v>BIEHLMANN TIMOTHEE</v>
      </c>
      <c r="C91" s="23" t="str">
        <f>double!V88</f>
        <v>11029 – BILLARD CLUB MUSSIPONTAIN</v>
      </c>
      <c r="D91" s="27" t="str">
        <f>IFERROR(VLOOKUP(Tableau5[[#This Row],[Numéro]],TableauLibre[],3,0),"")</f>
        <v>R4</v>
      </c>
      <c r="E91" s="1">
        <f>IFERROR(VLOOKUP(Tableau5[[#This Row],[Numéro]],TableauLibre[],4,0),"")</f>
        <v>1</v>
      </c>
      <c r="F91" s="1">
        <f>IFERROR(VLOOKUP(Tableau5[[#This Row],[Numéro]],TableauLibre[],5,0),"")</f>
        <v>0.26</v>
      </c>
      <c r="G91" s="1">
        <f>IFERROR(VLOOKUP(Tableau5[[#This Row],[Numéro]],TableauLibre[],6,0),"")</f>
        <v>0.2</v>
      </c>
      <c r="H91" s="28">
        <f>IFERROR(VLOOKUP(Tableau5[[#This Row],[Numéro]],TableauLibre[],7,0),"")</f>
        <v>2012</v>
      </c>
      <c r="I91" s="27" t="str">
        <f>IFERROR(VLOOKUP(Tableau5[[#This Row],[Numéro]],TableauBande[],3,0),"")</f>
        <v/>
      </c>
      <c r="J91" s="1" t="str">
        <f>IFERROR(VLOOKUP(Tableau5[[#This Row],[Numéro]],TableauBande[],4,0),"")</f>
        <v/>
      </c>
      <c r="K91" s="1" t="str">
        <f>IFERROR(VLOOKUP(Tableau5[[#This Row],[Numéro]],TableauBande[],5,0),"")</f>
        <v/>
      </c>
      <c r="L91" s="1" t="str">
        <f>IFERROR(VLOOKUP(Tableau5[[#This Row],[Numéro]],TableauBande[],6,0),"")</f>
        <v/>
      </c>
      <c r="M91" s="28" t="str">
        <f>IFERROR(VLOOKUP(Tableau5[[#This Row],[Numéro]],TableauBande[],7,0),"")</f>
        <v/>
      </c>
      <c r="N91" s="1" t="str">
        <f>IFERROR(VLOOKUP(Tableau5[[#This Row],[Numéro]],Tableau3Bandes[],3,0),"")</f>
        <v/>
      </c>
      <c r="O91" s="1" t="str">
        <f>IFERROR(VLOOKUP(Tableau5[[#This Row],[Numéro]],Tableau3Bandes[],4,0),"")</f>
        <v/>
      </c>
      <c r="P91" s="1" t="str">
        <f>IFERROR(VLOOKUP(Tableau5[[#This Row],[Numéro]],Tableau3Bandes[],5,0),"")</f>
        <v/>
      </c>
      <c r="Q91" s="1" t="str">
        <f>IFERROR(VLOOKUP(Tableau5[[#This Row],[Numéro]],Tableau3Bandes[],6,0),"")</f>
        <v/>
      </c>
      <c r="R91" s="1" t="str">
        <f>IFERROR(VLOOKUP(Tableau5[[#This Row],[Numéro]],Tableau3Bandes[],7,0),"")</f>
        <v/>
      </c>
      <c r="S91" s="28" t="str">
        <f>IFERROR(VLOOKUP(Tableau5[[#This Row],[Numéro]],TableauClass2025[],3,0),"")</f>
        <v/>
      </c>
      <c r="T91" s="27" t="str">
        <f>IFERROR(VLOOKUP(Tableau5[[#This Row],[Numéro]],TableauCadre[],3,0),"")</f>
        <v/>
      </c>
      <c r="U91" s="1" t="str">
        <f>IFERROR(VLOOKUP(Tableau5[[#This Row],[Numéro]],TableauCadre[],4,0),"")</f>
        <v/>
      </c>
      <c r="V91" s="1" t="str">
        <f>IFERROR(VLOOKUP(Tableau5[[#This Row],[Numéro]],TableauCadre[],5,0),"")</f>
        <v/>
      </c>
      <c r="W91" s="1" t="str">
        <f>IFERROR(VLOOKUP(Tableau5[[#This Row],[Numéro]],TableauCadre[],6,0),"")</f>
        <v/>
      </c>
      <c r="X91" s="28" t="str">
        <f>IFERROR(VLOOKUP(Tableau5[[#This Row],[Numéro]],TableauCadre[],7,0),"")</f>
        <v/>
      </c>
    </row>
    <row r="92" spans="1:24" hidden="1" x14ac:dyDescent="0.25">
      <c r="A92" s="1" t="str">
        <f>IF(double!T89=0,"",double!T89)</f>
        <v>010141 B</v>
      </c>
      <c r="B92" s="1" t="str">
        <f>IF(Tableau5[[#This Row],[Numéro]]="","",double!U89)</f>
        <v>BIELLMANN JEAN LOUIS</v>
      </c>
      <c r="C92" s="23" t="str">
        <f>double!V89</f>
        <v>01023 – B.C. NEUF BRISACH</v>
      </c>
      <c r="D92" s="27" t="str">
        <f>IFERROR(VLOOKUP(Tableau5[[#This Row],[Numéro]],TableauLibre[],3,0),"")</f>
        <v xml:space="preserve">R4 </v>
      </c>
      <c r="E92" s="1">
        <f>IFERROR(VLOOKUP(Tableau5[[#This Row],[Numéro]],TableauLibre[],4,0),"")</f>
        <v>1</v>
      </c>
      <c r="F92" s="1">
        <f>IFERROR(VLOOKUP(Tableau5[[#This Row],[Numéro]],TableauLibre[],5,0),"")</f>
        <v>1.0900000000000001</v>
      </c>
      <c r="G92" s="1">
        <f>IFERROR(VLOOKUP(Tableau5[[#This Row],[Numéro]],TableauLibre[],6,0),"")</f>
        <v>0.87</v>
      </c>
      <c r="H92" s="28">
        <f>IFERROR(VLOOKUP(Tableau5[[#This Row],[Numéro]],TableauLibre[],7,0),"")</f>
        <v>2020</v>
      </c>
      <c r="I92" s="27" t="str">
        <f>IFERROR(VLOOKUP(Tableau5[[#This Row],[Numéro]],TableauBande[],3,0),"")</f>
        <v>R2</v>
      </c>
      <c r="J92" s="1">
        <f>IFERROR(VLOOKUP(Tableau5[[#This Row],[Numéro]],TableauBande[],4,0),"")</f>
        <v>1</v>
      </c>
      <c r="K92" s="1">
        <f>IFERROR(VLOOKUP(Tableau5[[#This Row],[Numéro]],TableauBande[],5,0),"")</f>
        <v>0.9</v>
      </c>
      <c r="L92" s="1">
        <f>IFERROR(VLOOKUP(Tableau5[[#This Row],[Numéro]],TableauBande[],6,0),"")</f>
        <v>0.8</v>
      </c>
      <c r="M92" s="28">
        <f>IFERROR(VLOOKUP(Tableau5[[#This Row],[Numéro]],TableauBande[],7,0),"")</f>
        <v>2019</v>
      </c>
      <c r="N92" s="1" t="str">
        <f>IFERROR(VLOOKUP(Tableau5[[#This Row],[Numéro]],Tableau3Bandes[],3,0),"")</f>
        <v>R2</v>
      </c>
      <c r="O92" s="1">
        <f>IFERROR(VLOOKUP(Tableau5[[#This Row],[Numéro]],Tableau3Bandes[],4,0),"")</f>
        <v>1</v>
      </c>
      <c r="P92" s="1">
        <f>IFERROR(VLOOKUP(Tableau5[[#This Row],[Numéro]],Tableau3Bandes[],5,0),"")</f>
        <v>0.17399999999999999</v>
      </c>
      <c r="Q92" s="1">
        <f>IFERROR(VLOOKUP(Tableau5[[#This Row],[Numéro]],Tableau3Bandes[],6,0),"")</f>
        <v>0.14899999999999999</v>
      </c>
      <c r="R92" s="1">
        <f>IFERROR(VLOOKUP(Tableau5[[#This Row],[Numéro]],Tableau3Bandes[],7,0),"")</f>
        <v>2019</v>
      </c>
      <c r="S92" s="28" t="str">
        <f>IFERROR(VLOOKUP(Tableau5[[#This Row],[Numéro]],TableauClass2025[],3,0),"")</f>
        <v/>
      </c>
      <c r="T92" s="27" t="str">
        <f>IFERROR(VLOOKUP(Tableau5[[#This Row],[Numéro]],TableauCadre[],3,0),"")</f>
        <v/>
      </c>
      <c r="U92" s="1" t="str">
        <f>IFERROR(VLOOKUP(Tableau5[[#This Row],[Numéro]],TableauCadre[],4,0),"")</f>
        <v/>
      </c>
      <c r="V92" s="1" t="str">
        <f>IFERROR(VLOOKUP(Tableau5[[#This Row],[Numéro]],TableauCadre[],5,0),"")</f>
        <v/>
      </c>
      <c r="W92" s="1" t="str">
        <f>IFERROR(VLOOKUP(Tableau5[[#This Row],[Numéro]],TableauCadre[],6,0),"")</f>
        <v/>
      </c>
      <c r="X92" s="28" t="str">
        <f>IFERROR(VLOOKUP(Tableau5[[#This Row],[Numéro]],TableauCadre[],7,0),"")</f>
        <v/>
      </c>
    </row>
    <row r="93" spans="1:24" hidden="1" x14ac:dyDescent="0.25">
      <c r="A93" s="1" t="str">
        <f>IF(double!T90=0,"",double!T90)</f>
        <v>139493 D</v>
      </c>
      <c r="B93" s="1" t="str">
        <f>IF(Tableau5[[#This Row],[Numéro]]="","",double!U90)</f>
        <v>BIENVENOT CLAUDE</v>
      </c>
      <c r="C93" s="23" t="str">
        <f>double!V90</f>
        <v>11044 – SAINT-DIE DES VOSGES BILLARD</v>
      </c>
      <c r="D93" s="27" t="str">
        <f>IFERROR(VLOOKUP(Tableau5[[#This Row],[Numéro]],TableauLibre[],3,0),"")</f>
        <v>R4</v>
      </c>
      <c r="E93" s="1">
        <f>IFERROR(VLOOKUP(Tableau5[[#This Row],[Numéro]],TableauLibre[],4,0),"")</f>
        <v>1</v>
      </c>
      <c r="F93" s="1">
        <f>IFERROR(VLOOKUP(Tableau5[[#This Row],[Numéro]],TableauLibre[],5,0),"")</f>
        <v>0.32</v>
      </c>
      <c r="G93" s="1">
        <f>IFERROR(VLOOKUP(Tableau5[[#This Row],[Numéro]],TableauLibre[],6,0),"")</f>
        <v>0.25</v>
      </c>
      <c r="H93" s="28">
        <f>IFERROR(VLOOKUP(Tableau5[[#This Row],[Numéro]],TableauLibre[],7,0),"")</f>
        <v>2012</v>
      </c>
      <c r="I93" s="27" t="str">
        <f>IFERROR(VLOOKUP(Tableau5[[#This Row],[Numéro]],TableauBande[],3,0),"")</f>
        <v/>
      </c>
      <c r="J93" s="1" t="str">
        <f>IFERROR(VLOOKUP(Tableau5[[#This Row],[Numéro]],TableauBande[],4,0),"")</f>
        <v/>
      </c>
      <c r="K93" s="1" t="str">
        <f>IFERROR(VLOOKUP(Tableau5[[#This Row],[Numéro]],TableauBande[],5,0),"")</f>
        <v/>
      </c>
      <c r="L93" s="1" t="str">
        <f>IFERROR(VLOOKUP(Tableau5[[#This Row],[Numéro]],TableauBande[],6,0),"")</f>
        <v/>
      </c>
      <c r="M93" s="28" t="str">
        <f>IFERROR(VLOOKUP(Tableau5[[#This Row],[Numéro]],TableauBande[],7,0),"")</f>
        <v/>
      </c>
      <c r="N93" s="1" t="str">
        <f>IFERROR(VLOOKUP(Tableau5[[#This Row],[Numéro]],Tableau3Bandes[],3,0),"")</f>
        <v/>
      </c>
      <c r="O93" s="1" t="str">
        <f>IFERROR(VLOOKUP(Tableau5[[#This Row],[Numéro]],Tableau3Bandes[],4,0),"")</f>
        <v/>
      </c>
      <c r="P93" s="1" t="str">
        <f>IFERROR(VLOOKUP(Tableau5[[#This Row],[Numéro]],Tableau3Bandes[],5,0),"")</f>
        <v/>
      </c>
      <c r="Q93" s="1" t="str">
        <f>IFERROR(VLOOKUP(Tableau5[[#This Row],[Numéro]],Tableau3Bandes[],6,0),"")</f>
        <v/>
      </c>
      <c r="R93" s="1" t="str">
        <f>IFERROR(VLOOKUP(Tableau5[[#This Row],[Numéro]],Tableau3Bandes[],7,0),"")</f>
        <v/>
      </c>
      <c r="S93" s="28" t="str">
        <f>IFERROR(VLOOKUP(Tableau5[[#This Row],[Numéro]],TableauClass2025[],3,0),"")</f>
        <v/>
      </c>
      <c r="T93" s="27" t="str">
        <f>IFERROR(VLOOKUP(Tableau5[[#This Row],[Numéro]],TableauCadre[],3,0),"")</f>
        <v/>
      </c>
      <c r="U93" s="1" t="str">
        <f>IFERROR(VLOOKUP(Tableau5[[#This Row],[Numéro]],TableauCadre[],4,0),"")</f>
        <v/>
      </c>
      <c r="V93" s="1" t="str">
        <f>IFERROR(VLOOKUP(Tableau5[[#This Row],[Numéro]],TableauCadre[],5,0),"")</f>
        <v/>
      </c>
      <c r="W93" s="1" t="str">
        <f>IFERROR(VLOOKUP(Tableau5[[#This Row],[Numéro]],TableauCadre[],6,0),"")</f>
        <v/>
      </c>
      <c r="X93" s="28" t="str">
        <f>IFERROR(VLOOKUP(Tableau5[[#This Row],[Numéro]],TableauCadre[],7,0),"")</f>
        <v/>
      </c>
    </row>
    <row r="94" spans="1:24" x14ac:dyDescent="0.25">
      <c r="A94" s="1" t="str">
        <f>IF(double!T73=0,"",double!T73)</f>
        <v>014895 X</v>
      </c>
      <c r="B94" s="1" t="str">
        <f>IF(Tableau5[[#This Row],[Numéro]]="","",double!U73)</f>
        <v>BELLINI JACQUES</v>
      </c>
      <c r="C94" s="23" t="str">
        <f>double!V73</f>
        <v>11033 – BILLARD CLUB AUDUN VILLERUPT</v>
      </c>
      <c r="D94" s="27" t="str">
        <f>IFERROR(VLOOKUP(Tableau5[[#This Row],[Numéro]],TableauLibre[],3,0),"")</f>
        <v>R1</v>
      </c>
      <c r="E94" s="1">
        <f>IFERROR(VLOOKUP(Tableau5[[#This Row],[Numéro]],TableauLibre[],4,0),"")</f>
        <v>1</v>
      </c>
      <c r="F94" s="1">
        <f>IFERROR(VLOOKUP(Tableau5[[#This Row],[Numéro]],TableauLibre[],5,0),"")</f>
        <v>5.01</v>
      </c>
      <c r="G94" s="1">
        <f>IFERROR(VLOOKUP(Tableau5[[#This Row],[Numéro]],TableauLibre[],6,0),"")</f>
        <v>4</v>
      </c>
      <c r="H94" s="28">
        <f>IFERROR(VLOOKUP(Tableau5[[#This Row],[Numéro]],TableauLibre[],7,0),"")</f>
        <v>2025</v>
      </c>
      <c r="I94" s="27" t="str">
        <f>IFERROR(VLOOKUP(Tableau5[[#This Row],[Numéro]],TableauBande[],3,0),"")</f>
        <v xml:space="preserve">R1 </v>
      </c>
      <c r="J94" s="1">
        <f>IFERROR(VLOOKUP(Tableau5[[#This Row],[Numéro]],TableauBande[],4,0),"")</f>
        <v>1</v>
      </c>
      <c r="K94" s="1">
        <f>IFERROR(VLOOKUP(Tableau5[[#This Row],[Numéro]],TableauBande[],5,0),"")</f>
        <v>1.65</v>
      </c>
      <c r="L94" s="1">
        <f>IFERROR(VLOOKUP(Tableau5[[#This Row],[Numéro]],TableauBande[],6,0),"")</f>
        <v>1.47</v>
      </c>
      <c r="M94" s="28">
        <f>IFERROR(VLOOKUP(Tableau5[[#This Row],[Numéro]],TableauBande[],7,0),"")</f>
        <v>2025</v>
      </c>
      <c r="N94" s="1" t="str">
        <f>IFERROR(VLOOKUP(Tableau5[[#This Row],[Numéro]],Tableau3Bandes[],3,0),"")</f>
        <v>N3</v>
      </c>
      <c r="O94" s="1">
        <f>IFERROR(VLOOKUP(Tableau5[[#This Row],[Numéro]],Tableau3Bandes[],4,0),"")</f>
        <v>1</v>
      </c>
      <c r="P94" s="1">
        <f>IFERROR(VLOOKUP(Tableau5[[#This Row],[Numéro]],Tableau3Bandes[],5,0),"")</f>
        <v>0.439</v>
      </c>
      <c r="Q94" s="1">
        <f>IFERROR(VLOOKUP(Tableau5[[#This Row],[Numéro]],Tableau3Bandes[],6,0),"")</f>
        <v>0.378</v>
      </c>
      <c r="R94" s="1">
        <f>IFERROR(VLOOKUP(Tableau5[[#This Row],[Numéro]],Tableau3Bandes[],7,0),"")</f>
        <v>2025</v>
      </c>
      <c r="S94" s="28">
        <f>IFERROR(VLOOKUP(Tableau5[[#This Row],[Numéro]],TableauClass2025[],3,0),"")</f>
        <v>369</v>
      </c>
      <c r="T94" s="27" t="str">
        <f>IFERROR(VLOOKUP(Tableau5[[#This Row],[Numéro]],TableauCadre[],3,0),"")</f>
        <v xml:space="preserve">R1 </v>
      </c>
      <c r="U94" s="1">
        <f>IFERROR(VLOOKUP(Tableau5[[#This Row],[Numéro]],TableauCadre[],4,0),"")</f>
        <v>1</v>
      </c>
      <c r="V94" s="1">
        <f>IFERROR(VLOOKUP(Tableau5[[#This Row],[Numéro]],TableauCadre[],5,0),"")</f>
        <v>4.38</v>
      </c>
      <c r="W94" s="1">
        <f>IFERROR(VLOOKUP(Tableau5[[#This Row],[Numéro]],TableauCadre[],6,0),"")</f>
        <v>3.51</v>
      </c>
      <c r="X94" s="28">
        <f>IFERROR(VLOOKUP(Tableau5[[#This Row],[Numéro]],TableauCadre[],7,0),"")</f>
        <v>2023</v>
      </c>
    </row>
    <row r="95" spans="1:24" x14ac:dyDescent="0.25">
      <c r="A95" s="1" t="str">
        <f>IF(double!T74=0,"",double!T74)</f>
        <v>014896 Y</v>
      </c>
      <c r="B95" s="1" t="str">
        <f>IF(Tableau5[[#This Row],[Numéro]]="","",double!U74)</f>
        <v>BELLINI PIERRE</v>
      </c>
      <c r="C95" s="23" t="str">
        <f>double!V74</f>
        <v>11033 – BILLARD CLUB AUDUN VILLERUPT</v>
      </c>
      <c r="D95" s="27" t="str">
        <f>IFERROR(VLOOKUP(Tableau5[[#This Row],[Numéro]],TableauLibre[],3,0),"")</f>
        <v>R2</v>
      </c>
      <c r="E95" s="1">
        <f>IFERROR(VLOOKUP(Tableau5[[#This Row],[Numéro]],TableauLibre[],4,0),"")</f>
        <v>1</v>
      </c>
      <c r="F95" s="1">
        <f>IFERROR(VLOOKUP(Tableau5[[#This Row],[Numéro]],TableauLibre[],5,0),"")</f>
        <v>3.5</v>
      </c>
      <c r="G95" s="1">
        <f>IFERROR(VLOOKUP(Tableau5[[#This Row],[Numéro]],TableauLibre[],6,0),"")</f>
        <v>2.8</v>
      </c>
      <c r="H95" s="28">
        <f>IFERROR(VLOOKUP(Tableau5[[#This Row],[Numéro]],TableauLibre[],7,0),"")</f>
        <v>2013</v>
      </c>
      <c r="I95" s="27" t="str">
        <f>IFERROR(VLOOKUP(Tableau5[[#This Row],[Numéro]],TableauBande[],3,0),"")</f>
        <v/>
      </c>
      <c r="J95" s="1" t="str">
        <f>IFERROR(VLOOKUP(Tableau5[[#This Row],[Numéro]],TableauBande[],4,0),"")</f>
        <v/>
      </c>
      <c r="K95" s="1" t="str">
        <f>IFERROR(VLOOKUP(Tableau5[[#This Row],[Numéro]],TableauBande[],5,0),"")</f>
        <v/>
      </c>
      <c r="L95" s="1" t="str">
        <f>IFERROR(VLOOKUP(Tableau5[[#This Row],[Numéro]],TableauBande[],6,0),"")</f>
        <v/>
      </c>
      <c r="M95" s="28" t="str">
        <f>IFERROR(VLOOKUP(Tableau5[[#This Row],[Numéro]],TableauBande[],7,0),"")</f>
        <v/>
      </c>
      <c r="N95" s="1" t="str">
        <f>IFERROR(VLOOKUP(Tableau5[[#This Row],[Numéro]],Tableau3Bandes[],3,0),"")</f>
        <v/>
      </c>
      <c r="O95" s="1" t="str">
        <f>IFERROR(VLOOKUP(Tableau5[[#This Row],[Numéro]],Tableau3Bandes[],4,0),"")</f>
        <v/>
      </c>
      <c r="P95" s="1" t="str">
        <f>IFERROR(VLOOKUP(Tableau5[[#This Row],[Numéro]],Tableau3Bandes[],5,0),"")</f>
        <v/>
      </c>
      <c r="Q95" s="1" t="str">
        <f>IFERROR(VLOOKUP(Tableau5[[#This Row],[Numéro]],Tableau3Bandes[],6,0),"")</f>
        <v/>
      </c>
      <c r="R95" s="1" t="str">
        <f>IFERROR(VLOOKUP(Tableau5[[#This Row],[Numéro]],Tableau3Bandes[],7,0),"")</f>
        <v/>
      </c>
      <c r="S95" s="28" t="str">
        <f>IFERROR(VLOOKUP(Tableau5[[#This Row],[Numéro]],TableauClass2025[],3,0),"")</f>
        <v/>
      </c>
      <c r="T95" s="27" t="str">
        <f>IFERROR(VLOOKUP(Tableau5[[#This Row],[Numéro]],TableauCadre[],3,0),"")</f>
        <v/>
      </c>
      <c r="U95" s="1" t="str">
        <f>IFERROR(VLOOKUP(Tableau5[[#This Row],[Numéro]],TableauCadre[],4,0),"")</f>
        <v/>
      </c>
      <c r="V95" s="1" t="str">
        <f>IFERROR(VLOOKUP(Tableau5[[#This Row],[Numéro]],TableauCadre[],5,0),"")</f>
        <v/>
      </c>
      <c r="W95" s="1" t="str">
        <f>IFERROR(VLOOKUP(Tableau5[[#This Row],[Numéro]],TableauCadre[],6,0),"")</f>
        <v/>
      </c>
      <c r="X95" s="28" t="str">
        <f>IFERROR(VLOOKUP(Tableau5[[#This Row],[Numéro]],TableauCadre[],7,0),"")</f>
        <v/>
      </c>
    </row>
    <row r="96" spans="1:24" hidden="1" x14ac:dyDescent="0.25">
      <c r="A96" s="1" t="str">
        <f>IF(double!T93=0,"",double!T93)</f>
        <v>140267 X</v>
      </c>
      <c r="B96" s="1" t="str">
        <f>IF(Tableau5[[#This Row],[Numéro]]="","",double!U93)</f>
        <v>BIGOT GERARD</v>
      </c>
      <c r="C96" s="23" t="str">
        <f>double!V93</f>
        <v>05040 – EPERNAY BILLARD CLUB</v>
      </c>
      <c r="D96" s="27" t="str">
        <f>IFERROR(VLOOKUP(Tableau5[[#This Row],[Numéro]],TableauLibre[],3,0),"")</f>
        <v>R3</v>
      </c>
      <c r="E96" s="1">
        <f>IFERROR(VLOOKUP(Tableau5[[#This Row],[Numéro]],TableauLibre[],4,0),"")</f>
        <v>1</v>
      </c>
      <c r="F96" s="1">
        <f>IFERROR(VLOOKUP(Tableau5[[#This Row],[Numéro]],TableauLibre[],5,0),"")</f>
        <v>1.48</v>
      </c>
      <c r="G96" s="1">
        <f>IFERROR(VLOOKUP(Tableau5[[#This Row],[Numéro]],TableauLibre[],6,0),"")</f>
        <v>1.18</v>
      </c>
      <c r="H96" s="28">
        <f>IFERROR(VLOOKUP(Tableau5[[#This Row],[Numéro]],TableauLibre[],7,0),"")</f>
        <v>2020</v>
      </c>
      <c r="I96" s="27" t="str">
        <f>IFERROR(VLOOKUP(Tableau5[[#This Row],[Numéro]],TableauBande[],3,0),"")</f>
        <v>R2</v>
      </c>
      <c r="J96" s="1">
        <f>IFERROR(VLOOKUP(Tableau5[[#This Row],[Numéro]],TableauBande[],4,0),"")</f>
        <v>1</v>
      </c>
      <c r="K96" s="1">
        <f>IFERROR(VLOOKUP(Tableau5[[#This Row],[Numéro]],TableauBande[],5,0),"")</f>
        <v>0.71</v>
      </c>
      <c r="L96" s="1">
        <f>IFERROR(VLOOKUP(Tableau5[[#This Row],[Numéro]],TableauBande[],6,0),"")</f>
        <v>0.63</v>
      </c>
      <c r="M96" s="28">
        <f>IFERROR(VLOOKUP(Tableau5[[#This Row],[Numéro]],TableauBande[],7,0),"")</f>
        <v>2019</v>
      </c>
      <c r="N96" s="1" t="str">
        <f>IFERROR(VLOOKUP(Tableau5[[#This Row],[Numéro]],Tableau3Bandes[],3,0),"")</f>
        <v/>
      </c>
      <c r="O96" s="1" t="str">
        <f>IFERROR(VLOOKUP(Tableau5[[#This Row],[Numéro]],Tableau3Bandes[],4,0),"")</f>
        <v/>
      </c>
      <c r="P96" s="1" t="str">
        <f>IFERROR(VLOOKUP(Tableau5[[#This Row],[Numéro]],Tableau3Bandes[],5,0),"")</f>
        <v/>
      </c>
      <c r="Q96" s="1" t="str">
        <f>IFERROR(VLOOKUP(Tableau5[[#This Row],[Numéro]],Tableau3Bandes[],6,0),"")</f>
        <v/>
      </c>
      <c r="R96" s="1" t="str">
        <f>IFERROR(VLOOKUP(Tableau5[[#This Row],[Numéro]],Tableau3Bandes[],7,0),"")</f>
        <v/>
      </c>
      <c r="S96" s="28" t="str">
        <f>IFERROR(VLOOKUP(Tableau5[[#This Row],[Numéro]],TableauClass2025[],3,0),"")</f>
        <v/>
      </c>
      <c r="T96" s="27" t="str">
        <f>IFERROR(VLOOKUP(Tableau5[[#This Row],[Numéro]],TableauCadre[],3,0),"")</f>
        <v/>
      </c>
      <c r="U96" s="1" t="str">
        <f>IFERROR(VLOOKUP(Tableau5[[#This Row],[Numéro]],TableauCadre[],4,0),"")</f>
        <v/>
      </c>
      <c r="V96" s="1" t="str">
        <f>IFERROR(VLOOKUP(Tableau5[[#This Row],[Numéro]],TableauCadre[],5,0),"")</f>
        <v/>
      </c>
      <c r="W96" s="1" t="str">
        <f>IFERROR(VLOOKUP(Tableau5[[#This Row],[Numéro]],TableauCadre[],6,0),"")</f>
        <v/>
      </c>
      <c r="X96" s="28" t="str">
        <f>IFERROR(VLOOKUP(Tableau5[[#This Row],[Numéro]],TableauCadre[],7,0),"")</f>
        <v/>
      </c>
    </row>
    <row r="97" spans="1:24" hidden="1" x14ac:dyDescent="0.25">
      <c r="A97" s="1" t="str">
        <f>IF(double!T94=0,"",double!T94)</f>
        <v>161044 Y</v>
      </c>
      <c r="B97" s="1" t="str">
        <f>IF(Tableau5[[#This Row],[Numéro]]="","",double!U94)</f>
        <v>BILDE GUY</v>
      </c>
      <c r="C97" s="23" t="str">
        <f>double!V94</f>
        <v>11029 – BILLARD CLUB MUSSIPONTAIN</v>
      </c>
      <c r="D97" s="27" t="str">
        <f>IFERROR(VLOOKUP(Tableau5[[#This Row],[Numéro]],TableauLibre[],3,0),"")</f>
        <v>R3</v>
      </c>
      <c r="E97" s="1">
        <f>IFERROR(VLOOKUP(Tableau5[[#This Row],[Numéro]],TableauLibre[],4,0),"")</f>
        <v>1</v>
      </c>
      <c r="F97" s="1">
        <f>IFERROR(VLOOKUP(Tableau5[[#This Row],[Numéro]],TableauLibre[],5,0),"")</f>
        <v>1.78</v>
      </c>
      <c r="G97" s="1">
        <f>IFERROR(VLOOKUP(Tableau5[[#This Row],[Numéro]],TableauLibre[],6,0),"")</f>
        <v>1.42</v>
      </c>
      <c r="H97" s="28">
        <f>IFERROR(VLOOKUP(Tableau5[[#This Row],[Numéro]],TableauLibre[],7,0),"")</f>
        <v>2025</v>
      </c>
      <c r="I97" s="27" t="str">
        <f>IFERROR(VLOOKUP(Tableau5[[#This Row],[Numéro]],TableauBande[],3,0),"")</f>
        <v/>
      </c>
      <c r="J97" s="1" t="str">
        <f>IFERROR(VLOOKUP(Tableau5[[#This Row],[Numéro]],TableauBande[],4,0),"")</f>
        <v/>
      </c>
      <c r="K97" s="1" t="str">
        <f>IFERROR(VLOOKUP(Tableau5[[#This Row],[Numéro]],TableauBande[],5,0),"")</f>
        <v/>
      </c>
      <c r="L97" s="1" t="str">
        <f>IFERROR(VLOOKUP(Tableau5[[#This Row],[Numéro]],TableauBande[],6,0),"")</f>
        <v/>
      </c>
      <c r="M97" s="28" t="str">
        <f>IFERROR(VLOOKUP(Tableau5[[#This Row],[Numéro]],TableauBande[],7,0),"")</f>
        <v/>
      </c>
      <c r="N97" s="1" t="str">
        <f>IFERROR(VLOOKUP(Tableau5[[#This Row],[Numéro]],Tableau3Bandes[],3,0),"")</f>
        <v/>
      </c>
      <c r="O97" s="1" t="str">
        <f>IFERROR(VLOOKUP(Tableau5[[#This Row],[Numéro]],Tableau3Bandes[],4,0),"")</f>
        <v/>
      </c>
      <c r="P97" s="1" t="str">
        <f>IFERROR(VLOOKUP(Tableau5[[#This Row],[Numéro]],Tableau3Bandes[],5,0),"")</f>
        <v/>
      </c>
      <c r="Q97" s="1" t="str">
        <f>IFERROR(VLOOKUP(Tableau5[[#This Row],[Numéro]],Tableau3Bandes[],6,0),"")</f>
        <v/>
      </c>
      <c r="R97" s="1" t="str">
        <f>IFERROR(VLOOKUP(Tableau5[[#This Row],[Numéro]],Tableau3Bandes[],7,0),"")</f>
        <v/>
      </c>
      <c r="S97" s="28" t="str">
        <f>IFERROR(VLOOKUP(Tableau5[[#This Row],[Numéro]],TableauClass2025[],3,0),"")</f>
        <v/>
      </c>
      <c r="T97" s="27" t="str">
        <f>IFERROR(VLOOKUP(Tableau5[[#This Row],[Numéro]],TableauCadre[],3,0),"")</f>
        <v/>
      </c>
      <c r="U97" s="1" t="str">
        <f>IFERROR(VLOOKUP(Tableau5[[#This Row],[Numéro]],TableauCadre[],4,0),"")</f>
        <v/>
      </c>
      <c r="V97" s="1" t="str">
        <f>IFERROR(VLOOKUP(Tableau5[[#This Row],[Numéro]],TableauCadre[],5,0),"")</f>
        <v/>
      </c>
      <c r="W97" s="1" t="str">
        <f>IFERROR(VLOOKUP(Tableau5[[#This Row],[Numéro]],TableauCadre[],6,0),"")</f>
        <v/>
      </c>
      <c r="X97" s="28" t="str">
        <f>IFERROR(VLOOKUP(Tableau5[[#This Row],[Numéro]],TableauCadre[],7,0),"")</f>
        <v/>
      </c>
    </row>
    <row r="98" spans="1:24" hidden="1" x14ac:dyDescent="0.25">
      <c r="A98" s="1" t="str">
        <f>IF(double!T95=0,"",double!T95)</f>
        <v>124181 F</v>
      </c>
      <c r="B98" s="1" t="str">
        <f>IF(Tableau5[[#This Row],[Numéro]]="","",double!U95)</f>
        <v>BILLAS DAVID</v>
      </c>
      <c r="C98" s="23" t="str">
        <f>double!V95</f>
        <v>11047 – C.A.B. COMMERCY</v>
      </c>
      <c r="D98" s="27" t="str">
        <f>IFERROR(VLOOKUP(Tableau5[[#This Row],[Numéro]],TableauLibre[],3,0),"")</f>
        <v>R3</v>
      </c>
      <c r="E98" s="1">
        <f>IFERROR(VLOOKUP(Tableau5[[#This Row],[Numéro]],TableauLibre[],4,0),"")</f>
        <v>1</v>
      </c>
      <c r="F98" s="1">
        <f>IFERROR(VLOOKUP(Tableau5[[#This Row],[Numéro]],TableauLibre[],5,0),"")</f>
        <v>1.31</v>
      </c>
      <c r="G98" s="1">
        <f>IFERROR(VLOOKUP(Tableau5[[#This Row],[Numéro]],TableauLibre[],6,0),"")</f>
        <v>1.05</v>
      </c>
      <c r="H98" s="28">
        <f>IFERROR(VLOOKUP(Tableau5[[#This Row],[Numéro]],TableauLibre[],7,0),"")</f>
        <v>2018</v>
      </c>
      <c r="I98" s="27" t="str">
        <f>IFERROR(VLOOKUP(Tableau5[[#This Row],[Numéro]],TableauBande[],3,0),"")</f>
        <v/>
      </c>
      <c r="J98" s="1" t="str">
        <f>IFERROR(VLOOKUP(Tableau5[[#This Row],[Numéro]],TableauBande[],4,0),"")</f>
        <v/>
      </c>
      <c r="K98" s="1" t="str">
        <f>IFERROR(VLOOKUP(Tableau5[[#This Row],[Numéro]],TableauBande[],5,0),"")</f>
        <v/>
      </c>
      <c r="L98" s="1" t="str">
        <f>IFERROR(VLOOKUP(Tableau5[[#This Row],[Numéro]],TableauBande[],6,0),"")</f>
        <v/>
      </c>
      <c r="M98" s="28" t="str">
        <f>IFERROR(VLOOKUP(Tableau5[[#This Row],[Numéro]],TableauBande[],7,0),"")</f>
        <v/>
      </c>
      <c r="N98" s="1" t="str">
        <f>IFERROR(VLOOKUP(Tableau5[[#This Row],[Numéro]],Tableau3Bandes[],3,0),"")</f>
        <v>R1</v>
      </c>
      <c r="O98" s="1">
        <f>IFERROR(VLOOKUP(Tableau5[[#This Row],[Numéro]],Tableau3Bandes[],4,0),"")</f>
        <v>1</v>
      </c>
      <c r="P98" s="1">
        <f>IFERROR(VLOOKUP(Tableau5[[#This Row],[Numéro]],Tableau3Bandes[],5,0),"")</f>
        <v>0.255</v>
      </c>
      <c r="Q98" s="1">
        <f>IFERROR(VLOOKUP(Tableau5[[#This Row],[Numéro]],Tableau3Bandes[],6,0),"")</f>
        <v>0.219</v>
      </c>
      <c r="R98" s="1">
        <f>IFERROR(VLOOKUP(Tableau5[[#This Row],[Numéro]],Tableau3Bandes[],7,0),"")</f>
        <v>2022</v>
      </c>
      <c r="S98" s="28" t="str">
        <f>IFERROR(VLOOKUP(Tableau5[[#This Row],[Numéro]],TableauClass2025[],3,0),"")</f>
        <v/>
      </c>
      <c r="T98" s="27" t="str">
        <f>IFERROR(VLOOKUP(Tableau5[[#This Row],[Numéro]],TableauCadre[],3,0),"")</f>
        <v/>
      </c>
      <c r="U98" s="1" t="str">
        <f>IFERROR(VLOOKUP(Tableau5[[#This Row],[Numéro]],TableauCadre[],4,0),"")</f>
        <v/>
      </c>
      <c r="V98" s="1" t="str">
        <f>IFERROR(VLOOKUP(Tableau5[[#This Row],[Numéro]],TableauCadre[],5,0),"")</f>
        <v/>
      </c>
      <c r="W98" s="1" t="str">
        <f>IFERROR(VLOOKUP(Tableau5[[#This Row],[Numéro]],TableauCadre[],6,0),"")</f>
        <v/>
      </c>
      <c r="X98" s="28" t="str">
        <f>IFERROR(VLOOKUP(Tableau5[[#This Row],[Numéro]],TableauCadre[],7,0),"")</f>
        <v/>
      </c>
    </row>
    <row r="99" spans="1:24" x14ac:dyDescent="0.25">
      <c r="A99" s="1" t="str">
        <f>IF(double!T1267=0,"",double!T1267)</f>
        <v>141221 P</v>
      </c>
      <c r="B99" s="1" t="str">
        <f>IF(Tableau5[[#This Row],[Numéro]]="","",double!U1267)</f>
        <v>BESSON THOMAS</v>
      </c>
      <c r="C99" s="23" t="str">
        <f>double!V1267</f>
        <v>11003 – BILLARD CLUB BAN SAINT MARTIN</v>
      </c>
      <c r="D99" s="27" t="str">
        <f>IFERROR(VLOOKUP(Tableau5[[#This Row],[Numéro]],TableauLibre[],3,0),"")</f>
        <v/>
      </c>
      <c r="E99" s="1" t="str">
        <f>IFERROR(VLOOKUP(Tableau5[[#This Row],[Numéro]],TableauLibre[],4,0),"")</f>
        <v/>
      </c>
      <c r="F99" s="1" t="str">
        <f>IFERROR(VLOOKUP(Tableau5[[#This Row],[Numéro]],TableauLibre[],5,0),"")</f>
        <v/>
      </c>
      <c r="G99" s="1" t="str">
        <f>IFERROR(VLOOKUP(Tableau5[[#This Row],[Numéro]],TableauLibre[],6,0),"")</f>
        <v/>
      </c>
      <c r="H99" s="28" t="str">
        <f>IFERROR(VLOOKUP(Tableau5[[#This Row],[Numéro]],TableauLibre[],7,0),"")</f>
        <v/>
      </c>
      <c r="I99" s="27" t="str">
        <f>IFERROR(VLOOKUP(Tableau5[[#This Row],[Numéro]],TableauBande[],3,0),"")</f>
        <v/>
      </c>
      <c r="J99" s="1" t="str">
        <f>IFERROR(VLOOKUP(Tableau5[[#This Row],[Numéro]],TableauBande[],4,0),"")</f>
        <v/>
      </c>
      <c r="K99" s="1" t="str">
        <f>IFERROR(VLOOKUP(Tableau5[[#This Row],[Numéro]],TableauBande[],5,0),"")</f>
        <v/>
      </c>
      <c r="L99" s="1" t="str">
        <f>IFERROR(VLOOKUP(Tableau5[[#This Row],[Numéro]],TableauBande[],6,0),"")</f>
        <v/>
      </c>
      <c r="M99" s="28" t="str">
        <f>IFERROR(VLOOKUP(Tableau5[[#This Row],[Numéro]],TableauBande[],7,0),"")</f>
        <v/>
      </c>
      <c r="N99" s="1" t="str">
        <f>IFERROR(VLOOKUP(Tableau5[[#This Row],[Numéro]],Tableau3Bandes[],3,0),"")</f>
        <v>R1</v>
      </c>
      <c r="O99" s="1">
        <f>IFERROR(VLOOKUP(Tableau5[[#This Row],[Numéro]],Tableau3Bandes[],4,0),"")</f>
        <v>1</v>
      </c>
      <c r="P99" s="1">
        <f>IFERROR(VLOOKUP(Tableau5[[#This Row],[Numéro]],Tableau3Bandes[],5,0),"")</f>
        <v>0.3</v>
      </c>
      <c r="Q99" s="1">
        <f>IFERROR(VLOOKUP(Tableau5[[#This Row],[Numéro]],Tableau3Bandes[],6,0),"")</f>
        <v>0.25800000000000001</v>
      </c>
      <c r="R99" s="1">
        <f>IFERROR(VLOOKUP(Tableau5[[#This Row],[Numéro]],Tableau3Bandes[],7,0),"")</f>
        <v>2010</v>
      </c>
      <c r="S99" s="28" t="str">
        <f>IFERROR(VLOOKUP(Tableau5[[#This Row],[Numéro]],TableauClass2025[],3,0),"")</f>
        <v/>
      </c>
      <c r="T99" s="27" t="str">
        <f>IFERROR(VLOOKUP(Tableau5[[#This Row],[Numéro]],TableauCadre[],3,0),"")</f>
        <v/>
      </c>
      <c r="U99" s="1" t="str">
        <f>IFERROR(VLOOKUP(Tableau5[[#This Row],[Numéro]],TableauCadre[],4,0),"")</f>
        <v/>
      </c>
      <c r="V99" s="1" t="str">
        <f>IFERROR(VLOOKUP(Tableau5[[#This Row],[Numéro]],TableauCadre[],5,0),"")</f>
        <v/>
      </c>
      <c r="W99" s="1" t="str">
        <f>IFERROR(VLOOKUP(Tableau5[[#This Row],[Numéro]],TableauCadre[],6,0),"")</f>
        <v/>
      </c>
      <c r="X99" s="28" t="str">
        <f>IFERROR(VLOOKUP(Tableau5[[#This Row],[Numéro]],TableauCadre[],7,0),"")</f>
        <v/>
      </c>
    </row>
    <row r="100" spans="1:24" hidden="1" x14ac:dyDescent="0.25">
      <c r="A100" s="1" t="str">
        <f>IF(double!T97=0,"",double!T97)</f>
        <v>181442 V</v>
      </c>
      <c r="B100" s="1" t="str">
        <f>IF(Tableau5[[#This Row],[Numéro]]="","",double!U97)</f>
        <v>BINET LUCIE</v>
      </c>
      <c r="C100" s="23" t="str">
        <f>double!V97</f>
        <v>11029 – BILLARD CLUB MUSSIPONTAIN</v>
      </c>
      <c r="D100" s="27" t="str">
        <f>IFERROR(VLOOKUP(Tableau5[[#This Row],[Numéro]],TableauLibre[],3,0),"")</f>
        <v xml:space="preserve">R4 </v>
      </c>
      <c r="E100" s="1">
        <f>IFERROR(VLOOKUP(Tableau5[[#This Row],[Numéro]],TableauLibre[],4,0),"")</f>
        <v>1</v>
      </c>
      <c r="F100" s="1">
        <f>IFERROR(VLOOKUP(Tableau5[[#This Row],[Numéro]],TableauLibre[],5,0),"")</f>
        <v>0.4</v>
      </c>
      <c r="G100" s="1">
        <f>IFERROR(VLOOKUP(Tableau5[[#This Row],[Numéro]],TableauLibre[],6,0),"")</f>
        <v>0.32</v>
      </c>
      <c r="H100" s="28">
        <f>IFERROR(VLOOKUP(Tableau5[[#This Row],[Numéro]],TableauLibre[],7,0),"")</f>
        <v>2025</v>
      </c>
      <c r="I100" s="27" t="str">
        <f>IFERROR(VLOOKUP(Tableau5[[#This Row],[Numéro]],TableauBande[],3,0),"")</f>
        <v/>
      </c>
      <c r="J100" s="1" t="str">
        <f>IFERROR(VLOOKUP(Tableau5[[#This Row],[Numéro]],TableauBande[],4,0),"")</f>
        <v/>
      </c>
      <c r="K100" s="1" t="str">
        <f>IFERROR(VLOOKUP(Tableau5[[#This Row],[Numéro]],TableauBande[],5,0),"")</f>
        <v/>
      </c>
      <c r="L100" s="1" t="str">
        <f>IFERROR(VLOOKUP(Tableau5[[#This Row],[Numéro]],TableauBande[],6,0),"")</f>
        <v/>
      </c>
      <c r="M100" s="28" t="str">
        <f>IFERROR(VLOOKUP(Tableau5[[#This Row],[Numéro]],TableauBande[],7,0),"")</f>
        <v/>
      </c>
      <c r="N100" s="1" t="str">
        <f>IFERROR(VLOOKUP(Tableau5[[#This Row],[Numéro]],Tableau3Bandes[],3,0),"")</f>
        <v/>
      </c>
      <c r="O100" s="1" t="str">
        <f>IFERROR(VLOOKUP(Tableau5[[#This Row],[Numéro]],Tableau3Bandes[],4,0),"")</f>
        <v/>
      </c>
      <c r="P100" s="1" t="str">
        <f>IFERROR(VLOOKUP(Tableau5[[#This Row],[Numéro]],Tableau3Bandes[],5,0),"")</f>
        <v/>
      </c>
      <c r="Q100" s="1" t="str">
        <f>IFERROR(VLOOKUP(Tableau5[[#This Row],[Numéro]],Tableau3Bandes[],6,0),"")</f>
        <v/>
      </c>
      <c r="R100" s="1" t="str">
        <f>IFERROR(VLOOKUP(Tableau5[[#This Row],[Numéro]],Tableau3Bandes[],7,0),"")</f>
        <v/>
      </c>
      <c r="S100" s="28" t="str">
        <f>IFERROR(VLOOKUP(Tableau5[[#This Row],[Numéro]],TableauClass2025[],3,0),"")</f>
        <v/>
      </c>
      <c r="T100" s="27" t="str">
        <f>IFERROR(VLOOKUP(Tableau5[[#This Row],[Numéro]],TableauCadre[],3,0),"")</f>
        <v/>
      </c>
      <c r="U100" s="1" t="str">
        <f>IFERROR(VLOOKUP(Tableau5[[#This Row],[Numéro]],TableauCadre[],4,0),"")</f>
        <v/>
      </c>
      <c r="V100" s="1" t="str">
        <f>IFERROR(VLOOKUP(Tableau5[[#This Row],[Numéro]],TableauCadre[],5,0),"")</f>
        <v/>
      </c>
      <c r="W100" s="1" t="str">
        <f>IFERROR(VLOOKUP(Tableau5[[#This Row],[Numéro]],TableauCadre[],6,0),"")</f>
        <v/>
      </c>
      <c r="X100" s="28" t="str">
        <f>IFERROR(VLOOKUP(Tableau5[[#This Row],[Numéro]],TableauCadre[],7,0),"")</f>
        <v/>
      </c>
    </row>
    <row r="101" spans="1:24" hidden="1" x14ac:dyDescent="0.25">
      <c r="A101" s="1" t="str">
        <f>IF(double!T98=0,"",double!T98)</f>
        <v>147045 G</v>
      </c>
      <c r="B101" s="1" t="str">
        <f>IF(Tableau5[[#This Row],[Numéro]]="","",double!U98)</f>
        <v>BION WILLIAM</v>
      </c>
      <c r="C101" s="23" t="str">
        <f>double!V98</f>
        <v>11022 – ACADEMIE DE BILLARD SAINT-MAX / NANCY</v>
      </c>
      <c r="D101" s="27" t="str">
        <f>IFERROR(VLOOKUP(Tableau5[[#This Row],[Numéro]],TableauLibre[],3,0),"")</f>
        <v>R4</v>
      </c>
      <c r="E101" s="1">
        <f>IFERROR(VLOOKUP(Tableau5[[#This Row],[Numéro]],TableauLibre[],4,0),"")</f>
        <v>1</v>
      </c>
      <c r="F101" s="1">
        <f>IFERROR(VLOOKUP(Tableau5[[#This Row],[Numéro]],TableauLibre[],5,0),"")</f>
        <v>0.4</v>
      </c>
      <c r="G101" s="1">
        <f>IFERROR(VLOOKUP(Tableau5[[#This Row],[Numéro]],TableauLibre[],6,0),"")</f>
        <v>0.32</v>
      </c>
      <c r="H101" s="28">
        <f>IFERROR(VLOOKUP(Tableau5[[#This Row],[Numéro]],TableauLibre[],7,0),"")</f>
        <v>2014</v>
      </c>
      <c r="I101" s="27" t="str">
        <f>IFERROR(VLOOKUP(Tableau5[[#This Row],[Numéro]],TableauBande[],3,0),"")</f>
        <v/>
      </c>
      <c r="J101" s="1" t="str">
        <f>IFERROR(VLOOKUP(Tableau5[[#This Row],[Numéro]],TableauBande[],4,0),"")</f>
        <v/>
      </c>
      <c r="K101" s="1" t="str">
        <f>IFERROR(VLOOKUP(Tableau5[[#This Row],[Numéro]],TableauBande[],5,0),"")</f>
        <v/>
      </c>
      <c r="L101" s="1" t="str">
        <f>IFERROR(VLOOKUP(Tableau5[[#This Row],[Numéro]],TableauBande[],6,0),"")</f>
        <v/>
      </c>
      <c r="M101" s="28" t="str">
        <f>IFERROR(VLOOKUP(Tableau5[[#This Row],[Numéro]],TableauBande[],7,0),"")</f>
        <v/>
      </c>
      <c r="N101" s="1" t="str">
        <f>IFERROR(VLOOKUP(Tableau5[[#This Row],[Numéro]],Tableau3Bandes[],3,0),"")</f>
        <v/>
      </c>
      <c r="O101" s="1" t="str">
        <f>IFERROR(VLOOKUP(Tableau5[[#This Row],[Numéro]],Tableau3Bandes[],4,0),"")</f>
        <v/>
      </c>
      <c r="P101" s="1" t="str">
        <f>IFERROR(VLOOKUP(Tableau5[[#This Row],[Numéro]],Tableau3Bandes[],5,0),"")</f>
        <v/>
      </c>
      <c r="Q101" s="1" t="str">
        <f>IFERROR(VLOOKUP(Tableau5[[#This Row],[Numéro]],Tableau3Bandes[],6,0),"")</f>
        <v/>
      </c>
      <c r="R101" s="1" t="str">
        <f>IFERROR(VLOOKUP(Tableau5[[#This Row],[Numéro]],Tableau3Bandes[],7,0),"")</f>
        <v/>
      </c>
      <c r="S101" s="28" t="str">
        <f>IFERROR(VLOOKUP(Tableau5[[#This Row],[Numéro]],TableauClass2025[],3,0),"")</f>
        <v/>
      </c>
      <c r="T101" s="27" t="str">
        <f>IFERROR(VLOOKUP(Tableau5[[#This Row],[Numéro]],TableauCadre[],3,0),"")</f>
        <v/>
      </c>
      <c r="U101" s="1" t="str">
        <f>IFERROR(VLOOKUP(Tableau5[[#This Row],[Numéro]],TableauCadre[],4,0),"")</f>
        <v/>
      </c>
      <c r="V101" s="1" t="str">
        <f>IFERROR(VLOOKUP(Tableau5[[#This Row],[Numéro]],TableauCadre[],5,0),"")</f>
        <v/>
      </c>
      <c r="W101" s="1" t="str">
        <f>IFERROR(VLOOKUP(Tableau5[[#This Row],[Numéro]],TableauCadre[],6,0),"")</f>
        <v/>
      </c>
      <c r="X101" s="28" t="str">
        <f>IFERROR(VLOOKUP(Tableau5[[#This Row],[Numéro]],TableauCadre[],7,0),"")</f>
        <v/>
      </c>
    </row>
    <row r="102" spans="1:24" hidden="1" x14ac:dyDescent="0.25">
      <c r="A102" s="1" t="str">
        <f>IF(double!T99=0,"",double!T99)</f>
        <v>121153 T</v>
      </c>
      <c r="B102" s="1" t="str">
        <f>IF(Tableau5[[#This Row],[Numéro]]="","",double!U99)</f>
        <v>BIVONA GAETAN</v>
      </c>
      <c r="C102" s="23" t="str">
        <f>double!V99</f>
        <v>05001 – ACAD.CHARLEVILLE-MEZIERES</v>
      </c>
      <c r="D102" s="27" t="str">
        <f>IFERROR(VLOOKUP(Tableau5[[#This Row],[Numéro]],TableauLibre[],3,0),"")</f>
        <v>R4</v>
      </c>
      <c r="E102" s="1">
        <f>IFERROR(VLOOKUP(Tableau5[[#This Row],[Numéro]],TableauLibre[],4,0),"")</f>
        <v>1</v>
      </c>
      <c r="F102" s="1">
        <f>IFERROR(VLOOKUP(Tableau5[[#This Row],[Numéro]],TableauLibre[],5,0),"")</f>
        <v>1.07</v>
      </c>
      <c r="G102" s="1">
        <f>IFERROR(VLOOKUP(Tableau5[[#This Row],[Numéro]],TableauLibre[],6,0),"")</f>
        <v>0.86</v>
      </c>
      <c r="H102" s="28">
        <f>IFERROR(VLOOKUP(Tableau5[[#This Row],[Numéro]],TableauLibre[],7,0),"")</f>
        <v>2017</v>
      </c>
      <c r="I102" s="27" t="str">
        <f>IFERROR(VLOOKUP(Tableau5[[#This Row],[Numéro]],TableauBande[],3,0),"")</f>
        <v>R2</v>
      </c>
      <c r="J102" s="1">
        <f>IFERROR(VLOOKUP(Tableau5[[#This Row],[Numéro]],TableauBande[],4,0),"")</f>
        <v>1</v>
      </c>
      <c r="K102" s="1">
        <f>IFERROR(VLOOKUP(Tableau5[[#This Row],[Numéro]],TableauBande[],5,0),"")</f>
        <v>0.63</v>
      </c>
      <c r="L102" s="1">
        <f>IFERROR(VLOOKUP(Tableau5[[#This Row],[Numéro]],TableauBande[],6,0),"")</f>
        <v>0.56000000000000005</v>
      </c>
      <c r="M102" s="28">
        <f>IFERROR(VLOOKUP(Tableau5[[#This Row],[Numéro]],TableauBande[],7,0),"")</f>
        <v>2017</v>
      </c>
      <c r="N102" s="1" t="str">
        <f>IFERROR(VLOOKUP(Tableau5[[#This Row],[Numéro]],Tableau3Bandes[],3,0),"")</f>
        <v>R2</v>
      </c>
      <c r="O102" s="1">
        <f>IFERROR(VLOOKUP(Tableau5[[#This Row],[Numéro]],Tableau3Bandes[],4,0),"")</f>
        <v>1</v>
      </c>
      <c r="P102" s="1">
        <f>IFERROR(VLOOKUP(Tableau5[[#This Row],[Numéro]],Tableau3Bandes[],5,0),"")</f>
        <v>0.184</v>
      </c>
      <c r="Q102" s="1">
        <f>IFERROR(VLOOKUP(Tableau5[[#This Row],[Numéro]],Tableau3Bandes[],6,0),"")</f>
        <v>0.158</v>
      </c>
      <c r="R102" s="1">
        <f>IFERROR(VLOOKUP(Tableau5[[#This Row],[Numéro]],Tableau3Bandes[],7,0),"")</f>
        <v>2017</v>
      </c>
      <c r="S102" s="28" t="str">
        <f>IFERROR(VLOOKUP(Tableau5[[#This Row],[Numéro]],TableauClass2025[],3,0),"")</f>
        <v/>
      </c>
      <c r="T102" s="27" t="str">
        <f>IFERROR(VLOOKUP(Tableau5[[#This Row],[Numéro]],TableauCadre[],3,0),"")</f>
        <v/>
      </c>
      <c r="U102" s="1" t="str">
        <f>IFERROR(VLOOKUP(Tableau5[[#This Row],[Numéro]],TableauCadre[],4,0),"")</f>
        <v/>
      </c>
      <c r="V102" s="1" t="str">
        <f>IFERROR(VLOOKUP(Tableau5[[#This Row],[Numéro]],TableauCadre[],5,0),"")</f>
        <v/>
      </c>
      <c r="W102" s="1" t="str">
        <f>IFERROR(VLOOKUP(Tableau5[[#This Row],[Numéro]],TableauCadre[],6,0),"")</f>
        <v/>
      </c>
      <c r="X102" s="28" t="str">
        <f>IFERROR(VLOOKUP(Tableau5[[#This Row],[Numéro]],TableauCadre[],7,0),"")</f>
        <v/>
      </c>
    </row>
    <row r="103" spans="1:24" hidden="1" x14ac:dyDescent="0.25">
      <c r="A103" s="1" t="str">
        <f>IF(double!T100=0,"",double!T100)</f>
        <v>102720 U</v>
      </c>
      <c r="B103" s="1" t="str">
        <f>IF(Tableau5[[#This Row],[Numéro]]="","",double!U100)</f>
        <v>BLAISE ARNAUD</v>
      </c>
      <c r="C103" s="23" t="str">
        <f>double!V100</f>
        <v>11029 – BILLARD CLUB MUSSIPONTAIN</v>
      </c>
      <c r="D103" s="27" t="str">
        <f>IFERROR(VLOOKUP(Tableau5[[#This Row],[Numéro]],TableauLibre[],3,0),"")</f>
        <v>R1</v>
      </c>
      <c r="E103" s="1">
        <f>IFERROR(VLOOKUP(Tableau5[[#This Row],[Numéro]],TableauLibre[],4,0),"")</f>
        <v>1</v>
      </c>
      <c r="F103" s="1">
        <f>IFERROR(VLOOKUP(Tableau5[[#This Row],[Numéro]],TableauLibre[],5,0),"")</f>
        <v>5.74</v>
      </c>
      <c r="G103" s="1">
        <f>IFERROR(VLOOKUP(Tableau5[[#This Row],[Numéro]],TableauLibre[],6,0),"")</f>
        <v>4.59</v>
      </c>
      <c r="H103" s="28">
        <f>IFERROR(VLOOKUP(Tableau5[[#This Row],[Numéro]],TableauLibre[],7,0),"")</f>
        <v>2012</v>
      </c>
      <c r="I103" s="27" t="str">
        <f>IFERROR(VLOOKUP(Tableau5[[#This Row],[Numéro]],TableauBande[],3,0),"")</f>
        <v/>
      </c>
      <c r="J103" s="1" t="str">
        <f>IFERROR(VLOOKUP(Tableau5[[#This Row],[Numéro]],TableauBande[],4,0),"")</f>
        <v/>
      </c>
      <c r="K103" s="1" t="str">
        <f>IFERROR(VLOOKUP(Tableau5[[#This Row],[Numéro]],TableauBande[],5,0),"")</f>
        <v/>
      </c>
      <c r="L103" s="1" t="str">
        <f>IFERROR(VLOOKUP(Tableau5[[#This Row],[Numéro]],TableauBande[],6,0),"")</f>
        <v/>
      </c>
      <c r="M103" s="28" t="str">
        <f>IFERROR(VLOOKUP(Tableau5[[#This Row],[Numéro]],TableauBande[],7,0),"")</f>
        <v/>
      </c>
      <c r="N103" s="1" t="str">
        <f>IFERROR(VLOOKUP(Tableau5[[#This Row],[Numéro]],Tableau3Bandes[],3,0),"")</f>
        <v/>
      </c>
      <c r="O103" s="1" t="str">
        <f>IFERROR(VLOOKUP(Tableau5[[#This Row],[Numéro]],Tableau3Bandes[],4,0),"")</f>
        <v/>
      </c>
      <c r="P103" s="1" t="str">
        <f>IFERROR(VLOOKUP(Tableau5[[#This Row],[Numéro]],Tableau3Bandes[],5,0),"")</f>
        <v/>
      </c>
      <c r="Q103" s="1" t="str">
        <f>IFERROR(VLOOKUP(Tableau5[[#This Row],[Numéro]],Tableau3Bandes[],6,0),"")</f>
        <v/>
      </c>
      <c r="R103" s="1" t="str">
        <f>IFERROR(VLOOKUP(Tableau5[[#This Row],[Numéro]],Tableau3Bandes[],7,0),"")</f>
        <v/>
      </c>
      <c r="S103" s="28" t="str">
        <f>IFERROR(VLOOKUP(Tableau5[[#This Row],[Numéro]],TableauClass2025[],3,0),"")</f>
        <v/>
      </c>
      <c r="T103" s="27" t="str">
        <f>IFERROR(VLOOKUP(Tableau5[[#This Row],[Numéro]],TableauCadre[],3,0),"")</f>
        <v/>
      </c>
      <c r="U103" s="1" t="str">
        <f>IFERROR(VLOOKUP(Tableau5[[#This Row],[Numéro]],TableauCadre[],4,0),"")</f>
        <v/>
      </c>
      <c r="V103" s="1" t="str">
        <f>IFERROR(VLOOKUP(Tableau5[[#This Row],[Numéro]],TableauCadre[],5,0),"")</f>
        <v/>
      </c>
      <c r="W103" s="1" t="str">
        <f>IFERROR(VLOOKUP(Tableau5[[#This Row],[Numéro]],TableauCadre[],6,0),"")</f>
        <v/>
      </c>
      <c r="X103" s="28" t="str">
        <f>IFERROR(VLOOKUP(Tableau5[[#This Row],[Numéro]],TableauCadre[],7,0),"")</f>
        <v/>
      </c>
    </row>
    <row r="104" spans="1:24" hidden="1" x14ac:dyDescent="0.25">
      <c r="A104" s="1" t="str">
        <f>IF(double!T101=0,"",double!T101)</f>
        <v>153852 F</v>
      </c>
      <c r="B104" s="1" t="str">
        <f>IF(Tableau5[[#This Row],[Numéro]]="","",double!U101)</f>
        <v>BLAISE SIMON</v>
      </c>
      <c r="C104" s="23" t="str">
        <f>double!V101</f>
        <v>11027 – ASS. SPORT. LAXOVIENNE DE BILLARD</v>
      </c>
      <c r="D104" s="27" t="str">
        <f>IFERROR(VLOOKUP(Tableau5[[#This Row],[Numéro]],TableauLibre[],3,0),"")</f>
        <v>R4</v>
      </c>
      <c r="E104" s="1">
        <f>IFERROR(VLOOKUP(Tableau5[[#This Row],[Numéro]],TableauLibre[],4,0),"")</f>
        <v>1</v>
      </c>
      <c r="F104" s="1">
        <f>IFERROR(VLOOKUP(Tableau5[[#This Row],[Numéro]],TableauLibre[],5,0),"")</f>
        <v>0.6</v>
      </c>
      <c r="G104" s="1">
        <f>IFERROR(VLOOKUP(Tableau5[[#This Row],[Numéro]],TableauLibre[],6,0),"")</f>
        <v>0.48</v>
      </c>
      <c r="H104" s="28">
        <f>IFERROR(VLOOKUP(Tableau5[[#This Row],[Numéro]],TableauLibre[],7,0),"")</f>
        <v>2019</v>
      </c>
      <c r="I104" s="27" t="str">
        <f>IFERROR(VLOOKUP(Tableau5[[#This Row],[Numéro]],TableauBande[],3,0),"")</f>
        <v/>
      </c>
      <c r="J104" s="1" t="str">
        <f>IFERROR(VLOOKUP(Tableau5[[#This Row],[Numéro]],TableauBande[],4,0),"")</f>
        <v/>
      </c>
      <c r="K104" s="1" t="str">
        <f>IFERROR(VLOOKUP(Tableau5[[#This Row],[Numéro]],TableauBande[],5,0),"")</f>
        <v/>
      </c>
      <c r="L104" s="1" t="str">
        <f>IFERROR(VLOOKUP(Tableau5[[#This Row],[Numéro]],TableauBande[],6,0),"")</f>
        <v/>
      </c>
      <c r="M104" s="28" t="str">
        <f>IFERROR(VLOOKUP(Tableau5[[#This Row],[Numéro]],TableauBande[],7,0),"")</f>
        <v/>
      </c>
      <c r="N104" s="1" t="str">
        <f>IFERROR(VLOOKUP(Tableau5[[#This Row],[Numéro]],Tableau3Bandes[],3,0),"")</f>
        <v/>
      </c>
      <c r="O104" s="1" t="str">
        <f>IFERROR(VLOOKUP(Tableau5[[#This Row],[Numéro]],Tableau3Bandes[],4,0),"")</f>
        <v/>
      </c>
      <c r="P104" s="1" t="str">
        <f>IFERROR(VLOOKUP(Tableau5[[#This Row],[Numéro]],Tableau3Bandes[],5,0),"")</f>
        <v/>
      </c>
      <c r="Q104" s="1" t="str">
        <f>IFERROR(VLOOKUP(Tableau5[[#This Row],[Numéro]],Tableau3Bandes[],6,0),"")</f>
        <v/>
      </c>
      <c r="R104" s="1" t="str">
        <f>IFERROR(VLOOKUP(Tableau5[[#This Row],[Numéro]],Tableau3Bandes[],7,0),"")</f>
        <v/>
      </c>
      <c r="S104" s="28" t="str">
        <f>IFERROR(VLOOKUP(Tableau5[[#This Row],[Numéro]],TableauClass2025[],3,0),"")</f>
        <v/>
      </c>
      <c r="T104" s="27" t="str">
        <f>IFERROR(VLOOKUP(Tableau5[[#This Row],[Numéro]],TableauCadre[],3,0),"")</f>
        <v/>
      </c>
      <c r="U104" s="1" t="str">
        <f>IFERROR(VLOOKUP(Tableau5[[#This Row],[Numéro]],TableauCadre[],4,0),"")</f>
        <v/>
      </c>
      <c r="V104" s="1" t="str">
        <f>IFERROR(VLOOKUP(Tableau5[[#This Row],[Numéro]],TableauCadre[],5,0),"")</f>
        <v/>
      </c>
      <c r="W104" s="1" t="str">
        <f>IFERROR(VLOOKUP(Tableau5[[#This Row],[Numéro]],TableauCadre[],6,0),"")</f>
        <v/>
      </c>
      <c r="X104" s="28" t="str">
        <f>IFERROR(VLOOKUP(Tableau5[[#This Row],[Numéro]],TableauCadre[],7,0),"")</f>
        <v/>
      </c>
    </row>
    <row r="105" spans="1:24" hidden="1" x14ac:dyDescent="0.25">
      <c r="A105" s="1" t="str">
        <f>IF(double!T102=0,"",double!T102)</f>
        <v>010310 O</v>
      </c>
      <c r="B105" s="1" t="str">
        <f>IF(Tableau5[[#This Row],[Numéro]]="","",double!U102)</f>
        <v>BLANCHET JEAN MARIE</v>
      </c>
      <c r="C105" s="23" t="str">
        <f>double!V102</f>
        <v>01049 – B.C. BARR</v>
      </c>
      <c r="D105" s="27" t="str">
        <f>IFERROR(VLOOKUP(Tableau5[[#This Row],[Numéro]],TableauLibre[],3,0),"")</f>
        <v>N3</v>
      </c>
      <c r="E105" s="1">
        <f>IFERROR(VLOOKUP(Tableau5[[#This Row],[Numéro]],TableauLibre[],4,0),"")</f>
        <v>1</v>
      </c>
      <c r="F105" s="1">
        <f>IFERROR(VLOOKUP(Tableau5[[#This Row],[Numéro]],TableauLibre[],5,0),"")</f>
        <v>9.35</v>
      </c>
      <c r="G105" s="1">
        <f>IFERROR(VLOOKUP(Tableau5[[#This Row],[Numéro]],TableauLibre[],6,0),"")</f>
        <v>7.48</v>
      </c>
      <c r="H105" s="28">
        <f>IFERROR(VLOOKUP(Tableau5[[#This Row],[Numéro]],TableauLibre[],7,0),"")</f>
        <v>2009</v>
      </c>
      <c r="I105" s="27" t="str">
        <f>IFERROR(VLOOKUP(Tableau5[[#This Row],[Numéro]],TableauBande[],3,0),"")</f>
        <v/>
      </c>
      <c r="J105" s="1" t="str">
        <f>IFERROR(VLOOKUP(Tableau5[[#This Row],[Numéro]],TableauBande[],4,0),"")</f>
        <v/>
      </c>
      <c r="K105" s="1" t="str">
        <f>IFERROR(VLOOKUP(Tableau5[[#This Row],[Numéro]],TableauBande[],5,0),"")</f>
        <v/>
      </c>
      <c r="L105" s="1" t="str">
        <f>IFERROR(VLOOKUP(Tableau5[[#This Row],[Numéro]],TableauBande[],6,0),"")</f>
        <v/>
      </c>
      <c r="M105" s="28" t="str">
        <f>IFERROR(VLOOKUP(Tableau5[[#This Row],[Numéro]],TableauBande[],7,0),"")</f>
        <v/>
      </c>
      <c r="N105" s="1" t="str">
        <f>IFERROR(VLOOKUP(Tableau5[[#This Row],[Numéro]],Tableau3Bandes[],3,0),"")</f>
        <v/>
      </c>
      <c r="O105" s="1" t="str">
        <f>IFERROR(VLOOKUP(Tableau5[[#This Row],[Numéro]],Tableau3Bandes[],4,0),"")</f>
        <v/>
      </c>
      <c r="P105" s="1" t="str">
        <f>IFERROR(VLOOKUP(Tableau5[[#This Row],[Numéro]],Tableau3Bandes[],5,0),"")</f>
        <v/>
      </c>
      <c r="Q105" s="1" t="str">
        <f>IFERROR(VLOOKUP(Tableau5[[#This Row],[Numéro]],Tableau3Bandes[],6,0),"")</f>
        <v/>
      </c>
      <c r="R105" s="1" t="str">
        <f>IFERROR(VLOOKUP(Tableau5[[#This Row],[Numéro]],Tableau3Bandes[],7,0),"")</f>
        <v/>
      </c>
      <c r="S105" s="28" t="str">
        <f>IFERROR(VLOOKUP(Tableau5[[#This Row],[Numéro]],TableauClass2025[],3,0),"")</f>
        <v/>
      </c>
      <c r="T105" s="27" t="str">
        <f>IFERROR(VLOOKUP(Tableau5[[#This Row],[Numéro]],TableauCadre[],3,0),"")</f>
        <v xml:space="preserve">N3 </v>
      </c>
      <c r="U105" s="1">
        <f>IFERROR(VLOOKUP(Tableau5[[#This Row],[Numéro]],TableauCadre[],4,0),"")</f>
        <v>1</v>
      </c>
      <c r="V105" s="1">
        <f>IFERROR(VLOOKUP(Tableau5[[#This Row],[Numéro]],TableauCadre[],5,0),"")</f>
        <v>6.57</v>
      </c>
      <c r="W105" s="1">
        <f>IFERROR(VLOOKUP(Tableau5[[#This Row],[Numéro]],TableauCadre[],6,0),"")</f>
        <v>5.26</v>
      </c>
      <c r="X105" s="28">
        <f>IFERROR(VLOOKUP(Tableau5[[#This Row],[Numéro]],TableauCadre[],7,0),"")</f>
        <v>2009</v>
      </c>
    </row>
    <row r="106" spans="1:24" hidden="1" x14ac:dyDescent="0.25">
      <c r="A106" s="1" t="str">
        <f>IF(double!T103=0,"",double!T103)</f>
        <v>143974 M</v>
      </c>
      <c r="B106" s="1" t="str">
        <f>IF(Tableau5[[#This Row],[Numéro]]="","",double!U103)</f>
        <v>BLASCO JEAN</v>
      </c>
      <c r="C106" s="23" t="str">
        <f>double!V103</f>
        <v>05023 – BILLARD CLUB NOGENTAIS</v>
      </c>
      <c r="D106" s="27" t="str">
        <f>IFERROR(VLOOKUP(Tableau5[[#This Row],[Numéro]],TableauLibre[],3,0),"")</f>
        <v>R3</v>
      </c>
      <c r="E106" s="1">
        <f>IFERROR(VLOOKUP(Tableau5[[#This Row],[Numéro]],TableauLibre[],4,0),"")</f>
        <v>1</v>
      </c>
      <c r="F106" s="1">
        <f>IFERROR(VLOOKUP(Tableau5[[#This Row],[Numéro]],TableauLibre[],5,0),"")</f>
        <v>1.36</v>
      </c>
      <c r="G106" s="1">
        <f>IFERROR(VLOOKUP(Tableau5[[#This Row],[Numéro]],TableauLibre[],6,0),"")</f>
        <v>1.0900000000000001</v>
      </c>
      <c r="H106" s="28">
        <f>IFERROR(VLOOKUP(Tableau5[[#This Row],[Numéro]],TableauLibre[],7,0),"")</f>
        <v>2012</v>
      </c>
      <c r="I106" s="27" t="str">
        <f>IFERROR(VLOOKUP(Tableau5[[#This Row],[Numéro]],TableauBande[],3,0),"")</f>
        <v/>
      </c>
      <c r="J106" s="1" t="str">
        <f>IFERROR(VLOOKUP(Tableau5[[#This Row],[Numéro]],TableauBande[],4,0),"")</f>
        <v/>
      </c>
      <c r="K106" s="1" t="str">
        <f>IFERROR(VLOOKUP(Tableau5[[#This Row],[Numéro]],TableauBande[],5,0),"")</f>
        <v/>
      </c>
      <c r="L106" s="1" t="str">
        <f>IFERROR(VLOOKUP(Tableau5[[#This Row],[Numéro]],TableauBande[],6,0),"")</f>
        <v/>
      </c>
      <c r="M106" s="28" t="str">
        <f>IFERROR(VLOOKUP(Tableau5[[#This Row],[Numéro]],TableauBande[],7,0),"")</f>
        <v/>
      </c>
      <c r="N106" s="1" t="str">
        <f>IFERROR(VLOOKUP(Tableau5[[#This Row],[Numéro]],Tableau3Bandes[],3,0),"")</f>
        <v/>
      </c>
      <c r="O106" s="1" t="str">
        <f>IFERROR(VLOOKUP(Tableau5[[#This Row],[Numéro]],Tableau3Bandes[],4,0),"")</f>
        <v/>
      </c>
      <c r="P106" s="1" t="str">
        <f>IFERROR(VLOOKUP(Tableau5[[#This Row],[Numéro]],Tableau3Bandes[],5,0),"")</f>
        <v/>
      </c>
      <c r="Q106" s="1" t="str">
        <f>IFERROR(VLOOKUP(Tableau5[[#This Row],[Numéro]],Tableau3Bandes[],6,0),"")</f>
        <v/>
      </c>
      <c r="R106" s="1" t="str">
        <f>IFERROR(VLOOKUP(Tableau5[[#This Row],[Numéro]],Tableau3Bandes[],7,0),"")</f>
        <v/>
      </c>
      <c r="S106" s="28" t="str">
        <f>IFERROR(VLOOKUP(Tableau5[[#This Row],[Numéro]],TableauClass2025[],3,0),"")</f>
        <v/>
      </c>
      <c r="T106" s="27" t="str">
        <f>IFERROR(VLOOKUP(Tableau5[[#This Row],[Numéro]],TableauCadre[],3,0),"")</f>
        <v/>
      </c>
      <c r="U106" s="1" t="str">
        <f>IFERROR(VLOOKUP(Tableau5[[#This Row],[Numéro]],TableauCadre[],4,0),"")</f>
        <v/>
      </c>
      <c r="V106" s="1" t="str">
        <f>IFERROR(VLOOKUP(Tableau5[[#This Row],[Numéro]],TableauCadre[],5,0),"")</f>
        <v/>
      </c>
      <c r="W106" s="1" t="str">
        <f>IFERROR(VLOOKUP(Tableau5[[#This Row],[Numéro]],TableauCadre[],6,0),"")</f>
        <v/>
      </c>
      <c r="X106" s="28" t="str">
        <f>IFERROR(VLOOKUP(Tableau5[[#This Row],[Numéro]],TableauCadre[],7,0),"")</f>
        <v/>
      </c>
    </row>
    <row r="107" spans="1:24" hidden="1" x14ac:dyDescent="0.25">
      <c r="A107" s="1" t="str">
        <f>IF(double!T104=0,"",double!T104)</f>
        <v>012133 R</v>
      </c>
      <c r="B107" s="1" t="str">
        <f>IF(Tableau5[[#This Row],[Numéro]]="","",double!U104)</f>
        <v>BLERON LUC</v>
      </c>
      <c r="C107" s="23" t="str">
        <f>double!V104</f>
        <v>05042 – ACAD.CHALONNAISE DE BILLARD</v>
      </c>
      <c r="D107" s="27" t="str">
        <f>IFERROR(VLOOKUP(Tableau5[[#This Row],[Numéro]],TableauLibre[],3,0),"")</f>
        <v xml:space="preserve">R1 </v>
      </c>
      <c r="E107" s="1">
        <f>IFERROR(VLOOKUP(Tableau5[[#This Row],[Numéro]],TableauLibre[],4,0),"")</f>
        <v>1</v>
      </c>
      <c r="F107" s="1">
        <f>IFERROR(VLOOKUP(Tableau5[[#This Row],[Numéro]],TableauLibre[],5,0),"")</f>
        <v>5.19</v>
      </c>
      <c r="G107" s="1">
        <f>IFERROR(VLOOKUP(Tableau5[[#This Row],[Numéro]],TableauLibre[],6,0),"")</f>
        <v>4.1500000000000004</v>
      </c>
      <c r="H107" s="28">
        <f>IFERROR(VLOOKUP(Tableau5[[#This Row],[Numéro]],TableauLibre[],7,0),"")</f>
        <v>2013</v>
      </c>
      <c r="I107" s="27" t="str">
        <f>IFERROR(VLOOKUP(Tableau5[[#This Row],[Numéro]],TableauBande[],3,0),"")</f>
        <v/>
      </c>
      <c r="J107" s="1" t="str">
        <f>IFERROR(VLOOKUP(Tableau5[[#This Row],[Numéro]],TableauBande[],4,0),"")</f>
        <v/>
      </c>
      <c r="K107" s="1" t="str">
        <f>IFERROR(VLOOKUP(Tableau5[[#This Row],[Numéro]],TableauBande[],5,0),"")</f>
        <v/>
      </c>
      <c r="L107" s="1" t="str">
        <f>IFERROR(VLOOKUP(Tableau5[[#This Row],[Numéro]],TableauBande[],6,0),"")</f>
        <v/>
      </c>
      <c r="M107" s="28" t="str">
        <f>IFERROR(VLOOKUP(Tableau5[[#This Row],[Numéro]],TableauBande[],7,0),"")</f>
        <v/>
      </c>
      <c r="N107" s="1" t="str">
        <f>IFERROR(VLOOKUP(Tableau5[[#This Row],[Numéro]],Tableau3Bandes[],3,0),"")</f>
        <v xml:space="preserve">N3 </v>
      </c>
      <c r="O107" s="1">
        <f>IFERROR(VLOOKUP(Tableau5[[#This Row],[Numéro]],Tableau3Bandes[],4,0),"")</f>
        <v>1</v>
      </c>
      <c r="P107" s="1">
        <f>IFERROR(VLOOKUP(Tableau5[[#This Row],[Numéro]],Tableau3Bandes[],5,0),"")</f>
        <v>0.57199999999999995</v>
      </c>
      <c r="Q107" s="1">
        <f>IFERROR(VLOOKUP(Tableau5[[#This Row],[Numéro]],Tableau3Bandes[],6,0),"")</f>
        <v>0.49199999999999999</v>
      </c>
      <c r="R107" s="1">
        <f>IFERROR(VLOOKUP(Tableau5[[#This Row],[Numéro]],Tableau3Bandes[],7,0),"")</f>
        <v>2022</v>
      </c>
      <c r="S107" s="28" t="str">
        <f>IFERROR(VLOOKUP(Tableau5[[#This Row],[Numéro]],TableauClass2025[],3,0),"")</f>
        <v/>
      </c>
      <c r="T107" s="27" t="str">
        <f>IFERROR(VLOOKUP(Tableau5[[#This Row],[Numéro]],TableauCadre[],3,0),"")</f>
        <v>R1</v>
      </c>
      <c r="U107" s="1">
        <f>IFERROR(VLOOKUP(Tableau5[[#This Row],[Numéro]],TableauCadre[],4,0),"")</f>
        <v>1</v>
      </c>
      <c r="V107" s="1">
        <f>IFERROR(VLOOKUP(Tableau5[[#This Row],[Numéro]],TableauCadre[],5,0),"")</f>
        <v>3.15</v>
      </c>
      <c r="W107" s="1">
        <f>IFERROR(VLOOKUP(Tableau5[[#This Row],[Numéro]],TableauCadre[],6,0),"")</f>
        <v>2.52</v>
      </c>
      <c r="X107" s="28">
        <f>IFERROR(VLOOKUP(Tableau5[[#This Row],[Numéro]],TableauCadre[],7,0),"")</f>
        <v>2009</v>
      </c>
    </row>
    <row r="108" spans="1:24" hidden="1" x14ac:dyDescent="0.25">
      <c r="A108" s="1" t="str">
        <f>IF(double!T105=0,"",double!T105)</f>
        <v>010215 X</v>
      </c>
      <c r="B108" s="1" t="str">
        <f>IF(Tableau5[[#This Row],[Numéro]]="","",double!U105)</f>
        <v>BLIN FREDERIC</v>
      </c>
      <c r="C108" s="23" t="str">
        <f>double!V105</f>
        <v>01044 – F.C. MULHOUSE</v>
      </c>
      <c r="D108" s="27" t="str">
        <f>IFERROR(VLOOKUP(Tableau5[[#This Row],[Numéro]],TableauLibre[],3,0),"")</f>
        <v>N3</v>
      </c>
      <c r="E108" s="1">
        <f>IFERROR(VLOOKUP(Tableau5[[#This Row],[Numéro]],TableauLibre[],4,0),"")</f>
        <v>1</v>
      </c>
      <c r="F108" s="1">
        <f>IFERROR(VLOOKUP(Tableau5[[#This Row],[Numéro]],TableauLibre[],5,0),"")</f>
        <v>6.77</v>
      </c>
      <c r="G108" s="1">
        <f>IFERROR(VLOOKUP(Tableau5[[#This Row],[Numéro]],TableauLibre[],6,0),"")</f>
        <v>5.41</v>
      </c>
      <c r="H108" s="28">
        <f>IFERROR(VLOOKUP(Tableau5[[#This Row],[Numéro]],TableauLibre[],7,0),"")</f>
        <v>2016</v>
      </c>
      <c r="I108" s="27" t="str">
        <f>IFERROR(VLOOKUP(Tableau5[[#This Row],[Numéro]],TableauBande[],3,0),"")</f>
        <v>N3</v>
      </c>
      <c r="J108" s="1">
        <f>IFERROR(VLOOKUP(Tableau5[[#This Row],[Numéro]],TableauBande[],4,0),"")</f>
        <v>1</v>
      </c>
      <c r="K108" s="1">
        <f>IFERROR(VLOOKUP(Tableau5[[#This Row],[Numéro]],TableauBande[],5,0),"")</f>
        <v>2.56</v>
      </c>
      <c r="L108" s="1">
        <f>IFERROR(VLOOKUP(Tableau5[[#This Row],[Numéro]],TableauBande[],6,0),"")</f>
        <v>2.2799999999999998</v>
      </c>
      <c r="M108" s="28">
        <f>IFERROR(VLOOKUP(Tableau5[[#This Row],[Numéro]],TableauBande[],7,0),"")</f>
        <v>2016</v>
      </c>
      <c r="N108" s="1" t="str">
        <f>IFERROR(VLOOKUP(Tableau5[[#This Row],[Numéro]],Tableau3Bandes[],3,0),"")</f>
        <v xml:space="preserve">N3 </v>
      </c>
      <c r="O108" s="1">
        <f>IFERROR(VLOOKUP(Tableau5[[#This Row],[Numéro]],Tableau3Bandes[],4,0),"")</f>
        <v>1</v>
      </c>
      <c r="P108" s="1">
        <f>IFERROR(VLOOKUP(Tableau5[[#This Row],[Numéro]],Tableau3Bandes[],5,0),"")</f>
        <v>0.52400000000000002</v>
      </c>
      <c r="Q108" s="1">
        <f>IFERROR(VLOOKUP(Tableau5[[#This Row],[Numéro]],Tableau3Bandes[],6,0),"")</f>
        <v>0.45100000000000001</v>
      </c>
      <c r="R108" s="1">
        <f>IFERROR(VLOOKUP(Tableau5[[#This Row],[Numéro]],Tableau3Bandes[],7,0),"")</f>
        <v>2014</v>
      </c>
      <c r="S108" s="28" t="str">
        <f>IFERROR(VLOOKUP(Tableau5[[#This Row],[Numéro]],TableauClass2025[],3,0),"")</f>
        <v/>
      </c>
      <c r="T108" s="27" t="str">
        <f>IFERROR(VLOOKUP(Tableau5[[#This Row],[Numéro]],TableauCadre[],3,0),"")</f>
        <v xml:space="preserve">N3 </v>
      </c>
      <c r="U108" s="1">
        <f>IFERROR(VLOOKUP(Tableau5[[#This Row],[Numéro]],TableauCadre[],4,0),"")</f>
        <v>1</v>
      </c>
      <c r="V108" s="1">
        <f>IFERROR(VLOOKUP(Tableau5[[#This Row],[Numéro]],TableauCadre[],5,0),"")</f>
        <v>6.68</v>
      </c>
      <c r="W108" s="1">
        <f>IFERROR(VLOOKUP(Tableau5[[#This Row],[Numéro]],TableauCadre[],6,0),"")</f>
        <v>5.34</v>
      </c>
      <c r="X108" s="28">
        <f>IFERROR(VLOOKUP(Tableau5[[#This Row],[Numéro]],TableauCadre[],7,0),"")</f>
        <v>2016</v>
      </c>
    </row>
    <row r="109" spans="1:24" hidden="1" x14ac:dyDescent="0.25">
      <c r="A109" s="1" t="str">
        <f>IF(double!T106=0,"",double!T106)</f>
        <v>169359 L</v>
      </c>
      <c r="B109" s="1" t="str">
        <f>IF(Tableau5[[#This Row],[Numéro]]="","",double!U106)</f>
        <v>BLIN NERIO</v>
      </c>
      <c r="C109" s="23" t="str">
        <f>double!V106</f>
        <v>11034 – BILLARD CLUB EPINAL</v>
      </c>
      <c r="D109" s="27" t="str">
        <f>IFERROR(VLOOKUP(Tableau5[[#This Row],[Numéro]],TableauLibre[],3,0),"")</f>
        <v>R4</v>
      </c>
      <c r="E109" s="1">
        <f>IFERROR(VLOOKUP(Tableau5[[#This Row],[Numéro]],TableauLibre[],4,0),"")</f>
        <v>1</v>
      </c>
      <c r="F109" s="1">
        <f>IFERROR(VLOOKUP(Tableau5[[#This Row],[Numéro]],TableauLibre[],5,0),"")</f>
        <v>0.56999999999999995</v>
      </c>
      <c r="G109" s="1">
        <f>IFERROR(VLOOKUP(Tableau5[[#This Row],[Numéro]],TableauLibre[],6,0),"")</f>
        <v>0.46</v>
      </c>
      <c r="H109" s="28">
        <f>IFERROR(VLOOKUP(Tableau5[[#This Row],[Numéro]],TableauLibre[],7,0),"")</f>
        <v>2020</v>
      </c>
      <c r="I109" s="27" t="str">
        <f>IFERROR(VLOOKUP(Tableau5[[#This Row],[Numéro]],TableauBande[],3,0),"")</f>
        <v/>
      </c>
      <c r="J109" s="1" t="str">
        <f>IFERROR(VLOOKUP(Tableau5[[#This Row],[Numéro]],TableauBande[],4,0),"")</f>
        <v/>
      </c>
      <c r="K109" s="1" t="str">
        <f>IFERROR(VLOOKUP(Tableau5[[#This Row],[Numéro]],TableauBande[],5,0),"")</f>
        <v/>
      </c>
      <c r="L109" s="1" t="str">
        <f>IFERROR(VLOOKUP(Tableau5[[#This Row],[Numéro]],TableauBande[],6,0),"")</f>
        <v/>
      </c>
      <c r="M109" s="28" t="str">
        <f>IFERROR(VLOOKUP(Tableau5[[#This Row],[Numéro]],TableauBande[],7,0),"")</f>
        <v/>
      </c>
      <c r="N109" s="1" t="str">
        <f>IFERROR(VLOOKUP(Tableau5[[#This Row],[Numéro]],Tableau3Bandes[],3,0),"")</f>
        <v/>
      </c>
      <c r="O109" s="1" t="str">
        <f>IFERROR(VLOOKUP(Tableau5[[#This Row],[Numéro]],Tableau3Bandes[],4,0),"")</f>
        <v/>
      </c>
      <c r="P109" s="1" t="str">
        <f>IFERROR(VLOOKUP(Tableau5[[#This Row],[Numéro]],Tableau3Bandes[],5,0),"")</f>
        <v/>
      </c>
      <c r="Q109" s="1" t="str">
        <f>IFERROR(VLOOKUP(Tableau5[[#This Row],[Numéro]],Tableau3Bandes[],6,0),"")</f>
        <v/>
      </c>
      <c r="R109" s="1" t="str">
        <f>IFERROR(VLOOKUP(Tableau5[[#This Row],[Numéro]],Tableau3Bandes[],7,0),"")</f>
        <v/>
      </c>
      <c r="S109" s="28" t="str">
        <f>IFERROR(VLOOKUP(Tableau5[[#This Row],[Numéro]],TableauClass2025[],3,0),"")</f>
        <v/>
      </c>
      <c r="T109" s="27" t="str">
        <f>IFERROR(VLOOKUP(Tableau5[[#This Row],[Numéro]],TableauCadre[],3,0),"")</f>
        <v/>
      </c>
      <c r="U109" s="1" t="str">
        <f>IFERROR(VLOOKUP(Tableau5[[#This Row],[Numéro]],TableauCadre[],4,0),"")</f>
        <v/>
      </c>
      <c r="V109" s="1" t="str">
        <f>IFERROR(VLOOKUP(Tableau5[[#This Row],[Numéro]],TableauCadre[],5,0),"")</f>
        <v/>
      </c>
      <c r="W109" s="1" t="str">
        <f>IFERROR(VLOOKUP(Tableau5[[#This Row],[Numéro]],TableauCadre[],6,0),"")</f>
        <v/>
      </c>
      <c r="X109" s="28" t="str">
        <f>IFERROR(VLOOKUP(Tableau5[[#This Row],[Numéro]],TableauCadre[],7,0),"")</f>
        <v/>
      </c>
    </row>
    <row r="110" spans="1:24" hidden="1" x14ac:dyDescent="0.25">
      <c r="A110" s="1" t="str">
        <f>IF(double!T107=0,"",double!T107)</f>
        <v>015046 S</v>
      </c>
      <c r="B110" s="1" t="str">
        <f>IF(Tableau5[[#This Row],[Numéro]]="","",double!U107)</f>
        <v>BLOSSE NICOLAS</v>
      </c>
      <c r="C110" s="23" t="str">
        <f>double!V107</f>
        <v>11044 – SAINT-DIE DES VOSGES BILLARD</v>
      </c>
      <c r="D110" s="27" t="str">
        <f>IFERROR(VLOOKUP(Tableau5[[#This Row],[Numéro]],TableauLibre[],3,0),"")</f>
        <v>R3</v>
      </c>
      <c r="E110" s="1">
        <f>IFERROR(VLOOKUP(Tableau5[[#This Row],[Numéro]],TableauLibre[],4,0),"")</f>
        <v>1</v>
      </c>
      <c r="F110" s="1">
        <f>IFERROR(VLOOKUP(Tableau5[[#This Row],[Numéro]],TableauLibre[],5,0),"")</f>
        <v>1.95</v>
      </c>
      <c r="G110" s="1">
        <f>IFERROR(VLOOKUP(Tableau5[[#This Row],[Numéro]],TableauLibre[],6,0),"")</f>
        <v>1.56</v>
      </c>
      <c r="H110" s="28">
        <f>IFERROR(VLOOKUP(Tableau5[[#This Row],[Numéro]],TableauLibre[],7,0),"")</f>
        <v>2010</v>
      </c>
      <c r="I110" s="27" t="str">
        <f>IFERROR(VLOOKUP(Tableau5[[#This Row],[Numéro]],TableauBande[],3,0),"")</f>
        <v/>
      </c>
      <c r="J110" s="1" t="str">
        <f>IFERROR(VLOOKUP(Tableau5[[#This Row],[Numéro]],TableauBande[],4,0),"")</f>
        <v/>
      </c>
      <c r="K110" s="1" t="str">
        <f>IFERROR(VLOOKUP(Tableau5[[#This Row],[Numéro]],TableauBande[],5,0),"")</f>
        <v/>
      </c>
      <c r="L110" s="1" t="str">
        <f>IFERROR(VLOOKUP(Tableau5[[#This Row],[Numéro]],TableauBande[],6,0),"")</f>
        <v/>
      </c>
      <c r="M110" s="28" t="str">
        <f>IFERROR(VLOOKUP(Tableau5[[#This Row],[Numéro]],TableauBande[],7,0),"")</f>
        <v/>
      </c>
      <c r="N110" s="1" t="str">
        <f>IFERROR(VLOOKUP(Tableau5[[#This Row],[Numéro]],Tableau3Bandes[],3,0),"")</f>
        <v xml:space="preserve">R1 </v>
      </c>
      <c r="O110" s="1">
        <f>IFERROR(VLOOKUP(Tableau5[[#This Row],[Numéro]],Tableau3Bandes[],4,0),"")</f>
        <v>1</v>
      </c>
      <c r="P110" s="1">
        <f>IFERROR(VLOOKUP(Tableau5[[#This Row],[Numéro]],Tableau3Bandes[],5,0),"")</f>
        <v>0.38500000000000001</v>
      </c>
      <c r="Q110" s="1">
        <f>IFERROR(VLOOKUP(Tableau5[[#This Row],[Numéro]],Tableau3Bandes[],6,0),"")</f>
        <v>0.33100000000000002</v>
      </c>
      <c r="R110" s="1">
        <f>IFERROR(VLOOKUP(Tableau5[[#This Row],[Numéro]],Tableau3Bandes[],7,0),"")</f>
        <v>2015</v>
      </c>
      <c r="S110" s="28" t="str">
        <f>IFERROR(VLOOKUP(Tableau5[[#This Row],[Numéro]],TableauClass2025[],3,0),"")</f>
        <v/>
      </c>
      <c r="T110" s="27" t="str">
        <f>IFERROR(VLOOKUP(Tableau5[[#This Row],[Numéro]],TableauCadre[],3,0),"")</f>
        <v/>
      </c>
      <c r="U110" s="1" t="str">
        <f>IFERROR(VLOOKUP(Tableau5[[#This Row],[Numéro]],TableauCadre[],4,0),"")</f>
        <v/>
      </c>
      <c r="V110" s="1" t="str">
        <f>IFERROR(VLOOKUP(Tableau5[[#This Row],[Numéro]],TableauCadre[],5,0),"")</f>
        <v/>
      </c>
      <c r="W110" s="1" t="str">
        <f>IFERROR(VLOOKUP(Tableau5[[#This Row],[Numéro]],TableauCadre[],6,0),"")</f>
        <v/>
      </c>
      <c r="X110" s="28" t="str">
        <f>IFERROR(VLOOKUP(Tableau5[[#This Row],[Numéro]],TableauCadre[],7,0),"")</f>
        <v/>
      </c>
    </row>
    <row r="111" spans="1:24" hidden="1" x14ac:dyDescent="0.25">
      <c r="A111" s="1" t="str">
        <f>IF(double!T108=0,"",double!T108)</f>
        <v>129694 G</v>
      </c>
      <c r="B111" s="1" t="str">
        <f>IF(Tableau5[[#This Row],[Numéro]]="","",double!U108)</f>
        <v>BLOSSE THOMAS</v>
      </c>
      <c r="C111" s="23" t="str">
        <f>double!V108</f>
        <v>11044 – SAINT-DIE DES VOSGES BILLARD</v>
      </c>
      <c r="D111" s="27" t="str">
        <f>IFERROR(VLOOKUP(Tableau5[[#This Row],[Numéro]],TableauLibre[],3,0),"")</f>
        <v>R4</v>
      </c>
      <c r="E111" s="1">
        <f>IFERROR(VLOOKUP(Tableau5[[#This Row],[Numéro]],TableauLibre[],4,0),"")</f>
        <v>1</v>
      </c>
      <c r="F111" s="1">
        <f>IFERROR(VLOOKUP(Tableau5[[#This Row],[Numéro]],TableauLibre[],5,0),"")</f>
        <v>0.38</v>
      </c>
      <c r="G111" s="1">
        <f>IFERROR(VLOOKUP(Tableau5[[#This Row],[Numéro]],TableauLibre[],6,0),"")</f>
        <v>0.3</v>
      </c>
      <c r="H111" s="28">
        <f>IFERROR(VLOOKUP(Tableau5[[#This Row],[Numéro]],TableauLibre[],7,0),"")</f>
        <v>2011</v>
      </c>
      <c r="I111" s="27" t="str">
        <f>IFERROR(VLOOKUP(Tableau5[[#This Row],[Numéro]],TableauBande[],3,0),"")</f>
        <v/>
      </c>
      <c r="J111" s="1" t="str">
        <f>IFERROR(VLOOKUP(Tableau5[[#This Row],[Numéro]],TableauBande[],4,0),"")</f>
        <v/>
      </c>
      <c r="K111" s="1" t="str">
        <f>IFERROR(VLOOKUP(Tableau5[[#This Row],[Numéro]],TableauBande[],5,0),"")</f>
        <v/>
      </c>
      <c r="L111" s="1" t="str">
        <f>IFERROR(VLOOKUP(Tableau5[[#This Row],[Numéro]],TableauBande[],6,0),"")</f>
        <v/>
      </c>
      <c r="M111" s="28" t="str">
        <f>IFERROR(VLOOKUP(Tableau5[[#This Row],[Numéro]],TableauBande[],7,0),"")</f>
        <v/>
      </c>
      <c r="N111" s="1" t="str">
        <f>IFERROR(VLOOKUP(Tableau5[[#This Row],[Numéro]],Tableau3Bandes[],3,0),"")</f>
        <v/>
      </c>
      <c r="O111" s="1" t="str">
        <f>IFERROR(VLOOKUP(Tableau5[[#This Row],[Numéro]],Tableau3Bandes[],4,0),"")</f>
        <v/>
      </c>
      <c r="P111" s="1" t="str">
        <f>IFERROR(VLOOKUP(Tableau5[[#This Row],[Numéro]],Tableau3Bandes[],5,0),"")</f>
        <v/>
      </c>
      <c r="Q111" s="1" t="str">
        <f>IFERROR(VLOOKUP(Tableau5[[#This Row],[Numéro]],Tableau3Bandes[],6,0),"")</f>
        <v/>
      </c>
      <c r="R111" s="1" t="str">
        <f>IFERROR(VLOOKUP(Tableau5[[#This Row],[Numéro]],Tableau3Bandes[],7,0),"")</f>
        <v/>
      </c>
      <c r="S111" s="28" t="str">
        <f>IFERROR(VLOOKUP(Tableau5[[#This Row],[Numéro]],TableauClass2025[],3,0),"")</f>
        <v/>
      </c>
      <c r="T111" s="27" t="str">
        <f>IFERROR(VLOOKUP(Tableau5[[#This Row],[Numéro]],TableauCadre[],3,0),"")</f>
        <v/>
      </c>
      <c r="U111" s="1" t="str">
        <f>IFERROR(VLOOKUP(Tableau5[[#This Row],[Numéro]],TableauCadre[],4,0),"")</f>
        <v/>
      </c>
      <c r="V111" s="1" t="str">
        <f>IFERROR(VLOOKUP(Tableau5[[#This Row],[Numéro]],TableauCadre[],5,0),"")</f>
        <v/>
      </c>
      <c r="W111" s="1" t="str">
        <f>IFERROR(VLOOKUP(Tableau5[[#This Row],[Numéro]],TableauCadre[],6,0),"")</f>
        <v/>
      </c>
      <c r="X111" s="28" t="str">
        <f>IFERROR(VLOOKUP(Tableau5[[#This Row],[Numéro]],TableauCadre[],7,0),"")</f>
        <v/>
      </c>
    </row>
    <row r="112" spans="1:24" hidden="1" x14ac:dyDescent="0.25">
      <c r="A112" s="1" t="str">
        <f>IF(double!T109=0,"",double!T109)</f>
        <v>145718 O</v>
      </c>
      <c r="B112" s="1" t="str">
        <f>IF(Tableau5[[#This Row],[Numéro]]="","",double!U109)</f>
        <v>BOCAGE FLORENT</v>
      </c>
      <c r="C112" s="23" t="str">
        <f>double!V109</f>
        <v>11029 – BILLARD CLUB MUSSIPONTAIN</v>
      </c>
      <c r="D112" s="27" t="str">
        <f>IFERROR(VLOOKUP(Tableau5[[#This Row],[Numéro]],TableauLibre[],3,0),"")</f>
        <v>R4</v>
      </c>
      <c r="E112" s="1">
        <f>IFERROR(VLOOKUP(Tableau5[[#This Row],[Numéro]],TableauLibre[],4,0),"")</f>
        <v>1</v>
      </c>
      <c r="F112" s="1">
        <f>IFERROR(VLOOKUP(Tableau5[[#This Row],[Numéro]],TableauLibre[],5,0),"")</f>
        <v>0.21</v>
      </c>
      <c r="G112" s="1">
        <f>IFERROR(VLOOKUP(Tableau5[[#This Row],[Numéro]],TableauLibre[],6,0),"")</f>
        <v>0.17</v>
      </c>
      <c r="H112" s="28">
        <f>IFERROR(VLOOKUP(Tableau5[[#This Row],[Numéro]],TableauLibre[],7,0),"")</f>
        <v>2012</v>
      </c>
      <c r="I112" s="27" t="str">
        <f>IFERROR(VLOOKUP(Tableau5[[#This Row],[Numéro]],TableauBande[],3,0),"")</f>
        <v/>
      </c>
      <c r="J112" s="1" t="str">
        <f>IFERROR(VLOOKUP(Tableau5[[#This Row],[Numéro]],TableauBande[],4,0),"")</f>
        <v/>
      </c>
      <c r="K112" s="1" t="str">
        <f>IFERROR(VLOOKUP(Tableau5[[#This Row],[Numéro]],TableauBande[],5,0),"")</f>
        <v/>
      </c>
      <c r="L112" s="1" t="str">
        <f>IFERROR(VLOOKUP(Tableau5[[#This Row],[Numéro]],TableauBande[],6,0),"")</f>
        <v/>
      </c>
      <c r="M112" s="28" t="str">
        <f>IFERROR(VLOOKUP(Tableau5[[#This Row],[Numéro]],TableauBande[],7,0),"")</f>
        <v/>
      </c>
      <c r="N112" s="1" t="str">
        <f>IFERROR(VLOOKUP(Tableau5[[#This Row],[Numéro]],Tableau3Bandes[],3,0),"")</f>
        <v/>
      </c>
      <c r="O112" s="1" t="str">
        <f>IFERROR(VLOOKUP(Tableau5[[#This Row],[Numéro]],Tableau3Bandes[],4,0),"")</f>
        <v/>
      </c>
      <c r="P112" s="1" t="str">
        <f>IFERROR(VLOOKUP(Tableau5[[#This Row],[Numéro]],Tableau3Bandes[],5,0),"")</f>
        <v/>
      </c>
      <c r="Q112" s="1" t="str">
        <f>IFERROR(VLOOKUP(Tableau5[[#This Row],[Numéro]],Tableau3Bandes[],6,0),"")</f>
        <v/>
      </c>
      <c r="R112" s="1" t="str">
        <f>IFERROR(VLOOKUP(Tableau5[[#This Row],[Numéro]],Tableau3Bandes[],7,0),"")</f>
        <v/>
      </c>
      <c r="S112" s="28" t="str">
        <f>IFERROR(VLOOKUP(Tableau5[[#This Row],[Numéro]],TableauClass2025[],3,0),"")</f>
        <v/>
      </c>
      <c r="T112" s="27" t="str">
        <f>IFERROR(VLOOKUP(Tableau5[[#This Row],[Numéro]],TableauCadre[],3,0),"")</f>
        <v/>
      </c>
      <c r="U112" s="1" t="str">
        <f>IFERROR(VLOOKUP(Tableau5[[#This Row],[Numéro]],TableauCadre[],4,0),"")</f>
        <v/>
      </c>
      <c r="V112" s="1" t="str">
        <f>IFERROR(VLOOKUP(Tableau5[[#This Row],[Numéro]],TableauCadre[],5,0),"")</f>
        <v/>
      </c>
      <c r="W112" s="1" t="str">
        <f>IFERROR(VLOOKUP(Tableau5[[#This Row],[Numéro]],TableauCadre[],6,0),"")</f>
        <v/>
      </c>
      <c r="X112" s="28" t="str">
        <f>IFERROR(VLOOKUP(Tableau5[[#This Row],[Numéro]],TableauCadre[],7,0),"")</f>
        <v/>
      </c>
    </row>
    <row r="113" spans="1:24" hidden="1" x14ac:dyDescent="0.25">
      <c r="A113" s="1" t="str">
        <f>IF(double!T110=0,"",double!T110)</f>
        <v>149169 Q</v>
      </c>
      <c r="B113" s="1" t="str">
        <f>IF(Tableau5[[#This Row],[Numéro]]="","",double!U110)</f>
        <v>BOILEAU PATRICK</v>
      </c>
      <c r="C113" s="23" t="str">
        <f>double!V110</f>
        <v>01010 – B.C. LINGOLSHEIM</v>
      </c>
      <c r="D113" s="27" t="str">
        <f>IFERROR(VLOOKUP(Tableau5[[#This Row],[Numéro]],TableauLibre[],3,0),"")</f>
        <v>R3</v>
      </c>
      <c r="E113" s="1">
        <f>IFERROR(VLOOKUP(Tableau5[[#This Row],[Numéro]],TableauLibre[],4,0),"")</f>
        <v>1</v>
      </c>
      <c r="F113" s="1">
        <f>IFERROR(VLOOKUP(Tableau5[[#This Row],[Numéro]],TableauLibre[],5,0),"")</f>
        <v>1.22</v>
      </c>
      <c r="G113" s="1">
        <f>IFERROR(VLOOKUP(Tableau5[[#This Row],[Numéro]],TableauLibre[],6,0),"")</f>
        <v>0.98</v>
      </c>
      <c r="H113" s="28">
        <f>IFERROR(VLOOKUP(Tableau5[[#This Row],[Numéro]],TableauLibre[],7,0),"")</f>
        <v>2025</v>
      </c>
      <c r="I113" s="27" t="str">
        <f>IFERROR(VLOOKUP(Tableau5[[#This Row],[Numéro]],TableauBande[],3,0),"")</f>
        <v/>
      </c>
      <c r="J113" s="1" t="str">
        <f>IFERROR(VLOOKUP(Tableau5[[#This Row],[Numéro]],TableauBande[],4,0),"")</f>
        <v/>
      </c>
      <c r="K113" s="1" t="str">
        <f>IFERROR(VLOOKUP(Tableau5[[#This Row],[Numéro]],TableauBande[],5,0),"")</f>
        <v/>
      </c>
      <c r="L113" s="1" t="str">
        <f>IFERROR(VLOOKUP(Tableau5[[#This Row],[Numéro]],TableauBande[],6,0),"")</f>
        <v/>
      </c>
      <c r="M113" s="28" t="str">
        <f>IFERROR(VLOOKUP(Tableau5[[#This Row],[Numéro]],TableauBande[],7,0),"")</f>
        <v/>
      </c>
      <c r="N113" s="1" t="str">
        <f>IFERROR(VLOOKUP(Tableau5[[#This Row],[Numéro]],Tableau3Bandes[],3,0),"")</f>
        <v>R1</v>
      </c>
      <c r="O113" s="1">
        <f>IFERROR(VLOOKUP(Tableau5[[#This Row],[Numéro]],Tableau3Bandes[],4,0),"")</f>
        <v>1</v>
      </c>
      <c r="P113" s="1">
        <f>IFERROR(VLOOKUP(Tableau5[[#This Row],[Numéro]],Tableau3Bandes[],5,0),"")</f>
        <v>0.27400000000000002</v>
      </c>
      <c r="Q113" s="1">
        <f>IFERROR(VLOOKUP(Tableau5[[#This Row],[Numéro]],Tableau3Bandes[],6,0),"")</f>
        <v>0.23499999999999999</v>
      </c>
      <c r="R113" s="1">
        <f>IFERROR(VLOOKUP(Tableau5[[#This Row],[Numéro]],Tableau3Bandes[],7,0),"")</f>
        <v>2025</v>
      </c>
      <c r="S113" s="28" t="str">
        <f>IFERROR(VLOOKUP(Tableau5[[#This Row],[Numéro]],TableauClass2025[],3,0),"")</f>
        <v/>
      </c>
      <c r="T113" s="27" t="str">
        <f>IFERROR(VLOOKUP(Tableau5[[#This Row],[Numéro]],TableauCadre[],3,0),"")</f>
        <v/>
      </c>
      <c r="U113" s="1" t="str">
        <f>IFERROR(VLOOKUP(Tableau5[[#This Row],[Numéro]],TableauCadre[],4,0),"")</f>
        <v/>
      </c>
      <c r="V113" s="1" t="str">
        <f>IFERROR(VLOOKUP(Tableau5[[#This Row],[Numéro]],TableauCadre[],5,0),"")</f>
        <v/>
      </c>
      <c r="W113" s="1" t="str">
        <f>IFERROR(VLOOKUP(Tableau5[[#This Row],[Numéro]],TableauCadre[],6,0),"")</f>
        <v/>
      </c>
      <c r="X113" s="28" t="str">
        <f>IFERROR(VLOOKUP(Tableau5[[#This Row],[Numéro]],TableauCadre[],7,0),"")</f>
        <v/>
      </c>
    </row>
    <row r="114" spans="1:24" hidden="1" x14ac:dyDescent="0.25">
      <c r="A114" s="1" t="str">
        <f>IF(double!T111=0,"",double!T111)</f>
        <v>137304 Y</v>
      </c>
      <c r="B114" s="1" t="str">
        <f>IF(Tableau5[[#This Row],[Numéro]]="","",double!U111)</f>
        <v>BOISSELLE CHRISTIAN</v>
      </c>
      <c r="C114" s="23" t="str">
        <f>double!V111</f>
        <v>01070 – FCM BILLARD</v>
      </c>
      <c r="D114" s="27" t="str">
        <f>IFERROR(VLOOKUP(Tableau5[[#This Row],[Numéro]],TableauLibre[],3,0),"")</f>
        <v>R2</v>
      </c>
      <c r="E114" s="1">
        <f>IFERROR(VLOOKUP(Tableau5[[#This Row],[Numéro]],TableauLibre[],4,0),"")</f>
        <v>1</v>
      </c>
      <c r="F114" s="1">
        <f>IFERROR(VLOOKUP(Tableau5[[#This Row],[Numéro]],TableauLibre[],5,0),"")</f>
        <v>2.61</v>
      </c>
      <c r="G114" s="1">
        <f>IFERROR(VLOOKUP(Tableau5[[#This Row],[Numéro]],TableauLibre[],6,0),"")</f>
        <v>2.09</v>
      </c>
      <c r="H114" s="28">
        <f>IFERROR(VLOOKUP(Tableau5[[#This Row],[Numéro]],TableauLibre[],7,0),"")</f>
        <v>2025</v>
      </c>
      <c r="I114" s="27" t="str">
        <f>IFERROR(VLOOKUP(Tableau5[[#This Row],[Numéro]],TableauBande[],3,0),"")</f>
        <v/>
      </c>
      <c r="J114" s="1" t="str">
        <f>IFERROR(VLOOKUP(Tableau5[[#This Row],[Numéro]],TableauBande[],4,0),"")</f>
        <v/>
      </c>
      <c r="K114" s="1" t="str">
        <f>IFERROR(VLOOKUP(Tableau5[[#This Row],[Numéro]],TableauBande[],5,0),"")</f>
        <v/>
      </c>
      <c r="L114" s="1" t="str">
        <f>IFERROR(VLOOKUP(Tableau5[[#This Row],[Numéro]],TableauBande[],6,0),"")</f>
        <v/>
      </c>
      <c r="M114" s="28" t="str">
        <f>IFERROR(VLOOKUP(Tableau5[[#This Row],[Numéro]],TableauBande[],7,0),"")</f>
        <v/>
      </c>
      <c r="N114" s="1" t="str">
        <f>IFERROR(VLOOKUP(Tableau5[[#This Row],[Numéro]],Tableau3Bandes[],3,0),"")</f>
        <v>N3</v>
      </c>
      <c r="O114" s="1">
        <f>IFERROR(VLOOKUP(Tableau5[[#This Row],[Numéro]],Tableau3Bandes[],4,0),"")</f>
        <v>1</v>
      </c>
      <c r="P114" s="1">
        <f>IFERROR(VLOOKUP(Tableau5[[#This Row],[Numéro]],Tableau3Bandes[],5,0),"")</f>
        <v>0.46100000000000002</v>
      </c>
      <c r="Q114" s="1">
        <f>IFERROR(VLOOKUP(Tableau5[[#This Row],[Numéro]],Tableau3Bandes[],6,0),"")</f>
        <v>0.39700000000000002</v>
      </c>
      <c r="R114" s="1">
        <f>IFERROR(VLOOKUP(Tableau5[[#This Row],[Numéro]],Tableau3Bandes[],7,0),"")</f>
        <v>2017</v>
      </c>
      <c r="S114" s="28" t="str">
        <f>IFERROR(VLOOKUP(Tableau5[[#This Row],[Numéro]],TableauClass2025[],3,0),"")</f>
        <v/>
      </c>
      <c r="T114" s="27" t="str">
        <f>IFERROR(VLOOKUP(Tableau5[[#This Row],[Numéro]],TableauCadre[],3,0),"")</f>
        <v>R1</v>
      </c>
      <c r="U114" s="1">
        <f>IFERROR(VLOOKUP(Tableau5[[#This Row],[Numéro]],TableauCadre[],4,0),"")</f>
        <v>1</v>
      </c>
      <c r="V114" s="1">
        <f>IFERROR(VLOOKUP(Tableau5[[#This Row],[Numéro]],TableauCadre[],5,0),"")</f>
        <v>2.9</v>
      </c>
      <c r="W114" s="1">
        <f>IFERROR(VLOOKUP(Tableau5[[#This Row],[Numéro]],TableauCadre[],6,0),"")</f>
        <v>2.3199999999999998</v>
      </c>
      <c r="X114" s="28">
        <f>IFERROR(VLOOKUP(Tableau5[[#This Row],[Numéro]],TableauCadre[],7,0),"")</f>
        <v>2011</v>
      </c>
    </row>
    <row r="115" spans="1:24" hidden="1" x14ac:dyDescent="0.25">
      <c r="A115" s="1" t="str">
        <f>IF(double!T112=0,"",double!T112)</f>
        <v>102799 V</v>
      </c>
      <c r="B115" s="1" t="str">
        <f>IF(Tableau5[[#This Row],[Numéro]]="","",double!U112)</f>
        <v>BOISSON CLAUDE</v>
      </c>
      <c r="C115" s="23" t="str">
        <f>double!V112</f>
        <v>11052 – BILLARD CLUB FRIGNICOURT</v>
      </c>
      <c r="D115" s="27" t="str">
        <f>IFERROR(VLOOKUP(Tableau5[[#This Row],[Numéro]],TableauLibre[],3,0),"")</f>
        <v>R3</v>
      </c>
      <c r="E115" s="1">
        <f>IFERROR(VLOOKUP(Tableau5[[#This Row],[Numéro]],TableauLibre[],4,0),"")</f>
        <v>1</v>
      </c>
      <c r="F115" s="1">
        <f>IFERROR(VLOOKUP(Tableau5[[#This Row],[Numéro]],TableauLibre[],5,0),"")</f>
        <v>2.2200000000000002</v>
      </c>
      <c r="G115" s="1">
        <f>IFERROR(VLOOKUP(Tableau5[[#This Row],[Numéro]],TableauLibre[],6,0),"")</f>
        <v>1.77</v>
      </c>
      <c r="H115" s="28">
        <f>IFERROR(VLOOKUP(Tableau5[[#This Row],[Numéro]],TableauLibre[],7,0),"")</f>
        <v>2017</v>
      </c>
      <c r="I115" s="27" t="str">
        <f>IFERROR(VLOOKUP(Tableau5[[#This Row],[Numéro]],TableauBande[],3,0),"")</f>
        <v/>
      </c>
      <c r="J115" s="1" t="str">
        <f>IFERROR(VLOOKUP(Tableau5[[#This Row],[Numéro]],TableauBande[],4,0),"")</f>
        <v/>
      </c>
      <c r="K115" s="1" t="str">
        <f>IFERROR(VLOOKUP(Tableau5[[#This Row],[Numéro]],TableauBande[],5,0),"")</f>
        <v/>
      </c>
      <c r="L115" s="1" t="str">
        <f>IFERROR(VLOOKUP(Tableau5[[#This Row],[Numéro]],TableauBande[],6,0),"")</f>
        <v/>
      </c>
      <c r="M115" s="28" t="str">
        <f>IFERROR(VLOOKUP(Tableau5[[#This Row],[Numéro]],TableauBande[],7,0),"")</f>
        <v/>
      </c>
      <c r="N115" s="1" t="str">
        <f>IFERROR(VLOOKUP(Tableau5[[#This Row],[Numéro]],Tableau3Bandes[],3,0),"")</f>
        <v>N3</v>
      </c>
      <c r="O115" s="1">
        <f>IFERROR(VLOOKUP(Tableau5[[#This Row],[Numéro]],Tableau3Bandes[],4,0),"")</f>
        <v>1</v>
      </c>
      <c r="P115" s="1">
        <f>IFERROR(VLOOKUP(Tableau5[[#This Row],[Numéro]],Tableau3Bandes[],5,0),"")</f>
        <v>0.41799999999999998</v>
      </c>
      <c r="Q115" s="1">
        <f>IFERROR(VLOOKUP(Tableau5[[#This Row],[Numéro]],Tableau3Bandes[],6,0),"")</f>
        <v>0.35899999999999999</v>
      </c>
      <c r="R115" s="1">
        <f>IFERROR(VLOOKUP(Tableau5[[#This Row],[Numéro]],Tableau3Bandes[],7,0),"")</f>
        <v>2017</v>
      </c>
      <c r="S115" s="28" t="str">
        <f>IFERROR(VLOOKUP(Tableau5[[#This Row],[Numéro]],TableauClass2025[],3,0),"")</f>
        <v/>
      </c>
      <c r="T115" s="27" t="str">
        <f>IFERROR(VLOOKUP(Tableau5[[#This Row],[Numéro]],TableauCadre[],3,0),"")</f>
        <v/>
      </c>
      <c r="U115" s="1" t="str">
        <f>IFERROR(VLOOKUP(Tableau5[[#This Row],[Numéro]],TableauCadre[],4,0),"")</f>
        <v/>
      </c>
      <c r="V115" s="1" t="str">
        <f>IFERROR(VLOOKUP(Tableau5[[#This Row],[Numéro]],TableauCadre[],5,0),"")</f>
        <v/>
      </c>
      <c r="W115" s="1" t="str">
        <f>IFERROR(VLOOKUP(Tableau5[[#This Row],[Numéro]],TableauCadre[],6,0),"")</f>
        <v/>
      </c>
      <c r="X115" s="28" t="str">
        <f>IFERROR(VLOOKUP(Tableau5[[#This Row],[Numéro]],TableauCadre[],7,0),"")</f>
        <v/>
      </c>
    </row>
    <row r="116" spans="1:24" hidden="1" x14ac:dyDescent="0.25">
      <c r="A116" s="1" t="str">
        <f>IF(double!T113=0,"",double!T113)</f>
        <v>010467 P</v>
      </c>
      <c r="B116" s="1" t="str">
        <f>IF(Tableau5[[#This Row],[Numéro]]="","",double!U113)</f>
        <v>BOLLINGER JEANNOT</v>
      </c>
      <c r="C116" s="23" t="str">
        <f>double!V113</f>
        <v>01041 – COLMAR BILLARD CLUB 71</v>
      </c>
      <c r="D116" s="27" t="str">
        <f>IFERROR(VLOOKUP(Tableau5[[#This Row],[Numéro]],TableauLibre[],3,0),"")</f>
        <v>R3</v>
      </c>
      <c r="E116" s="1">
        <f>IFERROR(VLOOKUP(Tableau5[[#This Row],[Numéro]],TableauLibre[],4,0),"")</f>
        <v>1</v>
      </c>
      <c r="F116" s="1">
        <f>IFERROR(VLOOKUP(Tableau5[[#This Row],[Numéro]],TableauLibre[],5,0),"")</f>
        <v>1.41</v>
      </c>
      <c r="G116" s="1">
        <f>IFERROR(VLOOKUP(Tableau5[[#This Row],[Numéro]],TableauLibre[],6,0),"")</f>
        <v>1.1299999999999999</v>
      </c>
      <c r="H116" s="28">
        <f>IFERROR(VLOOKUP(Tableau5[[#This Row],[Numéro]],TableauLibre[],7,0),"")</f>
        <v>2025</v>
      </c>
      <c r="I116" s="27" t="str">
        <f>IFERROR(VLOOKUP(Tableau5[[#This Row],[Numéro]],TableauBande[],3,0),"")</f>
        <v/>
      </c>
      <c r="J116" s="1" t="str">
        <f>IFERROR(VLOOKUP(Tableau5[[#This Row],[Numéro]],TableauBande[],4,0),"")</f>
        <v/>
      </c>
      <c r="K116" s="1" t="str">
        <f>IFERROR(VLOOKUP(Tableau5[[#This Row],[Numéro]],TableauBande[],5,0),"")</f>
        <v/>
      </c>
      <c r="L116" s="1" t="str">
        <f>IFERROR(VLOOKUP(Tableau5[[#This Row],[Numéro]],TableauBande[],6,0),"")</f>
        <v/>
      </c>
      <c r="M116" s="28" t="str">
        <f>IFERROR(VLOOKUP(Tableau5[[#This Row],[Numéro]],TableauBande[],7,0),"")</f>
        <v/>
      </c>
      <c r="N116" s="1" t="str">
        <f>IFERROR(VLOOKUP(Tableau5[[#This Row],[Numéro]],Tableau3Bandes[],3,0),"")</f>
        <v/>
      </c>
      <c r="O116" s="1" t="str">
        <f>IFERROR(VLOOKUP(Tableau5[[#This Row],[Numéro]],Tableau3Bandes[],4,0),"")</f>
        <v/>
      </c>
      <c r="P116" s="1" t="str">
        <f>IFERROR(VLOOKUP(Tableau5[[#This Row],[Numéro]],Tableau3Bandes[],5,0),"")</f>
        <v/>
      </c>
      <c r="Q116" s="1" t="str">
        <f>IFERROR(VLOOKUP(Tableau5[[#This Row],[Numéro]],Tableau3Bandes[],6,0),"")</f>
        <v/>
      </c>
      <c r="R116" s="1" t="str">
        <f>IFERROR(VLOOKUP(Tableau5[[#This Row],[Numéro]],Tableau3Bandes[],7,0),"")</f>
        <v/>
      </c>
      <c r="S116" s="28" t="str">
        <f>IFERROR(VLOOKUP(Tableau5[[#This Row],[Numéro]],TableauClass2025[],3,0),"")</f>
        <v/>
      </c>
      <c r="T116" s="27" t="str">
        <f>IFERROR(VLOOKUP(Tableau5[[#This Row],[Numéro]],TableauCadre[],3,0),"")</f>
        <v/>
      </c>
      <c r="U116" s="1" t="str">
        <f>IFERROR(VLOOKUP(Tableau5[[#This Row],[Numéro]],TableauCadre[],4,0),"")</f>
        <v/>
      </c>
      <c r="V116" s="1" t="str">
        <f>IFERROR(VLOOKUP(Tableau5[[#This Row],[Numéro]],TableauCadre[],5,0),"")</f>
        <v/>
      </c>
      <c r="W116" s="1" t="str">
        <f>IFERROR(VLOOKUP(Tableau5[[#This Row],[Numéro]],TableauCadre[],6,0),"")</f>
        <v/>
      </c>
      <c r="X116" s="28" t="str">
        <f>IFERROR(VLOOKUP(Tableau5[[#This Row],[Numéro]],TableauCadre[],7,0),"")</f>
        <v/>
      </c>
    </row>
    <row r="117" spans="1:24" x14ac:dyDescent="0.25">
      <c r="A117" s="1" t="str">
        <f>IF(double!T91=0,"",double!T91)</f>
        <v>015235 Z</v>
      </c>
      <c r="B117" s="1" t="str">
        <f>IF(Tableau5[[#This Row],[Numéro]]="","",double!U91)</f>
        <v>BIERMANN JEAN MARIE</v>
      </c>
      <c r="C117" s="23" t="str">
        <f>double!V91</f>
        <v>11066 – BILLARD CLUB GANDRANGE</v>
      </c>
      <c r="D117" s="27" t="str">
        <f>IFERROR(VLOOKUP(Tableau5[[#This Row],[Numéro]],TableauLibre[],3,0),"")</f>
        <v>R4</v>
      </c>
      <c r="E117" s="1">
        <f>IFERROR(VLOOKUP(Tableau5[[#This Row],[Numéro]],TableauLibre[],4,0),"")</f>
        <v>1</v>
      </c>
      <c r="F117" s="1">
        <f>IFERROR(VLOOKUP(Tableau5[[#This Row],[Numéro]],TableauLibre[],5,0),"")</f>
        <v>0.92</v>
      </c>
      <c r="G117" s="1">
        <f>IFERROR(VLOOKUP(Tableau5[[#This Row],[Numéro]],TableauLibre[],6,0),"")</f>
        <v>0.74</v>
      </c>
      <c r="H117" s="28">
        <f>IFERROR(VLOOKUP(Tableau5[[#This Row],[Numéro]],TableauLibre[],7,0),"")</f>
        <v>2012</v>
      </c>
      <c r="I117" s="27" t="str">
        <f>IFERROR(VLOOKUP(Tableau5[[#This Row],[Numéro]],TableauBande[],3,0),"")</f>
        <v/>
      </c>
      <c r="J117" s="1" t="str">
        <f>IFERROR(VLOOKUP(Tableau5[[#This Row],[Numéro]],TableauBande[],4,0),"")</f>
        <v/>
      </c>
      <c r="K117" s="1" t="str">
        <f>IFERROR(VLOOKUP(Tableau5[[#This Row],[Numéro]],TableauBande[],5,0),"")</f>
        <v/>
      </c>
      <c r="L117" s="1" t="str">
        <f>IFERROR(VLOOKUP(Tableau5[[#This Row],[Numéro]],TableauBande[],6,0),"")</f>
        <v/>
      </c>
      <c r="M117" s="28" t="str">
        <f>IFERROR(VLOOKUP(Tableau5[[#This Row],[Numéro]],TableauBande[],7,0),"")</f>
        <v/>
      </c>
      <c r="N117" s="1" t="str">
        <f>IFERROR(VLOOKUP(Tableau5[[#This Row],[Numéro]],Tableau3Bandes[],3,0),"")</f>
        <v/>
      </c>
      <c r="O117" s="1" t="str">
        <f>IFERROR(VLOOKUP(Tableau5[[#This Row],[Numéro]],Tableau3Bandes[],4,0),"")</f>
        <v/>
      </c>
      <c r="P117" s="1" t="str">
        <f>IFERROR(VLOOKUP(Tableau5[[#This Row],[Numéro]],Tableau3Bandes[],5,0),"")</f>
        <v/>
      </c>
      <c r="Q117" s="1" t="str">
        <f>IFERROR(VLOOKUP(Tableau5[[#This Row],[Numéro]],Tableau3Bandes[],6,0),"")</f>
        <v/>
      </c>
      <c r="R117" s="1" t="str">
        <f>IFERROR(VLOOKUP(Tableau5[[#This Row],[Numéro]],Tableau3Bandes[],7,0),"")</f>
        <v/>
      </c>
      <c r="S117" s="28" t="str">
        <f>IFERROR(VLOOKUP(Tableau5[[#This Row],[Numéro]],TableauClass2025[],3,0),"")</f>
        <v/>
      </c>
      <c r="T117" s="27" t="str">
        <f>IFERROR(VLOOKUP(Tableau5[[#This Row],[Numéro]],TableauCadre[],3,0),"")</f>
        <v/>
      </c>
      <c r="U117" s="1" t="str">
        <f>IFERROR(VLOOKUP(Tableau5[[#This Row],[Numéro]],TableauCadre[],4,0),"")</f>
        <v/>
      </c>
      <c r="V117" s="1" t="str">
        <f>IFERROR(VLOOKUP(Tableau5[[#This Row],[Numéro]],TableauCadre[],5,0),"")</f>
        <v/>
      </c>
      <c r="W117" s="1" t="str">
        <f>IFERROR(VLOOKUP(Tableau5[[#This Row],[Numéro]],TableauCadre[],6,0),"")</f>
        <v/>
      </c>
      <c r="X117" s="28" t="str">
        <f>IFERROR(VLOOKUP(Tableau5[[#This Row],[Numéro]],TableauCadre[],7,0),"")</f>
        <v/>
      </c>
    </row>
    <row r="118" spans="1:24" hidden="1" x14ac:dyDescent="0.25">
      <c r="A118" s="1" t="str">
        <f>IF(double!T115=0,"",double!T115)</f>
        <v>012622 M</v>
      </c>
      <c r="B118" s="1" t="str">
        <f>IF(Tableau5[[#This Row],[Numéro]]="","",double!U115)</f>
        <v>BONFILS XAVIER</v>
      </c>
      <c r="C118" s="23" t="str">
        <f>double!V115</f>
        <v>05043 – ACAD. TAPIS VERT DE REIMS</v>
      </c>
      <c r="D118" s="27" t="str">
        <f>IFERROR(VLOOKUP(Tableau5[[#This Row],[Numéro]],TableauLibre[],3,0),"")</f>
        <v>N3</v>
      </c>
      <c r="E118" s="1">
        <f>IFERROR(VLOOKUP(Tableau5[[#This Row],[Numéro]],TableauLibre[],4,0),"")</f>
        <v>1</v>
      </c>
      <c r="F118" s="1">
        <f>IFERROR(VLOOKUP(Tableau5[[#This Row],[Numéro]],TableauLibre[],5,0),"")</f>
        <v>9.84</v>
      </c>
      <c r="G118" s="1">
        <f>IFERROR(VLOOKUP(Tableau5[[#This Row],[Numéro]],TableauLibre[],6,0),"")</f>
        <v>7.87</v>
      </c>
      <c r="H118" s="28">
        <f>IFERROR(VLOOKUP(Tableau5[[#This Row],[Numéro]],TableauLibre[],7,0),"")</f>
        <v>2023</v>
      </c>
      <c r="I118" s="27" t="str">
        <f>IFERROR(VLOOKUP(Tableau5[[#This Row],[Numéro]],TableauBande[],3,0),"")</f>
        <v xml:space="preserve">N2 </v>
      </c>
      <c r="J118" s="1">
        <f>IFERROR(VLOOKUP(Tableau5[[#This Row],[Numéro]],TableauBande[],4,0),"")</f>
        <v>1</v>
      </c>
      <c r="K118" s="1" t="str">
        <f>IFERROR(VLOOKUP(Tableau5[[#This Row],[Numéro]],TableauBande[],5,0),"")</f>
        <v>—</v>
      </c>
      <c r="L118" s="1">
        <f>IFERROR(VLOOKUP(Tableau5[[#This Row],[Numéro]],TableauBande[],6,0),"")</f>
        <v>2.08</v>
      </c>
      <c r="M118" s="28">
        <f>IFERROR(VLOOKUP(Tableau5[[#This Row],[Numéro]],TableauBande[],7,0),"")</f>
        <v>2023</v>
      </c>
      <c r="N118" s="1" t="str">
        <f>IFERROR(VLOOKUP(Tableau5[[#This Row],[Numéro]],Tableau3Bandes[],3,0),"")</f>
        <v xml:space="preserve">N3 </v>
      </c>
      <c r="O118" s="1">
        <f>IFERROR(VLOOKUP(Tableau5[[#This Row],[Numéro]],Tableau3Bandes[],4,0),"")</f>
        <v>1</v>
      </c>
      <c r="P118" s="1">
        <f>IFERROR(VLOOKUP(Tableau5[[#This Row],[Numéro]],Tableau3Bandes[],5,0),"")</f>
        <v>0.47499999999999998</v>
      </c>
      <c r="Q118" s="1">
        <f>IFERROR(VLOOKUP(Tableau5[[#This Row],[Numéro]],Tableau3Bandes[],6,0),"")</f>
        <v>0.40799999999999997</v>
      </c>
      <c r="R118" s="1">
        <f>IFERROR(VLOOKUP(Tableau5[[#This Row],[Numéro]],Tableau3Bandes[],7,0),"")</f>
        <v>2022</v>
      </c>
      <c r="S118" s="28" t="str">
        <f>IFERROR(VLOOKUP(Tableau5[[#This Row],[Numéro]],TableauClass2025[],3,0),"")</f>
        <v/>
      </c>
      <c r="T118" s="27" t="str">
        <f>IFERROR(VLOOKUP(Tableau5[[#This Row],[Numéro]],TableauCadre[],3,0),"")</f>
        <v xml:space="preserve">N3 </v>
      </c>
      <c r="U118" s="1">
        <f>IFERROR(VLOOKUP(Tableau5[[#This Row],[Numéro]],TableauCadre[],4,0),"")</f>
        <v>1</v>
      </c>
      <c r="V118" s="1">
        <f>IFERROR(VLOOKUP(Tableau5[[#This Row],[Numéro]],TableauCadre[],5,0),"")</f>
        <v>6.41</v>
      </c>
      <c r="W118" s="1">
        <f>IFERROR(VLOOKUP(Tableau5[[#This Row],[Numéro]],TableauCadre[],6,0),"")</f>
        <v>5.13</v>
      </c>
      <c r="X118" s="28">
        <f>IFERROR(VLOOKUP(Tableau5[[#This Row],[Numéro]],TableauCadre[],7,0),"")</f>
        <v>2023</v>
      </c>
    </row>
    <row r="119" spans="1:24" x14ac:dyDescent="0.25">
      <c r="A119" s="1" t="str">
        <f>IF(double!T92=0,"",double!T92)</f>
        <v>168767 S</v>
      </c>
      <c r="B119" s="1" t="str">
        <f>IF(Tableau5[[#This Row],[Numéro]]="","",double!U92)</f>
        <v>BIGNON CHRISTOPHE</v>
      </c>
      <c r="C119" s="23" t="str">
        <f>double!V92</f>
        <v>11062 – CERCLE DE BILLARD FRANCAIS ST AVOLD</v>
      </c>
      <c r="D119" s="27" t="str">
        <f>IFERROR(VLOOKUP(Tableau5[[#This Row],[Numéro]],TableauLibre[],3,0),"")</f>
        <v>R4</v>
      </c>
      <c r="E119" s="1">
        <f>IFERROR(VLOOKUP(Tableau5[[#This Row],[Numéro]],TableauLibre[],4,0),"")</f>
        <v>1</v>
      </c>
      <c r="F119" s="1">
        <f>IFERROR(VLOOKUP(Tableau5[[#This Row],[Numéro]],TableauLibre[],5,0),"")</f>
        <v>1.07</v>
      </c>
      <c r="G119" s="1">
        <f>IFERROR(VLOOKUP(Tableau5[[#This Row],[Numéro]],TableauLibre[],6,0),"")</f>
        <v>0.86</v>
      </c>
      <c r="H119" s="28">
        <f>IFERROR(VLOOKUP(Tableau5[[#This Row],[Numéro]],TableauLibre[],7,0),"")</f>
        <v>2020</v>
      </c>
      <c r="I119" s="27" t="str">
        <f>IFERROR(VLOOKUP(Tableau5[[#This Row],[Numéro]],TableauBande[],3,0),"")</f>
        <v/>
      </c>
      <c r="J119" s="1" t="str">
        <f>IFERROR(VLOOKUP(Tableau5[[#This Row],[Numéro]],TableauBande[],4,0),"")</f>
        <v/>
      </c>
      <c r="K119" s="1" t="str">
        <f>IFERROR(VLOOKUP(Tableau5[[#This Row],[Numéro]],TableauBande[],5,0),"")</f>
        <v/>
      </c>
      <c r="L119" s="1" t="str">
        <f>IFERROR(VLOOKUP(Tableau5[[#This Row],[Numéro]],TableauBande[],6,0),"")</f>
        <v/>
      </c>
      <c r="M119" s="28" t="str">
        <f>IFERROR(VLOOKUP(Tableau5[[#This Row],[Numéro]],TableauBande[],7,0),"")</f>
        <v/>
      </c>
      <c r="N119" s="1" t="str">
        <f>IFERROR(VLOOKUP(Tableau5[[#This Row],[Numéro]],Tableau3Bandes[],3,0),"")</f>
        <v>R2</v>
      </c>
      <c r="O119" s="1">
        <f>IFERROR(VLOOKUP(Tableau5[[#This Row],[Numéro]],Tableau3Bandes[],4,0),"")</f>
        <v>1</v>
      </c>
      <c r="P119" s="1">
        <f>IFERROR(VLOOKUP(Tableau5[[#This Row],[Numéro]],Tableau3Bandes[],5,0),"")</f>
        <v>0.2</v>
      </c>
      <c r="Q119" s="1">
        <f>IFERROR(VLOOKUP(Tableau5[[#This Row],[Numéro]],Tableau3Bandes[],6,0),"")</f>
        <v>0.17199999999999999</v>
      </c>
      <c r="R119" s="1">
        <f>IFERROR(VLOOKUP(Tableau5[[#This Row],[Numéro]],Tableau3Bandes[],7,0),"")</f>
        <v>2020</v>
      </c>
      <c r="S119" s="28" t="str">
        <f>IFERROR(VLOOKUP(Tableau5[[#This Row],[Numéro]],TableauClass2025[],3,0),"")</f>
        <v/>
      </c>
      <c r="T119" s="27" t="str">
        <f>IFERROR(VLOOKUP(Tableau5[[#This Row],[Numéro]],TableauCadre[],3,0),"")</f>
        <v/>
      </c>
      <c r="U119" s="1" t="str">
        <f>IFERROR(VLOOKUP(Tableau5[[#This Row],[Numéro]],TableauCadre[],4,0),"")</f>
        <v/>
      </c>
      <c r="V119" s="1" t="str">
        <f>IFERROR(VLOOKUP(Tableau5[[#This Row],[Numéro]],TableauCadre[],5,0),"")</f>
        <v/>
      </c>
      <c r="W119" s="1" t="str">
        <f>IFERROR(VLOOKUP(Tableau5[[#This Row],[Numéro]],TableauCadre[],6,0),"")</f>
        <v/>
      </c>
      <c r="X119" s="28" t="str">
        <f>IFERROR(VLOOKUP(Tableau5[[#This Row],[Numéro]],TableauCadre[],7,0),"")</f>
        <v/>
      </c>
    </row>
    <row r="120" spans="1:24" hidden="1" x14ac:dyDescent="0.25">
      <c r="A120" s="1" t="str">
        <f>IF(double!T117=0,"",double!T117)</f>
        <v>011981 V</v>
      </c>
      <c r="B120" s="1" t="str">
        <f>IF(Tableau5[[#This Row],[Numéro]]="","",double!U117)</f>
        <v>BONVILLE ALEXANDRE</v>
      </c>
      <c r="C120" s="23" t="str">
        <f>double!V117</f>
        <v>05041 – BILLARD CLUB DE GRAUVES</v>
      </c>
      <c r="D120" s="27" t="str">
        <f>IFERROR(VLOOKUP(Tableau5[[#This Row],[Numéro]],TableauLibre[],3,0),"")</f>
        <v>R4</v>
      </c>
      <c r="E120" s="1">
        <f>IFERROR(VLOOKUP(Tableau5[[#This Row],[Numéro]],TableauLibre[],4,0),"")</f>
        <v>1</v>
      </c>
      <c r="F120" s="1">
        <f>IFERROR(VLOOKUP(Tableau5[[#This Row],[Numéro]],TableauLibre[],5,0),"")</f>
        <v>0.83</v>
      </c>
      <c r="G120" s="1">
        <f>IFERROR(VLOOKUP(Tableau5[[#This Row],[Numéro]],TableauLibre[],6,0),"")</f>
        <v>0.66</v>
      </c>
      <c r="H120" s="28">
        <f>IFERROR(VLOOKUP(Tableau5[[#This Row],[Numéro]],TableauLibre[],7,0),"")</f>
        <v>2024</v>
      </c>
      <c r="I120" s="27" t="str">
        <f>IFERROR(VLOOKUP(Tableau5[[#This Row],[Numéro]],TableauBande[],3,0),"")</f>
        <v/>
      </c>
      <c r="J120" s="1" t="str">
        <f>IFERROR(VLOOKUP(Tableau5[[#This Row],[Numéro]],TableauBande[],4,0),"")</f>
        <v/>
      </c>
      <c r="K120" s="1" t="str">
        <f>IFERROR(VLOOKUP(Tableau5[[#This Row],[Numéro]],TableauBande[],5,0),"")</f>
        <v/>
      </c>
      <c r="L120" s="1" t="str">
        <f>IFERROR(VLOOKUP(Tableau5[[#This Row],[Numéro]],TableauBande[],6,0),"")</f>
        <v/>
      </c>
      <c r="M120" s="28" t="str">
        <f>IFERROR(VLOOKUP(Tableau5[[#This Row],[Numéro]],TableauBande[],7,0),"")</f>
        <v/>
      </c>
      <c r="N120" s="1" t="str">
        <f>IFERROR(VLOOKUP(Tableau5[[#This Row],[Numéro]],Tableau3Bandes[],3,0),"")</f>
        <v/>
      </c>
      <c r="O120" s="1" t="str">
        <f>IFERROR(VLOOKUP(Tableau5[[#This Row],[Numéro]],Tableau3Bandes[],4,0),"")</f>
        <v/>
      </c>
      <c r="P120" s="1" t="str">
        <f>IFERROR(VLOOKUP(Tableau5[[#This Row],[Numéro]],Tableau3Bandes[],5,0),"")</f>
        <v/>
      </c>
      <c r="Q120" s="1" t="str">
        <f>IFERROR(VLOOKUP(Tableau5[[#This Row],[Numéro]],Tableau3Bandes[],6,0),"")</f>
        <v/>
      </c>
      <c r="R120" s="1" t="str">
        <f>IFERROR(VLOOKUP(Tableau5[[#This Row],[Numéro]],Tableau3Bandes[],7,0),"")</f>
        <v/>
      </c>
      <c r="S120" s="28" t="str">
        <f>IFERROR(VLOOKUP(Tableau5[[#This Row],[Numéro]],TableauClass2025[],3,0),"")</f>
        <v/>
      </c>
      <c r="T120" s="27" t="str">
        <f>IFERROR(VLOOKUP(Tableau5[[#This Row],[Numéro]],TableauCadre[],3,0),"")</f>
        <v/>
      </c>
      <c r="U120" s="1" t="str">
        <f>IFERROR(VLOOKUP(Tableau5[[#This Row],[Numéro]],TableauCadre[],4,0),"")</f>
        <v/>
      </c>
      <c r="V120" s="1" t="str">
        <f>IFERROR(VLOOKUP(Tableau5[[#This Row],[Numéro]],TableauCadre[],5,0),"")</f>
        <v/>
      </c>
      <c r="W120" s="1" t="str">
        <f>IFERROR(VLOOKUP(Tableau5[[#This Row],[Numéro]],TableauCadre[],6,0),"")</f>
        <v/>
      </c>
      <c r="X120" s="28" t="str">
        <f>IFERROR(VLOOKUP(Tableau5[[#This Row],[Numéro]],TableauCadre[],7,0),"")</f>
        <v/>
      </c>
    </row>
    <row r="121" spans="1:24" hidden="1" x14ac:dyDescent="0.25">
      <c r="A121" s="1" t="str">
        <f>IF(double!T118=0,"",double!T118)</f>
        <v>012001 P</v>
      </c>
      <c r="B121" s="1" t="str">
        <f>IF(Tableau5[[#This Row],[Numéro]]="","",double!U118)</f>
        <v>BOQUET PIERRE</v>
      </c>
      <c r="C121" s="23" t="str">
        <f>double!V118</f>
        <v>05001 – ACAD.CHARLEVILLE-MEZIERES</v>
      </c>
      <c r="D121" s="27" t="str">
        <f>IFERROR(VLOOKUP(Tableau5[[#This Row],[Numéro]],TableauLibre[],3,0),"")</f>
        <v>R3</v>
      </c>
      <c r="E121" s="1">
        <f>IFERROR(VLOOKUP(Tableau5[[#This Row],[Numéro]],TableauLibre[],4,0),"")</f>
        <v>1</v>
      </c>
      <c r="F121" s="1">
        <f>IFERROR(VLOOKUP(Tableau5[[#This Row],[Numéro]],TableauLibre[],5,0),"")</f>
        <v>1.71</v>
      </c>
      <c r="G121" s="1">
        <f>IFERROR(VLOOKUP(Tableau5[[#This Row],[Numéro]],TableauLibre[],6,0),"")</f>
        <v>1.37</v>
      </c>
      <c r="H121" s="28">
        <f>IFERROR(VLOOKUP(Tableau5[[#This Row],[Numéro]],TableauLibre[],7,0),"")</f>
        <v>2011</v>
      </c>
      <c r="I121" s="27" t="str">
        <f>IFERROR(VLOOKUP(Tableau5[[#This Row],[Numéro]],TableauBande[],3,0),"")</f>
        <v xml:space="preserve">R2 </v>
      </c>
      <c r="J121" s="1">
        <f>IFERROR(VLOOKUP(Tableau5[[#This Row],[Numéro]],TableauBande[],4,0),"")</f>
        <v>1</v>
      </c>
      <c r="K121" s="1">
        <f>IFERROR(VLOOKUP(Tableau5[[#This Row],[Numéro]],TableauBande[],5,0),"")</f>
        <v>1.05</v>
      </c>
      <c r="L121" s="1">
        <f>IFERROR(VLOOKUP(Tableau5[[#This Row],[Numéro]],TableauBande[],6,0),"")</f>
        <v>0.94</v>
      </c>
      <c r="M121" s="28">
        <f>IFERROR(VLOOKUP(Tableau5[[#This Row],[Numéro]],TableauBande[],7,0),"")</f>
        <v>2010</v>
      </c>
      <c r="N121" s="1" t="str">
        <f>IFERROR(VLOOKUP(Tableau5[[#This Row],[Numéro]],Tableau3Bandes[],3,0),"")</f>
        <v xml:space="preserve">R2 </v>
      </c>
      <c r="O121" s="1">
        <f>IFERROR(VLOOKUP(Tableau5[[#This Row],[Numéro]],Tableau3Bandes[],4,0),"")</f>
        <v>1</v>
      </c>
      <c r="P121" s="1">
        <f>IFERROR(VLOOKUP(Tableau5[[#This Row],[Numéro]],Tableau3Bandes[],5,0),"")</f>
        <v>0.245</v>
      </c>
      <c r="Q121" s="1">
        <f>IFERROR(VLOOKUP(Tableau5[[#This Row],[Numéro]],Tableau3Bandes[],6,0),"")</f>
        <v>0.21</v>
      </c>
      <c r="R121" s="1">
        <f>IFERROR(VLOOKUP(Tableau5[[#This Row],[Numéro]],Tableau3Bandes[],7,0),"")</f>
        <v>2010</v>
      </c>
      <c r="S121" s="28" t="str">
        <f>IFERROR(VLOOKUP(Tableau5[[#This Row],[Numéro]],TableauClass2025[],3,0),"")</f>
        <v/>
      </c>
      <c r="T121" s="27" t="str">
        <f>IFERROR(VLOOKUP(Tableau5[[#This Row],[Numéro]],TableauCadre[],3,0),"")</f>
        <v/>
      </c>
      <c r="U121" s="1" t="str">
        <f>IFERROR(VLOOKUP(Tableau5[[#This Row],[Numéro]],TableauCadre[],4,0),"")</f>
        <v/>
      </c>
      <c r="V121" s="1" t="str">
        <f>IFERROR(VLOOKUP(Tableau5[[#This Row],[Numéro]],TableauCadre[],5,0),"")</f>
        <v/>
      </c>
      <c r="W121" s="1" t="str">
        <f>IFERROR(VLOOKUP(Tableau5[[#This Row],[Numéro]],TableauCadre[],6,0),"")</f>
        <v/>
      </c>
      <c r="X121" s="28" t="str">
        <f>IFERROR(VLOOKUP(Tableau5[[#This Row],[Numéro]],TableauCadre[],7,0),"")</f>
        <v/>
      </c>
    </row>
    <row r="122" spans="1:24" hidden="1" x14ac:dyDescent="0.25">
      <c r="A122" s="1" t="str">
        <f>IF(double!T119=0,"",double!T119)</f>
        <v>150535 A</v>
      </c>
      <c r="B122" s="1" t="str">
        <f>IF(Tableau5[[#This Row],[Numéro]]="","",double!U119)</f>
        <v>BORDEREAUX GILLES</v>
      </c>
      <c r="C122" s="23" t="str">
        <f>double!V119</f>
        <v>11052 – BILLARD CLUB FRIGNICOURT</v>
      </c>
      <c r="D122" s="27" t="str">
        <f>IFERROR(VLOOKUP(Tableau5[[#This Row],[Numéro]],TableauLibre[],3,0),"")</f>
        <v>R2</v>
      </c>
      <c r="E122" s="1">
        <f>IFERROR(VLOOKUP(Tableau5[[#This Row],[Numéro]],TableauLibre[],4,0),"")</f>
        <v>1</v>
      </c>
      <c r="F122" s="1">
        <f>IFERROR(VLOOKUP(Tableau5[[#This Row],[Numéro]],TableauLibre[],5,0),"")</f>
        <v>3.58</v>
      </c>
      <c r="G122" s="1">
        <f>IFERROR(VLOOKUP(Tableau5[[#This Row],[Numéro]],TableauLibre[],6,0),"")</f>
        <v>2.87</v>
      </c>
      <c r="H122" s="28">
        <f>IFERROR(VLOOKUP(Tableau5[[#This Row],[Numéro]],TableauLibre[],7,0),"")</f>
        <v>2025</v>
      </c>
      <c r="I122" s="27" t="str">
        <f>IFERROR(VLOOKUP(Tableau5[[#This Row],[Numéro]],TableauBande[],3,0),"")</f>
        <v>R1</v>
      </c>
      <c r="J122" s="1">
        <f>IFERROR(VLOOKUP(Tableau5[[#This Row],[Numéro]],TableauBande[],4,0),"")</f>
        <v>1</v>
      </c>
      <c r="K122" s="1">
        <f>IFERROR(VLOOKUP(Tableau5[[#This Row],[Numéro]],TableauBande[],5,0),"")</f>
        <v>1.33</v>
      </c>
      <c r="L122" s="1">
        <f>IFERROR(VLOOKUP(Tableau5[[#This Row],[Numéro]],TableauBande[],6,0),"")</f>
        <v>1.18</v>
      </c>
      <c r="M122" s="28">
        <f>IFERROR(VLOOKUP(Tableau5[[#This Row],[Numéro]],TableauBande[],7,0),"")</f>
        <v>2025</v>
      </c>
      <c r="N122" s="1" t="str">
        <f>IFERROR(VLOOKUP(Tableau5[[#This Row],[Numéro]],Tableau3Bandes[],3,0),"")</f>
        <v>N3</v>
      </c>
      <c r="O122" s="1">
        <f>IFERROR(VLOOKUP(Tableau5[[#This Row],[Numéro]],Tableau3Bandes[],4,0),"")</f>
        <v>1</v>
      </c>
      <c r="P122" s="1">
        <f>IFERROR(VLOOKUP(Tableau5[[#This Row],[Numéro]],Tableau3Bandes[],5,0),"")</f>
        <v>0.41599999999999998</v>
      </c>
      <c r="Q122" s="1">
        <f>IFERROR(VLOOKUP(Tableau5[[#This Row],[Numéro]],Tableau3Bandes[],6,0),"")</f>
        <v>0.35699999999999998</v>
      </c>
      <c r="R122" s="1">
        <f>IFERROR(VLOOKUP(Tableau5[[#This Row],[Numéro]],Tableau3Bandes[],7,0),"")</f>
        <v>2020</v>
      </c>
      <c r="S122" s="28" t="str">
        <f>IFERROR(VLOOKUP(Tableau5[[#This Row],[Numéro]],TableauClass2025[],3,0),"")</f>
        <v/>
      </c>
      <c r="T122" s="27" t="str">
        <f>IFERROR(VLOOKUP(Tableau5[[#This Row],[Numéro]],TableauCadre[],3,0),"")</f>
        <v>R1</v>
      </c>
      <c r="U122" s="1">
        <f>IFERROR(VLOOKUP(Tableau5[[#This Row],[Numéro]],TableauCadre[],4,0),"")</f>
        <v>1</v>
      </c>
      <c r="V122" s="1">
        <f>IFERROR(VLOOKUP(Tableau5[[#This Row],[Numéro]],TableauCadre[],5,0),"")</f>
        <v>2.71</v>
      </c>
      <c r="W122" s="1">
        <f>IFERROR(VLOOKUP(Tableau5[[#This Row],[Numéro]],TableauCadre[],6,0),"")</f>
        <v>2.16</v>
      </c>
      <c r="X122" s="28">
        <f>IFERROR(VLOOKUP(Tableau5[[#This Row],[Numéro]],TableauCadre[],7,0),"")</f>
        <v>2025</v>
      </c>
    </row>
    <row r="123" spans="1:24" hidden="1" x14ac:dyDescent="0.25">
      <c r="A123" s="1" t="str">
        <f>IF(double!T120=0,"",double!T120)</f>
        <v>182545 T</v>
      </c>
      <c r="B123" s="1" t="str">
        <f>IF(Tableau5[[#This Row],[Numéro]]="","",double!U120)</f>
        <v>BORGNIET LAURENT MATTHEO</v>
      </c>
      <c r="C123" s="23" t="str">
        <f>double!V120</f>
        <v>05043 – ACAD. TAPIS VERT DE REIMS</v>
      </c>
      <c r="D123" s="27" t="str">
        <f>IFERROR(VLOOKUP(Tableau5[[#This Row],[Numéro]],TableauLibre[],3,0),"")</f>
        <v xml:space="preserve">R4 </v>
      </c>
      <c r="E123" s="1">
        <f>IFERROR(VLOOKUP(Tableau5[[#This Row],[Numéro]],TableauLibre[],4,0),"")</f>
        <v>1</v>
      </c>
      <c r="F123" s="1">
        <f>IFERROR(VLOOKUP(Tableau5[[#This Row],[Numéro]],TableauLibre[],5,0),"")</f>
        <v>0.56000000000000005</v>
      </c>
      <c r="G123" s="1">
        <f>IFERROR(VLOOKUP(Tableau5[[#This Row],[Numéro]],TableauLibre[],6,0),"")</f>
        <v>0.45</v>
      </c>
      <c r="H123" s="28">
        <f>IFERROR(VLOOKUP(Tableau5[[#This Row],[Numéro]],TableauLibre[],7,0),"")</f>
        <v>2025</v>
      </c>
      <c r="I123" s="27" t="str">
        <f>IFERROR(VLOOKUP(Tableau5[[#This Row],[Numéro]],TableauBande[],3,0),"")</f>
        <v/>
      </c>
      <c r="J123" s="1" t="str">
        <f>IFERROR(VLOOKUP(Tableau5[[#This Row],[Numéro]],TableauBande[],4,0),"")</f>
        <v/>
      </c>
      <c r="K123" s="1" t="str">
        <f>IFERROR(VLOOKUP(Tableau5[[#This Row],[Numéro]],TableauBande[],5,0),"")</f>
        <v/>
      </c>
      <c r="L123" s="1" t="str">
        <f>IFERROR(VLOOKUP(Tableau5[[#This Row],[Numéro]],TableauBande[],6,0),"")</f>
        <v/>
      </c>
      <c r="M123" s="28" t="str">
        <f>IFERROR(VLOOKUP(Tableau5[[#This Row],[Numéro]],TableauBande[],7,0),"")</f>
        <v/>
      </c>
      <c r="N123" s="1" t="str">
        <f>IFERROR(VLOOKUP(Tableau5[[#This Row],[Numéro]],Tableau3Bandes[],3,0),"")</f>
        <v/>
      </c>
      <c r="O123" s="1" t="str">
        <f>IFERROR(VLOOKUP(Tableau5[[#This Row],[Numéro]],Tableau3Bandes[],4,0),"")</f>
        <v/>
      </c>
      <c r="P123" s="1" t="str">
        <f>IFERROR(VLOOKUP(Tableau5[[#This Row],[Numéro]],Tableau3Bandes[],5,0),"")</f>
        <v/>
      </c>
      <c r="Q123" s="1" t="str">
        <f>IFERROR(VLOOKUP(Tableau5[[#This Row],[Numéro]],Tableau3Bandes[],6,0),"")</f>
        <v/>
      </c>
      <c r="R123" s="1" t="str">
        <f>IFERROR(VLOOKUP(Tableau5[[#This Row],[Numéro]],Tableau3Bandes[],7,0),"")</f>
        <v/>
      </c>
      <c r="S123" s="28" t="str">
        <f>IFERROR(VLOOKUP(Tableau5[[#This Row],[Numéro]],TableauClass2025[],3,0),"")</f>
        <v/>
      </c>
      <c r="T123" s="27" t="str">
        <f>IFERROR(VLOOKUP(Tableau5[[#This Row],[Numéro]],TableauCadre[],3,0),"")</f>
        <v/>
      </c>
      <c r="U123" s="1" t="str">
        <f>IFERROR(VLOOKUP(Tableau5[[#This Row],[Numéro]],TableauCadre[],4,0),"")</f>
        <v/>
      </c>
      <c r="V123" s="1" t="str">
        <f>IFERROR(VLOOKUP(Tableau5[[#This Row],[Numéro]],TableauCadre[],5,0),"")</f>
        <v/>
      </c>
      <c r="W123" s="1" t="str">
        <f>IFERROR(VLOOKUP(Tableau5[[#This Row],[Numéro]],TableauCadre[],6,0),"")</f>
        <v/>
      </c>
      <c r="X123" s="28" t="str">
        <f>IFERROR(VLOOKUP(Tableau5[[#This Row],[Numéro]],TableauCadre[],7,0),"")</f>
        <v/>
      </c>
    </row>
    <row r="124" spans="1:24" x14ac:dyDescent="0.25">
      <c r="A124" s="1" t="str">
        <f>IF(double!T96=0,"",double!T96)</f>
        <v>152900 W</v>
      </c>
      <c r="B124" s="1" t="str">
        <f>IF(Tableau5[[#This Row],[Numéro]]="","",double!U96)</f>
        <v>BILLAULT MICHEL</v>
      </c>
      <c r="C124" s="23" t="str">
        <f>double!V96</f>
        <v>11072 – AMICALE BILLARD DE MAGNY</v>
      </c>
      <c r="D124" s="27" t="str">
        <f>IFERROR(VLOOKUP(Tableau5[[#This Row],[Numéro]],TableauLibre[],3,0),"")</f>
        <v>R3</v>
      </c>
      <c r="E124" s="1">
        <f>IFERROR(VLOOKUP(Tableau5[[#This Row],[Numéro]],TableauLibre[],4,0),"")</f>
        <v>1</v>
      </c>
      <c r="F124" s="1">
        <f>IFERROR(VLOOKUP(Tableau5[[#This Row],[Numéro]],TableauLibre[],5,0),"")</f>
        <v>1.53</v>
      </c>
      <c r="G124" s="1">
        <f>IFERROR(VLOOKUP(Tableau5[[#This Row],[Numéro]],TableauLibre[],6,0),"")</f>
        <v>1.22</v>
      </c>
      <c r="H124" s="28">
        <f>IFERROR(VLOOKUP(Tableau5[[#This Row],[Numéro]],TableauLibre[],7,0),"")</f>
        <v>2024</v>
      </c>
      <c r="I124" s="27" t="str">
        <f>IFERROR(VLOOKUP(Tableau5[[#This Row],[Numéro]],TableauBande[],3,0),"")</f>
        <v xml:space="preserve">R2 </v>
      </c>
      <c r="J124" s="1">
        <f>IFERROR(VLOOKUP(Tableau5[[#This Row],[Numéro]],TableauBande[],4,0),"")</f>
        <v>1</v>
      </c>
      <c r="K124" s="1">
        <f>IFERROR(VLOOKUP(Tableau5[[#This Row],[Numéro]],TableauBande[],5,0),"")</f>
        <v>1.02</v>
      </c>
      <c r="L124" s="1">
        <f>IFERROR(VLOOKUP(Tableau5[[#This Row],[Numéro]],TableauBande[],6,0),"")</f>
        <v>0.9</v>
      </c>
      <c r="M124" s="28">
        <f>IFERROR(VLOOKUP(Tableau5[[#This Row],[Numéro]],TableauBande[],7,0),"")</f>
        <v>2022</v>
      </c>
      <c r="N124" s="1" t="str">
        <f>IFERROR(VLOOKUP(Tableau5[[#This Row],[Numéro]],Tableau3Bandes[],3,0),"")</f>
        <v/>
      </c>
      <c r="O124" s="1" t="str">
        <f>IFERROR(VLOOKUP(Tableau5[[#This Row],[Numéro]],Tableau3Bandes[],4,0),"")</f>
        <v/>
      </c>
      <c r="P124" s="1" t="str">
        <f>IFERROR(VLOOKUP(Tableau5[[#This Row],[Numéro]],Tableau3Bandes[],5,0),"")</f>
        <v/>
      </c>
      <c r="Q124" s="1" t="str">
        <f>IFERROR(VLOOKUP(Tableau5[[#This Row],[Numéro]],Tableau3Bandes[],6,0),"")</f>
        <v/>
      </c>
      <c r="R124" s="1" t="str">
        <f>IFERROR(VLOOKUP(Tableau5[[#This Row],[Numéro]],Tableau3Bandes[],7,0),"")</f>
        <v/>
      </c>
      <c r="S124" s="28" t="str">
        <f>IFERROR(VLOOKUP(Tableau5[[#This Row],[Numéro]],TableauClass2025[],3,0),"")</f>
        <v/>
      </c>
      <c r="T124" s="27" t="str">
        <f>IFERROR(VLOOKUP(Tableau5[[#This Row],[Numéro]],TableauCadre[],3,0),"")</f>
        <v/>
      </c>
      <c r="U124" s="1" t="str">
        <f>IFERROR(VLOOKUP(Tableau5[[#This Row],[Numéro]],TableauCadre[],4,0),"")</f>
        <v/>
      </c>
      <c r="V124" s="1" t="str">
        <f>IFERROR(VLOOKUP(Tableau5[[#This Row],[Numéro]],TableauCadre[],5,0),"")</f>
        <v/>
      </c>
      <c r="W124" s="1" t="str">
        <f>IFERROR(VLOOKUP(Tableau5[[#This Row],[Numéro]],TableauCadre[],6,0),"")</f>
        <v/>
      </c>
      <c r="X124" s="28" t="str">
        <f>IFERROR(VLOOKUP(Tableau5[[#This Row],[Numéro]],TableauCadre[],7,0),"")</f>
        <v/>
      </c>
    </row>
    <row r="125" spans="1:24" hidden="1" x14ac:dyDescent="0.25">
      <c r="A125" s="1" t="str">
        <f>IF(double!T122=0,"",double!T122)</f>
        <v>157674 K</v>
      </c>
      <c r="B125" s="1" t="str">
        <f>IF(Tableau5[[#This Row],[Numéro]]="","",double!U122)</f>
        <v>BORTOLOTTI FRANCIS</v>
      </c>
      <c r="C125" s="23" t="str">
        <f>double!V122</f>
        <v>05023 – BILLARD CLUB NOGENTAIS</v>
      </c>
      <c r="D125" s="27" t="str">
        <f>IFERROR(VLOOKUP(Tableau5[[#This Row],[Numéro]],TableauLibre[],3,0),"")</f>
        <v>R4</v>
      </c>
      <c r="E125" s="1">
        <f>IFERROR(VLOOKUP(Tableau5[[#This Row],[Numéro]],TableauLibre[],4,0),"")</f>
        <v>1</v>
      </c>
      <c r="F125" s="1">
        <f>IFERROR(VLOOKUP(Tableau5[[#This Row],[Numéro]],TableauLibre[],5,0),"")</f>
        <v>0.86</v>
      </c>
      <c r="G125" s="1">
        <f>IFERROR(VLOOKUP(Tableau5[[#This Row],[Numéro]],TableauLibre[],6,0),"")</f>
        <v>0.69</v>
      </c>
      <c r="H125" s="28">
        <f>IFERROR(VLOOKUP(Tableau5[[#This Row],[Numéro]],TableauLibre[],7,0),"")</f>
        <v>2025</v>
      </c>
      <c r="I125" s="27" t="str">
        <f>IFERROR(VLOOKUP(Tableau5[[#This Row],[Numéro]],TableauBande[],3,0),"")</f>
        <v>R2</v>
      </c>
      <c r="J125" s="1">
        <f>IFERROR(VLOOKUP(Tableau5[[#This Row],[Numéro]],TableauBande[],4,0),"")</f>
        <v>1</v>
      </c>
      <c r="K125" s="1">
        <f>IFERROR(VLOOKUP(Tableau5[[#This Row],[Numéro]],TableauBande[],5,0),"")</f>
        <v>0.64</v>
      </c>
      <c r="L125" s="1">
        <f>IFERROR(VLOOKUP(Tableau5[[#This Row],[Numéro]],TableauBande[],6,0),"")</f>
        <v>0.56999999999999995</v>
      </c>
      <c r="M125" s="28">
        <f>IFERROR(VLOOKUP(Tableau5[[#This Row],[Numéro]],TableauBande[],7,0),"")</f>
        <v>2022</v>
      </c>
      <c r="N125" s="1" t="str">
        <f>IFERROR(VLOOKUP(Tableau5[[#This Row],[Numéro]],Tableau3Bandes[],3,0),"")</f>
        <v>R2</v>
      </c>
      <c r="O125" s="1">
        <f>IFERROR(VLOOKUP(Tableau5[[#This Row],[Numéro]],Tableau3Bandes[],4,0),"")</f>
        <v>1</v>
      </c>
      <c r="P125" s="1">
        <f>IFERROR(VLOOKUP(Tableau5[[#This Row],[Numéro]],Tableau3Bandes[],5,0),"")</f>
        <v>0.23400000000000001</v>
      </c>
      <c r="Q125" s="1">
        <f>IFERROR(VLOOKUP(Tableau5[[#This Row],[Numéro]],Tableau3Bandes[],6,0),"")</f>
        <v>0.20100000000000001</v>
      </c>
      <c r="R125" s="1">
        <f>IFERROR(VLOOKUP(Tableau5[[#This Row],[Numéro]],Tableau3Bandes[],7,0),"")</f>
        <v>2025</v>
      </c>
      <c r="S125" s="28">
        <f>IFERROR(VLOOKUP(Tableau5[[#This Row],[Numéro]],TableauClass2025[],3,0),"")</f>
        <v>188</v>
      </c>
      <c r="T125" s="27" t="str">
        <f>IFERROR(VLOOKUP(Tableau5[[#This Row],[Numéro]],TableauCadre[],3,0),"")</f>
        <v/>
      </c>
      <c r="U125" s="1" t="str">
        <f>IFERROR(VLOOKUP(Tableau5[[#This Row],[Numéro]],TableauCadre[],4,0),"")</f>
        <v/>
      </c>
      <c r="V125" s="1" t="str">
        <f>IFERROR(VLOOKUP(Tableau5[[#This Row],[Numéro]],TableauCadre[],5,0),"")</f>
        <v/>
      </c>
      <c r="W125" s="1" t="str">
        <f>IFERROR(VLOOKUP(Tableau5[[#This Row],[Numéro]],TableauCadre[],6,0),"")</f>
        <v/>
      </c>
      <c r="X125" s="28" t="str">
        <f>IFERROR(VLOOKUP(Tableau5[[#This Row],[Numéro]],TableauCadre[],7,0),"")</f>
        <v/>
      </c>
    </row>
    <row r="126" spans="1:24" hidden="1" x14ac:dyDescent="0.25">
      <c r="A126" s="1" t="str">
        <f>IF(double!T123=0,"",double!T123)</f>
        <v>113872 S</v>
      </c>
      <c r="B126" s="1" t="str">
        <f>IF(Tableau5[[#This Row],[Numéro]]="","",double!U123)</f>
        <v>BOUDIGNAT MICHEL</v>
      </c>
      <c r="C126" s="23" t="str">
        <f>double!V123</f>
        <v>05023 – BILLARD CLUB NOGENTAIS</v>
      </c>
      <c r="D126" s="27" t="str">
        <f>IFERROR(VLOOKUP(Tableau5[[#This Row],[Numéro]],TableauLibre[],3,0),"")</f>
        <v xml:space="preserve">R4 </v>
      </c>
      <c r="E126" s="1">
        <f>IFERROR(VLOOKUP(Tableau5[[#This Row],[Numéro]],TableauLibre[],4,0),"")</f>
        <v>1</v>
      </c>
      <c r="F126" s="1">
        <f>IFERROR(VLOOKUP(Tableau5[[#This Row],[Numéro]],TableauLibre[],5,0),"")</f>
        <v>1.1399999999999999</v>
      </c>
      <c r="G126" s="1">
        <f>IFERROR(VLOOKUP(Tableau5[[#This Row],[Numéro]],TableauLibre[],6,0),"")</f>
        <v>0.91</v>
      </c>
      <c r="H126" s="28">
        <f>IFERROR(VLOOKUP(Tableau5[[#This Row],[Numéro]],TableauLibre[],7,0),"")</f>
        <v>2025</v>
      </c>
      <c r="I126" s="27" t="str">
        <f>IFERROR(VLOOKUP(Tableau5[[#This Row],[Numéro]],TableauBande[],3,0),"")</f>
        <v>R2</v>
      </c>
      <c r="J126" s="1">
        <f>IFERROR(VLOOKUP(Tableau5[[#This Row],[Numéro]],TableauBande[],4,0),"")</f>
        <v>1</v>
      </c>
      <c r="K126" s="1">
        <f>IFERROR(VLOOKUP(Tableau5[[#This Row],[Numéro]],TableauBande[],5,0),"")</f>
        <v>0.78</v>
      </c>
      <c r="L126" s="1">
        <f>IFERROR(VLOOKUP(Tableau5[[#This Row],[Numéro]],TableauBande[],6,0),"")</f>
        <v>0.69</v>
      </c>
      <c r="M126" s="28">
        <f>IFERROR(VLOOKUP(Tableau5[[#This Row],[Numéro]],TableauBande[],7,0),"")</f>
        <v>2023</v>
      </c>
      <c r="N126" s="1" t="str">
        <f>IFERROR(VLOOKUP(Tableau5[[#This Row],[Numéro]],Tableau3Bandes[],3,0),"")</f>
        <v>R1</v>
      </c>
      <c r="O126" s="1">
        <f>IFERROR(VLOOKUP(Tableau5[[#This Row],[Numéro]],Tableau3Bandes[],4,0),"")</f>
        <v>1</v>
      </c>
      <c r="P126" s="1">
        <f>IFERROR(VLOOKUP(Tableau5[[#This Row],[Numéro]],Tableau3Bandes[],5,0),"")</f>
        <v>0.27600000000000002</v>
      </c>
      <c r="Q126" s="1">
        <f>IFERROR(VLOOKUP(Tableau5[[#This Row],[Numéro]],Tableau3Bandes[],6,0),"")</f>
        <v>0.23699999999999999</v>
      </c>
      <c r="R126" s="1">
        <f>IFERROR(VLOOKUP(Tableau5[[#This Row],[Numéro]],Tableau3Bandes[],7,0),"")</f>
        <v>2022</v>
      </c>
      <c r="S126" s="28" t="str">
        <f>IFERROR(VLOOKUP(Tableau5[[#This Row],[Numéro]],TableauClass2025[],3,0),"")</f>
        <v/>
      </c>
      <c r="T126" s="27" t="str">
        <f>IFERROR(VLOOKUP(Tableau5[[#This Row],[Numéro]],TableauCadre[],3,0),"")</f>
        <v>R1</v>
      </c>
      <c r="U126" s="1">
        <f>IFERROR(VLOOKUP(Tableau5[[#This Row],[Numéro]],TableauCadre[],4,0),"")</f>
        <v>1</v>
      </c>
      <c r="V126" s="1">
        <f>IFERROR(VLOOKUP(Tableau5[[#This Row],[Numéro]],TableauCadre[],5,0),"")</f>
        <v>1.26</v>
      </c>
      <c r="W126" s="1">
        <f>IFERROR(VLOOKUP(Tableau5[[#This Row],[Numéro]],TableauCadre[],6,0),"")</f>
        <v>1.01</v>
      </c>
      <c r="X126" s="28">
        <f>IFERROR(VLOOKUP(Tableau5[[#This Row],[Numéro]],TableauCadre[],7,0),"")</f>
        <v>2018</v>
      </c>
    </row>
    <row r="127" spans="1:24" hidden="1" x14ac:dyDescent="0.25">
      <c r="A127" s="1" t="str">
        <f>IF(double!T124=0,"",double!T124)</f>
        <v>142917 V</v>
      </c>
      <c r="B127" s="1" t="str">
        <f>IF(Tableau5[[#This Row],[Numéro]]="","",double!U124)</f>
        <v>BOUFFLERS PAUL</v>
      </c>
      <c r="C127" s="23" t="str">
        <f>double!V124</f>
        <v>11022 – ACADEMIE DE BILLARD SAINT-MAX / NANCY</v>
      </c>
      <c r="D127" s="27" t="str">
        <f>IFERROR(VLOOKUP(Tableau5[[#This Row],[Numéro]],TableauLibre[],3,0),"")</f>
        <v>R4</v>
      </c>
      <c r="E127" s="1">
        <f>IFERROR(VLOOKUP(Tableau5[[#This Row],[Numéro]],TableauLibre[],4,0),"")</f>
        <v>1</v>
      </c>
      <c r="F127" s="1">
        <f>IFERROR(VLOOKUP(Tableau5[[#This Row],[Numéro]],TableauLibre[],5,0),"")</f>
        <v>0.36</v>
      </c>
      <c r="G127" s="1">
        <f>IFERROR(VLOOKUP(Tableau5[[#This Row],[Numéro]],TableauLibre[],6,0),"")</f>
        <v>0.28999999999999998</v>
      </c>
      <c r="H127" s="28">
        <f>IFERROR(VLOOKUP(Tableau5[[#This Row],[Numéro]],TableauLibre[],7,0),"")</f>
        <v>2011</v>
      </c>
      <c r="I127" s="27" t="str">
        <f>IFERROR(VLOOKUP(Tableau5[[#This Row],[Numéro]],TableauBande[],3,0),"")</f>
        <v/>
      </c>
      <c r="J127" s="1" t="str">
        <f>IFERROR(VLOOKUP(Tableau5[[#This Row],[Numéro]],TableauBande[],4,0),"")</f>
        <v/>
      </c>
      <c r="K127" s="1" t="str">
        <f>IFERROR(VLOOKUP(Tableau5[[#This Row],[Numéro]],TableauBande[],5,0),"")</f>
        <v/>
      </c>
      <c r="L127" s="1" t="str">
        <f>IFERROR(VLOOKUP(Tableau5[[#This Row],[Numéro]],TableauBande[],6,0),"")</f>
        <v/>
      </c>
      <c r="M127" s="28" t="str">
        <f>IFERROR(VLOOKUP(Tableau5[[#This Row],[Numéro]],TableauBande[],7,0),"")</f>
        <v/>
      </c>
      <c r="N127" s="1" t="str">
        <f>IFERROR(VLOOKUP(Tableau5[[#This Row],[Numéro]],Tableau3Bandes[],3,0),"")</f>
        <v/>
      </c>
      <c r="O127" s="1" t="str">
        <f>IFERROR(VLOOKUP(Tableau5[[#This Row],[Numéro]],Tableau3Bandes[],4,0),"")</f>
        <v/>
      </c>
      <c r="P127" s="1" t="str">
        <f>IFERROR(VLOOKUP(Tableau5[[#This Row],[Numéro]],Tableau3Bandes[],5,0),"")</f>
        <v/>
      </c>
      <c r="Q127" s="1" t="str">
        <f>IFERROR(VLOOKUP(Tableau5[[#This Row],[Numéro]],Tableau3Bandes[],6,0),"")</f>
        <v/>
      </c>
      <c r="R127" s="1" t="str">
        <f>IFERROR(VLOOKUP(Tableau5[[#This Row],[Numéro]],Tableau3Bandes[],7,0),"")</f>
        <v/>
      </c>
      <c r="S127" s="28" t="str">
        <f>IFERROR(VLOOKUP(Tableau5[[#This Row],[Numéro]],TableauClass2025[],3,0),"")</f>
        <v/>
      </c>
      <c r="T127" s="27" t="str">
        <f>IFERROR(VLOOKUP(Tableau5[[#This Row],[Numéro]],TableauCadre[],3,0),"")</f>
        <v/>
      </c>
      <c r="U127" s="1" t="str">
        <f>IFERROR(VLOOKUP(Tableau5[[#This Row],[Numéro]],TableauCadre[],4,0),"")</f>
        <v/>
      </c>
      <c r="V127" s="1" t="str">
        <f>IFERROR(VLOOKUP(Tableau5[[#This Row],[Numéro]],TableauCadre[],5,0),"")</f>
        <v/>
      </c>
      <c r="W127" s="1" t="str">
        <f>IFERROR(VLOOKUP(Tableau5[[#This Row],[Numéro]],TableauCadre[],6,0),"")</f>
        <v/>
      </c>
      <c r="X127" s="28" t="str">
        <f>IFERROR(VLOOKUP(Tableau5[[#This Row],[Numéro]],TableauCadre[],7,0),"")</f>
        <v/>
      </c>
    </row>
    <row r="128" spans="1:24" hidden="1" x14ac:dyDescent="0.25">
      <c r="A128" s="1" t="str">
        <f>IF(double!T125=0,"",double!T125)</f>
        <v>143956 U</v>
      </c>
      <c r="B128" s="1" t="str">
        <f>IF(Tableau5[[#This Row],[Numéro]]="","",double!U125)</f>
        <v>BOULEMNAKHER BILEL</v>
      </c>
      <c r="C128" s="23" t="str">
        <f>double!V125</f>
        <v>05032 – ARCIS BILLARD CLUB</v>
      </c>
      <c r="D128" s="27" t="str">
        <f>IFERROR(VLOOKUP(Tableau5[[#This Row],[Numéro]],TableauLibre[],3,0),"")</f>
        <v xml:space="preserve">R4 </v>
      </c>
      <c r="E128" s="1">
        <f>IFERROR(VLOOKUP(Tableau5[[#This Row],[Numéro]],TableauLibre[],4,0),"")</f>
        <v>1</v>
      </c>
      <c r="F128" s="1">
        <f>IFERROR(VLOOKUP(Tableau5[[#This Row],[Numéro]],TableauLibre[],5,0),"")</f>
        <v>0.73</v>
      </c>
      <c r="G128" s="1">
        <f>IFERROR(VLOOKUP(Tableau5[[#This Row],[Numéro]],TableauLibre[],6,0),"")</f>
        <v>0.59</v>
      </c>
      <c r="H128" s="28">
        <f>IFERROR(VLOOKUP(Tableau5[[#This Row],[Numéro]],TableauLibre[],7,0),"")</f>
        <v>2012</v>
      </c>
      <c r="I128" s="27" t="str">
        <f>IFERROR(VLOOKUP(Tableau5[[#This Row],[Numéro]],TableauBande[],3,0),"")</f>
        <v/>
      </c>
      <c r="J128" s="1" t="str">
        <f>IFERROR(VLOOKUP(Tableau5[[#This Row],[Numéro]],TableauBande[],4,0),"")</f>
        <v/>
      </c>
      <c r="K128" s="1" t="str">
        <f>IFERROR(VLOOKUP(Tableau5[[#This Row],[Numéro]],TableauBande[],5,0),"")</f>
        <v/>
      </c>
      <c r="L128" s="1" t="str">
        <f>IFERROR(VLOOKUP(Tableau5[[#This Row],[Numéro]],TableauBande[],6,0),"")</f>
        <v/>
      </c>
      <c r="M128" s="28" t="str">
        <f>IFERROR(VLOOKUP(Tableau5[[#This Row],[Numéro]],TableauBande[],7,0),"")</f>
        <v/>
      </c>
      <c r="N128" s="1" t="str">
        <f>IFERROR(VLOOKUP(Tableau5[[#This Row],[Numéro]],Tableau3Bandes[],3,0),"")</f>
        <v/>
      </c>
      <c r="O128" s="1" t="str">
        <f>IFERROR(VLOOKUP(Tableau5[[#This Row],[Numéro]],Tableau3Bandes[],4,0),"")</f>
        <v/>
      </c>
      <c r="P128" s="1" t="str">
        <f>IFERROR(VLOOKUP(Tableau5[[#This Row],[Numéro]],Tableau3Bandes[],5,0),"")</f>
        <v/>
      </c>
      <c r="Q128" s="1" t="str">
        <f>IFERROR(VLOOKUP(Tableau5[[#This Row],[Numéro]],Tableau3Bandes[],6,0),"")</f>
        <v/>
      </c>
      <c r="R128" s="1" t="str">
        <f>IFERROR(VLOOKUP(Tableau5[[#This Row],[Numéro]],Tableau3Bandes[],7,0),"")</f>
        <v/>
      </c>
      <c r="S128" s="28" t="str">
        <f>IFERROR(VLOOKUP(Tableau5[[#This Row],[Numéro]],TableauClass2025[],3,0),"")</f>
        <v/>
      </c>
      <c r="T128" s="27" t="str">
        <f>IFERROR(VLOOKUP(Tableau5[[#This Row],[Numéro]],TableauCadre[],3,0),"")</f>
        <v/>
      </c>
      <c r="U128" s="1" t="str">
        <f>IFERROR(VLOOKUP(Tableau5[[#This Row],[Numéro]],TableauCadre[],4,0),"")</f>
        <v/>
      </c>
      <c r="V128" s="1" t="str">
        <f>IFERROR(VLOOKUP(Tableau5[[#This Row],[Numéro]],TableauCadre[],5,0),"")</f>
        <v/>
      </c>
      <c r="W128" s="1" t="str">
        <f>IFERROR(VLOOKUP(Tableau5[[#This Row],[Numéro]],TableauCadre[],6,0),"")</f>
        <v/>
      </c>
      <c r="X128" s="28" t="str">
        <f>IFERROR(VLOOKUP(Tableau5[[#This Row],[Numéro]],TableauCadre[],7,0),"")</f>
        <v/>
      </c>
    </row>
    <row r="129" spans="1:24" hidden="1" x14ac:dyDescent="0.25">
      <c r="A129" s="1" t="str">
        <f>IF(double!T126=0,"",double!T126)</f>
        <v>145743 N</v>
      </c>
      <c r="B129" s="1" t="str">
        <f>IF(Tableau5[[#This Row],[Numéro]]="","",double!U126)</f>
        <v>BOULEMNAKHER CHEAIB</v>
      </c>
      <c r="C129" s="23" t="str">
        <f>double!V126</f>
        <v>05032 – ARCIS BILLARD CLUB</v>
      </c>
      <c r="D129" s="27" t="str">
        <f>IFERROR(VLOOKUP(Tableau5[[#This Row],[Numéro]],TableauLibre[],3,0),"")</f>
        <v>R2</v>
      </c>
      <c r="E129" s="1">
        <f>IFERROR(VLOOKUP(Tableau5[[#This Row],[Numéro]],TableauLibre[],4,0),"")</f>
        <v>1</v>
      </c>
      <c r="F129" s="1">
        <f>IFERROR(VLOOKUP(Tableau5[[#This Row],[Numéro]],TableauLibre[],5,0),"")</f>
        <v>3.48</v>
      </c>
      <c r="G129" s="1">
        <f>IFERROR(VLOOKUP(Tableau5[[#This Row],[Numéro]],TableauLibre[],6,0),"")</f>
        <v>2.79</v>
      </c>
      <c r="H129" s="28">
        <f>IFERROR(VLOOKUP(Tableau5[[#This Row],[Numéro]],TableauLibre[],7,0),"")</f>
        <v>2016</v>
      </c>
      <c r="I129" s="27" t="str">
        <f>IFERROR(VLOOKUP(Tableau5[[#This Row],[Numéro]],TableauBande[],3,0),"")</f>
        <v>N3</v>
      </c>
      <c r="J129" s="1">
        <f>IFERROR(VLOOKUP(Tableau5[[#This Row],[Numéro]],TableauBande[],4,0),"")</f>
        <v>1</v>
      </c>
      <c r="K129" s="1">
        <f>IFERROR(VLOOKUP(Tableau5[[#This Row],[Numéro]],TableauBande[],5,0),"")</f>
        <v>1.86</v>
      </c>
      <c r="L129" s="1">
        <f>IFERROR(VLOOKUP(Tableau5[[#This Row],[Numéro]],TableauBande[],6,0),"")</f>
        <v>1.66</v>
      </c>
      <c r="M129" s="28">
        <f>IFERROR(VLOOKUP(Tableau5[[#This Row],[Numéro]],TableauBande[],7,0),"")</f>
        <v>2016</v>
      </c>
      <c r="N129" s="1" t="str">
        <f>IFERROR(VLOOKUP(Tableau5[[#This Row],[Numéro]],Tableau3Bandes[],3,0),"")</f>
        <v>N3</v>
      </c>
      <c r="O129" s="1">
        <f>IFERROR(VLOOKUP(Tableau5[[#This Row],[Numéro]],Tableau3Bandes[],4,0),"")</f>
        <v>1</v>
      </c>
      <c r="P129" s="1">
        <f>IFERROR(VLOOKUP(Tableau5[[#This Row],[Numéro]],Tableau3Bandes[],5,0),"")</f>
        <v>0.42899999999999999</v>
      </c>
      <c r="Q129" s="1">
        <f>IFERROR(VLOOKUP(Tableau5[[#This Row],[Numéro]],Tableau3Bandes[],6,0),"")</f>
        <v>0.36899999999999999</v>
      </c>
      <c r="R129" s="1">
        <f>IFERROR(VLOOKUP(Tableau5[[#This Row],[Numéro]],Tableau3Bandes[],7,0),"")</f>
        <v>2016</v>
      </c>
      <c r="S129" s="28" t="str">
        <f>IFERROR(VLOOKUP(Tableau5[[#This Row],[Numéro]],TableauClass2025[],3,0),"")</f>
        <v/>
      </c>
      <c r="T129" s="27" t="str">
        <f>IFERROR(VLOOKUP(Tableau5[[#This Row],[Numéro]],TableauCadre[],3,0),"")</f>
        <v/>
      </c>
      <c r="U129" s="1" t="str">
        <f>IFERROR(VLOOKUP(Tableau5[[#This Row],[Numéro]],TableauCadre[],4,0),"")</f>
        <v/>
      </c>
      <c r="V129" s="1" t="str">
        <f>IFERROR(VLOOKUP(Tableau5[[#This Row],[Numéro]],TableauCadre[],5,0),"")</f>
        <v/>
      </c>
      <c r="W129" s="1" t="str">
        <f>IFERROR(VLOOKUP(Tableau5[[#This Row],[Numéro]],TableauCadre[],6,0),"")</f>
        <v/>
      </c>
      <c r="X129" s="28" t="str">
        <f>IFERROR(VLOOKUP(Tableau5[[#This Row],[Numéro]],TableauCadre[],7,0),"")</f>
        <v/>
      </c>
    </row>
    <row r="130" spans="1:24" hidden="1" x14ac:dyDescent="0.25">
      <c r="A130" s="1" t="str">
        <f>IF(double!T127=0,"",double!T127)</f>
        <v>121194 I</v>
      </c>
      <c r="B130" s="1" t="str">
        <f>IF(Tableau5[[#This Row],[Numéro]]="","",double!U127)</f>
        <v>BOULENGER FLORENT</v>
      </c>
      <c r="C130" s="23" t="str">
        <f>double!V127</f>
        <v>05043 – ACAD. TAPIS VERT DE REIMS</v>
      </c>
      <c r="D130" s="27" t="str">
        <f>IFERROR(VLOOKUP(Tableau5[[#This Row],[Numéro]],TableauLibre[],3,0),"")</f>
        <v>R2</v>
      </c>
      <c r="E130" s="1">
        <f>IFERROR(VLOOKUP(Tableau5[[#This Row],[Numéro]],TableauLibre[],4,0),"")</f>
        <v>1</v>
      </c>
      <c r="F130" s="1">
        <f>IFERROR(VLOOKUP(Tableau5[[#This Row],[Numéro]],TableauLibre[],5,0),"")</f>
        <v>2.77</v>
      </c>
      <c r="G130" s="1">
        <f>IFERROR(VLOOKUP(Tableau5[[#This Row],[Numéro]],TableauLibre[],6,0),"")</f>
        <v>2.2200000000000002</v>
      </c>
      <c r="H130" s="28">
        <f>IFERROR(VLOOKUP(Tableau5[[#This Row],[Numéro]],TableauLibre[],7,0),"")</f>
        <v>2014</v>
      </c>
      <c r="I130" s="27" t="str">
        <f>IFERROR(VLOOKUP(Tableau5[[#This Row],[Numéro]],TableauBande[],3,0),"")</f>
        <v>R1</v>
      </c>
      <c r="J130" s="1">
        <f>IFERROR(VLOOKUP(Tableau5[[#This Row],[Numéro]],TableauBande[],4,0),"")</f>
        <v>1</v>
      </c>
      <c r="K130" s="1">
        <f>IFERROR(VLOOKUP(Tableau5[[#This Row],[Numéro]],TableauBande[],5,0),"")</f>
        <v>1.5</v>
      </c>
      <c r="L130" s="1">
        <f>IFERROR(VLOOKUP(Tableau5[[#This Row],[Numéro]],TableauBande[],6,0),"")</f>
        <v>1.33</v>
      </c>
      <c r="M130" s="28">
        <f>IFERROR(VLOOKUP(Tableau5[[#This Row],[Numéro]],TableauBande[],7,0),"")</f>
        <v>2016</v>
      </c>
      <c r="N130" s="1" t="str">
        <f>IFERROR(VLOOKUP(Tableau5[[#This Row],[Numéro]],Tableau3Bandes[],3,0),"")</f>
        <v xml:space="preserve">N3 </v>
      </c>
      <c r="O130" s="1">
        <f>IFERROR(VLOOKUP(Tableau5[[#This Row],[Numéro]],Tableau3Bandes[],4,0),"")</f>
        <v>1</v>
      </c>
      <c r="P130" s="1">
        <f>IFERROR(VLOOKUP(Tableau5[[#This Row],[Numéro]],Tableau3Bandes[],5,0),"")</f>
        <v>0.49299999999999999</v>
      </c>
      <c r="Q130" s="1">
        <f>IFERROR(VLOOKUP(Tableau5[[#This Row],[Numéro]],Tableau3Bandes[],6,0),"")</f>
        <v>0.42399999999999999</v>
      </c>
      <c r="R130" s="1">
        <f>IFERROR(VLOOKUP(Tableau5[[#This Row],[Numéro]],Tableau3Bandes[],7,0),"")</f>
        <v>2016</v>
      </c>
      <c r="S130" s="28" t="str">
        <f>IFERROR(VLOOKUP(Tableau5[[#This Row],[Numéro]],TableauClass2025[],3,0),"")</f>
        <v/>
      </c>
      <c r="T130" s="27" t="str">
        <f>IFERROR(VLOOKUP(Tableau5[[#This Row],[Numéro]],TableauCadre[],3,0),"")</f>
        <v/>
      </c>
      <c r="U130" s="1" t="str">
        <f>IFERROR(VLOOKUP(Tableau5[[#This Row],[Numéro]],TableauCadre[],4,0),"")</f>
        <v/>
      </c>
      <c r="V130" s="1" t="str">
        <f>IFERROR(VLOOKUP(Tableau5[[#This Row],[Numéro]],TableauCadre[],5,0),"")</f>
        <v/>
      </c>
      <c r="W130" s="1" t="str">
        <f>IFERROR(VLOOKUP(Tableau5[[#This Row],[Numéro]],TableauCadre[],6,0),"")</f>
        <v/>
      </c>
      <c r="X130" s="28" t="str">
        <f>IFERROR(VLOOKUP(Tableau5[[#This Row],[Numéro]],TableauCadre[],7,0),"")</f>
        <v/>
      </c>
    </row>
    <row r="131" spans="1:24" hidden="1" x14ac:dyDescent="0.25">
      <c r="A131" s="1" t="str">
        <f>IF(double!T128=0,"",double!T128)</f>
        <v>011767 P</v>
      </c>
      <c r="B131" s="1" t="str">
        <f>IF(Tableau5[[#This Row],[Numéro]]="","",double!U128)</f>
        <v>BOULET SERGE</v>
      </c>
      <c r="C131" s="23" t="str">
        <f>double!V128</f>
        <v>05041 – BILLARD CLUB DE GRAUVES</v>
      </c>
      <c r="D131" s="27" t="str">
        <f>IFERROR(VLOOKUP(Tableau5[[#This Row],[Numéro]],TableauLibre[],3,0),"")</f>
        <v xml:space="preserve">R3 </v>
      </c>
      <c r="E131" s="1">
        <f>IFERROR(VLOOKUP(Tableau5[[#This Row],[Numéro]],TableauLibre[],4,0),"")</f>
        <v>1</v>
      </c>
      <c r="F131" s="1">
        <f>IFERROR(VLOOKUP(Tableau5[[#This Row],[Numéro]],TableauLibre[],5,0),"")</f>
        <v>1.96</v>
      </c>
      <c r="G131" s="1">
        <f>IFERROR(VLOOKUP(Tableau5[[#This Row],[Numéro]],TableauLibre[],6,0),"")</f>
        <v>1.57</v>
      </c>
      <c r="H131" s="28">
        <f>IFERROR(VLOOKUP(Tableau5[[#This Row],[Numéro]],TableauLibre[],7,0),"")</f>
        <v>2025</v>
      </c>
      <c r="I131" s="27" t="str">
        <f>IFERROR(VLOOKUP(Tableau5[[#This Row],[Numéro]],TableauBande[],3,0),"")</f>
        <v xml:space="preserve">R2 </v>
      </c>
      <c r="J131" s="1">
        <f>IFERROR(VLOOKUP(Tableau5[[#This Row],[Numéro]],TableauBande[],4,0),"")</f>
        <v>1</v>
      </c>
      <c r="K131" s="1">
        <f>IFERROR(VLOOKUP(Tableau5[[#This Row],[Numéro]],TableauBande[],5,0),"")</f>
        <v>0.97</v>
      </c>
      <c r="L131" s="1">
        <f>IFERROR(VLOOKUP(Tableau5[[#This Row],[Numéro]],TableauBande[],6,0),"")</f>
        <v>0.86</v>
      </c>
      <c r="M131" s="28">
        <f>IFERROR(VLOOKUP(Tableau5[[#This Row],[Numéro]],TableauBande[],7,0),"")</f>
        <v>2022</v>
      </c>
      <c r="N131" s="1" t="str">
        <f>IFERROR(VLOOKUP(Tableau5[[#This Row],[Numéro]],Tableau3Bandes[],3,0),"")</f>
        <v xml:space="preserve">N3 </v>
      </c>
      <c r="O131" s="1">
        <f>IFERROR(VLOOKUP(Tableau5[[#This Row],[Numéro]],Tableau3Bandes[],4,0),"")</f>
        <v>1</v>
      </c>
      <c r="P131" s="1">
        <f>IFERROR(VLOOKUP(Tableau5[[#This Row],[Numéro]],Tableau3Bandes[],5,0),"")</f>
        <v>0.41499999999999998</v>
      </c>
      <c r="Q131" s="1">
        <f>IFERROR(VLOOKUP(Tableau5[[#This Row],[Numéro]],Tableau3Bandes[],6,0),"")</f>
        <v>0.35699999999999998</v>
      </c>
      <c r="R131" s="1">
        <f>IFERROR(VLOOKUP(Tableau5[[#This Row],[Numéro]],Tableau3Bandes[],7,0),"")</f>
        <v>2025</v>
      </c>
      <c r="S131" s="28">
        <f>IFERROR(VLOOKUP(Tableau5[[#This Row],[Numéro]],TableauClass2025[],3,0),"")</f>
        <v>343</v>
      </c>
      <c r="T131" s="27" t="str">
        <f>IFERROR(VLOOKUP(Tableau5[[#This Row],[Numéro]],TableauCadre[],3,0),"")</f>
        <v>R1</v>
      </c>
      <c r="U131" s="1">
        <f>IFERROR(VLOOKUP(Tableau5[[#This Row],[Numéro]],TableauCadre[],4,0),"")</f>
        <v>1</v>
      </c>
      <c r="V131" s="1">
        <f>IFERROR(VLOOKUP(Tableau5[[#This Row],[Numéro]],TableauCadre[],5,0),"")</f>
        <v>1.54</v>
      </c>
      <c r="W131" s="1">
        <f>IFERROR(VLOOKUP(Tableau5[[#This Row],[Numéro]],TableauCadre[],6,0),"")</f>
        <v>1.23</v>
      </c>
      <c r="X131" s="28">
        <f>IFERROR(VLOOKUP(Tableau5[[#This Row],[Numéro]],TableauCadre[],7,0),"")</f>
        <v>2018</v>
      </c>
    </row>
    <row r="132" spans="1:24" hidden="1" x14ac:dyDescent="0.25">
      <c r="A132" s="1" t="str">
        <f>IF(double!T129=0,"",double!T129)</f>
        <v>163918 X</v>
      </c>
      <c r="B132" s="1" t="str">
        <f>IF(Tableau5[[#This Row],[Numéro]]="","",double!U129)</f>
        <v>BOULHAUT GILBERT</v>
      </c>
      <c r="C132" s="23" t="str">
        <f>double!V129</f>
        <v>05040 – EPERNAY BILLARD CLUB</v>
      </c>
      <c r="D132" s="27" t="str">
        <f>IFERROR(VLOOKUP(Tableau5[[#This Row],[Numéro]],TableauLibre[],3,0),"")</f>
        <v>R4</v>
      </c>
      <c r="E132" s="1">
        <f>IFERROR(VLOOKUP(Tableau5[[#This Row],[Numéro]],TableauLibre[],4,0),"")</f>
        <v>1</v>
      </c>
      <c r="F132" s="1">
        <f>IFERROR(VLOOKUP(Tableau5[[#This Row],[Numéro]],TableauLibre[],5,0),"")</f>
        <v>0.71</v>
      </c>
      <c r="G132" s="1">
        <f>IFERROR(VLOOKUP(Tableau5[[#This Row],[Numéro]],TableauLibre[],6,0),"")</f>
        <v>0.56000000000000005</v>
      </c>
      <c r="H132" s="28">
        <f>IFERROR(VLOOKUP(Tableau5[[#This Row],[Numéro]],TableauLibre[],7,0),"")</f>
        <v>2025</v>
      </c>
      <c r="I132" s="27" t="str">
        <f>IFERROR(VLOOKUP(Tableau5[[#This Row],[Numéro]],TableauBande[],3,0),"")</f>
        <v/>
      </c>
      <c r="J132" s="1" t="str">
        <f>IFERROR(VLOOKUP(Tableau5[[#This Row],[Numéro]],TableauBande[],4,0),"")</f>
        <v/>
      </c>
      <c r="K132" s="1" t="str">
        <f>IFERROR(VLOOKUP(Tableau5[[#This Row],[Numéro]],TableauBande[],5,0),"")</f>
        <v/>
      </c>
      <c r="L132" s="1" t="str">
        <f>IFERROR(VLOOKUP(Tableau5[[#This Row],[Numéro]],TableauBande[],6,0),"")</f>
        <v/>
      </c>
      <c r="M132" s="28" t="str">
        <f>IFERROR(VLOOKUP(Tableau5[[#This Row],[Numéro]],TableauBande[],7,0),"")</f>
        <v/>
      </c>
      <c r="N132" s="1" t="str">
        <f>IFERROR(VLOOKUP(Tableau5[[#This Row],[Numéro]],Tableau3Bandes[],3,0),"")</f>
        <v/>
      </c>
      <c r="O132" s="1" t="str">
        <f>IFERROR(VLOOKUP(Tableau5[[#This Row],[Numéro]],Tableau3Bandes[],4,0),"")</f>
        <v/>
      </c>
      <c r="P132" s="1" t="str">
        <f>IFERROR(VLOOKUP(Tableau5[[#This Row],[Numéro]],Tableau3Bandes[],5,0),"")</f>
        <v/>
      </c>
      <c r="Q132" s="1" t="str">
        <f>IFERROR(VLOOKUP(Tableau5[[#This Row],[Numéro]],Tableau3Bandes[],6,0),"")</f>
        <v/>
      </c>
      <c r="R132" s="1" t="str">
        <f>IFERROR(VLOOKUP(Tableau5[[#This Row],[Numéro]],Tableau3Bandes[],7,0),"")</f>
        <v/>
      </c>
      <c r="S132" s="28" t="str">
        <f>IFERROR(VLOOKUP(Tableau5[[#This Row],[Numéro]],TableauClass2025[],3,0),"")</f>
        <v/>
      </c>
      <c r="T132" s="27" t="str">
        <f>IFERROR(VLOOKUP(Tableau5[[#This Row],[Numéro]],TableauCadre[],3,0),"")</f>
        <v/>
      </c>
      <c r="U132" s="1" t="str">
        <f>IFERROR(VLOOKUP(Tableau5[[#This Row],[Numéro]],TableauCadre[],4,0),"")</f>
        <v/>
      </c>
      <c r="V132" s="1" t="str">
        <f>IFERROR(VLOOKUP(Tableau5[[#This Row],[Numéro]],TableauCadre[],5,0),"")</f>
        <v/>
      </c>
      <c r="W132" s="1" t="str">
        <f>IFERROR(VLOOKUP(Tableau5[[#This Row],[Numéro]],TableauCadre[],6,0),"")</f>
        <v/>
      </c>
      <c r="X132" s="28" t="str">
        <f>IFERROR(VLOOKUP(Tableau5[[#This Row],[Numéro]],TableauCadre[],7,0),"")</f>
        <v/>
      </c>
    </row>
    <row r="133" spans="1:24" hidden="1" x14ac:dyDescent="0.25">
      <c r="A133" s="1" t="str">
        <f>IF(double!T130=0,"",double!T130)</f>
        <v>156452 G</v>
      </c>
      <c r="B133" s="1" t="str">
        <f>IF(Tableau5[[#This Row],[Numéro]]="","",double!U130)</f>
        <v>BOURGAUX ANTOINE</v>
      </c>
      <c r="C133" s="23" t="str">
        <f>double!V130</f>
        <v>11029 – BILLARD CLUB MUSSIPONTAIN</v>
      </c>
      <c r="D133" s="27" t="str">
        <f>IFERROR(VLOOKUP(Tableau5[[#This Row],[Numéro]],TableauLibre[],3,0),"")</f>
        <v>R4</v>
      </c>
      <c r="E133" s="1">
        <f>IFERROR(VLOOKUP(Tableau5[[#This Row],[Numéro]],TableauLibre[],4,0),"")</f>
        <v>1</v>
      </c>
      <c r="F133" s="1">
        <f>IFERROR(VLOOKUP(Tableau5[[#This Row],[Numéro]],TableauLibre[],5,0),"")</f>
        <v>1.01</v>
      </c>
      <c r="G133" s="1">
        <f>IFERROR(VLOOKUP(Tableau5[[#This Row],[Numéro]],TableauLibre[],6,0),"")</f>
        <v>0.81</v>
      </c>
      <c r="H133" s="28">
        <f>IFERROR(VLOOKUP(Tableau5[[#This Row],[Numéro]],TableauLibre[],7,0),"")</f>
        <v>2025</v>
      </c>
      <c r="I133" s="27" t="str">
        <f>IFERROR(VLOOKUP(Tableau5[[#This Row],[Numéro]],TableauBande[],3,0),"")</f>
        <v/>
      </c>
      <c r="J133" s="1" t="str">
        <f>IFERROR(VLOOKUP(Tableau5[[#This Row],[Numéro]],TableauBande[],4,0),"")</f>
        <v/>
      </c>
      <c r="K133" s="1" t="str">
        <f>IFERROR(VLOOKUP(Tableau5[[#This Row],[Numéro]],TableauBande[],5,0),"")</f>
        <v/>
      </c>
      <c r="L133" s="1" t="str">
        <f>IFERROR(VLOOKUP(Tableau5[[#This Row],[Numéro]],TableauBande[],6,0),"")</f>
        <v/>
      </c>
      <c r="M133" s="28" t="str">
        <f>IFERROR(VLOOKUP(Tableau5[[#This Row],[Numéro]],TableauBande[],7,0),"")</f>
        <v/>
      </c>
      <c r="N133" s="1" t="str">
        <f>IFERROR(VLOOKUP(Tableau5[[#This Row],[Numéro]],Tableau3Bandes[],3,0),"")</f>
        <v/>
      </c>
      <c r="O133" s="1" t="str">
        <f>IFERROR(VLOOKUP(Tableau5[[#This Row],[Numéro]],Tableau3Bandes[],4,0),"")</f>
        <v/>
      </c>
      <c r="P133" s="1" t="str">
        <f>IFERROR(VLOOKUP(Tableau5[[#This Row],[Numéro]],Tableau3Bandes[],5,0),"")</f>
        <v/>
      </c>
      <c r="Q133" s="1" t="str">
        <f>IFERROR(VLOOKUP(Tableau5[[#This Row],[Numéro]],Tableau3Bandes[],6,0),"")</f>
        <v/>
      </c>
      <c r="R133" s="1" t="str">
        <f>IFERROR(VLOOKUP(Tableau5[[#This Row],[Numéro]],Tableau3Bandes[],7,0),"")</f>
        <v/>
      </c>
      <c r="S133" s="28" t="str">
        <f>IFERROR(VLOOKUP(Tableau5[[#This Row],[Numéro]],TableauClass2025[],3,0),"")</f>
        <v/>
      </c>
      <c r="T133" s="27" t="str">
        <f>IFERROR(VLOOKUP(Tableau5[[#This Row],[Numéro]],TableauCadre[],3,0),"")</f>
        <v/>
      </c>
      <c r="U133" s="1" t="str">
        <f>IFERROR(VLOOKUP(Tableau5[[#This Row],[Numéro]],TableauCadre[],4,0),"")</f>
        <v/>
      </c>
      <c r="V133" s="1" t="str">
        <f>IFERROR(VLOOKUP(Tableau5[[#This Row],[Numéro]],TableauCadre[],5,0),"")</f>
        <v/>
      </c>
      <c r="W133" s="1" t="str">
        <f>IFERROR(VLOOKUP(Tableau5[[#This Row],[Numéro]],TableauCadre[],6,0),"")</f>
        <v/>
      </c>
      <c r="X133" s="28" t="str">
        <f>IFERROR(VLOOKUP(Tableau5[[#This Row],[Numéro]],TableauCadre[],7,0),"")</f>
        <v/>
      </c>
    </row>
    <row r="134" spans="1:24" hidden="1" x14ac:dyDescent="0.25">
      <c r="A134" s="1" t="str">
        <f>IF(double!T131=0,"",double!T131)</f>
        <v>132218 I</v>
      </c>
      <c r="B134" s="1" t="str">
        <f>IF(Tableau5[[#This Row],[Numéro]]="","",double!U131)</f>
        <v>BOURGEOIS CHRISTOPHER</v>
      </c>
      <c r="C134" s="23" t="str">
        <f>double!V131</f>
        <v>11029 – BILLARD CLUB MUSSIPONTAIN</v>
      </c>
      <c r="D134" s="27" t="str">
        <f>IFERROR(VLOOKUP(Tableau5[[#This Row],[Numéro]],TableauLibre[],3,0),"")</f>
        <v>R4</v>
      </c>
      <c r="E134" s="1">
        <f>IFERROR(VLOOKUP(Tableau5[[#This Row],[Numéro]],TableauLibre[],4,0),"")</f>
        <v>1</v>
      </c>
      <c r="F134" s="1">
        <f>IFERROR(VLOOKUP(Tableau5[[#This Row],[Numéro]],TableauLibre[],5,0),"")</f>
        <v>0.98</v>
      </c>
      <c r="G134" s="1">
        <f>IFERROR(VLOOKUP(Tableau5[[#This Row],[Numéro]],TableauLibre[],6,0),"")</f>
        <v>0.78</v>
      </c>
      <c r="H134" s="28">
        <f>IFERROR(VLOOKUP(Tableau5[[#This Row],[Numéro]],TableauLibre[],7,0),"")</f>
        <v>2017</v>
      </c>
      <c r="I134" s="27" t="str">
        <f>IFERROR(VLOOKUP(Tableau5[[#This Row],[Numéro]],TableauBande[],3,0),"")</f>
        <v/>
      </c>
      <c r="J134" s="1" t="str">
        <f>IFERROR(VLOOKUP(Tableau5[[#This Row],[Numéro]],TableauBande[],4,0),"")</f>
        <v/>
      </c>
      <c r="K134" s="1" t="str">
        <f>IFERROR(VLOOKUP(Tableau5[[#This Row],[Numéro]],TableauBande[],5,0),"")</f>
        <v/>
      </c>
      <c r="L134" s="1" t="str">
        <f>IFERROR(VLOOKUP(Tableau5[[#This Row],[Numéro]],TableauBande[],6,0),"")</f>
        <v/>
      </c>
      <c r="M134" s="28" t="str">
        <f>IFERROR(VLOOKUP(Tableau5[[#This Row],[Numéro]],TableauBande[],7,0),"")</f>
        <v/>
      </c>
      <c r="N134" s="1" t="str">
        <f>IFERROR(VLOOKUP(Tableau5[[#This Row],[Numéro]],Tableau3Bandes[],3,0),"")</f>
        <v/>
      </c>
      <c r="O134" s="1" t="str">
        <f>IFERROR(VLOOKUP(Tableau5[[#This Row],[Numéro]],Tableau3Bandes[],4,0),"")</f>
        <v/>
      </c>
      <c r="P134" s="1" t="str">
        <f>IFERROR(VLOOKUP(Tableau5[[#This Row],[Numéro]],Tableau3Bandes[],5,0),"")</f>
        <v/>
      </c>
      <c r="Q134" s="1" t="str">
        <f>IFERROR(VLOOKUP(Tableau5[[#This Row],[Numéro]],Tableau3Bandes[],6,0),"")</f>
        <v/>
      </c>
      <c r="R134" s="1" t="str">
        <f>IFERROR(VLOOKUP(Tableau5[[#This Row],[Numéro]],Tableau3Bandes[],7,0),"")</f>
        <v/>
      </c>
      <c r="S134" s="28" t="str">
        <f>IFERROR(VLOOKUP(Tableau5[[#This Row],[Numéro]],TableauClass2025[],3,0),"")</f>
        <v/>
      </c>
      <c r="T134" s="27" t="str">
        <f>IFERROR(VLOOKUP(Tableau5[[#This Row],[Numéro]],TableauCadre[],3,0),"")</f>
        <v/>
      </c>
      <c r="U134" s="1" t="str">
        <f>IFERROR(VLOOKUP(Tableau5[[#This Row],[Numéro]],TableauCadre[],4,0),"")</f>
        <v/>
      </c>
      <c r="V134" s="1" t="str">
        <f>IFERROR(VLOOKUP(Tableau5[[#This Row],[Numéro]],TableauCadre[],5,0),"")</f>
        <v/>
      </c>
      <c r="W134" s="1" t="str">
        <f>IFERROR(VLOOKUP(Tableau5[[#This Row],[Numéro]],TableauCadre[],6,0),"")</f>
        <v/>
      </c>
      <c r="X134" s="28" t="str">
        <f>IFERROR(VLOOKUP(Tableau5[[#This Row],[Numéro]],TableauCadre[],7,0),"")</f>
        <v/>
      </c>
    </row>
    <row r="135" spans="1:24" hidden="1" x14ac:dyDescent="0.25">
      <c r="A135" s="1" t="str">
        <f>IF(double!T132=0,"",double!T132)</f>
        <v>123064 G</v>
      </c>
      <c r="B135" s="1" t="str">
        <f>IF(Tableau5[[#This Row],[Numéro]]="","",double!U132)</f>
        <v>BOURGUIGNON JEAN MARIE</v>
      </c>
      <c r="C135" s="23" t="str">
        <f>double!V132</f>
        <v>11073 – BILLARD CLUB GERARDMER</v>
      </c>
      <c r="D135" s="27" t="str">
        <f>IFERROR(VLOOKUP(Tableau5[[#This Row],[Numéro]],TableauLibre[],3,0),"")</f>
        <v xml:space="preserve">R3 </v>
      </c>
      <c r="E135" s="1">
        <f>IFERROR(VLOOKUP(Tableau5[[#This Row],[Numéro]],TableauLibre[],4,0),"")</f>
        <v>1</v>
      </c>
      <c r="F135" s="1">
        <f>IFERROR(VLOOKUP(Tableau5[[#This Row],[Numéro]],TableauLibre[],5,0),"")</f>
        <v>2.1800000000000002</v>
      </c>
      <c r="G135" s="1">
        <f>IFERROR(VLOOKUP(Tableau5[[#This Row],[Numéro]],TableauLibre[],6,0),"")</f>
        <v>1.74</v>
      </c>
      <c r="H135" s="28">
        <f>IFERROR(VLOOKUP(Tableau5[[#This Row],[Numéro]],TableauLibre[],7,0),"")</f>
        <v>2019</v>
      </c>
      <c r="I135" s="27" t="str">
        <f>IFERROR(VLOOKUP(Tableau5[[#This Row],[Numéro]],TableauBande[],3,0),"")</f>
        <v>R1</v>
      </c>
      <c r="J135" s="1">
        <f>IFERROR(VLOOKUP(Tableau5[[#This Row],[Numéro]],TableauBande[],4,0),"")</f>
        <v>1</v>
      </c>
      <c r="K135" s="1">
        <f>IFERROR(VLOOKUP(Tableau5[[#This Row],[Numéro]],TableauBande[],5,0),"")</f>
        <v>1.22</v>
      </c>
      <c r="L135" s="1">
        <f>IFERROR(VLOOKUP(Tableau5[[#This Row],[Numéro]],TableauBande[],6,0),"")</f>
        <v>1.08</v>
      </c>
      <c r="M135" s="28">
        <f>IFERROR(VLOOKUP(Tableau5[[#This Row],[Numéro]],TableauBande[],7,0),"")</f>
        <v>2016</v>
      </c>
      <c r="N135" s="1" t="str">
        <f>IFERROR(VLOOKUP(Tableau5[[#This Row],[Numéro]],Tableau3Bandes[],3,0),"")</f>
        <v/>
      </c>
      <c r="O135" s="1" t="str">
        <f>IFERROR(VLOOKUP(Tableau5[[#This Row],[Numéro]],Tableau3Bandes[],4,0),"")</f>
        <v/>
      </c>
      <c r="P135" s="1" t="str">
        <f>IFERROR(VLOOKUP(Tableau5[[#This Row],[Numéro]],Tableau3Bandes[],5,0),"")</f>
        <v/>
      </c>
      <c r="Q135" s="1" t="str">
        <f>IFERROR(VLOOKUP(Tableau5[[#This Row],[Numéro]],Tableau3Bandes[],6,0),"")</f>
        <v/>
      </c>
      <c r="R135" s="1" t="str">
        <f>IFERROR(VLOOKUP(Tableau5[[#This Row],[Numéro]],Tableau3Bandes[],7,0),"")</f>
        <v/>
      </c>
      <c r="S135" s="28" t="str">
        <f>IFERROR(VLOOKUP(Tableau5[[#This Row],[Numéro]],TableauClass2025[],3,0),"")</f>
        <v/>
      </c>
      <c r="T135" s="27" t="str">
        <f>IFERROR(VLOOKUP(Tableau5[[#This Row],[Numéro]],TableauCadre[],3,0),"")</f>
        <v>R1</v>
      </c>
      <c r="U135" s="1">
        <f>IFERROR(VLOOKUP(Tableau5[[#This Row],[Numéro]],TableauCadre[],4,0),"")</f>
        <v>1</v>
      </c>
      <c r="V135" s="1">
        <f>IFERROR(VLOOKUP(Tableau5[[#This Row],[Numéro]],TableauCadre[],5,0),"")</f>
        <v>2.42</v>
      </c>
      <c r="W135" s="1">
        <f>IFERROR(VLOOKUP(Tableau5[[#This Row],[Numéro]],TableauCadre[],6,0),"")</f>
        <v>1.93</v>
      </c>
      <c r="X135" s="28">
        <f>IFERROR(VLOOKUP(Tableau5[[#This Row],[Numéro]],TableauCadre[],7,0),"")</f>
        <v>2012</v>
      </c>
    </row>
    <row r="136" spans="1:24" hidden="1" x14ac:dyDescent="0.25">
      <c r="A136" s="1" t="str">
        <f>IF(double!T133=0,"",double!T133)</f>
        <v>010097 J</v>
      </c>
      <c r="B136" s="1" t="str">
        <f>IF(Tableau5[[#This Row],[Numéro]]="","",double!U133)</f>
        <v>BOURQUIN PATRICK</v>
      </c>
      <c r="C136" s="23" t="str">
        <f>double!V133</f>
        <v>01010 – B.C. LINGOLSHEIM</v>
      </c>
      <c r="D136" s="27" t="str">
        <f>IFERROR(VLOOKUP(Tableau5[[#This Row],[Numéro]],TableauLibre[],3,0),"")</f>
        <v>R1</v>
      </c>
      <c r="E136" s="1">
        <f>IFERROR(VLOOKUP(Tableau5[[#This Row],[Numéro]],TableauLibre[],4,0),"")</f>
        <v>1</v>
      </c>
      <c r="F136" s="1">
        <f>IFERROR(VLOOKUP(Tableau5[[#This Row],[Numéro]],TableauLibre[],5,0),"")</f>
        <v>4.2300000000000004</v>
      </c>
      <c r="G136" s="1">
        <f>IFERROR(VLOOKUP(Tableau5[[#This Row],[Numéro]],TableauLibre[],6,0),"")</f>
        <v>3.39</v>
      </c>
      <c r="H136" s="28">
        <f>IFERROR(VLOOKUP(Tableau5[[#This Row],[Numéro]],TableauLibre[],7,0),"")</f>
        <v>2010</v>
      </c>
      <c r="I136" s="27" t="str">
        <f>IFERROR(VLOOKUP(Tableau5[[#This Row],[Numéro]],TableauBande[],3,0),"")</f>
        <v>R1</v>
      </c>
      <c r="J136" s="1">
        <f>IFERROR(VLOOKUP(Tableau5[[#This Row],[Numéro]],TableauBande[],4,0),"")</f>
        <v>1</v>
      </c>
      <c r="K136" s="1">
        <f>IFERROR(VLOOKUP(Tableau5[[#This Row],[Numéro]],TableauBande[],5,0),"")</f>
        <v>1.54</v>
      </c>
      <c r="L136" s="1">
        <f>IFERROR(VLOOKUP(Tableau5[[#This Row],[Numéro]],TableauBande[],6,0),"")</f>
        <v>1.37</v>
      </c>
      <c r="M136" s="28">
        <f>IFERROR(VLOOKUP(Tableau5[[#This Row],[Numéro]],TableauBande[],7,0),"")</f>
        <v>2010</v>
      </c>
      <c r="N136" s="1" t="str">
        <f>IFERROR(VLOOKUP(Tableau5[[#This Row],[Numéro]],Tableau3Bandes[],3,0),"")</f>
        <v xml:space="preserve">R1 </v>
      </c>
      <c r="O136" s="1">
        <f>IFERROR(VLOOKUP(Tableau5[[#This Row],[Numéro]],Tableau3Bandes[],4,0),"")</f>
        <v>1</v>
      </c>
      <c r="P136" s="1">
        <f>IFERROR(VLOOKUP(Tableau5[[#This Row],[Numéro]],Tableau3Bandes[],5,0),"")</f>
        <v>0.38200000000000001</v>
      </c>
      <c r="Q136" s="1">
        <f>IFERROR(VLOOKUP(Tableau5[[#This Row],[Numéro]],Tableau3Bandes[],6,0),"")</f>
        <v>0.32900000000000001</v>
      </c>
      <c r="R136" s="1">
        <f>IFERROR(VLOOKUP(Tableau5[[#This Row],[Numéro]],Tableau3Bandes[],7,0),"")</f>
        <v>2010</v>
      </c>
      <c r="S136" s="28" t="str">
        <f>IFERROR(VLOOKUP(Tableau5[[#This Row],[Numéro]],TableauClass2025[],3,0),"")</f>
        <v/>
      </c>
      <c r="T136" s="27" t="str">
        <f>IFERROR(VLOOKUP(Tableau5[[#This Row],[Numéro]],TableauCadre[],3,0),"")</f>
        <v/>
      </c>
      <c r="U136" s="1" t="str">
        <f>IFERROR(VLOOKUP(Tableau5[[#This Row],[Numéro]],TableauCadre[],4,0),"")</f>
        <v/>
      </c>
      <c r="V136" s="1" t="str">
        <f>IFERROR(VLOOKUP(Tableau5[[#This Row],[Numéro]],TableauCadre[],5,0),"")</f>
        <v/>
      </c>
      <c r="W136" s="1" t="str">
        <f>IFERROR(VLOOKUP(Tableau5[[#This Row],[Numéro]],TableauCadre[],6,0),"")</f>
        <v/>
      </c>
      <c r="X136" s="28" t="str">
        <f>IFERROR(VLOOKUP(Tableau5[[#This Row],[Numéro]],TableauCadre[],7,0),"")</f>
        <v/>
      </c>
    </row>
    <row r="137" spans="1:24" x14ac:dyDescent="0.25">
      <c r="A137" s="1" t="str">
        <f>IF(double!T1270=0,"",double!T1270)</f>
        <v>015520 Y</v>
      </c>
      <c r="B137" s="1" t="str">
        <f>IF(Tableau5[[#This Row],[Numéro]]="","",double!U1270)</f>
        <v>BINE BERNARD</v>
      </c>
      <c r="C137" s="23" t="str">
        <f>double!V1270</f>
        <v>11035 – C.B. SARREGUEMINES</v>
      </c>
      <c r="D137" s="27" t="str">
        <f>IFERROR(VLOOKUP(Tableau5[[#This Row],[Numéro]],TableauLibre[],3,0),"")</f>
        <v/>
      </c>
      <c r="E137" s="1" t="str">
        <f>IFERROR(VLOOKUP(Tableau5[[#This Row],[Numéro]],TableauLibre[],4,0),"")</f>
        <v/>
      </c>
      <c r="F137" s="1" t="str">
        <f>IFERROR(VLOOKUP(Tableau5[[#This Row],[Numéro]],TableauLibre[],5,0),"")</f>
        <v/>
      </c>
      <c r="G137" s="1" t="str">
        <f>IFERROR(VLOOKUP(Tableau5[[#This Row],[Numéro]],TableauLibre[],6,0),"")</f>
        <v/>
      </c>
      <c r="H137" s="28" t="str">
        <f>IFERROR(VLOOKUP(Tableau5[[#This Row],[Numéro]],TableauLibre[],7,0),"")</f>
        <v/>
      </c>
      <c r="I137" s="27" t="str">
        <f>IFERROR(VLOOKUP(Tableau5[[#This Row],[Numéro]],TableauBande[],3,0),"")</f>
        <v/>
      </c>
      <c r="J137" s="1" t="str">
        <f>IFERROR(VLOOKUP(Tableau5[[#This Row],[Numéro]],TableauBande[],4,0),"")</f>
        <v/>
      </c>
      <c r="K137" s="1" t="str">
        <f>IFERROR(VLOOKUP(Tableau5[[#This Row],[Numéro]],TableauBande[],5,0),"")</f>
        <v/>
      </c>
      <c r="L137" s="1" t="str">
        <f>IFERROR(VLOOKUP(Tableau5[[#This Row],[Numéro]],TableauBande[],6,0),"")</f>
        <v/>
      </c>
      <c r="M137" s="28" t="str">
        <f>IFERROR(VLOOKUP(Tableau5[[#This Row],[Numéro]],TableauBande[],7,0),"")</f>
        <v/>
      </c>
      <c r="N137" s="1" t="str">
        <f>IFERROR(VLOOKUP(Tableau5[[#This Row],[Numéro]],Tableau3Bandes[],3,0),"")</f>
        <v>R1</v>
      </c>
      <c r="O137" s="1">
        <f>IFERROR(VLOOKUP(Tableau5[[#This Row],[Numéro]],Tableau3Bandes[],4,0),"")</f>
        <v>1</v>
      </c>
      <c r="P137" s="1">
        <f>IFERROR(VLOOKUP(Tableau5[[#This Row],[Numéro]],Tableau3Bandes[],5,0),"")</f>
        <v>0.35399999999999998</v>
      </c>
      <c r="Q137" s="1">
        <f>IFERROR(VLOOKUP(Tableau5[[#This Row],[Numéro]],Tableau3Bandes[],6,0),"")</f>
        <v>0.30399999999999999</v>
      </c>
      <c r="R137" s="1">
        <f>IFERROR(VLOOKUP(Tableau5[[#This Row],[Numéro]],Tableau3Bandes[],7,0),"")</f>
        <v>2015</v>
      </c>
      <c r="S137" s="28" t="str">
        <f>IFERROR(VLOOKUP(Tableau5[[#This Row],[Numéro]],TableauClass2025[],3,0),"")</f>
        <v/>
      </c>
      <c r="T137" s="27" t="str">
        <f>IFERROR(VLOOKUP(Tableau5[[#This Row],[Numéro]],TableauCadre[],3,0),"")</f>
        <v/>
      </c>
      <c r="U137" s="1" t="str">
        <f>IFERROR(VLOOKUP(Tableau5[[#This Row],[Numéro]],TableauCadre[],4,0),"")</f>
        <v/>
      </c>
      <c r="V137" s="1" t="str">
        <f>IFERROR(VLOOKUP(Tableau5[[#This Row],[Numéro]],TableauCadre[],5,0),"")</f>
        <v/>
      </c>
      <c r="W137" s="1" t="str">
        <f>IFERROR(VLOOKUP(Tableau5[[#This Row],[Numéro]],TableauCadre[],6,0),"")</f>
        <v/>
      </c>
      <c r="X137" s="28" t="str">
        <f>IFERROR(VLOOKUP(Tableau5[[#This Row],[Numéro]],TableauCadre[],7,0),"")</f>
        <v/>
      </c>
    </row>
    <row r="138" spans="1:24" x14ac:dyDescent="0.25">
      <c r="A138" s="1" t="str">
        <f>IF(double!T1271=0,"",double!T1271)</f>
        <v>015237 B</v>
      </c>
      <c r="B138" s="1" t="str">
        <f>IF(Tableau5[[#This Row],[Numéro]]="","",double!U1271)</f>
        <v>BISZKO LEON</v>
      </c>
      <c r="C138" s="23" t="str">
        <f>double!V1271</f>
        <v>11021 – A.J.B. THIONVILLE</v>
      </c>
      <c r="D138" s="27" t="str">
        <f>IFERROR(VLOOKUP(Tableau5[[#This Row],[Numéro]],TableauLibre[],3,0),"")</f>
        <v/>
      </c>
      <c r="E138" s="1" t="str">
        <f>IFERROR(VLOOKUP(Tableau5[[#This Row],[Numéro]],TableauLibre[],4,0),"")</f>
        <v/>
      </c>
      <c r="F138" s="1" t="str">
        <f>IFERROR(VLOOKUP(Tableau5[[#This Row],[Numéro]],TableauLibre[],5,0),"")</f>
        <v/>
      </c>
      <c r="G138" s="1" t="str">
        <f>IFERROR(VLOOKUP(Tableau5[[#This Row],[Numéro]],TableauLibre[],6,0),"")</f>
        <v/>
      </c>
      <c r="H138" s="28" t="str">
        <f>IFERROR(VLOOKUP(Tableau5[[#This Row],[Numéro]],TableauLibre[],7,0),"")</f>
        <v/>
      </c>
      <c r="I138" s="27" t="str">
        <f>IFERROR(VLOOKUP(Tableau5[[#This Row],[Numéro]],TableauBande[],3,0),"")</f>
        <v/>
      </c>
      <c r="J138" s="1" t="str">
        <f>IFERROR(VLOOKUP(Tableau5[[#This Row],[Numéro]],TableauBande[],4,0),"")</f>
        <v/>
      </c>
      <c r="K138" s="1" t="str">
        <f>IFERROR(VLOOKUP(Tableau5[[#This Row],[Numéro]],TableauBande[],5,0),"")</f>
        <v/>
      </c>
      <c r="L138" s="1" t="str">
        <f>IFERROR(VLOOKUP(Tableau5[[#This Row],[Numéro]],TableauBande[],6,0),"")</f>
        <v/>
      </c>
      <c r="M138" s="28" t="str">
        <f>IFERROR(VLOOKUP(Tableau5[[#This Row],[Numéro]],TableauBande[],7,0),"")</f>
        <v/>
      </c>
      <c r="N138" s="1" t="str">
        <f>IFERROR(VLOOKUP(Tableau5[[#This Row],[Numéro]],Tableau3Bandes[],3,0),"")</f>
        <v xml:space="preserve">N3 </v>
      </c>
      <c r="O138" s="1">
        <f>IFERROR(VLOOKUP(Tableau5[[#This Row],[Numéro]],Tableau3Bandes[],4,0),"")</f>
        <v>1</v>
      </c>
      <c r="P138" s="1">
        <f>IFERROR(VLOOKUP(Tableau5[[#This Row],[Numéro]],Tableau3Bandes[],5,0),"")</f>
        <v>0.39200000000000002</v>
      </c>
      <c r="Q138" s="1">
        <f>IFERROR(VLOOKUP(Tableau5[[#This Row],[Numéro]],Tableau3Bandes[],6,0),"")</f>
        <v>0.33700000000000002</v>
      </c>
      <c r="R138" s="1">
        <f>IFERROR(VLOOKUP(Tableau5[[#This Row],[Numéro]],Tableau3Bandes[],7,0),"")</f>
        <v>2010</v>
      </c>
      <c r="S138" s="28" t="str">
        <f>IFERROR(VLOOKUP(Tableau5[[#This Row],[Numéro]],TableauClass2025[],3,0),"")</f>
        <v/>
      </c>
      <c r="T138" s="27" t="str">
        <f>IFERROR(VLOOKUP(Tableau5[[#This Row],[Numéro]],TableauCadre[],3,0),"")</f>
        <v/>
      </c>
      <c r="U138" s="1" t="str">
        <f>IFERROR(VLOOKUP(Tableau5[[#This Row],[Numéro]],TableauCadre[],4,0),"")</f>
        <v/>
      </c>
      <c r="V138" s="1" t="str">
        <f>IFERROR(VLOOKUP(Tableau5[[#This Row],[Numéro]],TableauCadre[],5,0),"")</f>
        <v/>
      </c>
      <c r="W138" s="1" t="str">
        <f>IFERROR(VLOOKUP(Tableau5[[#This Row],[Numéro]],TableauCadre[],6,0),"")</f>
        <v/>
      </c>
      <c r="X138" s="28" t="str">
        <f>IFERROR(VLOOKUP(Tableau5[[#This Row],[Numéro]],TableauCadre[],7,0),"")</f>
        <v/>
      </c>
    </row>
    <row r="139" spans="1:24" hidden="1" x14ac:dyDescent="0.25">
      <c r="A139" s="1" t="str">
        <f>IF(double!T136=0,"",double!T136)</f>
        <v>121180 U</v>
      </c>
      <c r="B139" s="1" t="str">
        <f>IF(Tableau5[[#This Row],[Numéro]]="","",double!U136)</f>
        <v>BRACONNIER RENE</v>
      </c>
      <c r="C139" s="23" t="str">
        <f>double!V136</f>
        <v>05028 – BILLARD CLUB DE MARIGNY ST FLAVY</v>
      </c>
      <c r="D139" s="27" t="str">
        <f>IFERROR(VLOOKUP(Tableau5[[#This Row],[Numéro]],TableauLibre[],3,0),"")</f>
        <v>R3</v>
      </c>
      <c r="E139" s="1">
        <f>IFERROR(VLOOKUP(Tableau5[[#This Row],[Numéro]],TableauLibre[],4,0),"")</f>
        <v>1</v>
      </c>
      <c r="F139" s="1">
        <f>IFERROR(VLOOKUP(Tableau5[[#This Row],[Numéro]],TableauLibre[],5,0),"")</f>
        <v>1.75</v>
      </c>
      <c r="G139" s="1">
        <f>IFERROR(VLOOKUP(Tableau5[[#This Row],[Numéro]],TableauLibre[],6,0),"")</f>
        <v>1.4</v>
      </c>
      <c r="H139" s="28">
        <f>IFERROR(VLOOKUP(Tableau5[[#This Row],[Numéro]],TableauLibre[],7,0),"")</f>
        <v>2016</v>
      </c>
      <c r="I139" s="27" t="str">
        <f>IFERROR(VLOOKUP(Tableau5[[#This Row],[Numéro]],TableauBande[],3,0),"")</f>
        <v>R1</v>
      </c>
      <c r="J139" s="1">
        <f>IFERROR(VLOOKUP(Tableau5[[#This Row],[Numéro]],TableauBande[],4,0),"")</f>
        <v>1</v>
      </c>
      <c r="K139" s="1">
        <f>IFERROR(VLOOKUP(Tableau5[[#This Row],[Numéro]],TableauBande[],5,0),"")</f>
        <v>1.37</v>
      </c>
      <c r="L139" s="1">
        <f>IFERROR(VLOOKUP(Tableau5[[#This Row],[Numéro]],TableauBande[],6,0),"")</f>
        <v>1.21</v>
      </c>
      <c r="M139" s="28">
        <f>IFERROR(VLOOKUP(Tableau5[[#This Row],[Numéro]],TableauBande[],7,0),"")</f>
        <v>2016</v>
      </c>
      <c r="N139" s="1" t="str">
        <f>IFERROR(VLOOKUP(Tableau5[[#This Row],[Numéro]],Tableau3Bandes[],3,0),"")</f>
        <v xml:space="preserve">R1 </v>
      </c>
      <c r="O139" s="1">
        <f>IFERROR(VLOOKUP(Tableau5[[#This Row],[Numéro]],Tableau3Bandes[],4,0),"")</f>
        <v>1</v>
      </c>
      <c r="P139" s="1">
        <f>IFERROR(VLOOKUP(Tableau5[[#This Row],[Numéro]],Tableau3Bandes[],5,0),"")</f>
        <v>0.37</v>
      </c>
      <c r="Q139" s="1">
        <f>IFERROR(VLOOKUP(Tableau5[[#This Row],[Numéro]],Tableau3Bandes[],6,0),"")</f>
        <v>0.318</v>
      </c>
      <c r="R139" s="1">
        <f>IFERROR(VLOOKUP(Tableau5[[#This Row],[Numéro]],Tableau3Bandes[],7,0),"")</f>
        <v>2014</v>
      </c>
      <c r="S139" s="28" t="str">
        <f>IFERROR(VLOOKUP(Tableau5[[#This Row],[Numéro]],TableauClass2025[],3,0),"")</f>
        <v/>
      </c>
      <c r="T139" s="27" t="str">
        <f>IFERROR(VLOOKUP(Tableau5[[#This Row],[Numéro]],TableauCadre[],3,0),"")</f>
        <v>R1</v>
      </c>
      <c r="U139" s="1">
        <f>IFERROR(VLOOKUP(Tableau5[[#This Row],[Numéro]],TableauCadre[],4,0),"")</f>
        <v>1</v>
      </c>
      <c r="V139" s="1">
        <f>IFERROR(VLOOKUP(Tableau5[[#This Row],[Numéro]],TableauCadre[],5,0),"")</f>
        <v>2.04</v>
      </c>
      <c r="W139" s="1">
        <f>IFERROR(VLOOKUP(Tableau5[[#This Row],[Numéro]],TableauCadre[],6,0),"")</f>
        <v>1.63</v>
      </c>
      <c r="X139" s="28">
        <f>IFERROR(VLOOKUP(Tableau5[[#This Row],[Numéro]],TableauCadre[],7,0),"")</f>
        <v>2013</v>
      </c>
    </row>
    <row r="140" spans="1:24" hidden="1" x14ac:dyDescent="0.25">
      <c r="A140" s="1" t="str">
        <f>IF(double!T137=0,"",double!T137)</f>
        <v>015411 T</v>
      </c>
      <c r="B140" s="1" t="str">
        <f>IF(Tableau5[[#This Row],[Numéro]]="","",double!U137)</f>
        <v>BRAND MICHEL</v>
      </c>
      <c r="C140" s="23" t="str">
        <f>double!V137</f>
        <v>11027 – ASS. SPORT. LAXOVIENNE DE BILLARD</v>
      </c>
      <c r="D140" s="27" t="str">
        <f>IFERROR(VLOOKUP(Tableau5[[#This Row],[Numéro]],TableauLibre[],3,0),"")</f>
        <v>R4</v>
      </c>
      <c r="E140" s="1">
        <f>IFERROR(VLOOKUP(Tableau5[[#This Row],[Numéro]],TableauLibre[],4,0),"")</f>
        <v>1</v>
      </c>
      <c r="F140" s="1">
        <f>IFERROR(VLOOKUP(Tableau5[[#This Row],[Numéro]],TableauLibre[],5,0),"")</f>
        <v>1.03</v>
      </c>
      <c r="G140" s="1">
        <f>IFERROR(VLOOKUP(Tableau5[[#This Row],[Numéro]],TableauLibre[],6,0),"")</f>
        <v>0.83</v>
      </c>
      <c r="H140" s="28">
        <f>IFERROR(VLOOKUP(Tableau5[[#This Row],[Numéro]],TableauLibre[],7,0),"")</f>
        <v>2011</v>
      </c>
      <c r="I140" s="27" t="str">
        <f>IFERROR(VLOOKUP(Tableau5[[#This Row],[Numéro]],TableauBande[],3,0),"")</f>
        <v/>
      </c>
      <c r="J140" s="1" t="str">
        <f>IFERROR(VLOOKUP(Tableau5[[#This Row],[Numéro]],TableauBande[],4,0),"")</f>
        <v/>
      </c>
      <c r="K140" s="1" t="str">
        <f>IFERROR(VLOOKUP(Tableau5[[#This Row],[Numéro]],TableauBande[],5,0),"")</f>
        <v/>
      </c>
      <c r="L140" s="1" t="str">
        <f>IFERROR(VLOOKUP(Tableau5[[#This Row],[Numéro]],TableauBande[],6,0),"")</f>
        <v/>
      </c>
      <c r="M140" s="28" t="str">
        <f>IFERROR(VLOOKUP(Tableau5[[#This Row],[Numéro]],TableauBande[],7,0),"")</f>
        <v/>
      </c>
      <c r="N140" s="1" t="str">
        <f>IFERROR(VLOOKUP(Tableau5[[#This Row],[Numéro]],Tableau3Bandes[],3,0),"")</f>
        <v/>
      </c>
      <c r="O140" s="1" t="str">
        <f>IFERROR(VLOOKUP(Tableau5[[#This Row],[Numéro]],Tableau3Bandes[],4,0),"")</f>
        <v/>
      </c>
      <c r="P140" s="1" t="str">
        <f>IFERROR(VLOOKUP(Tableau5[[#This Row],[Numéro]],Tableau3Bandes[],5,0),"")</f>
        <v/>
      </c>
      <c r="Q140" s="1" t="str">
        <f>IFERROR(VLOOKUP(Tableau5[[#This Row],[Numéro]],Tableau3Bandes[],6,0),"")</f>
        <v/>
      </c>
      <c r="R140" s="1" t="str">
        <f>IFERROR(VLOOKUP(Tableau5[[#This Row],[Numéro]],Tableau3Bandes[],7,0),"")</f>
        <v/>
      </c>
      <c r="S140" s="28" t="str">
        <f>IFERROR(VLOOKUP(Tableau5[[#This Row],[Numéro]],TableauClass2025[],3,0),"")</f>
        <v/>
      </c>
      <c r="T140" s="27" t="str">
        <f>IFERROR(VLOOKUP(Tableau5[[#This Row],[Numéro]],TableauCadre[],3,0),"")</f>
        <v/>
      </c>
      <c r="U140" s="1" t="str">
        <f>IFERROR(VLOOKUP(Tableau5[[#This Row],[Numéro]],TableauCadre[],4,0),"")</f>
        <v/>
      </c>
      <c r="V140" s="1" t="str">
        <f>IFERROR(VLOOKUP(Tableau5[[#This Row],[Numéro]],TableauCadre[],5,0),"")</f>
        <v/>
      </c>
      <c r="W140" s="1" t="str">
        <f>IFERROR(VLOOKUP(Tableau5[[#This Row],[Numéro]],TableauCadre[],6,0),"")</f>
        <v/>
      </c>
      <c r="X140" s="28" t="str">
        <f>IFERROR(VLOOKUP(Tableau5[[#This Row],[Numéro]],TableauCadre[],7,0),"")</f>
        <v/>
      </c>
    </row>
    <row r="141" spans="1:24" hidden="1" x14ac:dyDescent="0.25">
      <c r="A141" s="1" t="str">
        <f>IF(double!T138=0,"",double!T138)</f>
        <v>010224 G</v>
      </c>
      <c r="B141" s="1" t="str">
        <f>IF(Tableau5[[#This Row],[Numéro]]="","",double!U138)</f>
        <v>BRAUN ALAIN</v>
      </c>
      <c r="C141" s="23" t="str">
        <f>double!V138</f>
        <v>01010 – B.C. LINGOLSHEIM</v>
      </c>
      <c r="D141" s="27" t="str">
        <f>IFERROR(VLOOKUP(Tableau5[[#This Row],[Numéro]],TableauLibre[],3,0),"")</f>
        <v>R3</v>
      </c>
      <c r="E141" s="1">
        <f>IFERROR(VLOOKUP(Tableau5[[#This Row],[Numéro]],TableauLibre[],4,0),"")</f>
        <v>1</v>
      </c>
      <c r="F141" s="1">
        <f>IFERROR(VLOOKUP(Tableau5[[#This Row],[Numéro]],TableauLibre[],5,0),"")</f>
        <v>2.0499999999999998</v>
      </c>
      <c r="G141" s="1">
        <f>IFERROR(VLOOKUP(Tableau5[[#This Row],[Numéro]],TableauLibre[],6,0),"")</f>
        <v>1.64</v>
      </c>
      <c r="H141" s="28">
        <f>IFERROR(VLOOKUP(Tableau5[[#This Row],[Numéro]],TableauLibre[],7,0),"")</f>
        <v>2025</v>
      </c>
      <c r="I141" s="27" t="str">
        <f>IFERROR(VLOOKUP(Tableau5[[#This Row],[Numéro]],TableauBande[],3,0),"")</f>
        <v>R1</v>
      </c>
      <c r="J141" s="1">
        <f>IFERROR(VLOOKUP(Tableau5[[#This Row],[Numéro]],TableauBande[],4,0),"")</f>
        <v>1</v>
      </c>
      <c r="K141" s="1">
        <f>IFERROR(VLOOKUP(Tableau5[[#This Row],[Numéro]],TableauBande[],5,0),"")</f>
        <v>1.1100000000000001</v>
      </c>
      <c r="L141" s="1">
        <f>IFERROR(VLOOKUP(Tableau5[[#This Row],[Numéro]],TableauBande[],6,0),"")</f>
        <v>0.99</v>
      </c>
      <c r="M141" s="28">
        <f>IFERROR(VLOOKUP(Tableau5[[#This Row],[Numéro]],TableauBande[],7,0),"")</f>
        <v>2025</v>
      </c>
      <c r="N141" s="1" t="str">
        <f>IFERROR(VLOOKUP(Tableau5[[#This Row],[Numéro]],Tableau3Bandes[],3,0),"")</f>
        <v>R1</v>
      </c>
      <c r="O141" s="1">
        <f>IFERROR(VLOOKUP(Tableau5[[#This Row],[Numéro]],Tableau3Bandes[],4,0),"")</f>
        <v>1</v>
      </c>
      <c r="P141" s="1">
        <f>IFERROR(VLOOKUP(Tableau5[[#This Row],[Numéro]],Tableau3Bandes[],5,0),"")</f>
        <v>0.35299999999999998</v>
      </c>
      <c r="Q141" s="1">
        <f>IFERROR(VLOOKUP(Tableau5[[#This Row],[Numéro]],Tableau3Bandes[],6,0),"")</f>
        <v>0.30299999999999999</v>
      </c>
      <c r="R141" s="1">
        <f>IFERROR(VLOOKUP(Tableau5[[#This Row],[Numéro]],Tableau3Bandes[],7,0),"")</f>
        <v>2025</v>
      </c>
      <c r="S141" s="28">
        <f>IFERROR(VLOOKUP(Tableau5[[#This Row],[Numéro]],TableauClass2025[],3,0),"")</f>
        <v>269</v>
      </c>
      <c r="T141" s="27" t="str">
        <f>IFERROR(VLOOKUP(Tableau5[[#This Row],[Numéro]],TableauCadre[],3,0),"")</f>
        <v>R1</v>
      </c>
      <c r="U141" s="1">
        <f>IFERROR(VLOOKUP(Tableau5[[#This Row],[Numéro]],TableauCadre[],4,0),"")</f>
        <v>1</v>
      </c>
      <c r="V141" s="1">
        <f>IFERROR(VLOOKUP(Tableau5[[#This Row],[Numéro]],TableauCadre[],5,0),"")</f>
        <v>1.56</v>
      </c>
      <c r="W141" s="1">
        <f>IFERROR(VLOOKUP(Tableau5[[#This Row],[Numéro]],TableauCadre[],6,0),"")</f>
        <v>1.25</v>
      </c>
      <c r="X141" s="28">
        <f>IFERROR(VLOOKUP(Tableau5[[#This Row],[Numéro]],TableauCadre[],7,0),"")</f>
        <v>2024</v>
      </c>
    </row>
    <row r="142" spans="1:24" hidden="1" x14ac:dyDescent="0.25">
      <c r="A142" s="1" t="str">
        <f>IF(double!T139=0,"",double!T139)</f>
        <v>118939 P</v>
      </c>
      <c r="B142" s="1" t="str">
        <f>IF(Tableau5[[#This Row],[Numéro]]="","",double!U139)</f>
        <v>BRAVETTI DENIS</v>
      </c>
      <c r="C142" s="23" t="str">
        <f>double!V139</f>
        <v>11032 – BILLARD CLUB HOMECOURT</v>
      </c>
      <c r="D142" s="27" t="str">
        <f>IFERROR(VLOOKUP(Tableau5[[#This Row],[Numéro]],TableauLibre[],3,0),"")</f>
        <v xml:space="preserve">R4 </v>
      </c>
      <c r="E142" s="1">
        <f>IFERROR(VLOOKUP(Tableau5[[#This Row],[Numéro]],TableauLibre[],4,0),"")</f>
        <v>1</v>
      </c>
      <c r="F142" s="1">
        <f>IFERROR(VLOOKUP(Tableau5[[#This Row],[Numéro]],TableauLibre[],5,0),"")</f>
        <v>1.1200000000000001</v>
      </c>
      <c r="G142" s="1">
        <f>IFERROR(VLOOKUP(Tableau5[[#This Row],[Numéro]],TableauLibre[],6,0),"")</f>
        <v>0.9</v>
      </c>
      <c r="H142" s="28">
        <f>IFERROR(VLOOKUP(Tableau5[[#This Row],[Numéro]],TableauLibre[],7,0),"")</f>
        <v>2025</v>
      </c>
      <c r="I142" s="27" t="str">
        <f>IFERROR(VLOOKUP(Tableau5[[#This Row],[Numéro]],TableauBande[],3,0),"")</f>
        <v/>
      </c>
      <c r="J142" s="1" t="str">
        <f>IFERROR(VLOOKUP(Tableau5[[#This Row],[Numéro]],TableauBande[],4,0),"")</f>
        <v/>
      </c>
      <c r="K142" s="1" t="str">
        <f>IFERROR(VLOOKUP(Tableau5[[#This Row],[Numéro]],TableauBande[],5,0),"")</f>
        <v/>
      </c>
      <c r="L142" s="1" t="str">
        <f>IFERROR(VLOOKUP(Tableau5[[#This Row],[Numéro]],TableauBande[],6,0),"")</f>
        <v/>
      </c>
      <c r="M142" s="28" t="str">
        <f>IFERROR(VLOOKUP(Tableau5[[#This Row],[Numéro]],TableauBande[],7,0),"")</f>
        <v/>
      </c>
      <c r="N142" s="1" t="str">
        <f>IFERROR(VLOOKUP(Tableau5[[#This Row],[Numéro]],Tableau3Bandes[],3,0),"")</f>
        <v/>
      </c>
      <c r="O142" s="1" t="str">
        <f>IFERROR(VLOOKUP(Tableau5[[#This Row],[Numéro]],Tableau3Bandes[],4,0),"")</f>
        <v/>
      </c>
      <c r="P142" s="1" t="str">
        <f>IFERROR(VLOOKUP(Tableau5[[#This Row],[Numéro]],Tableau3Bandes[],5,0),"")</f>
        <v/>
      </c>
      <c r="Q142" s="1" t="str">
        <f>IFERROR(VLOOKUP(Tableau5[[#This Row],[Numéro]],Tableau3Bandes[],6,0),"")</f>
        <v/>
      </c>
      <c r="R142" s="1" t="str">
        <f>IFERROR(VLOOKUP(Tableau5[[#This Row],[Numéro]],Tableau3Bandes[],7,0),"")</f>
        <v/>
      </c>
      <c r="S142" s="28" t="str">
        <f>IFERROR(VLOOKUP(Tableau5[[#This Row],[Numéro]],TableauClass2025[],3,0),"")</f>
        <v/>
      </c>
      <c r="T142" s="27" t="str">
        <f>IFERROR(VLOOKUP(Tableau5[[#This Row],[Numéro]],TableauCadre[],3,0),"")</f>
        <v/>
      </c>
      <c r="U142" s="1" t="str">
        <f>IFERROR(VLOOKUP(Tableau5[[#This Row],[Numéro]],TableauCadre[],4,0),"")</f>
        <v/>
      </c>
      <c r="V142" s="1" t="str">
        <f>IFERROR(VLOOKUP(Tableau5[[#This Row],[Numéro]],TableauCadre[],5,0),"")</f>
        <v/>
      </c>
      <c r="W142" s="1" t="str">
        <f>IFERROR(VLOOKUP(Tableau5[[#This Row],[Numéro]],TableauCadre[],6,0),"")</f>
        <v/>
      </c>
      <c r="X142" s="28" t="str">
        <f>IFERROR(VLOOKUP(Tableau5[[#This Row],[Numéro]],TableauCadre[],7,0),"")</f>
        <v/>
      </c>
    </row>
    <row r="143" spans="1:24" hidden="1" x14ac:dyDescent="0.25">
      <c r="A143" s="1" t="str">
        <f>IF(double!T140=0,"",double!T140)</f>
        <v>010424 Y</v>
      </c>
      <c r="B143" s="1" t="str">
        <f>IF(Tableau5[[#This Row],[Numéro]]="","",double!U140)</f>
        <v>BRENNER OLIVIER</v>
      </c>
      <c r="C143" s="23" t="str">
        <f>double!V140</f>
        <v>01004 – B.C. BISCHHEIM</v>
      </c>
      <c r="D143" s="27" t="str">
        <f>IFERROR(VLOOKUP(Tableau5[[#This Row],[Numéro]],TableauLibre[],3,0),"")</f>
        <v>R3</v>
      </c>
      <c r="E143" s="1">
        <f>IFERROR(VLOOKUP(Tableau5[[#This Row],[Numéro]],TableauLibre[],4,0),"")</f>
        <v>1</v>
      </c>
      <c r="F143" s="1">
        <f>IFERROR(VLOOKUP(Tableau5[[#This Row],[Numéro]],TableauLibre[],5,0),"")</f>
        <v>2.0299999999999998</v>
      </c>
      <c r="G143" s="1">
        <f>IFERROR(VLOOKUP(Tableau5[[#This Row],[Numéro]],TableauLibre[],6,0),"")</f>
        <v>1.62</v>
      </c>
      <c r="H143" s="28">
        <f>IFERROR(VLOOKUP(Tableau5[[#This Row],[Numéro]],TableauLibre[],7,0),"")</f>
        <v>2008</v>
      </c>
      <c r="I143" s="27" t="str">
        <f>IFERROR(VLOOKUP(Tableau5[[#This Row],[Numéro]],TableauBande[],3,0),"")</f>
        <v>R1</v>
      </c>
      <c r="J143" s="1">
        <f>IFERROR(VLOOKUP(Tableau5[[#This Row],[Numéro]],TableauBande[],4,0),"")</f>
        <v>1</v>
      </c>
      <c r="K143" s="1">
        <f>IFERROR(VLOOKUP(Tableau5[[#This Row],[Numéro]],TableauBande[],5,0),"")</f>
        <v>1.18</v>
      </c>
      <c r="L143" s="1">
        <f>IFERROR(VLOOKUP(Tableau5[[#This Row],[Numéro]],TableauBande[],6,0),"")</f>
        <v>1.05</v>
      </c>
      <c r="M143" s="28">
        <f>IFERROR(VLOOKUP(Tableau5[[#This Row],[Numéro]],TableauBande[],7,0),"")</f>
        <v>2009</v>
      </c>
      <c r="N143" s="1" t="str">
        <f>IFERROR(VLOOKUP(Tableau5[[#This Row],[Numéro]],Tableau3Bandes[],3,0),"")</f>
        <v>N3</v>
      </c>
      <c r="O143" s="1">
        <f>IFERROR(VLOOKUP(Tableau5[[#This Row],[Numéro]],Tableau3Bandes[],4,0),"")</f>
        <v>1</v>
      </c>
      <c r="P143" s="1">
        <f>IFERROR(VLOOKUP(Tableau5[[#This Row],[Numéro]],Tableau3Bandes[],5,0),"")</f>
        <v>0.47499999999999998</v>
      </c>
      <c r="Q143" s="1">
        <f>IFERROR(VLOOKUP(Tableau5[[#This Row],[Numéro]],Tableau3Bandes[],6,0),"")</f>
        <v>0.40799999999999997</v>
      </c>
      <c r="R143" s="1">
        <f>IFERROR(VLOOKUP(Tableau5[[#This Row],[Numéro]],Tableau3Bandes[],7,0),"")</f>
        <v>2025</v>
      </c>
      <c r="S143" s="28">
        <f>IFERROR(VLOOKUP(Tableau5[[#This Row],[Numéro]],TableauClass2025[],3,0),"")</f>
        <v>380</v>
      </c>
      <c r="T143" s="27" t="str">
        <f>IFERROR(VLOOKUP(Tableau5[[#This Row],[Numéro]],TableauCadre[],3,0),"")</f>
        <v/>
      </c>
      <c r="U143" s="1" t="str">
        <f>IFERROR(VLOOKUP(Tableau5[[#This Row],[Numéro]],TableauCadre[],4,0),"")</f>
        <v/>
      </c>
      <c r="V143" s="1" t="str">
        <f>IFERROR(VLOOKUP(Tableau5[[#This Row],[Numéro]],TableauCadre[],5,0),"")</f>
        <v/>
      </c>
      <c r="W143" s="1" t="str">
        <f>IFERROR(VLOOKUP(Tableau5[[#This Row],[Numéro]],TableauCadre[],6,0),"")</f>
        <v/>
      </c>
      <c r="X143" s="28" t="str">
        <f>IFERROR(VLOOKUP(Tableau5[[#This Row],[Numéro]],TableauCadre[],7,0),"")</f>
        <v/>
      </c>
    </row>
    <row r="144" spans="1:24" hidden="1" x14ac:dyDescent="0.25">
      <c r="A144" s="1" t="str">
        <f>IF(double!T141=0,"",double!T141)</f>
        <v>163912 Q</v>
      </c>
      <c r="B144" s="1" t="str">
        <f>IF(Tableau5[[#This Row],[Numéro]]="","",double!U141)</f>
        <v>BRESSY MICHEL</v>
      </c>
      <c r="C144" s="23" t="str">
        <f>double!V141</f>
        <v>05040 – EPERNAY BILLARD CLUB</v>
      </c>
      <c r="D144" s="27" t="str">
        <f>IFERROR(VLOOKUP(Tableau5[[#This Row],[Numéro]],TableauLibre[],3,0),"")</f>
        <v>R4</v>
      </c>
      <c r="E144" s="1">
        <f>IFERROR(VLOOKUP(Tableau5[[#This Row],[Numéro]],TableauLibre[],4,0),"")</f>
        <v>1</v>
      </c>
      <c r="F144" s="1">
        <f>IFERROR(VLOOKUP(Tableau5[[#This Row],[Numéro]],TableauLibre[],5,0),"")</f>
        <v>0.79</v>
      </c>
      <c r="G144" s="1">
        <f>IFERROR(VLOOKUP(Tableau5[[#This Row],[Numéro]],TableauLibre[],6,0),"")</f>
        <v>0.63</v>
      </c>
      <c r="H144" s="28">
        <f>IFERROR(VLOOKUP(Tableau5[[#This Row],[Numéro]],TableauLibre[],7,0),"")</f>
        <v>2025</v>
      </c>
      <c r="I144" s="27" t="str">
        <f>IFERROR(VLOOKUP(Tableau5[[#This Row],[Numéro]],TableauBande[],3,0),"")</f>
        <v>R2</v>
      </c>
      <c r="J144" s="1">
        <f>IFERROR(VLOOKUP(Tableau5[[#This Row],[Numéro]],TableauBande[],4,0),"")</f>
        <v>1</v>
      </c>
      <c r="K144" s="1">
        <f>IFERROR(VLOOKUP(Tableau5[[#This Row],[Numéro]],TableauBande[],5,0),"")</f>
        <v>0.54</v>
      </c>
      <c r="L144" s="1">
        <f>IFERROR(VLOOKUP(Tableau5[[#This Row],[Numéro]],TableauBande[],6,0),"")</f>
        <v>0.48</v>
      </c>
      <c r="M144" s="28">
        <f>IFERROR(VLOOKUP(Tableau5[[#This Row],[Numéro]],TableauBande[],7,0),"")</f>
        <v>2022</v>
      </c>
      <c r="N144" s="1" t="str">
        <f>IFERROR(VLOOKUP(Tableau5[[#This Row],[Numéro]],Tableau3Bandes[],3,0),"")</f>
        <v/>
      </c>
      <c r="O144" s="1" t="str">
        <f>IFERROR(VLOOKUP(Tableau5[[#This Row],[Numéro]],Tableau3Bandes[],4,0),"")</f>
        <v/>
      </c>
      <c r="P144" s="1" t="str">
        <f>IFERROR(VLOOKUP(Tableau5[[#This Row],[Numéro]],Tableau3Bandes[],5,0),"")</f>
        <v/>
      </c>
      <c r="Q144" s="1" t="str">
        <f>IFERROR(VLOOKUP(Tableau5[[#This Row],[Numéro]],Tableau3Bandes[],6,0),"")</f>
        <v/>
      </c>
      <c r="R144" s="1" t="str">
        <f>IFERROR(VLOOKUP(Tableau5[[#This Row],[Numéro]],Tableau3Bandes[],7,0),"")</f>
        <v/>
      </c>
      <c r="S144" s="28" t="str">
        <f>IFERROR(VLOOKUP(Tableau5[[#This Row],[Numéro]],TableauClass2025[],3,0),"")</f>
        <v/>
      </c>
      <c r="T144" s="27" t="str">
        <f>IFERROR(VLOOKUP(Tableau5[[#This Row],[Numéro]],TableauCadre[],3,0),"")</f>
        <v/>
      </c>
      <c r="U144" s="1" t="str">
        <f>IFERROR(VLOOKUP(Tableau5[[#This Row],[Numéro]],TableauCadre[],4,0),"")</f>
        <v/>
      </c>
      <c r="V144" s="1" t="str">
        <f>IFERROR(VLOOKUP(Tableau5[[#This Row],[Numéro]],TableauCadre[],5,0),"")</f>
        <v/>
      </c>
      <c r="W144" s="1" t="str">
        <f>IFERROR(VLOOKUP(Tableau5[[#This Row],[Numéro]],TableauCadre[],6,0),"")</f>
        <v/>
      </c>
      <c r="X144" s="28" t="str">
        <f>IFERROR(VLOOKUP(Tableau5[[#This Row],[Numéro]],TableauCadre[],7,0),"")</f>
        <v/>
      </c>
    </row>
    <row r="145" spans="1:24" hidden="1" x14ac:dyDescent="0.25">
      <c r="A145" s="1" t="str">
        <f>IF(double!T142=0,"",double!T142)</f>
        <v>109116 U</v>
      </c>
      <c r="B145" s="1" t="str">
        <f>IF(Tableau5[[#This Row],[Numéro]]="","",double!U142)</f>
        <v>BREUSE DAVID</v>
      </c>
      <c r="C145" s="23" t="str">
        <f>double!V142</f>
        <v>05001 – ACAD.CHARLEVILLE-MEZIERES</v>
      </c>
      <c r="D145" s="27" t="str">
        <f>IFERROR(VLOOKUP(Tableau5[[#This Row],[Numéro]],TableauLibre[],3,0),"")</f>
        <v>R3</v>
      </c>
      <c r="E145" s="1">
        <f>IFERROR(VLOOKUP(Tableau5[[#This Row],[Numéro]],TableauLibre[],4,0),"")</f>
        <v>1</v>
      </c>
      <c r="F145" s="1">
        <f>IFERROR(VLOOKUP(Tableau5[[#This Row],[Numéro]],TableauLibre[],5,0),"")</f>
        <v>1.71</v>
      </c>
      <c r="G145" s="1">
        <f>IFERROR(VLOOKUP(Tableau5[[#This Row],[Numéro]],TableauLibre[],6,0),"")</f>
        <v>1.37</v>
      </c>
      <c r="H145" s="28">
        <f>IFERROR(VLOOKUP(Tableau5[[#This Row],[Numéro]],TableauLibre[],7,0),"")</f>
        <v>2014</v>
      </c>
      <c r="I145" s="27" t="str">
        <f>IFERROR(VLOOKUP(Tableau5[[#This Row],[Numéro]],TableauBande[],3,0),"")</f>
        <v xml:space="preserve">R2 </v>
      </c>
      <c r="J145" s="1">
        <f>IFERROR(VLOOKUP(Tableau5[[#This Row],[Numéro]],TableauBande[],4,0),"")</f>
        <v>1</v>
      </c>
      <c r="K145" s="1">
        <f>IFERROR(VLOOKUP(Tableau5[[#This Row],[Numéro]],TableauBande[],5,0),"")</f>
        <v>0.85</v>
      </c>
      <c r="L145" s="1">
        <f>IFERROR(VLOOKUP(Tableau5[[#This Row],[Numéro]],TableauBande[],6,0),"")</f>
        <v>0.75</v>
      </c>
      <c r="M145" s="28">
        <f>IFERROR(VLOOKUP(Tableau5[[#This Row],[Numéro]],TableauBande[],7,0),"")</f>
        <v>2012</v>
      </c>
      <c r="N145" s="1" t="str">
        <f>IFERROR(VLOOKUP(Tableau5[[#This Row],[Numéro]],Tableau3Bandes[],3,0),"")</f>
        <v xml:space="preserve">R1 </v>
      </c>
      <c r="O145" s="1">
        <f>IFERROR(VLOOKUP(Tableau5[[#This Row],[Numéro]],Tableau3Bandes[],4,0),"")</f>
        <v>1</v>
      </c>
      <c r="P145" s="1">
        <f>IFERROR(VLOOKUP(Tableau5[[#This Row],[Numéro]],Tableau3Bandes[],5,0),"")</f>
        <v>0.317</v>
      </c>
      <c r="Q145" s="1">
        <f>IFERROR(VLOOKUP(Tableau5[[#This Row],[Numéro]],Tableau3Bandes[],6,0),"")</f>
        <v>0.27300000000000002</v>
      </c>
      <c r="R145" s="1">
        <f>IFERROR(VLOOKUP(Tableau5[[#This Row],[Numéro]],Tableau3Bandes[],7,0),"")</f>
        <v>2014</v>
      </c>
      <c r="S145" s="28" t="str">
        <f>IFERROR(VLOOKUP(Tableau5[[#This Row],[Numéro]],TableauClass2025[],3,0),"")</f>
        <v/>
      </c>
      <c r="T145" s="27" t="str">
        <f>IFERROR(VLOOKUP(Tableau5[[#This Row],[Numéro]],TableauCadre[],3,0),"")</f>
        <v/>
      </c>
      <c r="U145" s="1" t="str">
        <f>IFERROR(VLOOKUP(Tableau5[[#This Row],[Numéro]],TableauCadre[],4,0),"")</f>
        <v/>
      </c>
      <c r="V145" s="1" t="str">
        <f>IFERROR(VLOOKUP(Tableau5[[#This Row],[Numéro]],TableauCadre[],5,0),"")</f>
        <v/>
      </c>
      <c r="W145" s="1" t="str">
        <f>IFERROR(VLOOKUP(Tableau5[[#This Row],[Numéro]],TableauCadre[],6,0),"")</f>
        <v/>
      </c>
      <c r="X145" s="28" t="str">
        <f>IFERROR(VLOOKUP(Tableau5[[#This Row],[Numéro]],TableauCadre[],7,0),"")</f>
        <v/>
      </c>
    </row>
    <row r="146" spans="1:24" hidden="1" x14ac:dyDescent="0.25">
      <c r="A146" s="1" t="str">
        <f>IF(double!T143=0,"",double!T143)</f>
        <v>166538 V</v>
      </c>
      <c r="B146" s="1" t="str">
        <f>IF(Tableau5[[#This Row],[Numéro]]="","",double!U143)</f>
        <v>BRIGNON ROGER</v>
      </c>
      <c r="C146" s="23" t="str">
        <f>double!V143</f>
        <v>01027 – B.C. GUEBWILLER</v>
      </c>
      <c r="D146" s="27" t="str">
        <f>IFERROR(VLOOKUP(Tableau5[[#This Row],[Numéro]],TableauLibre[],3,0),"")</f>
        <v>R4</v>
      </c>
      <c r="E146" s="1">
        <f>IFERROR(VLOOKUP(Tableau5[[#This Row],[Numéro]],TableauLibre[],4,0),"")</f>
        <v>1</v>
      </c>
      <c r="F146" s="1">
        <f>IFERROR(VLOOKUP(Tableau5[[#This Row],[Numéro]],TableauLibre[],5,0),"")</f>
        <v>0.64</v>
      </c>
      <c r="G146" s="1">
        <f>IFERROR(VLOOKUP(Tableau5[[#This Row],[Numéro]],TableauLibre[],6,0),"")</f>
        <v>0.51</v>
      </c>
      <c r="H146" s="28">
        <f>IFERROR(VLOOKUP(Tableau5[[#This Row],[Numéro]],TableauLibre[],7,0),"")</f>
        <v>2019</v>
      </c>
      <c r="I146" s="27" t="str">
        <f>IFERROR(VLOOKUP(Tableau5[[#This Row],[Numéro]],TableauBande[],3,0),"")</f>
        <v>R2</v>
      </c>
      <c r="J146" s="1">
        <f>IFERROR(VLOOKUP(Tableau5[[#This Row],[Numéro]],TableauBande[],4,0),"")</f>
        <v>1</v>
      </c>
      <c r="K146" s="1">
        <f>IFERROR(VLOOKUP(Tableau5[[#This Row],[Numéro]],TableauBande[],5,0),"")</f>
        <v>0.53</v>
      </c>
      <c r="L146" s="1">
        <f>IFERROR(VLOOKUP(Tableau5[[#This Row],[Numéro]],TableauBande[],6,0),"")</f>
        <v>0.47</v>
      </c>
      <c r="M146" s="28">
        <f>IFERROR(VLOOKUP(Tableau5[[#This Row],[Numéro]],TableauBande[],7,0),"")</f>
        <v>2024</v>
      </c>
      <c r="N146" s="1" t="str">
        <f>IFERROR(VLOOKUP(Tableau5[[#This Row],[Numéro]],Tableau3Bandes[],3,0),"")</f>
        <v>R2</v>
      </c>
      <c r="O146" s="1">
        <f>IFERROR(VLOOKUP(Tableau5[[#This Row],[Numéro]],Tableau3Bandes[],4,0),"")</f>
        <v>1</v>
      </c>
      <c r="P146" s="1">
        <f>IFERROR(VLOOKUP(Tableau5[[#This Row],[Numéro]],Tableau3Bandes[],5,0),"")</f>
        <v>0.218</v>
      </c>
      <c r="Q146" s="1">
        <f>IFERROR(VLOOKUP(Tableau5[[#This Row],[Numéro]],Tableau3Bandes[],6,0),"")</f>
        <v>0.188</v>
      </c>
      <c r="R146" s="1">
        <f>IFERROR(VLOOKUP(Tableau5[[#This Row],[Numéro]],Tableau3Bandes[],7,0),"")</f>
        <v>2024</v>
      </c>
      <c r="S146" s="28">
        <f>IFERROR(VLOOKUP(Tableau5[[#This Row],[Numéro]],TableauClass2025[],3,0),"")</f>
        <v>186</v>
      </c>
      <c r="T146" s="27" t="str">
        <f>IFERROR(VLOOKUP(Tableau5[[#This Row],[Numéro]],TableauCadre[],3,0),"")</f>
        <v/>
      </c>
      <c r="U146" s="1" t="str">
        <f>IFERROR(VLOOKUP(Tableau5[[#This Row],[Numéro]],TableauCadre[],4,0),"")</f>
        <v/>
      </c>
      <c r="V146" s="1" t="str">
        <f>IFERROR(VLOOKUP(Tableau5[[#This Row],[Numéro]],TableauCadre[],5,0),"")</f>
        <v/>
      </c>
      <c r="W146" s="1" t="str">
        <f>IFERROR(VLOOKUP(Tableau5[[#This Row],[Numéro]],TableauCadre[],6,0),"")</f>
        <v/>
      </c>
      <c r="X146" s="28" t="str">
        <f>IFERROR(VLOOKUP(Tableau5[[#This Row],[Numéro]],TableauCadre[],7,0),"")</f>
        <v/>
      </c>
    </row>
    <row r="147" spans="1:24" hidden="1" x14ac:dyDescent="0.25">
      <c r="A147" s="1" t="str">
        <f>IF(double!T144=0,"",double!T144)</f>
        <v>134497 Z</v>
      </c>
      <c r="B147" s="1" t="str">
        <f>IF(Tableau5[[#This Row],[Numéro]]="","",double!U144)</f>
        <v>BRISSON BERNARD</v>
      </c>
      <c r="C147" s="23" t="str">
        <f>double!V144</f>
        <v>01016 – B.C. HAGUENAU</v>
      </c>
      <c r="D147" s="27" t="str">
        <f>IFERROR(VLOOKUP(Tableau5[[#This Row],[Numéro]],TableauLibre[],3,0),"")</f>
        <v>R4</v>
      </c>
      <c r="E147" s="1">
        <f>IFERROR(VLOOKUP(Tableau5[[#This Row],[Numéro]],TableauLibre[],4,0),"")</f>
        <v>1</v>
      </c>
      <c r="F147" s="1">
        <f>IFERROR(VLOOKUP(Tableau5[[#This Row],[Numéro]],TableauLibre[],5,0),"")</f>
        <v>0.84</v>
      </c>
      <c r="G147" s="1">
        <f>IFERROR(VLOOKUP(Tableau5[[#This Row],[Numéro]],TableauLibre[],6,0),"")</f>
        <v>0.67</v>
      </c>
      <c r="H147" s="28">
        <f>IFERROR(VLOOKUP(Tableau5[[#This Row],[Numéro]],TableauLibre[],7,0),"")</f>
        <v>2023</v>
      </c>
      <c r="I147" s="27" t="str">
        <f>IFERROR(VLOOKUP(Tableau5[[#This Row],[Numéro]],TableauBande[],3,0),"")</f>
        <v>R2</v>
      </c>
      <c r="J147" s="1">
        <f>IFERROR(VLOOKUP(Tableau5[[#This Row],[Numéro]],TableauBande[],4,0),"")</f>
        <v>1</v>
      </c>
      <c r="K147" s="1">
        <f>IFERROR(VLOOKUP(Tableau5[[#This Row],[Numéro]],TableauBande[],5,0),"")</f>
        <v>0.53</v>
      </c>
      <c r="L147" s="1">
        <f>IFERROR(VLOOKUP(Tableau5[[#This Row],[Numéro]],TableauBande[],6,0),"")</f>
        <v>0.47</v>
      </c>
      <c r="M147" s="28">
        <f>IFERROR(VLOOKUP(Tableau5[[#This Row],[Numéro]],TableauBande[],7,0),"")</f>
        <v>2023</v>
      </c>
      <c r="N147" s="1" t="str">
        <f>IFERROR(VLOOKUP(Tableau5[[#This Row],[Numéro]],Tableau3Bandes[],3,0),"")</f>
        <v>R1</v>
      </c>
      <c r="O147" s="1">
        <f>IFERROR(VLOOKUP(Tableau5[[#This Row],[Numéro]],Tableau3Bandes[],4,0),"")</f>
        <v>1</v>
      </c>
      <c r="P147" s="1">
        <f>IFERROR(VLOOKUP(Tableau5[[#This Row],[Numéro]],Tableau3Bandes[],5,0),"")</f>
        <v>0.32</v>
      </c>
      <c r="Q147" s="1">
        <f>IFERROR(VLOOKUP(Tableau5[[#This Row],[Numéro]],Tableau3Bandes[],6,0),"")</f>
        <v>0.27500000000000002</v>
      </c>
      <c r="R147" s="1">
        <f>IFERROR(VLOOKUP(Tableau5[[#This Row],[Numéro]],Tableau3Bandes[],7,0),"")</f>
        <v>2015</v>
      </c>
      <c r="S147" s="28" t="str">
        <f>IFERROR(VLOOKUP(Tableau5[[#This Row],[Numéro]],TableauClass2025[],3,0),"")</f>
        <v/>
      </c>
      <c r="T147" s="27" t="str">
        <f>IFERROR(VLOOKUP(Tableau5[[#This Row],[Numéro]],TableauCadre[],3,0),"")</f>
        <v/>
      </c>
      <c r="U147" s="1" t="str">
        <f>IFERROR(VLOOKUP(Tableau5[[#This Row],[Numéro]],TableauCadre[],4,0),"")</f>
        <v/>
      </c>
      <c r="V147" s="1" t="str">
        <f>IFERROR(VLOOKUP(Tableau5[[#This Row],[Numéro]],TableauCadre[],5,0),"")</f>
        <v/>
      </c>
      <c r="W147" s="1" t="str">
        <f>IFERROR(VLOOKUP(Tableau5[[#This Row],[Numéro]],TableauCadre[],6,0),"")</f>
        <v/>
      </c>
      <c r="X147" s="28" t="str">
        <f>IFERROR(VLOOKUP(Tableau5[[#This Row],[Numéro]],TableauCadre[],7,0),"")</f>
        <v/>
      </c>
    </row>
    <row r="148" spans="1:24" hidden="1" x14ac:dyDescent="0.25">
      <c r="A148" s="1" t="str">
        <f>IF(double!T145=0,"",double!T145)</f>
        <v>145728 Y</v>
      </c>
      <c r="B148" s="1" t="str">
        <f>IF(Tableau5[[#This Row],[Numéro]]="","",double!U145)</f>
        <v>BROCH CAROLE</v>
      </c>
      <c r="C148" s="23" t="str">
        <f>double!V145</f>
        <v>11078 – BILLARD CLUB DE BRIEY</v>
      </c>
      <c r="D148" s="27" t="str">
        <f>IFERROR(VLOOKUP(Tableau5[[#This Row],[Numéro]],TableauLibre[],3,0),"")</f>
        <v>R4</v>
      </c>
      <c r="E148" s="1">
        <f>IFERROR(VLOOKUP(Tableau5[[#This Row],[Numéro]],TableauLibre[],4,0),"")</f>
        <v>1</v>
      </c>
      <c r="F148" s="1">
        <f>IFERROR(VLOOKUP(Tableau5[[#This Row],[Numéro]],TableauLibre[],5,0),"")</f>
        <v>0.25</v>
      </c>
      <c r="G148" s="1">
        <f>IFERROR(VLOOKUP(Tableau5[[#This Row],[Numéro]],TableauLibre[],6,0),"")</f>
        <v>0.2</v>
      </c>
      <c r="H148" s="28">
        <f>IFERROR(VLOOKUP(Tableau5[[#This Row],[Numéro]],TableauLibre[],7,0),"")</f>
        <v>2012</v>
      </c>
      <c r="I148" s="27" t="str">
        <f>IFERROR(VLOOKUP(Tableau5[[#This Row],[Numéro]],TableauBande[],3,0),"")</f>
        <v/>
      </c>
      <c r="J148" s="1" t="str">
        <f>IFERROR(VLOOKUP(Tableau5[[#This Row],[Numéro]],TableauBande[],4,0),"")</f>
        <v/>
      </c>
      <c r="K148" s="1" t="str">
        <f>IFERROR(VLOOKUP(Tableau5[[#This Row],[Numéro]],TableauBande[],5,0),"")</f>
        <v/>
      </c>
      <c r="L148" s="1" t="str">
        <f>IFERROR(VLOOKUP(Tableau5[[#This Row],[Numéro]],TableauBande[],6,0),"")</f>
        <v/>
      </c>
      <c r="M148" s="28" t="str">
        <f>IFERROR(VLOOKUP(Tableau5[[#This Row],[Numéro]],TableauBande[],7,0),"")</f>
        <v/>
      </c>
      <c r="N148" s="1" t="str">
        <f>IFERROR(VLOOKUP(Tableau5[[#This Row],[Numéro]],Tableau3Bandes[],3,0),"")</f>
        <v/>
      </c>
      <c r="O148" s="1" t="str">
        <f>IFERROR(VLOOKUP(Tableau5[[#This Row],[Numéro]],Tableau3Bandes[],4,0),"")</f>
        <v/>
      </c>
      <c r="P148" s="1" t="str">
        <f>IFERROR(VLOOKUP(Tableau5[[#This Row],[Numéro]],Tableau3Bandes[],5,0),"")</f>
        <v/>
      </c>
      <c r="Q148" s="1" t="str">
        <f>IFERROR(VLOOKUP(Tableau5[[#This Row],[Numéro]],Tableau3Bandes[],6,0),"")</f>
        <v/>
      </c>
      <c r="R148" s="1" t="str">
        <f>IFERROR(VLOOKUP(Tableau5[[#This Row],[Numéro]],Tableau3Bandes[],7,0),"")</f>
        <v/>
      </c>
      <c r="S148" s="28" t="str">
        <f>IFERROR(VLOOKUP(Tableau5[[#This Row],[Numéro]],TableauClass2025[],3,0),"")</f>
        <v/>
      </c>
      <c r="T148" s="27" t="str">
        <f>IFERROR(VLOOKUP(Tableau5[[#This Row],[Numéro]],TableauCadre[],3,0),"")</f>
        <v/>
      </c>
      <c r="U148" s="1" t="str">
        <f>IFERROR(VLOOKUP(Tableau5[[#This Row],[Numéro]],TableauCadre[],4,0),"")</f>
        <v/>
      </c>
      <c r="V148" s="1" t="str">
        <f>IFERROR(VLOOKUP(Tableau5[[#This Row],[Numéro]],TableauCadre[],5,0),"")</f>
        <v/>
      </c>
      <c r="W148" s="1" t="str">
        <f>IFERROR(VLOOKUP(Tableau5[[#This Row],[Numéro]],TableauCadre[],6,0),"")</f>
        <v/>
      </c>
      <c r="X148" s="28" t="str">
        <f>IFERROR(VLOOKUP(Tableau5[[#This Row],[Numéro]],TableauCadre[],7,0),"")</f>
        <v/>
      </c>
    </row>
    <row r="149" spans="1:24" hidden="1" x14ac:dyDescent="0.25">
      <c r="A149" s="1" t="str">
        <f>IF(double!T146=0,"",double!T146)</f>
        <v>145729 Z</v>
      </c>
      <c r="B149" s="1" t="str">
        <f>IF(Tableau5[[#This Row],[Numéro]]="","",double!U146)</f>
        <v>BROCH KENZO</v>
      </c>
      <c r="C149" s="23" t="str">
        <f>double!V146</f>
        <v>11078 – BILLARD CLUB DE BRIEY</v>
      </c>
      <c r="D149" s="27" t="str">
        <f>IFERROR(VLOOKUP(Tableau5[[#This Row],[Numéro]],TableauLibre[],3,0),"")</f>
        <v>R4</v>
      </c>
      <c r="E149" s="1">
        <f>IFERROR(VLOOKUP(Tableau5[[#This Row],[Numéro]],TableauLibre[],4,0),"")</f>
        <v>1</v>
      </c>
      <c r="F149" s="1">
        <f>IFERROR(VLOOKUP(Tableau5[[#This Row],[Numéro]],TableauLibre[],5,0),"")</f>
        <v>0.38</v>
      </c>
      <c r="G149" s="1">
        <f>IFERROR(VLOOKUP(Tableau5[[#This Row],[Numéro]],TableauLibre[],6,0),"")</f>
        <v>0.3</v>
      </c>
      <c r="H149" s="28">
        <f>IFERROR(VLOOKUP(Tableau5[[#This Row],[Numéro]],TableauLibre[],7,0),"")</f>
        <v>2014</v>
      </c>
      <c r="I149" s="27" t="str">
        <f>IFERROR(VLOOKUP(Tableau5[[#This Row],[Numéro]],TableauBande[],3,0),"")</f>
        <v/>
      </c>
      <c r="J149" s="1" t="str">
        <f>IFERROR(VLOOKUP(Tableau5[[#This Row],[Numéro]],TableauBande[],4,0),"")</f>
        <v/>
      </c>
      <c r="K149" s="1" t="str">
        <f>IFERROR(VLOOKUP(Tableau5[[#This Row],[Numéro]],TableauBande[],5,0),"")</f>
        <v/>
      </c>
      <c r="L149" s="1" t="str">
        <f>IFERROR(VLOOKUP(Tableau5[[#This Row],[Numéro]],TableauBande[],6,0),"")</f>
        <v/>
      </c>
      <c r="M149" s="28" t="str">
        <f>IFERROR(VLOOKUP(Tableau5[[#This Row],[Numéro]],TableauBande[],7,0),"")</f>
        <v/>
      </c>
      <c r="N149" s="1" t="str">
        <f>IFERROR(VLOOKUP(Tableau5[[#This Row],[Numéro]],Tableau3Bandes[],3,0),"")</f>
        <v/>
      </c>
      <c r="O149" s="1" t="str">
        <f>IFERROR(VLOOKUP(Tableau5[[#This Row],[Numéro]],Tableau3Bandes[],4,0),"")</f>
        <v/>
      </c>
      <c r="P149" s="1" t="str">
        <f>IFERROR(VLOOKUP(Tableau5[[#This Row],[Numéro]],Tableau3Bandes[],5,0),"")</f>
        <v/>
      </c>
      <c r="Q149" s="1" t="str">
        <f>IFERROR(VLOOKUP(Tableau5[[#This Row],[Numéro]],Tableau3Bandes[],6,0),"")</f>
        <v/>
      </c>
      <c r="R149" s="1" t="str">
        <f>IFERROR(VLOOKUP(Tableau5[[#This Row],[Numéro]],Tableau3Bandes[],7,0),"")</f>
        <v/>
      </c>
      <c r="S149" s="28" t="str">
        <f>IFERROR(VLOOKUP(Tableau5[[#This Row],[Numéro]],TableauClass2025[],3,0),"")</f>
        <v/>
      </c>
      <c r="T149" s="27" t="str">
        <f>IFERROR(VLOOKUP(Tableau5[[#This Row],[Numéro]],TableauCadre[],3,0),"")</f>
        <v/>
      </c>
      <c r="U149" s="1" t="str">
        <f>IFERROR(VLOOKUP(Tableau5[[#This Row],[Numéro]],TableauCadre[],4,0),"")</f>
        <v/>
      </c>
      <c r="V149" s="1" t="str">
        <f>IFERROR(VLOOKUP(Tableau5[[#This Row],[Numéro]],TableauCadre[],5,0),"")</f>
        <v/>
      </c>
      <c r="W149" s="1" t="str">
        <f>IFERROR(VLOOKUP(Tableau5[[#This Row],[Numéro]],TableauCadre[],6,0),"")</f>
        <v/>
      </c>
      <c r="X149" s="28" t="str">
        <f>IFERROR(VLOOKUP(Tableau5[[#This Row],[Numéro]],TableauCadre[],7,0),"")</f>
        <v/>
      </c>
    </row>
    <row r="150" spans="1:24" hidden="1" x14ac:dyDescent="0.25">
      <c r="A150" s="1" t="str">
        <f>IF(double!T147=0,"",double!T147)</f>
        <v>137939 J</v>
      </c>
      <c r="B150" s="1" t="str">
        <f>IF(Tableau5[[#This Row],[Numéro]]="","",double!U147)</f>
        <v>BROCHARD JACQUES</v>
      </c>
      <c r="C150" s="23" t="str">
        <f>double!V147</f>
        <v>11052 – BILLARD CLUB FRIGNICOURT</v>
      </c>
      <c r="D150" s="27" t="str">
        <f>IFERROR(VLOOKUP(Tableau5[[#This Row],[Numéro]],TableauLibre[],3,0),"")</f>
        <v>R4</v>
      </c>
      <c r="E150" s="1">
        <f>IFERROR(VLOOKUP(Tableau5[[#This Row],[Numéro]],TableauLibre[],4,0),"")</f>
        <v>1</v>
      </c>
      <c r="F150" s="1">
        <f>IFERROR(VLOOKUP(Tableau5[[#This Row],[Numéro]],TableauLibre[],5,0),"")</f>
        <v>0.65</v>
      </c>
      <c r="G150" s="1">
        <f>IFERROR(VLOOKUP(Tableau5[[#This Row],[Numéro]],TableauLibre[],6,0),"")</f>
        <v>0.52</v>
      </c>
      <c r="H150" s="28">
        <f>IFERROR(VLOOKUP(Tableau5[[#This Row],[Numéro]],TableauLibre[],7,0),"")</f>
        <v>2018</v>
      </c>
      <c r="I150" s="27" t="str">
        <f>IFERROR(VLOOKUP(Tableau5[[#This Row],[Numéro]],TableauBande[],3,0),"")</f>
        <v/>
      </c>
      <c r="J150" s="1" t="str">
        <f>IFERROR(VLOOKUP(Tableau5[[#This Row],[Numéro]],TableauBande[],4,0),"")</f>
        <v/>
      </c>
      <c r="K150" s="1" t="str">
        <f>IFERROR(VLOOKUP(Tableau5[[#This Row],[Numéro]],TableauBande[],5,0),"")</f>
        <v/>
      </c>
      <c r="L150" s="1" t="str">
        <f>IFERROR(VLOOKUP(Tableau5[[#This Row],[Numéro]],TableauBande[],6,0),"")</f>
        <v/>
      </c>
      <c r="M150" s="28" t="str">
        <f>IFERROR(VLOOKUP(Tableau5[[#This Row],[Numéro]],TableauBande[],7,0),"")</f>
        <v/>
      </c>
      <c r="N150" s="1" t="str">
        <f>IFERROR(VLOOKUP(Tableau5[[#This Row],[Numéro]],Tableau3Bandes[],3,0),"")</f>
        <v/>
      </c>
      <c r="O150" s="1" t="str">
        <f>IFERROR(VLOOKUP(Tableau5[[#This Row],[Numéro]],Tableau3Bandes[],4,0),"")</f>
        <v/>
      </c>
      <c r="P150" s="1" t="str">
        <f>IFERROR(VLOOKUP(Tableau5[[#This Row],[Numéro]],Tableau3Bandes[],5,0),"")</f>
        <v/>
      </c>
      <c r="Q150" s="1" t="str">
        <f>IFERROR(VLOOKUP(Tableau5[[#This Row],[Numéro]],Tableau3Bandes[],6,0),"")</f>
        <v/>
      </c>
      <c r="R150" s="1" t="str">
        <f>IFERROR(VLOOKUP(Tableau5[[#This Row],[Numéro]],Tableau3Bandes[],7,0),"")</f>
        <v/>
      </c>
      <c r="S150" s="28" t="str">
        <f>IFERROR(VLOOKUP(Tableau5[[#This Row],[Numéro]],TableauClass2025[],3,0),"")</f>
        <v/>
      </c>
      <c r="T150" s="27" t="str">
        <f>IFERROR(VLOOKUP(Tableau5[[#This Row],[Numéro]],TableauCadre[],3,0),"")</f>
        <v/>
      </c>
      <c r="U150" s="1" t="str">
        <f>IFERROR(VLOOKUP(Tableau5[[#This Row],[Numéro]],TableauCadre[],4,0),"")</f>
        <v/>
      </c>
      <c r="V150" s="1" t="str">
        <f>IFERROR(VLOOKUP(Tableau5[[#This Row],[Numéro]],TableauCadre[],5,0),"")</f>
        <v/>
      </c>
      <c r="W150" s="1" t="str">
        <f>IFERROR(VLOOKUP(Tableau5[[#This Row],[Numéro]],TableauCadre[],6,0),"")</f>
        <v/>
      </c>
      <c r="X150" s="28" t="str">
        <f>IFERROR(VLOOKUP(Tableau5[[#This Row],[Numéro]],TableauCadre[],7,0),"")</f>
        <v/>
      </c>
    </row>
    <row r="151" spans="1:24" hidden="1" x14ac:dyDescent="0.25">
      <c r="A151" s="1" t="str">
        <f>IF(double!T148=0,"",double!T148)</f>
        <v>140734 W</v>
      </c>
      <c r="B151" s="1" t="str">
        <f>IF(Tableau5[[#This Row],[Numéro]]="","",double!U148)</f>
        <v>BRUCCHERI MARC ANTOINE</v>
      </c>
      <c r="C151" s="23" t="str">
        <f>double!V148</f>
        <v>11051 – BILLARD CLUB BARISIEN</v>
      </c>
      <c r="D151" s="27" t="str">
        <f>IFERROR(VLOOKUP(Tableau5[[#This Row],[Numéro]],TableauLibre[],3,0),"")</f>
        <v>R4</v>
      </c>
      <c r="E151" s="1">
        <f>IFERROR(VLOOKUP(Tableau5[[#This Row],[Numéro]],TableauLibre[],4,0),"")</f>
        <v>1</v>
      </c>
      <c r="F151" s="1">
        <f>IFERROR(VLOOKUP(Tableau5[[#This Row],[Numéro]],TableauLibre[],5,0),"")</f>
        <v>0.54</v>
      </c>
      <c r="G151" s="1">
        <f>IFERROR(VLOOKUP(Tableau5[[#This Row],[Numéro]],TableauLibre[],6,0),"")</f>
        <v>0.43</v>
      </c>
      <c r="H151" s="28">
        <f>IFERROR(VLOOKUP(Tableau5[[#This Row],[Numéro]],TableauLibre[],7,0),"")</f>
        <v>2010</v>
      </c>
      <c r="I151" s="27" t="str">
        <f>IFERROR(VLOOKUP(Tableau5[[#This Row],[Numéro]],TableauBande[],3,0),"")</f>
        <v/>
      </c>
      <c r="J151" s="1" t="str">
        <f>IFERROR(VLOOKUP(Tableau5[[#This Row],[Numéro]],TableauBande[],4,0),"")</f>
        <v/>
      </c>
      <c r="K151" s="1" t="str">
        <f>IFERROR(VLOOKUP(Tableau5[[#This Row],[Numéro]],TableauBande[],5,0),"")</f>
        <v/>
      </c>
      <c r="L151" s="1" t="str">
        <f>IFERROR(VLOOKUP(Tableau5[[#This Row],[Numéro]],TableauBande[],6,0),"")</f>
        <v/>
      </c>
      <c r="M151" s="28" t="str">
        <f>IFERROR(VLOOKUP(Tableau5[[#This Row],[Numéro]],TableauBande[],7,0),"")</f>
        <v/>
      </c>
      <c r="N151" s="1" t="str">
        <f>IFERROR(VLOOKUP(Tableau5[[#This Row],[Numéro]],Tableau3Bandes[],3,0),"")</f>
        <v/>
      </c>
      <c r="O151" s="1" t="str">
        <f>IFERROR(VLOOKUP(Tableau5[[#This Row],[Numéro]],Tableau3Bandes[],4,0),"")</f>
        <v/>
      </c>
      <c r="P151" s="1" t="str">
        <f>IFERROR(VLOOKUP(Tableau5[[#This Row],[Numéro]],Tableau3Bandes[],5,0),"")</f>
        <v/>
      </c>
      <c r="Q151" s="1" t="str">
        <f>IFERROR(VLOOKUP(Tableau5[[#This Row],[Numéro]],Tableau3Bandes[],6,0),"")</f>
        <v/>
      </c>
      <c r="R151" s="1" t="str">
        <f>IFERROR(VLOOKUP(Tableau5[[#This Row],[Numéro]],Tableau3Bandes[],7,0),"")</f>
        <v/>
      </c>
      <c r="S151" s="28" t="str">
        <f>IFERROR(VLOOKUP(Tableau5[[#This Row],[Numéro]],TableauClass2025[],3,0),"")</f>
        <v/>
      </c>
      <c r="T151" s="27" t="str">
        <f>IFERROR(VLOOKUP(Tableau5[[#This Row],[Numéro]],TableauCadre[],3,0),"")</f>
        <v/>
      </c>
      <c r="U151" s="1" t="str">
        <f>IFERROR(VLOOKUP(Tableau5[[#This Row],[Numéro]],TableauCadre[],4,0),"")</f>
        <v/>
      </c>
      <c r="V151" s="1" t="str">
        <f>IFERROR(VLOOKUP(Tableau5[[#This Row],[Numéro]],TableauCadre[],5,0),"")</f>
        <v/>
      </c>
      <c r="W151" s="1" t="str">
        <f>IFERROR(VLOOKUP(Tableau5[[#This Row],[Numéro]],TableauCadre[],6,0),"")</f>
        <v/>
      </c>
      <c r="X151" s="28" t="str">
        <f>IFERROR(VLOOKUP(Tableau5[[#This Row],[Numéro]],TableauCadre[],7,0),"")</f>
        <v/>
      </c>
    </row>
    <row r="152" spans="1:24" hidden="1" x14ac:dyDescent="0.25">
      <c r="A152" s="1" t="str">
        <f>IF(double!T149=0,"",double!T149)</f>
        <v>143975 N</v>
      </c>
      <c r="B152" s="1" t="str">
        <f>IF(Tableau5[[#This Row],[Numéro]]="","",double!U149)</f>
        <v>BRUNIER JEAN CLAUDE</v>
      </c>
      <c r="C152" s="23" t="str">
        <f>double!V149</f>
        <v>05035 – ROMILLY SPORT 10 SECTION BILLARD</v>
      </c>
      <c r="D152" s="27" t="str">
        <f>IFERROR(VLOOKUP(Tableau5[[#This Row],[Numéro]],TableauLibre[],3,0),"")</f>
        <v xml:space="preserve">R4 </v>
      </c>
      <c r="E152" s="1">
        <f>IFERROR(VLOOKUP(Tableau5[[#This Row],[Numéro]],TableauLibre[],4,0),"")</f>
        <v>1</v>
      </c>
      <c r="F152" s="1">
        <f>IFERROR(VLOOKUP(Tableau5[[#This Row],[Numéro]],TableauLibre[],5,0),"")</f>
        <v>0.93</v>
      </c>
      <c r="G152" s="1">
        <f>IFERROR(VLOOKUP(Tableau5[[#This Row],[Numéro]],TableauLibre[],6,0),"")</f>
        <v>0.74</v>
      </c>
      <c r="H152" s="28">
        <f>IFERROR(VLOOKUP(Tableau5[[#This Row],[Numéro]],TableauLibre[],7,0),"")</f>
        <v>2015</v>
      </c>
      <c r="I152" s="27" t="str">
        <f>IFERROR(VLOOKUP(Tableau5[[#This Row],[Numéro]],TableauBande[],3,0),"")</f>
        <v/>
      </c>
      <c r="J152" s="1" t="str">
        <f>IFERROR(VLOOKUP(Tableau5[[#This Row],[Numéro]],TableauBande[],4,0),"")</f>
        <v/>
      </c>
      <c r="K152" s="1" t="str">
        <f>IFERROR(VLOOKUP(Tableau5[[#This Row],[Numéro]],TableauBande[],5,0),"")</f>
        <v/>
      </c>
      <c r="L152" s="1" t="str">
        <f>IFERROR(VLOOKUP(Tableau5[[#This Row],[Numéro]],TableauBande[],6,0),"")</f>
        <v/>
      </c>
      <c r="M152" s="28" t="str">
        <f>IFERROR(VLOOKUP(Tableau5[[#This Row],[Numéro]],TableauBande[],7,0),"")</f>
        <v/>
      </c>
      <c r="N152" s="1" t="str">
        <f>IFERROR(VLOOKUP(Tableau5[[#This Row],[Numéro]],Tableau3Bandes[],3,0),"")</f>
        <v/>
      </c>
      <c r="O152" s="1" t="str">
        <f>IFERROR(VLOOKUP(Tableau5[[#This Row],[Numéro]],Tableau3Bandes[],4,0),"")</f>
        <v/>
      </c>
      <c r="P152" s="1" t="str">
        <f>IFERROR(VLOOKUP(Tableau5[[#This Row],[Numéro]],Tableau3Bandes[],5,0),"")</f>
        <v/>
      </c>
      <c r="Q152" s="1" t="str">
        <f>IFERROR(VLOOKUP(Tableau5[[#This Row],[Numéro]],Tableau3Bandes[],6,0),"")</f>
        <v/>
      </c>
      <c r="R152" s="1" t="str">
        <f>IFERROR(VLOOKUP(Tableau5[[#This Row],[Numéro]],Tableau3Bandes[],7,0),"")</f>
        <v/>
      </c>
      <c r="S152" s="28" t="str">
        <f>IFERROR(VLOOKUP(Tableau5[[#This Row],[Numéro]],TableauClass2025[],3,0),"")</f>
        <v/>
      </c>
      <c r="T152" s="27" t="str">
        <f>IFERROR(VLOOKUP(Tableau5[[#This Row],[Numéro]],TableauCadre[],3,0),"")</f>
        <v/>
      </c>
      <c r="U152" s="1" t="str">
        <f>IFERROR(VLOOKUP(Tableau5[[#This Row],[Numéro]],TableauCadre[],4,0),"")</f>
        <v/>
      </c>
      <c r="V152" s="1" t="str">
        <f>IFERROR(VLOOKUP(Tableau5[[#This Row],[Numéro]],TableauCadre[],5,0),"")</f>
        <v/>
      </c>
      <c r="W152" s="1" t="str">
        <f>IFERROR(VLOOKUP(Tableau5[[#This Row],[Numéro]],TableauCadre[],6,0),"")</f>
        <v/>
      </c>
      <c r="X152" s="28" t="str">
        <f>IFERROR(VLOOKUP(Tableau5[[#This Row],[Numéro]],TableauCadre[],7,0),"")</f>
        <v/>
      </c>
    </row>
    <row r="153" spans="1:24" hidden="1" x14ac:dyDescent="0.25">
      <c r="A153" s="1" t="str">
        <f>IF(double!T150=0,"",double!T150)</f>
        <v>163839 L</v>
      </c>
      <c r="B153" s="1" t="str">
        <f>IF(Tableau5[[#This Row],[Numéro]]="","",double!U150)</f>
        <v>BRUNIN PATRICK</v>
      </c>
      <c r="C153" s="23" t="str">
        <f>double!V150</f>
        <v>11052 – BILLARD CLUB FRIGNICOURT</v>
      </c>
      <c r="D153" s="27" t="str">
        <f>IFERROR(VLOOKUP(Tableau5[[#This Row],[Numéro]],TableauLibre[],3,0),"")</f>
        <v>R3</v>
      </c>
      <c r="E153" s="1">
        <f>IFERROR(VLOOKUP(Tableau5[[#This Row],[Numéro]],TableauLibre[],4,0),"")</f>
        <v>1</v>
      </c>
      <c r="F153" s="1">
        <f>IFERROR(VLOOKUP(Tableau5[[#This Row],[Numéro]],TableauLibre[],5,0),"")</f>
        <v>2.04</v>
      </c>
      <c r="G153" s="1">
        <f>IFERROR(VLOOKUP(Tableau5[[#This Row],[Numéro]],TableauLibre[],6,0),"")</f>
        <v>1.63</v>
      </c>
      <c r="H153" s="28">
        <f>IFERROR(VLOOKUP(Tableau5[[#This Row],[Numéro]],TableauLibre[],7,0),"")</f>
        <v>2018</v>
      </c>
      <c r="I153" s="27" t="str">
        <f>IFERROR(VLOOKUP(Tableau5[[#This Row],[Numéro]],TableauBande[],3,0),"")</f>
        <v/>
      </c>
      <c r="J153" s="1" t="str">
        <f>IFERROR(VLOOKUP(Tableau5[[#This Row],[Numéro]],TableauBande[],4,0),"")</f>
        <v/>
      </c>
      <c r="K153" s="1" t="str">
        <f>IFERROR(VLOOKUP(Tableau5[[#This Row],[Numéro]],TableauBande[],5,0),"")</f>
        <v/>
      </c>
      <c r="L153" s="1" t="str">
        <f>IFERROR(VLOOKUP(Tableau5[[#This Row],[Numéro]],TableauBande[],6,0),"")</f>
        <v/>
      </c>
      <c r="M153" s="28" t="str">
        <f>IFERROR(VLOOKUP(Tableau5[[#This Row],[Numéro]],TableauBande[],7,0),"")</f>
        <v/>
      </c>
      <c r="N153" s="1" t="str">
        <f>IFERROR(VLOOKUP(Tableau5[[#This Row],[Numéro]],Tableau3Bandes[],3,0),"")</f>
        <v/>
      </c>
      <c r="O153" s="1" t="str">
        <f>IFERROR(VLOOKUP(Tableau5[[#This Row],[Numéro]],Tableau3Bandes[],4,0),"")</f>
        <v/>
      </c>
      <c r="P153" s="1" t="str">
        <f>IFERROR(VLOOKUP(Tableau5[[#This Row],[Numéro]],Tableau3Bandes[],5,0),"")</f>
        <v/>
      </c>
      <c r="Q153" s="1" t="str">
        <f>IFERROR(VLOOKUP(Tableau5[[#This Row],[Numéro]],Tableau3Bandes[],6,0),"")</f>
        <v/>
      </c>
      <c r="R153" s="1" t="str">
        <f>IFERROR(VLOOKUP(Tableau5[[#This Row],[Numéro]],Tableau3Bandes[],7,0),"")</f>
        <v/>
      </c>
      <c r="S153" s="28" t="str">
        <f>IFERROR(VLOOKUP(Tableau5[[#This Row],[Numéro]],TableauClass2025[],3,0),"")</f>
        <v/>
      </c>
      <c r="T153" s="27" t="str">
        <f>IFERROR(VLOOKUP(Tableau5[[#This Row],[Numéro]],TableauCadre[],3,0),"")</f>
        <v/>
      </c>
      <c r="U153" s="1" t="str">
        <f>IFERROR(VLOOKUP(Tableau5[[#This Row],[Numéro]],TableauCadre[],4,0),"")</f>
        <v/>
      </c>
      <c r="V153" s="1" t="str">
        <f>IFERROR(VLOOKUP(Tableau5[[#This Row],[Numéro]],TableauCadre[],5,0),"")</f>
        <v/>
      </c>
      <c r="W153" s="1" t="str">
        <f>IFERROR(VLOOKUP(Tableau5[[#This Row],[Numéro]],TableauCadre[],6,0),"")</f>
        <v/>
      </c>
      <c r="X153" s="28" t="str">
        <f>IFERROR(VLOOKUP(Tableau5[[#This Row],[Numéro]],TableauCadre[],7,0),"")</f>
        <v/>
      </c>
    </row>
    <row r="154" spans="1:24" hidden="1" x14ac:dyDescent="0.25">
      <c r="A154" s="1" t="str">
        <f>IF(double!T151=0,"",double!T151)</f>
        <v>102786 I</v>
      </c>
      <c r="B154" s="1" t="str">
        <f>IF(Tableau5[[#This Row],[Numéro]]="","",double!U151)</f>
        <v>BUCELLI SERGE</v>
      </c>
      <c r="C154" s="23" t="str">
        <f>double!V151</f>
        <v>11032 – BILLARD CLUB HOMECOURT</v>
      </c>
      <c r="D154" s="27" t="str">
        <f>IFERROR(VLOOKUP(Tableau5[[#This Row],[Numéro]],TableauLibre[],3,0),"")</f>
        <v xml:space="preserve">N2 </v>
      </c>
      <c r="E154" s="1">
        <f>IFERROR(VLOOKUP(Tableau5[[#This Row],[Numéro]],TableauLibre[],4,0),"")</f>
        <v>1</v>
      </c>
      <c r="F154" s="1" t="str">
        <f>IFERROR(VLOOKUP(Tableau5[[#This Row],[Numéro]],TableauLibre[],5,0),"")</f>
        <v>—</v>
      </c>
      <c r="G154" s="1">
        <f>IFERROR(VLOOKUP(Tableau5[[#This Row],[Numéro]],TableauLibre[],6,0),"")</f>
        <v>9.5</v>
      </c>
      <c r="H154" s="28">
        <f>IFERROR(VLOOKUP(Tableau5[[#This Row],[Numéro]],TableauLibre[],7,0),"")</f>
        <v>2017</v>
      </c>
      <c r="I154" s="27" t="str">
        <f>IFERROR(VLOOKUP(Tableau5[[#This Row],[Numéro]],TableauBande[],3,0),"")</f>
        <v>N3</v>
      </c>
      <c r="J154" s="1">
        <f>IFERROR(VLOOKUP(Tableau5[[#This Row],[Numéro]],TableauBande[],4,0),"")</f>
        <v>1</v>
      </c>
      <c r="K154" s="1">
        <f>IFERROR(VLOOKUP(Tableau5[[#This Row],[Numéro]],TableauBande[],5,0),"")</f>
        <v>1.99</v>
      </c>
      <c r="L154" s="1">
        <f>IFERROR(VLOOKUP(Tableau5[[#This Row],[Numéro]],TableauBande[],6,0),"")</f>
        <v>1.77</v>
      </c>
      <c r="M154" s="28">
        <f>IFERROR(VLOOKUP(Tableau5[[#This Row],[Numéro]],TableauBande[],7,0),"")</f>
        <v>2024</v>
      </c>
      <c r="N154" s="1" t="str">
        <f>IFERROR(VLOOKUP(Tableau5[[#This Row],[Numéro]],Tableau3Bandes[],3,0),"")</f>
        <v/>
      </c>
      <c r="O154" s="1" t="str">
        <f>IFERROR(VLOOKUP(Tableau5[[#This Row],[Numéro]],Tableau3Bandes[],4,0),"")</f>
        <v/>
      </c>
      <c r="P154" s="1" t="str">
        <f>IFERROR(VLOOKUP(Tableau5[[#This Row],[Numéro]],Tableau3Bandes[],5,0),"")</f>
        <v/>
      </c>
      <c r="Q154" s="1" t="str">
        <f>IFERROR(VLOOKUP(Tableau5[[#This Row],[Numéro]],Tableau3Bandes[],6,0),"")</f>
        <v/>
      </c>
      <c r="R154" s="1" t="str">
        <f>IFERROR(VLOOKUP(Tableau5[[#This Row],[Numéro]],Tableau3Bandes[],7,0),"")</f>
        <v/>
      </c>
      <c r="S154" s="28" t="str">
        <f>IFERROR(VLOOKUP(Tableau5[[#This Row],[Numéro]],TableauClass2025[],3,0),"")</f>
        <v/>
      </c>
      <c r="T154" s="27" t="str">
        <f>IFERROR(VLOOKUP(Tableau5[[#This Row],[Numéro]],TableauCadre[],3,0),"")</f>
        <v xml:space="preserve">N3 </v>
      </c>
      <c r="U154" s="1">
        <f>IFERROR(VLOOKUP(Tableau5[[#This Row],[Numéro]],TableauCadre[],4,0),"")</f>
        <v>1</v>
      </c>
      <c r="V154" s="1">
        <f>IFERROR(VLOOKUP(Tableau5[[#This Row],[Numéro]],TableauCadre[],5,0),"")</f>
        <v>6.79</v>
      </c>
      <c r="W154" s="1">
        <f>IFERROR(VLOOKUP(Tableau5[[#This Row],[Numéro]],TableauCadre[],6,0),"")</f>
        <v>5.43</v>
      </c>
      <c r="X154" s="28">
        <f>IFERROR(VLOOKUP(Tableau5[[#This Row],[Numéro]],TableauCadre[],7,0),"")</f>
        <v>2019</v>
      </c>
    </row>
    <row r="155" spans="1:24" x14ac:dyDescent="0.25">
      <c r="A155" s="1" t="str">
        <f>IF(double!T114=0,"",double!T114)</f>
        <v>149548 C</v>
      </c>
      <c r="B155" s="1" t="str">
        <f>IF(Tableau5[[#This Row],[Numéro]]="","",double!U114)</f>
        <v>BONFILS ALAIN</v>
      </c>
      <c r="C155" s="23" t="str">
        <f>double!V114</f>
        <v>11013 – BILLARD CLUB METZ</v>
      </c>
      <c r="D155" s="27" t="str">
        <f>IFERROR(VLOOKUP(Tableau5[[#This Row],[Numéro]],TableauLibre[],3,0),"")</f>
        <v xml:space="preserve">R4 </v>
      </c>
      <c r="E155" s="1">
        <f>IFERROR(VLOOKUP(Tableau5[[#This Row],[Numéro]],TableauLibre[],4,0),"")</f>
        <v>1</v>
      </c>
      <c r="F155" s="1">
        <f>IFERROR(VLOOKUP(Tableau5[[#This Row],[Numéro]],TableauLibre[],5,0),"")</f>
        <v>1.1499999999999999</v>
      </c>
      <c r="G155" s="1">
        <f>IFERROR(VLOOKUP(Tableau5[[#This Row],[Numéro]],TableauLibre[],6,0),"")</f>
        <v>0.92</v>
      </c>
      <c r="H155" s="28">
        <f>IFERROR(VLOOKUP(Tableau5[[#This Row],[Numéro]],TableauLibre[],7,0),"")</f>
        <v>2020</v>
      </c>
      <c r="I155" s="27" t="str">
        <f>IFERROR(VLOOKUP(Tableau5[[#This Row],[Numéro]],TableauBande[],3,0),"")</f>
        <v/>
      </c>
      <c r="J155" s="1" t="str">
        <f>IFERROR(VLOOKUP(Tableau5[[#This Row],[Numéro]],TableauBande[],4,0),"")</f>
        <v/>
      </c>
      <c r="K155" s="1" t="str">
        <f>IFERROR(VLOOKUP(Tableau5[[#This Row],[Numéro]],TableauBande[],5,0),"")</f>
        <v/>
      </c>
      <c r="L155" s="1" t="str">
        <f>IFERROR(VLOOKUP(Tableau5[[#This Row],[Numéro]],TableauBande[],6,0),"")</f>
        <v/>
      </c>
      <c r="M155" s="28" t="str">
        <f>IFERROR(VLOOKUP(Tableau5[[#This Row],[Numéro]],TableauBande[],7,0),"")</f>
        <v/>
      </c>
      <c r="N155" s="1" t="str">
        <f>IFERROR(VLOOKUP(Tableau5[[#This Row],[Numéro]],Tableau3Bandes[],3,0),"")</f>
        <v/>
      </c>
      <c r="O155" s="1" t="str">
        <f>IFERROR(VLOOKUP(Tableau5[[#This Row],[Numéro]],Tableau3Bandes[],4,0),"")</f>
        <v/>
      </c>
      <c r="P155" s="1" t="str">
        <f>IFERROR(VLOOKUP(Tableau5[[#This Row],[Numéro]],Tableau3Bandes[],5,0),"")</f>
        <v/>
      </c>
      <c r="Q155" s="1" t="str">
        <f>IFERROR(VLOOKUP(Tableau5[[#This Row],[Numéro]],Tableau3Bandes[],6,0),"")</f>
        <v/>
      </c>
      <c r="R155" s="1" t="str">
        <f>IFERROR(VLOOKUP(Tableau5[[#This Row],[Numéro]],Tableau3Bandes[],7,0),"")</f>
        <v/>
      </c>
      <c r="S155" s="28" t="str">
        <f>IFERROR(VLOOKUP(Tableau5[[#This Row],[Numéro]],TableauClass2025[],3,0),"")</f>
        <v/>
      </c>
      <c r="T155" s="27" t="str">
        <f>IFERROR(VLOOKUP(Tableau5[[#This Row],[Numéro]],TableauCadre[],3,0),"")</f>
        <v/>
      </c>
      <c r="U155" s="1" t="str">
        <f>IFERROR(VLOOKUP(Tableau5[[#This Row],[Numéro]],TableauCadre[],4,0),"")</f>
        <v/>
      </c>
      <c r="V155" s="1" t="str">
        <f>IFERROR(VLOOKUP(Tableau5[[#This Row],[Numéro]],TableauCadre[],5,0),"")</f>
        <v/>
      </c>
      <c r="W155" s="1" t="str">
        <f>IFERROR(VLOOKUP(Tableau5[[#This Row],[Numéro]],TableauCadre[],6,0),"")</f>
        <v/>
      </c>
      <c r="X155" s="28" t="str">
        <f>IFERROR(VLOOKUP(Tableau5[[#This Row],[Numéro]],TableauCadre[],7,0),"")</f>
        <v/>
      </c>
    </row>
    <row r="156" spans="1:24" hidden="1" x14ac:dyDescent="0.25">
      <c r="A156" s="1" t="str">
        <f>IF(double!T153=0,"",double!T153)</f>
        <v>182406 S</v>
      </c>
      <c r="B156" s="1" t="str">
        <f>IF(Tableau5[[#This Row],[Numéro]]="","",double!U153)</f>
        <v>BULTEL PIERRE JEAN</v>
      </c>
      <c r="C156" s="23" t="str">
        <f>double!V153</f>
        <v>05034 – BILLARD TROYES AGGLO</v>
      </c>
      <c r="D156" s="27" t="str">
        <f>IFERROR(VLOOKUP(Tableau5[[#This Row],[Numéro]],TableauLibre[],3,0),"")</f>
        <v>R3</v>
      </c>
      <c r="E156" s="1">
        <f>IFERROR(VLOOKUP(Tableau5[[#This Row],[Numéro]],TableauLibre[],4,0),"")</f>
        <v>1</v>
      </c>
      <c r="F156" s="1">
        <f>IFERROR(VLOOKUP(Tableau5[[#This Row],[Numéro]],TableauLibre[],5,0),"")</f>
        <v>1.86</v>
      </c>
      <c r="G156" s="1">
        <f>IFERROR(VLOOKUP(Tableau5[[#This Row],[Numéro]],TableauLibre[],6,0),"")</f>
        <v>1.49</v>
      </c>
      <c r="H156" s="28">
        <f>IFERROR(VLOOKUP(Tableau5[[#This Row],[Numéro]],TableauLibre[],7,0),"")</f>
        <v>2025</v>
      </c>
      <c r="I156" s="27" t="str">
        <f>IFERROR(VLOOKUP(Tableau5[[#This Row],[Numéro]],TableauBande[],3,0),"")</f>
        <v>R2</v>
      </c>
      <c r="J156" s="1">
        <f>IFERROR(VLOOKUP(Tableau5[[#This Row],[Numéro]],TableauBande[],4,0),"")</f>
        <v>1</v>
      </c>
      <c r="K156" s="1">
        <f>IFERROR(VLOOKUP(Tableau5[[#This Row],[Numéro]],TableauBande[],5,0),"")</f>
        <v>0.98</v>
      </c>
      <c r="L156" s="1">
        <f>IFERROR(VLOOKUP(Tableau5[[#This Row],[Numéro]],TableauBande[],6,0),"")</f>
        <v>0.87</v>
      </c>
      <c r="M156" s="28">
        <f>IFERROR(VLOOKUP(Tableau5[[#This Row],[Numéro]],TableauBande[],7,0),"")</f>
        <v>2025</v>
      </c>
      <c r="N156" s="1" t="str">
        <f>IFERROR(VLOOKUP(Tableau5[[#This Row],[Numéro]],Tableau3Bandes[],3,0),"")</f>
        <v/>
      </c>
      <c r="O156" s="1" t="str">
        <f>IFERROR(VLOOKUP(Tableau5[[#This Row],[Numéro]],Tableau3Bandes[],4,0),"")</f>
        <v/>
      </c>
      <c r="P156" s="1" t="str">
        <f>IFERROR(VLOOKUP(Tableau5[[#This Row],[Numéro]],Tableau3Bandes[],5,0),"")</f>
        <v/>
      </c>
      <c r="Q156" s="1" t="str">
        <f>IFERROR(VLOOKUP(Tableau5[[#This Row],[Numéro]],Tableau3Bandes[],6,0),"")</f>
        <v/>
      </c>
      <c r="R156" s="1" t="str">
        <f>IFERROR(VLOOKUP(Tableau5[[#This Row],[Numéro]],Tableau3Bandes[],7,0),"")</f>
        <v/>
      </c>
      <c r="S156" s="28" t="str">
        <f>IFERROR(VLOOKUP(Tableau5[[#This Row],[Numéro]],TableauClass2025[],3,0),"")</f>
        <v/>
      </c>
      <c r="T156" s="27" t="str">
        <f>IFERROR(VLOOKUP(Tableau5[[#This Row],[Numéro]],TableauCadre[],3,0),"")</f>
        <v/>
      </c>
      <c r="U156" s="1" t="str">
        <f>IFERROR(VLOOKUP(Tableau5[[#This Row],[Numéro]],TableauCadre[],4,0),"")</f>
        <v/>
      </c>
      <c r="V156" s="1" t="str">
        <f>IFERROR(VLOOKUP(Tableau5[[#This Row],[Numéro]],TableauCadre[],5,0),"")</f>
        <v/>
      </c>
      <c r="W156" s="1" t="str">
        <f>IFERROR(VLOOKUP(Tableau5[[#This Row],[Numéro]],TableauCadre[],6,0),"")</f>
        <v/>
      </c>
      <c r="X156" s="28" t="str">
        <f>IFERROR(VLOOKUP(Tableau5[[#This Row],[Numéro]],TableauCadre[],7,0),"")</f>
        <v/>
      </c>
    </row>
    <row r="157" spans="1:24" x14ac:dyDescent="0.25">
      <c r="A157" s="1" t="str">
        <f>IF(double!T116=0,"",double!T116)</f>
        <v>156198 F</v>
      </c>
      <c r="B157" s="1" t="str">
        <f>IF(Tableau5[[#This Row],[Numéro]]="","",double!U116)</f>
        <v>BONNEFOY JOEL</v>
      </c>
      <c r="C157" s="23" t="str">
        <f>double!V116</f>
        <v>11035 – C.B. SARREGUEMINES</v>
      </c>
      <c r="D157" s="27" t="str">
        <f>IFERROR(VLOOKUP(Tableau5[[#This Row],[Numéro]],TableauLibre[],3,0),"")</f>
        <v>N3</v>
      </c>
      <c r="E157" s="1">
        <f>IFERROR(VLOOKUP(Tableau5[[#This Row],[Numéro]],TableauLibre[],4,0),"")</f>
        <v>1</v>
      </c>
      <c r="F157" s="1">
        <f>IFERROR(VLOOKUP(Tableau5[[#This Row],[Numéro]],TableauLibre[],5,0),"")</f>
        <v>6.16</v>
      </c>
      <c r="G157" s="1">
        <f>IFERROR(VLOOKUP(Tableau5[[#This Row],[Numéro]],TableauLibre[],6,0),"")</f>
        <v>4.93</v>
      </c>
      <c r="H157" s="28">
        <f>IFERROR(VLOOKUP(Tableau5[[#This Row],[Numéro]],TableauLibre[],7,0),"")</f>
        <v>2025</v>
      </c>
      <c r="I157" s="27" t="str">
        <f>IFERROR(VLOOKUP(Tableau5[[#This Row],[Numéro]],TableauBande[],3,0),"")</f>
        <v/>
      </c>
      <c r="J157" s="1" t="str">
        <f>IFERROR(VLOOKUP(Tableau5[[#This Row],[Numéro]],TableauBande[],4,0),"")</f>
        <v/>
      </c>
      <c r="K157" s="1" t="str">
        <f>IFERROR(VLOOKUP(Tableau5[[#This Row],[Numéro]],TableauBande[],5,0),"")</f>
        <v/>
      </c>
      <c r="L157" s="1" t="str">
        <f>IFERROR(VLOOKUP(Tableau5[[#This Row],[Numéro]],TableauBande[],6,0),"")</f>
        <v/>
      </c>
      <c r="M157" s="28" t="str">
        <f>IFERROR(VLOOKUP(Tableau5[[#This Row],[Numéro]],TableauBande[],7,0),"")</f>
        <v/>
      </c>
      <c r="N157" s="1" t="str">
        <f>IFERROR(VLOOKUP(Tableau5[[#This Row],[Numéro]],Tableau3Bandes[],3,0),"")</f>
        <v/>
      </c>
      <c r="O157" s="1" t="str">
        <f>IFERROR(VLOOKUP(Tableau5[[#This Row],[Numéro]],Tableau3Bandes[],4,0),"")</f>
        <v/>
      </c>
      <c r="P157" s="1" t="str">
        <f>IFERROR(VLOOKUP(Tableau5[[#This Row],[Numéro]],Tableau3Bandes[],5,0),"")</f>
        <v/>
      </c>
      <c r="Q157" s="1" t="str">
        <f>IFERROR(VLOOKUP(Tableau5[[#This Row],[Numéro]],Tableau3Bandes[],6,0),"")</f>
        <v/>
      </c>
      <c r="R157" s="1" t="str">
        <f>IFERROR(VLOOKUP(Tableau5[[#This Row],[Numéro]],Tableau3Bandes[],7,0),"")</f>
        <v/>
      </c>
      <c r="S157" s="28" t="str">
        <f>IFERROR(VLOOKUP(Tableau5[[#This Row],[Numéro]],TableauClass2025[],3,0),"")</f>
        <v/>
      </c>
      <c r="T157" s="27" t="str">
        <f>IFERROR(VLOOKUP(Tableau5[[#This Row],[Numéro]],TableauCadre[],3,0),"")</f>
        <v xml:space="preserve">R1 </v>
      </c>
      <c r="U157" s="1">
        <f>IFERROR(VLOOKUP(Tableau5[[#This Row],[Numéro]],TableauCadre[],4,0),"")</f>
        <v>1</v>
      </c>
      <c r="V157" s="1">
        <f>IFERROR(VLOOKUP(Tableau5[[#This Row],[Numéro]],TableauCadre[],5,0),"")</f>
        <v>4.0599999999999996</v>
      </c>
      <c r="W157" s="1">
        <f>IFERROR(VLOOKUP(Tableau5[[#This Row],[Numéro]],TableauCadre[],6,0),"")</f>
        <v>3.25</v>
      </c>
      <c r="X157" s="28">
        <f>IFERROR(VLOOKUP(Tableau5[[#This Row],[Numéro]],TableauCadre[],7,0),"")</f>
        <v>2025</v>
      </c>
    </row>
    <row r="158" spans="1:24" hidden="1" x14ac:dyDescent="0.25">
      <c r="A158" s="1" t="str">
        <f>IF(double!T155=0,"",double!T155)</f>
        <v>151063 Z</v>
      </c>
      <c r="B158" s="1" t="str">
        <f>IF(Tableau5[[#This Row],[Numéro]]="","",double!U155)</f>
        <v>BZYMEK RODDY</v>
      </c>
      <c r="C158" s="23" t="str">
        <f>double!V155</f>
        <v>11078 – BILLARD CLUB DE BRIEY</v>
      </c>
      <c r="D158" s="27" t="str">
        <f>IFERROR(VLOOKUP(Tableau5[[#This Row],[Numéro]],TableauLibre[],3,0),"")</f>
        <v>R4</v>
      </c>
      <c r="E158" s="1">
        <f>IFERROR(VLOOKUP(Tableau5[[#This Row],[Numéro]],TableauLibre[],4,0),"")</f>
        <v>1</v>
      </c>
      <c r="F158" s="1">
        <f>IFERROR(VLOOKUP(Tableau5[[#This Row],[Numéro]],TableauLibre[],5,0),"")</f>
        <v>0.94</v>
      </c>
      <c r="G158" s="1">
        <f>IFERROR(VLOOKUP(Tableau5[[#This Row],[Numéro]],TableauLibre[],6,0),"")</f>
        <v>0.75</v>
      </c>
      <c r="H158" s="28">
        <f>IFERROR(VLOOKUP(Tableau5[[#This Row],[Numéro]],TableauLibre[],7,0),"")</f>
        <v>2019</v>
      </c>
      <c r="I158" s="27" t="str">
        <f>IFERROR(VLOOKUP(Tableau5[[#This Row],[Numéro]],TableauBande[],3,0),"")</f>
        <v/>
      </c>
      <c r="J158" s="1" t="str">
        <f>IFERROR(VLOOKUP(Tableau5[[#This Row],[Numéro]],TableauBande[],4,0),"")</f>
        <v/>
      </c>
      <c r="K158" s="1" t="str">
        <f>IFERROR(VLOOKUP(Tableau5[[#This Row],[Numéro]],TableauBande[],5,0),"")</f>
        <v/>
      </c>
      <c r="L158" s="1" t="str">
        <f>IFERROR(VLOOKUP(Tableau5[[#This Row],[Numéro]],TableauBande[],6,0),"")</f>
        <v/>
      </c>
      <c r="M158" s="28" t="str">
        <f>IFERROR(VLOOKUP(Tableau5[[#This Row],[Numéro]],TableauBande[],7,0),"")</f>
        <v/>
      </c>
      <c r="N158" s="1" t="str">
        <f>IFERROR(VLOOKUP(Tableau5[[#This Row],[Numéro]],Tableau3Bandes[],3,0),"")</f>
        <v/>
      </c>
      <c r="O158" s="1" t="str">
        <f>IFERROR(VLOOKUP(Tableau5[[#This Row],[Numéro]],Tableau3Bandes[],4,0),"")</f>
        <v/>
      </c>
      <c r="P158" s="1" t="str">
        <f>IFERROR(VLOOKUP(Tableau5[[#This Row],[Numéro]],Tableau3Bandes[],5,0),"")</f>
        <v/>
      </c>
      <c r="Q158" s="1" t="str">
        <f>IFERROR(VLOOKUP(Tableau5[[#This Row],[Numéro]],Tableau3Bandes[],6,0),"")</f>
        <v/>
      </c>
      <c r="R158" s="1" t="str">
        <f>IFERROR(VLOOKUP(Tableau5[[#This Row],[Numéro]],Tableau3Bandes[],7,0),"")</f>
        <v/>
      </c>
      <c r="S158" s="28" t="str">
        <f>IFERROR(VLOOKUP(Tableau5[[#This Row],[Numéro]],TableauClass2025[],3,0),"")</f>
        <v/>
      </c>
      <c r="T158" s="27" t="str">
        <f>IFERROR(VLOOKUP(Tableau5[[#This Row],[Numéro]],TableauCadre[],3,0),"")</f>
        <v/>
      </c>
      <c r="U158" s="1" t="str">
        <f>IFERROR(VLOOKUP(Tableau5[[#This Row],[Numéro]],TableauCadre[],4,0),"")</f>
        <v/>
      </c>
      <c r="V158" s="1" t="str">
        <f>IFERROR(VLOOKUP(Tableau5[[#This Row],[Numéro]],TableauCadre[],5,0),"")</f>
        <v/>
      </c>
      <c r="W158" s="1" t="str">
        <f>IFERROR(VLOOKUP(Tableau5[[#This Row],[Numéro]],TableauCadre[],6,0),"")</f>
        <v/>
      </c>
      <c r="X158" s="28" t="str">
        <f>IFERROR(VLOOKUP(Tableau5[[#This Row],[Numéro]],TableauCadre[],7,0),"")</f>
        <v/>
      </c>
    </row>
    <row r="159" spans="1:24" x14ac:dyDescent="0.25">
      <c r="A159" s="1" t="str">
        <f>IF(double!T1277=0,"",double!T1277)</f>
        <v>123041 J</v>
      </c>
      <c r="B159" s="1" t="str">
        <f>IF(Tableau5[[#This Row],[Numéro]]="","",double!U1277)</f>
        <v>BORNEQUE FABRICE</v>
      </c>
      <c r="C159" s="23" t="str">
        <f>double!V1277</f>
        <v>11067 – BILLARD CLUB FLORANGE</v>
      </c>
      <c r="D159" s="27" t="str">
        <f>IFERROR(VLOOKUP(Tableau5[[#This Row],[Numéro]],TableauLibre[],3,0),"")</f>
        <v/>
      </c>
      <c r="E159" s="1" t="str">
        <f>IFERROR(VLOOKUP(Tableau5[[#This Row],[Numéro]],TableauLibre[],4,0),"")</f>
        <v/>
      </c>
      <c r="F159" s="1" t="str">
        <f>IFERROR(VLOOKUP(Tableau5[[#This Row],[Numéro]],TableauLibre[],5,0),"")</f>
        <v/>
      </c>
      <c r="G159" s="1" t="str">
        <f>IFERROR(VLOOKUP(Tableau5[[#This Row],[Numéro]],TableauLibre[],6,0),"")</f>
        <v/>
      </c>
      <c r="H159" s="28" t="str">
        <f>IFERROR(VLOOKUP(Tableau5[[#This Row],[Numéro]],TableauLibre[],7,0),"")</f>
        <v/>
      </c>
      <c r="I159" s="27" t="str">
        <f>IFERROR(VLOOKUP(Tableau5[[#This Row],[Numéro]],TableauBande[],3,0),"")</f>
        <v/>
      </c>
      <c r="J159" s="1" t="str">
        <f>IFERROR(VLOOKUP(Tableau5[[#This Row],[Numéro]],TableauBande[],4,0),"")</f>
        <v/>
      </c>
      <c r="K159" s="1" t="str">
        <f>IFERROR(VLOOKUP(Tableau5[[#This Row],[Numéro]],TableauBande[],5,0),"")</f>
        <v/>
      </c>
      <c r="L159" s="1" t="str">
        <f>IFERROR(VLOOKUP(Tableau5[[#This Row],[Numéro]],TableauBande[],6,0),"")</f>
        <v/>
      </c>
      <c r="M159" s="28" t="str">
        <f>IFERROR(VLOOKUP(Tableau5[[#This Row],[Numéro]],TableauBande[],7,0),"")</f>
        <v/>
      </c>
      <c r="N159" s="1" t="str">
        <f>IFERROR(VLOOKUP(Tableau5[[#This Row],[Numéro]],Tableau3Bandes[],3,0),"")</f>
        <v>R2</v>
      </c>
      <c r="O159" s="1">
        <f>IFERROR(VLOOKUP(Tableau5[[#This Row],[Numéro]],Tableau3Bandes[],4,0),"")</f>
        <v>1</v>
      </c>
      <c r="P159" s="1">
        <f>IFERROR(VLOOKUP(Tableau5[[#This Row],[Numéro]],Tableau3Bandes[],5,0),"")</f>
        <v>0.22700000000000001</v>
      </c>
      <c r="Q159" s="1">
        <f>IFERROR(VLOOKUP(Tableau5[[#This Row],[Numéro]],Tableau3Bandes[],6,0),"")</f>
        <v>0.19500000000000001</v>
      </c>
      <c r="R159" s="1">
        <f>IFERROR(VLOOKUP(Tableau5[[#This Row],[Numéro]],Tableau3Bandes[],7,0),"")</f>
        <v>2025</v>
      </c>
      <c r="S159" s="28">
        <f>IFERROR(VLOOKUP(Tableau5[[#This Row],[Numéro]],TableauClass2025[],3,0),"")</f>
        <v>195</v>
      </c>
      <c r="T159" s="27" t="str">
        <f>IFERROR(VLOOKUP(Tableau5[[#This Row],[Numéro]],TableauCadre[],3,0),"")</f>
        <v/>
      </c>
      <c r="U159" s="1" t="str">
        <f>IFERROR(VLOOKUP(Tableau5[[#This Row],[Numéro]],TableauCadre[],4,0),"")</f>
        <v/>
      </c>
      <c r="V159" s="1" t="str">
        <f>IFERROR(VLOOKUP(Tableau5[[#This Row],[Numéro]],TableauCadre[],5,0),"")</f>
        <v/>
      </c>
      <c r="W159" s="1" t="str">
        <f>IFERROR(VLOOKUP(Tableau5[[#This Row],[Numéro]],TableauCadre[],6,0),"")</f>
        <v/>
      </c>
      <c r="X159" s="28" t="str">
        <f>IFERROR(VLOOKUP(Tableau5[[#This Row],[Numéro]],TableauCadre[],7,0),"")</f>
        <v/>
      </c>
    </row>
    <row r="160" spans="1:24" hidden="1" x14ac:dyDescent="0.25">
      <c r="A160" s="1" t="str">
        <f>IF(double!T157=0,"",double!T157)</f>
        <v>132240 E</v>
      </c>
      <c r="B160" s="1" t="str">
        <f>IF(Tableau5[[#This Row],[Numéro]]="","",double!U157)</f>
        <v>CADARIO GEORGES</v>
      </c>
      <c r="C160" s="23" t="str">
        <f>double!V157</f>
        <v>11044 – SAINT-DIE DES VOSGES BILLARD</v>
      </c>
      <c r="D160" s="27" t="str">
        <f>IFERROR(VLOOKUP(Tableau5[[#This Row],[Numéro]],TableauLibre[],3,0),"")</f>
        <v>R4</v>
      </c>
      <c r="E160" s="1">
        <f>IFERROR(VLOOKUP(Tableau5[[#This Row],[Numéro]],TableauLibre[],4,0),"")</f>
        <v>1</v>
      </c>
      <c r="F160" s="1">
        <f>IFERROR(VLOOKUP(Tableau5[[#This Row],[Numéro]],TableauLibre[],5,0),"")</f>
        <v>0.7</v>
      </c>
      <c r="G160" s="1">
        <f>IFERROR(VLOOKUP(Tableau5[[#This Row],[Numéro]],TableauLibre[],6,0),"")</f>
        <v>0.56000000000000005</v>
      </c>
      <c r="H160" s="28">
        <f>IFERROR(VLOOKUP(Tableau5[[#This Row],[Numéro]],TableauLibre[],7,0),"")</f>
        <v>2018</v>
      </c>
      <c r="I160" s="27" t="str">
        <f>IFERROR(VLOOKUP(Tableau5[[#This Row],[Numéro]],TableauBande[],3,0),"")</f>
        <v/>
      </c>
      <c r="J160" s="1" t="str">
        <f>IFERROR(VLOOKUP(Tableau5[[#This Row],[Numéro]],TableauBande[],4,0),"")</f>
        <v/>
      </c>
      <c r="K160" s="1" t="str">
        <f>IFERROR(VLOOKUP(Tableau5[[#This Row],[Numéro]],TableauBande[],5,0),"")</f>
        <v/>
      </c>
      <c r="L160" s="1" t="str">
        <f>IFERROR(VLOOKUP(Tableau5[[#This Row],[Numéro]],TableauBande[],6,0),"")</f>
        <v/>
      </c>
      <c r="M160" s="28" t="str">
        <f>IFERROR(VLOOKUP(Tableau5[[#This Row],[Numéro]],TableauBande[],7,0),"")</f>
        <v/>
      </c>
      <c r="N160" s="1" t="str">
        <f>IFERROR(VLOOKUP(Tableau5[[#This Row],[Numéro]],Tableau3Bandes[],3,0),"")</f>
        <v/>
      </c>
      <c r="O160" s="1" t="str">
        <f>IFERROR(VLOOKUP(Tableau5[[#This Row],[Numéro]],Tableau3Bandes[],4,0),"")</f>
        <v/>
      </c>
      <c r="P160" s="1" t="str">
        <f>IFERROR(VLOOKUP(Tableau5[[#This Row],[Numéro]],Tableau3Bandes[],5,0),"")</f>
        <v/>
      </c>
      <c r="Q160" s="1" t="str">
        <f>IFERROR(VLOOKUP(Tableau5[[#This Row],[Numéro]],Tableau3Bandes[],6,0),"")</f>
        <v/>
      </c>
      <c r="R160" s="1" t="str">
        <f>IFERROR(VLOOKUP(Tableau5[[#This Row],[Numéro]],Tableau3Bandes[],7,0),"")</f>
        <v/>
      </c>
      <c r="S160" s="28" t="str">
        <f>IFERROR(VLOOKUP(Tableau5[[#This Row],[Numéro]],TableauClass2025[],3,0),"")</f>
        <v/>
      </c>
      <c r="T160" s="27" t="str">
        <f>IFERROR(VLOOKUP(Tableau5[[#This Row],[Numéro]],TableauCadre[],3,0),"")</f>
        <v/>
      </c>
      <c r="U160" s="1" t="str">
        <f>IFERROR(VLOOKUP(Tableau5[[#This Row],[Numéro]],TableauCadre[],4,0),"")</f>
        <v/>
      </c>
      <c r="V160" s="1" t="str">
        <f>IFERROR(VLOOKUP(Tableau5[[#This Row],[Numéro]],TableauCadre[],5,0),"")</f>
        <v/>
      </c>
      <c r="W160" s="1" t="str">
        <f>IFERROR(VLOOKUP(Tableau5[[#This Row],[Numéro]],TableauCadre[],6,0),"")</f>
        <v/>
      </c>
      <c r="X160" s="28" t="str">
        <f>IFERROR(VLOOKUP(Tableau5[[#This Row],[Numéro]],TableauCadre[],7,0),"")</f>
        <v/>
      </c>
    </row>
    <row r="161" spans="1:24" x14ac:dyDescent="0.25">
      <c r="A161" s="1" t="str">
        <f>IF(double!T121=0,"",double!T121)</f>
        <v>014821 B</v>
      </c>
      <c r="B161" s="1" t="str">
        <f>IF(Tableau5[[#This Row],[Numéro]]="","",double!U121)</f>
        <v>BORRACCINO MICHEL</v>
      </c>
      <c r="C161" s="23" t="str">
        <f>double!V121</f>
        <v>11013 – BILLARD CLUB METZ</v>
      </c>
      <c r="D161" s="27" t="str">
        <f>IFERROR(VLOOKUP(Tableau5[[#This Row],[Numéro]],TableauLibre[],3,0),"")</f>
        <v xml:space="preserve">R2 </v>
      </c>
      <c r="E161" s="1">
        <f>IFERROR(VLOOKUP(Tableau5[[#This Row],[Numéro]],TableauLibre[],4,0),"")</f>
        <v>1</v>
      </c>
      <c r="F161" s="1">
        <f>IFERROR(VLOOKUP(Tableau5[[#This Row],[Numéro]],TableauLibre[],5,0),"")</f>
        <v>2.84</v>
      </c>
      <c r="G161" s="1">
        <f>IFERROR(VLOOKUP(Tableau5[[#This Row],[Numéro]],TableauLibre[],6,0),"")</f>
        <v>2.27</v>
      </c>
      <c r="H161" s="28">
        <f>IFERROR(VLOOKUP(Tableau5[[#This Row],[Numéro]],TableauLibre[],7,0),"")</f>
        <v>2025</v>
      </c>
      <c r="I161" s="27" t="str">
        <f>IFERROR(VLOOKUP(Tableau5[[#This Row],[Numéro]],TableauBande[],3,0),"")</f>
        <v/>
      </c>
      <c r="J161" s="1" t="str">
        <f>IFERROR(VLOOKUP(Tableau5[[#This Row],[Numéro]],TableauBande[],4,0),"")</f>
        <v/>
      </c>
      <c r="K161" s="1" t="str">
        <f>IFERROR(VLOOKUP(Tableau5[[#This Row],[Numéro]],TableauBande[],5,0),"")</f>
        <v/>
      </c>
      <c r="L161" s="1" t="str">
        <f>IFERROR(VLOOKUP(Tableau5[[#This Row],[Numéro]],TableauBande[],6,0),"")</f>
        <v/>
      </c>
      <c r="M161" s="28" t="str">
        <f>IFERROR(VLOOKUP(Tableau5[[#This Row],[Numéro]],TableauBande[],7,0),"")</f>
        <v/>
      </c>
      <c r="N161" s="1" t="str">
        <f>IFERROR(VLOOKUP(Tableau5[[#This Row],[Numéro]],Tableau3Bandes[],3,0),"")</f>
        <v>R1</v>
      </c>
      <c r="O161" s="1">
        <f>IFERROR(VLOOKUP(Tableau5[[#This Row],[Numéro]],Tableau3Bandes[],4,0),"")</f>
        <v>1</v>
      </c>
      <c r="P161" s="1">
        <f>IFERROR(VLOOKUP(Tableau5[[#This Row],[Numéro]],Tableau3Bandes[],5,0),"")</f>
        <v>0.35599999999999998</v>
      </c>
      <c r="Q161" s="1">
        <f>IFERROR(VLOOKUP(Tableau5[[#This Row],[Numéro]],Tableau3Bandes[],6,0),"")</f>
        <v>0.30599999999999999</v>
      </c>
      <c r="R161" s="1">
        <f>IFERROR(VLOOKUP(Tableau5[[#This Row],[Numéro]],Tableau3Bandes[],7,0),"")</f>
        <v>2025</v>
      </c>
      <c r="S161" s="28">
        <f>IFERROR(VLOOKUP(Tableau5[[#This Row],[Numéro]],TableauClass2025[],3,0),"")</f>
        <v>294</v>
      </c>
      <c r="T161" s="27" t="str">
        <f>IFERROR(VLOOKUP(Tableau5[[#This Row],[Numéro]],TableauCadre[],3,0),"")</f>
        <v>R1</v>
      </c>
      <c r="U161" s="1">
        <f>IFERROR(VLOOKUP(Tableau5[[#This Row],[Numéro]],TableauCadre[],4,0),"")</f>
        <v>1</v>
      </c>
      <c r="V161" s="1">
        <f>IFERROR(VLOOKUP(Tableau5[[#This Row],[Numéro]],TableauCadre[],5,0),"")</f>
        <v>2.4</v>
      </c>
      <c r="W161" s="1">
        <f>IFERROR(VLOOKUP(Tableau5[[#This Row],[Numéro]],TableauCadre[],6,0),"")</f>
        <v>1.92</v>
      </c>
      <c r="X161" s="28">
        <f>IFERROR(VLOOKUP(Tableau5[[#This Row],[Numéro]],TableauCadre[],7,0),"")</f>
        <v>2023</v>
      </c>
    </row>
    <row r="162" spans="1:24" hidden="1" x14ac:dyDescent="0.25">
      <c r="A162" s="1" t="str">
        <f>IF(double!T159=0,"",double!T159)</f>
        <v>136664 I</v>
      </c>
      <c r="B162" s="1" t="str">
        <f>IF(Tableau5[[#This Row],[Numéro]]="","",double!U159)</f>
        <v>CADET JEAN PIERRE</v>
      </c>
      <c r="C162" s="23" t="str">
        <f>double!V159</f>
        <v>05047 – BILLARD CLUB SEZANNAIS</v>
      </c>
      <c r="D162" s="27" t="str">
        <f>IFERROR(VLOOKUP(Tableau5[[#This Row],[Numéro]],TableauLibre[],3,0),"")</f>
        <v>R4</v>
      </c>
      <c r="E162" s="1">
        <f>IFERROR(VLOOKUP(Tableau5[[#This Row],[Numéro]],TableauLibre[],4,0),"")</f>
        <v>1</v>
      </c>
      <c r="F162" s="1">
        <f>IFERROR(VLOOKUP(Tableau5[[#This Row],[Numéro]],TableauLibre[],5,0),"")</f>
        <v>0.65</v>
      </c>
      <c r="G162" s="1">
        <f>IFERROR(VLOOKUP(Tableau5[[#This Row],[Numéro]],TableauLibre[],6,0),"")</f>
        <v>0.52</v>
      </c>
      <c r="H162" s="28">
        <f>IFERROR(VLOOKUP(Tableau5[[#This Row],[Numéro]],TableauLibre[],7,0),"")</f>
        <v>2025</v>
      </c>
      <c r="I162" s="27" t="str">
        <f>IFERROR(VLOOKUP(Tableau5[[#This Row],[Numéro]],TableauBande[],3,0),"")</f>
        <v/>
      </c>
      <c r="J162" s="1" t="str">
        <f>IFERROR(VLOOKUP(Tableau5[[#This Row],[Numéro]],TableauBande[],4,0),"")</f>
        <v/>
      </c>
      <c r="K162" s="1" t="str">
        <f>IFERROR(VLOOKUP(Tableau5[[#This Row],[Numéro]],TableauBande[],5,0),"")</f>
        <v/>
      </c>
      <c r="L162" s="1" t="str">
        <f>IFERROR(VLOOKUP(Tableau5[[#This Row],[Numéro]],TableauBande[],6,0),"")</f>
        <v/>
      </c>
      <c r="M162" s="28" t="str">
        <f>IFERROR(VLOOKUP(Tableau5[[#This Row],[Numéro]],TableauBande[],7,0),"")</f>
        <v/>
      </c>
      <c r="N162" s="1" t="str">
        <f>IFERROR(VLOOKUP(Tableau5[[#This Row],[Numéro]],Tableau3Bandes[],3,0),"")</f>
        <v/>
      </c>
      <c r="O162" s="1" t="str">
        <f>IFERROR(VLOOKUP(Tableau5[[#This Row],[Numéro]],Tableau3Bandes[],4,0),"")</f>
        <v/>
      </c>
      <c r="P162" s="1" t="str">
        <f>IFERROR(VLOOKUP(Tableau5[[#This Row],[Numéro]],Tableau3Bandes[],5,0),"")</f>
        <v/>
      </c>
      <c r="Q162" s="1" t="str">
        <f>IFERROR(VLOOKUP(Tableau5[[#This Row],[Numéro]],Tableau3Bandes[],6,0),"")</f>
        <v/>
      </c>
      <c r="R162" s="1" t="str">
        <f>IFERROR(VLOOKUP(Tableau5[[#This Row],[Numéro]],Tableau3Bandes[],7,0),"")</f>
        <v/>
      </c>
      <c r="S162" s="28" t="str">
        <f>IFERROR(VLOOKUP(Tableau5[[#This Row],[Numéro]],TableauClass2025[],3,0),"")</f>
        <v/>
      </c>
      <c r="T162" s="27" t="str">
        <f>IFERROR(VLOOKUP(Tableau5[[#This Row],[Numéro]],TableauCadre[],3,0),"")</f>
        <v/>
      </c>
      <c r="U162" s="1" t="str">
        <f>IFERROR(VLOOKUP(Tableau5[[#This Row],[Numéro]],TableauCadre[],4,0),"")</f>
        <v/>
      </c>
      <c r="V162" s="1" t="str">
        <f>IFERROR(VLOOKUP(Tableau5[[#This Row],[Numéro]],TableauCadre[],5,0),"")</f>
        <v/>
      </c>
      <c r="W162" s="1" t="str">
        <f>IFERROR(VLOOKUP(Tableau5[[#This Row],[Numéro]],TableauCadre[],6,0),"")</f>
        <v/>
      </c>
      <c r="X162" s="28" t="str">
        <f>IFERROR(VLOOKUP(Tableau5[[#This Row],[Numéro]],TableauCadre[],7,0),"")</f>
        <v/>
      </c>
    </row>
    <row r="163" spans="1:24" hidden="1" x14ac:dyDescent="0.25">
      <c r="A163" s="1" t="str">
        <f>IF(double!T160=0,"",double!T160)</f>
        <v>141626 E</v>
      </c>
      <c r="B163" s="1" t="str">
        <f>IF(Tableau5[[#This Row],[Numéro]]="","",double!U160)</f>
        <v>CADET STEPHANE</v>
      </c>
      <c r="C163" s="23" t="str">
        <f>double!V160</f>
        <v>11044 – SAINT-DIE DES VOSGES BILLARD</v>
      </c>
      <c r="D163" s="27" t="str">
        <f>IFERROR(VLOOKUP(Tableau5[[#This Row],[Numéro]],TableauLibre[],3,0),"")</f>
        <v>R2</v>
      </c>
      <c r="E163" s="1">
        <f>IFERROR(VLOOKUP(Tableau5[[#This Row],[Numéro]],TableauLibre[],4,0),"")</f>
        <v>1</v>
      </c>
      <c r="F163" s="1">
        <f>IFERROR(VLOOKUP(Tableau5[[#This Row],[Numéro]],TableauLibre[],5,0),"")</f>
        <v>3.33</v>
      </c>
      <c r="G163" s="1">
        <f>IFERROR(VLOOKUP(Tableau5[[#This Row],[Numéro]],TableauLibre[],6,0),"")</f>
        <v>2.66</v>
      </c>
      <c r="H163" s="28">
        <f>IFERROR(VLOOKUP(Tableau5[[#This Row],[Numéro]],TableauLibre[],7,0),"")</f>
        <v>2024</v>
      </c>
      <c r="I163" s="27" t="str">
        <f>IFERROR(VLOOKUP(Tableau5[[#This Row],[Numéro]],TableauBande[],3,0),"")</f>
        <v>R1</v>
      </c>
      <c r="J163" s="1">
        <f>IFERROR(VLOOKUP(Tableau5[[#This Row],[Numéro]],TableauBande[],4,0),"")</f>
        <v>1</v>
      </c>
      <c r="K163" s="1">
        <f>IFERROR(VLOOKUP(Tableau5[[#This Row],[Numéro]],TableauBande[],5,0),"")</f>
        <v>1.46</v>
      </c>
      <c r="L163" s="1">
        <f>IFERROR(VLOOKUP(Tableau5[[#This Row],[Numéro]],TableauBande[],6,0),"")</f>
        <v>1.3</v>
      </c>
      <c r="M163" s="28">
        <f>IFERROR(VLOOKUP(Tableau5[[#This Row],[Numéro]],TableauBande[],7,0),"")</f>
        <v>2024</v>
      </c>
      <c r="N163" s="1" t="str">
        <f>IFERROR(VLOOKUP(Tableau5[[#This Row],[Numéro]],Tableau3Bandes[],3,0),"")</f>
        <v>N3</v>
      </c>
      <c r="O163" s="1">
        <f>IFERROR(VLOOKUP(Tableau5[[#This Row],[Numéro]],Tableau3Bandes[],4,0),"")</f>
        <v>1</v>
      </c>
      <c r="P163" s="1">
        <f>IFERROR(VLOOKUP(Tableau5[[#This Row],[Numéro]],Tableau3Bandes[],5,0),"")</f>
        <v>0.42699999999999999</v>
      </c>
      <c r="Q163" s="1">
        <f>IFERROR(VLOOKUP(Tableau5[[#This Row],[Numéro]],Tableau3Bandes[],6,0),"")</f>
        <v>0.36699999999999999</v>
      </c>
      <c r="R163" s="1">
        <f>IFERROR(VLOOKUP(Tableau5[[#This Row],[Numéro]],Tableau3Bandes[],7,0),"")</f>
        <v>2024</v>
      </c>
      <c r="S163" s="28" t="str">
        <f>IFERROR(VLOOKUP(Tableau5[[#This Row],[Numéro]],TableauClass2025[],3,0),"")</f>
        <v/>
      </c>
      <c r="T163" s="27" t="str">
        <f>IFERROR(VLOOKUP(Tableau5[[#This Row],[Numéro]],TableauCadre[],3,0),"")</f>
        <v>R1</v>
      </c>
      <c r="U163" s="1">
        <f>IFERROR(VLOOKUP(Tableau5[[#This Row],[Numéro]],TableauCadre[],4,0),"")</f>
        <v>1</v>
      </c>
      <c r="V163" s="1">
        <f>IFERROR(VLOOKUP(Tableau5[[#This Row],[Numéro]],TableauCadre[],5,0),"")</f>
        <v>2.4500000000000002</v>
      </c>
      <c r="W163" s="1">
        <f>IFERROR(VLOOKUP(Tableau5[[#This Row],[Numéro]],TableauCadre[],6,0),"")</f>
        <v>1.96</v>
      </c>
      <c r="X163" s="28">
        <f>IFERROR(VLOOKUP(Tableau5[[#This Row],[Numéro]],TableauCadre[],7,0),"")</f>
        <v>2020</v>
      </c>
    </row>
    <row r="164" spans="1:24" x14ac:dyDescent="0.25">
      <c r="A164" s="1" t="str">
        <f>IF(double!T134=0,"",double!T134)</f>
        <v>119615 P</v>
      </c>
      <c r="B164" s="1" t="str">
        <f>IF(Tableau5[[#This Row],[Numéro]]="","",double!U134)</f>
        <v>BOURY BERNARD</v>
      </c>
      <c r="C164" s="23" t="str">
        <f>double!V134</f>
        <v>11003 – BILLARD CLUB BAN SAINT MARTIN</v>
      </c>
      <c r="D164" s="27" t="str">
        <f>IFERROR(VLOOKUP(Tableau5[[#This Row],[Numéro]],TableauLibre[],3,0),"")</f>
        <v xml:space="preserve">R3 </v>
      </c>
      <c r="E164" s="1">
        <f>IFERROR(VLOOKUP(Tableau5[[#This Row],[Numéro]],TableauLibre[],4,0),"")</f>
        <v>1</v>
      </c>
      <c r="F164" s="1">
        <f>IFERROR(VLOOKUP(Tableau5[[#This Row],[Numéro]],TableauLibre[],5,0),"")</f>
        <v>2.1800000000000002</v>
      </c>
      <c r="G164" s="1">
        <f>IFERROR(VLOOKUP(Tableau5[[#This Row],[Numéro]],TableauLibre[],6,0),"")</f>
        <v>1.75</v>
      </c>
      <c r="H164" s="28">
        <f>IFERROR(VLOOKUP(Tableau5[[#This Row],[Numéro]],TableauLibre[],7,0),"")</f>
        <v>2018</v>
      </c>
      <c r="I164" s="27" t="str">
        <f>IFERROR(VLOOKUP(Tableau5[[#This Row],[Numéro]],TableauBande[],3,0),"")</f>
        <v xml:space="preserve">R2 </v>
      </c>
      <c r="J164" s="1">
        <f>IFERROR(VLOOKUP(Tableau5[[#This Row],[Numéro]],TableauBande[],4,0),"")</f>
        <v>1</v>
      </c>
      <c r="K164" s="1">
        <f>IFERROR(VLOOKUP(Tableau5[[#This Row],[Numéro]],TableauBande[],5,0),"")</f>
        <v>1.03</v>
      </c>
      <c r="L164" s="1">
        <f>IFERROR(VLOOKUP(Tableau5[[#This Row],[Numéro]],TableauBande[],6,0),"")</f>
        <v>0.91</v>
      </c>
      <c r="M164" s="28">
        <f>IFERROR(VLOOKUP(Tableau5[[#This Row],[Numéro]],TableauBande[],7,0),"")</f>
        <v>2018</v>
      </c>
      <c r="N164" s="1" t="str">
        <f>IFERROR(VLOOKUP(Tableau5[[#This Row],[Numéro]],Tableau3Bandes[],3,0),"")</f>
        <v/>
      </c>
      <c r="O164" s="1" t="str">
        <f>IFERROR(VLOOKUP(Tableau5[[#This Row],[Numéro]],Tableau3Bandes[],4,0),"")</f>
        <v/>
      </c>
      <c r="P164" s="1" t="str">
        <f>IFERROR(VLOOKUP(Tableau5[[#This Row],[Numéro]],Tableau3Bandes[],5,0),"")</f>
        <v/>
      </c>
      <c r="Q164" s="1" t="str">
        <f>IFERROR(VLOOKUP(Tableau5[[#This Row],[Numéro]],Tableau3Bandes[],6,0),"")</f>
        <v/>
      </c>
      <c r="R164" s="1" t="str">
        <f>IFERROR(VLOOKUP(Tableau5[[#This Row],[Numéro]],Tableau3Bandes[],7,0),"")</f>
        <v/>
      </c>
      <c r="S164" s="28" t="str">
        <f>IFERROR(VLOOKUP(Tableau5[[#This Row],[Numéro]],TableauClass2025[],3,0),"")</f>
        <v/>
      </c>
      <c r="T164" s="27" t="str">
        <f>IFERROR(VLOOKUP(Tableau5[[#This Row],[Numéro]],TableauCadre[],3,0),"")</f>
        <v>R1</v>
      </c>
      <c r="U164" s="1">
        <f>IFERROR(VLOOKUP(Tableau5[[#This Row],[Numéro]],TableauCadre[],4,0),"")</f>
        <v>1</v>
      </c>
      <c r="V164" s="1">
        <f>IFERROR(VLOOKUP(Tableau5[[#This Row],[Numéro]],TableauCadre[],5,0),"")</f>
        <v>1.23</v>
      </c>
      <c r="W164" s="1">
        <f>IFERROR(VLOOKUP(Tableau5[[#This Row],[Numéro]],TableauCadre[],6,0),"")</f>
        <v>0.98</v>
      </c>
      <c r="X164" s="28">
        <f>IFERROR(VLOOKUP(Tableau5[[#This Row],[Numéro]],TableauCadre[],7,0),"")</f>
        <v>2020</v>
      </c>
    </row>
    <row r="165" spans="1:24" x14ac:dyDescent="0.25">
      <c r="A165" s="1" t="str">
        <f>IF(double!T135=0,"",double!T135)</f>
        <v>172367 F</v>
      </c>
      <c r="B165" s="1" t="str">
        <f>IF(Tableau5[[#This Row],[Numéro]]="","",double!U135)</f>
        <v>BOUSSERT SILAS</v>
      </c>
      <c r="C165" s="23" t="str">
        <f>double!V135</f>
        <v>11072 – AMICALE BILLARD DE MAGNY</v>
      </c>
      <c r="D165" s="27" t="str">
        <f>IFERROR(VLOOKUP(Tableau5[[#This Row],[Numéro]],TableauLibre[],3,0),"")</f>
        <v>R4</v>
      </c>
      <c r="E165" s="1">
        <f>IFERROR(VLOOKUP(Tableau5[[#This Row],[Numéro]],TableauLibre[],4,0),"")</f>
        <v>1</v>
      </c>
      <c r="F165" s="1">
        <f>IFERROR(VLOOKUP(Tableau5[[#This Row],[Numéro]],TableauLibre[],5,0),"")</f>
        <v>0.98</v>
      </c>
      <c r="G165" s="1">
        <f>IFERROR(VLOOKUP(Tableau5[[#This Row],[Numéro]],TableauLibre[],6,0),"")</f>
        <v>0.78</v>
      </c>
      <c r="H165" s="28">
        <f>IFERROR(VLOOKUP(Tableau5[[#This Row],[Numéro]],TableauLibre[],7,0),"")</f>
        <v>2025</v>
      </c>
      <c r="I165" s="27" t="str">
        <f>IFERROR(VLOOKUP(Tableau5[[#This Row],[Numéro]],TableauBande[],3,0),"")</f>
        <v/>
      </c>
      <c r="J165" s="1" t="str">
        <f>IFERROR(VLOOKUP(Tableau5[[#This Row],[Numéro]],TableauBande[],4,0),"")</f>
        <v/>
      </c>
      <c r="K165" s="1" t="str">
        <f>IFERROR(VLOOKUP(Tableau5[[#This Row],[Numéro]],TableauBande[],5,0),"")</f>
        <v/>
      </c>
      <c r="L165" s="1" t="str">
        <f>IFERROR(VLOOKUP(Tableau5[[#This Row],[Numéro]],TableauBande[],6,0),"")</f>
        <v/>
      </c>
      <c r="M165" s="28" t="str">
        <f>IFERROR(VLOOKUP(Tableau5[[#This Row],[Numéro]],TableauBande[],7,0),"")</f>
        <v/>
      </c>
      <c r="N165" s="1" t="str">
        <f>IFERROR(VLOOKUP(Tableau5[[#This Row],[Numéro]],Tableau3Bandes[],3,0),"")</f>
        <v/>
      </c>
      <c r="O165" s="1" t="str">
        <f>IFERROR(VLOOKUP(Tableau5[[#This Row],[Numéro]],Tableau3Bandes[],4,0),"")</f>
        <v/>
      </c>
      <c r="P165" s="1" t="str">
        <f>IFERROR(VLOOKUP(Tableau5[[#This Row],[Numéro]],Tableau3Bandes[],5,0),"")</f>
        <v/>
      </c>
      <c r="Q165" s="1" t="str">
        <f>IFERROR(VLOOKUP(Tableau5[[#This Row],[Numéro]],Tableau3Bandes[],6,0),"")</f>
        <v/>
      </c>
      <c r="R165" s="1" t="str">
        <f>IFERROR(VLOOKUP(Tableau5[[#This Row],[Numéro]],Tableau3Bandes[],7,0),"")</f>
        <v/>
      </c>
      <c r="S165" s="28" t="str">
        <f>IFERROR(VLOOKUP(Tableau5[[#This Row],[Numéro]],TableauClass2025[],3,0),"")</f>
        <v/>
      </c>
      <c r="T165" s="27" t="str">
        <f>IFERROR(VLOOKUP(Tableau5[[#This Row],[Numéro]],TableauCadre[],3,0),"")</f>
        <v/>
      </c>
      <c r="U165" s="1" t="str">
        <f>IFERROR(VLOOKUP(Tableau5[[#This Row],[Numéro]],TableauCadre[],4,0),"")</f>
        <v/>
      </c>
      <c r="V165" s="1" t="str">
        <f>IFERROR(VLOOKUP(Tableau5[[#This Row],[Numéro]],TableauCadre[],5,0),"")</f>
        <v/>
      </c>
      <c r="W165" s="1" t="str">
        <f>IFERROR(VLOOKUP(Tableau5[[#This Row],[Numéro]],TableauCadre[],6,0),"")</f>
        <v/>
      </c>
      <c r="X165" s="28" t="str">
        <f>IFERROR(VLOOKUP(Tableau5[[#This Row],[Numéro]],TableauCadre[],7,0),"")</f>
        <v/>
      </c>
    </row>
    <row r="166" spans="1:24" hidden="1" x14ac:dyDescent="0.25">
      <c r="A166" s="1" t="str">
        <f>IF(double!T163=0,"",double!T163)</f>
        <v>139698 A</v>
      </c>
      <c r="B166" s="1" t="str">
        <f>IF(Tableau5[[#This Row],[Numéro]]="","",double!U163)</f>
        <v>CANAS DANIEL</v>
      </c>
      <c r="C166" s="23" t="str">
        <f>double!V163</f>
        <v>05023 – BILLARD CLUB NOGENTAIS</v>
      </c>
      <c r="D166" s="27" t="str">
        <f>IFERROR(VLOOKUP(Tableau5[[#This Row],[Numéro]],TableauLibre[],3,0),"")</f>
        <v>R3</v>
      </c>
      <c r="E166" s="1">
        <f>IFERROR(VLOOKUP(Tableau5[[#This Row],[Numéro]],TableauLibre[],4,0),"")</f>
        <v>1</v>
      </c>
      <c r="F166" s="1">
        <f>IFERROR(VLOOKUP(Tableau5[[#This Row],[Numéro]],TableauLibre[],5,0),"")</f>
        <v>2.1</v>
      </c>
      <c r="G166" s="1">
        <f>IFERROR(VLOOKUP(Tableau5[[#This Row],[Numéro]],TableauLibre[],6,0),"")</f>
        <v>1.68</v>
      </c>
      <c r="H166" s="28">
        <f>IFERROR(VLOOKUP(Tableau5[[#This Row],[Numéro]],TableauLibre[],7,0),"")</f>
        <v>2012</v>
      </c>
      <c r="I166" s="27" t="str">
        <f>IFERROR(VLOOKUP(Tableau5[[#This Row],[Numéro]],TableauBande[],3,0),"")</f>
        <v/>
      </c>
      <c r="J166" s="1" t="str">
        <f>IFERROR(VLOOKUP(Tableau5[[#This Row],[Numéro]],TableauBande[],4,0),"")</f>
        <v/>
      </c>
      <c r="K166" s="1" t="str">
        <f>IFERROR(VLOOKUP(Tableau5[[#This Row],[Numéro]],TableauBande[],5,0),"")</f>
        <v/>
      </c>
      <c r="L166" s="1" t="str">
        <f>IFERROR(VLOOKUP(Tableau5[[#This Row],[Numéro]],TableauBande[],6,0),"")</f>
        <v/>
      </c>
      <c r="M166" s="28" t="str">
        <f>IFERROR(VLOOKUP(Tableau5[[#This Row],[Numéro]],TableauBande[],7,0),"")</f>
        <v/>
      </c>
      <c r="N166" s="1" t="str">
        <f>IFERROR(VLOOKUP(Tableau5[[#This Row],[Numéro]],Tableau3Bandes[],3,0),"")</f>
        <v/>
      </c>
      <c r="O166" s="1" t="str">
        <f>IFERROR(VLOOKUP(Tableau5[[#This Row],[Numéro]],Tableau3Bandes[],4,0),"")</f>
        <v/>
      </c>
      <c r="P166" s="1" t="str">
        <f>IFERROR(VLOOKUP(Tableau5[[#This Row],[Numéro]],Tableau3Bandes[],5,0),"")</f>
        <v/>
      </c>
      <c r="Q166" s="1" t="str">
        <f>IFERROR(VLOOKUP(Tableau5[[#This Row],[Numéro]],Tableau3Bandes[],6,0),"")</f>
        <v/>
      </c>
      <c r="R166" s="1" t="str">
        <f>IFERROR(VLOOKUP(Tableau5[[#This Row],[Numéro]],Tableau3Bandes[],7,0),"")</f>
        <v/>
      </c>
      <c r="S166" s="28" t="str">
        <f>IFERROR(VLOOKUP(Tableau5[[#This Row],[Numéro]],TableauClass2025[],3,0),"")</f>
        <v/>
      </c>
      <c r="T166" s="27" t="str">
        <f>IFERROR(VLOOKUP(Tableau5[[#This Row],[Numéro]],TableauCadre[],3,0),"")</f>
        <v/>
      </c>
      <c r="U166" s="1" t="str">
        <f>IFERROR(VLOOKUP(Tableau5[[#This Row],[Numéro]],TableauCadre[],4,0),"")</f>
        <v/>
      </c>
      <c r="V166" s="1" t="str">
        <f>IFERROR(VLOOKUP(Tableau5[[#This Row],[Numéro]],TableauCadre[],5,0),"")</f>
        <v/>
      </c>
      <c r="W166" s="1" t="str">
        <f>IFERROR(VLOOKUP(Tableau5[[#This Row],[Numéro]],TableauCadre[],6,0),"")</f>
        <v/>
      </c>
      <c r="X166" s="28" t="str">
        <f>IFERROR(VLOOKUP(Tableau5[[#This Row],[Numéro]],TableauCadre[],7,0),"")</f>
        <v/>
      </c>
    </row>
    <row r="167" spans="1:24" hidden="1" x14ac:dyDescent="0.25">
      <c r="A167" s="1" t="str">
        <f>IF(double!T164=0,"",double!T164)</f>
        <v>122438 E</v>
      </c>
      <c r="B167" s="1" t="str">
        <f>IF(Tableau5[[#This Row],[Numéro]]="","",double!U164)</f>
        <v>CAPONE ALVARO</v>
      </c>
      <c r="C167" s="23" t="str">
        <f>double!V164</f>
        <v>01010 – B.C. LINGOLSHEIM</v>
      </c>
      <c r="D167" s="27" t="str">
        <f>IFERROR(VLOOKUP(Tableau5[[#This Row],[Numéro]],TableauLibre[],3,0),"")</f>
        <v>R3</v>
      </c>
      <c r="E167" s="1">
        <f>IFERROR(VLOOKUP(Tableau5[[#This Row],[Numéro]],TableauLibre[],4,0),"")</f>
        <v>1</v>
      </c>
      <c r="F167" s="1">
        <f>IFERROR(VLOOKUP(Tableau5[[#This Row],[Numéro]],TableauLibre[],5,0),"")</f>
        <v>1.23</v>
      </c>
      <c r="G167" s="1">
        <f>IFERROR(VLOOKUP(Tableau5[[#This Row],[Numéro]],TableauLibre[],6,0),"")</f>
        <v>0.98</v>
      </c>
      <c r="H167" s="28">
        <f>IFERROR(VLOOKUP(Tableau5[[#This Row],[Numéro]],TableauLibre[],7,0),"")</f>
        <v>2015</v>
      </c>
      <c r="I167" s="27" t="str">
        <f>IFERROR(VLOOKUP(Tableau5[[#This Row],[Numéro]],TableauBande[],3,0),"")</f>
        <v/>
      </c>
      <c r="J167" s="1" t="str">
        <f>IFERROR(VLOOKUP(Tableau5[[#This Row],[Numéro]],TableauBande[],4,0),"")</f>
        <v/>
      </c>
      <c r="K167" s="1" t="str">
        <f>IFERROR(VLOOKUP(Tableau5[[#This Row],[Numéro]],TableauBande[],5,0),"")</f>
        <v/>
      </c>
      <c r="L167" s="1" t="str">
        <f>IFERROR(VLOOKUP(Tableau5[[#This Row],[Numéro]],TableauBande[],6,0),"")</f>
        <v/>
      </c>
      <c r="M167" s="28" t="str">
        <f>IFERROR(VLOOKUP(Tableau5[[#This Row],[Numéro]],TableauBande[],7,0),"")</f>
        <v/>
      </c>
      <c r="N167" s="1" t="str">
        <f>IFERROR(VLOOKUP(Tableau5[[#This Row],[Numéro]],Tableau3Bandes[],3,0),"")</f>
        <v/>
      </c>
      <c r="O167" s="1" t="str">
        <f>IFERROR(VLOOKUP(Tableau5[[#This Row],[Numéro]],Tableau3Bandes[],4,0),"")</f>
        <v/>
      </c>
      <c r="P167" s="1" t="str">
        <f>IFERROR(VLOOKUP(Tableau5[[#This Row],[Numéro]],Tableau3Bandes[],5,0),"")</f>
        <v/>
      </c>
      <c r="Q167" s="1" t="str">
        <f>IFERROR(VLOOKUP(Tableau5[[#This Row],[Numéro]],Tableau3Bandes[],6,0),"")</f>
        <v/>
      </c>
      <c r="R167" s="1" t="str">
        <f>IFERROR(VLOOKUP(Tableau5[[#This Row],[Numéro]],Tableau3Bandes[],7,0),"")</f>
        <v/>
      </c>
      <c r="S167" s="28" t="str">
        <f>IFERROR(VLOOKUP(Tableau5[[#This Row],[Numéro]],TableauClass2025[],3,0),"")</f>
        <v/>
      </c>
      <c r="T167" s="27" t="str">
        <f>IFERROR(VLOOKUP(Tableau5[[#This Row],[Numéro]],TableauCadre[],3,0),"")</f>
        <v/>
      </c>
      <c r="U167" s="1" t="str">
        <f>IFERROR(VLOOKUP(Tableau5[[#This Row],[Numéro]],TableauCadre[],4,0),"")</f>
        <v/>
      </c>
      <c r="V167" s="1" t="str">
        <f>IFERROR(VLOOKUP(Tableau5[[#This Row],[Numéro]],TableauCadre[],5,0),"")</f>
        <v/>
      </c>
      <c r="W167" s="1" t="str">
        <f>IFERROR(VLOOKUP(Tableau5[[#This Row],[Numéro]],TableauCadre[],6,0),"")</f>
        <v/>
      </c>
      <c r="X167" s="28" t="str">
        <f>IFERROR(VLOOKUP(Tableau5[[#This Row],[Numéro]],TableauCadre[],7,0),"")</f>
        <v/>
      </c>
    </row>
    <row r="168" spans="1:24" x14ac:dyDescent="0.25">
      <c r="A168" s="1" t="str">
        <f>IF(double!T152=0,"",double!T152)</f>
        <v>148089 R</v>
      </c>
      <c r="B168" s="1" t="str">
        <f>IF(Tableau5[[#This Row],[Numéro]]="","",double!U152)</f>
        <v>BUCHHEIT BERNARD</v>
      </c>
      <c r="C168" s="23" t="str">
        <f>double!V152</f>
        <v>11066 – BILLARD CLUB GANDRANGE</v>
      </c>
      <c r="D168" s="27" t="str">
        <f>IFERROR(VLOOKUP(Tableau5[[#This Row],[Numéro]],TableauLibre[],3,0),"")</f>
        <v>R4</v>
      </c>
      <c r="E168" s="1">
        <f>IFERROR(VLOOKUP(Tableau5[[#This Row],[Numéro]],TableauLibre[],4,0),"")</f>
        <v>1</v>
      </c>
      <c r="F168" s="1">
        <f>IFERROR(VLOOKUP(Tableau5[[#This Row],[Numéro]],TableauLibre[],5,0),"")</f>
        <v>0.94</v>
      </c>
      <c r="G168" s="1">
        <f>IFERROR(VLOOKUP(Tableau5[[#This Row],[Numéro]],TableauLibre[],6,0),"")</f>
        <v>0.75</v>
      </c>
      <c r="H168" s="28">
        <f>IFERROR(VLOOKUP(Tableau5[[#This Row],[Numéro]],TableauLibre[],7,0),"")</f>
        <v>2020</v>
      </c>
      <c r="I168" s="27" t="str">
        <f>IFERROR(VLOOKUP(Tableau5[[#This Row],[Numéro]],TableauBande[],3,0),"")</f>
        <v/>
      </c>
      <c r="J168" s="1" t="str">
        <f>IFERROR(VLOOKUP(Tableau5[[#This Row],[Numéro]],TableauBande[],4,0),"")</f>
        <v/>
      </c>
      <c r="K168" s="1" t="str">
        <f>IFERROR(VLOOKUP(Tableau5[[#This Row],[Numéro]],TableauBande[],5,0),"")</f>
        <v/>
      </c>
      <c r="L168" s="1" t="str">
        <f>IFERROR(VLOOKUP(Tableau5[[#This Row],[Numéro]],TableauBande[],6,0),"")</f>
        <v/>
      </c>
      <c r="M168" s="28" t="str">
        <f>IFERROR(VLOOKUP(Tableau5[[#This Row],[Numéro]],TableauBande[],7,0),"")</f>
        <v/>
      </c>
      <c r="N168" s="1" t="str">
        <f>IFERROR(VLOOKUP(Tableau5[[#This Row],[Numéro]],Tableau3Bandes[],3,0),"")</f>
        <v/>
      </c>
      <c r="O168" s="1" t="str">
        <f>IFERROR(VLOOKUP(Tableau5[[#This Row],[Numéro]],Tableau3Bandes[],4,0),"")</f>
        <v/>
      </c>
      <c r="P168" s="1" t="str">
        <f>IFERROR(VLOOKUP(Tableau5[[#This Row],[Numéro]],Tableau3Bandes[],5,0),"")</f>
        <v/>
      </c>
      <c r="Q168" s="1" t="str">
        <f>IFERROR(VLOOKUP(Tableau5[[#This Row],[Numéro]],Tableau3Bandes[],6,0),"")</f>
        <v/>
      </c>
      <c r="R168" s="1" t="str">
        <f>IFERROR(VLOOKUP(Tableau5[[#This Row],[Numéro]],Tableau3Bandes[],7,0),"")</f>
        <v/>
      </c>
      <c r="S168" s="28" t="str">
        <f>IFERROR(VLOOKUP(Tableau5[[#This Row],[Numéro]],TableauClass2025[],3,0),"")</f>
        <v/>
      </c>
      <c r="T168" s="27" t="str">
        <f>IFERROR(VLOOKUP(Tableau5[[#This Row],[Numéro]],TableauCadre[],3,0),"")</f>
        <v/>
      </c>
      <c r="U168" s="1" t="str">
        <f>IFERROR(VLOOKUP(Tableau5[[#This Row],[Numéro]],TableauCadre[],4,0),"")</f>
        <v/>
      </c>
      <c r="V168" s="1" t="str">
        <f>IFERROR(VLOOKUP(Tableau5[[#This Row],[Numéro]],TableauCadre[],5,0),"")</f>
        <v/>
      </c>
      <c r="W168" s="1" t="str">
        <f>IFERROR(VLOOKUP(Tableau5[[#This Row],[Numéro]],TableauCadre[],6,0),"")</f>
        <v/>
      </c>
      <c r="X168" s="28" t="str">
        <f>IFERROR(VLOOKUP(Tableau5[[#This Row],[Numéro]],TableauCadre[],7,0),"")</f>
        <v/>
      </c>
    </row>
    <row r="169" spans="1:24" hidden="1" x14ac:dyDescent="0.25">
      <c r="A169" s="1" t="str">
        <f>IF(double!T166=0,"",double!T166)</f>
        <v>011299 P</v>
      </c>
      <c r="B169" s="1" t="str">
        <f>IF(Tableau5[[#This Row],[Numéro]]="","",double!U166)</f>
        <v>CAREAUX OLIVIER</v>
      </c>
      <c r="C169" s="23" t="str">
        <f>double!V166</f>
        <v>01049 – B.C. BARR</v>
      </c>
      <c r="D169" s="27" t="str">
        <f>IFERROR(VLOOKUP(Tableau5[[#This Row],[Numéro]],TableauLibre[],3,0),"")</f>
        <v>Masters</v>
      </c>
      <c r="E169" s="1">
        <f>IFERROR(VLOOKUP(Tableau5[[#This Row],[Numéro]],TableauLibre[],4,0),"")</f>
        <v>1</v>
      </c>
      <c r="F169" s="1" t="str">
        <f>IFERROR(VLOOKUP(Tableau5[[#This Row],[Numéro]],TableauLibre[],5,0),"")</f>
        <v>—</v>
      </c>
      <c r="G169" s="1">
        <f>IFERROR(VLOOKUP(Tableau5[[#This Row],[Numéro]],TableauLibre[],6,0),"")</f>
        <v>46.66</v>
      </c>
      <c r="H169" s="28">
        <f>IFERROR(VLOOKUP(Tableau5[[#This Row],[Numéro]],TableauLibre[],7,0),"")</f>
        <v>2023</v>
      </c>
      <c r="I169" s="27" t="str">
        <f>IFERROR(VLOOKUP(Tableau5[[#This Row],[Numéro]],TableauBande[],3,0),"")</f>
        <v>Masters</v>
      </c>
      <c r="J169" s="1">
        <f>IFERROR(VLOOKUP(Tableau5[[#This Row],[Numéro]],TableauBande[],4,0),"")</f>
        <v>1</v>
      </c>
      <c r="K169" s="1" t="str">
        <f>IFERROR(VLOOKUP(Tableau5[[#This Row],[Numéro]],TableauBande[],5,0),"")</f>
        <v>—</v>
      </c>
      <c r="L169" s="1">
        <f>IFERROR(VLOOKUP(Tableau5[[#This Row],[Numéro]],TableauBande[],6,0),"")</f>
        <v>7.34</v>
      </c>
      <c r="M169" s="28">
        <f>IFERROR(VLOOKUP(Tableau5[[#This Row],[Numéro]],TableauBande[],7,0),"")</f>
        <v>2018</v>
      </c>
      <c r="N169" s="1" t="str">
        <f>IFERROR(VLOOKUP(Tableau5[[#This Row],[Numéro]],Tableau3Bandes[],3,0),"")</f>
        <v/>
      </c>
      <c r="O169" s="1" t="str">
        <f>IFERROR(VLOOKUP(Tableau5[[#This Row],[Numéro]],Tableau3Bandes[],4,0),"")</f>
        <v/>
      </c>
      <c r="P169" s="1" t="str">
        <f>IFERROR(VLOOKUP(Tableau5[[#This Row],[Numéro]],Tableau3Bandes[],5,0),"")</f>
        <v/>
      </c>
      <c r="Q169" s="1" t="str">
        <f>IFERROR(VLOOKUP(Tableau5[[#This Row],[Numéro]],Tableau3Bandes[],6,0),"")</f>
        <v/>
      </c>
      <c r="R169" s="1" t="str">
        <f>IFERROR(VLOOKUP(Tableau5[[#This Row],[Numéro]],Tableau3Bandes[],7,0),"")</f>
        <v/>
      </c>
      <c r="S169" s="28" t="str">
        <f>IFERROR(VLOOKUP(Tableau5[[#This Row],[Numéro]],TableauClass2025[],3,0),"")</f>
        <v/>
      </c>
      <c r="T169" s="27" t="str">
        <f>IFERROR(VLOOKUP(Tableau5[[#This Row],[Numéro]],TableauCadre[],3,0),"")</f>
        <v>Masters</v>
      </c>
      <c r="U169" s="1">
        <f>IFERROR(VLOOKUP(Tableau5[[#This Row],[Numéro]],TableauCadre[],4,0),"")</f>
        <v>1</v>
      </c>
      <c r="V169" s="1" t="str">
        <f>IFERROR(VLOOKUP(Tableau5[[#This Row],[Numéro]],TableauCadre[],5,0),"")</f>
        <v>—</v>
      </c>
      <c r="W169" s="1">
        <f>IFERROR(VLOOKUP(Tableau5[[#This Row],[Numéro]],TableauCadre[],6,0),"")</f>
        <v>26.55</v>
      </c>
      <c r="X169" s="28">
        <f>IFERROR(VLOOKUP(Tableau5[[#This Row],[Numéro]],TableauCadre[],7,0),"")</f>
        <v>2023</v>
      </c>
    </row>
    <row r="170" spans="1:24" hidden="1" x14ac:dyDescent="0.25">
      <c r="A170" s="1" t="str">
        <f>IF(double!T167=0,"",double!T167)</f>
        <v>155878 H</v>
      </c>
      <c r="B170" s="1" t="str">
        <f>IF(Tableau5[[#This Row],[Numéro]]="","",double!U167)</f>
        <v>CARETTE CHRISTIAN</v>
      </c>
      <c r="C170" s="23" t="str">
        <f>double!V167</f>
        <v>05043 – ACAD. TAPIS VERT DE REIMS</v>
      </c>
      <c r="D170" s="27" t="str">
        <f>IFERROR(VLOOKUP(Tableau5[[#This Row],[Numéro]],TableauLibre[],3,0),"")</f>
        <v>R4</v>
      </c>
      <c r="E170" s="1">
        <f>IFERROR(VLOOKUP(Tableau5[[#This Row],[Numéro]],TableauLibre[],4,0),"")</f>
        <v>1</v>
      </c>
      <c r="F170" s="1">
        <f>IFERROR(VLOOKUP(Tableau5[[#This Row],[Numéro]],TableauLibre[],5,0),"")</f>
        <v>0.84</v>
      </c>
      <c r="G170" s="1">
        <f>IFERROR(VLOOKUP(Tableau5[[#This Row],[Numéro]],TableauLibre[],6,0),"")</f>
        <v>0.67</v>
      </c>
      <c r="H170" s="28">
        <f>IFERROR(VLOOKUP(Tableau5[[#This Row],[Numéro]],TableauLibre[],7,0),"")</f>
        <v>2024</v>
      </c>
      <c r="I170" s="27" t="str">
        <f>IFERROR(VLOOKUP(Tableau5[[#This Row],[Numéro]],TableauBande[],3,0),"")</f>
        <v/>
      </c>
      <c r="J170" s="1" t="str">
        <f>IFERROR(VLOOKUP(Tableau5[[#This Row],[Numéro]],TableauBande[],4,0),"")</f>
        <v/>
      </c>
      <c r="K170" s="1" t="str">
        <f>IFERROR(VLOOKUP(Tableau5[[#This Row],[Numéro]],TableauBande[],5,0),"")</f>
        <v/>
      </c>
      <c r="L170" s="1" t="str">
        <f>IFERROR(VLOOKUP(Tableau5[[#This Row],[Numéro]],TableauBande[],6,0),"")</f>
        <v/>
      </c>
      <c r="M170" s="28" t="str">
        <f>IFERROR(VLOOKUP(Tableau5[[#This Row],[Numéro]],TableauBande[],7,0),"")</f>
        <v/>
      </c>
      <c r="N170" s="1" t="str">
        <f>IFERROR(VLOOKUP(Tableau5[[#This Row],[Numéro]],Tableau3Bandes[],3,0),"")</f>
        <v/>
      </c>
      <c r="O170" s="1" t="str">
        <f>IFERROR(VLOOKUP(Tableau5[[#This Row],[Numéro]],Tableau3Bandes[],4,0),"")</f>
        <v/>
      </c>
      <c r="P170" s="1" t="str">
        <f>IFERROR(VLOOKUP(Tableau5[[#This Row],[Numéro]],Tableau3Bandes[],5,0),"")</f>
        <v/>
      </c>
      <c r="Q170" s="1" t="str">
        <f>IFERROR(VLOOKUP(Tableau5[[#This Row],[Numéro]],Tableau3Bandes[],6,0),"")</f>
        <v/>
      </c>
      <c r="R170" s="1" t="str">
        <f>IFERROR(VLOOKUP(Tableau5[[#This Row],[Numéro]],Tableau3Bandes[],7,0),"")</f>
        <v/>
      </c>
      <c r="S170" s="28" t="str">
        <f>IFERROR(VLOOKUP(Tableau5[[#This Row],[Numéro]],TableauClass2025[],3,0),"")</f>
        <v/>
      </c>
      <c r="T170" s="27" t="str">
        <f>IFERROR(VLOOKUP(Tableau5[[#This Row],[Numéro]],TableauCadre[],3,0),"")</f>
        <v/>
      </c>
      <c r="U170" s="1" t="str">
        <f>IFERROR(VLOOKUP(Tableau5[[#This Row],[Numéro]],TableauCadre[],4,0),"")</f>
        <v/>
      </c>
      <c r="V170" s="1" t="str">
        <f>IFERROR(VLOOKUP(Tableau5[[#This Row],[Numéro]],TableauCadre[],5,0),"")</f>
        <v/>
      </c>
      <c r="W170" s="1" t="str">
        <f>IFERROR(VLOOKUP(Tableau5[[#This Row],[Numéro]],TableauCadre[],6,0),"")</f>
        <v/>
      </c>
      <c r="X170" s="28" t="str">
        <f>IFERROR(VLOOKUP(Tableau5[[#This Row],[Numéro]],TableauCadre[],7,0),"")</f>
        <v/>
      </c>
    </row>
    <row r="171" spans="1:24" hidden="1" x14ac:dyDescent="0.25">
      <c r="A171" s="1" t="str">
        <f>IF(double!T168=0,"",double!T168)</f>
        <v>160465 T</v>
      </c>
      <c r="B171" s="1" t="str">
        <f>IF(Tableau5[[#This Row],[Numéro]]="","",double!U168)</f>
        <v>CARREAU NAIS</v>
      </c>
      <c r="C171" s="23" t="str">
        <f>double!V168</f>
        <v>11027 – ASS. SPORT. LAXOVIENNE DE BILLARD</v>
      </c>
      <c r="D171" s="27" t="str">
        <f>IFERROR(VLOOKUP(Tableau5[[#This Row],[Numéro]],TableauLibre[],3,0),"")</f>
        <v>R4</v>
      </c>
      <c r="E171" s="1">
        <f>IFERROR(VLOOKUP(Tableau5[[#This Row],[Numéro]],TableauLibre[],4,0),"")</f>
        <v>1</v>
      </c>
      <c r="F171" s="1">
        <f>IFERROR(VLOOKUP(Tableau5[[#This Row],[Numéro]],TableauLibre[],5,0),"")</f>
        <v>0.31</v>
      </c>
      <c r="G171" s="1">
        <f>IFERROR(VLOOKUP(Tableau5[[#This Row],[Numéro]],TableauLibre[],6,0),"")</f>
        <v>0.24</v>
      </c>
      <c r="H171" s="28">
        <f>IFERROR(VLOOKUP(Tableau5[[#This Row],[Numéro]],TableauLibre[],7,0),"")</f>
        <v>2017</v>
      </c>
      <c r="I171" s="27" t="str">
        <f>IFERROR(VLOOKUP(Tableau5[[#This Row],[Numéro]],TableauBande[],3,0),"")</f>
        <v/>
      </c>
      <c r="J171" s="1" t="str">
        <f>IFERROR(VLOOKUP(Tableau5[[#This Row],[Numéro]],TableauBande[],4,0),"")</f>
        <v/>
      </c>
      <c r="K171" s="1" t="str">
        <f>IFERROR(VLOOKUP(Tableau5[[#This Row],[Numéro]],TableauBande[],5,0),"")</f>
        <v/>
      </c>
      <c r="L171" s="1" t="str">
        <f>IFERROR(VLOOKUP(Tableau5[[#This Row],[Numéro]],TableauBande[],6,0),"")</f>
        <v/>
      </c>
      <c r="M171" s="28" t="str">
        <f>IFERROR(VLOOKUP(Tableau5[[#This Row],[Numéro]],TableauBande[],7,0),"")</f>
        <v/>
      </c>
      <c r="N171" s="1" t="str">
        <f>IFERROR(VLOOKUP(Tableau5[[#This Row],[Numéro]],Tableau3Bandes[],3,0),"")</f>
        <v/>
      </c>
      <c r="O171" s="1" t="str">
        <f>IFERROR(VLOOKUP(Tableau5[[#This Row],[Numéro]],Tableau3Bandes[],4,0),"")</f>
        <v/>
      </c>
      <c r="P171" s="1" t="str">
        <f>IFERROR(VLOOKUP(Tableau5[[#This Row],[Numéro]],Tableau3Bandes[],5,0),"")</f>
        <v/>
      </c>
      <c r="Q171" s="1" t="str">
        <f>IFERROR(VLOOKUP(Tableau5[[#This Row],[Numéro]],Tableau3Bandes[],6,0),"")</f>
        <v/>
      </c>
      <c r="R171" s="1" t="str">
        <f>IFERROR(VLOOKUP(Tableau5[[#This Row],[Numéro]],Tableau3Bandes[],7,0),"")</f>
        <v/>
      </c>
      <c r="S171" s="28" t="str">
        <f>IFERROR(VLOOKUP(Tableau5[[#This Row],[Numéro]],TableauClass2025[],3,0),"")</f>
        <v/>
      </c>
      <c r="T171" s="27" t="str">
        <f>IFERROR(VLOOKUP(Tableau5[[#This Row],[Numéro]],TableauCadre[],3,0),"")</f>
        <v/>
      </c>
      <c r="U171" s="1" t="str">
        <f>IFERROR(VLOOKUP(Tableau5[[#This Row],[Numéro]],TableauCadre[],4,0),"")</f>
        <v/>
      </c>
      <c r="V171" s="1" t="str">
        <f>IFERROR(VLOOKUP(Tableau5[[#This Row],[Numéro]],TableauCadre[],5,0),"")</f>
        <v/>
      </c>
      <c r="W171" s="1" t="str">
        <f>IFERROR(VLOOKUP(Tableau5[[#This Row],[Numéro]],TableauCadre[],6,0),"")</f>
        <v/>
      </c>
      <c r="X171" s="28" t="str">
        <f>IFERROR(VLOOKUP(Tableau5[[#This Row],[Numéro]],TableauCadre[],7,0),"")</f>
        <v/>
      </c>
    </row>
    <row r="172" spans="1:24" hidden="1" x14ac:dyDescent="0.25">
      <c r="A172" s="1" t="str">
        <f>IF(double!T169=0,"",double!T169)</f>
        <v>168327 P</v>
      </c>
      <c r="B172" s="1" t="str">
        <f>IF(Tableau5[[#This Row],[Numéro]]="","",double!U169)</f>
        <v>CARTIAUX MATHYS</v>
      </c>
      <c r="C172" s="23" t="str">
        <f>double!V169</f>
        <v>11078 – BILLARD CLUB DE BRIEY</v>
      </c>
      <c r="D172" s="27" t="str">
        <f>IFERROR(VLOOKUP(Tableau5[[#This Row],[Numéro]],TableauLibre[],3,0),"")</f>
        <v>R4</v>
      </c>
      <c r="E172" s="1">
        <f>IFERROR(VLOOKUP(Tableau5[[#This Row],[Numéro]],TableauLibre[],4,0),"")</f>
        <v>1</v>
      </c>
      <c r="F172" s="1">
        <f>IFERROR(VLOOKUP(Tableau5[[#This Row],[Numéro]],TableauLibre[],5,0),"")</f>
        <v>0.67</v>
      </c>
      <c r="G172" s="1">
        <f>IFERROR(VLOOKUP(Tableau5[[#This Row],[Numéro]],TableauLibre[],6,0),"")</f>
        <v>0.53</v>
      </c>
      <c r="H172" s="28">
        <f>IFERROR(VLOOKUP(Tableau5[[#This Row],[Numéro]],TableauLibre[],7,0),"")</f>
        <v>2024</v>
      </c>
      <c r="I172" s="27" t="str">
        <f>IFERROR(VLOOKUP(Tableau5[[#This Row],[Numéro]],TableauBande[],3,0),"")</f>
        <v/>
      </c>
      <c r="J172" s="1" t="str">
        <f>IFERROR(VLOOKUP(Tableau5[[#This Row],[Numéro]],TableauBande[],4,0),"")</f>
        <v/>
      </c>
      <c r="K172" s="1" t="str">
        <f>IFERROR(VLOOKUP(Tableau5[[#This Row],[Numéro]],TableauBande[],5,0),"")</f>
        <v/>
      </c>
      <c r="L172" s="1" t="str">
        <f>IFERROR(VLOOKUP(Tableau5[[#This Row],[Numéro]],TableauBande[],6,0),"")</f>
        <v/>
      </c>
      <c r="M172" s="28" t="str">
        <f>IFERROR(VLOOKUP(Tableau5[[#This Row],[Numéro]],TableauBande[],7,0),"")</f>
        <v/>
      </c>
      <c r="N172" s="1" t="str">
        <f>IFERROR(VLOOKUP(Tableau5[[#This Row],[Numéro]],Tableau3Bandes[],3,0),"")</f>
        <v/>
      </c>
      <c r="O172" s="1" t="str">
        <f>IFERROR(VLOOKUP(Tableau5[[#This Row],[Numéro]],Tableau3Bandes[],4,0),"")</f>
        <v/>
      </c>
      <c r="P172" s="1" t="str">
        <f>IFERROR(VLOOKUP(Tableau5[[#This Row],[Numéro]],Tableau3Bandes[],5,0),"")</f>
        <v/>
      </c>
      <c r="Q172" s="1" t="str">
        <f>IFERROR(VLOOKUP(Tableau5[[#This Row],[Numéro]],Tableau3Bandes[],6,0),"")</f>
        <v/>
      </c>
      <c r="R172" s="1" t="str">
        <f>IFERROR(VLOOKUP(Tableau5[[#This Row],[Numéro]],Tableau3Bandes[],7,0),"")</f>
        <v/>
      </c>
      <c r="S172" s="28" t="str">
        <f>IFERROR(VLOOKUP(Tableau5[[#This Row],[Numéro]],TableauClass2025[],3,0),"")</f>
        <v/>
      </c>
      <c r="T172" s="27" t="str">
        <f>IFERROR(VLOOKUP(Tableau5[[#This Row],[Numéro]],TableauCadre[],3,0),"")</f>
        <v/>
      </c>
      <c r="U172" s="1" t="str">
        <f>IFERROR(VLOOKUP(Tableau5[[#This Row],[Numéro]],TableauCadre[],4,0),"")</f>
        <v/>
      </c>
      <c r="V172" s="1" t="str">
        <f>IFERROR(VLOOKUP(Tableau5[[#This Row],[Numéro]],TableauCadre[],5,0),"")</f>
        <v/>
      </c>
      <c r="W172" s="1" t="str">
        <f>IFERROR(VLOOKUP(Tableau5[[#This Row],[Numéro]],TableauCadre[],6,0),"")</f>
        <v/>
      </c>
      <c r="X172" s="28" t="str">
        <f>IFERROR(VLOOKUP(Tableau5[[#This Row],[Numéro]],TableauCadre[],7,0),"")</f>
        <v/>
      </c>
    </row>
    <row r="173" spans="1:24" hidden="1" x14ac:dyDescent="0.25">
      <c r="A173" s="1" t="str">
        <f>IF(double!T170=0,"",double!T170)</f>
        <v>015333 T</v>
      </c>
      <c r="B173" s="1" t="str">
        <f>IF(Tableau5[[#This Row],[Numéro]]="","",double!U170)</f>
        <v>CASACCI PIERRE JEAN</v>
      </c>
      <c r="C173" s="23" t="str">
        <f>double!V170</f>
        <v>11078 – BILLARD CLUB DE BRIEY</v>
      </c>
      <c r="D173" s="27" t="str">
        <f>IFERROR(VLOOKUP(Tableau5[[#This Row],[Numéro]],TableauLibre[],3,0),"")</f>
        <v>R2</v>
      </c>
      <c r="E173" s="1">
        <f>IFERROR(VLOOKUP(Tableau5[[#This Row],[Numéro]],TableauLibre[],4,0),"")</f>
        <v>1</v>
      </c>
      <c r="F173" s="1">
        <f>IFERROR(VLOOKUP(Tableau5[[#This Row],[Numéro]],TableauLibre[],5,0),"")</f>
        <v>2.65</v>
      </c>
      <c r="G173" s="1">
        <f>IFERROR(VLOOKUP(Tableau5[[#This Row],[Numéro]],TableauLibre[],6,0),"")</f>
        <v>2.12</v>
      </c>
      <c r="H173" s="28">
        <f>IFERROR(VLOOKUP(Tableau5[[#This Row],[Numéro]],TableauLibre[],7,0),"")</f>
        <v>2017</v>
      </c>
      <c r="I173" s="27" t="str">
        <f>IFERROR(VLOOKUP(Tableau5[[#This Row],[Numéro]],TableauBande[],3,0),"")</f>
        <v/>
      </c>
      <c r="J173" s="1" t="str">
        <f>IFERROR(VLOOKUP(Tableau5[[#This Row],[Numéro]],TableauBande[],4,0),"")</f>
        <v/>
      </c>
      <c r="K173" s="1" t="str">
        <f>IFERROR(VLOOKUP(Tableau5[[#This Row],[Numéro]],TableauBande[],5,0),"")</f>
        <v/>
      </c>
      <c r="L173" s="1" t="str">
        <f>IFERROR(VLOOKUP(Tableau5[[#This Row],[Numéro]],TableauBande[],6,0),"")</f>
        <v/>
      </c>
      <c r="M173" s="28" t="str">
        <f>IFERROR(VLOOKUP(Tableau5[[#This Row],[Numéro]],TableauBande[],7,0),"")</f>
        <v/>
      </c>
      <c r="N173" s="1" t="str">
        <f>IFERROR(VLOOKUP(Tableau5[[#This Row],[Numéro]],Tableau3Bandes[],3,0),"")</f>
        <v>R1</v>
      </c>
      <c r="O173" s="1">
        <f>IFERROR(VLOOKUP(Tableau5[[#This Row],[Numéro]],Tableau3Bandes[],4,0),"")</f>
        <v>1</v>
      </c>
      <c r="P173" s="1">
        <f>IFERROR(VLOOKUP(Tableau5[[#This Row],[Numéro]],Tableau3Bandes[],5,0),"")</f>
        <v>0.28399999999999997</v>
      </c>
      <c r="Q173" s="1">
        <f>IFERROR(VLOOKUP(Tableau5[[#This Row],[Numéro]],Tableau3Bandes[],6,0),"")</f>
        <v>0.24399999999999999</v>
      </c>
      <c r="R173" s="1">
        <f>IFERROR(VLOOKUP(Tableau5[[#This Row],[Numéro]],Tableau3Bandes[],7,0),"")</f>
        <v>2017</v>
      </c>
      <c r="S173" s="28" t="str">
        <f>IFERROR(VLOOKUP(Tableau5[[#This Row],[Numéro]],TableauClass2025[],3,0),"")</f>
        <v/>
      </c>
      <c r="T173" s="27" t="str">
        <f>IFERROR(VLOOKUP(Tableau5[[#This Row],[Numéro]],TableauCadre[],3,0),"")</f>
        <v/>
      </c>
      <c r="U173" s="1" t="str">
        <f>IFERROR(VLOOKUP(Tableau5[[#This Row],[Numéro]],TableauCadre[],4,0),"")</f>
        <v/>
      </c>
      <c r="V173" s="1" t="str">
        <f>IFERROR(VLOOKUP(Tableau5[[#This Row],[Numéro]],TableauCadre[],5,0),"")</f>
        <v/>
      </c>
      <c r="W173" s="1" t="str">
        <f>IFERROR(VLOOKUP(Tableau5[[#This Row],[Numéro]],TableauCadre[],6,0),"")</f>
        <v/>
      </c>
      <c r="X173" s="28" t="str">
        <f>IFERROR(VLOOKUP(Tableau5[[#This Row],[Numéro]],TableauCadre[],7,0),"")</f>
        <v/>
      </c>
    </row>
    <row r="174" spans="1:24" hidden="1" x14ac:dyDescent="0.25">
      <c r="A174" s="1" t="str">
        <f>IF(double!T171=0,"",double!T171)</f>
        <v>010082 U</v>
      </c>
      <c r="B174" s="1" t="str">
        <f>IF(Tableau5[[#This Row],[Numéro]]="","",double!U171)</f>
        <v>CASPAR REMY</v>
      </c>
      <c r="C174" s="23" t="str">
        <f>double!V171</f>
        <v>01016 – B.C. HAGUENAU</v>
      </c>
      <c r="D174" s="27" t="str">
        <f>IFERROR(VLOOKUP(Tableau5[[#This Row],[Numéro]],TableauLibre[],3,0),"")</f>
        <v>N3</v>
      </c>
      <c r="E174" s="1">
        <f>IFERROR(VLOOKUP(Tableau5[[#This Row],[Numéro]],TableauLibre[],4,0),"")</f>
        <v>1</v>
      </c>
      <c r="F174" s="1">
        <f>IFERROR(VLOOKUP(Tableau5[[#This Row],[Numéro]],TableauLibre[],5,0),"")</f>
        <v>8.02</v>
      </c>
      <c r="G174" s="1">
        <f>IFERROR(VLOOKUP(Tableau5[[#This Row],[Numéro]],TableauLibre[],6,0),"")</f>
        <v>6.42</v>
      </c>
      <c r="H174" s="28">
        <f>IFERROR(VLOOKUP(Tableau5[[#This Row],[Numéro]],TableauLibre[],7,0),"")</f>
        <v>2013</v>
      </c>
      <c r="I174" s="27" t="str">
        <f>IFERROR(VLOOKUP(Tableau5[[#This Row],[Numéro]],TableauBande[],3,0),"")</f>
        <v xml:space="preserve">N2 </v>
      </c>
      <c r="J174" s="1">
        <f>IFERROR(VLOOKUP(Tableau5[[#This Row],[Numéro]],TableauBande[],4,0),"")</f>
        <v>1</v>
      </c>
      <c r="K174" s="1" t="str">
        <f>IFERROR(VLOOKUP(Tableau5[[#This Row],[Numéro]],TableauBande[],5,0),"")</f>
        <v>—</v>
      </c>
      <c r="L174" s="1">
        <f>IFERROR(VLOOKUP(Tableau5[[#This Row],[Numéro]],TableauBande[],6,0),"")</f>
        <v>2.5099999999999998</v>
      </c>
      <c r="M174" s="28">
        <f>IFERROR(VLOOKUP(Tableau5[[#This Row],[Numéro]],TableauBande[],7,0),"")</f>
        <v>2025</v>
      </c>
      <c r="N174" s="1" t="str">
        <f>IFERROR(VLOOKUP(Tableau5[[#This Row],[Numéro]],Tableau3Bandes[],3,0),"")</f>
        <v xml:space="preserve">N2 </v>
      </c>
      <c r="O174" s="1">
        <f>IFERROR(VLOOKUP(Tableau5[[#This Row],[Numéro]],Tableau3Bandes[],4,0),"")</f>
        <v>1</v>
      </c>
      <c r="P174" s="1" t="str">
        <f>IFERROR(VLOOKUP(Tableau5[[#This Row],[Numéro]],Tableau3Bandes[],5,0),"")</f>
        <v>—</v>
      </c>
      <c r="Q174" s="1">
        <f>IFERROR(VLOOKUP(Tableau5[[#This Row],[Numéro]],Tableau3Bandes[],6,0),"")</f>
        <v>0.67600000000000005</v>
      </c>
      <c r="R174" s="1">
        <f>IFERROR(VLOOKUP(Tableau5[[#This Row],[Numéro]],Tableau3Bandes[],7,0),"")</f>
        <v>2025</v>
      </c>
      <c r="S174" s="28">
        <f>IFERROR(VLOOKUP(Tableau5[[#This Row],[Numéro]],TableauClass2025[],3,0),"")</f>
        <v>739</v>
      </c>
      <c r="T174" s="27" t="str">
        <f>IFERROR(VLOOKUP(Tableau5[[#This Row],[Numéro]],TableauCadre[],3,0),"")</f>
        <v>N3</v>
      </c>
      <c r="U174" s="1">
        <f>IFERROR(VLOOKUP(Tableau5[[#This Row],[Numéro]],TableauCadre[],4,0),"")</f>
        <v>1</v>
      </c>
      <c r="V174" s="1">
        <f>IFERROR(VLOOKUP(Tableau5[[#This Row],[Numéro]],TableauCadre[],5,0),"")</f>
        <v>5.14</v>
      </c>
      <c r="W174" s="1">
        <f>IFERROR(VLOOKUP(Tableau5[[#This Row],[Numéro]],TableauCadre[],6,0),"")</f>
        <v>4.1100000000000003</v>
      </c>
      <c r="X174" s="28">
        <f>IFERROR(VLOOKUP(Tableau5[[#This Row],[Numéro]],TableauCadre[],7,0),"")</f>
        <v>2024</v>
      </c>
    </row>
    <row r="175" spans="1:24" hidden="1" x14ac:dyDescent="0.25">
      <c r="A175" s="1" t="str">
        <f>IF(double!T172=0,"",double!T172)</f>
        <v>148459 T</v>
      </c>
      <c r="B175" s="1" t="str">
        <f>IF(Tableau5[[#This Row],[Numéro]]="","",double!U172)</f>
        <v>CASTANEDA ANTOINE</v>
      </c>
      <c r="C175" s="23" t="str">
        <f>double!V172</f>
        <v>05001 – ACAD.CHARLEVILLE-MEZIERES</v>
      </c>
      <c r="D175" s="27" t="str">
        <f>IFERROR(VLOOKUP(Tableau5[[#This Row],[Numéro]],TableauLibre[],3,0),"")</f>
        <v>R4</v>
      </c>
      <c r="E175" s="1">
        <f>IFERROR(VLOOKUP(Tableau5[[#This Row],[Numéro]],TableauLibre[],4,0),"")</f>
        <v>1</v>
      </c>
      <c r="F175" s="1">
        <f>IFERROR(VLOOKUP(Tableau5[[#This Row],[Numéro]],TableauLibre[],5,0),"")</f>
        <v>0.88</v>
      </c>
      <c r="G175" s="1">
        <f>IFERROR(VLOOKUP(Tableau5[[#This Row],[Numéro]],TableauLibre[],6,0),"")</f>
        <v>0.71</v>
      </c>
      <c r="H175" s="28">
        <f>IFERROR(VLOOKUP(Tableau5[[#This Row],[Numéro]],TableauLibre[],7,0),"")</f>
        <v>2017</v>
      </c>
      <c r="I175" s="27" t="str">
        <f>IFERROR(VLOOKUP(Tableau5[[#This Row],[Numéro]],TableauBande[],3,0),"")</f>
        <v>R2</v>
      </c>
      <c r="J175" s="1">
        <f>IFERROR(VLOOKUP(Tableau5[[#This Row],[Numéro]],TableauBande[],4,0),"")</f>
        <v>1</v>
      </c>
      <c r="K175" s="1">
        <f>IFERROR(VLOOKUP(Tableau5[[#This Row],[Numéro]],TableauBande[],5,0),"")</f>
        <v>0.74</v>
      </c>
      <c r="L175" s="1">
        <f>IFERROR(VLOOKUP(Tableau5[[#This Row],[Numéro]],TableauBande[],6,0),"")</f>
        <v>0.66</v>
      </c>
      <c r="M175" s="28">
        <f>IFERROR(VLOOKUP(Tableau5[[#This Row],[Numéro]],TableauBande[],7,0),"")</f>
        <v>2017</v>
      </c>
      <c r="N175" s="1" t="str">
        <f>IFERROR(VLOOKUP(Tableau5[[#This Row],[Numéro]],Tableau3Bandes[],3,0),"")</f>
        <v xml:space="preserve">R1 </v>
      </c>
      <c r="O175" s="1">
        <f>IFERROR(VLOOKUP(Tableau5[[#This Row],[Numéro]],Tableau3Bandes[],4,0),"")</f>
        <v>1</v>
      </c>
      <c r="P175" s="1">
        <f>IFERROR(VLOOKUP(Tableau5[[#This Row],[Numéro]],Tableau3Bandes[],5,0),"")</f>
        <v>0.39500000000000002</v>
      </c>
      <c r="Q175" s="1">
        <f>IFERROR(VLOOKUP(Tableau5[[#This Row],[Numéro]],Tableau3Bandes[],6,0),"")</f>
        <v>0.34</v>
      </c>
      <c r="R175" s="1">
        <f>IFERROR(VLOOKUP(Tableau5[[#This Row],[Numéro]],Tableau3Bandes[],7,0),"")</f>
        <v>2020</v>
      </c>
      <c r="S175" s="28" t="str">
        <f>IFERROR(VLOOKUP(Tableau5[[#This Row],[Numéro]],TableauClass2025[],3,0),"")</f>
        <v/>
      </c>
      <c r="T175" s="27" t="str">
        <f>IFERROR(VLOOKUP(Tableau5[[#This Row],[Numéro]],TableauCadre[],3,0),"")</f>
        <v/>
      </c>
      <c r="U175" s="1" t="str">
        <f>IFERROR(VLOOKUP(Tableau5[[#This Row],[Numéro]],TableauCadre[],4,0),"")</f>
        <v/>
      </c>
      <c r="V175" s="1" t="str">
        <f>IFERROR(VLOOKUP(Tableau5[[#This Row],[Numéro]],TableauCadre[],5,0),"")</f>
        <v/>
      </c>
      <c r="W175" s="1" t="str">
        <f>IFERROR(VLOOKUP(Tableau5[[#This Row],[Numéro]],TableauCadre[],6,0),"")</f>
        <v/>
      </c>
      <c r="X175" s="28" t="str">
        <f>IFERROR(VLOOKUP(Tableau5[[#This Row],[Numéro]],TableauCadre[],7,0),"")</f>
        <v/>
      </c>
    </row>
    <row r="176" spans="1:24" x14ac:dyDescent="0.25">
      <c r="A176" s="1" t="str">
        <f>IF(double!T154=0,"",double!T154)</f>
        <v>131675 L</v>
      </c>
      <c r="B176" s="1" t="str">
        <f>IF(Tableau5[[#This Row],[Numéro]]="","",double!U154)</f>
        <v>BURTON JACQUES</v>
      </c>
      <c r="C176" s="23" t="str">
        <f>double!V154</f>
        <v>11062 – CERCLE DE BILLARD FRANCAIS ST AVOLD</v>
      </c>
      <c r="D176" s="27" t="str">
        <f>IFERROR(VLOOKUP(Tableau5[[#This Row],[Numéro]],TableauLibre[],3,0),"")</f>
        <v>R3</v>
      </c>
      <c r="E176" s="1">
        <f>IFERROR(VLOOKUP(Tableau5[[#This Row],[Numéro]],TableauLibre[],4,0),"")</f>
        <v>1</v>
      </c>
      <c r="F176" s="1">
        <f>IFERROR(VLOOKUP(Tableau5[[#This Row],[Numéro]],TableauLibre[],5,0),"")</f>
        <v>2</v>
      </c>
      <c r="G176" s="1">
        <f>IFERROR(VLOOKUP(Tableau5[[#This Row],[Numéro]],TableauLibre[],6,0),"")</f>
        <v>1.6</v>
      </c>
      <c r="H176" s="28">
        <f>IFERROR(VLOOKUP(Tableau5[[#This Row],[Numéro]],TableauLibre[],7,0),"")</f>
        <v>2009</v>
      </c>
      <c r="I176" s="27" t="str">
        <f>IFERROR(VLOOKUP(Tableau5[[#This Row],[Numéro]],TableauBande[],3,0),"")</f>
        <v/>
      </c>
      <c r="J176" s="1" t="str">
        <f>IFERROR(VLOOKUP(Tableau5[[#This Row],[Numéro]],TableauBande[],4,0),"")</f>
        <v/>
      </c>
      <c r="K176" s="1" t="str">
        <f>IFERROR(VLOOKUP(Tableau5[[#This Row],[Numéro]],TableauBande[],5,0),"")</f>
        <v/>
      </c>
      <c r="L176" s="1" t="str">
        <f>IFERROR(VLOOKUP(Tableau5[[#This Row],[Numéro]],TableauBande[],6,0),"")</f>
        <v/>
      </c>
      <c r="M176" s="28" t="str">
        <f>IFERROR(VLOOKUP(Tableau5[[#This Row],[Numéro]],TableauBande[],7,0),"")</f>
        <v/>
      </c>
      <c r="N176" s="1" t="str">
        <f>IFERROR(VLOOKUP(Tableau5[[#This Row],[Numéro]],Tableau3Bandes[],3,0),"")</f>
        <v/>
      </c>
      <c r="O176" s="1" t="str">
        <f>IFERROR(VLOOKUP(Tableau5[[#This Row],[Numéro]],Tableau3Bandes[],4,0),"")</f>
        <v/>
      </c>
      <c r="P176" s="1" t="str">
        <f>IFERROR(VLOOKUP(Tableau5[[#This Row],[Numéro]],Tableau3Bandes[],5,0),"")</f>
        <v/>
      </c>
      <c r="Q176" s="1" t="str">
        <f>IFERROR(VLOOKUP(Tableau5[[#This Row],[Numéro]],Tableau3Bandes[],6,0),"")</f>
        <v/>
      </c>
      <c r="R176" s="1" t="str">
        <f>IFERROR(VLOOKUP(Tableau5[[#This Row],[Numéro]],Tableau3Bandes[],7,0),"")</f>
        <v/>
      </c>
      <c r="S176" s="28" t="str">
        <f>IFERROR(VLOOKUP(Tableau5[[#This Row],[Numéro]],TableauClass2025[],3,0),"")</f>
        <v/>
      </c>
      <c r="T176" s="27" t="str">
        <f>IFERROR(VLOOKUP(Tableau5[[#This Row],[Numéro]],TableauCadre[],3,0),"")</f>
        <v/>
      </c>
      <c r="U176" s="1" t="str">
        <f>IFERROR(VLOOKUP(Tableau5[[#This Row],[Numéro]],TableauCadre[],4,0),"")</f>
        <v/>
      </c>
      <c r="V176" s="1" t="str">
        <f>IFERROR(VLOOKUP(Tableau5[[#This Row],[Numéro]],TableauCadre[],5,0),"")</f>
        <v/>
      </c>
      <c r="W176" s="1" t="str">
        <f>IFERROR(VLOOKUP(Tableau5[[#This Row],[Numéro]],TableauCadre[],6,0),"")</f>
        <v/>
      </c>
      <c r="X176" s="28" t="str">
        <f>IFERROR(VLOOKUP(Tableau5[[#This Row],[Numéro]],TableauCadre[],7,0),"")</f>
        <v/>
      </c>
    </row>
    <row r="177" spans="1:24" x14ac:dyDescent="0.25">
      <c r="A177" s="1" t="str">
        <f>IF(double!T156=0,"",double!T156)</f>
        <v>102781 D</v>
      </c>
      <c r="B177" s="1" t="str">
        <f>IF(Tableau5[[#This Row],[Numéro]]="","",double!U156)</f>
        <v>CABEL ERIC</v>
      </c>
      <c r="C177" s="23" t="str">
        <f>double!V156</f>
        <v>11007 – BILLARD CLUB KNUTANGE</v>
      </c>
      <c r="D177" s="27" t="str">
        <f>IFERROR(VLOOKUP(Tableau5[[#This Row],[Numéro]],TableauLibre[],3,0),"")</f>
        <v>R3</v>
      </c>
      <c r="E177" s="1">
        <f>IFERROR(VLOOKUP(Tableau5[[#This Row],[Numéro]],TableauLibre[],4,0),"")</f>
        <v>1</v>
      </c>
      <c r="F177" s="1">
        <f>IFERROR(VLOOKUP(Tableau5[[#This Row],[Numéro]],TableauLibre[],5,0),"")</f>
        <v>1.46</v>
      </c>
      <c r="G177" s="1">
        <f>IFERROR(VLOOKUP(Tableau5[[#This Row],[Numéro]],TableauLibre[],6,0),"")</f>
        <v>1.1599999999999999</v>
      </c>
      <c r="H177" s="28">
        <f>IFERROR(VLOOKUP(Tableau5[[#This Row],[Numéro]],TableauLibre[],7,0),"")</f>
        <v>2011</v>
      </c>
      <c r="I177" s="27" t="str">
        <f>IFERROR(VLOOKUP(Tableau5[[#This Row],[Numéro]],TableauBande[],3,0),"")</f>
        <v/>
      </c>
      <c r="J177" s="1" t="str">
        <f>IFERROR(VLOOKUP(Tableau5[[#This Row],[Numéro]],TableauBande[],4,0),"")</f>
        <v/>
      </c>
      <c r="K177" s="1" t="str">
        <f>IFERROR(VLOOKUP(Tableau5[[#This Row],[Numéro]],TableauBande[],5,0),"")</f>
        <v/>
      </c>
      <c r="L177" s="1" t="str">
        <f>IFERROR(VLOOKUP(Tableau5[[#This Row],[Numéro]],TableauBande[],6,0),"")</f>
        <v/>
      </c>
      <c r="M177" s="28" t="str">
        <f>IFERROR(VLOOKUP(Tableau5[[#This Row],[Numéro]],TableauBande[],7,0),"")</f>
        <v/>
      </c>
      <c r="N177" s="1" t="str">
        <f>IFERROR(VLOOKUP(Tableau5[[#This Row],[Numéro]],Tableau3Bandes[],3,0),"")</f>
        <v xml:space="preserve">R2 </v>
      </c>
      <c r="O177" s="1">
        <f>IFERROR(VLOOKUP(Tableau5[[#This Row],[Numéro]],Tableau3Bandes[],4,0),"")</f>
        <v>1</v>
      </c>
      <c r="P177" s="1">
        <f>IFERROR(VLOOKUP(Tableau5[[#This Row],[Numéro]],Tableau3Bandes[],5,0),"")</f>
        <v>0.24399999999999999</v>
      </c>
      <c r="Q177" s="1">
        <f>IFERROR(VLOOKUP(Tableau5[[#This Row],[Numéro]],Tableau3Bandes[],6,0),"")</f>
        <v>0.21</v>
      </c>
      <c r="R177" s="1">
        <f>IFERROR(VLOOKUP(Tableau5[[#This Row],[Numéro]],Tableau3Bandes[],7,0),"")</f>
        <v>2012</v>
      </c>
      <c r="S177" s="28" t="str">
        <f>IFERROR(VLOOKUP(Tableau5[[#This Row],[Numéro]],TableauClass2025[],3,0),"")</f>
        <v/>
      </c>
      <c r="T177" s="27" t="str">
        <f>IFERROR(VLOOKUP(Tableau5[[#This Row],[Numéro]],TableauCadre[],3,0),"")</f>
        <v/>
      </c>
      <c r="U177" s="1" t="str">
        <f>IFERROR(VLOOKUP(Tableau5[[#This Row],[Numéro]],TableauCadre[],4,0),"")</f>
        <v/>
      </c>
      <c r="V177" s="1" t="str">
        <f>IFERROR(VLOOKUP(Tableau5[[#This Row],[Numéro]],TableauCadre[],5,0),"")</f>
        <v/>
      </c>
      <c r="W177" s="1" t="str">
        <f>IFERROR(VLOOKUP(Tableau5[[#This Row],[Numéro]],TableauCadre[],6,0),"")</f>
        <v/>
      </c>
      <c r="X177" s="28" t="str">
        <f>IFERROR(VLOOKUP(Tableau5[[#This Row],[Numéro]],TableauCadre[],7,0),"")</f>
        <v/>
      </c>
    </row>
    <row r="178" spans="1:24" hidden="1" x14ac:dyDescent="0.25">
      <c r="A178" s="1" t="str">
        <f>IF(double!T175=0,"",double!T175)</f>
        <v>158723 A</v>
      </c>
      <c r="B178" s="1" t="str">
        <f>IF(Tableau5[[#This Row],[Numéro]]="","",double!U175)</f>
        <v>CHABIN PATRICK</v>
      </c>
      <c r="C178" s="23" t="str">
        <f>double!V175</f>
        <v>05028 – BILLARD CLUB DE MARIGNY ST FLAVY</v>
      </c>
      <c r="D178" s="27" t="str">
        <f>IFERROR(VLOOKUP(Tableau5[[#This Row],[Numéro]],TableauLibre[],3,0),"")</f>
        <v>R4</v>
      </c>
      <c r="E178" s="1">
        <f>IFERROR(VLOOKUP(Tableau5[[#This Row],[Numéro]],TableauLibre[],4,0),"")</f>
        <v>1</v>
      </c>
      <c r="F178" s="1">
        <f>IFERROR(VLOOKUP(Tableau5[[#This Row],[Numéro]],TableauLibre[],5,0),"")</f>
        <v>0.45</v>
      </c>
      <c r="G178" s="1">
        <f>IFERROR(VLOOKUP(Tableau5[[#This Row],[Numéro]],TableauLibre[],6,0),"")</f>
        <v>0.36</v>
      </c>
      <c r="H178" s="28">
        <f>IFERROR(VLOOKUP(Tableau5[[#This Row],[Numéro]],TableauLibre[],7,0),"")</f>
        <v>2025</v>
      </c>
      <c r="I178" s="27" t="str">
        <f>IFERROR(VLOOKUP(Tableau5[[#This Row],[Numéro]],TableauBande[],3,0),"")</f>
        <v>R2</v>
      </c>
      <c r="J178" s="1">
        <f>IFERROR(VLOOKUP(Tableau5[[#This Row],[Numéro]],TableauBande[],4,0),"")</f>
        <v>1</v>
      </c>
      <c r="K178" s="1">
        <f>IFERROR(VLOOKUP(Tableau5[[#This Row],[Numéro]],TableauBande[],5,0),"")</f>
        <v>0.27</v>
      </c>
      <c r="L178" s="1">
        <f>IFERROR(VLOOKUP(Tableau5[[#This Row],[Numéro]],TableauBande[],6,0),"")</f>
        <v>0.24</v>
      </c>
      <c r="M178" s="28">
        <f>IFERROR(VLOOKUP(Tableau5[[#This Row],[Numéro]],TableauBande[],7,0),"")</f>
        <v>2025</v>
      </c>
      <c r="N178" s="1" t="str">
        <f>IFERROR(VLOOKUP(Tableau5[[#This Row],[Numéro]],Tableau3Bandes[],3,0),"")</f>
        <v>R2</v>
      </c>
      <c r="O178" s="1">
        <f>IFERROR(VLOOKUP(Tableau5[[#This Row],[Numéro]],Tableau3Bandes[],4,0),"")</f>
        <v>1</v>
      </c>
      <c r="P178" s="1">
        <f>IFERROR(VLOOKUP(Tableau5[[#This Row],[Numéro]],Tableau3Bandes[],5,0),"")</f>
        <v>8.8999999999999996E-2</v>
      </c>
      <c r="Q178" s="1">
        <f>IFERROR(VLOOKUP(Tableau5[[#This Row],[Numéro]],Tableau3Bandes[],6,0),"")</f>
        <v>7.5999999999999998E-2</v>
      </c>
      <c r="R178" s="1">
        <f>IFERROR(VLOOKUP(Tableau5[[#This Row],[Numéro]],Tableau3Bandes[],7,0),"")</f>
        <v>2025</v>
      </c>
      <c r="S178" s="28">
        <f>IFERROR(VLOOKUP(Tableau5[[#This Row],[Numéro]],TableauClass2025[],3,0),"")</f>
        <v>84</v>
      </c>
      <c r="T178" s="27" t="str">
        <f>IFERROR(VLOOKUP(Tableau5[[#This Row],[Numéro]],TableauCadre[],3,0),"")</f>
        <v/>
      </c>
      <c r="U178" s="1" t="str">
        <f>IFERROR(VLOOKUP(Tableau5[[#This Row],[Numéro]],TableauCadre[],4,0),"")</f>
        <v/>
      </c>
      <c r="V178" s="1" t="str">
        <f>IFERROR(VLOOKUP(Tableau5[[#This Row],[Numéro]],TableauCadre[],5,0),"")</f>
        <v/>
      </c>
      <c r="W178" s="1" t="str">
        <f>IFERROR(VLOOKUP(Tableau5[[#This Row],[Numéro]],TableauCadre[],6,0),"")</f>
        <v/>
      </c>
      <c r="X178" s="28" t="str">
        <f>IFERROR(VLOOKUP(Tableau5[[#This Row],[Numéro]],TableauCadre[],7,0),"")</f>
        <v/>
      </c>
    </row>
    <row r="179" spans="1:24" hidden="1" x14ac:dyDescent="0.25">
      <c r="A179" s="1" t="str">
        <f>IF(double!T176=0,"",double!T176)</f>
        <v>102935 B</v>
      </c>
      <c r="B179" s="1" t="str">
        <f>IF(Tableau5[[#This Row],[Numéro]]="","",double!U176)</f>
        <v>CHARLOT GERARD</v>
      </c>
      <c r="C179" s="23" t="str">
        <f>double!V176</f>
        <v>11047 – C.A.B. COMMERCY</v>
      </c>
      <c r="D179" s="27" t="str">
        <f>IFERROR(VLOOKUP(Tableau5[[#This Row],[Numéro]],TableauLibre[],3,0),"")</f>
        <v>R1</v>
      </c>
      <c r="E179" s="1">
        <f>IFERROR(VLOOKUP(Tableau5[[#This Row],[Numéro]],TableauLibre[],4,0),"")</f>
        <v>1</v>
      </c>
      <c r="F179" s="1">
        <f>IFERROR(VLOOKUP(Tableau5[[#This Row],[Numéro]],TableauLibre[],5,0),"")</f>
        <v>5.81</v>
      </c>
      <c r="G179" s="1">
        <f>IFERROR(VLOOKUP(Tableau5[[#This Row],[Numéro]],TableauLibre[],6,0),"")</f>
        <v>4.6500000000000004</v>
      </c>
      <c r="H179" s="28">
        <f>IFERROR(VLOOKUP(Tableau5[[#This Row],[Numéro]],TableauLibre[],7,0),"")</f>
        <v>2008</v>
      </c>
      <c r="I179" s="27" t="str">
        <f>IFERROR(VLOOKUP(Tableau5[[#This Row],[Numéro]],TableauBande[],3,0),"")</f>
        <v>N3</v>
      </c>
      <c r="J179" s="1">
        <f>IFERROR(VLOOKUP(Tableau5[[#This Row],[Numéro]],TableauBande[],4,0),"")</f>
        <v>1</v>
      </c>
      <c r="K179" s="1">
        <f>IFERROR(VLOOKUP(Tableau5[[#This Row],[Numéro]],TableauBande[],5,0),"")</f>
        <v>2.54</v>
      </c>
      <c r="L179" s="1">
        <f>IFERROR(VLOOKUP(Tableau5[[#This Row],[Numéro]],TableauBande[],6,0),"")</f>
        <v>2.2599999999999998</v>
      </c>
      <c r="M179" s="28">
        <f>IFERROR(VLOOKUP(Tableau5[[#This Row],[Numéro]],TableauBande[],7,0),"")</f>
        <v>2009</v>
      </c>
      <c r="N179" s="1" t="str">
        <f>IFERROR(VLOOKUP(Tableau5[[#This Row],[Numéro]],Tableau3Bandes[],3,0),"")</f>
        <v xml:space="preserve">N2 </v>
      </c>
      <c r="O179" s="1">
        <f>IFERROR(VLOOKUP(Tableau5[[#This Row],[Numéro]],Tableau3Bandes[],4,0),"")</f>
        <v>1</v>
      </c>
      <c r="P179" s="1" t="str">
        <f>IFERROR(VLOOKUP(Tableau5[[#This Row],[Numéro]],Tableau3Bandes[],5,0),"")</f>
        <v>—</v>
      </c>
      <c r="Q179" s="1">
        <f>IFERROR(VLOOKUP(Tableau5[[#This Row],[Numéro]],Tableau3Bandes[],6,0),"")</f>
        <v>0.59899999999999998</v>
      </c>
      <c r="R179" s="1">
        <f>IFERROR(VLOOKUP(Tableau5[[#This Row],[Numéro]],Tableau3Bandes[],7,0),"")</f>
        <v>2014</v>
      </c>
      <c r="S179" s="28" t="str">
        <f>IFERROR(VLOOKUP(Tableau5[[#This Row],[Numéro]],TableauClass2025[],3,0),"")</f>
        <v/>
      </c>
      <c r="T179" s="27" t="str">
        <f>IFERROR(VLOOKUP(Tableau5[[#This Row],[Numéro]],TableauCadre[],3,0),"")</f>
        <v/>
      </c>
      <c r="U179" s="1" t="str">
        <f>IFERROR(VLOOKUP(Tableau5[[#This Row],[Numéro]],TableauCadre[],4,0),"")</f>
        <v/>
      </c>
      <c r="V179" s="1" t="str">
        <f>IFERROR(VLOOKUP(Tableau5[[#This Row],[Numéro]],TableauCadre[],5,0),"")</f>
        <v/>
      </c>
      <c r="W179" s="1" t="str">
        <f>IFERROR(VLOOKUP(Tableau5[[#This Row],[Numéro]],TableauCadre[],6,0),"")</f>
        <v/>
      </c>
      <c r="X179" s="28" t="str">
        <f>IFERROR(VLOOKUP(Tableau5[[#This Row],[Numéro]],TableauCadre[],7,0),"")</f>
        <v/>
      </c>
    </row>
    <row r="180" spans="1:24" hidden="1" x14ac:dyDescent="0.25">
      <c r="A180" s="1" t="str">
        <f>IF(double!T177=0,"",double!T177)</f>
        <v>010047 L</v>
      </c>
      <c r="B180" s="1" t="str">
        <f>IF(Tableau5[[#This Row],[Numéro]]="","",double!U177)</f>
        <v>CHARPIOT ALBERT</v>
      </c>
      <c r="C180" s="23" t="str">
        <f>double!V177</f>
        <v>01031 – B.C. ERSTEIN</v>
      </c>
      <c r="D180" s="27" t="str">
        <f>IFERROR(VLOOKUP(Tableau5[[#This Row],[Numéro]],TableauLibre[],3,0),"")</f>
        <v xml:space="preserve">R4 </v>
      </c>
      <c r="E180" s="1">
        <f>IFERROR(VLOOKUP(Tableau5[[#This Row],[Numéro]],TableauLibre[],4,0),"")</f>
        <v>1</v>
      </c>
      <c r="F180" s="1">
        <f>IFERROR(VLOOKUP(Tableau5[[#This Row],[Numéro]],TableauLibre[],5,0),"")</f>
        <v>0.94</v>
      </c>
      <c r="G180" s="1">
        <f>IFERROR(VLOOKUP(Tableau5[[#This Row],[Numéro]],TableauLibre[],6,0),"")</f>
        <v>0.75</v>
      </c>
      <c r="H180" s="28">
        <f>IFERROR(VLOOKUP(Tableau5[[#This Row],[Numéro]],TableauLibre[],7,0),"")</f>
        <v>2014</v>
      </c>
      <c r="I180" s="27" t="str">
        <f>IFERROR(VLOOKUP(Tableau5[[#This Row],[Numéro]],TableauBande[],3,0),"")</f>
        <v/>
      </c>
      <c r="J180" s="1" t="str">
        <f>IFERROR(VLOOKUP(Tableau5[[#This Row],[Numéro]],TableauBande[],4,0),"")</f>
        <v/>
      </c>
      <c r="K180" s="1" t="str">
        <f>IFERROR(VLOOKUP(Tableau5[[#This Row],[Numéro]],TableauBande[],5,0),"")</f>
        <v/>
      </c>
      <c r="L180" s="1" t="str">
        <f>IFERROR(VLOOKUP(Tableau5[[#This Row],[Numéro]],TableauBande[],6,0),"")</f>
        <v/>
      </c>
      <c r="M180" s="28" t="str">
        <f>IFERROR(VLOOKUP(Tableau5[[#This Row],[Numéro]],TableauBande[],7,0),"")</f>
        <v/>
      </c>
      <c r="N180" s="1" t="str">
        <f>IFERROR(VLOOKUP(Tableau5[[#This Row],[Numéro]],Tableau3Bandes[],3,0),"")</f>
        <v/>
      </c>
      <c r="O180" s="1" t="str">
        <f>IFERROR(VLOOKUP(Tableau5[[#This Row],[Numéro]],Tableau3Bandes[],4,0),"")</f>
        <v/>
      </c>
      <c r="P180" s="1" t="str">
        <f>IFERROR(VLOOKUP(Tableau5[[#This Row],[Numéro]],Tableau3Bandes[],5,0),"")</f>
        <v/>
      </c>
      <c r="Q180" s="1" t="str">
        <f>IFERROR(VLOOKUP(Tableau5[[#This Row],[Numéro]],Tableau3Bandes[],6,0),"")</f>
        <v/>
      </c>
      <c r="R180" s="1" t="str">
        <f>IFERROR(VLOOKUP(Tableau5[[#This Row],[Numéro]],Tableau3Bandes[],7,0),"")</f>
        <v/>
      </c>
      <c r="S180" s="28" t="str">
        <f>IFERROR(VLOOKUP(Tableau5[[#This Row],[Numéro]],TableauClass2025[],3,0),"")</f>
        <v/>
      </c>
      <c r="T180" s="27" t="str">
        <f>IFERROR(VLOOKUP(Tableau5[[#This Row],[Numéro]],TableauCadre[],3,0),"")</f>
        <v/>
      </c>
      <c r="U180" s="1" t="str">
        <f>IFERROR(VLOOKUP(Tableau5[[#This Row],[Numéro]],TableauCadre[],4,0),"")</f>
        <v/>
      </c>
      <c r="V180" s="1" t="str">
        <f>IFERROR(VLOOKUP(Tableau5[[#This Row],[Numéro]],TableauCadre[],5,0),"")</f>
        <v/>
      </c>
      <c r="W180" s="1" t="str">
        <f>IFERROR(VLOOKUP(Tableau5[[#This Row],[Numéro]],TableauCadre[],6,0),"")</f>
        <v/>
      </c>
      <c r="X180" s="28" t="str">
        <f>IFERROR(VLOOKUP(Tableau5[[#This Row],[Numéro]],TableauCadre[],7,0),"")</f>
        <v/>
      </c>
    </row>
    <row r="181" spans="1:24" hidden="1" x14ac:dyDescent="0.25">
      <c r="A181" s="1" t="str">
        <f>IF(double!T178=0,"",double!T178)</f>
        <v>014839 T</v>
      </c>
      <c r="B181" s="1" t="str">
        <f>IF(Tableau5[[#This Row],[Numéro]]="","",double!U178)</f>
        <v>CHARY ANDRE</v>
      </c>
      <c r="C181" s="23" t="str">
        <f>double!V178</f>
        <v>11020 – BILLARD CLUB PIENNOIS</v>
      </c>
      <c r="D181" s="27" t="str">
        <f>IFERROR(VLOOKUP(Tableau5[[#This Row],[Numéro]],TableauLibre[],3,0),"")</f>
        <v>R3</v>
      </c>
      <c r="E181" s="1">
        <f>IFERROR(VLOOKUP(Tableau5[[#This Row],[Numéro]],TableauLibre[],4,0),"")</f>
        <v>1</v>
      </c>
      <c r="F181" s="1">
        <f>IFERROR(VLOOKUP(Tableau5[[#This Row],[Numéro]],TableauLibre[],5,0),"")</f>
        <v>1.92</v>
      </c>
      <c r="G181" s="1">
        <f>IFERROR(VLOOKUP(Tableau5[[#This Row],[Numéro]],TableauLibre[],6,0),"")</f>
        <v>1.54</v>
      </c>
      <c r="H181" s="28">
        <f>IFERROR(VLOOKUP(Tableau5[[#This Row],[Numéro]],TableauLibre[],7,0),"")</f>
        <v>2013</v>
      </c>
      <c r="I181" s="27" t="str">
        <f>IFERROR(VLOOKUP(Tableau5[[#This Row],[Numéro]],TableauBande[],3,0),"")</f>
        <v/>
      </c>
      <c r="J181" s="1" t="str">
        <f>IFERROR(VLOOKUP(Tableau5[[#This Row],[Numéro]],TableauBande[],4,0),"")</f>
        <v/>
      </c>
      <c r="K181" s="1" t="str">
        <f>IFERROR(VLOOKUP(Tableau5[[#This Row],[Numéro]],TableauBande[],5,0),"")</f>
        <v/>
      </c>
      <c r="L181" s="1" t="str">
        <f>IFERROR(VLOOKUP(Tableau5[[#This Row],[Numéro]],TableauBande[],6,0),"")</f>
        <v/>
      </c>
      <c r="M181" s="28" t="str">
        <f>IFERROR(VLOOKUP(Tableau5[[#This Row],[Numéro]],TableauBande[],7,0),"")</f>
        <v/>
      </c>
      <c r="N181" s="1" t="str">
        <f>IFERROR(VLOOKUP(Tableau5[[#This Row],[Numéro]],Tableau3Bandes[],3,0),"")</f>
        <v>R1</v>
      </c>
      <c r="O181" s="1">
        <f>IFERROR(VLOOKUP(Tableau5[[#This Row],[Numéro]],Tableau3Bandes[],4,0),"")</f>
        <v>1</v>
      </c>
      <c r="P181" s="1">
        <f>IFERROR(VLOOKUP(Tableau5[[#This Row],[Numéro]],Tableau3Bandes[],5,0),"")</f>
        <v>0.316</v>
      </c>
      <c r="Q181" s="1">
        <f>IFERROR(VLOOKUP(Tableau5[[#This Row],[Numéro]],Tableau3Bandes[],6,0),"")</f>
        <v>0.27200000000000002</v>
      </c>
      <c r="R181" s="1">
        <f>IFERROR(VLOOKUP(Tableau5[[#This Row],[Numéro]],Tableau3Bandes[],7,0),"")</f>
        <v>2010</v>
      </c>
      <c r="S181" s="28" t="str">
        <f>IFERROR(VLOOKUP(Tableau5[[#This Row],[Numéro]],TableauClass2025[],3,0),"")</f>
        <v/>
      </c>
      <c r="T181" s="27" t="str">
        <f>IFERROR(VLOOKUP(Tableau5[[#This Row],[Numéro]],TableauCadre[],3,0),"")</f>
        <v/>
      </c>
      <c r="U181" s="1" t="str">
        <f>IFERROR(VLOOKUP(Tableau5[[#This Row],[Numéro]],TableauCadre[],4,0),"")</f>
        <v/>
      </c>
      <c r="V181" s="1" t="str">
        <f>IFERROR(VLOOKUP(Tableau5[[#This Row],[Numéro]],TableauCadre[],5,0),"")</f>
        <v/>
      </c>
      <c r="W181" s="1" t="str">
        <f>IFERROR(VLOOKUP(Tableau5[[#This Row],[Numéro]],TableauCadre[],6,0),"")</f>
        <v/>
      </c>
      <c r="X181" s="28" t="str">
        <f>IFERROR(VLOOKUP(Tableau5[[#This Row],[Numéro]],TableauCadre[],7,0),"")</f>
        <v/>
      </c>
    </row>
    <row r="182" spans="1:24" hidden="1" x14ac:dyDescent="0.25">
      <c r="A182" s="1" t="str">
        <f>IF(double!T179=0,"",double!T179)</f>
        <v>163366 X</v>
      </c>
      <c r="B182" s="1" t="str">
        <f>IF(Tableau5[[#This Row],[Numéro]]="","",double!U179)</f>
        <v>CHASSEIGNE BERTRAND</v>
      </c>
      <c r="C182" s="23" t="str">
        <f>double!V179</f>
        <v>05040 – EPERNAY BILLARD CLUB</v>
      </c>
      <c r="D182" s="27" t="str">
        <f>IFERROR(VLOOKUP(Tableau5[[#This Row],[Numéro]],TableauLibre[],3,0),"")</f>
        <v>R4</v>
      </c>
      <c r="E182" s="1">
        <f>IFERROR(VLOOKUP(Tableau5[[#This Row],[Numéro]],TableauLibre[],4,0),"")</f>
        <v>1</v>
      </c>
      <c r="F182" s="1">
        <f>IFERROR(VLOOKUP(Tableau5[[#This Row],[Numéro]],TableauLibre[],5,0),"")</f>
        <v>1.05</v>
      </c>
      <c r="G182" s="1">
        <f>IFERROR(VLOOKUP(Tableau5[[#This Row],[Numéro]],TableauLibre[],6,0),"")</f>
        <v>0.84</v>
      </c>
      <c r="H182" s="28">
        <f>IFERROR(VLOOKUP(Tableau5[[#This Row],[Numéro]],TableauLibre[],7,0),"")</f>
        <v>2025</v>
      </c>
      <c r="I182" s="27" t="str">
        <f>IFERROR(VLOOKUP(Tableau5[[#This Row],[Numéro]],TableauBande[],3,0),"")</f>
        <v>R2</v>
      </c>
      <c r="J182" s="1">
        <f>IFERROR(VLOOKUP(Tableau5[[#This Row],[Numéro]],TableauBande[],4,0),"")</f>
        <v>1</v>
      </c>
      <c r="K182" s="1">
        <f>IFERROR(VLOOKUP(Tableau5[[#This Row],[Numéro]],TableauBande[],5,0),"")</f>
        <v>0.51</v>
      </c>
      <c r="L182" s="1">
        <f>IFERROR(VLOOKUP(Tableau5[[#This Row],[Numéro]],TableauBande[],6,0),"")</f>
        <v>0.45</v>
      </c>
      <c r="M182" s="28">
        <f>IFERROR(VLOOKUP(Tableau5[[#This Row],[Numéro]],TableauBande[],7,0),"")</f>
        <v>2024</v>
      </c>
      <c r="N182" s="1" t="str">
        <f>IFERROR(VLOOKUP(Tableau5[[#This Row],[Numéro]],Tableau3Bandes[],3,0),"")</f>
        <v>R2</v>
      </c>
      <c r="O182" s="1">
        <f>IFERROR(VLOOKUP(Tableau5[[#This Row],[Numéro]],Tableau3Bandes[],4,0),"")</f>
        <v>1</v>
      </c>
      <c r="P182" s="1">
        <f>IFERROR(VLOOKUP(Tableau5[[#This Row],[Numéro]],Tableau3Bandes[],5,0),"")</f>
        <v>0.11600000000000001</v>
      </c>
      <c r="Q182" s="1">
        <f>IFERROR(VLOOKUP(Tableau5[[#This Row],[Numéro]],Tableau3Bandes[],6,0),"")</f>
        <v>0.1</v>
      </c>
      <c r="R182" s="1">
        <f>IFERROR(VLOOKUP(Tableau5[[#This Row],[Numéro]],Tableau3Bandes[],7,0),"")</f>
        <v>2023</v>
      </c>
      <c r="S182" s="28" t="str">
        <f>IFERROR(VLOOKUP(Tableau5[[#This Row],[Numéro]],TableauClass2025[],3,0),"")</f>
        <v/>
      </c>
      <c r="T182" s="27" t="str">
        <f>IFERROR(VLOOKUP(Tableau5[[#This Row],[Numéro]],TableauCadre[],3,0),"")</f>
        <v/>
      </c>
      <c r="U182" s="1" t="str">
        <f>IFERROR(VLOOKUP(Tableau5[[#This Row],[Numéro]],TableauCadre[],4,0),"")</f>
        <v/>
      </c>
      <c r="V182" s="1" t="str">
        <f>IFERROR(VLOOKUP(Tableau5[[#This Row],[Numéro]],TableauCadre[],5,0),"")</f>
        <v/>
      </c>
      <c r="W182" s="1" t="str">
        <f>IFERROR(VLOOKUP(Tableau5[[#This Row],[Numéro]],TableauCadre[],6,0),"")</f>
        <v/>
      </c>
      <c r="X182" s="28" t="str">
        <f>IFERROR(VLOOKUP(Tableau5[[#This Row],[Numéro]],TableauCadre[],7,0),"")</f>
        <v/>
      </c>
    </row>
    <row r="183" spans="1:24" hidden="1" x14ac:dyDescent="0.25">
      <c r="A183" s="1" t="str">
        <f>IF(double!T180=0,"",double!T180)</f>
        <v>170909 W</v>
      </c>
      <c r="B183" s="1" t="str">
        <f>IF(Tableau5[[#This Row],[Numéro]]="","",double!U180)</f>
        <v>CHAUFFAUT AUGUSTE</v>
      </c>
      <c r="C183" s="23" t="str">
        <f>double!V180</f>
        <v>05040 – EPERNAY BILLARD CLUB</v>
      </c>
      <c r="D183" s="27" t="str">
        <f>IFERROR(VLOOKUP(Tableau5[[#This Row],[Numéro]],TableauLibre[],3,0),"")</f>
        <v>R4</v>
      </c>
      <c r="E183" s="1">
        <f>IFERROR(VLOOKUP(Tableau5[[#This Row],[Numéro]],TableauLibre[],4,0),"")</f>
        <v>1</v>
      </c>
      <c r="F183" s="1">
        <f>IFERROR(VLOOKUP(Tableau5[[#This Row],[Numéro]],TableauLibre[],5,0),"")</f>
        <v>0.53</v>
      </c>
      <c r="G183" s="1">
        <f>IFERROR(VLOOKUP(Tableau5[[#This Row],[Numéro]],TableauLibre[],6,0),"")</f>
        <v>0.43</v>
      </c>
      <c r="H183" s="28">
        <f>IFERROR(VLOOKUP(Tableau5[[#This Row],[Numéro]],TableauLibre[],7,0),"")</f>
        <v>2022</v>
      </c>
      <c r="I183" s="27" t="str">
        <f>IFERROR(VLOOKUP(Tableau5[[#This Row],[Numéro]],TableauBande[],3,0),"")</f>
        <v/>
      </c>
      <c r="J183" s="1" t="str">
        <f>IFERROR(VLOOKUP(Tableau5[[#This Row],[Numéro]],TableauBande[],4,0),"")</f>
        <v/>
      </c>
      <c r="K183" s="1" t="str">
        <f>IFERROR(VLOOKUP(Tableau5[[#This Row],[Numéro]],TableauBande[],5,0),"")</f>
        <v/>
      </c>
      <c r="L183" s="1" t="str">
        <f>IFERROR(VLOOKUP(Tableau5[[#This Row],[Numéro]],TableauBande[],6,0),"")</f>
        <v/>
      </c>
      <c r="M183" s="28" t="str">
        <f>IFERROR(VLOOKUP(Tableau5[[#This Row],[Numéro]],TableauBande[],7,0),"")</f>
        <v/>
      </c>
      <c r="N183" s="1" t="str">
        <f>IFERROR(VLOOKUP(Tableau5[[#This Row],[Numéro]],Tableau3Bandes[],3,0),"")</f>
        <v/>
      </c>
      <c r="O183" s="1" t="str">
        <f>IFERROR(VLOOKUP(Tableau5[[#This Row],[Numéro]],Tableau3Bandes[],4,0),"")</f>
        <v/>
      </c>
      <c r="P183" s="1" t="str">
        <f>IFERROR(VLOOKUP(Tableau5[[#This Row],[Numéro]],Tableau3Bandes[],5,0),"")</f>
        <v/>
      </c>
      <c r="Q183" s="1" t="str">
        <f>IFERROR(VLOOKUP(Tableau5[[#This Row],[Numéro]],Tableau3Bandes[],6,0),"")</f>
        <v/>
      </c>
      <c r="R183" s="1" t="str">
        <f>IFERROR(VLOOKUP(Tableau5[[#This Row],[Numéro]],Tableau3Bandes[],7,0),"")</f>
        <v/>
      </c>
      <c r="S183" s="28" t="str">
        <f>IFERROR(VLOOKUP(Tableau5[[#This Row],[Numéro]],TableauClass2025[],3,0),"")</f>
        <v/>
      </c>
      <c r="T183" s="27" t="str">
        <f>IFERROR(VLOOKUP(Tableau5[[#This Row],[Numéro]],TableauCadre[],3,0),"")</f>
        <v/>
      </c>
      <c r="U183" s="1" t="str">
        <f>IFERROR(VLOOKUP(Tableau5[[#This Row],[Numéro]],TableauCadre[],4,0),"")</f>
        <v/>
      </c>
      <c r="V183" s="1" t="str">
        <f>IFERROR(VLOOKUP(Tableau5[[#This Row],[Numéro]],TableauCadre[],5,0),"")</f>
        <v/>
      </c>
      <c r="W183" s="1" t="str">
        <f>IFERROR(VLOOKUP(Tableau5[[#This Row],[Numéro]],TableauCadre[],6,0),"")</f>
        <v/>
      </c>
      <c r="X183" s="28" t="str">
        <f>IFERROR(VLOOKUP(Tableau5[[#This Row],[Numéro]],TableauCadre[],7,0),"")</f>
        <v/>
      </c>
    </row>
    <row r="184" spans="1:24" hidden="1" x14ac:dyDescent="0.25">
      <c r="A184" s="1" t="str">
        <f>IF(double!T181=0,"",double!T181)</f>
        <v>163916 V</v>
      </c>
      <c r="B184" s="1" t="str">
        <f>IF(Tableau5[[#This Row],[Numéro]]="","",double!U181)</f>
        <v>CHEVALLIER PIERRE</v>
      </c>
      <c r="C184" s="23" t="str">
        <f>double!V181</f>
        <v>05040 – EPERNAY BILLARD CLUB</v>
      </c>
      <c r="D184" s="27" t="str">
        <f>IFERROR(VLOOKUP(Tableau5[[#This Row],[Numéro]],TableauLibre[],3,0),"")</f>
        <v>R4</v>
      </c>
      <c r="E184" s="1">
        <f>IFERROR(VLOOKUP(Tableau5[[#This Row],[Numéro]],TableauLibre[],4,0),"")</f>
        <v>1</v>
      </c>
      <c r="F184" s="1">
        <f>IFERROR(VLOOKUP(Tableau5[[#This Row],[Numéro]],TableauLibre[],5,0),"")</f>
        <v>0.89</v>
      </c>
      <c r="G184" s="1">
        <f>IFERROR(VLOOKUP(Tableau5[[#This Row],[Numéro]],TableauLibre[],6,0),"")</f>
        <v>0.71</v>
      </c>
      <c r="H184" s="28">
        <f>IFERROR(VLOOKUP(Tableau5[[#This Row],[Numéro]],TableauLibre[],7,0),"")</f>
        <v>2024</v>
      </c>
      <c r="I184" s="27" t="str">
        <f>IFERROR(VLOOKUP(Tableau5[[#This Row],[Numéro]],TableauBande[],3,0),"")</f>
        <v>R2</v>
      </c>
      <c r="J184" s="1">
        <f>IFERROR(VLOOKUP(Tableau5[[#This Row],[Numéro]],TableauBande[],4,0),"")</f>
        <v>1</v>
      </c>
      <c r="K184" s="1">
        <f>IFERROR(VLOOKUP(Tableau5[[#This Row],[Numéro]],TableauBande[],5,0),"")</f>
        <v>0.47</v>
      </c>
      <c r="L184" s="1">
        <f>IFERROR(VLOOKUP(Tableau5[[#This Row],[Numéro]],TableauBande[],6,0),"")</f>
        <v>0.42</v>
      </c>
      <c r="M184" s="28">
        <f>IFERROR(VLOOKUP(Tableau5[[#This Row],[Numéro]],TableauBande[],7,0),"")</f>
        <v>2022</v>
      </c>
      <c r="N184" s="1" t="str">
        <f>IFERROR(VLOOKUP(Tableau5[[#This Row],[Numéro]],Tableau3Bandes[],3,0),"")</f>
        <v/>
      </c>
      <c r="O184" s="1" t="str">
        <f>IFERROR(VLOOKUP(Tableau5[[#This Row],[Numéro]],Tableau3Bandes[],4,0),"")</f>
        <v/>
      </c>
      <c r="P184" s="1" t="str">
        <f>IFERROR(VLOOKUP(Tableau5[[#This Row],[Numéro]],Tableau3Bandes[],5,0),"")</f>
        <v/>
      </c>
      <c r="Q184" s="1" t="str">
        <f>IFERROR(VLOOKUP(Tableau5[[#This Row],[Numéro]],Tableau3Bandes[],6,0),"")</f>
        <v/>
      </c>
      <c r="R184" s="1" t="str">
        <f>IFERROR(VLOOKUP(Tableau5[[#This Row],[Numéro]],Tableau3Bandes[],7,0),"")</f>
        <v/>
      </c>
      <c r="S184" s="28" t="str">
        <f>IFERROR(VLOOKUP(Tableau5[[#This Row],[Numéro]],TableauClass2025[],3,0),"")</f>
        <v/>
      </c>
      <c r="T184" s="27" t="str">
        <f>IFERROR(VLOOKUP(Tableau5[[#This Row],[Numéro]],TableauCadre[],3,0),"")</f>
        <v/>
      </c>
      <c r="U184" s="1" t="str">
        <f>IFERROR(VLOOKUP(Tableau5[[#This Row],[Numéro]],TableauCadre[],4,0),"")</f>
        <v/>
      </c>
      <c r="V184" s="1" t="str">
        <f>IFERROR(VLOOKUP(Tableau5[[#This Row],[Numéro]],TableauCadre[],5,0),"")</f>
        <v/>
      </c>
      <c r="W184" s="1" t="str">
        <f>IFERROR(VLOOKUP(Tableau5[[#This Row],[Numéro]],TableauCadre[],6,0),"")</f>
        <v/>
      </c>
      <c r="X184" s="28" t="str">
        <f>IFERROR(VLOOKUP(Tableau5[[#This Row],[Numéro]],TableauCadre[],7,0),"")</f>
        <v/>
      </c>
    </row>
    <row r="185" spans="1:24" x14ac:dyDescent="0.25">
      <c r="A185" s="1" t="str">
        <f>IF(double!T158=0,"",double!T158)</f>
        <v>015576 C</v>
      </c>
      <c r="B185" s="1" t="str">
        <f>IF(Tableau5[[#This Row],[Numéro]]="","",double!U158)</f>
        <v>CADEL JACQUES</v>
      </c>
      <c r="C185" s="23" t="str">
        <f>double!V158</f>
        <v>11007 – BILLARD CLUB KNUTANGE</v>
      </c>
      <c r="D185" s="27" t="str">
        <f>IFERROR(VLOOKUP(Tableau5[[#This Row],[Numéro]],TableauLibre[],3,0),"")</f>
        <v>R4</v>
      </c>
      <c r="E185" s="1">
        <f>IFERROR(VLOOKUP(Tableau5[[#This Row],[Numéro]],TableauLibre[],4,0),"")</f>
        <v>1</v>
      </c>
      <c r="F185" s="1">
        <f>IFERROR(VLOOKUP(Tableau5[[#This Row],[Numéro]],TableauLibre[],5,0),"")</f>
        <v>0.61</v>
      </c>
      <c r="G185" s="1">
        <f>IFERROR(VLOOKUP(Tableau5[[#This Row],[Numéro]],TableauLibre[],6,0),"")</f>
        <v>0.49</v>
      </c>
      <c r="H185" s="28">
        <f>IFERROR(VLOOKUP(Tableau5[[#This Row],[Numéro]],TableauLibre[],7,0),"")</f>
        <v>2022</v>
      </c>
      <c r="I185" s="27" t="str">
        <f>IFERROR(VLOOKUP(Tableau5[[#This Row],[Numéro]],TableauBande[],3,0),"")</f>
        <v/>
      </c>
      <c r="J185" s="1" t="str">
        <f>IFERROR(VLOOKUP(Tableau5[[#This Row],[Numéro]],TableauBande[],4,0),"")</f>
        <v/>
      </c>
      <c r="K185" s="1" t="str">
        <f>IFERROR(VLOOKUP(Tableau5[[#This Row],[Numéro]],TableauBande[],5,0),"")</f>
        <v/>
      </c>
      <c r="L185" s="1" t="str">
        <f>IFERROR(VLOOKUP(Tableau5[[#This Row],[Numéro]],TableauBande[],6,0),"")</f>
        <v/>
      </c>
      <c r="M185" s="28" t="str">
        <f>IFERROR(VLOOKUP(Tableau5[[#This Row],[Numéro]],TableauBande[],7,0),"")</f>
        <v/>
      </c>
      <c r="N185" s="1" t="str">
        <f>IFERROR(VLOOKUP(Tableau5[[#This Row],[Numéro]],Tableau3Bandes[],3,0),"")</f>
        <v/>
      </c>
      <c r="O185" s="1" t="str">
        <f>IFERROR(VLOOKUP(Tableau5[[#This Row],[Numéro]],Tableau3Bandes[],4,0),"")</f>
        <v/>
      </c>
      <c r="P185" s="1" t="str">
        <f>IFERROR(VLOOKUP(Tableau5[[#This Row],[Numéro]],Tableau3Bandes[],5,0),"")</f>
        <v/>
      </c>
      <c r="Q185" s="1" t="str">
        <f>IFERROR(VLOOKUP(Tableau5[[#This Row],[Numéro]],Tableau3Bandes[],6,0),"")</f>
        <v/>
      </c>
      <c r="R185" s="1" t="str">
        <f>IFERROR(VLOOKUP(Tableau5[[#This Row],[Numéro]],Tableau3Bandes[],7,0),"")</f>
        <v/>
      </c>
      <c r="S185" s="28" t="str">
        <f>IFERROR(VLOOKUP(Tableau5[[#This Row],[Numéro]],TableauClass2025[],3,0),"")</f>
        <v/>
      </c>
      <c r="T185" s="27" t="str">
        <f>IFERROR(VLOOKUP(Tableau5[[#This Row],[Numéro]],TableauCadre[],3,0),"")</f>
        <v/>
      </c>
      <c r="U185" s="1" t="str">
        <f>IFERROR(VLOOKUP(Tableau5[[#This Row],[Numéro]],TableauCadre[],4,0),"")</f>
        <v/>
      </c>
      <c r="V185" s="1" t="str">
        <f>IFERROR(VLOOKUP(Tableau5[[#This Row],[Numéro]],TableauCadre[],5,0),"")</f>
        <v/>
      </c>
      <c r="W185" s="1" t="str">
        <f>IFERROR(VLOOKUP(Tableau5[[#This Row],[Numéro]],TableauCadre[],6,0),"")</f>
        <v/>
      </c>
      <c r="X185" s="28" t="str">
        <f>IFERROR(VLOOKUP(Tableau5[[#This Row],[Numéro]],TableauCadre[],7,0),"")</f>
        <v/>
      </c>
    </row>
    <row r="186" spans="1:24" x14ac:dyDescent="0.25">
      <c r="A186" s="1" t="str">
        <f>IF(double!T161=0,"",double!T161)</f>
        <v>132239 D</v>
      </c>
      <c r="B186" s="1" t="str">
        <f>IF(Tableau5[[#This Row],[Numéro]]="","",double!U161)</f>
        <v>CALISKAN MEHMET</v>
      </c>
      <c r="C186" s="23" t="str">
        <f>double!V161</f>
        <v>11005 – E.S. HAGONDANGE</v>
      </c>
      <c r="D186" s="27" t="str">
        <f>IFERROR(VLOOKUP(Tableau5[[#This Row],[Numéro]],TableauLibre[],3,0),"")</f>
        <v>R3</v>
      </c>
      <c r="E186" s="1">
        <f>IFERROR(VLOOKUP(Tableau5[[#This Row],[Numéro]],TableauLibre[],4,0),"")</f>
        <v>1</v>
      </c>
      <c r="F186" s="1">
        <f>IFERROR(VLOOKUP(Tableau5[[#This Row],[Numéro]],TableauLibre[],5,0),"")</f>
        <v>1.61</v>
      </c>
      <c r="G186" s="1">
        <f>IFERROR(VLOOKUP(Tableau5[[#This Row],[Numéro]],TableauLibre[],6,0),"")</f>
        <v>1.28</v>
      </c>
      <c r="H186" s="28">
        <f>IFERROR(VLOOKUP(Tableau5[[#This Row],[Numéro]],TableauLibre[],7,0),"")</f>
        <v>2008</v>
      </c>
      <c r="I186" s="27" t="str">
        <f>IFERROR(VLOOKUP(Tableau5[[#This Row],[Numéro]],TableauBande[],3,0),"")</f>
        <v xml:space="preserve">R1 </v>
      </c>
      <c r="J186" s="1">
        <f>IFERROR(VLOOKUP(Tableau5[[#This Row],[Numéro]],TableauBande[],4,0),"")</f>
        <v>1</v>
      </c>
      <c r="K186" s="1">
        <f>IFERROR(VLOOKUP(Tableau5[[#This Row],[Numéro]],TableauBande[],5,0),"")</f>
        <v>1.59</v>
      </c>
      <c r="L186" s="1">
        <f>IFERROR(VLOOKUP(Tableau5[[#This Row],[Numéro]],TableauBande[],6,0),"")</f>
        <v>1.42</v>
      </c>
      <c r="M186" s="28">
        <f>IFERROR(VLOOKUP(Tableau5[[#This Row],[Numéro]],TableauBande[],7,0),"")</f>
        <v>2025</v>
      </c>
      <c r="N186" s="1" t="str">
        <f>IFERROR(VLOOKUP(Tableau5[[#This Row],[Numéro]],Tableau3Bandes[],3,0),"")</f>
        <v xml:space="preserve">N2 </v>
      </c>
      <c r="O186" s="1">
        <f>IFERROR(VLOOKUP(Tableau5[[#This Row],[Numéro]],Tableau3Bandes[],4,0),"")</f>
        <v>1</v>
      </c>
      <c r="P186" s="1" t="str">
        <f>IFERROR(VLOOKUP(Tableau5[[#This Row],[Numéro]],Tableau3Bandes[],5,0),"")</f>
        <v>—</v>
      </c>
      <c r="Q186" s="1">
        <f>IFERROR(VLOOKUP(Tableau5[[#This Row],[Numéro]],Tableau3Bandes[],6,0),"")</f>
        <v>0.66500000000000004</v>
      </c>
      <c r="R186" s="1">
        <f>IFERROR(VLOOKUP(Tableau5[[#This Row],[Numéro]],Tableau3Bandes[],7,0),"")</f>
        <v>2025</v>
      </c>
      <c r="S186" s="28">
        <f>IFERROR(VLOOKUP(Tableau5[[#This Row],[Numéro]],TableauClass2025[],3,0),"")</f>
        <v>657</v>
      </c>
      <c r="T186" s="27" t="str">
        <f>IFERROR(VLOOKUP(Tableau5[[#This Row],[Numéro]],TableauCadre[],3,0),"")</f>
        <v/>
      </c>
      <c r="U186" s="1" t="str">
        <f>IFERROR(VLOOKUP(Tableau5[[#This Row],[Numéro]],TableauCadre[],4,0),"")</f>
        <v/>
      </c>
      <c r="V186" s="1" t="str">
        <f>IFERROR(VLOOKUP(Tableau5[[#This Row],[Numéro]],TableauCadre[],5,0),"")</f>
        <v/>
      </c>
      <c r="W186" s="1" t="str">
        <f>IFERROR(VLOOKUP(Tableau5[[#This Row],[Numéro]],TableauCadre[],6,0),"")</f>
        <v/>
      </c>
      <c r="X186" s="28" t="str">
        <f>IFERROR(VLOOKUP(Tableau5[[#This Row],[Numéro]],TableauCadre[],7,0),"")</f>
        <v/>
      </c>
    </row>
    <row r="187" spans="1:24" hidden="1" x14ac:dyDescent="0.25">
      <c r="A187" s="1" t="str">
        <f>IF(double!T184=0,"",double!T184)</f>
        <v>120528 S</v>
      </c>
      <c r="B187" s="1" t="str">
        <f>IF(Tableau5[[#This Row],[Numéro]]="","",double!U184)</f>
        <v>CHRETIEN GABRIEL</v>
      </c>
      <c r="C187" s="23" t="str">
        <f>double!V184</f>
        <v>11034 – BILLARD CLUB EPINAL</v>
      </c>
      <c r="D187" s="27" t="str">
        <f>IFERROR(VLOOKUP(Tableau5[[#This Row],[Numéro]],TableauLibre[],3,0),"")</f>
        <v>R1</v>
      </c>
      <c r="E187" s="1">
        <f>IFERROR(VLOOKUP(Tableau5[[#This Row],[Numéro]],TableauLibre[],4,0),"")</f>
        <v>1</v>
      </c>
      <c r="F187" s="1">
        <f>IFERROR(VLOOKUP(Tableau5[[#This Row],[Numéro]],TableauLibre[],5,0),"")</f>
        <v>4.8499999999999996</v>
      </c>
      <c r="G187" s="1">
        <f>IFERROR(VLOOKUP(Tableau5[[#This Row],[Numéro]],TableauLibre[],6,0),"")</f>
        <v>3.88</v>
      </c>
      <c r="H187" s="28">
        <f>IFERROR(VLOOKUP(Tableau5[[#This Row],[Numéro]],TableauLibre[],7,0),"")</f>
        <v>2025</v>
      </c>
      <c r="I187" s="27" t="str">
        <f>IFERROR(VLOOKUP(Tableau5[[#This Row],[Numéro]],TableauBande[],3,0),"")</f>
        <v/>
      </c>
      <c r="J187" s="1" t="str">
        <f>IFERROR(VLOOKUP(Tableau5[[#This Row],[Numéro]],TableauBande[],4,0),"")</f>
        <v/>
      </c>
      <c r="K187" s="1" t="str">
        <f>IFERROR(VLOOKUP(Tableau5[[#This Row],[Numéro]],TableauBande[],5,0),"")</f>
        <v/>
      </c>
      <c r="L187" s="1" t="str">
        <f>IFERROR(VLOOKUP(Tableau5[[#This Row],[Numéro]],TableauBande[],6,0),"")</f>
        <v/>
      </c>
      <c r="M187" s="28" t="str">
        <f>IFERROR(VLOOKUP(Tableau5[[#This Row],[Numéro]],TableauBande[],7,0),"")</f>
        <v/>
      </c>
      <c r="N187" s="1" t="str">
        <f>IFERROR(VLOOKUP(Tableau5[[#This Row],[Numéro]],Tableau3Bandes[],3,0),"")</f>
        <v/>
      </c>
      <c r="O187" s="1" t="str">
        <f>IFERROR(VLOOKUP(Tableau5[[#This Row],[Numéro]],Tableau3Bandes[],4,0),"")</f>
        <v/>
      </c>
      <c r="P187" s="1" t="str">
        <f>IFERROR(VLOOKUP(Tableau5[[#This Row],[Numéro]],Tableau3Bandes[],5,0),"")</f>
        <v/>
      </c>
      <c r="Q187" s="1" t="str">
        <f>IFERROR(VLOOKUP(Tableau5[[#This Row],[Numéro]],Tableau3Bandes[],6,0),"")</f>
        <v/>
      </c>
      <c r="R187" s="1" t="str">
        <f>IFERROR(VLOOKUP(Tableau5[[#This Row],[Numéro]],Tableau3Bandes[],7,0),"")</f>
        <v/>
      </c>
      <c r="S187" s="28" t="str">
        <f>IFERROR(VLOOKUP(Tableau5[[#This Row],[Numéro]],TableauClass2025[],3,0),"")</f>
        <v/>
      </c>
      <c r="T187" s="27" t="str">
        <f>IFERROR(VLOOKUP(Tableau5[[#This Row],[Numéro]],TableauCadre[],3,0),"")</f>
        <v xml:space="preserve">R1 </v>
      </c>
      <c r="U187" s="1">
        <f>IFERROR(VLOOKUP(Tableau5[[#This Row],[Numéro]],TableauCadre[],4,0),"")</f>
        <v>1</v>
      </c>
      <c r="V187" s="1">
        <f>IFERROR(VLOOKUP(Tableau5[[#This Row],[Numéro]],TableauCadre[],5,0),"")</f>
        <v>3.88</v>
      </c>
      <c r="W187" s="1">
        <f>IFERROR(VLOOKUP(Tableau5[[#This Row],[Numéro]],TableauCadre[],6,0),"")</f>
        <v>3.11</v>
      </c>
      <c r="X187" s="28">
        <f>IFERROR(VLOOKUP(Tableau5[[#This Row],[Numéro]],TableauCadre[],7,0),"")</f>
        <v>2024</v>
      </c>
    </row>
    <row r="188" spans="1:24" hidden="1" x14ac:dyDescent="0.25">
      <c r="A188" s="1" t="str">
        <f>IF(double!T185=0,"",double!T185)</f>
        <v>123001 V</v>
      </c>
      <c r="B188" s="1" t="str">
        <f>IF(Tableau5[[#This Row],[Numéro]]="","",double!U185)</f>
        <v>CHRISTMANN DANIEL</v>
      </c>
      <c r="C188" s="23" t="str">
        <f>double!V185</f>
        <v>05042 – ACAD.CHALONNAISE DE BILLARD</v>
      </c>
      <c r="D188" s="27" t="str">
        <f>IFERROR(VLOOKUP(Tableau5[[#This Row],[Numéro]],TableauLibre[],3,0),"")</f>
        <v>R3</v>
      </c>
      <c r="E188" s="1">
        <f>IFERROR(VLOOKUP(Tableau5[[#This Row],[Numéro]],TableauLibre[],4,0),"")</f>
        <v>1</v>
      </c>
      <c r="F188" s="1">
        <f>IFERROR(VLOOKUP(Tableau5[[#This Row],[Numéro]],TableauLibre[],5,0),"")</f>
        <v>2.02</v>
      </c>
      <c r="G188" s="1">
        <f>IFERROR(VLOOKUP(Tableau5[[#This Row],[Numéro]],TableauLibre[],6,0),"")</f>
        <v>1.61</v>
      </c>
      <c r="H188" s="28">
        <f>IFERROR(VLOOKUP(Tableau5[[#This Row],[Numéro]],TableauLibre[],7,0),"")</f>
        <v>2018</v>
      </c>
      <c r="I188" s="27" t="str">
        <f>IFERROR(VLOOKUP(Tableau5[[#This Row],[Numéro]],TableauBande[],3,0),"")</f>
        <v>R2</v>
      </c>
      <c r="J188" s="1">
        <f>IFERROR(VLOOKUP(Tableau5[[#This Row],[Numéro]],TableauBande[],4,0),"")</f>
        <v>1</v>
      </c>
      <c r="K188" s="1">
        <f>IFERROR(VLOOKUP(Tableau5[[#This Row],[Numéro]],TableauBande[],5,0),"")</f>
        <v>0.96</v>
      </c>
      <c r="L188" s="1">
        <f>IFERROR(VLOOKUP(Tableau5[[#This Row],[Numéro]],TableauBande[],6,0),"")</f>
        <v>0.85</v>
      </c>
      <c r="M188" s="28">
        <f>IFERROR(VLOOKUP(Tableau5[[#This Row],[Numéro]],TableauBande[],7,0),"")</f>
        <v>2017</v>
      </c>
      <c r="N188" s="1" t="str">
        <f>IFERROR(VLOOKUP(Tableau5[[#This Row],[Numéro]],Tableau3Bandes[],3,0),"")</f>
        <v/>
      </c>
      <c r="O188" s="1" t="str">
        <f>IFERROR(VLOOKUP(Tableau5[[#This Row],[Numéro]],Tableau3Bandes[],4,0),"")</f>
        <v/>
      </c>
      <c r="P188" s="1" t="str">
        <f>IFERROR(VLOOKUP(Tableau5[[#This Row],[Numéro]],Tableau3Bandes[],5,0),"")</f>
        <v/>
      </c>
      <c r="Q188" s="1" t="str">
        <f>IFERROR(VLOOKUP(Tableau5[[#This Row],[Numéro]],Tableau3Bandes[],6,0),"")</f>
        <v/>
      </c>
      <c r="R188" s="1" t="str">
        <f>IFERROR(VLOOKUP(Tableau5[[#This Row],[Numéro]],Tableau3Bandes[],7,0),"")</f>
        <v/>
      </c>
      <c r="S188" s="28" t="str">
        <f>IFERROR(VLOOKUP(Tableau5[[#This Row],[Numéro]],TableauClass2025[],3,0),"")</f>
        <v/>
      </c>
      <c r="T188" s="27" t="str">
        <f>IFERROR(VLOOKUP(Tableau5[[#This Row],[Numéro]],TableauCadre[],3,0),"")</f>
        <v/>
      </c>
      <c r="U188" s="1" t="str">
        <f>IFERROR(VLOOKUP(Tableau5[[#This Row],[Numéro]],TableauCadre[],4,0),"")</f>
        <v/>
      </c>
      <c r="V188" s="1" t="str">
        <f>IFERROR(VLOOKUP(Tableau5[[#This Row],[Numéro]],TableauCadre[],5,0),"")</f>
        <v/>
      </c>
      <c r="W188" s="1" t="str">
        <f>IFERROR(VLOOKUP(Tableau5[[#This Row],[Numéro]],TableauCadre[],6,0),"")</f>
        <v/>
      </c>
      <c r="X188" s="28" t="str">
        <f>IFERROR(VLOOKUP(Tableau5[[#This Row],[Numéro]],TableauCadre[],7,0),"")</f>
        <v/>
      </c>
    </row>
    <row r="189" spans="1:24" x14ac:dyDescent="0.25">
      <c r="A189" s="1" t="str">
        <f>IF(double!T162=0,"",double!T162)</f>
        <v>012715 B</v>
      </c>
      <c r="B189" s="1" t="str">
        <f>IF(Tableau5[[#This Row],[Numéro]]="","",double!U162)</f>
        <v>CAMPOLI JEAN LOUIS</v>
      </c>
      <c r="C189" s="23" t="str">
        <f>double!V162</f>
        <v>11005 – E.S. HAGONDANGE</v>
      </c>
      <c r="D189" s="27" t="str">
        <f>IFERROR(VLOOKUP(Tableau5[[#This Row],[Numéro]],TableauLibre[],3,0),"")</f>
        <v>R1</v>
      </c>
      <c r="E189" s="1">
        <f>IFERROR(VLOOKUP(Tableau5[[#This Row],[Numéro]],TableauLibre[],4,0),"")</f>
        <v>1</v>
      </c>
      <c r="F189" s="1">
        <f>IFERROR(VLOOKUP(Tableau5[[#This Row],[Numéro]],TableauLibre[],5,0),"")</f>
        <v>5.64</v>
      </c>
      <c r="G189" s="1">
        <f>IFERROR(VLOOKUP(Tableau5[[#This Row],[Numéro]],TableauLibre[],6,0),"")</f>
        <v>4.51</v>
      </c>
      <c r="H189" s="28">
        <f>IFERROR(VLOOKUP(Tableau5[[#This Row],[Numéro]],TableauLibre[],7,0),"")</f>
        <v>2025</v>
      </c>
      <c r="I189" s="27" t="str">
        <f>IFERROR(VLOOKUP(Tableau5[[#This Row],[Numéro]],TableauBande[],3,0),"")</f>
        <v xml:space="preserve">R1 </v>
      </c>
      <c r="J189" s="1">
        <f>IFERROR(VLOOKUP(Tableau5[[#This Row],[Numéro]],TableauBande[],4,0),"")</f>
        <v>1</v>
      </c>
      <c r="K189" s="1">
        <f>IFERROR(VLOOKUP(Tableau5[[#This Row],[Numéro]],TableauBande[],5,0),"")</f>
        <v>1.66</v>
      </c>
      <c r="L189" s="1">
        <f>IFERROR(VLOOKUP(Tableau5[[#This Row],[Numéro]],TableauBande[],6,0),"")</f>
        <v>1.48</v>
      </c>
      <c r="M189" s="28">
        <f>IFERROR(VLOOKUP(Tableau5[[#This Row],[Numéro]],TableauBande[],7,0),"")</f>
        <v>2025</v>
      </c>
      <c r="N189" s="1" t="str">
        <f>IFERROR(VLOOKUP(Tableau5[[#This Row],[Numéro]],Tableau3Bandes[],3,0),"")</f>
        <v xml:space="preserve">R1 </v>
      </c>
      <c r="O189" s="1">
        <f>IFERROR(VLOOKUP(Tableau5[[#This Row],[Numéro]],Tableau3Bandes[],4,0),"")</f>
        <v>1</v>
      </c>
      <c r="P189" s="1">
        <f>IFERROR(VLOOKUP(Tableau5[[#This Row],[Numéro]],Tableau3Bandes[],5,0),"")</f>
        <v>0.38800000000000001</v>
      </c>
      <c r="Q189" s="1">
        <f>IFERROR(VLOOKUP(Tableau5[[#This Row],[Numéro]],Tableau3Bandes[],6,0),"")</f>
        <v>0.33300000000000002</v>
      </c>
      <c r="R189" s="1">
        <f>IFERROR(VLOOKUP(Tableau5[[#This Row],[Numéro]],Tableau3Bandes[],7,0),"")</f>
        <v>2019</v>
      </c>
      <c r="S189" s="28" t="str">
        <f>IFERROR(VLOOKUP(Tableau5[[#This Row],[Numéro]],TableauClass2025[],3,0),"")</f>
        <v/>
      </c>
      <c r="T189" s="27" t="str">
        <f>IFERROR(VLOOKUP(Tableau5[[#This Row],[Numéro]],TableauCadre[],3,0),"")</f>
        <v xml:space="preserve">R1 </v>
      </c>
      <c r="U189" s="1">
        <f>IFERROR(VLOOKUP(Tableau5[[#This Row],[Numéro]],TableauCadre[],4,0),"")</f>
        <v>1</v>
      </c>
      <c r="V189" s="1">
        <f>IFERROR(VLOOKUP(Tableau5[[#This Row],[Numéro]],TableauCadre[],5,0),"")</f>
        <v>3.98</v>
      </c>
      <c r="W189" s="1">
        <f>IFERROR(VLOOKUP(Tableau5[[#This Row],[Numéro]],TableauCadre[],6,0),"")</f>
        <v>3.18</v>
      </c>
      <c r="X189" s="28">
        <f>IFERROR(VLOOKUP(Tableau5[[#This Row],[Numéro]],TableauCadre[],7,0),"")</f>
        <v>2023</v>
      </c>
    </row>
    <row r="190" spans="1:24" x14ac:dyDescent="0.25">
      <c r="A190" s="1" t="str">
        <f>IF(double!T165=0,"",double!T165)</f>
        <v>159107 S</v>
      </c>
      <c r="B190" s="1" t="str">
        <f>IF(Tableau5[[#This Row],[Numéro]]="","",double!U165)</f>
        <v>CAQUET MICHEL</v>
      </c>
      <c r="C190" s="23" t="str">
        <f>double!V165</f>
        <v>11074 – COURCELLES SUR NIED</v>
      </c>
      <c r="D190" s="27" t="str">
        <f>IFERROR(VLOOKUP(Tableau5[[#This Row],[Numéro]],TableauLibre[],3,0),"")</f>
        <v>R3</v>
      </c>
      <c r="E190" s="1">
        <f>IFERROR(VLOOKUP(Tableau5[[#This Row],[Numéro]],TableauLibre[],4,0),"")</f>
        <v>1</v>
      </c>
      <c r="F190" s="1">
        <f>IFERROR(VLOOKUP(Tableau5[[#This Row],[Numéro]],TableauLibre[],5,0),"")</f>
        <v>1.46</v>
      </c>
      <c r="G190" s="1">
        <f>IFERROR(VLOOKUP(Tableau5[[#This Row],[Numéro]],TableauLibre[],6,0),"")</f>
        <v>1.17</v>
      </c>
      <c r="H190" s="28">
        <f>IFERROR(VLOOKUP(Tableau5[[#This Row],[Numéro]],TableauLibre[],7,0),"")</f>
        <v>2025</v>
      </c>
      <c r="I190" s="27" t="str">
        <f>IFERROR(VLOOKUP(Tableau5[[#This Row],[Numéro]],TableauBande[],3,0),"")</f>
        <v/>
      </c>
      <c r="J190" s="1" t="str">
        <f>IFERROR(VLOOKUP(Tableau5[[#This Row],[Numéro]],TableauBande[],4,0),"")</f>
        <v/>
      </c>
      <c r="K190" s="1" t="str">
        <f>IFERROR(VLOOKUP(Tableau5[[#This Row],[Numéro]],TableauBande[],5,0),"")</f>
        <v/>
      </c>
      <c r="L190" s="1" t="str">
        <f>IFERROR(VLOOKUP(Tableau5[[#This Row],[Numéro]],TableauBande[],6,0),"")</f>
        <v/>
      </c>
      <c r="M190" s="28" t="str">
        <f>IFERROR(VLOOKUP(Tableau5[[#This Row],[Numéro]],TableauBande[],7,0),"")</f>
        <v/>
      </c>
      <c r="N190" s="1" t="str">
        <f>IFERROR(VLOOKUP(Tableau5[[#This Row],[Numéro]],Tableau3Bandes[],3,0),"")</f>
        <v>R2</v>
      </c>
      <c r="O190" s="1">
        <f>IFERROR(VLOOKUP(Tableau5[[#This Row],[Numéro]],Tableau3Bandes[],4,0),"")</f>
        <v>1</v>
      </c>
      <c r="P190" s="1">
        <f>IFERROR(VLOOKUP(Tableau5[[#This Row],[Numéro]],Tableau3Bandes[],5,0),"")</f>
        <v>0.10299999999999999</v>
      </c>
      <c r="Q190" s="1">
        <f>IFERROR(VLOOKUP(Tableau5[[#This Row],[Numéro]],Tableau3Bandes[],6,0),"")</f>
        <v>8.8999999999999996E-2</v>
      </c>
      <c r="R190" s="1">
        <f>IFERROR(VLOOKUP(Tableau5[[#This Row],[Numéro]],Tableau3Bandes[],7,0),"")</f>
        <v>2022</v>
      </c>
      <c r="S190" s="28" t="str">
        <f>IFERROR(VLOOKUP(Tableau5[[#This Row],[Numéro]],TableauClass2025[],3,0),"")</f>
        <v/>
      </c>
      <c r="T190" s="27" t="str">
        <f>IFERROR(VLOOKUP(Tableau5[[#This Row],[Numéro]],TableauCadre[],3,0),"")</f>
        <v/>
      </c>
      <c r="U190" s="1" t="str">
        <f>IFERROR(VLOOKUP(Tableau5[[#This Row],[Numéro]],TableauCadre[],4,0),"")</f>
        <v/>
      </c>
      <c r="V190" s="1" t="str">
        <f>IFERROR(VLOOKUP(Tableau5[[#This Row],[Numéro]],TableauCadre[],5,0),"")</f>
        <v/>
      </c>
      <c r="W190" s="1" t="str">
        <f>IFERROR(VLOOKUP(Tableau5[[#This Row],[Numéro]],TableauCadre[],6,0),"")</f>
        <v/>
      </c>
      <c r="X190" s="28" t="str">
        <f>IFERROR(VLOOKUP(Tableau5[[#This Row],[Numéro]],TableauCadre[],7,0),"")</f>
        <v/>
      </c>
    </row>
    <row r="191" spans="1:24" hidden="1" x14ac:dyDescent="0.25">
      <c r="A191" s="1" t="str">
        <f>IF(double!T188=0,"",double!T188)</f>
        <v>103761 V</v>
      </c>
      <c r="B191" s="1" t="str">
        <f>IF(Tableau5[[#This Row],[Numéro]]="","",double!U188)</f>
        <v>CHUROUX PHILIPPE</v>
      </c>
      <c r="C191" s="23" t="str">
        <f>double!V188</f>
        <v>05043 – ACAD. TAPIS VERT DE REIMS</v>
      </c>
      <c r="D191" s="27" t="str">
        <f>IFERROR(VLOOKUP(Tableau5[[#This Row],[Numéro]],TableauLibre[],3,0),"")</f>
        <v>R2</v>
      </c>
      <c r="E191" s="1">
        <f>IFERROR(VLOOKUP(Tableau5[[#This Row],[Numéro]],TableauLibre[],4,0),"")</f>
        <v>1</v>
      </c>
      <c r="F191" s="1">
        <f>IFERROR(VLOOKUP(Tableau5[[#This Row],[Numéro]],TableauLibre[],5,0),"")</f>
        <v>3.37</v>
      </c>
      <c r="G191" s="1">
        <f>IFERROR(VLOOKUP(Tableau5[[#This Row],[Numéro]],TableauLibre[],6,0),"")</f>
        <v>2.7</v>
      </c>
      <c r="H191" s="28">
        <f>IFERROR(VLOOKUP(Tableau5[[#This Row],[Numéro]],TableauLibre[],7,0),"")</f>
        <v>2024</v>
      </c>
      <c r="I191" s="27" t="str">
        <f>IFERROR(VLOOKUP(Tableau5[[#This Row],[Numéro]],TableauBande[],3,0),"")</f>
        <v>R1</v>
      </c>
      <c r="J191" s="1">
        <f>IFERROR(VLOOKUP(Tableau5[[#This Row],[Numéro]],TableauBande[],4,0),"")</f>
        <v>1</v>
      </c>
      <c r="K191" s="1">
        <f>IFERROR(VLOOKUP(Tableau5[[#This Row],[Numéro]],TableauBande[],5,0),"")</f>
        <v>1.38</v>
      </c>
      <c r="L191" s="1">
        <f>IFERROR(VLOOKUP(Tableau5[[#This Row],[Numéro]],TableauBande[],6,0),"")</f>
        <v>1.23</v>
      </c>
      <c r="M191" s="28">
        <f>IFERROR(VLOOKUP(Tableau5[[#This Row],[Numéro]],TableauBande[],7,0),"")</f>
        <v>2014</v>
      </c>
      <c r="N191" s="1" t="str">
        <f>IFERROR(VLOOKUP(Tableau5[[#This Row],[Numéro]],Tableau3Bandes[],3,0),"")</f>
        <v xml:space="preserve">R1 </v>
      </c>
      <c r="O191" s="1">
        <f>IFERROR(VLOOKUP(Tableau5[[#This Row],[Numéro]],Tableau3Bandes[],4,0),"")</f>
        <v>1</v>
      </c>
      <c r="P191" s="1">
        <f>IFERROR(VLOOKUP(Tableau5[[#This Row],[Numéro]],Tableau3Bandes[],5,0),"")</f>
        <v>0.34899999999999998</v>
      </c>
      <c r="Q191" s="1">
        <f>IFERROR(VLOOKUP(Tableau5[[#This Row],[Numéro]],Tableau3Bandes[],6,0),"")</f>
        <v>0.3</v>
      </c>
      <c r="R191" s="1">
        <f>IFERROR(VLOOKUP(Tableau5[[#This Row],[Numéro]],Tableau3Bandes[],7,0),"")</f>
        <v>2025</v>
      </c>
      <c r="S191" s="28">
        <f>IFERROR(VLOOKUP(Tableau5[[#This Row],[Numéro]],TableauClass2025[],3,0),"")</f>
        <v>311</v>
      </c>
      <c r="T191" s="27" t="str">
        <f>IFERROR(VLOOKUP(Tableau5[[#This Row],[Numéro]],TableauCadre[],3,0),"")</f>
        <v>R1</v>
      </c>
      <c r="U191" s="1">
        <f>IFERROR(VLOOKUP(Tableau5[[#This Row],[Numéro]],TableauCadre[],4,0),"")</f>
        <v>1</v>
      </c>
      <c r="V191" s="1">
        <f>IFERROR(VLOOKUP(Tableau5[[#This Row],[Numéro]],TableauCadre[],5,0),"")</f>
        <v>3.02</v>
      </c>
      <c r="W191" s="1">
        <f>IFERROR(VLOOKUP(Tableau5[[#This Row],[Numéro]],TableauCadre[],6,0),"")</f>
        <v>2.41</v>
      </c>
      <c r="X191" s="28">
        <f>IFERROR(VLOOKUP(Tableau5[[#This Row],[Numéro]],TableauCadre[],7,0),"")</f>
        <v>2019</v>
      </c>
    </row>
    <row r="192" spans="1:24" hidden="1" x14ac:dyDescent="0.25">
      <c r="A192" s="1" t="str">
        <f>IF(double!T189=0,"",double!T189)</f>
        <v>170329 Q</v>
      </c>
      <c r="B192" s="1" t="str">
        <f>IF(Tableau5[[#This Row],[Numéro]]="","",double!U189)</f>
        <v>CHWALISZEWSKI ALAIN</v>
      </c>
      <c r="C192" s="23" t="str">
        <f>double!V189</f>
        <v>11073 – BILLARD CLUB GERARDMER</v>
      </c>
      <c r="D192" s="27" t="str">
        <f>IFERROR(VLOOKUP(Tableau5[[#This Row],[Numéro]],TableauLibre[],3,0),"")</f>
        <v>R3</v>
      </c>
      <c r="E192" s="1">
        <f>IFERROR(VLOOKUP(Tableau5[[#This Row],[Numéro]],TableauLibre[],4,0),"")</f>
        <v>1</v>
      </c>
      <c r="F192" s="1">
        <f>IFERROR(VLOOKUP(Tableau5[[#This Row],[Numéro]],TableauLibre[],5,0),"")</f>
        <v>1.89</v>
      </c>
      <c r="G192" s="1">
        <f>IFERROR(VLOOKUP(Tableau5[[#This Row],[Numéro]],TableauLibre[],6,0),"")</f>
        <v>1.51</v>
      </c>
      <c r="H192" s="28">
        <f>IFERROR(VLOOKUP(Tableau5[[#This Row],[Numéro]],TableauLibre[],7,0),"")</f>
        <v>2025</v>
      </c>
      <c r="I192" s="27" t="str">
        <f>IFERROR(VLOOKUP(Tableau5[[#This Row],[Numéro]],TableauBande[],3,0),"")</f>
        <v>R2</v>
      </c>
      <c r="J192" s="1">
        <f>IFERROR(VLOOKUP(Tableau5[[#This Row],[Numéro]],TableauBande[],4,0),"")</f>
        <v>1</v>
      </c>
      <c r="K192" s="1">
        <f>IFERROR(VLOOKUP(Tableau5[[#This Row],[Numéro]],TableauBande[],5,0),"")</f>
        <v>0.93</v>
      </c>
      <c r="L192" s="1">
        <f>IFERROR(VLOOKUP(Tableau5[[#This Row],[Numéro]],TableauBande[],6,0),"")</f>
        <v>0.83</v>
      </c>
      <c r="M192" s="28">
        <f>IFERROR(VLOOKUP(Tableau5[[#This Row],[Numéro]],TableauBande[],7,0),"")</f>
        <v>2025</v>
      </c>
      <c r="N192" s="1" t="str">
        <f>IFERROR(VLOOKUP(Tableau5[[#This Row],[Numéro]],Tableau3Bandes[],3,0),"")</f>
        <v xml:space="preserve">R1 </v>
      </c>
      <c r="O192" s="1">
        <f>IFERROR(VLOOKUP(Tableau5[[#This Row],[Numéro]],Tableau3Bandes[],4,0),"")</f>
        <v>1</v>
      </c>
      <c r="P192" s="1">
        <f>IFERROR(VLOOKUP(Tableau5[[#This Row],[Numéro]],Tableau3Bandes[],5,0),"")</f>
        <v>0.27200000000000002</v>
      </c>
      <c r="Q192" s="1">
        <f>IFERROR(VLOOKUP(Tableau5[[#This Row],[Numéro]],Tableau3Bandes[],6,0),"")</f>
        <v>0.23400000000000001</v>
      </c>
      <c r="R192" s="1">
        <f>IFERROR(VLOOKUP(Tableau5[[#This Row],[Numéro]],Tableau3Bandes[],7,0),"")</f>
        <v>2025</v>
      </c>
      <c r="S192" s="28">
        <f>IFERROR(VLOOKUP(Tableau5[[#This Row],[Numéro]],TableauClass2025[],3,0),"")</f>
        <v>234</v>
      </c>
      <c r="T192" s="27" t="str">
        <f>IFERROR(VLOOKUP(Tableau5[[#This Row],[Numéro]],TableauCadre[],3,0),"")</f>
        <v>R1</v>
      </c>
      <c r="U192" s="1">
        <f>IFERROR(VLOOKUP(Tableau5[[#This Row],[Numéro]],TableauCadre[],4,0),"")</f>
        <v>1</v>
      </c>
      <c r="V192" s="1">
        <f>IFERROR(VLOOKUP(Tableau5[[#This Row],[Numéro]],TableauCadre[],5,0),"")</f>
        <v>1.67</v>
      </c>
      <c r="W192" s="1">
        <f>IFERROR(VLOOKUP(Tableau5[[#This Row],[Numéro]],TableauCadre[],6,0),"")</f>
        <v>1.34</v>
      </c>
      <c r="X192" s="28">
        <f>IFERROR(VLOOKUP(Tableau5[[#This Row],[Numéro]],TableauCadre[],7,0),"")</f>
        <v>2025</v>
      </c>
    </row>
    <row r="193" spans="1:24" hidden="1" x14ac:dyDescent="0.25">
      <c r="A193" s="1" t="str">
        <f>IF(double!T190=0,"",double!T190)</f>
        <v>157945 E</v>
      </c>
      <c r="B193" s="1" t="str">
        <f>IF(Tableau5[[#This Row],[Numéro]]="","",double!U190)</f>
        <v>CIFRA SERGE</v>
      </c>
      <c r="C193" s="23" t="str">
        <f>double!V190</f>
        <v>11078 – BILLARD CLUB DE BRIEY</v>
      </c>
      <c r="D193" s="27" t="str">
        <f>IFERROR(VLOOKUP(Tableau5[[#This Row],[Numéro]],TableauLibre[],3,0),"")</f>
        <v xml:space="preserve">R2 </v>
      </c>
      <c r="E193" s="1">
        <f>IFERROR(VLOOKUP(Tableau5[[#This Row],[Numéro]],TableauLibre[],4,0),"")</f>
        <v>1</v>
      </c>
      <c r="F193" s="1">
        <f>IFERROR(VLOOKUP(Tableau5[[#This Row],[Numéro]],TableauLibre[],5,0),"")</f>
        <v>2.4700000000000002</v>
      </c>
      <c r="G193" s="1">
        <f>IFERROR(VLOOKUP(Tableau5[[#This Row],[Numéro]],TableauLibre[],6,0),"")</f>
        <v>1.98</v>
      </c>
      <c r="H193" s="28">
        <f>IFERROR(VLOOKUP(Tableau5[[#This Row],[Numéro]],TableauLibre[],7,0),"")</f>
        <v>2025</v>
      </c>
      <c r="I193" s="27" t="str">
        <f>IFERROR(VLOOKUP(Tableau5[[#This Row],[Numéro]],TableauBande[],3,0),"")</f>
        <v>R1</v>
      </c>
      <c r="J193" s="1">
        <f>IFERROR(VLOOKUP(Tableau5[[#This Row],[Numéro]],TableauBande[],4,0),"")</f>
        <v>1</v>
      </c>
      <c r="K193" s="1">
        <f>IFERROR(VLOOKUP(Tableau5[[#This Row],[Numéro]],TableauBande[],5,0),"")</f>
        <v>1.21</v>
      </c>
      <c r="L193" s="1">
        <f>IFERROR(VLOOKUP(Tableau5[[#This Row],[Numéro]],TableauBande[],6,0),"")</f>
        <v>1.08</v>
      </c>
      <c r="M193" s="28">
        <f>IFERROR(VLOOKUP(Tableau5[[#This Row],[Numéro]],TableauBande[],7,0),"")</f>
        <v>2024</v>
      </c>
      <c r="N193" s="1" t="str">
        <f>IFERROR(VLOOKUP(Tableau5[[#This Row],[Numéro]],Tableau3Bandes[],3,0),"")</f>
        <v>R2</v>
      </c>
      <c r="O193" s="1">
        <f>IFERROR(VLOOKUP(Tableau5[[#This Row],[Numéro]],Tableau3Bandes[],4,0),"")</f>
        <v>1</v>
      </c>
      <c r="P193" s="1">
        <f>IFERROR(VLOOKUP(Tableau5[[#This Row],[Numéro]],Tableau3Bandes[],5,0),"")</f>
        <v>0.224</v>
      </c>
      <c r="Q193" s="1">
        <f>IFERROR(VLOOKUP(Tableau5[[#This Row],[Numéro]],Tableau3Bandes[],6,0),"")</f>
        <v>0.192</v>
      </c>
      <c r="R193" s="1">
        <f>IFERROR(VLOOKUP(Tableau5[[#This Row],[Numéro]],Tableau3Bandes[],7,0),"")</f>
        <v>2020</v>
      </c>
      <c r="S193" s="28" t="str">
        <f>IFERROR(VLOOKUP(Tableau5[[#This Row],[Numéro]],TableauClass2025[],3,0),"")</f>
        <v/>
      </c>
      <c r="T193" s="27" t="str">
        <f>IFERROR(VLOOKUP(Tableau5[[#This Row],[Numéro]],TableauCadre[],3,0),"")</f>
        <v/>
      </c>
      <c r="U193" s="1" t="str">
        <f>IFERROR(VLOOKUP(Tableau5[[#This Row],[Numéro]],TableauCadre[],4,0),"")</f>
        <v/>
      </c>
      <c r="V193" s="1" t="str">
        <f>IFERROR(VLOOKUP(Tableau5[[#This Row],[Numéro]],TableauCadre[],5,0),"")</f>
        <v/>
      </c>
      <c r="W193" s="1" t="str">
        <f>IFERROR(VLOOKUP(Tableau5[[#This Row],[Numéro]],TableauCadre[],6,0),"")</f>
        <v/>
      </c>
      <c r="X193" s="28" t="str">
        <f>IFERROR(VLOOKUP(Tableau5[[#This Row],[Numéro]],TableauCadre[],7,0),"")</f>
        <v/>
      </c>
    </row>
    <row r="194" spans="1:24" hidden="1" x14ac:dyDescent="0.25">
      <c r="A194" s="1" t="str">
        <f>IF(double!T191=0,"",double!T191)</f>
        <v>151064 A</v>
      </c>
      <c r="B194" s="1" t="str">
        <f>IF(Tableau5[[#This Row],[Numéro]]="","",double!U191)</f>
        <v>CIRRE CAMILLE</v>
      </c>
      <c r="C194" s="23" t="str">
        <f>double!V191</f>
        <v>11020 – BILLARD CLUB PIENNOIS</v>
      </c>
      <c r="D194" s="27" t="str">
        <f>IFERROR(VLOOKUP(Tableau5[[#This Row],[Numéro]],TableauLibre[],3,0),"")</f>
        <v>R4</v>
      </c>
      <c r="E194" s="1">
        <f>IFERROR(VLOOKUP(Tableau5[[#This Row],[Numéro]],TableauLibre[],4,0),"")</f>
        <v>1</v>
      </c>
      <c r="F194" s="1">
        <f>IFERROR(VLOOKUP(Tableau5[[#This Row],[Numéro]],TableauLibre[],5,0),"")</f>
        <v>0.16</v>
      </c>
      <c r="G194" s="1">
        <f>IFERROR(VLOOKUP(Tableau5[[#This Row],[Numéro]],TableauLibre[],6,0),"")</f>
        <v>0.13</v>
      </c>
      <c r="H194" s="28">
        <f>IFERROR(VLOOKUP(Tableau5[[#This Row],[Numéro]],TableauLibre[],7,0),"")</f>
        <v>2015</v>
      </c>
      <c r="I194" s="27" t="str">
        <f>IFERROR(VLOOKUP(Tableau5[[#This Row],[Numéro]],TableauBande[],3,0),"")</f>
        <v/>
      </c>
      <c r="J194" s="1" t="str">
        <f>IFERROR(VLOOKUP(Tableau5[[#This Row],[Numéro]],TableauBande[],4,0),"")</f>
        <v/>
      </c>
      <c r="K194" s="1" t="str">
        <f>IFERROR(VLOOKUP(Tableau5[[#This Row],[Numéro]],TableauBande[],5,0),"")</f>
        <v/>
      </c>
      <c r="L194" s="1" t="str">
        <f>IFERROR(VLOOKUP(Tableau5[[#This Row],[Numéro]],TableauBande[],6,0),"")</f>
        <v/>
      </c>
      <c r="M194" s="28" t="str">
        <f>IFERROR(VLOOKUP(Tableau5[[#This Row],[Numéro]],TableauBande[],7,0),"")</f>
        <v/>
      </c>
      <c r="N194" s="1" t="str">
        <f>IFERROR(VLOOKUP(Tableau5[[#This Row],[Numéro]],Tableau3Bandes[],3,0),"")</f>
        <v/>
      </c>
      <c r="O194" s="1" t="str">
        <f>IFERROR(VLOOKUP(Tableau5[[#This Row],[Numéro]],Tableau3Bandes[],4,0),"")</f>
        <v/>
      </c>
      <c r="P194" s="1" t="str">
        <f>IFERROR(VLOOKUP(Tableau5[[#This Row],[Numéro]],Tableau3Bandes[],5,0),"")</f>
        <v/>
      </c>
      <c r="Q194" s="1" t="str">
        <f>IFERROR(VLOOKUP(Tableau5[[#This Row],[Numéro]],Tableau3Bandes[],6,0),"")</f>
        <v/>
      </c>
      <c r="R194" s="1" t="str">
        <f>IFERROR(VLOOKUP(Tableau5[[#This Row],[Numéro]],Tableau3Bandes[],7,0),"")</f>
        <v/>
      </c>
      <c r="S194" s="28" t="str">
        <f>IFERROR(VLOOKUP(Tableau5[[#This Row],[Numéro]],TableauClass2025[],3,0),"")</f>
        <v/>
      </c>
      <c r="T194" s="27" t="str">
        <f>IFERROR(VLOOKUP(Tableau5[[#This Row],[Numéro]],TableauCadre[],3,0),"")</f>
        <v/>
      </c>
      <c r="U194" s="1" t="str">
        <f>IFERROR(VLOOKUP(Tableau5[[#This Row],[Numéro]],TableauCadre[],4,0),"")</f>
        <v/>
      </c>
      <c r="V194" s="1" t="str">
        <f>IFERROR(VLOOKUP(Tableau5[[#This Row],[Numéro]],TableauCadre[],5,0),"")</f>
        <v/>
      </c>
      <c r="W194" s="1" t="str">
        <f>IFERROR(VLOOKUP(Tableau5[[#This Row],[Numéro]],TableauCadre[],6,0),"")</f>
        <v/>
      </c>
      <c r="X194" s="28" t="str">
        <f>IFERROR(VLOOKUP(Tableau5[[#This Row],[Numéro]],TableauCadre[],7,0),"")</f>
        <v/>
      </c>
    </row>
    <row r="195" spans="1:24" hidden="1" x14ac:dyDescent="0.25">
      <c r="A195" s="1" t="str">
        <f>IF(double!T192=0,"",double!T192)</f>
        <v>102757 F</v>
      </c>
      <c r="B195" s="1" t="str">
        <f>IF(Tableau5[[#This Row],[Numéro]]="","",double!U192)</f>
        <v>CLAUDE ERIC</v>
      </c>
      <c r="C195" s="23" t="str">
        <f>double!V192</f>
        <v>11022 – ACADEMIE DE BILLARD SAINT-MAX / NANCY</v>
      </c>
      <c r="D195" s="27" t="str">
        <f>IFERROR(VLOOKUP(Tableau5[[#This Row],[Numéro]],TableauLibre[],3,0),"")</f>
        <v>R2</v>
      </c>
      <c r="E195" s="1">
        <f>IFERROR(VLOOKUP(Tableau5[[#This Row],[Numéro]],TableauLibre[],4,0),"")</f>
        <v>1</v>
      </c>
      <c r="F195" s="1">
        <f>IFERROR(VLOOKUP(Tableau5[[#This Row],[Numéro]],TableauLibre[],5,0),"")</f>
        <v>2.67</v>
      </c>
      <c r="G195" s="1">
        <f>IFERROR(VLOOKUP(Tableau5[[#This Row],[Numéro]],TableauLibre[],6,0),"")</f>
        <v>2.14</v>
      </c>
      <c r="H195" s="28">
        <f>IFERROR(VLOOKUP(Tableau5[[#This Row],[Numéro]],TableauLibre[],7,0),"")</f>
        <v>2023</v>
      </c>
      <c r="I195" s="27" t="str">
        <f>IFERROR(VLOOKUP(Tableau5[[#This Row],[Numéro]],TableauBande[],3,0),"")</f>
        <v>N3</v>
      </c>
      <c r="J195" s="1">
        <f>IFERROR(VLOOKUP(Tableau5[[#This Row],[Numéro]],TableauBande[],4,0),"")</f>
        <v>1</v>
      </c>
      <c r="K195" s="1">
        <f>IFERROR(VLOOKUP(Tableau5[[#This Row],[Numéro]],TableauBande[],5,0),"")</f>
        <v>1.96</v>
      </c>
      <c r="L195" s="1">
        <f>IFERROR(VLOOKUP(Tableau5[[#This Row],[Numéro]],TableauBande[],6,0),"")</f>
        <v>1.74</v>
      </c>
      <c r="M195" s="28">
        <f>IFERROR(VLOOKUP(Tableau5[[#This Row],[Numéro]],TableauBande[],7,0),"")</f>
        <v>2025</v>
      </c>
      <c r="N195" s="1" t="str">
        <f>IFERROR(VLOOKUP(Tableau5[[#This Row],[Numéro]],Tableau3Bandes[],3,0),"")</f>
        <v xml:space="preserve">N3 </v>
      </c>
      <c r="O195" s="1">
        <f>IFERROR(VLOOKUP(Tableau5[[#This Row],[Numéro]],Tableau3Bandes[],4,0),"")</f>
        <v>1</v>
      </c>
      <c r="P195" s="1">
        <f>IFERROR(VLOOKUP(Tableau5[[#This Row],[Numéro]],Tableau3Bandes[],5,0),"")</f>
        <v>0.57899999999999996</v>
      </c>
      <c r="Q195" s="1">
        <f>IFERROR(VLOOKUP(Tableau5[[#This Row],[Numéro]],Tableau3Bandes[],6,0),"")</f>
        <v>0.498</v>
      </c>
      <c r="R195" s="1">
        <f>IFERROR(VLOOKUP(Tableau5[[#This Row],[Numéro]],Tableau3Bandes[],7,0),"")</f>
        <v>2024</v>
      </c>
      <c r="S195" s="28">
        <f>IFERROR(VLOOKUP(Tableau5[[#This Row],[Numéro]],TableauClass2025[],3,0),"")</f>
        <v>585</v>
      </c>
      <c r="T195" s="27" t="str">
        <f>IFERROR(VLOOKUP(Tableau5[[#This Row],[Numéro]],TableauCadre[],3,0),"")</f>
        <v xml:space="preserve">R1 </v>
      </c>
      <c r="U195" s="1">
        <f>IFERROR(VLOOKUP(Tableau5[[#This Row],[Numéro]],TableauCadre[],4,0),"")</f>
        <v>1</v>
      </c>
      <c r="V195" s="1">
        <f>IFERROR(VLOOKUP(Tableau5[[#This Row],[Numéro]],TableauCadre[],5,0),"")</f>
        <v>2.6</v>
      </c>
      <c r="W195" s="1">
        <f>IFERROR(VLOOKUP(Tableau5[[#This Row],[Numéro]],TableauCadre[],6,0),"")</f>
        <v>2.08</v>
      </c>
      <c r="X195" s="28">
        <f>IFERROR(VLOOKUP(Tableau5[[#This Row],[Numéro]],TableauCadre[],7,0),"")</f>
        <v>2025</v>
      </c>
    </row>
    <row r="196" spans="1:24" hidden="1" x14ac:dyDescent="0.25">
      <c r="A196" s="1" t="str">
        <f>IF(double!T193=0,"",double!T193)</f>
        <v>015316 C</v>
      </c>
      <c r="B196" s="1" t="str">
        <f>IF(Tableau5[[#This Row],[Numéro]]="","",double!U193)</f>
        <v>CLAUDEL JEAN</v>
      </c>
      <c r="C196" s="23" t="str">
        <f>double!V193</f>
        <v>11042 – BILLARD CLUB STEPHANOIS</v>
      </c>
      <c r="D196" s="27" t="str">
        <f>IFERROR(VLOOKUP(Tableau5[[#This Row],[Numéro]],TableauLibre[],3,0),"")</f>
        <v>R3</v>
      </c>
      <c r="E196" s="1">
        <f>IFERROR(VLOOKUP(Tableau5[[#This Row],[Numéro]],TableauLibre[],4,0),"")</f>
        <v>1</v>
      </c>
      <c r="F196" s="1">
        <f>IFERROR(VLOOKUP(Tableau5[[#This Row],[Numéro]],TableauLibre[],5,0),"")</f>
        <v>1.59</v>
      </c>
      <c r="G196" s="1">
        <f>IFERROR(VLOOKUP(Tableau5[[#This Row],[Numéro]],TableauLibre[],6,0),"")</f>
        <v>1.27</v>
      </c>
      <c r="H196" s="28">
        <f>IFERROR(VLOOKUP(Tableau5[[#This Row],[Numéro]],TableauLibre[],7,0),"")</f>
        <v>2009</v>
      </c>
      <c r="I196" s="27" t="str">
        <f>IFERROR(VLOOKUP(Tableau5[[#This Row],[Numéro]],TableauBande[],3,0),"")</f>
        <v/>
      </c>
      <c r="J196" s="1" t="str">
        <f>IFERROR(VLOOKUP(Tableau5[[#This Row],[Numéro]],TableauBande[],4,0),"")</f>
        <v/>
      </c>
      <c r="K196" s="1" t="str">
        <f>IFERROR(VLOOKUP(Tableau5[[#This Row],[Numéro]],TableauBande[],5,0),"")</f>
        <v/>
      </c>
      <c r="L196" s="1" t="str">
        <f>IFERROR(VLOOKUP(Tableau5[[#This Row],[Numéro]],TableauBande[],6,0),"")</f>
        <v/>
      </c>
      <c r="M196" s="28" t="str">
        <f>IFERROR(VLOOKUP(Tableau5[[#This Row],[Numéro]],TableauBande[],7,0),"")</f>
        <v/>
      </c>
      <c r="N196" s="1" t="str">
        <f>IFERROR(VLOOKUP(Tableau5[[#This Row],[Numéro]],Tableau3Bandes[],3,0),"")</f>
        <v/>
      </c>
      <c r="O196" s="1" t="str">
        <f>IFERROR(VLOOKUP(Tableau5[[#This Row],[Numéro]],Tableau3Bandes[],4,0),"")</f>
        <v/>
      </c>
      <c r="P196" s="1" t="str">
        <f>IFERROR(VLOOKUP(Tableau5[[#This Row],[Numéro]],Tableau3Bandes[],5,0),"")</f>
        <v/>
      </c>
      <c r="Q196" s="1" t="str">
        <f>IFERROR(VLOOKUP(Tableau5[[#This Row],[Numéro]],Tableau3Bandes[],6,0),"")</f>
        <v/>
      </c>
      <c r="R196" s="1" t="str">
        <f>IFERROR(VLOOKUP(Tableau5[[#This Row],[Numéro]],Tableau3Bandes[],7,0),"")</f>
        <v/>
      </c>
      <c r="S196" s="28" t="str">
        <f>IFERROR(VLOOKUP(Tableau5[[#This Row],[Numéro]],TableauClass2025[],3,0),"")</f>
        <v/>
      </c>
      <c r="T196" s="27" t="str">
        <f>IFERROR(VLOOKUP(Tableau5[[#This Row],[Numéro]],TableauCadre[],3,0),"")</f>
        <v/>
      </c>
      <c r="U196" s="1" t="str">
        <f>IFERROR(VLOOKUP(Tableau5[[#This Row],[Numéro]],TableauCadre[],4,0),"")</f>
        <v/>
      </c>
      <c r="V196" s="1" t="str">
        <f>IFERROR(VLOOKUP(Tableau5[[#This Row],[Numéro]],TableauCadre[],5,0),"")</f>
        <v/>
      </c>
      <c r="W196" s="1" t="str">
        <f>IFERROR(VLOOKUP(Tableau5[[#This Row],[Numéro]],TableauCadre[],6,0),"")</f>
        <v/>
      </c>
      <c r="X196" s="28" t="str">
        <f>IFERROR(VLOOKUP(Tableau5[[#This Row],[Numéro]],TableauCadre[],7,0),"")</f>
        <v/>
      </c>
    </row>
    <row r="197" spans="1:24" hidden="1" x14ac:dyDescent="0.25">
      <c r="A197" s="1" t="str">
        <f>IF(double!T194=0,"",double!T194)</f>
        <v>170699 S</v>
      </c>
      <c r="B197" s="1" t="str">
        <f>IF(Tableau5[[#This Row],[Numéro]]="","",double!U194)</f>
        <v>CLAUDEL MICHEL</v>
      </c>
      <c r="C197" s="23" t="str">
        <f>double!V194</f>
        <v>11073 – BILLARD CLUB GERARDMER</v>
      </c>
      <c r="D197" s="27" t="str">
        <f>IFERROR(VLOOKUP(Tableau5[[#This Row],[Numéro]],TableauLibre[],3,0),"")</f>
        <v xml:space="preserve">R3 </v>
      </c>
      <c r="E197" s="1">
        <f>IFERROR(VLOOKUP(Tableau5[[#This Row],[Numéro]],TableauLibre[],4,0),"")</f>
        <v>1</v>
      </c>
      <c r="F197" s="1">
        <f>IFERROR(VLOOKUP(Tableau5[[#This Row],[Numéro]],TableauLibre[],5,0),"")</f>
        <v>1.4</v>
      </c>
      <c r="G197" s="1">
        <f>IFERROR(VLOOKUP(Tableau5[[#This Row],[Numéro]],TableauLibre[],6,0),"")</f>
        <v>1.1200000000000001</v>
      </c>
      <c r="H197" s="28">
        <f>IFERROR(VLOOKUP(Tableau5[[#This Row],[Numéro]],TableauLibre[],7,0),"")</f>
        <v>2025</v>
      </c>
      <c r="I197" s="27" t="str">
        <f>IFERROR(VLOOKUP(Tableau5[[#This Row],[Numéro]],TableauBande[],3,0),"")</f>
        <v>R2</v>
      </c>
      <c r="J197" s="1">
        <f>IFERROR(VLOOKUP(Tableau5[[#This Row],[Numéro]],TableauBande[],4,0),"")</f>
        <v>1</v>
      </c>
      <c r="K197" s="1">
        <f>IFERROR(VLOOKUP(Tableau5[[#This Row],[Numéro]],TableauBande[],5,0),"")</f>
        <v>0.52</v>
      </c>
      <c r="L197" s="1">
        <f>IFERROR(VLOOKUP(Tableau5[[#This Row],[Numéro]],TableauBande[],6,0),"")</f>
        <v>0.46</v>
      </c>
      <c r="M197" s="28">
        <f>IFERROR(VLOOKUP(Tableau5[[#This Row],[Numéro]],TableauBande[],7,0),"")</f>
        <v>2022</v>
      </c>
      <c r="N197" s="1" t="str">
        <f>IFERROR(VLOOKUP(Tableau5[[#This Row],[Numéro]],Tableau3Bandes[],3,0),"")</f>
        <v/>
      </c>
      <c r="O197" s="1" t="str">
        <f>IFERROR(VLOOKUP(Tableau5[[#This Row],[Numéro]],Tableau3Bandes[],4,0),"")</f>
        <v/>
      </c>
      <c r="P197" s="1" t="str">
        <f>IFERROR(VLOOKUP(Tableau5[[#This Row],[Numéro]],Tableau3Bandes[],5,0),"")</f>
        <v/>
      </c>
      <c r="Q197" s="1" t="str">
        <f>IFERROR(VLOOKUP(Tableau5[[#This Row],[Numéro]],Tableau3Bandes[],6,0),"")</f>
        <v/>
      </c>
      <c r="R197" s="1" t="str">
        <f>IFERROR(VLOOKUP(Tableau5[[#This Row],[Numéro]],Tableau3Bandes[],7,0),"")</f>
        <v/>
      </c>
      <c r="S197" s="28" t="str">
        <f>IFERROR(VLOOKUP(Tableau5[[#This Row],[Numéro]],TableauClass2025[],3,0),"")</f>
        <v/>
      </c>
      <c r="T197" s="27" t="str">
        <f>IFERROR(VLOOKUP(Tableau5[[#This Row],[Numéro]],TableauCadre[],3,0),"")</f>
        <v/>
      </c>
      <c r="U197" s="1" t="str">
        <f>IFERROR(VLOOKUP(Tableau5[[#This Row],[Numéro]],TableauCadre[],4,0),"")</f>
        <v/>
      </c>
      <c r="V197" s="1" t="str">
        <f>IFERROR(VLOOKUP(Tableau5[[#This Row],[Numéro]],TableauCadre[],5,0),"")</f>
        <v/>
      </c>
      <c r="W197" s="1" t="str">
        <f>IFERROR(VLOOKUP(Tableau5[[#This Row],[Numéro]],TableauCadre[],6,0),"")</f>
        <v/>
      </c>
      <c r="X197" s="28" t="str">
        <f>IFERROR(VLOOKUP(Tableau5[[#This Row],[Numéro]],TableauCadre[],7,0),"")</f>
        <v/>
      </c>
    </row>
    <row r="198" spans="1:24" hidden="1" x14ac:dyDescent="0.25">
      <c r="A198" s="1" t="str">
        <f>IF(double!T195=0,"",double!T195)</f>
        <v>120265 P</v>
      </c>
      <c r="B198" s="1" t="str">
        <f>IF(Tableau5[[#This Row],[Numéro]]="","",double!U195)</f>
        <v>CLAUDON BENOIT</v>
      </c>
      <c r="C198" s="23" t="str">
        <f>double!V195</f>
        <v>11027 – ASS. SPORT. LAXOVIENNE DE BILLARD</v>
      </c>
      <c r="D198" s="27" t="str">
        <f>IFERROR(VLOOKUP(Tableau5[[#This Row],[Numéro]],TableauLibre[],3,0),"")</f>
        <v>R1</v>
      </c>
      <c r="E198" s="1">
        <f>IFERROR(VLOOKUP(Tableau5[[#This Row],[Numéro]],TableauLibre[],4,0),"")</f>
        <v>1</v>
      </c>
      <c r="F198" s="1">
        <f>IFERROR(VLOOKUP(Tableau5[[#This Row],[Numéro]],TableauLibre[],5,0),"")</f>
        <v>4.08</v>
      </c>
      <c r="G198" s="1">
        <f>IFERROR(VLOOKUP(Tableau5[[#This Row],[Numéro]],TableauLibre[],6,0),"")</f>
        <v>3.26</v>
      </c>
      <c r="H198" s="28">
        <f>IFERROR(VLOOKUP(Tableau5[[#This Row],[Numéro]],TableauLibre[],7,0),"")</f>
        <v>2011</v>
      </c>
      <c r="I198" s="27" t="str">
        <f>IFERROR(VLOOKUP(Tableau5[[#This Row],[Numéro]],TableauBande[],3,0),"")</f>
        <v/>
      </c>
      <c r="J198" s="1" t="str">
        <f>IFERROR(VLOOKUP(Tableau5[[#This Row],[Numéro]],TableauBande[],4,0),"")</f>
        <v/>
      </c>
      <c r="K198" s="1" t="str">
        <f>IFERROR(VLOOKUP(Tableau5[[#This Row],[Numéro]],TableauBande[],5,0),"")</f>
        <v/>
      </c>
      <c r="L198" s="1" t="str">
        <f>IFERROR(VLOOKUP(Tableau5[[#This Row],[Numéro]],TableauBande[],6,0),"")</f>
        <v/>
      </c>
      <c r="M198" s="28" t="str">
        <f>IFERROR(VLOOKUP(Tableau5[[#This Row],[Numéro]],TableauBande[],7,0),"")</f>
        <v/>
      </c>
      <c r="N198" s="1" t="str">
        <f>IFERROR(VLOOKUP(Tableau5[[#This Row],[Numéro]],Tableau3Bandes[],3,0),"")</f>
        <v/>
      </c>
      <c r="O198" s="1" t="str">
        <f>IFERROR(VLOOKUP(Tableau5[[#This Row],[Numéro]],Tableau3Bandes[],4,0),"")</f>
        <v/>
      </c>
      <c r="P198" s="1" t="str">
        <f>IFERROR(VLOOKUP(Tableau5[[#This Row],[Numéro]],Tableau3Bandes[],5,0),"")</f>
        <v/>
      </c>
      <c r="Q198" s="1" t="str">
        <f>IFERROR(VLOOKUP(Tableau5[[#This Row],[Numéro]],Tableau3Bandes[],6,0),"")</f>
        <v/>
      </c>
      <c r="R198" s="1" t="str">
        <f>IFERROR(VLOOKUP(Tableau5[[#This Row],[Numéro]],Tableau3Bandes[],7,0),"")</f>
        <v/>
      </c>
      <c r="S198" s="28" t="str">
        <f>IFERROR(VLOOKUP(Tableau5[[#This Row],[Numéro]],TableauClass2025[],3,0),"")</f>
        <v/>
      </c>
      <c r="T198" s="27" t="str">
        <f>IFERROR(VLOOKUP(Tableau5[[#This Row],[Numéro]],TableauCadre[],3,0),"")</f>
        <v xml:space="preserve">R1 </v>
      </c>
      <c r="U198" s="1">
        <f>IFERROR(VLOOKUP(Tableau5[[#This Row],[Numéro]],TableauCadre[],4,0),"")</f>
        <v>1</v>
      </c>
      <c r="V198" s="1">
        <f>IFERROR(VLOOKUP(Tableau5[[#This Row],[Numéro]],TableauCadre[],5,0),"")</f>
        <v>3.54</v>
      </c>
      <c r="W198" s="1">
        <f>IFERROR(VLOOKUP(Tableau5[[#This Row],[Numéro]],TableauCadre[],6,0),"")</f>
        <v>2.83</v>
      </c>
      <c r="X198" s="28">
        <f>IFERROR(VLOOKUP(Tableau5[[#This Row],[Numéro]],TableauCadre[],7,0),"")</f>
        <v>2012</v>
      </c>
    </row>
    <row r="199" spans="1:24" hidden="1" x14ac:dyDescent="0.25">
      <c r="A199" s="1" t="str">
        <f>IF(double!T196=0,"",double!T196)</f>
        <v>150579 Y</v>
      </c>
      <c r="B199" s="1" t="str">
        <f>IF(Tableau5[[#This Row],[Numéro]]="","",double!U196)</f>
        <v>CLAUSS FREDERIC</v>
      </c>
      <c r="C199" s="23" t="str">
        <f>double!V196</f>
        <v>11029 – BILLARD CLUB MUSSIPONTAIN</v>
      </c>
      <c r="D199" s="27" t="str">
        <f>IFERROR(VLOOKUP(Tableau5[[#This Row],[Numéro]],TableauLibre[],3,0),"")</f>
        <v xml:space="preserve">R2 </v>
      </c>
      <c r="E199" s="1">
        <f>IFERROR(VLOOKUP(Tableau5[[#This Row],[Numéro]],TableauLibre[],4,0),"")</f>
        <v>1</v>
      </c>
      <c r="F199" s="1">
        <f>IFERROR(VLOOKUP(Tableau5[[#This Row],[Numéro]],TableauLibre[],5,0),"")</f>
        <v>3.66</v>
      </c>
      <c r="G199" s="1">
        <f>IFERROR(VLOOKUP(Tableau5[[#This Row],[Numéro]],TableauLibre[],6,0),"")</f>
        <v>2.92</v>
      </c>
      <c r="H199" s="28">
        <f>IFERROR(VLOOKUP(Tableau5[[#This Row],[Numéro]],TableauLibre[],7,0),"")</f>
        <v>2025</v>
      </c>
      <c r="I199" s="27" t="str">
        <f>IFERROR(VLOOKUP(Tableau5[[#This Row],[Numéro]],TableauBande[],3,0),"")</f>
        <v>R1</v>
      </c>
      <c r="J199" s="1">
        <f>IFERROR(VLOOKUP(Tableau5[[#This Row],[Numéro]],TableauBande[],4,0),"")</f>
        <v>1</v>
      </c>
      <c r="K199" s="1">
        <f>IFERROR(VLOOKUP(Tableau5[[#This Row],[Numéro]],TableauBande[],5,0),"")</f>
        <v>1.4</v>
      </c>
      <c r="L199" s="1">
        <f>IFERROR(VLOOKUP(Tableau5[[#This Row],[Numéro]],TableauBande[],6,0),"")</f>
        <v>1.24</v>
      </c>
      <c r="M199" s="28">
        <f>IFERROR(VLOOKUP(Tableau5[[#This Row],[Numéro]],TableauBande[],7,0),"")</f>
        <v>2024</v>
      </c>
      <c r="N199" s="1" t="str">
        <f>IFERROR(VLOOKUP(Tableau5[[#This Row],[Numéro]],Tableau3Bandes[],3,0),"")</f>
        <v>N3</v>
      </c>
      <c r="O199" s="1">
        <f>IFERROR(VLOOKUP(Tableau5[[#This Row],[Numéro]],Tableau3Bandes[],4,0),"")</f>
        <v>1</v>
      </c>
      <c r="P199" s="1">
        <f>IFERROR(VLOOKUP(Tableau5[[#This Row],[Numéro]],Tableau3Bandes[],5,0),"")</f>
        <v>0.40799999999999997</v>
      </c>
      <c r="Q199" s="1">
        <f>IFERROR(VLOOKUP(Tableau5[[#This Row],[Numéro]],Tableau3Bandes[],6,0),"")</f>
        <v>0.35099999999999998</v>
      </c>
      <c r="R199" s="1">
        <f>IFERROR(VLOOKUP(Tableau5[[#This Row],[Numéro]],Tableau3Bandes[],7,0),"")</f>
        <v>2025</v>
      </c>
      <c r="S199" s="28">
        <f>IFERROR(VLOOKUP(Tableau5[[#This Row],[Numéro]],TableauClass2025[],3,0),"")</f>
        <v>298</v>
      </c>
      <c r="T199" s="27" t="str">
        <f>IFERROR(VLOOKUP(Tableau5[[#This Row],[Numéro]],TableauCadre[],3,0),"")</f>
        <v xml:space="preserve">R1 </v>
      </c>
      <c r="U199" s="1">
        <f>IFERROR(VLOOKUP(Tableau5[[#This Row],[Numéro]],TableauCadre[],4,0),"")</f>
        <v>1</v>
      </c>
      <c r="V199" s="1">
        <f>IFERROR(VLOOKUP(Tableau5[[#This Row],[Numéro]],TableauCadre[],5,0),"")</f>
        <v>4.3099999999999996</v>
      </c>
      <c r="W199" s="1">
        <f>IFERROR(VLOOKUP(Tableau5[[#This Row],[Numéro]],TableauCadre[],6,0),"")</f>
        <v>3.45</v>
      </c>
      <c r="X199" s="28">
        <f>IFERROR(VLOOKUP(Tableau5[[#This Row],[Numéro]],TableauCadre[],7,0),"")</f>
        <v>2024</v>
      </c>
    </row>
    <row r="200" spans="1:24" hidden="1" x14ac:dyDescent="0.25">
      <c r="A200" s="1" t="str">
        <f>IF(double!T197=0,"",double!T197)</f>
        <v>166347 M</v>
      </c>
      <c r="B200" s="1" t="str">
        <f>IF(Tableau5[[#This Row],[Numéro]]="","",double!U197)</f>
        <v>CLAUSSE MARC</v>
      </c>
      <c r="C200" s="23" t="str">
        <f>double!V197</f>
        <v>11078 – BILLARD CLUB DE BRIEY</v>
      </c>
      <c r="D200" s="27" t="str">
        <f>IFERROR(VLOOKUP(Tableau5[[#This Row],[Numéro]],TableauLibre[],3,0),"")</f>
        <v>R4</v>
      </c>
      <c r="E200" s="1">
        <f>IFERROR(VLOOKUP(Tableau5[[#This Row],[Numéro]],TableauLibre[],4,0),"")</f>
        <v>1</v>
      </c>
      <c r="F200" s="1">
        <f>IFERROR(VLOOKUP(Tableau5[[#This Row],[Numéro]],TableauLibre[],5,0),"")</f>
        <v>0.67</v>
      </c>
      <c r="G200" s="1">
        <f>IFERROR(VLOOKUP(Tableau5[[#This Row],[Numéro]],TableauLibre[],6,0),"")</f>
        <v>0.54</v>
      </c>
      <c r="H200" s="28">
        <f>IFERROR(VLOOKUP(Tableau5[[#This Row],[Numéro]],TableauLibre[],7,0),"")</f>
        <v>2022</v>
      </c>
      <c r="I200" s="27" t="str">
        <f>IFERROR(VLOOKUP(Tableau5[[#This Row],[Numéro]],TableauBande[],3,0),"")</f>
        <v>R2</v>
      </c>
      <c r="J200" s="1">
        <f>IFERROR(VLOOKUP(Tableau5[[#This Row],[Numéro]],TableauBande[],4,0),"")</f>
        <v>1</v>
      </c>
      <c r="K200" s="1">
        <f>IFERROR(VLOOKUP(Tableau5[[#This Row],[Numéro]],TableauBande[],5,0),"")</f>
        <v>0.36</v>
      </c>
      <c r="L200" s="1">
        <f>IFERROR(VLOOKUP(Tableau5[[#This Row],[Numéro]],TableauBande[],6,0),"")</f>
        <v>0.32</v>
      </c>
      <c r="M200" s="28">
        <f>IFERROR(VLOOKUP(Tableau5[[#This Row],[Numéro]],TableauBande[],7,0),"")</f>
        <v>2022</v>
      </c>
      <c r="N200" s="1" t="str">
        <f>IFERROR(VLOOKUP(Tableau5[[#This Row],[Numéro]],Tableau3Bandes[],3,0),"")</f>
        <v>R2</v>
      </c>
      <c r="O200" s="1">
        <f>IFERROR(VLOOKUP(Tableau5[[#This Row],[Numéro]],Tableau3Bandes[],4,0),"")</f>
        <v>1</v>
      </c>
      <c r="P200" s="1">
        <f>IFERROR(VLOOKUP(Tableau5[[#This Row],[Numéro]],Tableau3Bandes[],5,0),"")</f>
        <v>0.126</v>
      </c>
      <c r="Q200" s="1">
        <f>IFERROR(VLOOKUP(Tableau5[[#This Row],[Numéro]],Tableau3Bandes[],6,0),"")</f>
        <v>0.108</v>
      </c>
      <c r="R200" s="1">
        <f>IFERROR(VLOOKUP(Tableau5[[#This Row],[Numéro]],Tableau3Bandes[],7,0),"")</f>
        <v>2022</v>
      </c>
      <c r="S200" s="28" t="str">
        <f>IFERROR(VLOOKUP(Tableau5[[#This Row],[Numéro]],TableauClass2025[],3,0),"")</f>
        <v/>
      </c>
      <c r="T200" s="27" t="str">
        <f>IFERROR(VLOOKUP(Tableau5[[#This Row],[Numéro]],TableauCadre[],3,0),"")</f>
        <v/>
      </c>
      <c r="U200" s="1" t="str">
        <f>IFERROR(VLOOKUP(Tableau5[[#This Row],[Numéro]],TableauCadre[],4,0),"")</f>
        <v/>
      </c>
      <c r="V200" s="1" t="str">
        <f>IFERROR(VLOOKUP(Tableau5[[#This Row],[Numéro]],TableauCadre[],5,0),"")</f>
        <v/>
      </c>
      <c r="W200" s="1" t="str">
        <f>IFERROR(VLOOKUP(Tableau5[[#This Row],[Numéro]],TableauCadre[],6,0),"")</f>
        <v/>
      </c>
      <c r="X200" s="28" t="str">
        <f>IFERROR(VLOOKUP(Tableau5[[#This Row],[Numéro]],TableauCadre[],7,0),"")</f>
        <v/>
      </c>
    </row>
    <row r="201" spans="1:24" hidden="1" x14ac:dyDescent="0.25">
      <c r="A201" s="1" t="str">
        <f>IF(double!T198=0,"",double!T198)</f>
        <v>102721 V</v>
      </c>
      <c r="B201" s="1" t="str">
        <f>IF(Tableau5[[#This Row],[Numéro]]="","",double!U198)</f>
        <v>CLOTTE GUY</v>
      </c>
      <c r="C201" s="23" t="str">
        <f>double!V198</f>
        <v>11011 – BILLARD CLUB LONGWY</v>
      </c>
      <c r="D201" s="27" t="str">
        <f>IFERROR(VLOOKUP(Tableau5[[#This Row],[Numéro]],TableauLibre[],3,0),"")</f>
        <v>R3</v>
      </c>
      <c r="E201" s="1">
        <f>IFERROR(VLOOKUP(Tableau5[[#This Row],[Numéro]],TableauLibre[],4,0),"")</f>
        <v>1</v>
      </c>
      <c r="F201" s="1">
        <f>IFERROR(VLOOKUP(Tableau5[[#This Row],[Numéro]],TableauLibre[],5,0),"")</f>
        <v>1.75</v>
      </c>
      <c r="G201" s="1">
        <f>IFERROR(VLOOKUP(Tableau5[[#This Row],[Numéro]],TableauLibre[],6,0),"")</f>
        <v>1.4</v>
      </c>
      <c r="H201" s="28">
        <f>IFERROR(VLOOKUP(Tableau5[[#This Row],[Numéro]],TableauLibre[],7,0),"")</f>
        <v>2010</v>
      </c>
      <c r="I201" s="27" t="str">
        <f>IFERROR(VLOOKUP(Tableau5[[#This Row],[Numéro]],TableauBande[],3,0),"")</f>
        <v/>
      </c>
      <c r="J201" s="1" t="str">
        <f>IFERROR(VLOOKUP(Tableau5[[#This Row],[Numéro]],TableauBande[],4,0),"")</f>
        <v/>
      </c>
      <c r="K201" s="1" t="str">
        <f>IFERROR(VLOOKUP(Tableau5[[#This Row],[Numéro]],TableauBande[],5,0),"")</f>
        <v/>
      </c>
      <c r="L201" s="1" t="str">
        <f>IFERROR(VLOOKUP(Tableau5[[#This Row],[Numéro]],TableauBande[],6,0),"")</f>
        <v/>
      </c>
      <c r="M201" s="28" t="str">
        <f>IFERROR(VLOOKUP(Tableau5[[#This Row],[Numéro]],TableauBande[],7,0),"")</f>
        <v/>
      </c>
      <c r="N201" s="1" t="str">
        <f>IFERROR(VLOOKUP(Tableau5[[#This Row],[Numéro]],Tableau3Bandes[],3,0),"")</f>
        <v xml:space="preserve">R2 </v>
      </c>
      <c r="O201" s="1">
        <f>IFERROR(VLOOKUP(Tableau5[[#This Row],[Numéro]],Tableau3Bandes[],4,0),"")</f>
        <v>1</v>
      </c>
      <c r="P201" s="1">
        <f>IFERROR(VLOOKUP(Tableau5[[#This Row],[Numéro]],Tableau3Bandes[],5,0),"")</f>
        <v>0.219</v>
      </c>
      <c r="Q201" s="1">
        <f>IFERROR(VLOOKUP(Tableau5[[#This Row],[Numéro]],Tableau3Bandes[],6,0),"")</f>
        <v>0.188</v>
      </c>
      <c r="R201" s="1">
        <f>IFERROR(VLOOKUP(Tableau5[[#This Row],[Numéro]],Tableau3Bandes[],7,0),"")</f>
        <v>2010</v>
      </c>
      <c r="S201" s="28" t="str">
        <f>IFERROR(VLOOKUP(Tableau5[[#This Row],[Numéro]],TableauClass2025[],3,0),"")</f>
        <v/>
      </c>
      <c r="T201" s="27" t="str">
        <f>IFERROR(VLOOKUP(Tableau5[[#This Row],[Numéro]],TableauCadre[],3,0),"")</f>
        <v/>
      </c>
      <c r="U201" s="1" t="str">
        <f>IFERROR(VLOOKUP(Tableau5[[#This Row],[Numéro]],TableauCadre[],4,0),"")</f>
        <v/>
      </c>
      <c r="V201" s="1" t="str">
        <f>IFERROR(VLOOKUP(Tableau5[[#This Row],[Numéro]],TableauCadre[],5,0),"")</f>
        <v/>
      </c>
      <c r="W201" s="1" t="str">
        <f>IFERROR(VLOOKUP(Tableau5[[#This Row],[Numéro]],TableauCadre[],6,0),"")</f>
        <v/>
      </c>
      <c r="X201" s="28" t="str">
        <f>IFERROR(VLOOKUP(Tableau5[[#This Row],[Numéro]],TableauCadre[],7,0),"")</f>
        <v/>
      </c>
    </row>
    <row r="202" spans="1:24" hidden="1" x14ac:dyDescent="0.25">
      <c r="A202" s="1" t="str">
        <f>IF(double!T199=0,"",double!T199)</f>
        <v>173100 C</v>
      </c>
      <c r="B202" s="1" t="str">
        <f>IF(Tableau5[[#This Row],[Numéro]]="","",double!U199)</f>
        <v>COCCA JEAN CLAUDE</v>
      </c>
      <c r="C202" s="23" t="str">
        <f>double!V199</f>
        <v>05047 – BILLARD CLUB SEZANNAIS</v>
      </c>
      <c r="D202" s="27" t="str">
        <f>IFERROR(VLOOKUP(Tableau5[[#This Row],[Numéro]],TableauLibre[],3,0),"")</f>
        <v>R3</v>
      </c>
      <c r="E202" s="1">
        <f>IFERROR(VLOOKUP(Tableau5[[#This Row],[Numéro]],TableauLibre[],4,0),"")</f>
        <v>1</v>
      </c>
      <c r="F202" s="1">
        <f>IFERROR(VLOOKUP(Tableau5[[#This Row],[Numéro]],TableauLibre[],5,0),"")</f>
        <v>1.25</v>
      </c>
      <c r="G202" s="1">
        <f>IFERROR(VLOOKUP(Tableau5[[#This Row],[Numéro]],TableauLibre[],6,0),"")</f>
        <v>1</v>
      </c>
      <c r="H202" s="28">
        <f>IFERROR(VLOOKUP(Tableau5[[#This Row],[Numéro]],TableauLibre[],7,0),"")</f>
        <v>2025</v>
      </c>
      <c r="I202" s="27" t="str">
        <f>IFERROR(VLOOKUP(Tableau5[[#This Row],[Numéro]],TableauBande[],3,0),"")</f>
        <v/>
      </c>
      <c r="J202" s="1" t="str">
        <f>IFERROR(VLOOKUP(Tableau5[[#This Row],[Numéro]],TableauBande[],4,0),"")</f>
        <v/>
      </c>
      <c r="K202" s="1" t="str">
        <f>IFERROR(VLOOKUP(Tableau5[[#This Row],[Numéro]],TableauBande[],5,0),"")</f>
        <v/>
      </c>
      <c r="L202" s="1" t="str">
        <f>IFERROR(VLOOKUP(Tableau5[[#This Row],[Numéro]],TableauBande[],6,0),"")</f>
        <v/>
      </c>
      <c r="M202" s="28" t="str">
        <f>IFERROR(VLOOKUP(Tableau5[[#This Row],[Numéro]],TableauBande[],7,0),"")</f>
        <v/>
      </c>
      <c r="N202" s="1" t="str">
        <f>IFERROR(VLOOKUP(Tableau5[[#This Row],[Numéro]],Tableau3Bandes[],3,0),"")</f>
        <v/>
      </c>
      <c r="O202" s="1" t="str">
        <f>IFERROR(VLOOKUP(Tableau5[[#This Row],[Numéro]],Tableau3Bandes[],4,0),"")</f>
        <v/>
      </c>
      <c r="P202" s="1" t="str">
        <f>IFERROR(VLOOKUP(Tableau5[[#This Row],[Numéro]],Tableau3Bandes[],5,0),"")</f>
        <v/>
      </c>
      <c r="Q202" s="1" t="str">
        <f>IFERROR(VLOOKUP(Tableau5[[#This Row],[Numéro]],Tableau3Bandes[],6,0),"")</f>
        <v/>
      </c>
      <c r="R202" s="1" t="str">
        <f>IFERROR(VLOOKUP(Tableau5[[#This Row],[Numéro]],Tableau3Bandes[],7,0),"")</f>
        <v/>
      </c>
      <c r="S202" s="28" t="str">
        <f>IFERROR(VLOOKUP(Tableau5[[#This Row],[Numéro]],TableauClass2025[],3,0),"")</f>
        <v/>
      </c>
      <c r="T202" s="27" t="str">
        <f>IFERROR(VLOOKUP(Tableau5[[#This Row],[Numéro]],TableauCadre[],3,0),"")</f>
        <v/>
      </c>
      <c r="U202" s="1" t="str">
        <f>IFERROR(VLOOKUP(Tableau5[[#This Row],[Numéro]],TableauCadre[],4,0),"")</f>
        <v/>
      </c>
      <c r="V202" s="1" t="str">
        <f>IFERROR(VLOOKUP(Tableau5[[#This Row],[Numéro]],TableauCadre[],5,0),"")</f>
        <v/>
      </c>
      <c r="W202" s="1" t="str">
        <f>IFERROR(VLOOKUP(Tableau5[[#This Row],[Numéro]],TableauCadre[],6,0),"")</f>
        <v/>
      </c>
      <c r="X202" s="28" t="str">
        <f>IFERROR(VLOOKUP(Tableau5[[#This Row],[Numéro]],TableauCadre[],7,0),"")</f>
        <v/>
      </c>
    </row>
    <row r="203" spans="1:24" hidden="1" x14ac:dyDescent="0.25">
      <c r="A203" s="1" t="str">
        <f>IF(double!T200=0,"",double!T200)</f>
        <v>121172 M</v>
      </c>
      <c r="B203" s="1" t="str">
        <f>IF(Tableau5[[#This Row],[Numéro]]="","",double!U200)</f>
        <v>COCHARD HERMANN</v>
      </c>
      <c r="C203" s="23" t="str">
        <f>double!V200</f>
        <v>05021 – ACADEMIE TROYES AUBE BILLARD</v>
      </c>
      <c r="D203" s="27" t="str">
        <f>IFERROR(VLOOKUP(Tableau5[[#This Row],[Numéro]],TableauLibre[],3,0),"")</f>
        <v>R1</v>
      </c>
      <c r="E203" s="1">
        <f>IFERROR(VLOOKUP(Tableau5[[#This Row],[Numéro]],TableauLibre[],4,0),"")</f>
        <v>1</v>
      </c>
      <c r="F203" s="1">
        <f>IFERROR(VLOOKUP(Tableau5[[#This Row],[Numéro]],TableauLibre[],5,0),"")</f>
        <v>4.57</v>
      </c>
      <c r="G203" s="1">
        <f>IFERROR(VLOOKUP(Tableau5[[#This Row],[Numéro]],TableauLibre[],6,0),"")</f>
        <v>3.66</v>
      </c>
      <c r="H203" s="28">
        <f>IFERROR(VLOOKUP(Tableau5[[#This Row],[Numéro]],TableauLibre[],7,0),"")</f>
        <v>2008</v>
      </c>
      <c r="I203" s="27" t="str">
        <f>IFERROR(VLOOKUP(Tableau5[[#This Row],[Numéro]],TableauBande[],3,0),"")</f>
        <v/>
      </c>
      <c r="J203" s="1" t="str">
        <f>IFERROR(VLOOKUP(Tableau5[[#This Row],[Numéro]],TableauBande[],4,0),"")</f>
        <v/>
      </c>
      <c r="K203" s="1" t="str">
        <f>IFERROR(VLOOKUP(Tableau5[[#This Row],[Numéro]],TableauBande[],5,0),"")</f>
        <v/>
      </c>
      <c r="L203" s="1" t="str">
        <f>IFERROR(VLOOKUP(Tableau5[[#This Row],[Numéro]],TableauBande[],6,0),"")</f>
        <v/>
      </c>
      <c r="M203" s="28" t="str">
        <f>IFERROR(VLOOKUP(Tableau5[[#This Row],[Numéro]],TableauBande[],7,0),"")</f>
        <v/>
      </c>
      <c r="N203" s="1" t="str">
        <f>IFERROR(VLOOKUP(Tableau5[[#This Row],[Numéro]],Tableau3Bandes[],3,0),"")</f>
        <v/>
      </c>
      <c r="O203" s="1" t="str">
        <f>IFERROR(VLOOKUP(Tableau5[[#This Row],[Numéro]],Tableau3Bandes[],4,0),"")</f>
        <v/>
      </c>
      <c r="P203" s="1" t="str">
        <f>IFERROR(VLOOKUP(Tableau5[[#This Row],[Numéro]],Tableau3Bandes[],5,0),"")</f>
        <v/>
      </c>
      <c r="Q203" s="1" t="str">
        <f>IFERROR(VLOOKUP(Tableau5[[#This Row],[Numéro]],Tableau3Bandes[],6,0),"")</f>
        <v/>
      </c>
      <c r="R203" s="1" t="str">
        <f>IFERROR(VLOOKUP(Tableau5[[#This Row],[Numéro]],Tableau3Bandes[],7,0),"")</f>
        <v/>
      </c>
      <c r="S203" s="28" t="str">
        <f>IFERROR(VLOOKUP(Tableau5[[#This Row],[Numéro]],TableauClass2025[],3,0),"")</f>
        <v/>
      </c>
      <c r="T203" s="27" t="str">
        <f>IFERROR(VLOOKUP(Tableau5[[#This Row],[Numéro]],TableauCadre[],3,0),"")</f>
        <v/>
      </c>
      <c r="U203" s="1" t="str">
        <f>IFERROR(VLOOKUP(Tableau5[[#This Row],[Numéro]],TableauCadre[],4,0),"")</f>
        <v/>
      </c>
      <c r="V203" s="1" t="str">
        <f>IFERROR(VLOOKUP(Tableau5[[#This Row],[Numéro]],TableauCadre[],5,0),"")</f>
        <v/>
      </c>
      <c r="W203" s="1" t="str">
        <f>IFERROR(VLOOKUP(Tableau5[[#This Row],[Numéro]],TableauCadre[],6,0),"")</f>
        <v/>
      </c>
      <c r="X203" s="28" t="str">
        <f>IFERROR(VLOOKUP(Tableau5[[#This Row],[Numéro]],TableauCadre[],7,0),"")</f>
        <v/>
      </c>
    </row>
    <row r="204" spans="1:24" hidden="1" x14ac:dyDescent="0.25">
      <c r="A204" s="1" t="str">
        <f>IF(double!T201=0,"",double!T201)</f>
        <v>133012 W</v>
      </c>
      <c r="B204" s="1" t="str">
        <f>IF(Tableau5[[#This Row],[Numéro]]="","",double!U201)</f>
        <v>COFFINET JEAN PIERRE</v>
      </c>
      <c r="C204" s="23" t="str">
        <f>double!V201</f>
        <v>05043 – ACAD. TAPIS VERT DE REIMS</v>
      </c>
      <c r="D204" s="27" t="str">
        <f>IFERROR(VLOOKUP(Tableau5[[#This Row],[Numéro]],TableauLibre[],3,0),"")</f>
        <v>R4</v>
      </c>
      <c r="E204" s="1">
        <f>IFERROR(VLOOKUP(Tableau5[[#This Row],[Numéro]],TableauLibre[],4,0),"")</f>
        <v>1</v>
      </c>
      <c r="F204" s="1">
        <f>IFERROR(VLOOKUP(Tableau5[[#This Row],[Numéro]],TableauLibre[],5,0),"")</f>
        <v>1.02</v>
      </c>
      <c r="G204" s="1">
        <f>IFERROR(VLOOKUP(Tableau5[[#This Row],[Numéro]],TableauLibre[],6,0),"")</f>
        <v>0.81</v>
      </c>
      <c r="H204" s="28">
        <f>IFERROR(VLOOKUP(Tableau5[[#This Row],[Numéro]],TableauLibre[],7,0),"")</f>
        <v>2020</v>
      </c>
      <c r="I204" s="27" t="str">
        <f>IFERROR(VLOOKUP(Tableau5[[#This Row],[Numéro]],TableauBande[],3,0),"")</f>
        <v/>
      </c>
      <c r="J204" s="1" t="str">
        <f>IFERROR(VLOOKUP(Tableau5[[#This Row],[Numéro]],TableauBande[],4,0),"")</f>
        <v/>
      </c>
      <c r="K204" s="1" t="str">
        <f>IFERROR(VLOOKUP(Tableau5[[#This Row],[Numéro]],TableauBande[],5,0),"")</f>
        <v/>
      </c>
      <c r="L204" s="1" t="str">
        <f>IFERROR(VLOOKUP(Tableau5[[#This Row],[Numéro]],TableauBande[],6,0),"")</f>
        <v/>
      </c>
      <c r="M204" s="28" t="str">
        <f>IFERROR(VLOOKUP(Tableau5[[#This Row],[Numéro]],TableauBande[],7,0),"")</f>
        <v/>
      </c>
      <c r="N204" s="1" t="str">
        <f>IFERROR(VLOOKUP(Tableau5[[#This Row],[Numéro]],Tableau3Bandes[],3,0),"")</f>
        <v/>
      </c>
      <c r="O204" s="1" t="str">
        <f>IFERROR(VLOOKUP(Tableau5[[#This Row],[Numéro]],Tableau3Bandes[],4,0),"")</f>
        <v/>
      </c>
      <c r="P204" s="1" t="str">
        <f>IFERROR(VLOOKUP(Tableau5[[#This Row],[Numéro]],Tableau3Bandes[],5,0),"")</f>
        <v/>
      </c>
      <c r="Q204" s="1" t="str">
        <f>IFERROR(VLOOKUP(Tableau5[[#This Row],[Numéro]],Tableau3Bandes[],6,0),"")</f>
        <v/>
      </c>
      <c r="R204" s="1" t="str">
        <f>IFERROR(VLOOKUP(Tableau5[[#This Row],[Numéro]],Tableau3Bandes[],7,0),"")</f>
        <v/>
      </c>
      <c r="S204" s="28" t="str">
        <f>IFERROR(VLOOKUP(Tableau5[[#This Row],[Numéro]],TableauClass2025[],3,0),"")</f>
        <v/>
      </c>
      <c r="T204" s="27" t="str">
        <f>IFERROR(VLOOKUP(Tableau5[[#This Row],[Numéro]],TableauCadre[],3,0),"")</f>
        <v/>
      </c>
      <c r="U204" s="1" t="str">
        <f>IFERROR(VLOOKUP(Tableau5[[#This Row],[Numéro]],TableauCadre[],4,0),"")</f>
        <v/>
      </c>
      <c r="V204" s="1" t="str">
        <f>IFERROR(VLOOKUP(Tableau5[[#This Row],[Numéro]],TableauCadre[],5,0),"")</f>
        <v/>
      </c>
      <c r="W204" s="1" t="str">
        <f>IFERROR(VLOOKUP(Tableau5[[#This Row],[Numéro]],TableauCadre[],6,0),"")</f>
        <v/>
      </c>
      <c r="X204" s="28" t="str">
        <f>IFERROR(VLOOKUP(Tableau5[[#This Row],[Numéro]],TableauCadre[],7,0),"")</f>
        <v/>
      </c>
    </row>
    <row r="205" spans="1:24" hidden="1" x14ac:dyDescent="0.25">
      <c r="A205" s="1" t="str">
        <f>IF(double!T202=0,"",double!T202)</f>
        <v>132188 E</v>
      </c>
      <c r="B205" s="1" t="str">
        <f>IF(Tableau5[[#This Row],[Numéro]]="","",double!U202)</f>
        <v>COLLARD REMI</v>
      </c>
      <c r="C205" s="23" t="str">
        <f>double!V202</f>
        <v>05041 – BILLARD CLUB DE GRAUVES</v>
      </c>
      <c r="D205" s="27" t="str">
        <f>IFERROR(VLOOKUP(Tableau5[[#This Row],[Numéro]],TableauLibre[],3,0),"")</f>
        <v>R1</v>
      </c>
      <c r="E205" s="1">
        <f>IFERROR(VLOOKUP(Tableau5[[#This Row],[Numéro]],TableauLibre[],4,0),"")</f>
        <v>1</v>
      </c>
      <c r="F205" s="1">
        <f>IFERROR(VLOOKUP(Tableau5[[#This Row],[Numéro]],TableauLibre[],5,0),"")</f>
        <v>4.0999999999999996</v>
      </c>
      <c r="G205" s="1">
        <f>IFERROR(VLOOKUP(Tableau5[[#This Row],[Numéro]],TableauLibre[],6,0),"")</f>
        <v>3.28</v>
      </c>
      <c r="H205" s="28">
        <f>IFERROR(VLOOKUP(Tableau5[[#This Row],[Numéro]],TableauLibre[],7,0),"")</f>
        <v>2022</v>
      </c>
      <c r="I205" s="27" t="str">
        <f>IFERROR(VLOOKUP(Tableau5[[#This Row],[Numéro]],TableauBande[],3,0),"")</f>
        <v xml:space="preserve">R1 </v>
      </c>
      <c r="J205" s="1">
        <f>IFERROR(VLOOKUP(Tableau5[[#This Row],[Numéro]],TableauBande[],4,0),"")</f>
        <v>1</v>
      </c>
      <c r="K205" s="1">
        <f>IFERROR(VLOOKUP(Tableau5[[#This Row],[Numéro]],TableauBande[],5,0),"")</f>
        <v>1.68</v>
      </c>
      <c r="L205" s="1">
        <f>IFERROR(VLOOKUP(Tableau5[[#This Row],[Numéro]],TableauBande[],6,0),"")</f>
        <v>1.5</v>
      </c>
      <c r="M205" s="28">
        <f>IFERROR(VLOOKUP(Tableau5[[#This Row],[Numéro]],TableauBande[],7,0),"")</f>
        <v>2023</v>
      </c>
      <c r="N205" s="1" t="str">
        <f>IFERROR(VLOOKUP(Tableau5[[#This Row],[Numéro]],Tableau3Bandes[],3,0),"")</f>
        <v>N3</v>
      </c>
      <c r="O205" s="1">
        <f>IFERROR(VLOOKUP(Tableau5[[#This Row],[Numéro]],Tableau3Bandes[],4,0),"")</f>
        <v>1</v>
      </c>
      <c r="P205" s="1">
        <f>IFERROR(VLOOKUP(Tableau5[[#This Row],[Numéro]],Tableau3Bandes[],5,0),"")</f>
        <v>0.495</v>
      </c>
      <c r="Q205" s="1">
        <f>IFERROR(VLOOKUP(Tableau5[[#This Row],[Numéro]],Tableau3Bandes[],6,0),"")</f>
        <v>0.42499999999999999</v>
      </c>
      <c r="R205" s="1">
        <f>IFERROR(VLOOKUP(Tableau5[[#This Row],[Numéro]],Tableau3Bandes[],7,0),"")</f>
        <v>2023</v>
      </c>
      <c r="S205" s="28" t="str">
        <f>IFERROR(VLOOKUP(Tableau5[[#This Row],[Numéro]],TableauClass2025[],3,0),"")</f>
        <v/>
      </c>
      <c r="T205" s="27" t="str">
        <f>IFERROR(VLOOKUP(Tableau5[[#This Row],[Numéro]],TableauCadre[],3,0),"")</f>
        <v xml:space="preserve">R1 </v>
      </c>
      <c r="U205" s="1">
        <f>IFERROR(VLOOKUP(Tableau5[[#This Row],[Numéro]],TableauCadre[],4,0),"")</f>
        <v>1</v>
      </c>
      <c r="V205" s="1">
        <f>IFERROR(VLOOKUP(Tableau5[[#This Row],[Numéro]],TableauCadre[],5,0),"")</f>
        <v>2.98</v>
      </c>
      <c r="W205" s="1">
        <f>IFERROR(VLOOKUP(Tableau5[[#This Row],[Numéro]],TableauCadre[],6,0),"")</f>
        <v>2.38</v>
      </c>
      <c r="X205" s="28">
        <f>IFERROR(VLOOKUP(Tableau5[[#This Row],[Numéro]],TableauCadre[],7,0),"")</f>
        <v>2022</v>
      </c>
    </row>
    <row r="206" spans="1:24" hidden="1" x14ac:dyDescent="0.25">
      <c r="A206" s="1" t="str">
        <f>IF(double!T203=0,"",double!T203)</f>
        <v>102951 R</v>
      </c>
      <c r="B206" s="1" t="str">
        <f>IF(Tableau5[[#This Row],[Numéro]]="","",double!U203)</f>
        <v>COLLE FREDERIC</v>
      </c>
      <c r="C206" s="23" t="str">
        <f>double!V203</f>
        <v>11034 – BILLARD CLUB EPINAL</v>
      </c>
      <c r="D206" s="27" t="str">
        <f>IFERROR(VLOOKUP(Tableau5[[#This Row],[Numéro]],TableauLibre[],3,0),"")</f>
        <v>R3</v>
      </c>
      <c r="E206" s="1">
        <f>IFERROR(VLOOKUP(Tableau5[[#This Row],[Numéro]],TableauLibre[],4,0),"")</f>
        <v>1</v>
      </c>
      <c r="F206" s="1">
        <f>IFERROR(VLOOKUP(Tableau5[[#This Row],[Numéro]],TableauLibre[],5,0),"")</f>
        <v>2.09</v>
      </c>
      <c r="G206" s="1">
        <f>IFERROR(VLOOKUP(Tableau5[[#This Row],[Numéro]],TableauLibre[],6,0),"")</f>
        <v>1.67</v>
      </c>
      <c r="H206" s="28">
        <f>IFERROR(VLOOKUP(Tableau5[[#This Row],[Numéro]],TableauLibre[],7,0),"")</f>
        <v>2018</v>
      </c>
      <c r="I206" s="27" t="str">
        <f>IFERROR(VLOOKUP(Tableau5[[#This Row],[Numéro]],TableauBande[],3,0),"")</f>
        <v>R1</v>
      </c>
      <c r="J206" s="1">
        <f>IFERROR(VLOOKUP(Tableau5[[#This Row],[Numéro]],TableauBande[],4,0),"")</f>
        <v>1</v>
      </c>
      <c r="K206" s="1">
        <f>IFERROR(VLOOKUP(Tableau5[[#This Row],[Numéro]],TableauBande[],5,0),"")</f>
        <v>1.4</v>
      </c>
      <c r="L206" s="1">
        <f>IFERROR(VLOOKUP(Tableau5[[#This Row],[Numéro]],TableauBande[],6,0),"")</f>
        <v>1.24</v>
      </c>
      <c r="M206" s="28">
        <f>IFERROR(VLOOKUP(Tableau5[[#This Row],[Numéro]],TableauBande[],7,0),"")</f>
        <v>2020</v>
      </c>
      <c r="N206" s="1" t="str">
        <f>IFERROR(VLOOKUP(Tableau5[[#This Row],[Numéro]],Tableau3Bandes[],3,0),"")</f>
        <v xml:space="preserve">R1 </v>
      </c>
      <c r="O206" s="1">
        <f>IFERROR(VLOOKUP(Tableau5[[#This Row],[Numéro]],Tableau3Bandes[],4,0),"")</f>
        <v>1</v>
      </c>
      <c r="P206" s="1">
        <f>IFERROR(VLOOKUP(Tableau5[[#This Row],[Numéro]],Tableau3Bandes[],5,0),"")</f>
        <v>0.33300000000000002</v>
      </c>
      <c r="Q206" s="1">
        <f>IFERROR(VLOOKUP(Tableau5[[#This Row],[Numéro]],Tableau3Bandes[],6,0),"")</f>
        <v>0.28699999999999998</v>
      </c>
      <c r="R206" s="1">
        <f>IFERROR(VLOOKUP(Tableau5[[#This Row],[Numéro]],Tableau3Bandes[],7,0),"")</f>
        <v>2025</v>
      </c>
      <c r="S206" s="28">
        <f>IFERROR(VLOOKUP(Tableau5[[#This Row],[Numéro]],TableauClass2025[],3,0),"")</f>
        <v>249</v>
      </c>
      <c r="T206" s="27" t="str">
        <f>IFERROR(VLOOKUP(Tableau5[[#This Row],[Numéro]],TableauCadre[],3,0),"")</f>
        <v/>
      </c>
      <c r="U206" s="1" t="str">
        <f>IFERROR(VLOOKUP(Tableau5[[#This Row],[Numéro]],TableauCadre[],4,0),"")</f>
        <v/>
      </c>
      <c r="V206" s="1" t="str">
        <f>IFERROR(VLOOKUP(Tableau5[[#This Row],[Numéro]],TableauCadre[],5,0),"")</f>
        <v/>
      </c>
      <c r="W206" s="1" t="str">
        <f>IFERROR(VLOOKUP(Tableau5[[#This Row],[Numéro]],TableauCadre[],6,0),"")</f>
        <v/>
      </c>
      <c r="X206" s="28" t="str">
        <f>IFERROR(VLOOKUP(Tableau5[[#This Row],[Numéro]],TableauCadre[],7,0),"")</f>
        <v/>
      </c>
    </row>
    <row r="207" spans="1:24" hidden="1" x14ac:dyDescent="0.25">
      <c r="A207" s="1" t="str">
        <f>IF(double!T204=0,"",double!T204)</f>
        <v>139496 G</v>
      </c>
      <c r="B207" s="1" t="str">
        <f>IF(Tableau5[[#This Row],[Numéro]]="","",double!U204)</f>
        <v>COLLET LUC</v>
      </c>
      <c r="C207" s="23" t="str">
        <f>double!V204</f>
        <v>11048 – ACADEMIE DE BILLARD DE ST DIZIER</v>
      </c>
      <c r="D207" s="27" t="str">
        <f>IFERROR(VLOOKUP(Tableau5[[#This Row],[Numéro]],TableauLibre[],3,0),"")</f>
        <v>R3</v>
      </c>
      <c r="E207" s="1">
        <f>IFERROR(VLOOKUP(Tableau5[[#This Row],[Numéro]],TableauLibre[],4,0),"")</f>
        <v>1</v>
      </c>
      <c r="F207" s="1">
        <f>IFERROR(VLOOKUP(Tableau5[[#This Row],[Numéro]],TableauLibre[],5,0),"")</f>
        <v>1.3</v>
      </c>
      <c r="G207" s="1">
        <f>IFERROR(VLOOKUP(Tableau5[[#This Row],[Numéro]],TableauLibre[],6,0),"")</f>
        <v>1.04</v>
      </c>
      <c r="H207" s="28">
        <f>IFERROR(VLOOKUP(Tableau5[[#This Row],[Numéro]],TableauLibre[],7,0),"")</f>
        <v>2011</v>
      </c>
      <c r="I207" s="27" t="str">
        <f>IFERROR(VLOOKUP(Tableau5[[#This Row],[Numéro]],TableauBande[],3,0),"")</f>
        <v/>
      </c>
      <c r="J207" s="1" t="str">
        <f>IFERROR(VLOOKUP(Tableau5[[#This Row],[Numéro]],TableauBande[],4,0),"")</f>
        <v/>
      </c>
      <c r="K207" s="1" t="str">
        <f>IFERROR(VLOOKUP(Tableau5[[#This Row],[Numéro]],TableauBande[],5,0),"")</f>
        <v/>
      </c>
      <c r="L207" s="1" t="str">
        <f>IFERROR(VLOOKUP(Tableau5[[#This Row],[Numéro]],TableauBande[],6,0),"")</f>
        <v/>
      </c>
      <c r="M207" s="28" t="str">
        <f>IFERROR(VLOOKUP(Tableau5[[#This Row],[Numéro]],TableauBande[],7,0),"")</f>
        <v/>
      </c>
      <c r="N207" s="1" t="str">
        <f>IFERROR(VLOOKUP(Tableau5[[#This Row],[Numéro]],Tableau3Bandes[],3,0),"")</f>
        <v/>
      </c>
      <c r="O207" s="1" t="str">
        <f>IFERROR(VLOOKUP(Tableau5[[#This Row],[Numéro]],Tableau3Bandes[],4,0),"")</f>
        <v/>
      </c>
      <c r="P207" s="1" t="str">
        <f>IFERROR(VLOOKUP(Tableau5[[#This Row],[Numéro]],Tableau3Bandes[],5,0),"")</f>
        <v/>
      </c>
      <c r="Q207" s="1" t="str">
        <f>IFERROR(VLOOKUP(Tableau5[[#This Row],[Numéro]],Tableau3Bandes[],6,0),"")</f>
        <v/>
      </c>
      <c r="R207" s="1" t="str">
        <f>IFERROR(VLOOKUP(Tableau5[[#This Row],[Numéro]],Tableau3Bandes[],7,0),"")</f>
        <v/>
      </c>
      <c r="S207" s="28" t="str">
        <f>IFERROR(VLOOKUP(Tableau5[[#This Row],[Numéro]],TableauClass2025[],3,0),"")</f>
        <v/>
      </c>
      <c r="T207" s="27" t="str">
        <f>IFERROR(VLOOKUP(Tableau5[[#This Row],[Numéro]],TableauCadre[],3,0),"")</f>
        <v/>
      </c>
      <c r="U207" s="1" t="str">
        <f>IFERROR(VLOOKUP(Tableau5[[#This Row],[Numéro]],TableauCadre[],4,0),"")</f>
        <v/>
      </c>
      <c r="V207" s="1" t="str">
        <f>IFERROR(VLOOKUP(Tableau5[[#This Row],[Numéro]],TableauCadre[],5,0),"")</f>
        <v/>
      </c>
      <c r="W207" s="1" t="str">
        <f>IFERROR(VLOOKUP(Tableau5[[#This Row],[Numéro]],TableauCadre[],6,0),"")</f>
        <v/>
      </c>
      <c r="X207" s="28" t="str">
        <f>IFERROR(VLOOKUP(Tableau5[[#This Row],[Numéro]],TableauCadre[],7,0),"")</f>
        <v/>
      </c>
    </row>
    <row r="208" spans="1:24" hidden="1" x14ac:dyDescent="0.25">
      <c r="A208" s="1" t="str">
        <f>IF(double!T205=0,"",double!T205)</f>
        <v>141037 N</v>
      </c>
      <c r="B208" s="1" t="str">
        <f>IF(Tableau5[[#This Row],[Numéro]]="","",double!U205)</f>
        <v>COLLET MATHIEU</v>
      </c>
      <c r="C208" s="23" t="str">
        <f>double!V205</f>
        <v>11047 – C.A.B. COMMERCY</v>
      </c>
      <c r="D208" s="27" t="str">
        <f>IFERROR(VLOOKUP(Tableau5[[#This Row],[Numéro]],TableauLibre[],3,0),"")</f>
        <v>R3</v>
      </c>
      <c r="E208" s="1">
        <f>IFERROR(VLOOKUP(Tableau5[[#This Row],[Numéro]],TableauLibre[],4,0),"")</f>
        <v>1</v>
      </c>
      <c r="F208" s="1">
        <f>IFERROR(VLOOKUP(Tableau5[[#This Row],[Numéro]],TableauLibre[],5,0),"")</f>
        <v>1.63</v>
      </c>
      <c r="G208" s="1">
        <f>IFERROR(VLOOKUP(Tableau5[[#This Row],[Numéro]],TableauLibre[],6,0),"")</f>
        <v>1.3</v>
      </c>
      <c r="H208" s="28">
        <f>IFERROR(VLOOKUP(Tableau5[[#This Row],[Numéro]],TableauLibre[],7,0),"")</f>
        <v>2023</v>
      </c>
      <c r="I208" s="27" t="str">
        <f>IFERROR(VLOOKUP(Tableau5[[#This Row],[Numéro]],TableauBande[],3,0),"")</f>
        <v/>
      </c>
      <c r="J208" s="1" t="str">
        <f>IFERROR(VLOOKUP(Tableau5[[#This Row],[Numéro]],TableauBande[],4,0),"")</f>
        <v/>
      </c>
      <c r="K208" s="1" t="str">
        <f>IFERROR(VLOOKUP(Tableau5[[#This Row],[Numéro]],TableauBande[],5,0),"")</f>
        <v/>
      </c>
      <c r="L208" s="1" t="str">
        <f>IFERROR(VLOOKUP(Tableau5[[#This Row],[Numéro]],TableauBande[],6,0),"")</f>
        <v/>
      </c>
      <c r="M208" s="28" t="str">
        <f>IFERROR(VLOOKUP(Tableau5[[#This Row],[Numéro]],TableauBande[],7,0),"")</f>
        <v/>
      </c>
      <c r="N208" s="1" t="str">
        <f>IFERROR(VLOOKUP(Tableau5[[#This Row],[Numéro]],Tableau3Bandes[],3,0),"")</f>
        <v>R2</v>
      </c>
      <c r="O208" s="1">
        <f>IFERROR(VLOOKUP(Tableau5[[#This Row],[Numéro]],Tableau3Bandes[],4,0),"")</f>
        <v>1</v>
      </c>
      <c r="P208" s="1">
        <f>IFERROR(VLOOKUP(Tableau5[[#This Row],[Numéro]],Tableau3Bandes[],5,0),"")</f>
        <v>0.218</v>
      </c>
      <c r="Q208" s="1">
        <f>IFERROR(VLOOKUP(Tableau5[[#This Row],[Numéro]],Tableau3Bandes[],6,0),"")</f>
        <v>0.187</v>
      </c>
      <c r="R208" s="1">
        <f>IFERROR(VLOOKUP(Tableau5[[#This Row],[Numéro]],Tableau3Bandes[],7,0),"")</f>
        <v>2025</v>
      </c>
      <c r="S208" s="28">
        <f>IFERROR(VLOOKUP(Tableau5[[#This Row],[Numéro]],TableauClass2025[],3,0),"")</f>
        <v>183</v>
      </c>
      <c r="T208" s="27" t="str">
        <f>IFERROR(VLOOKUP(Tableau5[[#This Row],[Numéro]],TableauCadre[],3,0),"")</f>
        <v/>
      </c>
      <c r="U208" s="1" t="str">
        <f>IFERROR(VLOOKUP(Tableau5[[#This Row],[Numéro]],TableauCadre[],4,0),"")</f>
        <v/>
      </c>
      <c r="V208" s="1" t="str">
        <f>IFERROR(VLOOKUP(Tableau5[[#This Row],[Numéro]],TableauCadre[],5,0),"")</f>
        <v/>
      </c>
      <c r="W208" s="1" t="str">
        <f>IFERROR(VLOOKUP(Tableau5[[#This Row],[Numéro]],TableauCadre[],6,0),"")</f>
        <v/>
      </c>
      <c r="X208" s="28" t="str">
        <f>IFERROR(VLOOKUP(Tableau5[[#This Row],[Numéro]],TableauCadre[],7,0),"")</f>
        <v/>
      </c>
    </row>
    <row r="209" spans="1:24" hidden="1" x14ac:dyDescent="0.25">
      <c r="A209" s="1" t="str">
        <f>IF(double!T206=0,"",double!T206)</f>
        <v>014794 A</v>
      </c>
      <c r="B209" s="1" t="str">
        <f>IF(Tableau5[[#This Row],[Numéro]]="","",double!U206)</f>
        <v>COLLIGNON JEAN</v>
      </c>
      <c r="C209" s="23" t="str">
        <f>double!V206</f>
        <v>11011 – BILLARD CLUB LONGWY</v>
      </c>
      <c r="D209" s="27" t="str">
        <f>IFERROR(VLOOKUP(Tableau5[[#This Row],[Numéro]],TableauLibre[],3,0),"")</f>
        <v>R2</v>
      </c>
      <c r="E209" s="1">
        <f>IFERROR(VLOOKUP(Tableau5[[#This Row],[Numéro]],TableauLibre[],4,0),"")</f>
        <v>1</v>
      </c>
      <c r="F209" s="1">
        <f>IFERROR(VLOOKUP(Tableau5[[#This Row],[Numéro]],TableauLibre[],5,0),"")</f>
        <v>2.2999999999999998</v>
      </c>
      <c r="G209" s="1">
        <f>IFERROR(VLOOKUP(Tableau5[[#This Row],[Numéro]],TableauLibre[],6,0),"")</f>
        <v>1.84</v>
      </c>
      <c r="H209" s="28">
        <f>IFERROR(VLOOKUP(Tableau5[[#This Row],[Numéro]],TableauLibre[],7,0),"")</f>
        <v>2010</v>
      </c>
      <c r="I209" s="27" t="str">
        <f>IFERROR(VLOOKUP(Tableau5[[#This Row],[Numéro]],TableauBande[],3,0),"")</f>
        <v/>
      </c>
      <c r="J209" s="1" t="str">
        <f>IFERROR(VLOOKUP(Tableau5[[#This Row],[Numéro]],TableauBande[],4,0),"")</f>
        <v/>
      </c>
      <c r="K209" s="1" t="str">
        <f>IFERROR(VLOOKUP(Tableau5[[#This Row],[Numéro]],TableauBande[],5,0),"")</f>
        <v/>
      </c>
      <c r="L209" s="1" t="str">
        <f>IFERROR(VLOOKUP(Tableau5[[#This Row],[Numéro]],TableauBande[],6,0),"")</f>
        <v/>
      </c>
      <c r="M209" s="28" t="str">
        <f>IFERROR(VLOOKUP(Tableau5[[#This Row],[Numéro]],TableauBande[],7,0),"")</f>
        <v/>
      </c>
      <c r="N209" s="1" t="str">
        <f>IFERROR(VLOOKUP(Tableau5[[#This Row],[Numéro]],Tableau3Bandes[],3,0),"")</f>
        <v/>
      </c>
      <c r="O209" s="1" t="str">
        <f>IFERROR(VLOOKUP(Tableau5[[#This Row],[Numéro]],Tableau3Bandes[],4,0),"")</f>
        <v/>
      </c>
      <c r="P209" s="1" t="str">
        <f>IFERROR(VLOOKUP(Tableau5[[#This Row],[Numéro]],Tableau3Bandes[],5,0),"")</f>
        <v/>
      </c>
      <c r="Q209" s="1" t="str">
        <f>IFERROR(VLOOKUP(Tableau5[[#This Row],[Numéro]],Tableau3Bandes[],6,0),"")</f>
        <v/>
      </c>
      <c r="R209" s="1" t="str">
        <f>IFERROR(VLOOKUP(Tableau5[[#This Row],[Numéro]],Tableau3Bandes[],7,0),"")</f>
        <v/>
      </c>
      <c r="S209" s="28" t="str">
        <f>IFERROR(VLOOKUP(Tableau5[[#This Row],[Numéro]],TableauClass2025[],3,0),"")</f>
        <v/>
      </c>
      <c r="T209" s="27" t="str">
        <f>IFERROR(VLOOKUP(Tableau5[[#This Row],[Numéro]],TableauCadre[],3,0),"")</f>
        <v/>
      </c>
      <c r="U209" s="1" t="str">
        <f>IFERROR(VLOOKUP(Tableau5[[#This Row],[Numéro]],TableauCadre[],4,0),"")</f>
        <v/>
      </c>
      <c r="V209" s="1" t="str">
        <f>IFERROR(VLOOKUP(Tableau5[[#This Row],[Numéro]],TableauCadre[],5,0),"")</f>
        <v/>
      </c>
      <c r="W209" s="1" t="str">
        <f>IFERROR(VLOOKUP(Tableau5[[#This Row],[Numéro]],TableauCadre[],6,0),"")</f>
        <v/>
      </c>
      <c r="X209" s="28" t="str">
        <f>IFERROR(VLOOKUP(Tableau5[[#This Row],[Numéro]],TableauCadre[],7,0),"")</f>
        <v/>
      </c>
    </row>
    <row r="210" spans="1:24" x14ac:dyDescent="0.25">
      <c r="A210" s="1" t="str">
        <f>IF(double!T173=0,"",double!T173)</f>
        <v>107145 Z</v>
      </c>
      <c r="B210" s="1" t="str">
        <f>IF(Tableau5[[#This Row],[Numéro]]="","",double!U173)</f>
        <v>CASTELLS HENRI</v>
      </c>
      <c r="C210" s="23" t="str">
        <f>double!V173</f>
        <v>11062 – CERCLE DE BILLARD FRANCAIS ST AVOLD</v>
      </c>
      <c r="D210" s="27" t="str">
        <f>IFERROR(VLOOKUP(Tableau5[[#This Row],[Numéro]],TableauLibre[],3,0),"")</f>
        <v>R3</v>
      </c>
      <c r="E210" s="1">
        <f>IFERROR(VLOOKUP(Tableau5[[#This Row],[Numéro]],TableauLibre[],4,0),"")</f>
        <v>1</v>
      </c>
      <c r="F210" s="1">
        <f>IFERROR(VLOOKUP(Tableau5[[#This Row],[Numéro]],TableauLibre[],5,0),"")</f>
        <v>1.73</v>
      </c>
      <c r="G210" s="1">
        <f>IFERROR(VLOOKUP(Tableau5[[#This Row],[Numéro]],TableauLibre[],6,0),"")</f>
        <v>1.38</v>
      </c>
      <c r="H210" s="28">
        <f>IFERROR(VLOOKUP(Tableau5[[#This Row],[Numéro]],TableauLibre[],7,0),"")</f>
        <v>2020</v>
      </c>
      <c r="I210" s="27" t="str">
        <f>IFERROR(VLOOKUP(Tableau5[[#This Row],[Numéro]],TableauBande[],3,0),"")</f>
        <v xml:space="preserve">R2 </v>
      </c>
      <c r="J210" s="1">
        <f>IFERROR(VLOOKUP(Tableau5[[#This Row],[Numéro]],TableauBande[],4,0),"")</f>
        <v>1</v>
      </c>
      <c r="K210" s="1">
        <f>IFERROR(VLOOKUP(Tableau5[[#This Row],[Numéro]],TableauBande[],5,0),"")</f>
        <v>1.03</v>
      </c>
      <c r="L210" s="1">
        <f>IFERROR(VLOOKUP(Tableau5[[#This Row],[Numéro]],TableauBande[],6,0),"")</f>
        <v>0.91</v>
      </c>
      <c r="M210" s="28">
        <f>IFERROR(VLOOKUP(Tableau5[[#This Row],[Numéro]],TableauBande[],7,0),"")</f>
        <v>2011</v>
      </c>
      <c r="N210" s="1" t="str">
        <f>IFERROR(VLOOKUP(Tableau5[[#This Row],[Numéro]],Tableau3Bandes[],3,0),"")</f>
        <v>R1</v>
      </c>
      <c r="O210" s="1">
        <f>IFERROR(VLOOKUP(Tableau5[[#This Row],[Numéro]],Tableau3Bandes[],4,0),"")</f>
        <v>1</v>
      </c>
      <c r="P210" s="1">
        <f>IFERROR(VLOOKUP(Tableau5[[#This Row],[Numéro]],Tableau3Bandes[],5,0),"")</f>
        <v>0.28499999999999998</v>
      </c>
      <c r="Q210" s="1">
        <f>IFERROR(VLOOKUP(Tableau5[[#This Row],[Numéro]],Tableau3Bandes[],6,0),"")</f>
        <v>0.245</v>
      </c>
      <c r="R210" s="1">
        <f>IFERROR(VLOOKUP(Tableau5[[#This Row],[Numéro]],Tableau3Bandes[],7,0),"")</f>
        <v>2008</v>
      </c>
      <c r="S210" s="28" t="str">
        <f>IFERROR(VLOOKUP(Tableau5[[#This Row],[Numéro]],TableauClass2025[],3,0),"")</f>
        <v/>
      </c>
      <c r="T210" s="27" t="str">
        <f>IFERROR(VLOOKUP(Tableau5[[#This Row],[Numéro]],TableauCadre[],3,0),"")</f>
        <v/>
      </c>
      <c r="U210" s="1" t="str">
        <f>IFERROR(VLOOKUP(Tableau5[[#This Row],[Numéro]],TableauCadre[],4,0),"")</f>
        <v/>
      </c>
      <c r="V210" s="1" t="str">
        <f>IFERROR(VLOOKUP(Tableau5[[#This Row],[Numéro]],TableauCadre[],5,0),"")</f>
        <v/>
      </c>
      <c r="W210" s="1" t="str">
        <f>IFERROR(VLOOKUP(Tableau5[[#This Row],[Numéro]],TableauCadre[],6,0),"")</f>
        <v/>
      </c>
      <c r="X210" s="28" t="str">
        <f>IFERROR(VLOOKUP(Tableau5[[#This Row],[Numéro]],TableauCadre[],7,0),"")</f>
        <v/>
      </c>
    </row>
    <row r="211" spans="1:24" hidden="1" x14ac:dyDescent="0.25">
      <c r="A211" s="1" t="str">
        <f>IF(double!T208=0,"",double!T208)</f>
        <v>145744 O</v>
      </c>
      <c r="B211" s="1" t="str">
        <f>IF(Tableau5[[#This Row],[Numéro]]="","",double!U208)</f>
        <v>COLPIN ANTHONY</v>
      </c>
      <c r="C211" s="23" t="str">
        <f>double!V208</f>
        <v>05032 – ARCIS BILLARD CLUB</v>
      </c>
      <c r="D211" s="27" t="str">
        <f>IFERROR(VLOOKUP(Tableau5[[#This Row],[Numéro]],TableauLibre[],3,0),"")</f>
        <v>R3</v>
      </c>
      <c r="E211" s="1">
        <f>IFERROR(VLOOKUP(Tableau5[[#This Row],[Numéro]],TableauLibre[],4,0),"")</f>
        <v>1</v>
      </c>
      <c r="F211" s="1">
        <f>IFERROR(VLOOKUP(Tableau5[[#This Row],[Numéro]],TableauLibre[],5,0),"")</f>
        <v>1.38</v>
      </c>
      <c r="G211" s="1">
        <f>IFERROR(VLOOKUP(Tableau5[[#This Row],[Numéro]],TableauLibre[],6,0),"")</f>
        <v>1.1000000000000001</v>
      </c>
      <c r="H211" s="28">
        <f>IFERROR(VLOOKUP(Tableau5[[#This Row],[Numéro]],TableauLibre[],7,0),"")</f>
        <v>2023</v>
      </c>
      <c r="I211" s="27" t="str">
        <f>IFERROR(VLOOKUP(Tableau5[[#This Row],[Numéro]],TableauBande[],3,0),"")</f>
        <v xml:space="preserve">R2 </v>
      </c>
      <c r="J211" s="1">
        <f>IFERROR(VLOOKUP(Tableau5[[#This Row],[Numéro]],TableauBande[],4,0),"")</f>
        <v>1</v>
      </c>
      <c r="K211" s="1">
        <f>IFERROR(VLOOKUP(Tableau5[[#This Row],[Numéro]],TableauBande[],5,0),"")</f>
        <v>0.96</v>
      </c>
      <c r="L211" s="1">
        <f>IFERROR(VLOOKUP(Tableau5[[#This Row],[Numéro]],TableauBande[],6,0),"")</f>
        <v>0.85</v>
      </c>
      <c r="M211" s="28">
        <f>IFERROR(VLOOKUP(Tableau5[[#This Row],[Numéro]],TableauBande[],7,0),"")</f>
        <v>2020</v>
      </c>
      <c r="N211" s="1" t="str">
        <f>IFERROR(VLOOKUP(Tableau5[[#This Row],[Numéro]],Tableau3Bandes[],3,0),"")</f>
        <v>R2</v>
      </c>
      <c r="O211" s="1">
        <f>IFERROR(VLOOKUP(Tableau5[[#This Row],[Numéro]],Tableau3Bandes[],4,0),"")</f>
        <v>1</v>
      </c>
      <c r="P211" s="1">
        <f>IFERROR(VLOOKUP(Tableau5[[#This Row],[Numéro]],Tableau3Bandes[],5,0),"")</f>
        <v>0.245</v>
      </c>
      <c r="Q211" s="1">
        <f>IFERROR(VLOOKUP(Tableau5[[#This Row],[Numéro]],Tableau3Bandes[],6,0),"")</f>
        <v>0.21</v>
      </c>
      <c r="R211" s="1">
        <f>IFERROR(VLOOKUP(Tableau5[[#This Row],[Numéro]],Tableau3Bandes[],7,0),"")</f>
        <v>2016</v>
      </c>
      <c r="S211" s="28" t="str">
        <f>IFERROR(VLOOKUP(Tableau5[[#This Row],[Numéro]],TableauClass2025[],3,0),"")</f>
        <v/>
      </c>
      <c r="T211" s="27" t="str">
        <f>IFERROR(VLOOKUP(Tableau5[[#This Row],[Numéro]],TableauCadre[],3,0),"")</f>
        <v/>
      </c>
      <c r="U211" s="1" t="str">
        <f>IFERROR(VLOOKUP(Tableau5[[#This Row],[Numéro]],TableauCadre[],4,0),"")</f>
        <v/>
      </c>
      <c r="V211" s="1" t="str">
        <f>IFERROR(VLOOKUP(Tableau5[[#This Row],[Numéro]],TableauCadre[],5,0),"")</f>
        <v/>
      </c>
      <c r="W211" s="1" t="str">
        <f>IFERROR(VLOOKUP(Tableau5[[#This Row],[Numéro]],TableauCadre[],6,0),"")</f>
        <v/>
      </c>
      <c r="X211" s="28" t="str">
        <f>IFERROR(VLOOKUP(Tableau5[[#This Row],[Numéro]],TableauCadre[],7,0),"")</f>
        <v/>
      </c>
    </row>
    <row r="212" spans="1:24" hidden="1" x14ac:dyDescent="0.25">
      <c r="A212" s="1" t="str">
        <f>IF(double!T209=0,"",double!T209)</f>
        <v>158110 J</v>
      </c>
      <c r="B212" s="1" t="str">
        <f>IF(Tableau5[[#This Row],[Numéro]]="","",double!U209)</f>
        <v>COMPAGNON GERARD</v>
      </c>
      <c r="C212" s="23" t="str">
        <f>double!V209</f>
        <v>05043 – ACAD. TAPIS VERT DE REIMS</v>
      </c>
      <c r="D212" s="27" t="str">
        <f>IFERROR(VLOOKUP(Tableau5[[#This Row],[Numéro]],TableauLibre[],3,0),"")</f>
        <v>R3</v>
      </c>
      <c r="E212" s="1">
        <f>IFERROR(VLOOKUP(Tableau5[[#This Row],[Numéro]],TableauLibre[],4,0),"")</f>
        <v>1</v>
      </c>
      <c r="F212" s="1">
        <f>IFERROR(VLOOKUP(Tableau5[[#This Row],[Numéro]],TableauLibre[],5,0),"")</f>
        <v>1.24</v>
      </c>
      <c r="G212" s="1">
        <f>IFERROR(VLOOKUP(Tableau5[[#This Row],[Numéro]],TableauLibre[],6,0),"")</f>
        <v>0.99</v>
      </c>
      <c r="H212" s="28">
        <f>IFERROR(VLOOKUP(Tableau5[[#This Row],[Numéro]],TableauLibre[],7,0),"")</f>
        <v>2023</v>
      </c>
      <c r="I212" s="27" t="str">
        <f>IFERROR(VLOOKUP(Tableau5[[#This Row],[Numéro]],TableauBande[],3,0),"")</f>
        <v/>
      </c>
      <c r="J212" s="1" t="str">
        <f>IFERROR(VLOOKUP(Tableau5[[#This Row],[Numéro]],TableauBande[],4,0),"")</f>
        <v/>
      </c>
      <c r="K212" s="1" t="str">
        <f>IFERROR(VLOOKUP(Tableau5[[#This Row],[Numéro]],TableauBande[],5,0),"")</f>
        <v/>
      </c>
      <c r="L212" s="1" t="str">
        <f>IFERROR(VLOOKUP(Tableau5[[#This Row],[Numéro]],TableauBande[],6,0),"")</f>
        <v/>
      </c>
      <c r="M212" s="28" t="str">
        <f>IFERROR(VLOOKUP(Tableau5[[#This Row],[Numéro]],TableauBande[],7,0),"")</f>
        <v/>
      </c>
      <c r="N212" s="1" t="str">
        <f>IFERROR(VLOOKUP(Tableau5[[#This Row],[Numéro]],Tableau3Bandes[],3,0),"")</f>
        <v>R1</v>
      </c>
      <c r="O212" s="1">
        <f>IFERROR(VLOOKUP(Tableau5[[#This Row],[Numéro]],Tableau3Bandes[],4,0),"")</f>
        <v>1</v>
      </c>
      <c r="P212" s="1">
        <f>IFERROR(VLOOKUP(Tableau5[[#This Row],[Numéro]],Tableau3Bandes[],5,0),"")</f>
        <v>0.34300000000000003</v>
      </c>
      <c r="Q212" s="1">
        <f>IFERROR(VLOOKUP(Tableau5[[#This Row],[Numéro]],Tableau3Bandes[],6,0),"")</f>
        <v>0.29499999999999998</v>
      </c>
      <c r="R212" s="1">
        <f>IFERROR(VLOOKUP(Tableau5[[#This Row],[Numéro]],Tableau3Bandes[],7,0),"")</f>
        <v>2024</v>
      </c>
      <c r="S212" s="28" t="str">
        <f>IFERROR(VLOOKUP(Tableau5[[#This Row],[Numéro]],TableauClass2025[],3,0),"")</f>
        <v/>
      </c>
      <c r="T212" s="27" t="str">
        <f>IFERROR(VLOOKUP(Tableau5[[#This Row],[Numéro]],TableauCadre[],3,0),"")</f>
        <v/>
      </c>
      <c r="U212" s="1" t="str">
        <f>IFERROR(VLOOKUP(Tableau5[[#This Row],[Numéro]],TableauCadre[],4,0),"")</f>
        <v/>
      </c>
      <c r="V212" s="1" t="str">
        <f>IFERROR(VLOOKUP(Tableau5[[#This Row],[Numéro]],TableauCadre[],5,0),"")</f>
        <v/>
      </c>
      <c r="W212" s="1" t="str">
        <f>IFERROR(VLOOKUP(Tableau5[[#This Row],[Numéro]],TableauCadre[],6,0),"")</f>
        <v/>
      </c>
      <c r="X212" s="28" t="str">
        <f>IFERROR(VLOOKUP(Tableau5[[#This Row],[Numéro]],TableauCadre[],7,0),"")</f>
        <v/>
      </c>
    </row>
    <row r="213" spans="1:24" hidden="1" x14ac:dyDescent="0.25">
      <c r="A213" s="1" t="str">
        <f>IF(double!T210=0,"",double!T210)</f>
        <v>015449 F</v>
      </c>
      <c r="B213" s="1" t="str">
        <f>IF(Tableau5[[#This Row],[Numéro]]="","",double!U210)</f>
        <v>CONE GERARD</v>
      </c>
      <c r="C213" s="23" t="str">
        <f>double!V210</f>
        <v>11096 – BILLARD CLUB VAUCOULEURS</v>
      </c>
      <c r="D213" s="27" t="str">
        <f>IFERROR(VLOOKUP(Tableau5[[#This Row],[Numéro]],TableauLibre[],3,0),"")</f>
        <v>R3</v>
      </c>
      <c r="E213" s="1">
        <f>IFERROR(VLOOKUP(Tableau5[[#This Row],[Numéro]],TableauLibre[],4,0),"")</f>
        <v>1</v>
      </c>
      <c r="F213" s="1">
        <f>IFERROR(VLOOKUP(Tableau5[[#This Row],[Numéro]],TableauLibre[],5,0),"")</f>
        <v>1.45</v>
      </c>
      <c r="G213" s="1">
        <f>IFERROR(VLOOKUP(Tableau5[[#This Row],[Numéro]],TableauLibre[],6,0),"")</f>
        <v>1.1599999999999999</v>
      </c>
      <c r="H213" s="28">
        <f>IFERROR(VLOOKUP(Tableau5[[#This Row],[Numéro]],TableauLibre[],7,0),"")</f>
        <v>2010</v>
      </c>
      <c r="I213" s="27" t="str">
        <f>IFERROR(VLOOKUP(Tableau5[[#This Row],[Numéro]],TableauBande[],3,0),"")</f>
        <v/>
      </c>
      <c r="J213" s="1" t="str">
        <f>IFERROR(VLOOKUP(Tableau5[[#This Row],[Numéro]],TableauBande[],4,0),"")</f>
        <v/>
      </c>
      <c r="K213" s="1" t="str">
        <f>IFERROR(VLOOKUP(Tableau5[[#This Row],[Numéro]],TableauBande[],5,0),"")</f>
        <v/>
      </c>
      <c r="L213" s="1" t="str">
        <f>IFERROR(VLOOKUP(Tableau5[[#This Row],[Numéro]],TableauBande[],6,0),"")</f>
        <v/>
      </c>
      <c r="M213" s="28" t="str">
        <f>IFERROR(VLOOKUP(Tableau5[[#This Row],[Numéro]],TableauBande[],7,0),"")</f>
        <v/>
      </c>
      <c r="N213" s="1" t="str">
        <f>IFERROR(VLOOKUP(Tableau5[[#This Row],[Numéro]],Tableau3Bandes[],3,0),"")</f>
        <v/>
      </c>
      <c r="O213" s="1" t="str">
        <f>IFERROR(VLOOKUP(Tableau5[[#This Row],[Numéro]],Tableau3Bandes[],4,0),"")</f>
        <v/>
      </c>
      <c r="P213" s="1" t="str">
        <f>IFERROR(VLOOKUP(Tableau5[[#This Row],[Numéro]],Tableau3Bandes[],5,0),"")</f>
        <v/>
      </c>
      <c r="Q213" s="1" t="str">
        <f>IFERROR(VLOOKUP(Tableau5[[#This Row],[Numéro]],Tableau3Bandes[],6,0),"")</f>
        <v/>
      </c>
      <c r="R213" s="1" t="str">
        <f>IFERROR(VLOOKUP(Tableau5[[#This Row],[Numéro]],Tableau3Bandes[],7,0),"")</f>
        <v/>
      </c>
      <c r="S213" s="28" t="str">
        <f>IFERROR(VLOOKUP(Tableau5[[#This Row],[Numéro]],TableauClass2025[],3,0),"")</f>
        <v/>
      </c>
      <c r="T213" s="27" t="str">
        <f>IFERROR(VLOOKUP(Tableau5[[#This Row],[Numéro]],TableauCadre[],3,0),"")</f>
        <v/>
      </c>
      <c r="U213" s="1" t="str">
        <f>IFERROR(VLOOKUP(Tableau5[[#This Row],[Numéro]],TableauCadre[],4,0),"")</f>
        <v/>
      </c>
      <c r="V213" s="1" t="str">
        <f>IFERROR(VLOOKUP(Tableau5[[#This Row],[Numéro]],TableauCadre[],5,0),"")</f>
        <v/>
      </c>
      <c r="W213" s="1" t="str">
        <f>IFERROR(VLOOKUP(Tableau5[[#This Row],[Numéro]],TableauCadre[],6,0),"")</f>
        <v/>
      </c>
      <c r="X213" s="28" t="str">
        <f>IFERROR(VLOOKUP(Tableau5[[#This Row],[Numéro]],TableauCadre[],7,0),"")</f>
        <v/>
      </c>
    </row>
    <row r="214" spans="1:24" hidden="1" x14ac:dyDescent="0.25">
      <c r="A214" s="1" t="str">
        <f>IF(double!T211=0,"",double!T211)</f>
        <v>170165 M</v>
      </c>
      <c r="B214" s="1" t="str">
        <f>IF(Tableau5[[#This Row],[Numéro]]="","",double!U211)</f>
        <v>CONRADT ALAIN</v>
      </c>
      <c r="C214" s="23" t="str">
        <f>double!V211</f>
        <v>11027 – ASS. SPORT. LAXOVIENNE DE BILLARD</v>
      </c>
      <c r="D214" s="27" t="str">
        <f>IFERROR(VLOOKUP(Tableau5[[#This Row],[Numéro]],TableauLibre[],3,0),"")</f>
        <v>R4</v>
      </c>
      <c r="E214" s="1">
        <f>IFERROR(VLOOKUP(Tableau5[[#This Row],[Numéro]],TableauLibre[],4,0),"")</f>
        <v>1</v>
      </c>
      <c r="F214" s="1">
        <f>IFERROR(VLOOKUP(Tableau5[[#This Row],[Numéro]],TableauLibre[],5,0),"")</f>
        <v>0.95</v>
      </c>
      <c r="G214" s="1">
        <f>IFERROR(VLOOKUP(Tableau5[[#This Row],[Numéro]],TableauLibre[],6,0),"")</f>
        <v>0.76</v>
      </c>
      <c r="H214" s="28">
        <f>IFERROR(VLOOKUP(Tableau5[[#This Row],[Numéro]],TableauLibre[],7,0),"")</f>
        <v>2025</v>
      </c>
      <c r="I214" s="27" t="str">
        <f>IFERROR(VLOOKUP(Tableau5[[#This Row],[Numéro]],TableauBande[],3,0),"")</f>
        <v/>
      </c>
      <c r="J214" s="1" t="str">
        <f>IFERROR(VLOOKUP(Tableau5[[#This Row],[Numéro]],TableauBande[],4,0),"")</f>
        <v/>
      </c>
      <c r="K214" s="1" t="str">
        <f>IFERROR(VLOOKUP(Tableau5[[#This Row],[Numéro]],TableauBande[],5,0),"")</f>
        <v/>
      </c>
      <c r="L214" s="1" t="str">
        <f>IFERROR(VLOOKUP(Tableau5[[#This Row],[Numéro]],TableauBande[],6,0),"")</f>
        <v/>
      </c>
      <c r="M214" s="28" t="str">
        <f>IFERROR(VLOOKUP(Tableau5[[#This Row],[Numéro]],TableauBande[],7,0),"")</f>
        <v/>
      </c>
      <c r="N214" s="1" t="str">
        <f>IFERROR(VLOOKUP(Tableau5[[#This Row],[Numéro]],Tableau3Bandes[],3,0),"")</f>
        <v/>
      </c>
      <c r="O214" s="1" t="str">
        <f>IFERROR(VLOOKUP(Tableau5[[#This Row],[Numéro]],Tableau3Bandes[],4,0),"")</f>
        <v/>
      </c>
      <c r="P214" s="1" t="str">
        <f>IFERROR(VLOOKUP(Tableau5[[#This Row],[Numéro]],Tableau3Bandes[],5,0),"")</f>
        <v/>
      </c>
      <c r="Q214" s="1" t="str">
        <f>IFERROR(VLOOKUP(Tableau5[[#This Row],[Numéro]],Tableau3Bandes[],6,0),"")</f>
        <v/>
      </c>
      <c r="R214" s="1" t="str">
        <f>IFERROR(VLOOKUP(Tableau5[[#This Row],[Numéro]],Tableau3Bandes[],7,0),"")</f>
        <v/>
      </c>
      <c r="S214" s="28" t="str">
        <f>IFERROR(VLOOKUP(Tableau5[[#This Row],[Numéro]],TableauClass2025[],3,0),"")</f>
        <v/>
      </c>
      <c r="T214" s="27" t="str">
        <f>IFERROR(VLOOKUP(Tableau5[[#This Row],[Numéro]],TableauCadre[],3,0),"")</f>
        <v/>
      </c>
      <c r="U214" s="1" t="str">
        <f>IFERROR(VLOOKUP(Tableau5[[#This Row],[Numéro]],TableauCadre[],4,0),"")</f>
        <v/>
      </c>
      <c r="V214" s="1" t="str">
        <f>IFERROR(VLOOKUP(Tableau5[[#This Row],[Numéro]],TableauCadre[],5,0),"")</f>
        <v/>
      </c>
      <c r="W214" s="1" t="str">
        <f>IFERROR(VLOOKUP(Tableau5[[#This Row],[Numéro]],TableauCadre[],6,0),"")</f>
        <v/>
      </c>
      <c r="X214" s="28" t="str">
        <f>IFERROR(VLOOKUP(Tableau5[[#This Row],[Numéro]],TableauCadre[],7,0),"")</f>
        <v/>
      </c>
    </row>
    <row r="215" spans="1:24" hidden="1" x14ac:dyDescent="0.25">
      <c r="A215" s="1" t="str">
        <f>IF(double!T212=0,"",double!T212)</f>
        <v>177016 J</v>
      </c>
      <c r="B215" s="1" t="str">
        <f>IF(Tableau5[[#This Row],[Numéro]]="","",double!U212)</f>
        <v>CONRARD GILLES</v>
      </c>
      <c r="C215" s="23" t="str">
        <f>double!V212</f>
        <v>11022 – ACADEMIE DE BILLARD SAINT-MAX / NANCY</v>
      </c>
      <c r="D215" s="27" t="str">
        <f>IFERROR(VLOOKUP(Tableau5[[#This Row],[Numéro]],TableauLibre[],3,0),"")</f>
        <v>R3</v>
      </c>
      <c r="E215" s="1">
        <f>IFERROR(VLOOKUP(Tableau5[[#This Row],[Numéro]],TableauLibre[],4,0),"")</f>
        <v>1</v>
      </c>
      <c r="F215" s="1">
        <f>IFERROR(VLOOKUP(Tableau5[[#This Row],[Numéro]],TableauLibre[],5,0),"")</f>
        <v>1.33</v>
      </c>
      <c r="G215" s="1">
        <f>IFERROR(VLOOKUP(Tableau5[[#This Row],[Numéro]],TableauLibre[],6,0),"")</f>
        <v>1.07</v>
      </c>
      <c r="H215" s="28">
        <f>IFERROR(VLOOKUP(Tableau5[[#This Row],[Numéro]],TableauLibre[],7,0),"")</f>
        <v>2025</v>
      </c>
      <c r="I215" s="27" t="str">
        <f>IFERROR(VLOOKUP(Tableau5[[#This Row],[Numéro]],TableauBande[],3,0),"")</f>
        <v xml:space="preserve">R2 </v>
      </c>
      <c r="J215" s="1">
        <f>IFERROR(VLOOKUP(Tableau5[[#This Row],[Numéro]],TableauBande[],4,0),"")</f>
        <v>1</v>
      </c>
      <c r="K215" s="1">
        <f>IFERROR(VLOOKUP(Tableau5[[#This Row],[Numéro]],TableauBande[],5,0),"")</f>
        <v>1.03</v>
      </c>
      <c r="L215" s="1">
        <f>IFERROR(VLOOKUP(Tableau5[[#This Row],[Numéro]],TableauBande[],6,0),"")</f>
        <v>0.92</v>
      </c>
      <c r="M215" s="28">
        <f>IFERROR(VLOOKUP(Tableau5[[#This Row],[Numéro]],TableauBande[],7,0),"")</f>
        <v>2025</v>
      </c>
      <c r="N215" s="1" t="str">
        <f>IFERROR(VLOOKUP(Tableau5[[#This Row],[Numéro]],Tableau3Bandes[],3,0),"")</f>
        <v/>
      </c>
      <c r="O215" s="1" t="str">
        <f>IFERROR(VLOOKUP(Tableau5[[#This Row],[Numéro]],Tableau3Bandes[],4,0),"")</f>
        <v/>
      </c>
      <c r="P215" s="1" t="str">
        <f>IFERROR(VLOOKUP(Tableau5[[#This Row],[Numéro]],Tableau3Bandes[],5,0),"")</f>
        <v/>
      </c>
      <c r="Q215" s="1" t="str">
        <f>IFERROR(VLOOKUP(Tableau5[[#This Row],[Numéro]],Tableau3Bandes[],6,0),"")</f>
        <v/>
      </c>
      <c r="R215" s="1" t="str">
        <f>IFERROR(VLOOKUP(Tableau5[[#This Row],[Numéro]],Tableau3Bandes[],7,0),"")</f>
        <v/>
      </c>
      <c r="S215" s="28" t="str">
        <f>IFERROR(VLOOKUP(Tableau5[[#This Row],[Numéro]],TableauClass2025[],3,0),"")</f>
        <v/>
      </c>
      <c r="T215" s="27" t="str">
        <f>IFERROR(VLOOKUP(Tableau5[[#This Row],[Numéro]],TableauCadre[],3,0),"")</f>
        <v/>
      </c>
      <c r="U215" s="1" t="str">
        <f>IFERROR(VLOOKUP(Tableau5[[#This Row],[Numéro]],TableauCadre[],4,0),"")</f>
        <v/>
      </c>
      <c r="V215" s="1" t="str">
        <f>IFERROR(VLOOKUP(Tableau5[[#This Row],[Numéro]],TableauCadre[],5,0),"")</f>
        <v/>
      </c>
      <c r="W215" s="1" t="str">
        <f>IFERROR(VLOOKUP(Tableau5[[#This Row],[Numéro]],TableauCadre[],6,0),"")</f>
        <v/>
      </c>
      <c r="X215" s="28" t="str">
        <f>IFERROR(VLOOKUP(Tableau5[[#This Row],[Numéro]],TableauCadre[],7,0),"")</f>
        <v/>
      </c>
    </row>
    <row r="216" spans="1:24" hidden="1" x14ac:dyDescent="0.25">
      <c r="A216" s="1" t="str">
        <f>IF(double!T213=0,"",double!T213)</f>
        <v>140759 V</v>
      </c>
      <c r="B216" s="1" t="str">
        <f>IF(Tableau5[[#This Row],[Numéro]]="","",double!U213)</f>
        <v>CONVARD MARVIN</v>
      </c>
      <c r="C216" s="23" t="str">
        <f>double!V213</f>
        <v>11055 – BILLARD CLUB TOULOIS</v>
      </c>
      <c r="D216" s="27" t="str">
        <f>IFERROR(VLOOKUP(Tableau5[[#This Row],[Numéro]],TableauLibre[],3,0),"")</f>
        <v>R4</v>
      </c>
      <c r="E216" s="1">
        <f>IFERROR(VLOOKUP(Tableau5[[#This Row],[Numéro]],TableauLibre[],4,0),"")</f>
        <v>1</v>
      </c>
      <c r="F216" s="1">
        <f>IFERROR(VLOOKUP(Tableau5[[#This Row],[Numéro]],TableauLibre[],5,0),"")</f>
        <v>0.74</v>
      </c>
      <c r="G216" s="1">
        <f>IFERROR(VLOOKUP(Tableau5[[#This Row],[Numéro]],TableauLibre[],6,0),"")</f>
        <v>0.59</v>
      </c>
      <c r="H216" s="28">
        <f>IFERROR(VLOOKUP(Tableau5[[#This Row],[Numéro]],TableauLibre[],7,0),"")</f>
        <v>2012</v>
      </c>
      <c r="I216" s="27" t="str">
        <f>IFERROR(VLOOKUP(Tableau5[[#This Row],[Numéro]],TableauBande[],3,0),"")</f>
        <v/>
      </c>
      <c r="J216" s="1" t="str">
        <f>IFERROR(VLOOKUP(Tableau5[[#This Row],[Numéro]],TableauBande[],4,0),"")</f>
        <v/>
      </c>
      <c r="K216" s="1" t="str">
        <f>IFERROR(VLOOKUP(Tableau5[[#This Row],[Numéro]],TableauBande[],5,0),"")</f>
        <v/>
      </c>
      <c r="L216" s="1" t="str">
        <f>IFERROR(VLOOKUP(Tableau5[[#This Row],[Numéro]],TableauBande[],6,0),"")</f>
        <v/>
      </c>
      <c r="M216" s="28" t="str">
        <f>IFERROR(VLOOKUP(Tableau5[[#This Row],[Numéro]],TableauBande[],7,0),"")</f>
        <v/>
      </c>
      <c r="N216" s="1" t="str">
        <f>IFERROR(VLOOKUP(Tableau5[[#This Row],[Numéro]],Tableau3Bandes[],3,0),"")</f>
        <v/>
      </c>
      <c r="O216" s="1" t="str">
        <f>IFERROR(VLOOKUP(Tableau5[[#This Row],[Numéro]],Tableau3Bandes[],4,0),"")</f>
        <v/>
      </c>
      <c r="P216" s="1" t="str">
        <f>IFERROR(VLOOKUP(Tableau5[[#This Row],[Numéro]],Tableau3Bandes[],5,0),"")</f>
        <v/>
      </c>
      <c r="Q216" s="1" t="str">
        <f>IFERROR(VLOOKUP(Tableau5[[#This Row],[Numéro]],Tableau3Bandes[],6,0),"")</f>
        <v/>
      </c>
      <c r="R216" s="1" t="str">
        <f>IFERROR(VLOOKUP(Tableau5[[#This Row],[Numéro]],Tableau3Bandes[],7,0),"")</f>
        <v/>
      </c>
      <c r="S216" s="28" t="str">
        <f>IFERROR(VLOOKUP(Tableau5[[#This Row],[Numéro]],TableauClass2025[],3,0),"")</f>
        <v/>
      </c>
      <c r="T216" s="27" t="str">
        <f>IFERROR(VLOOKUP(Tableau5[[#This Row],[Numéro]],TableauCadre[],3,0),"")</f>
        <v/>
      </c>
      <c r="U216" s="1" t="str">
        <f>IFERROR(VLOOKUP(Tableau5[[#This Row],[Numéro]],TableauCadre[],4,0),"")</f>
        <v/>
      </c>
      <c r="V216" s="1" t="str">
        <f>IFERROR(VLOOKUP(Tableau5[[#This Row],[Numéro]],TableauCadre[],5,0),"")</f>
        <v/>
      </c>
      <c r="W216" s="1" t="str">
        <f>IFERROR(VLOOKUP(Tableau5[[#This Row],[Numéro]],TableauCadre[],6,0),"")</f>
        <v/>
      </c>
      <c r="X216" s="28" t="str">
        <f>IFERROR(VLOOKUP(Tableau5[[#This Row],[Numéro]],TableauCadre[],7,0),"")</f>
        <v/>
      </c>
    </row>
    <row r="217" spans="1:24" x14ac:dyDescent="0.25">
      <c r="A217" s="1" t="str">
        <f>IF(double!T174=0,"",double!T174)</f>
        <v>131686 W</v>
      </c>
      <c r="B217" s="1" t="str">
        <f>IF(Tableau5[[#This Row],[Numéro]]="","",double!U174)</f>
        <v>CATTIN GILLES</v>
      </c>
      <c r="C217" s="23" t="str">
        <f>double!V174</f>
        <v>11013 – BILLARD CLUB METZ</v>
      </c>
      <c r="D217" s="27" t="str">
        <f>IFERROR(VLOOKUP(Tableau5[[#This Row],[Numéro]],TableauLibre[],3,0),"")</f>
        <v>R3</v>
      </c>
      <c r="E217" s="1">
        <f>IFERROR(VLOOKUP(Tableau5[[#This Row],[Numéro]],TableauLibre[],4,0),"")</f>
        <v>1</v>
      </c>
      <c r="F217" s="1">
        <f>IFERROR(VLOOKUP(Tableau5[[#This Row],[Numéro]],TableauLibre[],5,0),"")</f>
        <v>1.82</v>
      </c>
      <c r="G217" s="1">
        <f>IFERROR(VLOOKUP(Tableau5[[#This Row],[Numéro]],TableauLibre[],6,0),"")</f>
        <v>1.46</v>
      </c>
      <c r="H217" s="28">
        <f>IFERROR(VLOOKUP(Tableau5[[#This Row],[Numéro]],TableauLibre[],7,0),"")</f>
        <v>2025</v>
      </c>
      <c r="I217" s="27" t="str">
        <f>IFERROR(VLOOKUP(Tableau5[[#This Row],[Numéro]],TableauBande[],3,0),"")</f>
        <v>R1</v>
      </c>
      <c r="J217" s="1">
        <f>IFERROR(VLOOKUP(Tableau5[[#This Row],[Numéro]],TableauBande[],4,0),"")</f>
        <v>1</v>
      </c>
      <c r="K217" s="1">
        <f>IFERROR(VLOOKUP(Tableau5[[#This Row],[Numéro]],TableauBande[],5,0),"")</f>
        <v>1.1399999999999999</v>
      </c>
      <c r="L217" s="1">
        <f>IFERROR(VLOOKUP(Tableau5[[#This Row],[Numéro]],TableauBande[],6,0),"")</f>
        <v>1.02</v>
      </c>
      <c r="M217" s="28">
        <f>IFERROR(VLOOKUP(Tableau5[[#This Row],[Numéro]],TableauBande[],7,0),"")</f>
        <v>2015</v>
      </c>
      <c r="N217" s="1" t="str">
        <f>IFERROR(VLOOKUP(Tableau5[[#This Row],[Numéro]],Tableau3Bandes[],3,0),"")</f>
        <v/>
      </c>
      <c r="O217" s="1" t="str">
        <f>IFERROR(VLOOKUP(Tableau5[[#This Row],[Numéro]],Tableau3Bandes[],4,0),"")</f>
        <v/>
      </c>
      <c r="P217" s="1" t="str">
        <f>IFERROR(VLOOKUP(Tableau5[[#This Row],[Numéro]],Tableau3Bandes[],5,0),"")</f>
        <v/>
      </c>
      <c r="Q217" s="1" t="str">
        <f>IFERROR(VLOOKUP(Tableau5[[#This Row],[Numéro]],Tableau3Bandes[],6,0),"")</f>
        <v/>
      </c>
      <c r="R217" s="1" t="str">
        <f>IFERROR(VLOOKUP(Tableau5[[#This Row],[Numéro]],Tableau3Bandes[],7,0),"")</f>
        <v/>
      </c>
      <c r="S217" s="28" t="str">
        <f>IFERROR(VLOOKUP(Tableau5[[#This Row],[Numéro]],TableauClass2025[],3,0),"")</f>
        <v/>
      </c>
      <c r="T217" s="27" t="str">
        <f>IFERROR(VLOOKUP(Tableau5[[#This Row],[Numéro]],TableauCadre[],3,0),"")</f>
        <v/>
      </c>
      <c r="U217" s="1" t="str">
        <f>IFERROR(VLOOKUP(Tableau5[[#This Row],[Numéro]],TableauCadre[],4,0),"")</f>
        <v/>
      </c>
      <c r="V217" s="1" t="str">
        <f>IFERROR(VLOOKUP(Tableau5[[#This Row],[Numéro]],TableauCadre[],5,0),"")</f>
        <v/>
      </c>
      <c r="W217" s="1" t="str">
        <f>IFERROR(VLOOKUP(Tableau5[[#This Row],[Numéro]],TableauCadre[],6,0),"")</f>
        <v/>
      </c>
      <c r="X217" s="28" t="str">
        <f>IFERROR(VLOOKUP(Tableau5[[#This Row],[Numéro]],TableauCadre[],7,0),"")</f>
        <v/>
      </c>
    </row>
    <row r="218" spans="1:24" hidden="1" x14ac:dyDescent="0.25">
      <c r="A218" s="1" t="str">
        <f>IF(double!T215=0,"",double!T215)</f>
        <v>163744 H</v>
      </c>
      <c r="B218" s="1" t="str">
        <f>IF(Tableau5[[#This Row],[Numéro]]="","",double!U215)</f>
        <v>CORNILLE LILIAN</v>
      </c>
      <c r="C218" s="23" t="str">
        <f>double!V215</f>
        <v>11078 – BILLARD CLUB DE BRIEY</v>
      </c>
      <c r="D218" s="27" t="str">
        <f>IFERROR(VLOOKUP(Tableau5[[#This Row],[Numéro]],TableauLibre[],3,0),"")</f>
        <v>R4</v>
      </c>
      <c r="E218" s="1">
        <f>IFERROR(VLOOKUP(Tableau5[[#This Row],[Numéro]],TableauLibre[],4,0),"")</f>
        <v>1</v>
      </c>
      <c r="F218" s="1">
        <f>IFERROR(VLOOKUP(Tableau5[[#This Row],[Numéro]],TableauLibre[],5,0),"")</f>
        <v>0.48</v>
      </c>
      <c r="G218" s="1">
        <f>IFERROR(VLOOKUP(Tableau5[[#This Row],[Numéro]],TableauLibre[],6,0),"")</f>
        <v>0.39</v>
      </c>
      <c r="H218" s="28">
        <f>IFERROR(VLOOKUP(Tableau5[[#This Row],[Numéro]],TableauLibre[],7,0),"")</f>
        <v>2019</v>
      </c>
      <c r="I218" s="27" t="str">
        <f>IFERROR(VLOOKUP(Tableau5[[#This Row],[Numéro]],TableauBande[],3,0),"")</f>
        <v/>
      </c>
      <c r="J218" s="1" t="str">
        <f>IFERROR(VLOOKUP(Tableau5[[#This Row],[Numéro]],TableauBande[],4,0),"")</f>
        <v/>
      </c>
      <c r="K218" s="1" t="str">
        <f>IFERROR(VLOOKUP(Tableau5[[#This Row],[Numéro]],TableauBande[],5,0),"")</f>
        <v/>
      </c>
      <c r="L218" s="1" t="str">
        <f>IFERROR(VLOOKUP(Tableau5[[#This Row],[Numéro]],TableauBande[],6,0),"")</f>
        <v/>
      </c>
      <c r="M218" s="28" t="str">
        <f>IFERROR(VLOOKUP(Tableau5[[#This Row],[Numéro]],TableauBande[],7,0),"")</f>
        <v/>
      </c>
      <c r="N218" s="1" t="str">
        <f>IFERROR(VLOOKUP(Tableau5[[#This Row],[Numéro]],Tableau3Bandes[],3,0),"")</f>
        <v/>
      </c>
      <c r="O218" s="1" t="str">
        <f>IFERROR(VLOOKUP(Tableau5[[#This Row],[Numéro]],Tableau3Bandes[],4,0),"")</f>
        <v/>
      </c>
      <c r="P218" s="1" t="str">
        <f>IFERROR(VLOOKUP(Tableau5[[#This Row],[Numéro]],Tableau3Bandes[],5,0),"")</f>
        <v/>
      </c>
      <c r="Q218" s="1" t="str">
        <f>IFERROR(VLOOKUP(Tableau5[[#This Row],[Numéro]],Tableau3Bandes[],6,0),"")</f>
        <v/>
      </c>
      <c r="R218" s="1" t="str">
        <f>IFERROR(VLOOKUP(Tableau5[[#This Row],[Numéro]],Tableau3Bandes[],7,0),"")</f>
        <v/>
      </c>
      <c r="S218" s="28" t="str">
        <f>IFERROR(VLOOKUP(Tableau5[[#This Row],[Numéro]],TableauClass2025[],3,0),"")</f>
        <v/>
      </c>
      <c r="T218" s="27" t="str">
        <f>IFERROR(VLOOKUP(Tableau5[[#This Row],[Numéro]],TableauCadre[],3,0),"")</f>
        <v/>
      </c>
      <c r="U218" s="1" t="str">
        <f>IFERROR(VLOOKUP(Tableau5[[#This Row],[Numéro]],TableauCadre[],4,0),"")</f>
        <v/>
      </c>
      <c r="V218" s="1" t="str">
        <f>IFERROR(VLOOKUP(Tableau5[[#This Row],[Numéro]],TableauCadre[],5,0),"")</f>
        <v/>
      </c>
      <c r="W218" s="1" t="str">
        <f>IFERROR(VLOOKUP(Tableau5[[#This Row],[Numéro]],TableauCadre[],6,0),"")</f>
        <v/>
      </c>
      <c r="X218" s="28" t="str">
        <f>IFERROR(VLOOKUP(Tableau5[[#This Row],[Numéro]],TableauCadre[],7,0),"")</f>
        <v/>
      </c>
    </row>
    <row r="219" spans="1:24" hidden="1" x14ac:dyDescent="0.25">
      <c r="A219" s="1" t="str">
        <f>IF(double!T216=0,"",double!T216)</f>
        <v>139866 M</v>
      </c>
      <c r="B219" s="1" t="str">
        <f>IF(Tableau5[[#This Row],[Numéro]]="","",double!U216)</f>
        <v>CORROYER ELISABETH</v>
      </c>
      <c r="C219" s="23" t="str">
        <f>double!V216</f>
        <v>01006 – AMICALE DE BILLARD ECKBOLSHEIM</v>
      </c>
      <c r="D219" s="27" t="str">
        <f>IFERROR(VLOOKUP(Tableau5[[#This Row],[Numéro]],TableauLibre[],3,0),"")</f>
        <v>R4</v>
      </c>
      <c r="E219" s="1">
        <f>IFERROR(VLOOKUP(Tableau5[[#This Row],[Numéro]],TableauLibre[],4,0),"")</f>
        <v>1</v>
      </c>
      <c r="F219" s="1">
        <f>IFERROR(VLOOKUP(Tableau5[[#This Row],[Numéro]],TableauLibre[],5,0),"")</f>
        <v>0.61</v>
      </c>
      <c r="G219" s="1">
        <f>IFERROR(VLOOKUP(Tableau5[[#This Row],[Numéro]],TableauLibre[],6,0),"")</f>
        <v>0.48</v>
      </c>
      <c r="H219" s="28">
        <f>IFERROR(VLOOKUP(Tableau5[[#This Row],[Numéro]],TableauLibre[],7,0),"")</f>
        <v>2010</v>
      </c>
      <c r="I219" s="27" t="str">
        <f>IFERROR(VLOOKUP(Tableau5[[#This Row],[Numéro]],TableauBande[],3,0),"")</f>
        <v/>
      </c>
      <c r="J219" s="1" t="str">
        <f>IFERROR(VLOOKUP(Tableau5[[#This Row],[Numéro]],TableauBande[],4,0),"")</f>
        <v/>
      </c>
      <c r="K219" s="1" t="str">
        <f>IFERROR(VLOOKUP(Tableau5[[#This Row],[Numéro]],TableauBande[],5,0),"")</f>
        <v/>
      </c>
      <c r="L219" s="1" t="str">
        <f>IFERROR(VLOOKUP(Tableau5[[#This Row],[Numéro]],TableauBande[],6,0),"")</f>
        <v/>
      </c>
      <c r="M219" s="28" t="str">
        <f>IFERROR(VLOOKUP(Tableau5[[#This Row],[Numéro]],TableauBande[],7,0),"")</f>
        <v/>
      </c>
      <c r="N219" s="1" t="str">
        <f>IFERROR(VLOOKUP(Tableau5[[#This Row],[Numéro]],Tableau3Bandes[],3,0),"")</f>
        <v/>
      </c>
      <c r="O219" s="1" t="str">
        <f>IFERROR(VLOOKUP(Tableau5[[#This Row],[Numéro]],Tableau3Bandes[],4,0),"")</f>
        <v/>
      </c>
      <c r="P219" s="1" t="str">
        <f>IFERROR(VLOOKUP(Tableau5[[#This Row],[Numéro]],Tableau3Bandes[],5,0),"")</f>
        <v/>
      </c>
      <c r="Q219" s="1" t="str">
        <f>IFERROR(VLOOKUP(Tableau5[[#This Row],[Numéro]],Tableau3Bandes[],6,0),"")</f>
        <v/>
      </c>
      <c r="R219" s="1" t="str">
        <f>IFERROR(VLOOKUP(Tableau5[[#This Row],[Numéro]],Tableau3Bandes[],7,0),"")</f>
        <v/>
      </c>
      <c r="S219" s="28" t="str">
        <f>IFERROR(VLOOKUP(Tableau5[[#This Row],[Numéro]],TableauClass2025[],3,0),"")</f>
        <v/>
      </c>
      <c r="T219" s="27" t="str">
        <f>IFERROR(VLOOKUP(Tableau5[[#This Row],[Numéro]],TableauCadre[],3,0),"")</f>
        <v/>
      </c>
      <c r="U219" s="1" t="str">
        <f>IFERROR(VLOOKUP(Tableau5[[#This Row],[Numéro]],TableauCadre[],4,0),"")</f>
        <v/>
      </c>
      <c r="V219" s="1" t="str">
        <f>IFERROR(VLOOKUP(Tableau5[[#This Row],[Numéro]],TableauCadre[],5,0),"")</f>
        <v/>
      </c>
      <c r="W219" s="1" t="str">
        <f>IFERROR(VLOOKUP(Tableau5[[#This Row],[Numéro]],TableauCadre[],6,0),"")</f>
        <v/>
      </c>
      <c r="X219" s="28" t="str">
        <f>IFERROR(VLOOKUP(Tableau5[[#This Row],[Numéro]],TableauCadre[],7,0),"")</f>
        <v/>
      </c>
    </row>
    <row r="220" spans="1:24" hidden="1" x14ac:dyDescent="0.25">
      <c r="A220" s="1" t="str">
        <f>IF(double!T217=0,"",double!T217)</f>
        <v>162669 P</v>
      </c>
      <c r="B220" s="1" t="str">
        <f>IF(Tableau5[[#This Row],[Numéro]]="","",double!U217)</f>
        <v>CORTOT ALAIN</v>
      </c>
      <c r="C220" s="23" t="str">
        <f>double!V217</f>
        <v>11029 – BILLARD CLUB MUSSIPONTAIN</v>
      </c>
      <c r="D220" s="27" t="str">
        <f>IFERROR(VLOOKUP(Tableau5[[#This Row],[Numéro]],TableauLibre[],3,0),"")</f>
        <v>R4</v>
      </c>
      <c r="E220" s="1">
        <f>IFERROR(VLOOKUP(Tableau5[[#This Row],[Numéro]],TableauLibre[],4,0),"")</f>
        <v>1</v>
      </c>
      <c r="F220" s="1">
        <f>IFERROR(VLOOKUP(Tableau5[[#This Row],[Numéro]],TableauLibre[],5,0),"")</f>
        <v>0.36</v>
      </c>
      <c r="G220" s="1">
        <f>IFERROR(VLOOKUP(Tableau5[[#This Row],[Numéro]],TableauLibre[],6,0),"")</f>
        <v>0.28999999999999998</v>
      </c>
      <c r="H220" s="28">
        <f>IFERROR(VLOOKUP(Tableau5[[#This Row],[Numéro]],TableauLibre[],7,0),"")</f>
        <v>2022</v>
      </c>
      <c r="I220" s="27" t="str">
        <f>IFERROR(VLOOKUP(Tableau5[[#This Row],[Numéro]],TableauBande[],3,0),"")</f>
        <v/>
      </c>
      <c r="J220" s="1" t="str">
        <f>IFERROR(VLOOKUP(Tableau5[[#This Row],[Numéro]],TableauBande[],4,0),"")</f>
        <v/>
      </c>
      <c r="K220" s="1" t="str">
        <f>IFERROR(VLOOKUP(Tableau5[[#This Row],[Numéro]],TableauBande[],5,0),"")</f>
        <v/>
      </c>
      <c r="L220" s="1" t="str">
        <f>IFERROR(VLOOKUP(Tableau5[[#This Row],[Numéro]],TableauBande[],6,0),"")</f>
        <v/>
      </c>
      <c r="M220" s="28" t="str">
        <f>IFERROR(VLOOKUP(Tableau5[[#This Row],[Numéro]],TableauBande[],7,0),"")</f>
        <v/>
      </c>
      <c r="N220" s="1" t="str">
        <f>IFERROR(VLOOKUP(Tableau5[[#This Row],[Numéro]],Tableau3Bandes[],3,0),"")</f>
        <v/>
      </c>
      <c r="O220" s="1" t="str">
        <f>IFERROR(VLOOKUP(Tableau5[[#This Row],[Numéro]],Tableau3Bandes[],4,0),"")</f>
        <v/>
      </c>
      <c r="P220" s="1" t="str">
        <f>IFERROR(VLOOKUP(Tableau5[[#This Row],[Numéro]],Tableau3Bandes[],5,0),"")</f>
        <v/>
      </c>
      <c r="Q220" s="1" t="str">
        <f>IFERROR(VLOOKUP(Tableau5[[#This Row],[Numéro]],Tableau3Bandes[],6,0),"")</f>
        <v/>
      </c>
      <c r="R220" s="1" t="str">
        <f>IFERROR(VLOOKUP(Tableau5[[#This Row],[Numéro]],Tableau3Bandes[],7,0),"")</f>
        <v/>
      </c>
      <c r="S220" s="28" t="str">
        <f>IFERROR(VLOOKUP(Tableau5[[#This Row],[Numéro]],TableauClass2025[],3,0),"")</f>
        <v/>
      </c>
      <c r="T220" s="27" t="str">
        <f>IFERROR(VLOOKUP(Tableau5[[#This Row],[Numéro]],TableauCadre[],3,0),"")</f>
        <v/>
      </c>
      <c r="U220" s="1" t="str">
        <f>IFERROR(VLOOKUP(Tableau5[[#This Row],[Numéro]],TableauCadre[],4,0),"")</f>
        <v/>
      </c>
      <c r="V220" s="1" t="str">
        <f>IFERROR(VLOOKUP(Tableau5[[#This Row],[Numéro]],TableauCadre[],5,0),"")</f>
        <v/>
      </c>
      <c r="W220" s="1" t="str">
        <f>IFERROR(VLOOKUP(Tableau5[[#This Row],[Numéro]],TableauCadre[],6,0),"")</f>
        <v/>
      </c>
      <c r="X220" s="28" t="str">
        <f>IFERROR(VLOOKUP(Tableau5[[#This Row],[Numéro]],TableauCadre[],7,0),"")</f>
        <v/>
      </c>
    </row>
    <row r="221" spans="1:24" hidden="1" x14ac:dyDescent="0.25">
      <c r="A221" s="1" t="str">
        <f>IF(double!T218=0,"",double!T218)</f>
        <v>110821 J</v>
      </c>
      <c r="B221" s="1" t="str">
        <f>IF(Tableau5[[#This Row],[Numéro]]="","",double!U218)</f>
        <v>COTIN JEAN CHARLES</v>
      </c>
      <c r="C221" s="23" t="str">
        <f>double!V218</f>
        <v>11034 – BILLARD CLUB EPINAL</v>
      </c>
      <c r="D221" s="27" t="str">
        <f>IFERROR(VLOOKUP(Tableau5[[#This Row],[Numéro]],TableauLibre[],3,0),"")</f>
        <v>R3</v>
      </c>
      <c r="E221" s="1">
        <f>IFERROR(VLOOKUP(Tableau5[[#This Row],[Numéro]],TableauLibre[],4,0),"")</f>
        <v>1</v>
      </c>
      <c r="F221" s="1">
        <f>IFERROR(VLOOKUP(Tableau5[[#This Row],[Numéro]],TableauLibre[],5,0),"")</f>
        <v>2</v>
      </c>
      <c r="G221" s="1">
        <f>IFERROR(VLOOKUP(Tableau5[[#This Row],[Numéro]],TableauLibre[],6,0),"")</f>
        <v>1.6</v>
      </c>
      <c r="H221" s="28">
        <f>IFERROR(VLOOKUP(Tableau5[[#This Row],[Numéro]],TableauLibre[],7,0),"")</f>
        <v>2010</v>
      </c>
      <c r="I221" s="27" t="str">
        <f>IFERROR(VLOOKUP(Tableau5[[#This Row],[Numéro]],TableauBande[],3,0),"")</f>
        <v>R1</v>
      </c>
      <c r="J221" s="1">
        <f>IFERROR(VLOOKUP(Tableau5[[#This Row],[Numéro]],TableauBande[],4,0),"")</f>
        <v>1</v>
      </c>
      <c r="K221" s="1">
        <f>IFERROR(VLOOKUP(Tableau5[[#This Row],[Numéro]],TableauBande[],5,0),"")</f>
        <v>1.65</v>
      </c>
      <c r="L221" s="1">
        <f>IFERROR(VLOOKUP(Tableau5[[#This Row],[Numéro]],TableauBande[],6,0),"")</f>
        <v>1.47</v>
      </c>
      <c r="M221" s="28">
        <f>IFERROR(VLOOKUP(Tableau5[[#This Row],[Numéro]],TableauBande[],7,0),"")</f>
        <v>2010</v>
      </c>
      <c r="N221" s="1" t="str">
        <f>IFERROR(VLOOKUP(Tableau5[[#This Row],[Numéro]],Tableau3Bandes[],3,0),"")</f>
        <v/>
      </c>
      <c r="O221" s="1" t="str">
        <f>IFERROR(VLOOKUP(Tableau5[[#This Row],[Numéro]],Tableau3Bandes[],4,0),"")</f>
        <v/>
      </c>
      <c r="P221" s="1" t="str">
        <f>IFERROR(VLOOKUP(Tableau5[[#This Row],[Numéro]],Tableau3Bandes[],5,0),"")</f>
        <v/>
      </c>
      <c r="Q221" s="1" t="str">
        <f>IFERROR(VLOOKUP(Tableau5[[#This Row],[Numéro]],Tableau3Bandes[],6,0),"")</f>
        <v/>
      </c>
      <c r="R221" s="1" t="str">
        <f>IFERROR(VLOOKUP(Tableau5[[#This Row],[Numéro]],Tableau3Bandes[],7,0),"")</f>
        <v/>
      </c>
      <c r="S221" s="28" t="str">
        <f>IFERROR(VLOOKUP(Tableau5[[#This Row],[Numéro]],TableauClass2025[],3,0),"")</f>
        <v/>
      </c>
      <c r="T221" s="27" t="str">
        <f>IFERROR(VLOOKUP(Tableau5[[#This Row],[Numéro]],TableauCadre[],3,0),"")</f>
        <v/>
      </c>
      <c r="U221" s="1" t="str">
        <f>IFERROR(VLOOKUP(Tableau5[[#This Row],[Numéro]],TableauCadre[],4,0),"")</f>
        <v/>
      </c>
      <c r="V221" s="1" t="str">
        <f>IFERROR(VLOOKUP(Tableau5[[#This Row],[Numéro]],TableauCadre[],5,0),"")</f>
        <v/>
      </c>
      <c r="W221" s="1" t="str">
        <f>IFERROR(VLOOKUP(Tableau5[[#This Row],[Numéro]],TableauCadre[],6,0),"")</f>
        <v/>
      </c>
      <c r="X221" s="28" t="str">
        <f>IFERROR(VLOOKUP(Tableau5[[#This Row],[Numéro]],TableauCadre[],7,0),"")</f>
        <v/>
      </c>
    </row>
    <row r="222" spans="1:24" hidden="1" x14ac:dyDescent="0.25">
      <c r="A222" s="1" t="str">
        <f>IF(double!T219=0,"",double!T219)</f>
        <v>011997 L</v>
      </c>
      <c r="B222" s="1" t="str">
        <f>IF(Tableau5[[#This Row],[Numéro]]="","",double!U219)</f>
        <v>COUILLET JEAN CLAUDE</v>
      </c>
      <c r="C222" s="23" t="str">
        <f>double!V219</f>
        <v>05047 – BILLARD CLUB SEZANNAIS</v>
      </c>
      <c r="D222" s="27" t="str">
        <f>IFERROR(VLOOKUP(Tableau5[[#This Row],[Numéro]],TableauLibre[],3,0),"")</f>
        <v>R3</v>
      </c>
      <c r="E222" s="1">
        <f>IFERROR(VLOOKUP(Tableau5[[#This Row],[Numéro]],TableauLibre[],4,0),"")</f>
        <v>1</v>
      </c>
      <c r="F222" s="1">
        <f>IFERROR(VLOOKUP(Tableau5[[#This Row],[Numéro]],TableauLibre[],5,0),"")</f>
        <v>2.1</v>
      </c>
      <c r="G222" s="1">
        <f>IFERROR(VLOOKUP(Tableau5[[#This Row],[Numéro]],TableauLibre[],6,0),"")</f>
        <v>1.68</v>
      </c>
      <c r="H222" s="28">
        <f>IFERROR(VLOOKUP(Tableau5[[#This Row],[Numéro]],TableauLibre[],7,0),"")</f>
        <v>2017</v>
      </c>
      <c r="I222" s="27" t="str">
        <f>IFERROR(VLOOKUP(Tableau5[[#This Row],[Numéro]],TableauBande[],3,0),"")</f>
        <v>R2</v>
      </c>
      <c r="J222" s="1">
        <f>IFERROR(VLOOKUP(Tableau5[[#This Row],[Numéro]],TableauBande[],4,0),"")</f>
        <v>1</v>
      </c>
      <c r="K222" s="1">
        <f>IFERROR(VLOOKUP(Tableau5[[#This Row],[Numéro]],TableauBande[],5,0),"")</f>
        <v>0.98</v>
      </c>
      <c r="L222" s="1">
        <f>IFERROR(VLOOKUP(Tableau5[[#This Row],[Numéro]],TableauBande[],6,0),"")</f>
        <v>0.87</v>
      </c>
      <c r="M222" s="28">
        <f>IFERROR(VLOOKUP(Tableau5[[#This Row],[Numéro]],TableauBande[],7,0),"")</f>
        <v>2023</v>
      </c>
      <c r="N222" s="1" t="str">
        <f>IFERROR(VLOOKUP(Tableau5[[#This Row],[Numéro]],Tableau3Bandes[],3,0),"")</f>
        <v>R2</v>
      </c>
      <c r="O222" s="1">
        <f>IFERROR(VLOOKUP(Tableau5[[#This Row],[Numéro]],Tableau3Bandes[],4,0),"")</f>
        <v>1</v>
      </c>
      <c r="P222" s="1">
        <f>IFERROR(VLOOKUP(Tableau5[[#This Row],[Numéro]],Tableau3Bandes[],5,0),"")</f>
        <v>0.23699999999999999</v>
      </c>
      <c r="Q222" s="1">
        <f>IFERROR(VLOOKUP(Tableau5[[#This Row],[Numéro]],Tableau3Bandes[],6,0),"")</f>
        <v>0.20399999999999999</v>
      </c>
      <c r="R222" s="1">
        <f>IFERROR(VLOOKUP(Tableau5[[#This Row],[Numéro]],Tableau3Bandes[],7,0),"")</f>
        <v>2011</v>
      </c>
      <c r="S222" s="28" t="str">
        <f>IFERROR(VLOOKUP(Tableau5[[#This Row],[Numéro]],TableauClass2025[],3,0),"")</f>
        <v/>
      </c>
      <c r="T222" s="27" t="str">
        <f>IFERROR(VLOOKUP(Tableau5[[#This Row],[Numéro]],TableauCadre[],3,0),"")</f>
        <v/>
      </c>
      <c r="U222" s="1" t="str">
        <f>IFERROR(VLOOKUP(Tableau5[[#This Row],[Numéro]],TableauCadre[],4,0),"")</f>
        <v/>
      </c>
      <c r="V222" s="1" t="str">
        <f>IFERROR(VLOOKUP(Tableau5[[#This Row],[Numéro]],TableauCadre[],5,0),"")</f>
        <v/>
      </c>
      <c r="W222" s="1" t="str">
        <f>IFERROR(VLOOKUP(Tableau5[[#This Row],[Numéro]],TableauCadre[],6,0),"")</f>
        <v/>
      </c>
      <c r="X222" s="28" t="str">
        <f>IFERROR(VLOOKUP(Tableau5[[#This Row],[Numéro]],TableauCadre[],7,0),"")</f>
        <v/>
      </c>
    </row>
    <row r="223" spans="1:24" hidden="1" x14ac:dyDescent="0.25">
      <c r="A223" s="1" t="str">
        <f>IF(double!T220=0,"",double!T220)</f>
        <v>130948 M</v>
      </c>
      <c r="B223" s="1" t="str">
        <f>IF(Tableau5[[#This Row],[Numéro]]="","",double!U220)</f>
        <v>COURTOT ADRIEN</v>
      </c>
      <c r="C223" s="23" t="str">
        <f>double!V220</f>
        <v>01041 – COLMAR BILLARD CLUB 71</v>
      </c>
      <c r="D223" s="27" t="str">
        <f>IFERROR(VLOOKUP(Tableau5[[#This Row],[Numéro]],TableauLibre[],3,0),"")</f>
        <v xml:space="preserve">R2 </v>
      </c>
      <c r="E223" s="1">
        <f>IFERROR(VLOOKUP(Tableau5[[#This Row],[Numéro]],TableauLibre[],4,0),"")</f>
        <v>1</v>
      </c>
      <c r="F223" s="1">
        <f>IFERROR(VLOOKUP(Tableau5[[#This Row],[Numéro]],TableauLibre[],5,0),"")</f>
        <v>3.28</v>
      </c>
      <c r="G223" s="1">
        <f>IFERROR(VLOOKUP(Tableau5[[#This Row],[Numéro]],TableauLibre[],6,0),"")</f>
        <v>2.62</v>
      </c>
      <c r="H223" s="28">
        <f>IFERROR(VLOOKUP(Tableau5[[#This Row],[Numéro]],TableauLibre[],7,0),"")</f>
        <v>2016</v>
      </c>
      <c r="I223" s="27" t="str">
        <f>IFERROR(VLOOKUP(Tableau5[[#This Row],[Numéro]],TableauBande[],3,0),"")</f>
        <v>N3</v>
      </c>
      <c r="J223" s="1">
        <f>IFERROR(VLOOKUP(Tableau5[[#This Row],[Numéro]],TableauBande[],4,0),"")</f>
        <v>1</v>
      </c>
      <c r="K223" s="1">
        <f>IFERROR(VLOOKUP(Tableau5[[#This Row],[Numéro]],TableauBande[],5,0),"")</f>
        <v>1.85</v>
      </c>
      <c r="L223" s="1">
        <f>IFERROR(VLOOKUP(Tableau5[[#This Row],[Numéro]],TableauBande[],6,0),"")</f>
        <v>1.65</v>
      </c>
      <c r="M223" s="28">
        <f>IFERROR(VLOOKUP(Tableau5[[#This Row],[Numéro]],TableauBande[],7,0),"")</f>
        <v>2021</v>
      </c>
      <c r="N223" s="1" t="str">
        <f>IFERROR(VLOOKUP(Tableau5[[#This Row],[Numéro]],Tableau3Bandes[],3,0),"")</f>
        <v>N1</v>
      </c>
      <c r="O223" s="1">
        <f>IFERROR(VLOOKUP(Tableau5[[#This Row],[Numéro]],Tableau3Bandes[],4,0),"")</f>
        <v>1</v>
      </c>
      <c r="P223" s="1" t="str">
        <f>IFERROR(VLOOKUP(Tableau5[[#This Row],[Numéro]],Tableau3Bandes[],5,0),"")</f>
        <v>—</v>
      </c>
      <c r="Q223" s="1">
        <f>IFERROR(VLOOKUP(Tableau5[[#This Row],[Numéro]],Tableau3Bandes[],6,0),"")</f>
        <v>0.79</v>
      </c>
      <c r="R223" s="1">
        <f>IFERROR(VLOOKUP(Tableau5[[#This Row],[Numéro]],Tableau3Bandes[],7,0),"")</f>
        <v>2025</v>
      </c>
      <c r="S223" s="28">
        <f>IFERROR(VLOOKUP(Tableau5[[#This Row],[Numéro]],TableauClass2025[],3,0),"")</f>
        <v>835</v>
      </c>
      <c r="T223" s="27" t="str">
        <f>IFERROR(VLOOKUP(Tableau5[[#This Row],[Numéro]],TableauCadre[],3,0),"")</f>
        <v xml:space="preserve">R1 </v>
      </c>
      <c r="U223" s="1">
        <f>IFERROR(VLOOKUP(Tableau5[[#This Row],[Numéro]],TableauCadre[],4,0),"")</f>
        <v>1</v>
      </c>
      <c r="V223" s="1">
        <f>IFERROR(VLOOKUP(Tableau5[[#This Row],[Numéro]],TableauCadre[],5,0),"")</f>
        <v>3.8</v>
      </c>
      <c r="W223" s="1">
        <f>IFERROR(VLOOKUP(Tableau5[[#This Row],[Numéro]],TableauCadre[],6,0),"")</f>
        <v>3.04</v>
      </c>
      <c r="X223" s="28">
        <f>IFERROR(VLOOKUP(Tableau5[[#This Row],[Numéro]],TableauCadre[],7,0),"")</f>
        <v>2021</v>
      </c>
    </row>
    <row r="224" spans="1:24" hidden="1" x14ac:dyDescent="0.25">
      <c r="A224" s="1" t="str">
        <f>IF(double!T221=0,"",double!T221)</f>
        <v>150129 J</v>
      </c>
      <c r="B224" s="1" t="str">
        <f>IF(Tableau5[[#This Row],[Numéro]]="","",double!U221)</f>
        <v>CRAINCOURT CAMERON</v>
      </c>
      <c r="C224" s="23" t="str">
        <f>double!V221</f>
        <v>11029 – BILLARD CLUB MUSSIPONTAIN</v>
      </c>
      <c r="D224" s="27" t="str">
        <f>IFERROR(VLOOKUP(Tableau5[[#This Row],[Numéro]],TableauLibre[],3,0),"")</f>
        <v>R4</v>
      </c>
      <c r="E224" s="1">
        <f>IFERROR(VLOOKUP(Tableau5[[#This Row],[Numéro]],TableauLibre[],4,0),"")</f>
        <v>1</v>
      </c>
      <c r="F224" s="1">
        <f>IFERROR(VLOOKUP(Tableau5[[#This Row],[Numéro]],TableauLibre[],5,0),"")</f>
        <v>0.35</v>
      </c>
      <c r="G224" s="1">
        <f>IFERROR(VLOOKUP(Tableau5[[#This Row],[Numéro]],TableauLibre[],6,0),"")</f>
        <v>0.28000000000000003</v>
      </c>
      <c r="H224" s="28">
        <f>IFERROR(VLOOKUP(Tableau5[[#This Row],[Numéro]],TableauLibre[],7,0),"")</f>
        <v>2015</v>
      </c>
      <c r="I224" s="27" t="str">
        <f>IFERROR(VLOOKUP(Tableau5[[#This Row],[Numéro]],TableauBande[],3,0),"")</f>
        <v/>
      </c>
      <c r="J224" s="1" t="str">
        <f>IFERROR(VLOOKUP(Tableau5[[#This Row],[Numéro]],TableauBande[],4,0),"")</f>
        <v/>
      </c>
      <c r="K224" s="1" t="str">
        <f>IFERROR(VLOOKUP(Tableau5[[#This Row],[Numéro]],TableauBande[],5,0),"")</f>
        <v/>
      </c>
      <c r="L224" s="1" t="str">
        <f>IFERROR(VLOOKUP(Tableau5[[#This Row],[Numéro]],TableauBande[],6,0),"")</f>
        <v/>
      </c>
      <c r="M224" s="28" t="str">
        <f>IFERROR(VLOOKUP(Tableau5[[#This Row],[Numéro]],TableauBande[],7,0),"")</f>
        <v/>
      </c>
      <c r="N224" s="1" t="str">
        <f>IFERROR(VLOOKUP(Tableau5[[#This Row],[Numéro]],Tableau3Bandes[],3,0),"")</f>
        <v/>
      </c>
      <c r="O224" s="1" t="str">
        <f>IFERROR(VLOOKUP(Tableau5[[#This Row],[Numéro]],Tableau3Bandes[],4,0),"")</f>
        <v/>
      </c>
      <c r="P224" s="1" t="str">
        <f>IFERROR(VLOOKUP(Tableau5[[#This Row],[Numéro]],Tableau3Bandes[],5,0),"")</f>
        <v/>
      </c>
      <c r="Q224" s="1" t="str">
        <f>IFERROR(VLOOKUP(Tableau5[[#This Row],[Numéro]],Tableau3Bandes[],6,0),"")</f>
        <v/>
      </c>
      <c r="R224" s="1" t="str">
        <f>IFERROR(VLOOKUP(Tableau5[[#This Row],[Numéro]],Tableau3Bandes[],7,0),"")</f>
        <v/>
      </c>
      <c r="S224" s="28" t="str">
        <f>IFERROR(VLOOKUP(Tableau5[[#This Row],[Numéro]],TableauClass2025[],3,0),"")</f>
        <v/>
      </c>
      <c r="T224" s="27" t="str">
        <f>IFERROR(VLOOKUP(Tableau5[[#This Row],[Numéro]],TableauCadre[],3,0),"")</f>
        <v/>
      </c>
      <c r="U224" s="1" t="str">
        <f>IFERROR(VLOOKUP(Tableau5[[#This Row],[Numéro]],TableauCadre[],4,0),"")</f>
        <v/>
      </c>
      <c r="V224" s="1" t="str">
        <f>IFERROR(VLOOKUP(Tableau5[[#This Row],[Numéro]],TableauCadre[],5,0),"")</f>
        <v/>
      </c>
      <c r="W224" s="1" t="str">
        <f>IFERROR(VLOOKUP(Tableau5[[#This Row],[Numéro]],TableauCadre[],6,0),"")</f>
        <v/>
      </c>
      <c r="X224" s="28" t="str">
        <f>IFERROR(VLOOKUP(Tableau5[[#This Row],[Numéro]],TableauCadre[],7,0),"")</f>
        <v/>
      </c>
    </row>
    <row r="225" spans="1:24" hidden="1" x14ac:dyDescent="0.25">
      <c r="A225" s="1" t="str">
        <f>IF(double!T222=0,"",double!T222)</f>
        <v>178211 H</v>
      </c>
      <c r="B225" s="1" t="str">
        <f>IF(Tableau5[[#This Row],[Numéro]]="","",double!U222)</f>
        <v>CREUSAT VALERIE</v>
      </c>
      <c r="C225" s="23" t="str">
        <f>double!V222</f>
        <v>11029 – BILLARD CLUB MUSSIPONTAIN</v>
      </c>
      <c r="D225" s="27" t="str">
        <f>IFERROR(VLOOKUP(Tableau5[[#This Row],[Numéro]],TableauLibre[],3,0),"")</f>
        <v>R4</v>
      </c>
      <c r="E225" s="1">
        <f>IFERROR(VLOOKUP(Tableau5[[#This Row],[Numéro]],TableauLibre[],4,0),"")</f>
        <v>1</v>
      </c>
      <c r="F225" s="1">
        <f>IFERROR(VLOOKUP(Tableau5[[#This Row],[Numéro]],TableauLibre[],5,0),"")</f>
        <v>0.46</v>
      </c>
      <c r="G225" s="1">
        <f>IFERROR(VLOOKUP(Tableau5[[#This Row],[Numéro]],TableauLibre[],6,0),"")</f>
        <v>0.37</v>
      </c>
      <c r="H225" s="28">
        <f>IFERROR(VLOOKUP(Tableau5[[#This Row],[Numéro]],TableauLibre[],7,0),"")</f>
        <v>2025</v>
      </c>
      <c r="I225" s="27" t="str">
        <f>IFERROR(VLOOKUP(Tableau5[[#This Row],[Numéro]],TableauBande[],3,0),"")</f>
        <v/>
      </c>
      <c r="J225" s="1" t="str">
        <f>IFERROR(VLOOKUP(Tableau5[[#This Row],[Numéro]],TableauBande[],4,0),"")</f>
        <v/>
      </c>
      <c r="K225" s="1" t="str">
        <f>IFERROR(VLOOKUP(Tableau5[[#This Row],[Numéro]],TableauBande[],5,0),"")</f>
        <v/>
      </c>
      <c r="L225" s="1" t="str">
        <f>IFERROR(VLOOKUP(Tableau5[[#This Row],[Numéro]],TableauBande[],6,0),"")</f>
        <v/>
      </c>
      <c r="M225" s="28" t="str">
        <f>IFERROR(VLOOKUP(Tableau5[[#This Row],[Numéro]],TableauBande[],7,0),"")</f>
        <v/>
      </c>
      <c r="N225" s="1" t="str">
        <f>IFERROR(VLOOKUP(Tableau5[[#This Row],[Numéro]],Tableau3Bandes[],3,0),"")</f>
        <v/>
      </c>
      <c r="O225" s="1" t="str">
        <f>IFERROR(VLOOKUP(Tableau5[[#This Row],[Numéro]],Tableau3Bandes[],4,0),"")</f>
        <v/>
      </c>
      <c r="P225" s="1" t="str">
        <f>IFERROR(VLOOKUP(Tableau5[[#This Row],[Numéro]],Tableau3Bandes[],5,0),"")</f>
        <v/>
      </c>
      <c r="Q225" s="1" t="str">
        <f>IFERROR(VLOOKUP(Tableau5[[#This Row],[Numéro]],Tableau3Bandes[],6,0),"")</f>
        <v/>
      </c>
      <c r="R225" s="1" t="str">
        <f>IFERROR(VLOOKUP(Tableau5[[#This Row],[Numéro]],Tableau3Bandes[],7,0),"")</f>
        <v/>
      </c>
      <c r="S225" s="28" t="str">
        <f>IFERROR(VLOOKUP(Tableau5[[#This Row],[Numéro]],TableauClass2025[],3,0),"")</f>
        <v/>
      </c>
      <c r="T225" s="27" t="str">
        <f>IFERROR(VLOOKUP(Tableau5[[#This Row],[Numéro]],TableauCadre[],3,0),"")</f>
        <v/>
      </c>
      <c r="U225" s="1" t="str">
        <f>IFERROR(VLOOKUP(Tableau5[[#This Row],[Numéro]],TableauCadre[],4,0),"")</f>
        <v/>
      </c>
      <c r="V225" s="1" t="str">
        <f>IFERROR(VLOOKUP(Tableau5[[#This Row],[Numéro]],TableauCadre[],5,0),"")</f>
        <v/>
      </c>
      <c r="W225" s="1" t="str">
        <f>IFERROR(VLOOKUP(Tableau5[[#This Row],[Numéro]],TableauCadre[],6,0),"")</f>
        <v/>
      </c>
      <c r="X225" s="28" t="str">
        <f>IFERROR(VLOOKUP(Tableau5[[#This Row],[Numéro]],TableauCadre[],7,0),"")</f>
        <v/>
      </c>
    </row>
    <row r="226" spans="1:24" x14ac:dyDescent="0.25">
      <c r="A226" s="1" t="str">
        <f>IF(double!T182=0,"",double!T182)</f>
        <v>107144 Y</v>
      </c>
      <c r="B226" s="1" t="str">
        <f>IF(Tableau5[[#This Row],[Numéro]]="","",double!U182)</f>
        <v>CHIODIN BERNARD</v>
      </c>
      <c r="C226" s="23" t="str">
        <f>double!V182</f>
        <v>11013 – BILLARD CLUB METZ</v>
      </c>
      <c r="D226" s="27" t="str">
        <f>IFERROR(VLOOKUP(Tableau5[[#This Row],[Numéro]],TableauLibre[],3,0),"")</f>
        <v>R3</v>
      </c>
      <c r="E226" s="1">
        <f>IFERROR(VLOOKUP(Tableau5[[#This Row],[Numéro]],TableauLibre[],4,0),"")</f>
        <v>1</v>
      </c>
      <c r="F226" s="1">
        <f>IFERROR(VLOOKUP(Tableau5[[#This Row],[Numéro]],TableauLibre[],5,0),"")</f>
        <v>1.33</v>
      </c>
      <c r="G226" s="1">
        <f>IFERROR(VLOOKUP(Tableau5[[#This Row],[Numéro]],TableauLibre[],6,0),"")</f>
        <v>1.06</v>
      </c>
      <c r="H226" s="28">
        <f>IFERROR(VLOOKUP(Tableau5[[#This Row],[Numéro]],TableauLibre[],7,0),"")</f>
        <v>2025</v>
      </c>
      <c r="I226" s="27" t="str">
        <f>IFERROR(VLOOKUP(Tableau5[[#This Row],[Numéro]],TableauBande[],3,0),"")</f>
        <v/>
      </c>
      <c r="J226" s="1" t="str">
        <f>IFERROR(VLOOKUP(Tableau5[[#This Row],[Numéro]],TableauBande[],4,0),"")</f>
        <v/>
      </c>
      <c r="K226" s="1" t="str">
        <f>IFERROR(VLOOKUP(Tableau5[[#This Row],[Numéro]],TableauBande[],5,0),"")</f>
        <v/>
      </c>
      <c r="L226" s="1" t="str">
        <f>IFERROR(VLOOKUP(Tableau5[[#This Row],[Numéro]],TableauBande[],6,0),"")</f>
        <v/>
      </c>
      <c r="M226" s="28" t="str">
        <f>IFERROR(VLOOKUP(Tableau5[[#This Row],[Numéro]],TableauBande[],7,0),"")</f>
        <v/>
      </c>
      <c r="N226" s="1" t="str">
        <f>IFERROR(VLOOKUP(Tableau5[[#This Row],[Numéro]],Tableau3Bandes[],3,0),"")</f>
        <v>R2</v>
      </c>
      <c r="O226" s="1">
        <f>IFERROR(VLOOKUP(Tableau5[[#This Row],[Numéro]],Tableau3Bandes[],4,0),"")</f>
        <v>1</v>
      </c>
      <c r="P226" s="1">
        <f>IFERROR(VLOOKUP(Tableau5[[#This Row],[Numéro]],Tableau3Bandes[],5,0),"")</f>
        <v>0.20599999999999999</v>
      </c>
      <c r="Q226" s="1">
        <f>IFERROR(VLOOKUP(Tableau5[[#This Row],[Numéro]],Tableau3Bandes[],6,0),"")</f>
        <v>0.17699999999999999</v>
      </c>
      <c r="R226" s="1">
        <f>IFERROR(VLOOKUP(Tableau5[[#This Row],[Numéro]],Tableau3Bandes[],7,0),"")</f>
        <v>2022</v>
      </c>
      <c r="S226" s="28" t="str">
        <f>IFERROR(VLOOKUP(Tableau5[[#This Row],[Numéro]],TableauClass2025[],3,0),"")</f>
        <v/>
      </c>
      <c r="T226" s="27" t="str">
        <f>IFERROR(VLOOKUP(Tableau5[[#This Row],[Numéro]],TableauCadre[],3,0),"")</f>
        <v/>
      </c>
      <c r="U226" s="1" t="str">
        <f>IFERROR(VLOOKUP(Tableau5[[#This Row],[Numéro]],TableauCadre[],4,0),"")</f>
        <v/>
      </c>
      <c r="V226" s="1" t="str">
        <f>IFERROR(VLOOKUP(Tableau5[[#This Row],[Numéro]],TableauCadre[],5,0),"")</f>
        <v/>
      </c>
      <c r="W226" s="1" t="str">
        <f>IFERROR(VLOOKUP(Tableau5[[#This Row],[Numéro]],TableauCadre[],6,0),"")</f>
        <v/>
      </c>
      <c r="X226" s="28" t="str">
        <f>IFERROR(VLOOKUP(Tableau5[[#This Row],[Numéro]],TableauCadre[],7,0),"")</f>
        <v/>
      </c>
    </row>
    <row r="227" spans="1:24" hidden="1" x14ac:dyDescent="0.25">
      <c r="A227" s="1" t="str">
        <f>IF(double!T224=0,"",double!T224)</f>
        <v>120534 Y</v>
      </c>
      <c r="B227" s="1" t="str">
        <f>IF(Tableau5[[#This Row],[Numéro]]="","",double!U224)</f>
        <v>CRUSSIERE SERGE</v>
      </c>
      <c r="C227" s="23" t="str">
        <f>double!V224</f>
        <v>11023 – BILLARD CLUB NEUVES MAISONS</v>
      </c>
      <c r="D227" s="27" t="str">
        <f>IFERROR(VLOOKUP(Tableau5[[#This Row],[Numéro]],TableauLibre[],3,0),"")</f>
        <v>R2</v>
      </c>
      <c r="E227" s="1">
        <f>IFERROR(VLOOKUP(Tableau5[[#This Row],[Numéro]],TableauLibre[],4,0),"")</f>
        <v>1</v>
      </c>
      <c r="F227" s="1">
        <f>IFERROR(VLOOKUP(Tableau5[[#This Row],[Numéro]],TableauLibre[],5,0),"")</f>
        <v>2.71</v>
      </c>
      <c r="G227" s="1">
        <f>IFERROR(VLOOKUP(Tableau5[[#This Row],[Numéro]],TableauLibre[],6,0),"")</f>
        <v>2.17</v>
      </c>
      <c r="H227" s="28">
        <f>IFERROR(VLOOKUP(Tableau5[[#This Row],[Numéro]],TableauLibre[],7,0),"")</f>
        <v>2025</v>
      </c>
      <c r="I227" s="27" t="str">
        <f>IFERROR(VLOOKUP(Tableau5[[#This Row],[Numéro]],TableauBande[],3,0),"")</f>
        <v>R1</v>
      </c>
      <c r="J227" s="1">
        <f>IFERROR(VLOOKUP(Tableau5[[#This Row],[Numéro]],TableauBande[],4,0),"")</f>
        <v>1</v>
      </c>
      <c r="K227" s="1">
        <f>IFERROR(VLOOKUP(Tableau5[[#This Row],[Numéro]],TableauBande[],5,0),"")</f>
        <v>1.22</v>
      </c>
      <c r="L227" s="1">
        <f>IFERROR(VLOOKUP(Tableau5[[#This Row],[Numéro]],TableauBande[],6,0),"")</f>
        <v>1.0900000000000001</v>
      </c>
      <c r="M227" s="28">
        <f>IFERROR(VLOOKUP(Tableau5[[#This Row],[Numéro]],TableauBande[],7,0),"")</f>
        <v>2025</v>
      </c>
      <c r="N227" s="1" t="str">
        <f>IFERROR(VLOOKUP(Tableau5[[#This Row],[Numéro]],Tableau3Bandes[],3,0),"")</f>
        <v>N3</v>
      </c>
      <c r="O227" s="1">
        <f>IFERROR(VLOOKUP(Tableau5[[#This Row],[Numéro]],Tableau3Bandes[],4,0),"")</f>
        <v>1</v>
      </c>
      <c r="P227" s="1">
        <f>IFERROR(VLOOKUP(Tableau5[[#This Row],[Numéro]],Tableau3Bandes[],5,0),"")</f>
        <v>0.442</v>
      </c>
      <c r="Q227" s="1">
        <f>IFERROR(VLOOKUP(Tableau5[[#This Row],[Numéro]],Tableau3Bandes[],6,0),"")</f>
        <v>0.38</v>
      </c>
      <c r="R227" s="1">
        <f>IFERROR(VLOOKUP(Tableau5[[#This Row],[Numéro]],Tableau3Bandes[],7,0),"")</f>
        <v>2025</v>
      </c>
      <c r="S227" s="28">
        <f>IFERROR(VLOOKUP(Tableau5[[#This Row],[Numéro]],TableauClass2025[],3,0),"")</f>
        <v>381</v>
      </c>
      <c r="T227" s="27" t="str">
        <f>IFERROR(VLOOKUP(Tableau5[[#This Row],[Numéro]],TableauCadre[],3,0),"")</f>
        <v/>
      </c>
      <c r="U227" s="1" t="str">
        <f>IFERROR(VLOOKUP(Tableau5[[#This Row],[Numéro]],TableauCadre[],4,0),"")</f>
        <v/>
      </c>
      <c r="V227" s="1" t="str">
        <f>IFERROR(VLOOKUP(Tableau5[[#This Row],[Numéro]],TableauCadre[],5,0),"")</f>
        <v/>
      </c>
      <c r="W227" s="1" t="str">
        <f>IFERROR(VLOOKUP(Tableau5[[#This Row],[Numéro]],TableauCadre[],6,0),"")</f>
        <v/>
      </c>
      <c r="X227" s="28" t="str">
        <f>IFERROR(VLOOKUP(Tableau5[[#This Row],[Numéro]],TableauCadre[],7,0),"")</f>
        <v/>
      </c>
    </row>
    <row r="228" spans="1:24" hidden="1" x14ac:dyDescent="0.25">
      <c r="A228" s="1" t="str">
        <f>IF(double!T225=0,"",double!T225)</f>
        <v>136231 R</v>
      </c>
      <c r="B228" s="1" t="str">
        <f>IF(Tableau5[[#This Row],[Numéro]]="","",double!U225)</f>
        <v>CUCCIA ALLAN</v>
      </c>
      <c r="C228" s="23" t="str">
        <f>double!V225</f>
        <v>11078 – BILLARD CLUB DE BRIEY</v>
      </c>
      <c r="D228" s="27" t="str">
        <f>IFERROR(VLOOKUP(Tableau5[[#This Row],[Numéro]],TableauLibre[],3,0),"")</f>
        <v>R4</v>
      </c>
      <c r="E228" s="1">
        <f>IFERROR(VLOOKUP(Tableau5[[#This Row],[Numéro]],TableauLibre[],4,0),"")</f>
        <v>1</v>
      </c>
      <c r="F228" s="1">
        <f>IFERROR(VLOOKUP(Tableau5[[#This Row],[Numéro]],TableauLibre[],5,0),"")</f>
        <v>0.3</v>
      </c>
      <c r="G228" s="1">
        <f>IFERROR(VLOOKUP(Tableau5[[#This Row],[Numéro]],TableauLibre[],6,0),"")</f>
        <v>0.24</v>
      </c>
      <c r="H228" s="28">
        <f>IFERROR(VLOOKUP(Tableau5[[#This Row],[Numéro]],TableauLibre[],7,0),"")</f>
        <v>2009</v>
      </c>
      <c r="I228" s="27" t="str">
        <f>IFERROR(VLOOKUP(Tableau5[[#This Row],[Numéro]],TableauBande[],3,0),"")</f>
        <v/>
      </c>
      <c r="J228" s="1" t="str">
        <f>IFERROR(VLOOKUP(Tableau5[[#This Row],[Numéro]],TableauBande[],4,0),"")</f>
        <v/>
      </c>
      <c r="K228" s="1" t="str">
        <f>IFERROR(VLOOKUP(Tableau5[[#This Row],[Numéro]],TableauBande[],5,0),"")</f>
        <v/>
      </c>
      <c r="L228" s="1" t="str">
        <f>IFERROR(VLOOKUP(Tableau5[[#This Row],[Numéro]],TableauBande[],6,0),"")</f>
        <v/>
      </c>
      <c r="M228" s="28" t="str">
        <f>IFERROR(VLOOKUP(Tableau5[[#This Row],[Numéro]],TableauBande[],7,0),"")</f>
        <v/>
      </c>
      <c r="N228" s="1" t="str">
        <f>IFERROR(VLOOKUP(Tableau5[[#This Row],[Numéro]],Tableau3Bandes[],3,0),"")</f>
        <v/>
      </c>
      <c r="O228" s="1" t="str">
        <f>IFERROR(VLOOKUP(Tableau5[[#This Row],[Numéro]],Tableau3Bandes[],4,0),"")</f>
        <v/>
      </c>
      <c r="P228" s="1" t="str">
        <f>IFERROR(VLOOKUP(Tableau5[[#This Row],[Numéro]],Tableau3Bandes[],5,0),"")</f>
        <v/>
      </c>
      <c r="Q228" s="1" t="str">
        <f>IFERROR(VLOOKUP(Tableau5[[#This Row],[Numéro]],Tableau3Bandes[],6,0),"")</f>
        <v/>
      </c>
      <c r="R228" s="1" t="str">
        <f>IFERROR(VLOOKUP(Tableau5[[#This Row],[Numéro]],Tableau3Bandes[],7,0),"")</f>
        <v/>
      </c>
      <c r="S228" s="28" t="str">
        <f>IFERROR(VLOOKUP(Tableau5[[#This Row],[Numéro]],TableauClass2025[],3,0),"")</f>
        <v/>
      </c>
      <c r="T228" s="27" t="str">
        <f>IFERROR(VLOOKUP(Tableau5[[#This Row],[Numéro]],TableauCadre[],3,0),"")</f>
        <v/>
      </c>
      <c r="U228" s="1" t="str">
        <f>IFERROR(VLOOKUP(Tableau5[[#This Row],[Numéro]],TableauCadre[],4,0),"")</f>
        <v/>
      </c>
      <c r="V228" s="1" t="str">
        <f>IFERROR(VLOOKUP(Tableau5[[#This Row],[Numéro]],TableauCadre[],5,0),"")</f>
        <v/>
      </c>
      <c r="W228" s="1" t="str">
        <f>IFERROR(VLOOKUP(Tableau5[[#This Row],[Numéro]],TableauCadre[],6,0),"")</f>
        <v/>
      </c>
      <c r="X228" s="28" t="str">
        <f>IFERROR(VLOOKUP(Tableau5[[#This Row],[Numéro]],TableauCadre[],7,0),"")</f>
        <v/>
      </c>
    </row>
    <row r="229" spans="1:24" hidden="1" x14ac:dyDescent="0.25">
      <c r="A229" s="1" t="str">
        <f>IF(double!T226=0,"",double!T226)</f>
        <v>139301 T</v>
      </c>
      <c r="B229" s="1" t="str">
        <f>IF(Tableau5[[#This Row],[Numéro]]="","",double!U226)</f>
        <v>CUCCIA VALENTIN</v>
      </c>
      <c r="C229" s="23" t="str">
        <f>double!V226</f>
        <v>11078 – BILLARD CLUB DE BRIEY</v>
      </c>
      <c r="D229" s="27" t="str">
        <f>IFERROR(VLOOKUP(Tableau5[[#This Row],[Numéro]],TableauLibre[],3,0),"")</f>
        <v>R4</v>
      </c>
      <c r="E229" s="1">
        <f>IFERROR(VLOOKUP(Tableau5[[#This Row],[Numéro]],TableauLibre[],4,0),"")</f>
        <v>1</v>
      </c>
      <c r="F229" s="1">
        <f>IFERROR(VLOOKUP(Tableau5[[#This Row],[Numéro]],TableauLibre[],5,0),"")</f>
        <v>0.4</v>
      </c>
      <c r="G229" s="1">
        <f>IFERROR(VLOOKUP(Tableau5[[#This Row],[Numéro]],TableauLibre[],6,0),"")</f>
        <v>0.32</v>
      </c>
      <c r="H229" s="28">
        <f>IFERROR(VLOOKUP(Tableau5[[#This Row],[Numéro]],TableauLibre[],7,0),"")</f>
        <v>2013</v>
      </c>
      <c r="I229" s="27" t="str">
        <f>IFERROR(VLOOKUP(Tableau5[[#This Row],[Numéro]],TableauBande[],3,0),"")</f>
        <v/>
      </c>
      <c r="J229" s="1" t="str">
        <f>IFERROR(VLOOKUP(Tableau5[[#This Row],[Numéro]],TableauBande[],4,0),"")</f>
        <v/>
      </c>
      <c r="K229" s="1" t="str">
        <f>IFERROR(VLOOKUP(Tableau5[[#This Row],[Numéro]],TableauBande[],5,0),"")</f>
        <v/>
      </c>
      <c r="L229" s="1" t="str">
        <f>IFERROR(VLOOKUP(Tableau5[[#This Row],[Numéro]],TableauBande[],6,0),"")</f>
        <v/>
      </c>
      <c r="M229" s="28" t="str">
        <f>IFERROR(VLOOKUP(Tableau5[[#This Row],[Numéro]],TableauBande[],7,0),"")</f>
        <v/>
      </c>
      <c r="N229" s="1" t="str">
        <f>IFERROR(VLOOKUP(Tableau5[[#This Row],[Numéro]],Tableau3Bandes[],3,0),"")</f>
        <v/>
      </c>
      <c r="O229" s="1" t="str">
        <f>IFERROR(VLOOKUP(Tableau5[[#This Row],[Numéro]],Tableau3Bandes[],4,0),"")</f>
        <v/>
      </c>
      <c r="P229" s="1" t="str">
        <f>IFERROR(VLOOKUP(Tableau5[[#This Row],[Numéro]],Tableau3Bandes[],5,0),"")</f>
        <v/>
      </c>
      <c r="Q229" s="1" t="str">
        <f>IFERROR(VLOOKUP(Tableau5[[#This Row],[Numéro]],Tableau3Bandes[],6,0),"")</f>
        <v/>
      </c>
      <c r="R229" s="1" t="str">
        <f>IFERROR(VLOOKUP(Tableau5[[#This Row],[Numéro]],Tableau3Bandes[],7,0),"")</f>
        <v/>
      </c>
      <c r="S229" s="28" t="str">
        <f>IFERROR(VLOOKUP(Tableau5[[#This Row],[Numéro]],TableauClass2025[],3,0),"")</f>
        <v/>
      </c>
      <c r="T229" s="27" t="str">
        <f>IFERROR(VLOOKUP(Tableau5[[#This Row],[Numéro]],TableauCadre[],3,0),"")</f>
        <v/>
      </c>
      <c r="U229" s="1" t="str">
        <f>IFERROR(VLOOKUP(Tableau5[[#This Row],[Numéro]],TableauCadre[],4,0),"")</f>
        <v/>
      </c>
      <c r="V229" s="1" t="str">
        <f>IFERROR(VLOOKUP(Tableau5[[#This Row],[Numéro]],TableauCadre[],5,0),"")</f>
        <v/>
      </c>
      <c r="W229" s="1" t="str">
        <f>IFERROR(VLOOKUP(Tableau5[[#This Row],[Numéro]],TableauCadre[],6,0),"")</f>
        <v/>
      </c>
      <c r="X229" s="28" t="str">
        <f>IFERROR(VLOOKUP(Tableau5[[#This Row],[Numéro]],TableauCadre[],7,0),"")</f>
        <v/>
      </c>
    </row>
    <row r="230" spans="1:24" hidden="1" x14ac:dyDescent="0.25">
      <c r="A230" s="1" t="str">
        <f>IF(double!T227=0,"",double!T227)</f>
        <v>015054 A</v>
      </c>
      <c r="B230" s="1" t="str">
        <f>IF(Tableau5[[#This Row],[Numéro]]="","",double!U227)</f>
        <v>CUNY DOMINIQUE</v>
      </c>
      <c r="C230" s="23" t="str">
        <f>double!V227</f>
        <v>11064 – BILLARD CLUB ELOYES</v>
      </c>
      <c r="D230" s="27" t="str">
        <f>IFERROR(VLOOKUP(Tableau5[[#This Row],[Numéro]],TableauLibre[],3,0),"")</f>
        <v>R3</v>
      </c>
      <c r="E230" s="1">
        <f>IFERROR(VLOOKUP(Tableau5[[#This Row],[Numéro]],TableauLibre[],4,0),"")</f>
        <v>1</v>
      </c>
      <c r="F230" s="1">
        <f>IFERROR(VLOOKUP(Tableau5[[#This Row],[Numéro]],TableauLibre[],5,0),"")</f>
        <v>1.58</v>
      </c>
      <c r="G230" s="1">
        <f>IFERROR(VLOOKUP(Tableau5[[#This Row],[Numéro]],TableauLibre[],6,0),"")</f>
        <v>1.26</v>
      </c>
      <c r="H230" s="28">
        <f>IFERROR(VLOOKUP(Tableau5[[#This Row],[Numéro]],TableauLibre[],7,0),"")</f>
        <v>2023</v>
      </c>
      <c r="I230" s="27" t="str">
        <f>IFERROR(VLOOKUP(Tableau5[[#This Row],[Numéro]],TableauBande[],3,0),"")</f>
        <v xml:space="preserve">R2 </v>
      </c>
      <c r="J230" s="1">
        <f>IFERROR(VLOOKUP(Tableau5[[#This Row],[Numéro]],TableauBande[],4,0),"")</f>
        <v>1</v>
      </c>
      <c r="K230" s="1">
        <f>IFERROR(VLOOKUP(Tableau5[[#This Row],[Numéro]],TableauBande[],5,0),"")</f>
        <v>0.9</v>
      </c>
      <c r="L230" s="1">
        <f>IFERROR(VLOOKUP(Tableau5[[#This Row],[Numéro]],TableauBande[],6,0),"")</f>
        <v>0.8</v>
      </c>
      <c r="M230" s="28">
        <f>IFERROR(VLOOKUP(Tableau5[[#This Row],[Numéro]],TableauBande[],7,0),"")</f>
        <v>2022</v>
      </c>
      <c r="N230" s="1" t="str">
        <f>IFERROR(VLOOKUP(Tableau5[[#This Row],[Numéro]],Tableau3Bandes[],3,0),"")</f>
        <v>R1</v>
      </c>
      <c r="O230" s="1">
        <f>IFERROR(VLOOKUP(Tableau5[[#This Row],[Numéro]],Tableau3Bandes[],4,0),"")</f>
        <v>1</v>
      </c>
      <c r="P230" s="1">
        <f>IFERROR(VLOOKUP(Tableau5[[#This Row],[Numéro]],Tableau3Bandes[],5,0),"")</f>
        <v>0.25800000000000001</v>
      </c>
      <c r="Q230" s="1">
        <f>IFERROR(VLOOKUP(Tableau5[[#This Row],[Numéro]],Tableau3Bandes[],6,0),"")</f>
        <v>0.222</v>
      </c>
      <c r="R230" s="1">
        <f>IFERROR(VLOOKUP(Tableau5[[#This Row],[Numéro]],Tableau3Bandes[],7,0),"")</f>
        <v>2024</v>
      </c>
      <c r="S230" s="28">
        <f>IFERROR(VLOOKUP(Tableau5[[#This Row],[Numéro]],TableauClass2025[],3,0),"")</f>
        <v>230</v>
      </c>
      <c r="T230" s="27" t="str">
        <f>IFERROR(VLOOKUP(Tableau5[[#This Row],[Numéro]],TableauCadre[],3,0),"")</f>
        <v>R1</v>
      </c>
      <c r="U230" s="1">
        <f>IFERROR(VLOOKUP(Tableau5[[#This Row],[Numéro]],TableauCadre[],4,0),"")</f>
        <v>1</v>
      </c>
      <c r="V230" s="1">
        <f>IFERROR(VLOOKUP(Tableau5[[#This Row],[Numéro]],TableauCadre[],5,0),"")</f>
        <v>1.88</v>
      </c>
      <c r="W230" s="1">
        <f>IFERROR(VLOOKUP(Tableau5[[#This Row],[Numéro]],TableauCadre[],6,0),"")</f>
        <v>1.5</v>
      </c>
      <c r="X230" s="28">
        <f>IFERROR(VLOOKUP(Tableau5[[#This Row],[Numéro]],TableauCadre[],7,0),"")</f>
        <v>2018</v>
      </c>
    </row>
    <row r="231" spans="1:24" hidden="1" x14ac:dyDescent="0.25">
      <c r="A231" s="1" t="str">
        <f>IF(double!T228=0,"",double!T228)</f>
        <v>156181 M</v>
      </c>
      <c r="B231" s="1" t="str">
        <f>IF(Tableau5[[#This Row],[Numéro]]="","",double!U228)</f>
        <v>CURE JEAN LUC</v>
      </c>
      <c r="C231" s="23" t="str">
        <f>double!V228</f>
        <v>11032 – BILLARD CLUB HOMECOURT</v>
      </c>
      <c r="D231" s="27" t="str">
        <f>IFERROR(VLOOKUP(Tableau5[[#This Row],[Numéro]],TableauLibre[],3,0),"")</f>
        <v xml:space="preserve">N2 </v>
      </c>
      <c r="E231" s="1">
        <f>IFERROR(VLOOKUP(Tableau5[[#This Row],[Numéro]],TableauLibre[],4,0),"")</f>
        <v>1</v>
      </c>
      <c r="F231" s="1" t="str">
        <f>IFERROR(VLOOKUP(Tableau5[[#This Row],[Numéro]],TableauLibre[],5,0),"")</f>
        <v>—</v>
      </c>
      <c r="G231" s="1">
        <f>IFERROR(VLOOKUP(Tableau5[[#This Row],[Numéro]],TableauLibre[],6,0),"")</f>
        <v>10.92</v>
      </c>
      <c r="H231" s="28">
        <f>IFERROR(VLOOKUP(Tableau5[[#This Row],[Numéro]],TableauLibre[],7,0),"")</f>
        <v>2017</v>
      </c>
      <c r="I231" s="27" t="str">
        <f>IFERROR(VLOOKUP(Tableau5[[#This Row],[Numéro]],TableauBande[],3,0),"")</f>
        <v xml:space="preserve">N2 </v>
      </c>
      <c r="J231" s="1">
        <f>IFERROR(VLOOKUP(Tableau5[[#This Row],[Numéro]],TableauBande[],4,0),"")</f>
        <v>1</v>
      </c>
      <c r="K231" s="1" t="str">
        <f>IFERROR(VLOOKUP(Tableau5[[#This Row],[Numéro]],TableauBande[],5,0),"")</f>
        <v>—</v>
      </c>
      <c r="L231" s="1">
        <f>IFERROR(VLOOKUP(Tableau5[[#This Row],[Numéro]],TableauBande[],6,0),"")</f>
        <v>2.33</v>
      </c>
      <c r="M231" s="28">
        <f>IFERROR(VLOOKUP(Tableau5[[#This Row],[Numéro]],TableauBande[],7,0),"")</f>
        <v>2016</v>
      </c>
      <c r="N231" s="1" t="str">
        <f>IFERROR(VLOOKUP(Tableau5[[#This Row],[Numéro]],Tableau3Bandes[],3,0),"")</f>
        <v xml:space="preserve">N3 </v>
      </c>
      <c r="O231" s="1">
        <f>IFERROR(VLOOKUP(Tableau5[[#This Row],[Numéro]],Tableau3Bandes[],4,0),"")</f>
        <v>1</v>
      </c>
      <c r="P231" s="1">
        <f>IFERROR(VLOOKUP(Tableau5[[#This Row],[Numéro]],Tableau3Bandes[],5,0),"")</f>
        <v>0.47399999999999998</v>
      </c>
      <c r="Q231" s="1">
        <f>IFERROR(VLOOKUP(Tableau5[[#This Row],[Numéro]],Tableau3Bandes[],6,0),"")</f>
        <v>0.40699999999999997</v>
      </c>
      <c r="R231" s="1">
        <f>IFERROR(VLOOKUP(Tableau5[[#This Row],[Numéro]],Tableau3Bandes[],7,0),"")</f>
        <v>2017</v>
      </c>
      <c r="S231" s="28" t="str">
        <f>IFERROR(VLOOKUP(Tableau5[[#This Row],[Numéro]],TableauClass2025[],3,0),"")</f>
        <v/>
      </c>
      <c r="T231" s="27" t="str">
        <f>IFERROR(VLOOKUP(Tableau5[[#This Row],[Numéro]],TableauCadre[],3,0),"")</f>
        <v>N2</v>
      </c>
      <c r="U231" s="1">
        <f>IFERROR(VLOOKUP(Tableau5[[#This Row],[Numéro]],TableauCadre[],4,0),"")</f>
        <v>1</v>
      </c>
      <c r="V231" s="1" t="str">
        <f>IFERROR(VLOOKUP(Tableau5[[#This Row],[Numéro]],TableauCadre[],5,0),"")</f>
        <v>—</v>
      </c>
      <c r="W231" s="1">
        <f>IFERROR(VLOOKUP(Tableau5[[#This Row],[Numéro]],TableauCadre[],6,0),"")</f>
        <v>7.55</v>
      </c>
      <c r="X231" s="28">
        <f>IFERROR(VLOOKUP(Tableau5[[#This Row],[Numéro]],TableauCadre[],7,0),"")</f>
        <v>2017</v>
      </c>
    </row>
    <row r="232" spans="1:24" hidden="1" x14ac:dyDescent="0.25">
      <c r="A232" s="1" t="str">
        <f>IF(double!T229=0,"",double!T229)</f>
        <v>156778 L</v>
      </c>
      <c r="B232" s="1" t="str">
        <f>IF(Tableau5[[#This Row],[Numéro]]="","",double!U229)</f>
        <v>CZEKALSKI GILLES</v>
      </c>
      <c r="C232" s="23" t="str">
        <f>double!V229</f>
        <v>01031 – B.C. ERSTEIN</v>
      </c>
      <c r="D232" s="27" t="str">
        <f>IFERROR(VLOOKUP(Tableau5[[#This Row],[Numéro]],TableauLibre[],3,0),"")</f>
        <v>R1</v>
      </c>
      <c r="E232" s="1">
        <f>IFERROR(VLOOKUP(Tableau5[[#This Row],[Numéro]],TableauLibre[],4,0),"")</f>
        <v>1</v>
      </c>
      <c r="F232" s="1">
        <f>IFERROR(VLOOKUP(Tableau5[[#This Row],[Numéro]],TableauLibre[],5,0),"")</f>
        <v>4.49</v>
      </c>
      <c r="G232" s="1">
        <f>IFERROR(VLOOKUP(Tableau5[[#This Row],[Numéro]],TableauLibre[],6,0),"")</f>
        <v>3.59</v>
      </c>
      <c r="H232" s="28">
        <f>IFERROR(VLOOKUP(Tableau5[[#This Row],[Numéro]],TableauLibre[],7,0),"")</f>
        <v>2025</v>
      </c>
      <c r="I232" s="27" t="str">
        <f>IFERROR(VLOOKUP(Tableau5[[#This Row],[Numéro]],TableauBande[],3,0),"")</f>
        <v>R1</v>
      </c>
      <c r="J232" s="1">
        <f>IFERROR(VLOOKUP(Tableau5[[#This Row],[Numéro]],TableauBande[],4,0),"")</f>
        <v>1</v>
      </c>
      <c r="K232" s="1">
        <f>IFERROR(VLOOKUP(Tableau5[[#This Row],[Numéro]],TableauBande[],5,0),"")</f>
        <v>1.45</v>
      </c>
      <c r="L232" s="1">
        <f>IFERROR(VLOOKUP(Tableau5[[#This Row],[Numéro]],TableauBande[],6,0),"")</f>
        <v>1.29</v>
      </c>
      <c r="M232" s="28">
        <f>IFERROR(VLOOKUP(Tableau5[[#This Row],[Numéro]],TableauBande[],7,0),"")</f>
        <v>2025</v>
      </c>
      <c r="N232" s="1" t="str">
        <f>IFERROR(VLOOKUP(Tableau5[[#This Row],[Numéro]],Tableau3Bandes[],3,0),"")</f>
        <v/>
      </c>
      <c r="O232" s="1" t="str">
        <f>IFERROR(VLOOKUP(Tableau5[[#This Row],[Numéro]],Tableau3Bandes[],4,0),"")</f>
        <v/>
      </c>
      <c r="P232" s="1" t="str">
        <f>IFERROR(VLOOKUP(Tableau5[[#This Row],[Numéro]],Tableau3Bandes[],5,0),"")</f>
        <v/>
      </c>
      <c r="Q232" s="1" t="str">
        <f>IFERROR(VLOOKUP(Tableau5[[#This Row],[Numéro]],Tableau3Bandes[],6,0),"")</f>
        <v/>
      </c>
      <c r="R232" s="1" t="str">
        <f>IFERROR(VLOOKUP(Tableau5[[#This Row],[Numéro]],Tableau3Bandes[],7,0),"")</f>
        <v/>
      </c>
      <c r="S232" s="28" t="str">
        <f>IFERROR(VLOOKUP(Tableau5[[#This Row],[Numéro]],TableauClass2025[],3,0),"")</f>
        <v/>
      </c>
      <c r="T232" s="27" t="str">
        <f>IFERROR(VLOOKUP(Tableau5[[#This Row],[Numéro]],TableauCadre[],3,0),"")</f>
        <v xml:space="preserve">R1 </v>
      </c>
      <c r="U232" s="1">
        <f>IFERROR(VLOOKUP(Tableau5[[#This Row],[Numéro]],TableauCadre[],4,0),"")</f>
        <v>1</v>
      </c>
      <c r="V232" s="1">
        <f>IFERROR(VLOOKUP(Tableau5[[#This Row],[Numéro]],TableauCadre[],5,0),"")</f>
        <v>4.37</v>
      </c>
      <c r="W232" s="1">
        <f>IFERROR(VLOOKUP(Tableau5[[#This Row],[Numéro]],TableauCadre[],6,0),"")</f>
        <v>3.5</v>
      </c>
      <c r="X232" s="28">
        <f>IFERROR(VLOOKUP(Tableau5[[#This Row],[Numéro]],TableauCadre[],7,0),"")</f>
        <v>2025</v>
      </c>
    </row>
    <row r="233" spans="1:24" hidden="1" x14ac:dyDescent="0.25">
      <c r="A233" s="1" t="str">
        <f>IF(double!T230=0,"",double!T230)</f>
        <v>015279 R</v>
      </c>
      <c r="B233" s="1" t="str">
        <f>IF(Tableau5[[#This Row],[Numéro]]="","",double!U230)</f>
        <v>CZUBAK JEAN</v>
      </c>
      <c r="C233" s="23" t="str">
        <f>double!V230</f>
        <v>11020 – BILLARD CLUB PIENNOIS</v>
      </c>
      <c r="D233" s="27" t="str">
        <f>IFERROR(VLOOKUP(Tableau5[[#This Row],[Numéro]],TableauLibre[],3,0),"")</f>
        <v>R3</v>
      </c>
      <c r="E233" s="1">
        <f>IFERROR(VLOOKUP(Tableau5[[#This Row],[Numéro]],TableauLibre[],4,0),"")</f>
        <v>1</v>
      </c>
      <c r="F233" s="1">
        <f>IFERROR(VLOOKUP(Tableau5[[#This Row],[Numéro]],TableauLibre[],5,0),"")</f>
        <v>1.42</v>
      </c>
      <c r="G233" s="1">
        <f>IFERROR(VLOOKUP(Tableau5[[#This Row],[Numéro]],TableauLibre[],6,0),"")</f>
        <v>1.1399999999999999</v>
      </c>
      <c r="H233" s="28">
        <f>IFERROR(VLOOKUP(Tableau5[[#This Row],[Numéro]],TableauLibre[],7,0),"")</f>
        <v>2011</v>
      </c>
      <c r="I233" s="27" t="str">
        <f>IFERROR(VLOOKUP(Tableau5[[#This Row],[Numéro]],TableauBande[],3,0),"")</f>
        <v/>
      </c>
      <c r="J233" s="1" t="str">
        <f>IFERROR(VLOOKUP(Tableau5[[#This Row],[Numéro]],TableauBande[],4,0),"")</f>
        <v/>
      </c>
      <c r="K233" s="1" t="str">
        <f>IFERROR(VLOOKUP(Tableau5[[#This Row],[Numéro]],TableauBande[],5,0),"")</f>
        <v/>
      </c>
      <c r="L233" s="1" t="str">
        <f>IFERROR(VLOOKUP(Tableau5[[#This Row],[Numéro]],TableauBande[],6,0),"")</f>
        <v/>
      </c>
      <c r="M233" s="28" t="str">
        <f>IFERROR(VLOOKUP(Tableau5[[#This Row],[Numéro]],TableauBande[],7,0),"")</f>
        <v/>
      </c>
      <c r="N233" s="1" t="str">
        <f>IFERROR(VLOOKUP(Tableau5[[#This Row],[Numéro]],Tableau3Bandes[],3,0),"")</f>
        <v>R1</v>
      </c>
      <c r="O233" s="1">
        <f>IFERROR(VLOOKUP(Tableau5[[#This Row],[Numéro]],Tableau3Bandes[],4,0),"")</f>
        <v>1</v>
      </c>
      <c r="P233" s="1">
        <f>IFERROR(VLOOKUP(Tableau5[[#This Row],[Numéro]],Tableau3Bandes[],5,0),"")</f>
        <v>0.316</v>
      </c>
      <c r="Q233" s="1">
        <f>IFERROR(VLOOKUP(Tableau5[[#This Row],[Numéro]],Tableau3Bandes[],6,0),"")</f>
        <v>0.27200000000000002</v>
      </c>
      <c r="R233" s="1">
        <f>IFERROR(VLOOKUP(Tableau5[[#This Row],[Numéro]],Tableau3Bandes[],7,0),"")</f>
        <v>2011</v>
      </c>
      <c r="S233" s="28" t="str">
        <f>IFERROR(VLOOKUP(Tableau5[[#This Row],[Numéro]],TableauClass2025[],3,0),"")</f>
        <v/>
      </c>
      <c r="T233" s="27" t="str">
        <f>IFERROR(VLOOKUP(Tableau5[[#This Row],[Numéro]],TableauCadre[],3,0),"")</f>
        <v/>
      </c>
      <c r="U233" s="1" t="str">
        <f>IFERROR(VLOOKUP(Tableau5[[#This Row],[Numéro]],TableauCadre[],4,0),"")</f>
        <v/>
      </c>
      <c r="V233" s="1" t="str">
        <f>IFERROR(VLOOKUP(Tableau5[[#This Row],[Numéro]],TableauCadre[],5,0),"")</f>
        <v/>
      </c>
      <c r="W233" s="1" t="str">
        <f>IFERROR(VLOOKUP(Tableau5[[#This Row],[Numéro]],TableauCadre[],6,0),"")</f>
        <v/>
      </c>
      <c r="X233" s="28" t="str">
        <f>IFERROR(VLOOKUP(Tableau5[[#This Row],[Numéro]],TableauCadre[],7,0),"")</f>
        <v/>
      </c>
    </row>
    <row r="234" spans="1:24" hidden="1" x14ac:dyDescent="0.25">
      <c r="A234" s="1" t="str">
        <f>IF(double!T231=0,"",double!T231)</f>
        <v>134547 X</v>
      </c>
      <c r="B234" s="1" t="str">
        <f>IF(Tableau5[[#This Row],[Numéro]]="","",double!U231)</f>
        <v>D ADDARIO ANTONIO</v>
      </c>
      <c r="C234" s="23" t="str">
        <f>double!V231</f>
        <v>01010 – B.C. LINGOLSHEIM</v>
      </c>
      <c r="D234" s="27" t="str">
        <f>IFERROR(VLOOKUP(Tableau5[[#This Row],[Numéro]],TableauLibre[],3,0),"")</f>
        <v>R4</v>
      </c>
      <c r="E234" s="1">
        <f>IFERROR(VLOOKUP(Tableau5[[#This Row],[Numéro]],TableauLibre[],4,0),"")</f>
        <v>1</v>
      </c>
      <c r="F234" s="1">
        <f>IFERROR(VLOOKUP(Tableau5[[#This Row],[Numéro]],TableauLibre[],5,0),"")</f>
        <v>0.44</v>
      </c>
      <c r="G234" s="1">
        <f>IFERROR(VLOOKUP(Tableau5[[#This Row],[Numéro]],TableauLibre[],6,0),"")</f>
        <v>0.35</v>
      </c>
      <c r="H234" s="28">
        <f>IFERROR(VLOOKUP(Tableau5[[#This Row],[Numéro]],TableauLibre[],7,0),"")</f>
        <v>2009</v>
      </c>
      <c r="I234" s="27" t="str">
        <f>IFERROR(VLOOKUP(Tableau5[[#This Row],[Numéro]],TableauBande[],3,0),"")</f>
        <v/>
      </c>
      <c r="J234" s="1" t="str">
        <f>IFERROR(VLOOKUP(Tableau5[[#This Row],[Numéro]],TableauBande[],4,0),"")</f>
        <v/>
      </c>
      <c r="K234" s="1" t="str">
        <f>IFERROR(VLOOKUP(Tableau5[[#This Row],[Numéro]],TableauBande[],5,0),"")</f>
        <v/>
      </c>
      <c r="L234" s="1" t="str">
        <f>IFERROR(VLOOKUP(Tableau5[[#This Row],[Numéro]],TableauBande[],6,0),"")</f>
        <v/>
      </c>
      <c r="M234" s="28" t="str">
        <f>IFERROR(VLOOKUP(Tableau5[[#This Row],[Numéro]],TableauBande[],7,0),"")</f>
        <v/>
      </c>
      <c r="N234" s="1" t="str">
        <f>IFERROR(VLOOKUP(Tableau5[[#This Row],[Numéro]],Tableau3Bandes[],3,0),"")</f>
        <v/>
      </c>
      <c r="O234" s="1" t="str">
        <f>IFERROR(VLOOKUP(Tableau5[[#This Row],[Numéro]],Tableau3Bandes[],4,0),"")</f>
        <v/>
      </c>
      <c r="P234" s="1" t="str">
        <f>IFERROR(VLOOKUP(Tableau5[[#This Row],[Numéro]],Tableau3Bandes[],5,0),"")</f>
        <v/>
      </c>
      <c r="Q234" s="1" t="str">
        <f>IFERROR(VLOOKUP(Tableau5[[#This Row],[Numéro]],Tableau3Bandes[],6,0),"")</f>
        <v/>
      </c>
      <c r="R234" s="1" t="str">
        <f>IFERROR(VLOOKUP(Tableau5[[#This Row],[Numéro]],Tableau3Bandes[],7,0),"")</f>
        <v/>
      </c>
      <c r="S234" s="28" t="str">
        <f>IFERROR(VLOOKUP(Tableau5[[#This Row],[Numéro]],TableauClass2025[],3,0),"")</f>
        <v/>
      </c>
      <c r="T234" s="27" t="str">
        <f>IFERROR(VLOOKUP(Tableau5[[#This Row],[Numéro]],TableauCadre[],3,0),"")</f>
        <v/>
      </c>
      <c r="U234" s="1" t="str">
        <f>IFERROR(VLOOKUP(Tableau5[[#This Row],[Numéro]],TableauCadre[],4,0),"")</f>
        <v/>
      </c>
      <c r="V234" s="1" t="str">
        <f>IFERROR(VLOOKUP(Tableau5[[#This Row],[Numéro]],TableauCadre[],5,0),"")</f>
        <v/>
      </c>
      <c r="W234" s="1" t="str">
        <f>IFERROR(VLOOKUP(Tableau5[[#This Row],[Numéro]],TableauCadre[],6,0),"")</f>
        <v/>
      </c>
      <c r="X234" s="28" t="str">
        <f>IFERROR(VLOOKUP(Tableau5[[#This Row],[Numéro]],TableauCadre[],7,0),"")</f>
        <v/>
      </c>
    </row>
    <row r="235" spans="1:24" hidden="1" x14ac:dyDescent="0.25">
      <c r="A235" s="1" t="str">
        <f>IF(double!T232=0,"",double!T232)</f>
        <v>011783 F</v>
      </c>
      <c r="B235" s="1" t="str">
        <f>IF(Tableau5[[#This Row],[Numéro]]="","",double!U232)</f>
        <v>DA FONSECA JOSE</v>
      </c>
      <c r="C235" s="23" t="str">
        <f>double!V232</f>
        <v>05042 – ACAD.CHALONNAISE DE BILLARD</v>
      </c>
      <c r="D235" s="27" t="str">
        <f>IFERROR(VLOOKUP(Tableau5[[#This Row],[Numéro]],TableauLibre[],3,0),"")</f>
        <v xml:space="preserve">R3 </v>
      </c>
      <c r="E235" s="1">
        <f>IFERROR(VLOOKUP(Tableau5[[#This Row],[Numéro]],TableauLibre[],4,0),"")</f>
        <v>1</v>
      </c>
      <c r="F235" s="1">
        <f>IFERROR(VLOOKUP(Tableau5[[#This Row],[Numéro]],TableauLibre[],5,0),"")</f>
        <v>2.2599999999999998</v>
      </c>
      <c r="G235" s="1">
        <f>IFERROR(VLOOKUP(Tableau5[[#This Row],[Numéro]],TableauLibre[],6,0),"")</f>
        <v>1.81</v>
      </c>
      <c r="H235" s="28">
        <f>IFERROR(VLOOKUP(Tableau5[[#This Row],[Numéro]],TableauLibre[],7,0),"")</f>
        <v>2019</v>
      </c>
      <c r="I235" s="27" t="str">
        <f>IFERROR(VLOOKUP(Tableau5[[#This Row],[Numéro]],TableauBande[],3,0),"")</f>
        <v xml:space="preserve">R2 </v>
      </c>
      <c r="J235" s="1">
        <f>IFERROR(VLOOKUP(Tableau5[[#This Row],[Numéro]],TableauBande[],4,0),"")</f>
        <v>1</v>
      </c>
      <c r="K235" s="1">
        <f>IFERROR(VLOOKUP(Tableau5[[#This Row],[Numéro]],TableauBande[],5,0),"")</f>
        <v>1.0900000000000001</v>
      </c>
      <c r="L235" s="1">
        <f>IFERROR(VLOOKUP(Tableau5[[#This Row],[Numéro]],TableauBande[],6,0),"")</f>
        <v>0.97</v>
      </c>
      <c r="M235" s="28">
        <f>IFERROR(VLOOKUP(Tableau5[[#This Row],[Numéro]],TableauBande[],7,0),"")</f>
        <v>2019</v>
      </c>
      <c r="N235" s="1" t="str">
        <f>IFERROR(VLOOKUP(Tableau5[[#This Row],[Numéro]],Tableau3Bandes[],3,0),"")</f>
        <v xml:space="preserve">R1 </v>
      </c>
      <c r="O235" s="1">
        <f>IFERROR(VLOOKUP(Tableau5[[#This Row],[Numéro]],Tableau3Bandes[],4,0),"")</f>
        <v>1</v>
      </c>
      <c r="P235" s="1">
        <f>IFERROR(VLOOKUP(Tableau5[[#This Row],[Numéro]],Tableau3Bandes[],5,0),"")</f>
        <v>0.38600000000000001</v>
      </c>
      <c r="Q235" s="1">
        <f>IFERROR(VLOOKUP(Tableau5[[#This Row],[Numéro]],Tableau3Bandes[],6,0),"")</f>
        <v>0.33200000000000002</v>
      </c>
      <c r="R235" s="1">
        <f>IFERROR(VLOOKUP(Tableau5[[#This Row],[Numéro]],Tableau3Bandes[],7,0),"")</f>
        <v>2020</v>
      </c>
      <c r="S235" s="28" t="str">
        <f>IFERROR(VLOOKUP(Tableau5[[#This Row],[Numéro]],TableauClass2025[],3,0),"")</f>
        <v/>
      </c>
      <c r="T235" s="27" t="str">
        <f>IFERROR(VLOOKUP(Tableau5[[#This Row],[Numéro]],TableauCadre[],3,0),"")</f>
        <v>R1</v>
      </c>
      <c r="U235" s="1">
        <f>IFERROR(VLOOKUP(Tableau5[[#This Row],[Numéro]],TableauCadre[],4,0),"")</f>
        <v>1</v>
      </c>
      <c r="V235" s="1">
        <f>IFERROR(VLOOKUP(Tableau5[[#This Row],[Numéro]],TableauCadre[],5,0),"")</f>
        <v>2.1</v>
      </c>
      <c r="W235" s="1">
        <f>IFERROR(VLOOKUP(Tableau5[[#This Row],[Numéro]],TableauCadre[],6,0),"")</f>
        <v>1.68</v>
      </c>
      <c r="X235" s="28">
        <f>IFERROR(VLOOKUP(Tableau5[[#This Row],[Numéro]],TableauCadre[],7,0),"")</f>
        <v>2019</v>
      </c>
    </row>
    <row r="236" spans="1:24" hidden="1" x14ac:dyDescent="0.25">
      <c r="A236" s="1" t="str">
        <f>IF(double!T233=0,"",double!T233)</f>
        <v>010271 B</v>
      </c>
      <c r="B236" s="1" t="str">
        <f>IF(Tableau5[[#This Row],[Numéro]]="","",double!U233)</f>
        <v>DA ROCHA VITORINO</v>
      </c>
      <c r="C236" s="23" t="str">
        <f>double!V233</f>
        <v>01049 – B.C. BARR</v>
      </c>
      <c r="D236" s="27" t="str">
        <f>IFERROR(VLOOKUP(Tableau5[[#This Row],[Numéro]],TableauLibre[],3,0),"")</f>
        <v>R2</v>
      </c>
      <c r="E236" s="1">
        <f>IFERROR(VLOOKUP(Tableau5[[#This Row],[Numéro]],TableauLibre[],4,0),"")</f>
        <v>1</v>
      </c>
      <c r="F236" s="1">
        <f>IFERROR(VLOOKUP(Tableau5[[#This Row],[Numéro]],TableauLibre[],5,0),"")</f>
        <v>2.89</v>
      </c>
      <c r="G236" s="1">
        <f>IFERROR(VLOOKUP(Tableau5[[#This Row],[Numéro]],TableauLibre[],6,0),"")</f>
        <v>2.31</v>
      </c>
      <c r="H236" s="28">
        <f>IFERROR(VLOOKUP(Tableau5[[#This Row],[Numéro]],TableauLibre[],7,0),"")</f>
        <v>2024</v>
      </c>
      <c r="I236" s="27" t="str">
        <f>IFERROR(VLOOKUP(Tableau5[[#This Row],[Numéro]],TableauBande[],3,0),"")</f>
        <v>R2</v>
      </c>
      <c r="J236" s="1">
        <f>IFERROR(VLOOKUP(Tableau5[[#This Row],[Numéro]],TableauBande[],4,0),"")</f>
        <v>1</v>
      </c>
      <c r="K236" s="1">
        <f>IFERROR(VLOOKUP(Tableau5[[#This Row],[Numéro]],TableauBande[],5,0),"")</f>
        <v>0.96</v>
      </c>
      <c r="L236" s="1">
        <f>IFERROR(VLOOKUP(Tableau5[[#This Row],[Numéro]],TableauBande[],6,0),"")</f>
        <v>0.85</v>
      </c>
      <c r="M236" s="28">
        <f>IFERROR(VLOOKUP(Tableau5[[#This Row],[Numéro]],TableauBande[],7,0),"")</f>
        <v>2024</v>
      </c>
      <c r="N236" s="1" t="str">
        <f>IFERROR(VLOOKUP(Tableau5[[#This Row],[Numéro]],Tableau3Bandes[],3,0),"")</f>
        <v>N3</v>
      </c>
      <c r="O236" s="1">
        <f>IFERROR(VLOOKUP(Tableau5[[#This Row],[Numéro]],Tableau3Bandes[],4,0),"")</f>
        <v>1</v>
      </c>
      <c r="P236" s="1">
        <f>IFERROR(VLOOKUP(Tableau5[[#This Row],[Numéro]],Tableau3Bandes[],5,0),"")</f>
        <v>0.505</v>
      </c>
      <c r="Q236" s="1">
        <f>IFERROR(VLOOKUP(Tableau5[[#This Row],[Numéro]],Tableau3Bandes[],6,0),"")</f>
        <v>0.434</v>
      </c>
      <c r="R236" s="1">
        <f>IFERROR(VLOOKUP(Tableau5[[#This Row],[Numéro]],Tableau3Bandes[],7,0),"")</f>
        <v>2025</v>
      </c>
      <c r="S236" s="28">
        <f>IFERROR(VLOOKUP(Tableau5[[#This Row],[Numéro]],TableauClass2025[],3,0),"")</f>
        <v>422</v>
      </c>
      <c r="T236" s="27" t="str">
        <f>IFERROR(VLOOKUP(Tableau5[[#This Row],[Numéro]],TableauCadre[],3,0),"")</f>
        <v/>
      </c>
      <c r="U236" s="1" t="str">
        <f>IFERROR(VLOOKUP(Tableau5[[#This Row],[Numéro]],TableauCadre[],4,0),"")</f>
        <v/>
      </c>
      <c r="V236" s="1" t="str">
        <f>IFERROR(VLOOKUP(Tableau5[[#This Row],[Numéro]],TableauCadre[],5,0),"")</f>
        <v/>
      </c>
      <c r="W236" s="1" t="str">
        <f>IFERROR(VLOOKUP(Tableau5[[#This Row],[Numéro]],TableauCadre[],6,0),"")</f>
        <v/>
      </c>
      <c r="X236" s="28" t="str">
        <f>IFERROR(VLOOKUP(Tableau5[[#This Row],[Numéro]],TableauCadre[],7,0),"")</f>
        <v/>
      </c>
    </row>
    <row r="237" spans="1:24" x14ac:dyDescent="0.25">
      <c r="A237" s="1" t="str">
        <f>IF(double!T183=0,"",double!T183)</f>
        <v>159409 W</v>
      </c>
      <c r="B237" s="1" t="str">
        <f>IF(Tableau5[[#This Row],[Numéro]]="","",double!U183)</f>
        <v>CHOPART GILBERT</v>
      </c>
      <c r="C237" s="23" t="str">
        <f>double!V183</f>
        <v>11035 – C.B. SARREGUEMINES</v>
      </c>
      <c r="D237" s="27" t="str">
        <f>IFERROR(VLOOKUP(Tableau5[[#This Row],[Numéro]],TableauLibre[],3,0),"")</f>
        <v>R4</v>
      </c>
      <c r="E237" s="1">
        <f>IFERROR(VLOOKUP(Tableau5[[#This Row],[Numéro]],TableauLibre[],4,0),"")</f>
        <v>1</v>
      </c>
      <c r="F237" s="1">
        <f>IFERROR(VLOOKUP(Tableau5[[#This Row],[Numéro]],TableauLibre[],5,0),"")</f>
        <v>0.71</v>
      </c>
      <c r="G237" s="1">
        <f>IFERROR(VLOOKUP(Tableau5[[#This Row],[Numéro]],TableauLibre[],6,0),"")</f>
        <v>0.56999999999999995</v>
      </c>
      <c r="H237" s="28">
        <f>IFERROR(VLOOKUP(Tableau5[[#This Row],[Numéro]],TableauLibre[],7,0),"")</f>
        <v>2018</v>
      </c>
      <c r="I237" s="27" t="str">
        <f>IFERROR(VLOOKUP(Tableau5[[#This Row],[Numéro]],TableauBande[],3,0),"")</f>
        <v>R2</v>
      </c>
      <c r="J237" s="1">
        <f>IFERROR(VLOOKUP(Tableau5[[#This Row],[Numéro]],TableauBande[],4,0),"")</f>
        <v>1</v>
      </c>
      <c r="K237" s="1">
        <f>IFERROR(VLOOKUP(Tableau5[[#This Row],[Numéro]],TableauBande[],5,0),"")</f>
        <v>0.71</v>
      </c>
      <c r="L237" s="1">
        <f>IFERROR(VLOOKUP(Tableau5[[#This Row],[Numéro]],TableauBande[],6,0),"")</f>
        <v>0.63</v>
      </c>
      <c r="M237" s="28">
        <f>IFERROR(VLOOKUP(Tableau5[[#This Row],[Numéro]],TableauBande[],7,0),"")</f>
        <v>2018</v>
      </c>
      <c r="N237" s="1" t="str">
        <f>IFERROR(VLOOKUP(Tableau5[[#This Row],[Numéro]],Tableau3Bandes[],3,0),"")</f>
        <v/>
      </c>
      <c r="O237" s="1" t="str">
        <f>IFERROR(VLOOKUP(Tableau5[[#This Row],[Numéro]],Tableau3Bandes[],4,0),"")</f>
        <v/>
      </c>
      <c r="P237" s="1" t="str">
        <f>IFERROR(VLOOKUP(Tableau5[[#This Row],[Numéro]],Tableau3Bandes[],5,0),"")</f>
        <v/>
      </c>
      <c r="Q237" s="1" t="str">
        <f>IFERROR(VLOOKUP(Tableau5[[#This Row],[Numéro]],Tableau3Bandes[],6,0),"")</f>
        <v/>
      </c>
      <c r="R237" s="1" t="str">
        <f>IFERROR(VLOOKUP(Tableau5[[#This Row],[Numéro]],Tableau3Bandes[],7,0),"")</f>
        <v/>
      </c>
      <c r="S237" s="28" t="str">
        <f>IFERROR(VLOOKUP(Tableau5[[#This Row],[Numéro]],TableauClass2025[],3,0),"")</f>
        <v/>
      </c>
      <c r="T237" s="27" t="str">
        <f>IFERROR(VLOOKUP(Tableau5[[#This Row],[Numéro]],TableauCadre[],3,0),"")</f>
        <v/>
      </c>
      <c r="U237" s="1" t="str">
        <f>IFERROR(VLOOKUP(Tableau5[[#This Row],[Numéro]],TableauCadre[],4,0),"")</f>
        <v/>
      </c>
      <c r="V237" s="1" t="str">
        <f>IFERROR(VLOOKUP(Tableau5[[#This Row],[Numéro]],TableauCadre[],5,0),"")</f>
        <v/>
      </c>
      <c r="W237" s="1" t="str">
        <f>IFERROR(VLOOKUP(Tableau5[[#This Row],[Numéro]],TableauCadre[],6,0),"")</f>
        <v/>
      </c>
      <c r="X237" s="28" t="str">
        <f>IFERROR(VLOOKUP(Tableau5[[#This Row],[Numéro]],TableauCadre[],7,0),"")</f>
        <v/>
      </c>
    </row>
    <row r="238" spans="1:24" x14ac:dyDescent="0.25">
      <c r="A238" s="1" t="str">
        <f>IF(double!T186=0,"",double!T186)</f>
        <v>014757 P</v>
      </c>
      <c r="B238" s="33" t="str">
        <f>IF(Tableau5[[#This Row],[Numéro]]="","",double!U186)</f>
        <v>CHRISTMANN GASTON</v>
      </c>
      <c r="C238" s="23" t="str">
        <f>double!V186</f>
        <v>11001 – BILLARD CLUB ALGRANGE</v>
      </c>
      <c r="D238" s="27" t="str">
        <f>IFERROR(VLOOKUP(Tableau5[[#This Row],[Numéro]],TableauLibre[],3,0),"")</f>
        <v>R1</v>
      </c>
      <c r="E238" s="1">
        <f>IFERROR(VLOOKUP(Tableau5[[#This Row],[Numéro]],TableauLibre[],4,0),"")</f>
        <v>1</v>
      </c>
      <c r="F238" s="1">
        <f>IFERROR(VLOOKUP(Tableau5[[#This Row],[Numéro]],TableauLibre[],5,0),"")</f>
        <v>5.19</v>
      </c>
      <c r="G238" s="1">
        <f>IFERROR(VLOOKUP(Tableau5[[#This Row],[Numéro]],TableauLibre[],6,0),"")</f>
        <v>4.1500000000000004</v>
      </c>
      <c r="H238" s="28">
        <f>IFERROR(VLOOKUP(Tableau5[[#This Row],[Numéro]],TableauLibre[],7,0),"")</f>
        <v>2011</v>
      </c>
      <c r="I238" s="27" t="str">
        <f>IFERROR(VLOOKUP(Tableau5[[#This Row],[Numéro]],TableauBande[],3,0),"")</f>
        <v>N3</v>
      </c>
      <c r="J238" s="1">
        <f>IFERROR(VLOOKUP(Tableau5[[#This Row],[Numéro]],TableauBande[],4,0),"")</f>
        <v>1</v>
      </c>
      <c r="K238" s="1">
        <f>IFERROR(VLOOKUP(Tableau5[[#This Row],[Numéro]],TableauBande[],5,0),"")</f>
        <v>1.93</v>
      </c>
      <c r="L238" s="1">
        <f>IFERROR(VLOOKUP(Tableau5[[#This Row],[Numéro]],TableauBande[],6,0),"")</f>
        <v>1.72</v>
      </c>
      <c r="M238" s="28">
        <f>IFERROR(VLOOKUP(Tableau5[[#This Row],[Numéro]],TableauBande[],7,0),"")</f>
        <v>2011</v>
      </c>
      <c r="N238" s="1" t="str">
        <f>IFERROR(VLOOKUP(Tableau5[[#This Row],[Numéro]],Tableau3Bandes[],3,0),"")</f>
        <v>N3</v>
      </c>
      <c r="O238" s="1">
        <f>IFERROR(VLOOKUP(Tableau5[[#This Row],[Numéro]],Tableau3Bandes[],4,0),"")</f>
        <v>1</v>
      </c>
      <c r="P238" s="1">
        <f>IFERROR(VLOOKUP(Tableau5[[#This Row],[Numéro]],Tableau3Bandes[],5,0),"")</f>
        <v>0.40200000000000002</v>
      </c>
      <c r="Q238" s="1">
        <f>IFERROR(VLOOKUP(Tableau5[[#This Row],[Numéro]],Tableau3Bandes[],6,0),"")</f>
        <v>0.34599999999999997</v>
      </c>
      <c r="R238" s="1">
        <f>IFERROR(VLOOKUP(Tableau5[[#This Row],[Numéro]],Tableau3Bandes[],7,0),"")</f>
        <v>2019</v>
      </c>
      <c r="S238" s="28" t="str">
        <f>IFERROR(VLOOKUP(Tableau5[[#This Row],[Numéro]],TableauClass2025[],3,0),"")</f>
        <v/>
      </c>
      <c r="T238" s="27" t="str">
        <f>IFERROR(VLOOKUP(Tableau5[[#This Row],[Numéro]],TableauCadre[],3,0),"")</f>
        <v xml:space="preserve">R1 </v>
      </c>
      <c r="U238" s="1">
        <f>IFERROR(VLOOKUP(Tableau5[[#This Row],[Numéro]],TableauCadre[],4,0),"")</f>
        <v>1</v>
      </c>
      <c r="V238" s="1">
        <f>IFERROR(VLOOKUP(Tableau5[[#This Row],[Numéro]],TableauCadre[],5,0),"")</f>
        <v>4.42</v>
      </c>
      <c r="W238" s="1">
        <f>IFERROR(VLOOKUP(Tableau5[[#This Row],[Numéro]],TableauCadre[],6,0),"")</f>
        <v>3.54</v>
      </c>
      <c r="X238" s="28">
        <f>IFERROR(VLOOKUP(Tableau5[[#This Row],[Numéro]],TableauCadre[],7,0),"")</f>
        <v>2009</v>
      </c>
    </row>
    <row r="239" spans="1:24" hidden="1" x14ac:dyDescent="0.25">
      <c r="A239" s="1" t="str">
        <f>IF(double!T236=0,"",double!T236)</f>
        <v>010002 S</v>
      </c>
      <c r="B239" s="1" t="str">
        <f>IF(Tableau5[[#This Row],[Numéro]]="","",double!U236)</f>
        <v>DAMBACH BERTRAND</v>
      </c>
      <c r="C239" s="23" t="str">
        <f>double!V236</f>
        <v>01035 – B.C. 60 COCOBEN</v>
      </c>
      <c r="D239" s="27" t="str">
        <f>IFERROR(VLOOKUP(Tableau5[[#This Row],[Numéro]],TableauLibre[],3,0),"")</f>
        <v>R2</v>
      </c>
      <c r="E239" s="1">
        <f>IFERROR(VLOOKUP(Tableau5[[#This Row],[Numéro]],TableauLibre[],4,0),"")</f>
        <v>1</v>
      </c>
      <c r="F239" s="1">
        <f>IFERROR(VLOOKUP(Tableau5[[#This Row],[Numéro]],TableauLibre[],5,0),"")</f>
        <v>2.96</v>
      </c>
      <c r="G239" s="1">
        <f>IFERROR(VLOOKUP(Tableau5[[#This Row],[Numéro]],TableauLibre[],6,0),"")</f>
        <v>2.37</v>
      </c>
      <c r="H239" s="28">
        <f>IFERROR(VLOOKUP(Tableau5[[#This Row],[Numéro]],TableauLibre[],7,0),"")</f>
        <v>2014</v>
      </c>
      <c r="I239" s="27" t="str">
        <f>IFERROR(VLOOKUP(Tableau5[[#This Row],[Numéro]],TableauBande[],3,0),"")</f>
        <v/>
      </c>
      <c r="J239" s="1" t="str">
        <f>IFERROR(VLOOKUP(Tableau5[[#This Row],[Numéro]],TableauBande[],4,0),"")</f>
        <v/>
      </c>
      <c r="K239" s="1" t="str">
        <f>IFERROR(VLOOKUP(Tableau5[[#This Row],[Numéro]],TableauBande[],5,0),"")</f>
        <v/>
      </c>
      <c r="L239" s="1" t="str">
        <f>IFERROR(VLOOKUP(Tableau5[[#This Row],[Numéro]],TableauBande[],6,0),"")</f>
        <v/>
      </c>
      <c r="M239" s="28" t="str">
        <f>IFERROR(VLOOKUP(Tableau5[[#This Row],[Numéro]],TableauBande[],7,0),"")</f>
        <v/>
      </c>
      <c r="N239" s="1" t="str">
        <f>IFERROR(VLOOKUP(Tableau5[[#This Row],[Numéro]],Tableau3Bandes[],3,0),"")</f>
        <v/>
      </c>
      <c r="O239" s="1" t="str">
        <f>IFERROR(VLOOKUP(Tableau5[[#This Row],[Numéro]],Tableau3Bandes[],4,0),"")</f>
        <v/>
      </c>
      <c r="P239" s="1" t="str">
        <f>IFERROR(VLOOKUP(Tableau5[[#This Row],[Numéro]],Tableau3Bandes[],5,0),"")</f>
        <v/>
      </c>
      <c r="Q239" s="1" t="str">
        <f>IFERROR(VLOOKUP(Tableau5[[#This Row],[Numéro]],Tableau3Bandes[],6,0),"")</f>
        <v/>
      </c>
      <c r="R239" s="1" t="str">
        <f>IFERROR(VLOOKUP(Tableau5[[#This Row],[Numéro]],Tableau3Bandes[],7,0),"")</f>
        <v/>
      </c>
      <c r="S239" s="28" t="str">
        <f>IFERROR(VLOOKUP(Tableau5[[#This Row],[Numéro]],TableauClass2025[],3,0),"")</f>
        <v/>
      </c>
      <c r="T239" s="27" t="str">
        <f>IFERROR(VLOOKUP(Tableau5[[#This Row],[Numéro]],TableauCadre[],3,0),"")</f>
        <v/>
      </c>
      <c r="U239" s="1" t="str">
        <f>IFERROR(VLOOKUP(Tableau5[[#This Row],[Numéro]],TableauCadre[],4,0),"")</f>
        <v/>
      </c>
      <c r="V239" s="1" t="str">
        <f>IFERROR(VLOOKUP(Tableau5[[#This Row],[Numéro]],TableauCadre[],5,0),"")</f>
        <v/>
      </c>
      <c r="W239" s="1" t="str">
        <f>IFERROR(VLOOKUP(Tableau5[[#This Row],[Numéro]],TableauCadre[],6,0),"")</f>
        <v/>
      </c>
      <c r="X239" s="28" t="str">
        <f>IFERROR(VLOOKUP(Tableau5[[#This Row],[Numéro]],TableauCadre[],7,0),"")</f>
        <v/>
      </c>
    </row>
    <row r="240" spans="1:24" hidden="1" x14ac:dyDescent="0.25">
      <c r="A240" s="1" t="str">
        <f>IF(double!T237=0,"",double!T237)</f>
        <v>102754 C</v>
      </c>
      <c r="B240" s="1" t="str">
        <f>IF(Tableau5[[#This Row],[Numéro]]="","",double!U237)</f>
        <v>DAMOTA MANUEL</v>
      </c>
      <c r="C240" s="23" t="str">
        <f>double!V237</f>
        <v>11051 – BILLARD CLUB BARISIEN</v>
      </c>
      <c r="D240" s="27" t="str">
        <f>IFERROR(VLOOKUP(Tableau5[[#This Row],[Numéro]],TableauLibre[],3,0),"")</f>
        <v>R4</v>
      </c>
      <c r="E240" s="1">
        <f>IFERROR(VLOOKUP(Tableau5[[#This Row],[Numéro]],TableauLibre[],4,0),"")</f>
        <v>1</v>
      </c>
      <c r="F240" s="1">
        <f>IFERROR(VLOOKUP(Tableau5[[#This Row],[Numéro]],TableauLibre[],5,0),"")</f>
        <v>1.1299999999999999</v>
      </c>
      <c r="G240" s="1">
        <f>IFERROR(VLOOKUP(Tableau5[[#This Row],[Numéro]],TableauLibre[],6,0),"")</f>
        <v>0.91</v>
      </c>
      <c r="H240" s="28">
        <f>IFERROR(VLOOKUP(Tableau5[[#This Row],[Numéro]],TableauLibre[],7,0),"")</f>
        <v>2008</v>
      </c>
      <c r="I240" s="27" t="str">
        <f>IFERROR(VLOOKUP(Tableau5[[#This Row],[Numéro]],TableauBande[],3,0),"")</f>
        <v>R2</v>
      </c>
      <c r="J240" s="1">
        <f>IFERROR(VLOOKUP(Tableau5[[#This Row],[Numéro]],TableauBande[],4,0),"")</f>
        <v>1</v>
      </c>
      <c r="K240" s="1">
        <f>IFERROR(VLOOKUP(Tableau5[[#This Row],[Numéro]],TableauBande[],5,0),"")</f>
        <v>0.99</v>
      </c>
      <c r="L240" s="1">
        <f>IFERROR(VLOOKUP(Tableau5[[#This Row],[Numéro]],TableauBande[],6,0),"")</f>
        <v>0.88</v>
      </c>
      <c r="M240" s="28">
        <f>IFERROR(VLOOKUP(Tableau5[[#This Row],[Numéro]],TableauBande[],7,0),"")</f>
        <v>2008</v>
      </c>
      <c r="N240" s="1" t="str">
        <f>IFERROR(VLOOKUP(Tableau5[[#This Row],[Numéro]],Tableau3Bandes[],3,0),"")</f>
        <v>R1</v>
      </c>
      <c r="O240" s="1">
        <f>IFERROR(VLOOKUP(Tableau5[[#This Row],[Numéro]],Tableau3Bandes[],4,0),"")</f>
        <v>1</v>
      </c>
      <c r="P240" s="1">
        <f>IFERROR(VLOOKUP(Tableau5[[#This Row],[Numéro]],Tableau3Bandes[],5,0),"")</f>
        <v>0.25</v>
      </c>
      <c r="Q240" s="1">
        <f>IFERROR(VLOOKUP(Tableau5[[#This Row],[Numéro]],Tableau3Bandes[],6,0),"")</f>
        <v>0.215</v>
      </c>
      <c r="R240" s="1">
        <f>IFERROR(VLOOKUP(Tableau5[[#This Row],[Numéro]],Tableau3Bandes[],7,0),"")</f>
        <v>2009</v>
      </c>
      <c r="S240" s="28" t="str">
        <f>IFERROR(VLOOKUP(Tableau5[[#This Row],[Numéro]],TableauClass2025[],3,0),"")</f>
        <v/>
      </c>
      <c r="T240" s="27" t="str">
        <f>IFERROR(VLOOKUP(Tableau5[[#This Row],[Numéro]],TableauCadre[],3,0),"")</f>
        <v/>
      </c>
      <c r="U240" s="1" t="str">
        <f>IFERROR(VLOOKUP(Tableau5[[#This Row],[Numéro]],TableauCadre[],4,0),"")</f>
        <v/>
      </c>
      <c r="V240" s="1" t="str">
        <f>IFERROR(VLOOKUP(Tableau5[[#This Row],[Numéro]],TableauCadre[],5,0),"")</f>
        <v/>
      </c>
      <c r="W240" s="1" t="str">
        <f>IFERROR(VLOOKUP(Tableau5[[#This Row],[Numéro]],TableauCadre[],6,0),"")</f>
        <v/>
      </c>
      <c r="X240" s="28" t="str">
        <f>IFERROR(VLOOKUP(Tableau5[[#This Row],[Numéro]],TableauCadre[],7,0),"")</f>
        <v/>
      </c>
    </row>
    <row r="241" spans="1:24" hidden="1" x14ac:dyDescent="0.25">
      <c r="A241" s="1" t="str">
        <f>IF(double!T238=0,"",double!T238)</f>
        <v>140965 T</v>
      </c>
      <c r="B241" s="1" t="str">
        <f>IF(Tableau5[[#This Row],[Numéro]]="","",double!U238)</f>
        <v>DARDENNE DENISE</v>
      </c>
      <c r="C241" s="23" t="str">
        <f>double!V238</f>
        <v>11022 – ACADEMIE DE BILLARD SAINT-MAX / NANCY</v>
      </c>
      <c r="D241" s="27" t="str">
        <f>IFERROR(VLOOKUP(Tableau5[[#This Row],[Numéro]],TableauLibre[],3,0),"")</f>
        <v>R4</v>
      </c>
      <c r="E241" s="1">
        <f>IFERROR(VLOOKUP(Tableau5[[#This Row],[Numéro]],TableauLibre[],4,0),"")</f>
        <v>1</v>
      </c>
      <c r="F241" s="1">
        <f>IFERROR(VLOOKUP(Tableau5[[#This Row],[Numéro]],TableauLibre[],5,0),"")</f>
        <v>0.28000000000000003</v>
      </c>
      <c r="G241" s="1">
        <f>IFERROR(VLOOKUP(Tableau5[[#This Row],[Numéro]],TableauLibre[],6,0),"")</f>
        <v>0.23</v>
      </c>
      <c r="H241" s="28">
        <f>IFERROR(VLOOKUP(Tableau5[[#This Row],[Numéro]],TableauLibre[],7,0),"")</f>
        <v>2011</v>
      </c>
      <c r="I241" s="27" t="str">
        <f>IFERROR(VLOOKUP(Tableau5[[#This Row],[Numéro]],TableauBande[],3,0),"")</f>
        <v/>
      </c>
      <c r="J241" s="1" t="str">
        <f>IFERROR(VLOOKUP(Tableau5[[#This Row],[Numéro]],TableauBande[],4,0),"")</f>
        <v/>
      </c>
      <c r="K241" s="1" t="str">
        <f>IFERROR(VLOOKUP(Tableau5[[#This Row],[Numéro]],TableauBande[],5,0),"")</f>
        <v/>
      </c>
      <c r="L241" s="1" t="str">
        <f>IFERROR(VLOOKUP(Tableau5[[#This Row],[Numéro]],TableauBande[],6,0),"")</f>
        <v/>
      </c>
      <c r="M241" s="28" t="str">
        <f>IFERROR(VLOOKUP(Tableau5[[#This Row],[Numéro]],TableauBande[],7,0),"")</f>
        <v/>
      </c>
      <c r="N241" s="1" t="str">
        <f>IFERROR(VLOOKUP(Tableau5[[#This Row],[Numéro]],Tableau3Bandes[],3,0),"")</f>
        <v/>
      </c>
      <c r="O241" s="1" t="str">
        <f>IFERROR(VLOOKUP(Tableau5[[#This Row],[Numéro]],Tableau3Bandes[],4,0),"")</f>
        <v/>
      </c>
      <c r="P241" s="1" t="str">
        <f>IFERROR(VLOOKUP(Tableau5[[#This Row],[Numéro]],Tableau3Bandes[],5,0),"")</f>
        <v/>
      </c>
      <c r="Q241" s="1" t="str">
        <f>IFERROR(VLOOKUP(Tableau5[[#This Row],[Numéro]],Tableau3Bandes[],6,0),"")</f>
        <v/>
      </c>
      <c r="R241" s="1" t="str">
        <f>IFERROR(VLOOKUP(Tableau5[[#This Row],[Numéro]],Tableau3Bandes[],7,0),"")</f>
        <v/>
      </c>
      <c r="S241" s="28" t="str">
        <f>IFERROR(VLOOKUP(Tableau5[[#This Row],[Numéro]],TableauClass2025[],3,0),"")</f>
        <v/>
      </c>
      <c r="T241" s="27" t="str">
        <f>IFERROR(VLOOKUP(Tableau5[[#This Row],[Numéro]],TableauCadre[],3,0),"")</f>
        <v/>
      </c>
      <c r="U241" s="1" t="str">
        <f>IFERROR(VLOOKUP(Tableau5[[#This Row],[Numéro]],TableauCadre[],4,0),"")</f>
        <v/>
      </c>
      <c r="V241" s="1" t="str">
        <f>IFERROR(VLOOKUP(Tableau5[[#This Row],[Numéro]],TableauCadre[],5,0),"")</f>
        <v/>
      </c>
      <c r="W241" s="1" t="str">
        <f>IFERROR(VLOOKUP(Tableau5[[#This Row],[Numéro]],TableauCadre[],6,0),"")</f>
        <v/>
      </c>
      <c r="X241" s="28" t="str">
        <f>IFERROR(VLOOKUP(Tableau5[[#This Row],[Numéro]],TableauCadre[],7,0),"")</f>
        <v/>
      </c>
    </row>
    <row r="242" spans="1:24" hidden="1" x14ac:dyDescent="0.25">
      <c r="A242" s="1" t="str">
        <f>IF(double!T239=0,"",double!T239)</f>
        <v>156201 J</v>
      </c>
      <c r="B242" s="1" t="str">
        <f>IF(Tableau5[[#This Row],[Numéro]]="","",double!U239)</f>
        <v>DAVID ISABELLE</v>
      </c>
      <c r="C242" s="23" t="str">
        <f>double!V239</f>
        <v>11022 – ACADEMIE DE BILLARD SAINT-MAX / NANCY</v>
      </c>
      <c r="D242" s="27" t="str">
        <f>IFERROR(VLOOKUP(Tableau5[[#This Row],[Numéro]],TableauLibre[],3,0),"")</f>
        <v>R4</v>
      </c>
      <c r="E242" s="1">
        <f>IFERROR(VLOOKUP(Tableau5[[#This Row],[Numéro]],TableauLibre[],4,0),"")</f>
        <v>1</v>
      </c>
      <c r="F242" s="1">
        <f>IFERROR(VLOOKUP(Tableau5[[#This Row],[Numéro]],TableauLibre[],5,0),"")</f>
        <v>0.24</v>
      </c>
      <c r="G242" s="1">
        <f>IFERROR(VLOOKUP(Tableau5[[#This Row],[Numéro]],TableauLibre[],6,0),"")</f>
        <v>0.19</v>
      </c>
      <c r="H242" s="28">
        <f>IFERROR(VLOOKUP(Tableau5[[#This Row],[Numéro]],TableauLibre[],7,0),"")</f>
        <v>2018</v>
      </c>
      <c r="I242" s="27" t="str">
        <f>IFERROR(VLOOKUP(Tableau5[[#This Row],[Numéro]],TableauBande[],3,0),"")</f>
        <v/>
      </c>
      <c r="J242" s="1" t="str">
        <f>IFERROR(VLOOKUP(Tableau5[[#This Row],[Numéro]],TableauBande[],4,0),"")</f>
        <v/>
      </c>
      <c r="K242" s="1" t="str">
        <f>IFERROR(VLOOKUP(Tableau5[[#This Row],[Numéro]],TableauBande[],5,0),"")</f>
        <v/>
      </c>
      <c r="L242" s="1" t="str">
        <f>IFERROR(VLOOKUP(Tableau5[[#This Row],[Numéro]],TableauBande[],6,0),"")</f>
        <v/>
      </c>
      <c r="M242" s="28" t="str">
        <f>IFERROR(VLOOKUP(Tableau5[[#This Row],[Numéro]],TableauBande[],7,0),"")</f>
        <v/>
      </c>
      <c r="N242" s="1" t="str">
        <f>IFERROR(VLOOKUP(Tableau5[[#This Row],[Numéro]],Tableau3Bandes[],3,0),"")</f>
        <v/>
      </c>
      <c r="O242" s="1" t="str">
        <f>IFERROR(VLOOKUP(Tableau5[[#This Row],[Numéro]],Tableau3Bandes[],4,0),"")</f>
        <v/>
      </c>
      <c r="P242" s="1" t="str">
        <f>IFERROR(VLOOKUP(Tableau5[[#This Row],[Numéro]],Tableau3Bandes[],5,0),"")</f>
        <v/>
      </c>
      <c r="Q242" s="1" t="str">
        <f>IFERROR(VLOOKUP(Tableau5[[#This Row],[Numéro]],Tableau3Bandes[],6,0),"")</f>
        <v/>
      </c>
      <c r="R242" s="1" t="str">
        <f>IFERROR(VLOOKUP(Tableau5[[#This Row],[Numéro]],Tableau3Bandes[],7,0),"")</f>
        <v/>
      </c>
      <c r="S242" s="28" t="str">
        <f>IFERROR(VLOOKUP(Tableau5[[#This Row],[Numéro]],TableauClass2025[],3,0),"")</f>
        <v/>
      </c>
      <c r="T242" s="27" t="str">
        <f>IFERROR(VLOOKUP(Tableau5[[#This Row],[Numéro]],TableauCadre[],3,0),"")</f>
        <v/>
      </c>
      <c r="U242" s="1" t="str">
        <f>IFERROR(VLOOKUP(Tableau5[[#This Row],[Numéro]],TableauCadre[],4,0),"")</f>
        <v/>
      </c>
      <c r="V242" s="1" t="str">
        <f>IFERROR(VLOOKUP(Tableau5[[#This Row],[Numéro]],TableauCadre[],5,0),"")</f>
        <v/>
      </c>
      <c r="W242" s="1" t="str">
        <f>IFERROR(VLOOKUP(Tableau5[[#This Row],[Numéro]],TableauCadre[],6,0),"")</f>
        <v/>
      </c>
      <c r="X242" s="28" t="str">
        <f>IFERROR(VLOOKUP(Tableau5[[#This Row],[Numéro]],TableauCadre[],7,0),"")</f>
        <v/>
      </c>
    </row>
    <row r="243" spans="1:24" hidden="1" x14ac:dyDescent="0.25">
      <c r="A243" s="1" t="str">
        <f>IF(double!T240=0,"",double!T240)</f>
        <v>140752 O</v>
      </c>
      <c r="B243" s="1" t="str">
        <f>IF(Tableau5[[#This Row],[Numéro]]="","",double!U240)</f>
        <v>DE ALMEIDA JOAQUIM</v>
      </c>
      <c r="C243" s="23" t="str">
        <f>double!V240</f>
        <v>11042 – BILLARD CLUB STEPHANOIS</v>
      </c>
      <c r="D243" s="27" t="str">
        <f>IFERROR(VLOOKUP(Tableau5[[#This Row],[Numéro]],TableauLibre[],3,0),"")</f>
        <v>R2</v>
      </c>
      <c r="E243" s="1">
        <f>IFERROR(VLOOKUP(Tableau5[[#This Row],[Numéro]],TableauLibre[],4,0),"")</f>
        <v>1</v>
      </c>
      <c r="F243" s="1">
        <f>IFERROR(VLOOKUP(Tableau5[[#This Row],[Numéro]],TableauLibre[],5,0),"")</f>
        <v>3.21</v>
      </c>
      <c r="G243" s="1">
        <f>IFERROR(VLOOKUP(Tableau5[[#This Row],[Numéro]],TableauLibre[],6,0),"")</f>
        <v>2.57</v>
      </c>
      <c r="H243" s="28">
        <f>IFERROR(VLOOKUP(Tableau5[[#This Row],[Numéro]],TableauLibre[],7,0),"")</f>
        <v>2020</v>
      </c>
      <c r="I243" s="27" t="str">
        <f>IFERROR(VLOOKUP(Tableau5[[#This Row],[Numéro]],TableauBande[],3,0),"")</f>
        <v xml:space="preserve">R1 </v>
      </c>
      <c r="J243" s="1">
        <f>IFERROR(VLOOKUP(Tableau5[[#This Row],[Numéro]],TableauBande[],4,0),"")</f>
        <v>1</v>
      </c>
      <c r="K243" s="1">
        <f>IFERROR(VLOOKUP(Tableau5[[#This Row],[Numéro]],TableauBande[],5,0),"")</f>
        <v>1.58</v>
      </c>
      <c r="L243" s="1">
        <f>IFERROR(VLOOKUP(Tableau5[[#This Row],[Numéro]],TableauBande[],6,0),"")</f>
        <v>1.41</v>
      </c>
      <c r="M243" s="28">
        <f>IFERROR(VLOOKUP(Tableau5[[#This Row],[Numéro]],TableauBande[],7,0),"")</f>
        <v>2020</v>
      </c>
      <c r="N243" s="1" t="str">
        <f>IFERROR(VLOOKUP(Tableau5[[#This Row],[Numéro]],Tableau3Bandes[],3,0),"")</f>
        <v xml:space="preserve">N3 </v>
      </c>
      <c r="O243" s="1">
        <f>IFERROR(VLOOKUP(Tableau5[[#This Row],[Numéro]],Tableau3Bandes[],4,0),"")</f>
        <v>1</v>
      </c>
      <c r="P243" s="1">
        <f>IFERROR(VLOOKUP(Tableau5[[#This Row],[Numéro]],Tableau3Bandes[],5,0),"")</f>
        <v>0.47699999999999998</v>
      </c>
      <c r="Q243" s="1">
        <f>IFERROR(VLOOKUP(Tableau5[[#This Row],[Numéro]],Tableau3Bandes[],6,0),"")</f>
        <v>0.41</v>
      </c>
      <c r="R243" s="1">
        <f>IFERROR(VLOOKUP(Tableau5[[#This Row],[Numéro]],Tableau3Bandes[],7,0),"")</f>
        <v>2020</v>
      </c>
      <c r="S243" s="28" t="str">
        <f>IFERROR(VLOOKUP(Tableau5[[#This Row],[Numéro]],TableauClass2025[],3,0),"")</f>
        <v/>
      </c>
      <c r="T243" s="27" t="str">
        <f>IFERROR(VLOOKUP(Tableau5[[#This Row],[Numéro]],TableauCadre[],3,0),"")</f>
        <v xml:space="preserve">R1 </v>
      </c>
      <c r="U243" s="1">
        <f>IFERROR(VLOOKUP(Tableau5[[#This Row],[Numéro]],TableauCadre[],4,0),"")</f>
        <v>1</v>
      </c>
      <c r="V243" s="1">
        <f>IFERROR(VLOOKUP(Tableau5[[#This Row],[Numéro]],TableauCadre[],5,0),"")</f>
        <v>3.54</v>
      </c>
      <c r="W243" s="1">
        <f>IFERROR(VLOOKUP(Tableau5[[#This Row],[Numéro]],TableauCadre[],6,0),"")</f>
        <v>2.83</v>
      </c>
      <c r="X243" s="28">
        <f>IFERROR(VLOOKUP(Tableau5[[#This Row],[Numéro]],TableauCadre[],7,0),"")</f>
        <v>2020</v>
      </c>
    </row>
    <row r="244" spans="1:24" hidden="1" x14ac:dyDescent="0.25">
      <c r="A244" s="1" t="str">
        <f>IF(double!T241=0,"",double!T241)</f>
        <v>137940 K</v>
      </c>
      <c r="B244" s="1" t="str">
        <f>IF(Tableau5[[#This Row],[Numéro]]="","",double!U241)</f>
        <v>DE ALMEIDA JOSE</v>
      </c>
      <c r="C244" s="23" t="str">
        <f>double!V241</f>
        <v>11064 – BILLARD CLUB ELOYES</v>
      </c>
      <c r="D244" s="27" t="str">
        <f>IFERROR(VLOOKUP(Tableau5[[#This Row],[Numéro]],TableauLibre[],3,0),"")</f>
        <v>R2</v>
      </c>
      <c r="E244" s="1">
        <f>IFERROR(VLOOKUP(Tableau5[[#This Row],[Numéro]],TableauLibre[],4,0),"")</f>
        <v>1</v>
      </c>
      <c r="F244" s="1">
        <f>IFERROR(VLOOKUP(Tableau5[[#This Row],[Numéro]],TableauLibre[],5,0),"")</f>
        <v>2.78</v>
      </c>
      <c r="G244" s="1">
        <f>IFERROR(VLOOKUP(Tableau5[[#This Row],[Numéro]],TableauLibre[],6,0),"")</f>
        <v>2.23</v>
      </c>
      <c r="H244" s="28">
        <f>IFERROR(VLOOKUP(Tableau5[[#This Row],[Numéro]],TableauLibre[],7,0),"")</f>
        <v>2025</v>
      </c>
      <c r="I244" s="27" t="str">
        <f>IFERROR(VLOOKUP(Tableau5[[#This Row],[Numéro]],TableauBande[],3,0),"")</f>
        <v>R1</v>
      </c>
      <c r="J244" s="1">
        <f>IFERROR(VLOOKUP(Tableau5[[#This Row],[Numéro]],TableauBande[],4,0),"")</f>
        <v>1</v>
      </c>
      <c r="K244" s="1">
        <f>IFERROR(VLOOKUP(Tableau5[[#This Row],[Numéro]],TableauBande[],5,0),"")</f>
        <v>1.61</v>
      </c>
      <c r="L244" s="1">
        <f>IFERROR(VLOOKUP(Tableau5[[#This Row],[Numéro]],TableauBande[],6,0),"")</f>
        <v>1.43</v>
      </c>
      <c r="M244" s="28">
        <f>IFERROR(VLOOKUP(Tableau5[[#This Row],[Numéro]],TableauBande[],7,0),"")</f>
        <v>2025</v>
      </c>
      <c r="N244" s="1" t="str">
        <f>IFERROR(VLOOKUP(Tableau5[[#This Row],[Numéro]],Tableau3Bandes[],3,0),"")</f>
        <v xml:space="preserve">N3 </v>
      </c>
      <c r="O244" s="1">
        <f>IFERROR(VLOOKUP(Tableau5[[#This Row],[Numéro]],Tableau3Bandes[],4,0),"")</f>
        <v>1</v>
      </c>
      <c r="P244" s="1">
        <f>IFERROR(VLOOKUP(Tableau5[[#This Row],[Numéro]],Tableau3Bandes[],5,0),"")</f>
        <v>0.49299999999999999</v>
      </c>
      <c r="Q244" s="1">
        <f>IFERROR(VLOOKUP(Tableau5[[#This Row],[Numéro]],Tableau3Bandes[],6,0),"")</f>
        <v>0.42399999999999999</v>
      </c>
      <c r="R244" s="1">
        <f>IFERROR(VLOOKUP(Tableau5[[#This Row],[Numéro]],Tableau3Bandes[],7,0),"")</f>
        <v>2025</v>
      </c>
      <c r="S244" s="28">
        <f>IFERROR(VLOOKUP(Tableau5[[#This Row],[Numéro]],TableauClass2025[],3,0),"")</f>
        <v>463</v>
      </c>
      <c r="T244" s="27" t="str">
        <f>IFERROR(VLOOKUP(Tableau5[[#This Row],[Numéro]],TableauCadre[],3,0),"")</f>
        <v>R1</v>
      </c>
      <c r="U244" s="1">
        <f>IFERROR(VLOOKUP(Tableau5[[#This Row],[Numéro]],TableauCadre[],4,0),"")</f>
        <v>1</v>
      </c>
      <c r="V244" s="1">
        <f>IFERROR(VLOOKUP(Tableau5[[#This Row],[Numéro]],TableauCadre[],5,0),"")</f>
        <v>2.35</v>
      </c>
      <c r="W244" s="1">
        <f>IFERROR(VLOOKUP(Tableau5[[#This Row],[Numéro]],TableauCadre[],6,0),"")</f>
        <v>1.88</v>
      </c>
      <c r="X244" s="28">
        <f>IFERROR(VLOOKUP(Tableau5[[#This Row],[Numéro]],TableauCadre[],7,0),"")</f>
        <v>2019</v>
      </c>
    </row>
    <row r="245" spans="1:24" hidden="1" x14ac:dyDescent="0.25">
      <c r="A245" s="1" t="str">
        <f>IF(double!T242=0,"",double!T242)</f>
        <v>179067 N</v>
      </c>
      <c r="B245" s="1" t="str">
        <f>IF(Tableau5[[#This Row],[Numéro]]="","",double!U242)</f>
        <v>DE AZEVEDO ANTONIO</v>
      </c>
      <c r="C245" s="23" t="str">
        <f>double!V242</f>
        <v>11042 – BILLARD CLUB STEPHANOIS</v>
      </c>
      <c r="D245" s="27" t="str">
        <f>IFERROR(VLOOKUP(Tableau5[[#This Row],[Numéro]],TableauLibre[],3,0),"")</f>
        <v xml:space="preserve">R3 </v>
      </c>
      <c r="E245" s="1">
        <f>IFERROR(VLOOKUP(Tableau5[[#This Row],[Numéro]],TableauLibre[],4,0),"")</f>
        <v>1</v>
      </c>
      <c r="F245" s="1">
        <f>IFERROR(VLOOKUP(Tableau5[[#This Row],[Numéro]],TableauLibre[],5,0),"")</f>
        <v>1.22</v>
      </c>
      <c r="G245" s="1">
        <f>IFERROR(VLOOKUP(Tableau5[[#This Row],[Numéro]],TableauLibre[],6,0),"")</f>
        <v>0.98</v>
      </c>
      <c r="H245" s="28">
        <f>IFERROR(VLOOKUP(Tableau5[[#This Row],[Numéro]],TableauLibre[],7,0),"")</f>
        <v>2025</v>
      </c>
      <c r="I245" s="27" t="str">
        <f>IFERROR(VLOOKUP(Tableau5[[#This Row],[Numéro]],TableauBande[],3,0),"")</f>
        <v xml:space="preserve">R2 </v>
      </c>
      <c r="J245" s="1">
        <f>IFERROR(VLOOKUP(Tableau5[[#This Row],[Numéro]],TableauBande[],4,0),"")</f>
        <v>1</v>
      </c>
      <c r="K245" s="1">
        <f>IFERROR(VLOOKUP(Tableau5[[#This Row],[Numéro]],TableauBande[],5,0),"")</f>
        <v>0.73</v>
      </c>
      <c r="L245" s="1">
        <f>IFERROR(VLOOKUP(Tableau5[[#This Row],[Numéro]],TableauBande[],6,0),"")</f>
        <v>0.65</v>
      </c>
      <c r="M245" s="28">
        <f>IFERROR(VLOOKUP(Tableau5[[#This Row],[Numéro]],TableauBande[],7,0),"")</f>
        <v>2025</v>
      </c>
      <c r="N245" s="1" t="str">
        <f>IFERROR(VLOOKUP(Tableau5[[#This Row],[Numéro]],Tableau3Bandes[],3,0),"")</f>
        <v/>
      </c>
      <c r="O245" s="1" t="str">
        <f>IFERROR(VLOOKUP(Tableau5[[#This Row],[Numéro]],Tableau3Bandes[],4,0),"")</f>
        <v/>
      </c>
      <c r="P245" s="1" t="str">
        <f>IFERROR(VLOOKUP(Tableau5[[#This Row],[Numéro]],Tableau3Bandes[],5,0),"")</f>
        <v/>
      </c>
      <c r="Q245" s="1" t="str">
        <f>IFERROR(VLOOKUP(Tableau5[[#This Row],[Numéro]],Tableau3Bandes[],6,0),"")</f>
        <v/>
      </c>
      <c r="R245" s="1" t="str">
        <f>IFERROR(VLOOKUP(Tableau5[[#This Row],[Numéro]],Tableau3Bandes[],7,0),"")</f>
        <v/>
      </c>
      <c r="S245" s="28" t="str">
        <f>IFERROR(VLOOKUP(Tableau5[[#This Row],[Numéro]],TableauClass2025[],3,0),"")</f>
        <v/>
      </c>
      <c r="T245" s="27" t="str">
        <f>IFERROR(VLOOKUP(Tableau5[[#This Row],[Numéro]],TableauCadre[],3,0),"")</f>
        <v/>
      </c>
      <c r="U245" s="1" t="str">
        <f>IFERROR(VLOOKUP(Tableau5[[#This Row],[Numéro]],TableauCadre[],4,0),"")</f>
        <v/>
      </c>
      <c r="V245" s="1" t="str">
        <f>IFERROR(VLOOKUP(Tableau5[[#This Row],[Numéro]],TableauCadre[],5,0),"")</f>
        <v/>
      </c>
      <c r="W245" s="1" t="str">
        <f>IFERROR(VLOOKUP(Tableau5[[#This Row],[Numéro]],TableauCadre[],6,0),"")</f>
        <v/>
      </c>
      <c r="X245" s="28" t="str">
        <f>IFERROR(VLOOKUP(Tableau5[[#This Row],[Numéro]],TableauCadre[],7,0),"")</f>
        <v/>
      </c>
    </row>
    <row r="246" spans="1:24" hidden="1" x14ac:dyDescent="0.25">
      <c r="A246" s="1" t="str">
        <f>IF(double!T243=0,"",double!T243)</f>
        <v>111923 T</v>
      </c>
      <c r="B246" s="1" t="str">
        <f>IF(Tableau5[[#This Row],[Numéro]]="","",double!U243)</f>
        <v>DE QUEIROS SOARES JOSE</v>
      </c>
      <c r="C246" s="23" t="str">
        <f>double!V243</f>
        <v>01006 – AMICALE DE BILLARD ECKBOLSHEIM</v>
      </c>
      <c r="D246" s="27" t="str">
        <f>IFERROR(VLOOKUP(Tableau5[[#This Row],[Numéro]],TableauLibre[],3,0),"")</f>
        <v>R1</v>
      </c>
      <c r="E246" s="1">
        <f>IFERROR(VLOOKUP(Tableau5[[#This Row],[Numéro]],TableauLibre[],4,0),"")</f>
        <v>1</v>
      </c>
      <c r="F246" s="1">
        <f>IFERROR(VLOOKUP(Tableau5[[#This Row],[Numéro]],TableauLibre[],5,0),"")</f>
        <v>5.27</v>
      </c>
      <c r="G246" s="1">
        <f>IFERROR(VLOOKUP(Tableau5[[#This Row],[Numéro]],TableauLibre[],6,0),"")</f>
        <v>4.22</v>
      </c>
      <c r="H246" s="28">
        <f>IFERROR(VLOOKUP(Tableau5[[#This Row],[Numéro]],TableauLibre[],7,0),"")</f>
        <v>2025</v>
      </c>
      <c r="I246" s="27" t="str">
        <f>IFERROR(VLOOKUP(Tableau5[[#This Row],[Numéro]],TableauBande[],3,0),"")</f>
        <v xml:space="preserve">R1 </v>
      </c>
      <c r="J246" s="1">
        <f>IFERROR(VLOOKUP(Tableau5[[#This Row],[Numéro]],TableauBande[],4,0),"")</f>
        <v>1</v>
      </c>
      <c r="K246" s="1">
        <f>IFERROR(VLOOKUP(Tableau5[[#This Row],[Numéro]],TableauBande[],5,0),"")</f>
        <v>1.75</v>
      </c>
      <c r="L246" s="1">
        <f>IFERROR(VLOOKUP(Tableau5[[#This Row],[Numéro]],TableauBande[],6,0),"")</f>
        <v>1.56</v>
      </c>
      <c r="M246" s="28">
        <f>IFERROR(VLOOKUP(Tableau5[[#This Row],[Numéro]],TableauBande[],7,0),"")</f>
        <v>2025</v>
      </c>
      <c r="N246" s="1" t="str">
        <f>IFERROR(VLOOKUP(Tableau5[[#This Row],[Numéro]],Tableau3Bandes[],3,0),"")</f>
        <v>N3</v>
      </c>
      <c r="O246" s="1">
        <f>IFERROR(VLOOKUP(Tableau5[[#This Row],[Numéro]],Tableau3Bandes[],4,0),"")</f>
        <v>1</v>
      </c>
      <c r="P246" s="1">
        <f>IFERROR(VLOOKUP(Tableau5[[#This Row],[Numéro]],Tableau3Bandes[],5,0),"")</f>
        <v>0.47499999999999998</v>
      </c>
      <c r="Q246" s="1">
        <f>IFERROR(VLOOKUP(Tableau5[[#This Row],[Numéro]],Tableau3Bandes[],6,0),"")</f>
        <v>0.40899999999999997</v>
      </c>
      <c r="R246" s="1">
        <f>IFERROR(VLOOKUP(Tableau5[[#This Row],[Numéro]],Tableau3Bandes[],7,0),"")</f>
        <v>2025</v>
      </c>
      <c r="S246" s="28">
        <f>IFERROR(VLOOKUP(Tableau5[[#This Row],[Numéro]],TableauClass2025[],3,0),"")</f>
        <v>385</v>
      </c>
      <c r="T246" s="27" t="str">
        <f>IFERROR(VLOOKUP(Tableau5[[#This Row],[Numéro]],TableauCadre[],3,0),"")</f>
        <v>N3</v>
      </c>
      <c r="U246" s="1">
        <f>IFERROR(VLOOKUP(Tableau5[[#This Row],[Numéro]],TableauCadre[],4,0),"")</f>
        <v>1</v>
      </c>
      <c r="V246" s="1">
        <f>IFERROR(VLOOKUP(Tableau5[[#This Row],[Numéro]],TableauCadre[],5,0),"")</f>
        <v>5.42</v>
      </c>
      <c r="W246" s="1">
        <f>IFERROR(VLOOKUP(Tableau5[[#This Row],[Numéro]],TableauCadre[],6,0),"")</f>
        <v>4.34</v>
      </c>
      <c r="X246" s="28">
        <f>IFERROR(VLOOKUP(Tableau5[[#This Row],[Numéro]],TableauCadre[],7,0),"")</f>
        <v>2025</v>
      </c>
    </row>
    <row r="247" spans="1:24" x14ac:dyDescent="0.25">
      <c r="A247" s="1" t="str">
        <f>IF(double!T187=0,"",double!T187)</f>
        <v>152567 J</v>
      </c>
      <c r="B247" s="1" t="str">
        <f>IF(Tableau5[[#This Row],[Numéro]]="","",double!U187)</f>
        <v>CHUIMER FRANCIS</v>
      </c>
      <c r="C247" s="23" t="str">
        <f>double!V187</f>
        <v>11072 – AMICALE BILLARD DE MAGNY</v>
      </c>
      <c r="D247" s="27" t="str">
        <f>IFERROR(VLOOKUP(Tableau5[[#This Row],[Numéro]],TableauLibre[],3,0),"")</f>
        <v>R4</v>
      </c>
      <c r="E247" s="1">
        <f>IFERROR(VLOOKUP(Tableau5[[#This Row],[Numéro]],TableauLibre[],4,0),"")</f>
        <v>1</v>
      </c>
      <c r="F247" s="1">
        <f>IFERROR(VLOOKUP(Tableau5[[#This Row],[Numéro]],TableauLibre[],5,0),"")</f>
        <v>0.99</v>
      </c>
      <c r="G247" s="1">
        <f>IFERROR(VLOOKUP(Tableau5[[#This Row],[Numéro]],TableauLibre[],6,0),"")</f>
        <v>0.79</v>
      </c>
      <c r="H247" s="28">
        <f>IFERROR(VLOOKUP(Tableau5[[#This Row],[Numéro]],TableauLibre[],7,0),"")</f>
        <v>2025</v>
      </c>
      <c r="I247" s="27" t="str">
        <f>IFERROR(VLOOKUP(Tableau5[[#This Row],[Numéro]],TableauBande[],3,0),"")</f>
        <v/>
      </c>
      <c r="J247" s="1" t="str">
        <f>IFERROR(VLOOKUP(Tableau5[[#This Row],[Numéro]],TableauBande[],4,0),"")</f>
        <v/>
      </c>
      <c r="K247" s="1" t="str">
        <f>IFERROR(VLOOKUP(Tableau5[[#This Row],[Numéro]],TableauBande[],5,0),"")</f>
        <v/>
      </c>
      <c r="L247" s="1" t="str">
        <f>IFERROR(VLOOKUP(Tableau5[[#This Row],[Numéro]],TableauBande[],6,0),"")</f>
        <v/>
      </c>
      <c r="M247" s="28" t="str">
        <f>IFERROR(VLOOKUP(Tableau5[[#This Row],[Numéro]],TableauBande[],7,0),"")</f>
        <v/>
      </c>
      <c r="N247" s="1" t="str">
        <f>IFERROR(VLOOKUP(Tableau5[[#This Row],[Numéro]],Tableau3Bandes[],3,0),"")</f>
        <v/>
      </c>
      <c r="O247" s="1" t="str">
        <f>IFERROR(VLOOKUP(Tableau5[[#This Row],[Numéro]],Tableau3Bandes[],4,0),"")</f>
        <v/>
      </c>
      <c r="P247" s="1" t="str">
        <f>IFERROR(VLOOKUP(Tableau5[[#This Row],[Numéro]],Tableau3Bandes[],5,0),"")</f>
        <v/>
      </c>
      <c r="Q247" s="1" t="str">
        <f>IFERROR(VLOOKUP(Tableau5[[#This Row],[Numéro]],Tableau3Bandes[],6,0),"")</f>
        <v/>
      </c>
      <c r="R247" s="1" t="str">
        <f>IFERROR(VLOOKUP(Tableau5[[#This Row],[Numéro]],Tableau3Bandes[],7,0),"")</f>
        <v/>
      </c>
      <c r="S247" s="28" t="str">
        <f>IFERROR(VLOOKUP(Tableau5[[#This Row],[Numéro]],TableauClass2025[],3,0),"")</f>
        <v/>
      </c>
      <c r="T247" s="27" t="str">
        <f>IFERROR(VLOOKUP(Tableau5[[#This Row],[Numéro]],TableauCadre[],3,0),"")</f>
        <v/>
      </c>
      <c r="U247" s="1" t="str">
        <f>IFERROR(VLOOKUP(Tableau5[[#This Row],[Numéro]],TableauCadre[],4,0),"")</f>
        <v/>
      </c>
      <c r="V247" s="1" t="str">
        <f>IFERROR(VLOOKUP(Tableau5[[#This Row],[Numéro]],TableauCadre[],5,0),"")</f>
        <v/>
      </c>
      <c r="W247" s="1" t="str">
        <f>IFERROR(VLOOKUP(Tableau5[[#This Row],[Numéro]],TableauCadre[],6,0),"")</f>
        <v/>
      </c>
      <c r="X247" s="28" t="str">
        <f>IFERROR(VLOOKUP(Tableau5[[#This Row],[Numéro]],TableauCadre[],7,0),"")</f>
        <v/>
      </c>
    </row>
    <row r="248" spans="1:24" x14ac:dyDescent="0.25">
      <c r="A248" s="1" t="str">
        <f>IF(double!T207=0,"",double!T207)</f>
        <v>135812 O</v>
      </c>
      <c r="B248" s="1" t="str">
        <f>IF(Tableau5[[#This Row],[Numéro]]="","",double!U207)</f>
        <v>COLOMBO ALAIN</v>
      </c>
      <c r="C248" s="23" t="str">
        <f>double!V207</f>
        <v>11033 – BILLARD CLUB AUDUN VILLERUPT</v>
      </c>
      <c r="D248" s="27" t="str">
        <f>IFERROR(VLOOKUP(Tableau5[[#This Row],[Numéro]],TableauLibre[],3,0),"")</f>
        <v xml:space="preserve">R3 </v>
      </c>
      <c r="E248" s="1">
        <f>IFERROR(VLOOKUP(Tableau5[[#This Row],[Numéro]],TableauLibre[],4,0),"")</f>
        <v>1</v>
      </c>
      <c r="F248" s="1">
        <f>IFERROR(VLOOKUP(Tableau5[[#This Row],[Numéro]],TableauLibre[],5,0),"")</f>
        <v>1.79</v>
      </c>
      <c r="G248" s="1">
        <f>IFERROR(VLOOKUP(Tableau5[[#This Row],[Numéro]],TableauLibre[],6,0),"")</f>
        <v>1.43</v>
      </c>
      <c r="H248" s="28">
        <f>IFERROR(VLOOKUP(Tableau5[[#This Row],[Numéro]],TableauLibre[],7,0),"")</f>
        <v>2025</v>
      </c>
      <c r="I248" s="27" t="str">
        <f>IFERROR(VLOOKUP(Tableau5[[#This Row],[Numéro]],TableauBande[],3,0),"")</f>
        <v>R1</v>
      </c>
      <c r="J248" s="1">
        <f>IFERROR(VLOOKUP(Tableau5[[#This Row],[Numéro]],TableauBande[],4,0),"")</f>
        <v>1</v>
      </c>
      <c r="K248" s="1">
        <f>IFERROR(VLOOKUP(Tableau5[[#This Row],[Numéro]],TableauBande[],5,0),"")</f>
        <v>1.36</v>
      </c>
      <c r="L248" s="1">
        <f>IFERROR(VLOOKUP(Tableau5[[#This Row],[Numéro]],TableauBande[],6,0),"")</f>
        <v>1.21</v>
      </c>
      <c r="M248" s="28">
        <f>IFERROR(VLOOKUP(Tableau5[[#This Row],[Numéro]],TableauBande[],7,0),"")</f>
        <v>2011</v>
      </c>
      <c r="N248" s="1" t="str">
        <f>IFERROR(VLOOKUP(Tableau5[[#This Row],[Numéro]],Tableau3Bandes[],3,0),"")</f>
        <v xml:space="preserve">R1 </v>
      </c>
      <c r="O248" s="1">
        <f>IFERROR(VLOOKUP(Tableau5[[#This Row],[Numéro]],Tableau3Bandes[],4,0),"")</f>
        <v>1</v>
      </c>
      <c r="P248" s="1">
        <f>IFERROR(VLOOKUP(Tableau5[[#This Row],[Numéro]],Tableau3Bandes[],5,0),"")</f>
        <v>0.32900000000000001</v>
      </c>
      <c r="Q248" s="1">
        <f>IFERROR(VLOOKUP(Tableau5[[#This Row],[Numéro]],Tableau3Bandes[],6,0),"")</f>
        <v>0.28299999999999997</v>
      </c>
      <c r="R248" s="1">
        <f>IFERROR(VLOOKUP(Tableau5[[#This Row],[Numéro]],Tableau3Bandes[],7,0),"")</f>
        <v>2025</v>
      </c>
      <c r="S248" s="28">
        <f>IFERROR(VLOOKUP(Tableau5[[#This Row],[Numéro]],TableauClass2025[],3,0),"")</f>
        <v>311</v>
      </c>
      <c r="T248" s="27" t="str">
        <f>IFERROR(VLOOKUP(Tableau5[[#This Row],[Numéro]],TableauCadre[],3,0),"")</f>
        <v/>
      </c>
      <c r="U248" s="1" t="str">
        <f>IFERROR(VLOOKUP(Tableau5[[#This Row],[Numéro]],TableauCadre[],4,0),"")</f>
        <v/>
      </c>
      <c r="V248" s="1" t="str">
        <f>IFERROR(VLOOKUP(Tableau5[[#This Row],[Numéro]],TableauCadre[],5,0),"")</f>
        <v/>
      </c>
      <c r="W248" s="1" t="str">
        <f>IFERROR(VLOOKUP(Tableau5[[#This Row],[Numéro]],TableauCadre[],6,0),"")</f>
        <v/>
      </c>
      <c r="X248" s="28" t="str">
        <f>IFERROR(VLOOKUP(Tableau5[[#This Row],[Numéro]],TableauCadre[],7,0),"")</f>
        <v/>
      </c>
    </row>
    <row r="249" spans="1:24" hidden="1" x14ac:dyDescent="0.25">
      <c r="A249" s="1" t="str">
        <f>IF(double!T246=0,"",double!T246)</f>
        <v>151283 N</v>
      </c>
      <c r="B249" s="1" t="str">
        <f>IF(Tableau5[[#This Row],[Numéro]]="","",double!U246)</f>
        <v>DECAUCHY BERNARD</v>
      </c>
      <c r="C249" s="23" t="str">
        <f>double!V246</f>
        <v>05028 – BILLARD CLUB DE MARIGNY ST FLAVY</v>
      </c>
      <c r="D249" s="27" t="str">
        <f>IFERROR(VLOOKUP(Tableau5[[#This Row],[Numéro]],TableauLibre[],3,0),"")</f>
        <v>R3</v>
      </c>
      <c r="E249" s="1">
        <f>IFERROR(VLOOKUP(Tableau5[[#This Row],[Numéro]],TableauLibre[],4,0),"")</f>
        <v>1</v>
      </c>
      <c r="F249" s="1">
        <f>IFERROR(VLOOKUP(Tableau5[[#This Row],[Numéro]],TableauLibre[],5,0),"")</f>
        <v>1.48</v>
      </c>
      <c r="G249" s="1">
        <f>IFERROR(VLOOKUP(Tableau5[[#This Row],[Numéro]],TableauLibre[],6,0),"")</f>
        <v>1.19</v>
      </c>
      <c r="H249" s="28">
        <f>IFERROR(VLOOKUP(Tableau5[[#This Row],[Numéro]],TableauLibre[],7,0),"")</f>
        <v>2025</v>
      </c>
      <c r="I249" s="27" t="str">
        <f>IFERROR(VLOOKUP(Tableau5[[#This Row],[Numéro]],TableauBande[],3,0),"")</f>
        <v>R2</v>
      </c>
      <c r="J249" s="1">
        <f>IFERROR(VLOOKUP(Tableau5[[#This Row],[Numéro]],TableauBande[],4,0),"")</f>
        <v>1</v>
      </c>
      <c r="K249" s="1">
        <f>IFERROR(VLOOKUP(Tableau5[[#This Row],[Numéro]],TableauBande[],5,0),"")</f>
        <v>0.67</v>
      </c>
      <c r="L249" s="1">
        <f>IFERROR(VLOOKUP(Tableau5[[#This Row],[Numéro]],TableauBande[],6,0),"")</f>
        <v>0.6</v>
      </c>
      <c r="M249" s="28">
        <f>IFERROR(VLOOKUP(Tableau5[[#This Row],[Numéro]],TableauBande[],7,0),"")</f>
        <v>2025</v>
      </c>
      <c r="N249" s="1" t="str">
        <f>IFERROR(VLOOKUP(Tableau5[[#This Row],[Numéro]],Tableau3Bandes[],3,0),"")</f>
        <v>R2</v>
      </c>
      <c r="O249" s="1">
        <f>IFERROR(VLOOKUP(Tableau5[[#This Row],[Numéro]],Tableau3Bandes[],4,0),"")</f>
        <v>1</v>
      </c>
      <c r="P249" s="1">
        <f>IFERROR(VLOOKUP(Tableau5[[#This Row],[Numéro]],Tableau3Bandes[],5,0),"")</f>
        <v>0.2</v>
      </c>
      <c r="Q249" s="1">
        <f>IFERROR(VLOOKUP(Tableau5[[#This Row],[Numéro]],Tableau3Bandes[],6,0),"")</f>
        <v>0.17199999999999999</v>
      </c>
      <c r="R249" s="1">
        <f>IFERROR(VLOOKUP(Tableau5[[#This Row],[Numéro]],Tableau3Bandes[],7,0),"")</f>
        <v>2023</v>
      </c>
      <c r="S249" s="28" t="str">
        <f>IFERROR(VLOOKUP(Tableau5[[#This Row],[Numéro]],TableauClass2025[],3,0),"")</f>
        <v/>
      </c>
      <c r="T249" s="27" t="str">
        <f>IFERROR(VLOOKUP(Tableau5[[#This Row],[Numéro]],TableauCadre[],3,0),"")</f>
        <v>R1</v>
      </c>
      <c r="U249" s="1">
        <f>IFERROR(VLOOKUP(Tableau5[[#This Row],[Numéro]],TableauCadre[],4,0),"")</f>
        <v>1</v>
      </c>
      <c r="V249" s="1">
        <f>IFERROR(VLOOKUP(Tableau5[[#This Row],[Numéro]],TableauCadre[],5,0),"")</f>
        <v>1.35</v>
      </c>
      <c r="W249" s="1">
        <f>IFERROR(VLOOKUP(Tableau5[[#This Row],[Numéro]],TableauCadre[],6,0),"")</f>
        <v>1.08</v>
      </c>
      <c r="X249" s="28">
        <f>IFERROR(VLOOKUP(Tableau5[[#This Row],[Numéro]],TableauCadre[],7,0),"")</f>
        <v>2018</v>
      </c>
    </row>
    <row r="250" spans="1:24" hidden="1" x14ac:dyDescent="0.25">
      <c r="A250" s="1" t="str">
        <f>IF(double!T247=0,"",double!T247)</f>
        <v>132200 Q</v>
      </c>
      <c r="B250" s="1" t="str">
        <f>IF(Tableau5[[#This Row],[Numéro]]="","",double!U247)</f>
        <v>DECLERCQ ALAIN</v>
      </c>
      <c r="C250" s="23" t="str">
        <f>double!V247</f>
        <v>05034 – BILLARD TROYES AGGLO</v>
      </c>
      <c r="D250" s="27" t="str">
        <f>IFERROR(VLOOKUP(Tableau5[[#This Row],[Numéro]],TableauLibre[],3,0),"")</f>
        <v xml:space="preserve">R3 </v>
      </c>
      <c r="E250" s="1">
        <f>IFERROR(VLOOKUP(Tableau5[[#This Row],[Numéro]],TableauLibre[],4,0),"")</f>
        <v>1</v>
      </c>
      <c r="F250" s="1">
        <f>IFERROR(VLOOKUP(Tableau5[[#This Row],[Numéro]],TableauLibre[],5,0),"")</f>
        <v>1.8</v>
      </c>
      <c r="G250" s="1">
        <f>IFERROR(VLOOKUP(Tableau5[[#This Row],[Numéro]],TableauLibre[],6,0),"")</f>
        <v>1.44</v>
      </c>
      <c r="H250" s="28">
        <f>IFERROR(VLOOKUP(Tableau5[[#This Row],[Numéro]],TableauLibre[],7,0),"")</f>
        <v>2025</v>
      </c>
      <c r="I250" s="27" t="str">
        <f>IFERROR(VLOOKUP(Tableau5[[#This Row],[Numéro]],TableauBande[],3,0),"")</f>
        <v>R1</v>
      </c>
      <c r="J250" s="1">
        <f>IFERROR(VLOOKUP(Tableau5[[#This Row],[Numéro]],TableauBande[],4,0),"")</f>
        <v>1</v>
      </c>
      <c r="K250" s="1">
        <f>IFERROR(VLOOKUP(Tableau5[[#This Row],[Numéro]],TableauBande[],5,0),"")</f>
        <v>1.1100000000000001</v>
      </c>
      <c r="L250" s="1">
        <f>IFERROR(VLOOKUP(Tableau5[[#This Row],[Numéro]],TableauBande[],6,0),"")</f>
        <v>0.99</v>
      </c>
      <c r="M250" s="28">
        <f>IFERROR(VLOOKUP(Tableau5[[#This Row],[Numéro]],TableauBande[],7,0),"")</f>
        <v>2024</v>
      </c>
      <c r="N250" s="1" t="str">
        <f>IFERROR(VLOOKUP(Tableau5[[#This Row],[Numéro]],Tableau3Bandes[],3,0),"")</f>
        <v xml:space="preserve">R2 </v>
      </c>
      <c r="O250" s="1">
        <f>IFERROR(VLOOKUP(Tableau5[[#This Row],[Numéro]],Tableau3Bandes[],4,0),"")</f>
        <v>1</v>
      </c>
      <c r="P250" s="1">
        <f>IFERROR(VLOOKUP(Tableau5[[#This Row],[Numéro]],Tableau3Bandes[],5,0),"")</f>
        <v>0.222</v>
      </c>
      <c r="Q250" s="1">
        <f>IFERROR(VLOOKUP(Tableau5[[#This Row],[Numéro]],Tableau3Bandes[],6,0),"")</f>
        <v>0.191</v>
      </c>
      <c r="R250" s="1">
        <f>IFERROR(VLOOKUP(Tableau5[[#This Row],[Numéro]],Tableau3Bandes[],7,0),"")</f>
        <v>2023</v>
      </c>
      <c r="S250" s="28" t="str">
        <f>IFERROR(VLOOKUP(Tableau5[[#This Row],[Numéro]],TableauClass2025[],3,0),"")</f>
        <v/>
      </c>
      <c r="T250" s="27" t="str">
        <f>IFERROR(VLOOKUP(Tableau5[[#This Row],[Numéro]],TableauCadre[],3,0),"")</f>
        <v>R1</v>
      </c>
      <c r="U250" s="1">
        <f>IFERROR(VLOOKUP(Tableau5[[#This Row],[Numéro]],TableauCadre[],4,0),"")</f>
        <v>1</v>
      </c>
      <c r="V250" s="1">
        <f>IFERROR(VLOOKUP(Tableau5[[#This Row],[Numéro]],TableauCadre[],5,0),"")</f>
        <v>1.86</v>
      </c>
      <c r="W250" s="1">
        <f>IFERROR(VLOOKUP(Tableau5[[#This Row],[Numéro]],TableauCadre[],6,0),"")</f>
        <v>1.49</v>
      </c>
      <c r="X250" s="28">
        <f>IFERROR(VLOOKUP(Tableau5[[#This Row],[Numéro]],TableauCadre[],7,0),"")</f>
        <v>2025</v>
      </c>
    </row>
    <row r="251" spans="1:24" x14ac:dyDescent="0.25">
      <c r="A251" s="1" t="str">
        <f>IF(double!T214=0,"",double!T214)</f>
        <v>153645 F</v>
      </c>
      <c r="B251" s="1" t="str">
        <f>IF(Tableau5[[#This Row],[Numéro]]="","",double!U214)</f>
        <v>COPI MOUTH THOMAS</v>
      </c>
      <c r="C251" s="23" t="str">
        <f>double!V214</f>
        <v>11003 – BILLARD CLUB BAN SAINT MARTIN</v>
      </c>
      <c r="D251" s="27" t="str">
        <f>IFERROR(VLOOKUP(Tableau5[[#This Row],[Numéro]],TableauLibre[],3,0),"")</f>
        <v>R4</v>
      </c>
      <c r="E251" s="1">
        <f>IFERROR(VLOOKUP(Tableau5[[#This Row],[Numéro]],TableauLibre[],4,0),"")</f>
        <v>1</v>
      </c>
      <c r="F251" s="1">
        <f>IFERROR(VLOOKUP(Tableau5[[#This Row],[Numéro]],TableauLibre[],5,0),"")</f>
        <v>0.44</v>
      </c>
      <c r="G251" s="1">
        <f>IFERROR(VLOOKUP(Tableau5[[#This Row],[Numéro]],TableauLibre[],6,0),"")</f>
        <v>0.35</v>
      </c>
      <c r="H251" s="28">
        <f>IFERROR(VLOOKUP(Tableau5[[#This Row],[Numéro]],TableauLibre[],7,0),"")</f>
        <v>2017</v>
      </c>
      <c r="I251" s="27" t="str">
        <f>IFERROR(VLOOKUP(Tableau5[[#This Row],[Numéro]],TableauBande[],3,0),"")</f>
        <v/>
      </c>
      <c r="J251" s="1" t="str">
        <f>IFERROR(VLOOKUP(Tableau5[[#This Row],[Numéro]],TableauBande[],4,0),"")</f>
        <v/>
      </c>
      <c r="K251" s="1" t="str">
        <f>IFERROR(VLOOKUP(Tableau5[[#This Row],[Numéro]],TableauBande[],5,0),"")</f>
        <v/>
      </c>
      <c r="L251" s="1" t="str">
        <f>IFERROR(VLOOKUP(Tableau5[[#This Row],[Numéro]],TableauBande[],6,0),"")</f>
        <v/>
      </c>
      <c r="M251" s="28" t="str">
        <f>IFERROR(VLOOKUP(Tableau5[[#This Row],[Numéro]],TableauBande[],7,0),"")</f>
        <v/>
      </c>
      <c r="N251" s="1" t="str">
        <f>IFERROR(VLOOKUP(Tableau5[[#This Row],[Numéro]],Tableau3Bandes[],3,0),"")</f>
        <v/>
      </c>
      <c r="O251" s="1" t="str">
        <f>IFERROR(VLOOKUP(Tableau5[[#This Row],[Numéro]],Tableau3Bandes[],4,0),"")</f>
        <v/>
      </c>
      <c r="P251" s="1" t="str">
        <f>IFERROR(VLOOKUP(Tableau5[[#This Row],[Numéro]],Tableau3Bandes[],5,0),"")</f>
        <v/>
      </c>
      <c r="Q251" s="1" t="str">
        <f>IFERROR(VLOOKUP(Tableau5[[#This Row],[Numéro]],Tableau3Bandes[],6,0),"")</f>
        <v/>
      </c>
      <c r="R251" s="1" t="str">
        <f>IFERROR(VLOOKUP(Tableau5[[#This Row],[Numéro]],Tableau3Bandes[],7,0),"")</f>
        <v/>
      </c>
      <c r="S251" s="28" t="str">
        <f>IFERROR(VLOOKUP(Tableau5[[#This Row],[Numéro]],TableauClass2025[],3,0),"")</f>
        <v/>
      </c>
      <c r="T251" s="27" t="str">
        <f>IFERROR(VLOOKUP(Tableau5[[#This Row],[Numéro]],TableauCadre[],3,0),"")</f>
        <v/>
      </c>
      <c r="U251" s="1" t="str">
        <f>IFERROR(VLOOKUP(Tableau5[[#This Row],[Numéro]],TableauCadre[],4,0),"")</f>
        <v/>
      </c>
      <c r="V251" s="1" t="str">
        <f>IFERROR(VLOOKUP(Tableau5[[#This Row],[Numéro]],TableauCadre[],5,0),"")</f>
        <v/>
      </c>
      <c r="W251" s="1" t="str">
        <f>IFERROR(VLOOKUP(Tableau5[[#This Row],[Numéro]],TableauCadre[],6,0),"")</f>
        <v/>
      </c>
      <c r="X251" s="28" t="str">
        <f>IFERROR(VLOOKUP(Tableau5[[#This Row],[Numéro]],TableauCadre[],7,0),"")</f>
        <v/>
      </c>
    </row>
    <row r="252" spans="1:24" hidden="1" x14ac:dyDescent="0.25">
      <c r="A252" s="1" t="str">
        <f>IF(double!T249=0,"",double!T249)</f>
        <v>182446 L</v>
      </c>
      <c r="B252" s="1" t="str">
        <f>IF(Tableau5[[#This Row],[Numéro]]="","",double!U249)</f>
        <v>DEHAYE DIDIER</v>
      </c>
      <c r="C252" s="23" t="str">
        <f>double!V249</f>
        <v>05023 – BILLARD CLUB NOGENTAIS</v>
      </c>
      <c r="D252" s="27" t="str">
        <f>IFERROR(VLOOKUP(Tableau5[[#This Row],[Numéro]],TableauLibre[],3,0),"")</f>
        <v>R4</v>
      </c>
      <c r="E252" s="1">
        <f>IFERROR(VLOOKUP(Tableau5[[#This Row],[Numéro]],TableauLibre[],4,0),"")</f>
        <v>1</v>
      </c>
      <c r="F252" s="1">
        <f>IFERROR(VLOOKUP(Tableau5[[#This Row],[Numéro]],TableauLibre[],5,0),"")</f>
        <v>0.54</v>
      </c>
      <c r="G252" s="1">
        <f>IFERROR(VLOOKUP(Tableau5[[#This Row],[Numéro]],TableauLibre[],6,0),"")</f>
        <v>0.43</v>
      </c>
      <c r="H252" s="28">
        <f>IFERROR(VLOOKUP(Tableau5[[#This Row],[Numéro]],TableauLibre[],7,0),"")</f>
        <v>2024</v>
      </c>
      <c r="I252" s="27" t="str">
        <f>IFERROR(VLOOKUP(Tableau5[[#This Row],[Numéro]],TableauBande[],3,0),"")</f>
        <v>R2</v>
      </c>
      <c r="J252" s="1">
        <f>IFERROR(VLOOKUP(Tableau5[[#This Row],[Numéro]],TableauBande[],4,0),"")</f>
        <v>1</v>
      </c>
      <c r="K252" s="1">
        <f>IFERROR(VLOOKUP(Tableau5[[#This Row],[Numéro]],TableauBande[],5,0),"")</f>
        <v>0.33</v>
      </c>
      <c r="L252" s="1">
        <f>IFERROR(VLOOKUP(Tableau5[[#This Row],[Numéro]],TableauBande[],6,0),"")</f>
        <v>0.28999999999999998</v>
      </c>
      <c r="M252" s="28">
        <f>IFERROR(VLOOKUP(Tableau5[[#This Row],[Numéro]],TableauBande[],7,0),"")</f>
        <v>2025</v>
      </c>
      <c r="N252" s="1" t="str">
        <f>IFERROR(VLOOKUP(Tableau5[[#This Row],[Numéro]],Tableau3Bandes[],3,0),"")</f>
        <v>R2</v>
      </c>
      <c r="O252" s="1">
        <f>IFERROR(VLOOKUP(Tableau5[[#This Row],[Numéro]],Tableau3Bandes[],4,0),"")</f>
        <v>1</v>
      </c>
      <c r="P252" s="1">
        <f>IFERROR(VLOOKUP(Tableau5[[#This Row],[Numéro]],Tableau3Bandes[],5,0),"")</f>
        <v>0.17</v>
      </c>
      <c r="Q252" s="1">
        <f>IFERROR(VLOOKUP(Tableau5[[#This Row],[Numéro]],Tableau3Bandes[],6,0),"")</f>
        <v>0.14599999999999999</v>
      </c>
      <c r="R252" s="1">
        <f>IFERROR(VLOOKUP(Tableau5[[#This Row],[Numéro]],Tableau3Bandes[],7,0),"")</f>
        <v>2024</v>
      </c>
      <c r="S252" s="28" t="str">
        <f>IFERROR(VLOOKUP(Tableau5[[#This Row],[Numéro]],TableauClass2025[],3,0),"")</f>
        <v/>
      </c>
      <c r="T252" s="27" t="str">
        <f>IFERROR(VLOOKUP(Tableau5[[#This Row],[Numéro]],TableauCadre[],3,0),"")</f>
        <v/>
      </c>
      <c r="U252" s="1" t="str">
        <f>IFERROR(VLOOKUP(Tableau5[[#This Row],[Numéro]],TableauCadre[],4,0),"")</f>
        <v/>
      </c>
      <c r="V252" s="1" t="str">
        <f>IFERROR(VLOOKUP(Tableau5[[#This Row],[Numéro]],TableauCadre[],5,0),"")</f>
        <v/>
      </c>
      <c r="W252" s="1" t="str">
        <f>IFERROR(VLOOKUP(Tableau5[[#This Row],[Numéro]],TableauCadre[],6,0),"")</f>
        <v/>
      </c>
      <c r="X252" s="28" t="str">
        <f>IFERROR(VLOOKUP(Tableau5[[#This Row],[Numéro]],TableauCadre[],7,0),"")</f>
        <v/>
      </c>
    </row>
    <row r="253" spans="1:24" x14ac:dyDescent="0.25">
      <c r="A253" s="1" t="str">
        <f>IF(double!T1227=0,"",double!T1227)</f>
        <v>014737 V</v>
      </c>
      <c r="B253" s="1" t="str">
        <f>IF(Tableau5[[#This Row],[Numéro]]="","",double!U1227)</f>
        <v>CORDEL PHILIPPE</v>
      </c>
      <c r="C253" s="23" t="str">
        <f>double!V1227</f>
        <v>11005 – E.S. HAGONDANGE</v>
      </c>
      <c r="D253" s="27" t="str">
        <f>IFERROR(VLOOKUP(Tableau5[[#This Row],[Numéro]],TableauLibre[],3,0),"")</f>
        <v/>
      </c>
      <c r="E253" s="1" t="str">
        <f>IFERROR(VLOOKUP(Tableau5[[#This Row],[Numéro]],TableauLibre[],4,0),"")</f>
        <v/>
      </c>
      <c r="F253" s="1" t="str">
        <f>IFERROR(VLOOKUP(Tableau5[[#This Row],[Numéro]],TableauLibre[],5,0),"")</f>
        <v/>
      </c>
      <c r="G253" s="1" t="str">
        <f>IFERROR(VLOOKUP(Tableau5[[#This Row],[Numéro]],TableauLibre[],6,0),"")</f>
        <v/>
      </c>
      <c r="H253" s="28" t="str">
        <f>IFERROR(VLOOKUP(Tableau5[[#This Row],[Numéro]],TableauLibre[],7,0),"")</f>
        <v/>
      </c>
      <c r="I253" s="27" t="str">
        <f>IFERROR(VLOOKUP(Tableau5[[#This Row],[Numéro]],TableauBande[],3,0),"")</f>
        <v xml:space="preserve">N2 </v>
      </c>
      <c r="J253" s="1">
        <f>IFERROR(VLOOKUP(Tableau5[[#This Row],[Numéro]],TableauBande[],4,0),"")</f>
        <v>1</v>
      </c>
      <c r="K253" s="1" t="str">
        <f>IFERROR(VLOOKUP(Tableau5[[#This Row],[Numéro]],TableauBande[],5,0),"")</f>
        <v>—</v>
      </c>
      <c r="L253" s="1">
        <f>IFERROR(VLOOKUP(Tableau5[[#This Row],[Numéro]],TableauBande[],6,0),"")</f>
        <v>1.34</v>
      </c>
      <c r="M253" s="28">
        <f>IFERROR(VLOOKUP(Tableau5[[#This Row],[Numéro]],TableauBande[],7,0),"")</f>
        <v>2012</v>
      </c>
      <c r="N253" s="1" t="str">
        <f>IFERROR(VLOOKUP(Tableau5[[#This Row],[Numéro]],Tableau3Bandes[],3,0),"")</f>
        <v xml:space="preserve">N3 </v>
      </c>
      <c r="O253" s="1">
        <f>IFERROR(VLOOKUP(Tableau5[[#This Row],[Numéro]],Tableau3Bandes[],4,0),"")</f>
        <v>1</v>
      </c>
      <c r="P253" s="1">
        <f>IFERROR(VLOOKUP(Tableau5[[#This Row],[Numéro]],Tableau3Bandes[],5,0),"")</f>
        <v>0.54700000000000004</v>
      </c>
      <c r="Q253" s="1">
        <f>IFERROR(VLOOKUP(Tableau5[[#This Row],[Numéro]],Tableau3Bandes[],6,0),"")</f>
        <v>0.47</v>
      </c>
      <c r="R253" s="1">
        <f>IFERROR(VLOOKUP(Tableau5[[#This Row],[Numéro]],Tableau3Bandes[],7,0),"")</f>
        <v>2025</v>
      </c>
      <c r="S253" s="28">
        <f>IFERROR(VLOOKUP(Tableau5[[#This Row],[Numéro]],TableauClass2025[],3,0),"")</f>
        <v>499</v>
      </c>
      <c r="T253" s="27" t="str">
        <f>IFERROR(VLOOKUP(Tableau5[[#This Row],[Numéro]],TableauCadre[],3,0),"")</f>
        <v xml:space="preserve">N3 </v>
      </c>
      <c r="U253" s="1">
        <f>IFERROR(VLOOKUP(Tableau5[[#This Row],[Numéro]],TableauCadre[],4,0),"")</f>
        <v>1</v>
      </c>
      <c r="V253" s="1">
        <f>IFERROR(VLOOKUP(Tableau5[[#This Row],[Numéro]],TableauCadre[],5,0),"")</f>
        <v>6.93</v>
      </c>
      <c r="W253" s="1">
        <f>IFERROR(VLOOKUP(Tableau5[[#This Row],[Numéro]],TableauCadre[],6,0),"")</f>
        <v>5.54</v>
      </c>
      <c r="X253" s="28">
        <f>IFERROR(VLOOKUP(Tableau5[[#This Row],[Numéro]],TableauCadre[],7,0),"")</f>
        <v>2009</v>
      </c>
    </row>
    <row r="254" spans="1:24" hidden="1" x14ac:dyDescent="0.25">
      <c r="A254" s="1" t="str">
        <f>IF(double!T251=0,"",double!T251)</f>
        <v>106382 Q</v>
      </c>
      <c r="B254" s="1" t="str">
        <f>IF(Tableau5[[#This Row],[Numéro]]="","",double!U251)</f>
        <v>DEHU PIERRE</v>
      </c>
      <c r="C254" s="23" t="str">
        <f>double!V251</f>
        <v>05041 – BILLARD CLUB DE GRAUVES</v>
      </c>
      <c r="D254" s="27" t="str">
        <f>IFERROR(VLOOKUP(Tableau5[[#This Row],[Numéro]],TableauLibre[],3,0),"")</f>
        <v>R4</v>
      </c>
      <c r="E254" s="1">
        <f>IFERROR(VLOOKUP(Tableau5[[#This Row],[Numéro]],TableauLibre[],4,0),"")</f>
        <v>1</v>
      </c>
      <c r="F254" s="1">
        <f>IFERROR(VLOOKUP(Tableau5[[#This Row],[Numéro]],TableauLibre[],5,0),"")</f>
        <v>0.95</v>
      </c>
      <c r="G254" s="1">
        <f>IFERROR(VLOOKUP(Tableau5[[#This Row],[Numéro]],TableauLibre[],6,0),"")</f>
        <v>0.76</v>
      </c>
      <c r="H254" s="28">
        <f>IFERROR(VLOOKUP(Tableau5[[#This Row],[Numéro]],TableauLibre[],7,0),"")</f>
        <v>2008</v>
      </c>
      <c r="I254" s="27" t="str">
        <f>IFERROR(VLOOKUP(Tableau5[[#This Row],[Numéro]],TableauBande[],3,0),"")</f>
        <v/>
      </c>
      <c r="J254" s="1" t="str">
        <f>IFERROR(VLOOKUP(Tableau5[[#This Row],[Numéro]],TableauBande[],4,0),"")</f>
        <v/>
      </c>
      <c r="K254" s="1" t="str">
        <f>IFERROR(VLOOKUP(Tableau5[[#This Row],[Numéro]],TableauBande[],5,0),"")</f>
        <v/>
      </c>
      <c r="L254" s="1" t="str">
        <f>IFERROR(VLOOKUP(Tableau5[[#This Row],[Numéro]],TableauBande[],6,0),"")</f>
        <v/>
      </c>
      <c r="M254" s="28" t="str">
        <f>IFERROR(VLOOKUP(Tableau5[[#This Row],[Numéro]],TableauBande[],7,0),"")</f>
        <v/>
      </c>
      <c r="N254" s="1" t="str">
        <f>IFERROR(VLOOKUP(Tableau5[[#This Row],[Numéro]],Tableau3Bandes[],3,0),"")</f>
        <v>R2</v>
      </c>
      <c r="O254" s="1">
        <f>IFERROR(VLOOKUP(Tableau5[[#This Row],[Numéro]],Tableau3Bandes[],4,0),"")</f>
        <v>1</v>
      </c>
      <c r="P254" s="1">
        <f>IFERROR(VLOOKUP(Tableau5[[#This Row],[Numéro]],Tableau3Bandes[],5,0),"")</f>
        <v>0.18099999999999999</v>
      </c>
      <c r="Q254" s="1">
        <f>IFERROR(VLOOKUP(Tableau5[[#This Row],[Numéro]],Tableau3Bandes[],6,0),"")</f>
        <v>0.156</v>
      </c>
      <c r="R254" s="1">
        <f>IFERROR(VLOOKUP(Tableau5[[#This Row],[Numéro]],Tableau3Bandes[],7,0),"")</f>
        <v>2010</v>
      </c>
      <c r="S254" s="28" t="str">
        <f>IFERROR(VLOOKUP(Tableau5[[#This Row],[Numéro]],TableauClass2025[],3,0),"")</f>
        <v/>
      </c>
      <c r="T254" s="27" t="str">
        <f>IFERROR(VLOOKUP(Tableau5[[#This Row],[Numéro]],TableauCadre[],3,0),"")</f>
        <v/>
      </c>
      <c r="U254" s="1" t="str">
        <f>IFERROR(VLOOKUP(Tableau5[[#This Row],[Numéro]],TableauCadre[],4,0),"")</f>
        <v/>
      </c>
      <c r="V254" s="1" t="str">
        <f>IFERROR(VLOOKUP(Tableau5[[#This Row],[Numéro]],TableauCadre[],5,0),"")</f>
        <v/>
      </c>
      <c r="W254" s="1" t="str">
        <f>IFERROR(VLOOKUP(Tableau5[[#This Row],[Numéro]],TableauCadre[],6,0),"")</f>
        <v/>
      </c>
      <c r="X254" s="28" t="str">
        <f>IFERROR(VLOOKUP(Tableau5[[#This Row],[Numéro]],TableauCadre[],7,0),"")</f>
        <v/>
      </c>
    </row>
    <row r="255" spans="1:24" hidden="1" x14ac:dyDescent="0.25">
      <c r="A255" s="1" t="str">
        <f>IF(double!T252=0,"",double!T252)</f>
        <v>175765 Z</v>
      </c>
      <c r="B255" s="1" t="str">
        <f>IF(Tableau5[[#This Row],[Numéro]]="","",double!U252)</f>
        <v>DELABALLE CONSTANT</v>
      </c>
      <c r="C255" s="23" t="str">
        <f>double!V252</f>
        <v>05047 – BILLARD CLUB SEZANNAIS</v>
      </c>
      <c r="D255" s="27" t="str">
        <f>IFERROR(VLOOKUP(Tableau5[[#This Row],[Numéro]],TableauLibre[],3,0),"")</f>
        <v>R4</v>
      </c>
      <c r="E255" s="1">
        <f>IFERROR(VLOOKUP(Tableau5[[#This Row],[Numéro]],TableauLibre[],4,0),"")</f>
        <v>1</v>
      </c>
      <c r="F255" s="1">
        <f>IFERROR(VLOOKUP(Tableau5[[#This Row],[Numéro]],TableauLibre[],5,0),"")</f>
        <v>0.82</v>
      </c>
      <c r="G255" s="1">
        <f>IFERROR(VLOOKUP(Tableau5[[#This Row],[Numéro]],TableauLibre[],6,0),"")</f>
        <v>0.66</v>
      </c>
      <c r="H255" s="28">
        <f>IFERROR(VLOOKUP(Tableau5[[#This Row],[Numéro]],TableauLibre[],7,0),"")</f>
        <v>2025</v>
      </c>
      <c r="I255" s="27" t="str">
        <f>IFERROR(VLOOKUP(Tableau5[[#This Row],[Numéro]],TableauBande[],3,0),"")</f>
        <v/>
      </c>
      <c r="J255" s="1" t="str">
        <f>IFERROR(VLOOKUP(Tableau5[[#This Row],[Numéro]],TableauBande[],4,0),"")</f>
        <v/>
      </c>
      <c r="K255" s="1" t="str">
        <f>IFERROR(VLOOKUP(Tableau5[[#This Row],[Numéro]],TableauBande[],5,0),"")</f>
        <v/>
      </c>
      <c r="L255" s="1" t="str">
        <f>IFERROR(VLOOKUP(Tableau5[[#This Row],[Numéro]],TableauBande[],6,0),"")</f>
        <v/>
      </c>
      <c r="M255" s="28" t="str">
        <f>IFERROR(VLOOKUP(Tableau5[[#This Row],[Numéro]],TableauBande[],7,0),"")</f>
        <v/>
      </c>
      <c r="N255" s="1" t="str">
        <f>IFERROR(VLOOKUP(Tableau5[[#This Row],[Numéro]],Tableau3Bandes[],3,0),"")</f>
        <v/>
      </c>
      <c r="O255" s="1" t="str">
        <f>IFERROR(VLOOKUP(Tableau5[[#This Row],[Numéro]],Tableau3Bandes[],4,0),"")</f>
        <v/>
      </c>
      <c r="P255" s="1" t="str">
        <f>IFERROR(VLOOKUP(Tableau5[[#This Row],[Numéro]],Tableau3Bandes[],5,0),"")</f>
        <v/>
      </c>
      <c r="Q255" s="1" t="str">
        <f>IFERROR(VLOOKUP(Tableau5[[#This Row],[Numéro]],Tableau3Bandes[],6,0),"")</f>
        <v/>
      </c>
      <c r="R255" s="1" t="str">
        <f>IFERROR(VLOOKUP(Tableau5[[#This Row],[Numéro]],Tableau3Bandes[],7,0),"")</f>
        <v/>
      </c>
      <c r="S255" s="28" t="str">
        <f>IFERROR(VLOOKUP(Tableau5[[#This Row],[Numéro]],TableauClass2025[],3,0),"")</f>
        <v/>
      </c>
      <c r="T255" s="27" t="str">
        <f>IFERROR(VLOOKUP(Tableau5[[#This Row],[Numéro]],TableauCadre[],3,0),"")</f>
        <v/>
      </c>
      <c r="U255" s="1" t="str">
        <f>IFERROR(VLOOKUP(Tableau5[[#This Row],[Numéro]],TableauCadre[],4,0),"")</f>
        <v/>
      </c>
      <c r="V255" s="1" t="str">
        <f>IFERROR(VLOOKUP(Tableau5[[#This Row],[Numéro]],TableauCadre[],5,0),"")</f>
        <v/>
      </c>
      <c r="W255" s="1" t="str">
        <f>IFERROR(VLOOKUP(Tableau5[[#This Row],[Numéro]],TableauCadre[],6,0),"")</f>
        <v/>
      </c>
      <c r="X255" s="28" t="str">
        <f>IFERROR(VLOOKUP(Tableau5[[#This Row],[Numéro]],TableauCadre[],7,0),"")</f>
        <v/>
      </c>
    </row>
    <row r="256" spans="1:24" x14ac:dyDescent="0.25">
      <c r="A256" s="1" t="str">
        <f>IF(double!T223=0,"",double!T223)</f>
        <v>177005 X</v>
      </c>
      <c r="B256" s="1" t="str">
        <f>IF(Tableau5[[#This Row],[Numéro]]="","",double!U223)</f>
        <v>CRIVELOTTO JULIEN</v>
      </c>
      <c r="C256" s="23" t="str">
        <f>double!V223</f>
        <v>11035 – C.B. SARREGUEMINES</v>
      </c>
      <c r="D256" s="27" t="str">
        <f>IFERROR(VLOOKUP(Tableau5[[#This Row],[Numéro]],TableauLibre[],3,0),"")</f>
        <v>R4</v>
      </c>
      <c r="E256" s="1">
        <f>IFERROR(VLOOKUP(Tableau5[[#This Row],[Numéro]],TableauLibre[],4,0),"")</f>
        <v>1</v>
      </c>
      <c r="F256" s="1">
        <f>IFERROR(VLOOKUP(Tableau5[[#This Row],[Numéro]],TableauLibre[],5,0),"")</f>
        <v>1.06</v>
      </c>
      <c r="G256" s="1">
        <f>IFERROR(VLOOKUP(Tableau5[[#This Row],[Numéro]],TableauLibre[],6,0),"")</f>
        <v>0.85</v>
      </c>
      <c r="H256" s="28">
        <f>IFERROR(VLOOKUP(Tableau5[[#This Row],[Numéro]],TableauLibre[],7,0),"")</f>
        <v>2023</v>
      </c>
      <c r="I256" s="27" t="str">
        <f>IFERROR(VLOOKUP(Tableau5[[#This Row],[Numéro]],TableauBande[],3,0),"")</f>
        <v/>
      </c>
      <c r="J256" s="1" t="str">
        <f>IFERROR(VLOOKUP(Tableau5[[#This Row],[Numéro]],TableauBande[],4,0),"")</f>
        <v/>
      </c>
      <c r="K256" s="1" t="str">
        <f>IFERROR(VLOOKUP(Tableau5[[#This Row],[Numéro]],TableauBande[],5,0),"")</f>
        <v/>
      </c>
      <c r="L256" s="1" t="str">
        <f>IFERROR(VLOOKUP(Tableau5[[#This Row],[Numéro]],TableauBande[],6,0),"")</f>
        <v/>
      </c>
      <c r="M256" s="28" t="str">
        <f>IFERROR(VLOOKUP(Tableau5[[#This Row],[Numéro]],TableauBande[],7,0),"")</f>
        <v/>
      </c>
      <c r="N256" s="1" t="str">
        <f>IFERROR(VLOOKUP(Tableau5[[#This Row],[Numéro]],Tableau3Bandes[],3,0),"")</f>
        <v/>
      </c>
      <c r="O256" s="1" t="str">
        <f>IFERROR(VLOOKUP(Tableau5[[#This Row],[Numéro]],Tableau3Bandes[],4,0),"")</f>
        <v/>
      </c>
      <c r="P256" s="1" t="str">
        <f>IFERROR(VLOOKUP(Tableau5[[#This Row],[Numéro]],Tableau3Bandes[],5,0),"")</f>
        <v/>
      </c>
      <c r="Q256" s="1" t="str">
        <f>IFERROR(VLOOKUP(Tableau5[[#This Row],[Numéro]],Tableau3Bandes[],6,0),"")</f>
        <v/>
      </c>
      <c r="R256" s="1" t="str">
        <f>IFERROR(VLOOKUP(Tableau5[[#This Row],[Numéro]],Tableau3Bandes[],7,0),"")</f>
        <v/>
      </c>
      <c r="S256" s="28" t="str">
        <f>IFERROR(VLOOKUP(Tableau5[[#This Row],[Numéro]],TableauClass2025[],3,0),"")</f>
        <v/>
      </c>
      <c r="T256" s="27" t="str">
        <f>IFERROR(VLOOKUP(Tableau5[[#This Row],[Numéro]],TableauCadre[],3,0),"")</f>
        <v/>
      </c>
      <c r="U256" s="1" t="str">
        <f>IFERROR(VLOOKUP(Tableau5[[#This Row],[Numéro]],TableauCadre[],4,0),"")</f>
        <v/>
      </c>
      <c r="V256" s="1" t="str">
        <f>IFERROR(VLOOKUP(Tableau5[[#This Row],[Numéro]],TableauCadre[],5,0),"")</f>
        <v/>
      </c>
      <c r="W256" s="1" t="str">
        <f>IFERROR(VLOOKUP(Tableau5[[#This Row],[Numéro]],TableauCadre[],6,0),"")</f>
        <v/>
      </c>
      <c r="X256" s="28" t="str">
        <f>IFERROR(VLOOKUP(Tableau5[[#This Row],[Numéro]],TableauCadre[],7,0),"")</f>
        <v/>
      </c>
    </row>
    <row r="257" spans="1:24" hidden="1" x14ac:dyDescent="0.25">
      <c r="A257" s="1" t="str">
        <f>IF(double!T254=0,"",double!T254)</f>
        <v>106607 H</v>
      </c>
      <c r="B257" s="1" t="str">
        <f>IF(Tableau5[[#This Row],[Numéro]]="","",double!U254)</f>
        <v>DELBOS ALAIN</v>
      </c>
      <c r="C257" s="23" t="str">
        <f>double!V254</f>
        <v>01049 – B.C. BARR</v>
      </c>
      <c r="D257" s="27" t="str">
        <f>IFERROR(VLOOKUP(Tableau5[[#This Row],[Numéro]],TableauLibre[],3,0),"")</f>
        <v>R2</v>
      </c>
      <c r="E257" s="1">
        <f>IFERROR(VLOOKUP(Tableau5[[#This Row],[Numéro]],TableauLibre[],4,0),"")</f>
        <v>1</v>
      </c>
      <c r="F257" s="1">
        <f>IFERROR(VLOOKUP(Tableau5[[#This Row],[Numéro]],TableauLibre[],5,0),"")</f>
        <v>2.99</v>
      </c>
      <c r="G257" s="1">
        <f>IFERROR(VLOOKUP(Tableau5[[#This Row],[Numéro]],TableauLibre[],6,0),"")</f>
        <v>2.39</v>
      </c>
      <c r="H257" s="28">
        <f>IFERROR(VLOOKUP(Tableau5[[#This Row],[Numéro]],TableauLibre[],7,0),"")</f>
        <v>2025</v>
      </c>
      <c r="I257" s="27" t="str">
        <f>IFERROR(VLOOKUP(Tableau5[[#This Row],[Numéro]],TableauBande[],3,0),"")</f>
        <v/>
      </c>
      <c r="J257" s="1" t="str">
        <f>IFERROR(VLOOKUP(Tableau5[[#This Row],[Numéro]],TableauBande[],4,0),"")</f>
        <v/>
      </c>
      <c r="K257" s="1" t="str">
        <f>IFERROR(VLOOKUP(Tableau5[[#This Row],[Numéro]],TableauBande[],5,0),"")</f>
        <v/>
      </c>
      <c r="L257" s="1" t="str">
        <f>IFERROR(VLOOKUP(Tableau5[[#This Row],[Numéro]],TableauBande[],6,0),"")</f>
        <v/>
      </c>
      <c r="M257" s="28" t="str">
        <f>IFERROR(VLOOKUP(Tableau5[[#This Row],[Numéro]],TableauBande[],7,0),"")</f>
        <v/>
      </c>
      <c r="N257" s="1" t="str">
        <f>IFERROR(VLOOKUP(Tableau5[[#This Row],[Numéro]],Tableau3Bandes[],3,0),"")</f>
        <v/>
      </c>
      <c r="O257" s="1" t="str">
        <f>IFERROR(VLOOKUP(Tableau5[[#This Row],[Numéro]],Tableau3Bandes[],4,0),"")</f>
        <v/>
      </c>
      <c r="P257" s="1" t="str">
        <f>IFERROR(VLOOKUP(Tableau5[[#This Row],[Numéro]],Tableau3Bandes[],5,0),"")</f>
        <v/>
      </c>
      <c r="Q257" s="1" t="str">
        <f>IFERROR(VLOOKUP(Tableau5[[#This Row],[Numéro]],Tableau3Bandes[],6,0),"")</f>
        <v/>
      </c>
      <c r="R257" s="1" t="str">
        <f>IFERROR(VLOOKUP(Tableau5[[#This Row],[Numéro]],Tableau3Bandes[],7,0),"")</f>
        <v/>
      </c>
      <c r="S257" s="28" t="str">
        <f>IFERROR(VLOOKUP(Tableau5[[#This Row],[Numéro]],TableauClass2025[],3,0),"")</f>
        <v/>
      </c>
      <c r="T257" s="27" t="str">
        <f>IFERROR(VLOOKUP(Tableau5[[#This Row],[Numéro]],TableauCadre[],3,0),"")</f>
        <v xml:space="preserve">R1 </v>
      </c>
      <c r="U257" s="1">
        <f>IFERROR(VLOOKUP(Tableau5[[#This Row],[Numéro]],TableauCadre[],4,0),"")</f>
        <v>1</v>
      </c>
      <c r="V257" s="1">
        <f>IFERROR(VLOOKUP(Tableau5[[#This Row],[Numéro]],TableauCadre[],5,0),"")</f>
        <v>2.0499999999999998</v>
      </c>
      <c r="W257" s="1">
        <f>IFERROR(VLOOKUP(Tableau5[[#This Row],[Numéro]],TableauCadre[],6,0),"")</f>
        <v>1.64</v>
      </c>
      <c r="X257" s="28">
        <f>IFERROR(VLOOKUP(Tableau5[[#This Row],[Numéro]],TableauCadre[],7,0),"")</f>
        <v>2025</v>
      </c>
    </row>
    <row r="258" spans="1:24" hidden="1" x14ac:dyDescent="0.25">
      <c r="A258" s="1" t="str">
        <f>IF(double!T255=0,"",double!T255)</f>
        <v>124198 W</v>
      </c>
      <c r="B258" s="1" t="str">
        <f>IF(Tableau5[[#This Row],[Numéro]]="","",double!U255)</f>
        <v>DELEPEE JEAN PIERRE</v>
      </c>
      <c r="C258" s="23" t="str">
        <f>double!V255</f>
        <v>11022 – ACADEMIE DE BILLARD SAINT-MAX / NANCY</v>
      </c>
      <c r="D258" s="27" t="str">
        <f>IFERROR(VLOOKUP(Tableau5[[#This Row],[Numéro]],TableauLibre[],3,0),"")</f>
        <v>R3</v>
      </c>
      <c r="E258" s="1">
        <f>IFERROR(VLOOKUP(Tableau5[[#This Row],[Numéro]],TableauLibre[],4,0),"")</f>
        <v>1</v>
      </c>
      <c r="F258" s="1">
        <f>IFERROR(VLOOKUP(Tableau5[[#This Row],[Numéro]],TableauLibre[],5,0),"")</f>
        <v>2.1</v>
      </c>
      <c r="G258" s="1">
        <f>IFERROR(VLOOKUP(Tableau5[[#This Row],[Numéro]],TableauLibre[],6,0),"")</f>
        <v>1.68</v>
      </c>
      <c r="H258" s="28">
        <f>IFERROR(VLOOKUP(Tableau5[[#This Row],[Numéro]],TableauLibre[],7,0),"")</f>
        <v>2025</v>
      </c>
      <c r="I258" s="27" t="str">
        <f>IFERROR(VLOOKUP(Tableau5[[#This Row],[Numéro]],TableauBande[],3,0),"")</f>
        <v xml:space="preserve">R2 </v>
      </c>
      <c r="J258" s="1">
        <f>IFERROR(VLOOKUP(Tableau5[[#This Row],[Numéro]],TableauBande[],4,0),"")</f>
        <v>1</v>
      </c>
      <c r="K258" s="1">
        <f>IFERROR(VLOOKUP(Tableau5[[#This Row],[Numéro]],TableauBande[],5,0),"")</f>
        <v>1.05</v>
      </c>
      <c r="L258" s="1">
        <f>IFERROR(VLOOKUP(Tableau5[[#This Row],[Numéro]],TableauBande[],6,0),"")</f>
        <v>0.93</v>
      </c>
      <c r="M258" s="28">
        <f>IFERROR(VLOOKUP(Tableau5[[#This Row],[Numéro]],TableauBande[],7,0),"")</f>
        <v>2024</v>
      </c>
      <c r="N258" s="1" t="str">
        <f>IFERROR(VLOOKUP(Tableau5[[#This Row],[Numéro]],Tableau3Bandes[],3,0),"")</f>
        <v xml:space="preserve">R1 </v>
      </c>
      <c r="O258" s="1">
        <f>IFERROR(VLOOKUP(Tableau5[[#This Row],[Numéro]],Tableau3Bandes[],4,0),"")</f>
        <v>1</v>
      </c>
      <c r="P258" s="1">
        <f>IFERROR(VLOOKUP(Tableau5[[#This Row],[Numéro]],Tableau3Bandes[],5,0),"")</f>
        <v>0.29499999999999998</v>
      </c>
      <c r="Q258" s="1">
        <f>IFERROR(VLOOKUP(Tableau5[[#This Row],[Numéro]],Tableau3Bandes[],6,0),"")</f>
        <v>0.254</v>
      </c>
      <c r="R258" s="1">
        <f>IFERROR(VLOOKUP(Tableau5[[#This Row],[Numéro]],Tableau3Bandes[],7,0),"")</f>
        <v>2025</v>
      </c>
      <c r="S258" s="28" t="str">
        <f>IFERROR(VLOOKUP(Tableau5[[#This Row],[Numéro]],TableauClass2025[],3,0),"")</f>
        <v/>
      </c>
      <c r="T258" s="27" t="str">
        <f>IFERROR(VLOOKUP(Tableau5[[#This Row],[Numéro]],TableauCadre[],3,0),"")</f>
        <v/>
      </c>
      <c r="U258" s="1" t="str">
        <f>IFERROR(VLOOKUP(Tableau5[[#This Row],[Numéro]],TableauCadre[],4,0),"")</f>
        <v/>
      </c>
      <c r="V258" s="1" t="str">
        <f>IFERROR(VLOOKUP(Tableau5[[#This Row],[Numéro]],TableauCadre[],5,0),"")</f>
        <v/>
      </c>
      <c r="W258" s="1" t="str">
        <f>IFERROR(VLOOKUP(Tableau5[[#This Row],[Numéro]],TableauCadre[],6,0),"")</f>
        <v/>
      </c>
      <c r="X258" s="28" t="str">
        <f>IFERROR(VLOOKUP(Tableau5[[#This Row],[Numéro]],TableauCadre[],7,0),"")</f>
        <v/>
      </c>
    </row>
    <row r="259" spans="1:24" hidden="1" x14ac:dyDescent="0.25">
      <c r="A259" s="1" t="str">
        <f>IF(double!T256=0,"",double!T256)</f>
        <v>122996 Q</v>
      </c>
      <c r="B259" s="1" t="str">
        <f>IF(Tableau5[[#This Row],[Numéro]]="","",double!U256)</f>
        <v>DELETAIN JACKY</v>
      </c>
      <c r="C259" s="23" t="str">
        <f>double!V256</f>
        <v>05047 – BILLARD CLUB SEZANNAIS</v>
      </c>
      <c r="D259" s="27" t="str">
        <f>IFERROR(VLOOKUP(Tableau5[[#This Row],[Numéro]],TableauLibre[],3,0),"")</f>
        <v>R3</v>
      </c>
      <c r="E259" s="1">
        <f>IFERROR(VLOOKUP(Tableau5[[#This Row],[Numéro]],TableauLibre[],4,0),"")</f>
        <v>1</v>
      </c>
      <c r="F259" s="1">
        <f>IFERROR(VLOOKUP(Tableau5[[#This Row],[Numéro]],TableauLibre[],5,0),"")</f>
        <v>2.02</v>
      </c>
      <c r="G259" s="1">
        <f>IFERROR(VLOOKUP(Tableau5[[#This Row],[Numéro]],TableauLibre[],6,0),"")</f>
        <v>1.62</v>
      </c>
      <c r="H259" s="28">
        <f>IFERROR(VLOOKUP(Tableau5[[#This Row],[Numéro]],TableauLibre[],7,0),"")</f>
        <v>2022</v>
      </c>
      <c r="I259" s="27" t="str">
        <f>IFERROR(VLOOKUP(Tableau5[[#This Row],[Numéro]],TableauBande[],3,0),"")</f>
        <v xml:space="preserve">R2 </v>
      </c>
      <c r="J259" s="1">
        <f>IFERROR(VLOOKUP(Tableau5[[#This Row],[Numéro]],TableauBande[],4,0),"")</f>
        <v>1</v>
      </c>
      <c r="K259" s="1">
        <f>IFERROR(VLOOKUP(Tableau5[[#This Row],[Numéro]],TableauBande[],5,0),"")</f>
        <v>0.91</v>
      </c>
      <c r="L259" s="1">
        <f>IFERROR(VLOOKUP(Tableau5[[#This Row],[Numéro]],TableauBande[],6,0),"")</f>
        <v>0.81</v>
      </c>
      <c r="M259" s="28">
        <f>IFERROR(VLOOKUP(Tableau5[[#This Row],[Numéro]],TableauBande[],7,0),"")</f>
        <v>2023</v>
      </c>
      <c r="N259" s="1" t="str">
        <f>IFERROR(VLOOKUP(Tableau5[[#This Row],[Numéro]],Tableau3Bandes[],3,0),"")</f>
        <v/>
      </c>
      <c r="O259" s="1" t="str">
        <f>IFERROR(VLOOKUP(Tableau5[[#This Row],[Numéro]],Tableau3Bandes[],4,0),"")</f>
        <v/>
      </c>
      <c r="P259" s="1" t="str">
        <f>IFERROR(VLOOKUP(Tableau5[[#This Row],[Numéro]],Tableau3Bandes[],5,0),"")</f>
        <v/>
      </c>
      <c r="Q259" s="1" t="str">
        <f>IFERROR(VLOOKUP(Tableau5[[#This Row],[Numéro]],Tableau3Bandes[],6,0),"")</f>
        <v/>
      </c>
      <c r="R259" s="1" t="str">
        <f>IFERROR(VLOOKUP(Tableau5[[#This Row],[Numéro]],Tableau3Bandes[],7,0),"")</f>
        <v/>
      </c>
      <c r="S259" s="28" t="str">
        <f>IFERROR(VLOOKUP(Tableau5[[#This Row],[Numéro]],TableauClass2025[],3,0),"")</f>
        <v/>
      </c>
      <c r="T259" s="27" t="str">
        <f>IFERROR(VLOOKUP(Tableau5[[#This Row],[Numéro]],TableauCadre[],3,0),"")</f>
        <v>R1</v>
      </c>
      <c r="U259" s="1">
        <f>IFERROR(VLOOKUP(Tableau5[[#This Row],[Numéro]],TableauCadre[],4,0),"")</f>
        <v>1</v>
      </c>
      <c r="V259" s="1">
        <f>IFERROR(VLOOKUP(Tableau5[[#This Row],[Numéro]],TableauCadre[],5,0),"")</f>
        <v>2.4900000000000002</v>
      </c>
      <c r="W259" s="1">
        <f>IFERROR(VLOOKUP(Tableau5[[#This Row],[Numéro]],TableauCadre[],6,0),"")</f>
        <v>1.99</v>
      </c>
      <c r="X259" s="28">
        <f>IFERROR(VLOOKUP(Tableau5[[#This Row],[Numéro]],TableauCadre[],7,0),"")</f>
        <v>2018</v>
      </c>
    </row>
    <row r="260" spans="1:24" hidden="1" x14ac:dyDescent="0.25">
      <c r="A260" s="1" t="str">
        <f>IF(double!T257=0,"",double!T257)</f>
        <v>139095 V</v>
      </c>
      <c r="B260" s="1" t="str">
        <f>IF(Tableau5[[#This Row],[Numéro]]="","",double!U257)</f>
        <v>DELORME DIDIER</v>
      </c>
      <c r="C260" s="23" t="str">
        <f>double!V257</f>
        <v>05035 – ROMILLY SPORT 10 SECTION BILLARD</v>
      </c>
      <c r="D260" s="27" t="str">
        <f>IFERROR(VLOOKUP(Tableau5[[#This Row],[Numéro]],TableauLibre[],3,0),"")</f>
        <v>R3</v>
      </c>
      <c r="E260" s="1">
        <f>IFERROR(VLOOKUP(Tableau5[[#This Row],[Numéro]],TableauLibre[],4,0),"")</f>
        <v>1</v>
      </c>
      <c r="F260" s="1">
        <f>IFERROR(VLOOKUP(Tableau5[[#This Row],[Numéro]],TableauLibre[],5,0),"")</f>
        <v>1.36</v>
      </c>
      <c r="G260" s="1">
        <f>IFERROR(VLOOKUP(Tableau5[[#This Row],[Numéro]],TableauLibre[],6,0),"")</f>
        <v>1.0900000000000001</v>
      </c>
      <c r="H260" s="28">
        <f>IFERROR(VLOOKUP(Tableau5[[#This Row],[Numéro]],TableauLibre[],7,0),"")</f>
        <v>2025</v>
      </c>
      <c r="I260" s="27" t="str">
        <f>IFERROR(VLOOKUP(Tableau5[[#This Row],[Numéro]],TableauBande[],3,0),"")</f>
        <v>R1</v>
      </c>
      <c r="J260" s="1">
        <f>IFERROR(VLOOKUP(Tableau5[[#This Row],[Numéro]],TableauBande[],4,0),"")</f>
        <v>1</v>
      </c>
      <c r="K260" s="1">
        <f>IFERROR(VLOOKUP(Tableau5[[#This Row],[Numéro]],TableauBande[],5,0),"")</f>
        <v>1.1399999999999999</v>
      </c>
      <c r="L260" s="1">
        <f>IFERROR(VLOOKUP(Tableau5[[#This Row],[Numéro]],TableauBande[],6,0),"")</f>
        <v>1.02</v>
      </c>
      <c r="M260" s="28">
        <f>IFERROR(VLOOKUP(Tableau5[[#This Row],[Numéro]],TableauBande[],7,0),"")</f>
        <v>2020</v>
      </c>
      <c r="N260" s="1" t="str">
        <f>IFERROR(VLOOKUP(Tableau5[[#This Row],[Numéro]],Tableau3Bandes[],3,0),"")</f>
        <v>R1</v>
      </c>
      <c r="O260" s="1">
        <f>IFERROR(VLOOKUP(Tableau5[[#This Row],[Numéro]],Tableau3Bandes[],4,0),"")</f>
        <v>1</v>
      </c>
      <c r="P260" s="1">
        <f>IFERROR(VLOOKUP(Tableau5[[#This Row],[Numéro]],Tableau3Bandes[],5,0),"")</f>
        <v>0.32100000000000001</v>
      </c>
      <c r="Q260" s="1">
        <f>IFERROR(VLOOKUP(Tableau5[[#This Row],[Numéro]],Tableau3Bandes[],6,0),"")</f>
        <v>0.27600000000000002</v>
      </c>
      <c r="R260" s="1">
        <f>IFERROR(VLOOKUP(Tableau5[[#This Row],[Numéro]],Tableau3Bandes[],7,0),"")</f>
        <v>2018</v>
      </c>
      <c r="S260" s="28" t="str">
        <f>IFERROR(VLOOKUP(Tableau5[[#This Row],[Numéro]],TableauClass2025[],3,0),"")</f>
        <v/>
      </c>
      <c r="T260" s="27" t="str">
        <f>IFERROR(VLOOKUP(Tableau5[[#This Row],[Numéro]],TableauCadre[],3,0),"")</f>
        <v>R1</v>
      </c>
      <c r="U260" s="1">
        <f>IFERROR(VLOOKUP(Tableau5[[#This Row],[Numéro]],TableauCadre[],4,0),"")</f>
        <v>1</v>
      </c>
      <c r="V260" s="1">
        <f>IFERROR(VLOOKUP(Tableau5[[#This Row],[Numéro]],TableauCadre[],5,0),"")</f>
        <v>1.94</v>
      </c>
      <c r="W260" s="1">
        <f>IFERROR(VLOOKUP(Tableau5[[#This Row],[Numéro]],TableauCadre[],6,0),"")</f>
        <v>1.55</v>
      </c>
      <c r="X260" s="28">
        <f>IFERROR(VLOOKUP(Tableau5[[#This Row],[Numéro]],TableauCadre[],7,0),"")</f>
        <v>2017</v>
      </c>
    </row>
    <row r="261" spans="1:24" hidden="1" x14ac:dyDescent="0.25">
      <c r="A261" s="1" t="str">
        <f>IF(double!T258=0,"",double!T258)</f>
        <v>015342 C</v>
      </c>
      <c r="B261" s="1" t="str">
        <f>IF(Tableau5[[#This Row],[Numéro]]="","",double!U258)</f>
        <v>DEMEE CYRIL</v>
      </c>
      <c r="C261" s="23" t="str">
        <f>double!V258</f>
        <v>11051 – BILLARD CLUB BARISIEN</v>
      </c>
      <c r="D261" s="27" t="str">
        <f>IFERROR(VLOOKUP(Tableau5[[#This Row],[Numéro]],TableauLibre[],3,0),"")</f>
        <v>R2</v>
      </c>
      <c r="E261" s="1">
        <f>IFERROR(VLOOKUP(Tableau5[[#This Row],[Numéro]],TableauLibre[],4,0),"")</f>
        <v>1</v>
      </c>
      <c r="F261" s="1">
        <f>IFERROR(VLOOKUP(Tableau5[[#This Row],[Numéro]],TableauLibre[],5,0),"")</f>
        <v>3.74</v>
      </c>
      <c r="G261" s="1">
        <f>IFERROR(VLOOKUP(Tableau5[[#This Row],[Numéro]],TableauLibre[],6,0),"")</f>
        <v>2.99</v>
      </c>
      <c r="H261" s="28">
        <f>IFERROR(VLOOKUP(Tableau5[[#This Row],[Numéro]],TableauLibre[],7,0),"")</f>
        <v>2025</v>
      </c>
      <c r="I261" s="27" t="str">
        <f>IFERROR(VLOOKUP(Tableau5[[#This Row],[Numéro]],TableauBande[],3,0),"")</f>
        <v>R1</v>
      </c>
      <c r="J261" s="1">
        <f>IFERROR(VLOOKUP(Tableau5[[#This Row],[Numéro]],TableauBande[],4,0),"")</f>
        <v>1</v>
      </c>
      <c r="K261" s="1">
        <f>IFERROR(VLOOKUP(Tableau5[[#This Row],[Numéro]],TableauBande[],5,0),"")</f>
        <v>1.52</v>
      </c>
      <c r="L261" s="1">
        <f>IFERROR(VLOOKUP(Tableau5[[#This Row],[Numéro]],TableauBande[],6,0),"")</f>
        <v>1.35</v>
      </c>
      <c r="M261" s="28">
        <f>IFERROR(VLOOKUP(Tableau5[[#This Row],[Numéro]],TableauBande[],7,0),"")</f>
        <v>2024</v>
      </c>
      <c r="N261" s="1" t="str">
        <f>IFERROR(VLOOKUP(Tableau5[[#This Row],[Numéro]],Tableau3Bandes[],3,0),"")</f>
        <v>N3</v>
      </c>
      <c r="O261" s="1">
        <f>IFERROR(VLOOKUP(Tableau5[[#This Row],[Numéro]],Tableau3Bandes[],4,0),"")</f>
        <v>1</v>
      </c>
      <c r="P261" s="1">
        <f>IFERROR(VLOOKUP(Tableau5[[#This Row],[Numéro]],Tableau3Bandes[],5,0),"")</f>
        <v>0.57099999999999995</v>
      </c>
      <c r="Q261" s="1">
        <f>IFERROR(VLOOKUP(Tableau5[[#This Row],[Numéro]],Tableau3Bandes[],6,0),"")</f>
        <v>0.49099999999999999</v>
      </c>
      <c r="R261" s="1">
        <f>IFERROR(VLOOKUP(Tableau5[[#This Row],[Numéro]],Tableau3Bandes[],7,0),"")</f>
        <v>2025</v>
      </c>
      <c r="S261" s="28">
        <f>IFERROR(VLOOKUP(Tableau5[[#This Row],[Numéro]],TableauClass2025[],3,0),"")</f>
        <v>485</v>
      </c>
      <c r="T261" s="27" t="str">
        <f>IFERROR(VLOOKUP(Tableau5[[#This Row],[Numéro]],TableauCadre[],3,0),"")</f>
        <v xml:space="preserve">R1 </v>
      </c>
      <c r="U261" s="1">
        <f>IFERROR(VLOOKUP(Tableau5[[#This Row],[Numéro]],TableauCadre[],4,0),"")</f>
        <v>1</v>
      </c>
      <c r="V261" s="1">
        <f>IFERROR(VLOOKUP(Tableau5[[#This Row],[Numéro]],TableauCadre[],5,0),"")</f>
        <v>3.12</v>
      </c>
      <c r="W261" s="1">
        <f>IFERROR(VLOOKUP(Tableau5[[#This Row],[Numéro]],TableauCadre[],6,0),"")</f>
        <v>2.5</v>
      </c>
      <c r="X261" s="28">
        <f>IFERROR(VLOOKUP(Tableau5[[#This Row],[Numéro]],TableauCadre[],7,0),"")</f>
        <v>2025</v>
      </c>
    </row>
    <row r="262" spans="1:24" hidden="1" x14ac:dyDescent="0.25">
      <c r="A262" s="1" t="str">
        <f>IF(double!T259=0,"",double!T259)</f>
        <v>136936 U</v>
      </c>
      <c r="B262" s="1" t="str">
        <f>IF(Tableau5[[#This Row],[Numéro]]="","",double!U259)</f>
        <v>DEMENGEOT JEAN CLAUDE</v>
      </c>
      <c r="C262" s="23" t="str">
        <f>double!V259</f>
        <v>11055 – BILLARD CLUB TOULOIS</v>
      </c>
      <c r="D262" s="27" t="str">
        <f>IFERROR(VLOOKUP(Tableau5[[#This Row],[Numéro]],TableauLibre[],3,0),"")</f>
        <v>R4</v>
      </c>
      <c r="E262" s="1">
        <f>IFERROR(VLOOKUP(Tableau5[[#This Row],[Numéro]],TableauLibre[],4,0),"")</f>
        <v>1</v>
      </c>
      <c r="F262" s="1">
        <f>IFERROR(VLOOKUP(Tableau5[[#This Row],[Numéro]],TableauLibre[],5,0),"")</f>
        <v>0.6</v>
      </c>
      <c r="G262" s="1">
        <f>IFERROR(VLOOKUP(Tableau5[[#This Row],[Numéro]],TableauLibre[],6,0),"")</f>
        <v>0.48</v>
      </c>
      <c r="H262" s="28">
        <f>IFERROR(VLOOKUP(Tableau5[[#This Row],[Numéro]],TableauLibre[],7,0),"")</f>
        <v>2017</v>
      </c>
      <c r="I262" s="27" t="str">
        <f>IFERROR(VLOOKUP(Tableau5[[#This Row],[Numéro]],TableauBande[],3,0),"")</f>
        <v/>
      </c>
      <c r="J262" s="1" t="str">
        <f>IFERROR(VLOOKUP(Tableau5[[#This Row],[Numéro]],TableauBande[],4,0),"")</f>
        <v/>
      </c>
      <c r="K262" s="1" t="str">
        <f>IFERROR(VLOOKUP(Tableau5[[#This Row],[Numéro]],TableauBande[],5,0),"")</f>
        <v/>
      </c>
      <c r="L262" s="1" t="str">
        <f>IFERROR(VLOOKUP(Tableau5[[#This Row],[Numéro]],TableauBande[],6,0),"")</f>
        <v/>
      </c>
      <c r="M262" s="28" t="str">
        <f>IFERROR(VLOOKUP(Tableau5[[#This Row],[Numéro]],TableauBande[],7,0),"")</f>
        <v/>
      </c>
      <c r="N262" s="1" t="str">
        <f>IFERROR(VLOOKUP(Tableau5[[#This Row],[Numéro]],Tableau3Bandes[],3,0),"")</f>
        <v/>
      </c>
      <c r="O262" s="1" t="str">
        <f>IFERROR(VLOOKUP(Tableau5[[#This Row],[Numéro]],Tableau3Bandes[],4,0),"")</f>
        <v/>
      </c>
      <c r="P262" s="1" t="str">
        <f>IFERROR(VLOOKUP(Tableau5[[#This Row],[Numéro]],Tableau3Bandes[],5,0),"")</f>
        <v/>
      </c>
      <c r="Q262" s="1" t="str">
        <f>IFERROR(VLOOKUP(Tableau5[[#This Row],[Numéro]],Tableau3Bandes[],6,0),"")</f>
        <v/>
      </c>
      <c r="R262" s="1" t="str">
        <f>IFERROR(VLOOKUP(Tableau5[[#This Row],[Numéro]],Tableau3Bandes[],7,0),"")</f>
        <v/>
      </c>
      <c r="S262" s="28" t="str">
        <f>IFERROR(VLOOKUP(Tableau5[[#This Row],[Numéro]],TableauClass2025[],3,0),"")</f>
        <v/>
      </c>
      <c r="T262" s="27" t="str">
        <f>IFERROR(VLOOKUP(Tableau5[[#This Row],[Numéro]],TableauCadre[],3,0),"")</f>
        <v/>
      </c>
      <c r="U262" s="1" t="str">
        <f>IFERROR(VLOOKUP(Tableau5[[#This Row],[Numéro]],TableauCadre[],4,0),"")</f>
        <v/>
      </c>
      <c r="V262" s="1" t="str">
        <f>IFERROR(VLOOKUP(Tableau5[[#This Row],[Numéro]],TableauCadre[],5,0),"")</f>
        <v/>
      </c>
      <c r="W262" s="1" t="str">
        <f>IFERROR(VLOOKUP(Tableau5[[#This Row],[Numéro]],TableauCadre[],6,0),"")</f>
        <v/>
      </c>
      <c r="X262" s="28" t="str">
        <f>IFERROR(VLOOKUP(Tableau5[[#This Row],[Numéro]],TableauCadre[],7,0),"")</f>
        <v/>
      </c>
    </row>
    <row r="263" spans="1:24" hidden="1" x14ac:dyDescent="0.25">
      <c r="A263" s="1" t="str">
        <f>IF(double!T260=0,"",double!T260)</f>
        <v>011985 Z</v>
      </c>
      <c r="B263" s="1" t="str">
        <f>IF(Tableau5[[#This Row],[Numéro]]="","",double!U260)</f>
        <v>DEMESSINE CHANTAL</v>
      </c>
      <c r="C263" s="23" t="str">
        <f>double!V260</f>
        <v>05047 – BILLARD CLUB SEZANNAIS</v>
      </c>
      <c r="D263" s="27" t="str">
        <f>IFERROR(VLOOKUP(Tableau5[[#This Row],[Numéro]],TableauLibre[],3,0),"")</f>
        <v>R3</v>
      </c>
      <c r="E263" s="1">
        <f>IFERROR(VLOOKUP(Tableau5[[#This Row],[Numéro]],TableauLibre[],4,0),"")</f>
        <v>1</v>
      </c>
      <c r="F263" s="1">
        <f>IFERROR(VLOOKUP(Tableau5[[#This Row],[Numéro]],TableauLibre[],5,0),"")</f>
        <v>1.62</v>
      </c>
      <c r="G263" s="1">
        <f>IFERROR(VLOOKUP(Tableau5[[#This Row],[Numéro]],TableauLibre[],6,0),"")</f>
        <v>1.3</v>
      </c>
      <c r="H263" s="28">
        <f>IFERROR(VLOOKUP(Tableau5[[#This Row],[Numéro]],TableauLibre[],7,0),"")</f>
        <v>2024</v>
      </c>
      <c r="I263" s="27" t="str">
        <f>IFERROR(VLOOKUP(Tableau5[[#This Row],[Numéro]],TableauBande[],3,0),"")</f>
        <v/>
      </c>
      <c r="J263" s="1" t="str">
        <f>IFERROR(VLOOKUP(Tableau5[[#This Row],[Numéro]],TableauBande[],4,0),"")</f>
        <v/>
      </c>
      <c r="K263" s="1" t="str">
        <f>IFERROR(VLOOKUP(Tableau5[[#This Row],[Numéro]],TableauBande[],5,0),"")</f>
        <v/>
      </c>
      <c r="L263" s="1" t="str">
        <f>IFERROR(VLOOKUP(Tableau5[[#This Row],[Numéro]],TableauBande[],6,0),"")</f>
        <v/>
      </c>
      <c r="M263" s="28" t="str">
        <f>IFERROR(VLOOKUP(Tableau5[[#This Row],[Numéro]],TableauBande[],7,0),"")</f>
        <v/>
      </c>
      <c r="N263" s="1" t="str">
        <f>IFERROR(VLOOKUP(Tableau5[[#This Row],[Numéro]],Tableau3Bandes[],3,0),"")</f>
        <v xml:space="preserve">R2 </v>
      </c>
      <c r="O263" s="1">
        <f>IFERROR(VLOOKUP(Tableau5[[#This Row],[Numéro]],Tableau3Bandes[],4,0),"")</f>
        <v>1</v>
      </c>
      <c r="P263" s="1">
        <f>IFERROR(VLOOKUP(Tableau5[[#This Row],[Numéro]],Tableau3Bandes[],5,0),"")</f>
        <v>0.16</v>
      </c>
      <c r="Q263" s="1">
        <f>IFERROR(VLOOKUP(Tableau5[[#This Row],[Numéro]],Tableau3Bandes[],6,0),"")</f>
        <v>0.13800000000000001</v>
      </c>
      <c r="R263" s="1">
        <f>IFERROR(VLOOKUP(Tableau5[[#This Row],[Numéro]],Tableau3Bandes[],7,0),"")</f>
        <v>2025</v>
      </c>
      <c r="S263" s="28" t="str">
        <f>IFERROR(VLOOKUP(Tableau5[[#This Row],[Numéro]],TableauClass2025[],3,0),"")</f>
        <v/>
      </c>
      <c r="T263" s="27" t="str">
        <f>IFERROR(VLOOKUP(Tableau5[[#This Row],[Numéro]],TableauCadre[],3,0),"")</f>
        <v/>
      </c>
      <c r="U263" s="1" t="str">
        <f>IFERROR(VLOOKUP(Tableau5[[#This Row],[Numéro]],TableauCadre[],4,0),"")</f>
        <v/>
      </c>
      <c r="V263" s="1" t="str">
        <f>IFERROR(VLOOKUP(Tableau5[[#This Row],[Numéro]],TableauCadre[],5,0),"")</f>
        <v/>
      </c>
      <c r="W263" s="1" t="str">
        <f>IFERROR(VLOOKUP(Tableau5[[#This Row],[Numéro]],TableauCadre[],6,0),"")</f>
        <v/>
      </c>
      <c r="X263" s="28" t="str">
        <f>IFERROR(VLOOKUP(Tableau5[[#This Row],[Numéro]],TableauCadre[],7,0),"")</f>
        <v/>
      </c>
    </row>
    <row r="264" spans="1:24" hidden="1" x14ac:dyDescent="0.25">
      <c r="A264" s="1" t="str">
        <f>IF(double!T261=0,"",double!T261)</f>
        <v>011996 K</v>
      </c>
      <c r="B264" s="1" t="str">
        <f>IF(Tableau5[[#This Row],[Numéro]]="","",double!U261)</f>
        <v>DEMESSINE JEAN MARIE</v>
      </c>
      <c r="C264" s="23" t="str">
        <f>double!V261</f>
        <v>05047 – BILLARD CLUB SEZANNAIS</v>
      </c>
      <c r="D264" s="27" t="str">
        <f>IFERROR(VLOOKUP(Tableau5[[#This Row],[Numéro]],TableauLibre[],3,0),"")</f>
        <v>R4</v>
      </c>
      <c r="E264" s="1">
        <f>IFERROR(VLOOKUP(Tableau5[[#This Row],[Numéro]],TableauLibre[],4,0),"")</f>
        <v>1</v>
      </c>
      <c r="F264" s="1">
        <f>IFERROR(VLOOKUP(Tableau5[[#This Row],[Numéro]],TableauLibre[],5,0),"")</f>
        <v>0.88</v>
      </c>
      <c r="G264" s="1">
        <f>IFERROR(VLOOKUP(Tableau5[[#This Row],[Numéro]],TableauLibre[],6,0),"")</f>
        <v>0.71</v>
      </c>
      <c r="H264" s="28">
        <f>IFERROR(VLOOKUP(Tableau5[[#This Row],[Numéro]],TableauLibre[],7,0),"")</f>
        <v>2023</v>
      </c>
      <c r="I264" s="27" t="str">
        <f>IFERROR(VLOOKUP(Tableau5[[#This Row],[Numéro]],TableauBande[],3,0),"")</f>
        <v/>
      </c>
      <c r="J264" s="1" t="str">
        <f>IFERROR(VLOOKUP(Tableau5[[#This Row],[Numéro]],TableauBande[],4,0),"")</f>
        <v/>
      </c>
      <c r="K264" s="1" t="str">
        <f>IFERROR(VLOOKUP(Tableau5[[#This Row],[Numéro]],TableauBande[],5,0),"")</f>
        <v/>
      </c>
      <c r="L264" s="1" t="str">
        <f>IFERROR(VLOOKUP(Tableau5[[#This Row],[Numéro]],TableauBande[],6,0),"")</f>
        <v/>
      </c>
      <c r="M264" s="28" t="str">
        <f>IFERROR(VLOOKUP(Tableau5[[#This Row],[Numéro]],TableauBande[],7,0),"")</f>
        <v/>
      </c>
      <c r="N264" s="1" t="str">
        <f>IFERROR(VLOOKUP(Tableau5[[#This Row],[Numéro]],Tableau3Bandes[],3,0),"")</f>
        <v/>
      </c>
      <c r="O264" s="1" t="str">
        <f>IFERROR(VLOOKUP(Tableau5[[#This Row],[Numéro]],Tableau3Bandes[],4,0),"")</f>
        <v/>
      </c>
      <c r="P264" s="1" t="str">
        <f>IFERROR(VLOOKUP(Tableau5[[#This Row],[Numéro]],Tableau3Bandes[],5,0),"")</f>
        <v/>
      </c>
      <c r="Q264" s="1" t="str">
        <f>IFERROR(VLOOKUP(Tableau5[[#This Row],[Numéro]],Tableau3Bandes[],6,0),"")</f>
        <v/>
      </c>
      <c r="R264" s="1" t="str">
        <f>IFERROR(VLOOKUP(Tableau5[[#This Row],[Numéro]],Tableau3Bandes[],7,0),"")</f>
        <v/>
      </c>
      <c r="S264" s="28" t="str">
        <f>IFERROR(VLOOKUP(Tableau5[[#This Row],[Numéro]],TableauClass2025[],3,0),"")</f>
        <v/>
      </c>
      <c r="T264" s="27" t="str">
        <f>IFERROR(VLOOKUP(Tableau5[[#This Row],[Numéro]],TableauCadre[],3,0),"")</f>
        <v/>
      </c>
      <c r="U264" s="1" t="str">
        <f>IFERROR(VLOOKUP(Tableau5[[#This Row],[Numéro]],TableauCadre[],4,0),"")</f>
        <v/>
      </c>
      <c r="V264" s="1" t="str">
        <f>IFERROR(VLOOKUP(Tableau5[[#This Row],[Numéro]],TableauCadre[],5,0),"")</f>
        <v/>
      </c>
      <c r="W264" s="1" t="str">
        <f>IFERROR(VLOOKUP(Tableau5[[#This Row],[Numéro]],TableauCadre[],6,0),"")</f>
        <v/>
      </c>
      <c r="X264" s="28" t="str">
        <f>IFERROR(VLOOKUP(Tableau5[[#This Row],[Numéro]],TableauCadre[],7,0),"")</f>
        <v/>
      </c>
    </row>
    <row r="265" spans="1:24" hidden="1" x14ac:dyDescent="0.25">
      <c r="A265" s="1" t="str">
        <f>IF(double!T262=0,"",double!T262)</f>
        <v>128801 X</v>
      </c>
      <c r="B265" s="1" t="str">
        <f>IF(Tableau5[[#This Row],[Numéro]]="","",double!U262)</f>
        <v>DENIS JAQUELINE</v>
      </c>
      <c r="C265" s="23" t="str">
        <f>double!V262</f>
        <v>11078 – BILLARD CLUB DE BRIEY</v>
      </c>
      <c r="D265" s="27" t="str">
        <f>IFERROR(VLOOKUP(Tableau5[[#This Row],[Numéro]],TableauLibre[],3,0),"")</f>
        <v>R4</v>
      </c>
      <c r="E265" s="1">
        <f>IFERROR(VLOOKUP(Tableau5[[#This Row],[Numéro]],TableauLibre[],4,0),"")</f>
        <v>1</v>
      </c>
      <c r="F265" s="1">
        <f>IFERROR(VLOOKUP(Tableau5[[#This Row],[Numéro]],TableauLibre[],5,0),"")</f>
        <v>0.45</v>
      </c>
      <c r="G265" s="1">
        <f>IFERROR(VLOOKUP(Tableau5[[#This Row],[Numéro]],TableauLibre[],6,0),"")</f>
        <v>0.36</v>
      </c>
      <c r="H265" s="28">
        <f>IFERROR(VLOOKUP(Tableau5[[#This Row],[Numéro]],TableauLibre[],7,0),"")</f>
        <v>2009</v>
      </c>
      <c r="I265" s="27" t="str">
        <f>IFERROR(VLOOKUP(Tableau5[[#This Row],[Numéro]],TableauBande[],3,0),"")</f>
        <v/>
      </c>
      <c r="J265" s="1" t="str">
        <f>IFERROR(VLOOKUP(Tableau5[[#This Row],[Numéro]],TableauBande[],4,0),"")</f>
        <v/>
      </c>
      <c r="K265" s="1" t="str">
        <f>IFERROR(VLOOKUP(Tableau5[[#This Row],[Numéro]],TableauBande[],5,0),"")</f>
        <v/>
      </c>
      <c r="L265" s="1" t="str">
        <f>IFERROR(VLOOKUP(Tableau5[[#This Row],[Numéro]],TableauBande[],6,0),"")</f>
        <v/>
      </c>
      <c r="M265" s="28" t="str">
        <f>IFERROR(VLOOKUP(Tableau5[[#This Row],[Numéro]],TableauBande[],7,0),"")</f>
        <v/>
      </c>
      <c r="N265" s="1" t="str">
        <f>IFERROR(VLOOKUP(Tableau5[[#This Row],[Numéro]],Tableau3Bandes[],3,0),"")</f>
        <v/>
      </c>
      <c r="O265" s="1" t="str">
        <f>IFERROR(VLOOKUP(Tableau5[[#This Row],[Numéro]],Tableau3Bandes[],4,0),"")</f>
        <v/>
      </c>
      <c r="P265" s="1" t="str">
        <f>IFERROR(VLOOKUP(Tableau5[[#This Row],[Numéro]],Tableau3Bandes[],5,0),"")</f>
        <v/>
      </c>
      <c r="Q265" s="1" t="str">
        <f>IFERROR(VLOOKUP(Tableau5[[#This Row],[Numéro]],Tableau3Bandes[],6,0),"")</f>
        <v/>
      </c>
      <c r="R265" s="1" t="str">
        <f>IFERROR(VLOOKUP(Tableau5[[#This Row],[Numéro]],Tableau3Bandes[],7,0),"")</f>
        <v/>
      </c>
      <c r="S265" s="28" t="str">
        <f>IFERROR(VLOOKUP(Tableau5[[#This Row],[Numéro]],TableauClass2025[],3,0),"")</f>
        <v/>
      </c>
      <c r="T265" s="27" t="str">
        <f>IFERROR(VLOOKUP(Tableau5[[#This Row],[Numéro]],TableauCadre[],3,0),"")</f>
        <v/>
      </c>
      <c r="U265" s="1" t="str">
        <f>IFERROR(VLOOKUP(Tableau5[[#This Row],[Numéro]],TableauCadre[],4,0),"")</f>
        <v/>
      </c>
      <c r="V265" s="1" t="str">
        <f>IFERROR(VLOOKUP(Tableau5[[#This Row],[Numéro]],TableauCadre[],5,0),"")</f>
        <v/>
      </c>
      <c r="W265" s="1" t="str">
        <f>IFERROR(VLOOKUP(Tableau5[[#This Row],[Numéro]],TableauCadre[],6,0),"")</f>
        <v/>
      </c>
      <c r="X265" s="28" t="str">
        <f>IFERROR(VLOOKUP(Tableau5[[#This Row],[Numéro]],TableauCadre[],7,0),"")</f>
        <v/>
      </c>
    </row>
    <row r="266" spans="1:24" hidden="1" x14ac:dyDescent="0.25">
      <c r="A266" s="1" t="str">
        <f>IF(double!T263=0,"",double!T263)</f>
        <v>015305 R</v>
      </c>
      <c r="B266" s="1" t="str">
        <f>IF(Tableau5[[#This Row],[Numéro]]="","",double!U263)</f>
        <v>DENIS SERGE</v>
      </c>
      <c r="C266" s="23" t="str">
        <f>double!V263</f>
        <v>11029 – BILLARD CLUB MUSSIPONTAIN</v>
      </c>
      <c r="D266" s="27" t="str">
        <f>IFERROR(VLOOKUP(Tableau5[[#This Row],[Numéro]],TableauLibre[],3,0),"")</f>
        <v>R3</v>
      </c>
      <c r="E266" s="1">
        <f>IFERROR(VLOOKUP(Tableau5[[#This Row],[Numéro]],TableauLibre[],4,0),"")</f>
        <v>1</v>
      </c>
      <c r="F266" s="1">
        <f>IFERROR(VLOOKUP(Tableau5[[#This Row],[Numéro]],TableauLibre[],5,0),"")</f>
        <v>1.74</v>
      </c>
      <c r="G266" s="1">
        <f>IFERROR(VLOOKUP(Tableau5[[#This Row],[Numéro]],TableauLibre[],6,0),"")</f>
        <v>1.39</v>
      </c>
      <c r="H266" s="28">
        <f>IFERROR(VLOOKUP(Tableau5[[#This Row],[Numéro]],TableauLibre[],7,0),"")</f>
        <v>2025</v>
      </c>
      <c r="I266" s="27" t="str">
        <f>IFERROR(VLOOKUP(Tableau5[[#This Row],[Numéro]],TableauBande[],3,0),"")</f>
        <v xml:space="preserve">R2 </v>
      </c>
      <c r="J266" s="1">
        <f>IFERROR(VLOOKUP(Tableau5[[#This Row],[Numéro]],TableauBande[],4,0),"")</f>
        <v>1</v>
      </c>
      <c r="K266" s="1">
        <f>IFERROR(VLOOKUP(Tableau5[[#This Row],[Numéro]],TableauBande[],5,0),"")</f>
        <v>1</v>
      </c>
      <c r="L266" s="1">
        <f>IFERROR(VLOOKUP(Tableau5[[#This Row],[Numéro]],TableauBande[],6,0),"")</f>
        <v>0.89</v>
      </c>
      <c r="M266" s="28">
        <f>IFERROR(VLOOKUP(Tableau5[[#This Row],[Numéro]],TableauBande[],7,0),"")</f>
        <v>2020</v>
      </c>
      <c r="N266" s="1" t="str">
        <f>IFERROR(VLOOKUP(Tableau5[[#This Row],[Numéro]],Tableau3Bandes[],3,0),"")</f>
        <v/>
      </c>
      <c r="O266" s="1" t="str">
        <f>IFERROR(VLOOKUP(Tableau5[[#This Row],[Numéro]],Tableau3Bandes[],4,0),"")</f>
        <v/>
      </c>
      <c r="P266" s="1" t="str">
        <f>IFERROR(VLOOKUP(Tableau5[[#This Row],[Numéro]],Tableau3Bandes[],5,0),"")</f>
        <v/>
      </c>
      <c r="Q266" s="1" t="str">
        <f>IFERROR(VLOOKUP(Tableau5[[#This Row],[Numéro]],Tableau3Bandes[],6,0),"")</f>
        <v/>
      </c>
      <c r="R266" s="1" t="str">
        <f>IFERROR(VLOOKUP(Tableau5[[#This Row],[Numéro]],Tableau3Bandes[],7,0),"")</f>
        <v/>
      </c>
      <c r="S266" s="28" t="str">
        <f>IFERROR(VLOOKUP(Tableau5[[#This Row],[Numéro]],TableauClass2025[],3,0),"")</f>
        <v/>
      </c>
      <c r="T266" s="27" t="str">
        <f>IFERROR(VLOOKUP(Tableau5[[#This Row],[Numéro]],TableauCadre[],3,0),"")</f>
        <v/>
      </c>
      <c r="U266" s="1" t="str">
        <f>IFERROR(VLOOKUP(Tableau5[[#This Row],[Numéro]],TableauCadre[],4,0),"")</f>
        <v/>
      </c>
      <c r="V266" s="1" t="str">
        <f>IFERROR(VLOOKUP(Tableau5[[#This Row],[Numéro]],TableauCadre[],5,0),"")</f>
        <v/>
      </c>
      <c r="W266" s="1" t="str">
        <f>IFERROR(VLOOKUP(Tableau5[[#This Row],[Numéro]],TableauCadre[],6,0),"")</f>
        <v/>
      </c>
      <c r="X266" s="28" t="str">
        <f>IFERROR(VLOOKUP(Tableau5[[#This Row],[Numéro]],TableauCadre[],7,0),"")</f>
        <v/>
      </c>
    </row>
    <row r="267" spans="1:24" hidden="1" x14ac:dyDescent="0.25">
      <c r="A267" s="1" t="str">
        <f>IF(double!T264=0,"",double!T264)</f>
        <v>122997 R</v>
      </c>
      <c r="B267" s="1" t="str">
        <f>IF(Tableau5[[#This Row],[Numéro]]="","",double!U264)</f>
        <v>DEPOIVRE JEAN PIERRE</v>
      </c>
      <c r="C267" s="23" t="str">
        <f>double!V264</f>
        <v>05047 – BILLARD CLUB SEZANNAIS</v>
      </c>
      <c r="D267" s="27" t="str">
        <f>IFERROR(VLOOKUP(Tableau5[[#This Row],[Numéro]],TableauLibre[],3,0),"")</f>
        <v>R4</v>
      </c>
      <c r="E267" s="1">
        <f>IFERROR(VLOOKUP(Tableau5[[#This Row],[Numéro]],TableauLibre[],4,0),"")</f>
        <v>1</v>
      </c>
      <c r="F267" s="1">
        <f>IFERROR(VLOOKUP(Tableau5[[#This Row],[Numéro]],TableauLibre[],5,0),"")</f>
        <v>1.07</v>
      </c>
      <c r="G267" s="1">
        <f>IFERROR(VLOOKUP(Tableau5[[#This Row],[Numéro]],TableauLibre[],6,0),"")</f>
        <v>0.86</v>
      </c>
      <c r="H267" s="28">
        <f>IFERROR(VLOOKUP(Tableau5[[#This Row],[Numéro]],TableauLibre[],7,0),"")</f>
        <v>2009</v>
      </c>
      <c r="I267" s="27" t="str">
        <f>IFERROR(VLOOKUP(Tableau5[[#This Row],[Numéro]],TableauBande[],3,0),"")</f>
        <v/>
      </c>
      <c r="J267" s="1" t="str">
        <f>IFERROR(VLOOKUP(Tableau5[[#This Row],[Numéro]],TableauBande[],4,0),"")</f>
        <v/>
      </c>
      <c r="K267" s="1" t="str">
        <f>IFERROR(VLOOKUP(Tableau5[[#This Row],[Numéro]],TableauBande[],5,0),"")</f>
        <v/>
      </c>
      <c r="L267" s="1" t="str">
        <f>IFERROR(VLOOKUP(Tableau5[[#This Row],[Numéro]],TableauBande[],6,0),"")</f>
        <v/>
      </c>
      <c r="M267" s="28" t="str">
        <f>IFERROR(VLOOKUP(Tableau5[[#This Row],[Numéro]],TableauBande[],7,0),"")</f>
        <v/>
      </c>
      <c r="N267" s="1" t="str">
        <f>IFERROR(VLOOKUP(Tableau5[[#This Row],[Numéro]],Tableau3Bandes[],3,0),"")</f>
        <v/>
      </c>
      <c r="O267" s="1" t="str">
        <f>IFERROR(VLOOKUP(Tableau5[[#This Row],[Numéro]],Tableau3Bandes[],4,0),"")</f>
        <v/>
      </c>
      <c r="P267" s="1" t="str">
        <f>IFERROR(VLOOKUP(Tableau5[[#This Row],[Numéro]],Tableau3Bandes[],5,0),"")</f>
        <v/>
      </c>
      <c r="Q267" s="1" t="str">
        <f>IFERROR(VLOOKUP(Tableau5[[#This Row],[Numéro]],Tableau3Bandes[],6,0),"")</f>
        <v/>
      </c>
      <c r="R267" s="1" t="str">
        <f>IFERROR(VLOOKUP(Tableau5[[#This Row],[Numéro]],Tableau3Bandes[],7,0),"")</f>
        <v/>
      </c>
      <c r="S267" s="28" t="str">
        <f>IFERROR(VLOOKUP(Tableau5[[#This Row],[Numéro]],TableauClass2025[],3,0),"")</f>
        <v/>
      </c>
      <c r="T267" s="27" t="str">
        <f>IFERROR(VLOOKUP(Tableau5[[#This Row],[Numéro]],TableauCadre[],3,0),"")</f>
        <v/>
      </c>
      <c r="U267" s="1" t="str">
        <f>IFERROR(VLOOKUP(Tableau5[[#This Row],[Numéro]],TableauCadre[],4,0),"")</f>
        <v/>
      </c>
      <c r="V267" s="1" t="str">
        <f>IFERROR(VLOOKUP(Tableau5[[#This Row],[Numéro]],TableauCadre[],5,0),"")</f>
        <v/>
      </c>
      <c r="W267" s="1" t="str">
        <f>IFERROR(VLOOKUP(Tableau5[[#This Row],[Numéro]],TableauCadre[],6,0),"")</f>
        <v/>
      </c>
      <c r="X267" s="28" t="str">
        <f>IFERROR(VLOOKUP(Tableau5[[#This Row],[Numéro]],TableauCadre[],7,0),"")</f>
        <v/>
      </c>
    </row>
    <row r="268" spans="1:24" hidden="1" x14ac:dyDescent="0.25">
      <c r="A268" s="1" t="str">
        <f>IF(double!T265=0,"",double!T265)</f>
        <v>012955 H</v>
      </c>
      <c r="B268" s="1" t="str">
        <f>IF(Tableau5[[#This Row],[Numéro]]="","",double!U265)</f>
        <v>DERAEDT FREDERIC</v>
      </c>
      <c r="C268" s="23" t="str">
        <f>double!V265</f>
        <v>05040 – EPERNAY BILLARD CLUB</v>
      </c>
      <c r="D268" s="27" t="str">
        <f>IFERROR(VLOOKUP(Tableau5[[#This Row],[Numéro]],TableauLibre[],3,0),"")</f>
        <v xml:space="preserve">R1 </v>
      </c>
      <c r="E268" s="1">
        <f>IFERROR(VLOOKUP(Tableau5[[#This Row],[Numéro]],TableauLibre[],4,0),"")</f>
        <v>1</v>
      </c>
      <c r="F268" s="1">
        <f>IFERROR(VLOOKUP(Tableau5[[#This Row],[Numéro]],TableauLibre[],5,0),"")</f>
        <v>5.0599999999999996</v>
      </c>
      <c r="G268" s="1">
        <f>IFERROR(VLOOKUP(Tableau5[[#This Row],[Numéro]],TableauLibre[],6,0),"")</f>
        <v>4.05</v>
      </c>
      <c r="H268" s="28">
        <f>IFERROR(VLOOKUP(Tableau5[[#This Row],[Numéro]],TableauLibre[],7,0),"")</f>
        <v>2025</v>
      </c>
      <c r="I268" s="27" t="str">
        <f>IFERROR(VLOOKUP(Tableau5[[#This Row],[Numéro]],TableauBande[],3,0),"")</f>
        <v xml:space="preserve">R1 </v>
      </c>
      <c r="J268" s="1">
        <f>IFERROR(VLOOKUP(Tableau5[[#This Row],[Numéro]],TableauBande[],4,0),"")</f>
        <v>1</v>
      </c>
      <c r="K268" s="1">
        <f>IFERROR(VLOOKUP(Tableau5[[#This Row],[Numéro]],TableauBande[],5,0),"")</f>
        <v>1.54</v>
      </c>
      <c r="L268" s="1">
        <f>IFERROR(VLOOKUP(Tableau5[[#This Row],[Numéro]],TableauBande[],6,0),"")</f>
        <v>1.37</v>
      </c>
      <c r="M268" s="28">
        <f>IFERROR(VLOOKUP(Tableau5[[#This Row],[Numéro]],TableauBande[],7,0),"")</f>
        <v>2025</v>
      </c>
      <c r="N268" s="1" t="str">
        <f>IFERROR(VLOOKUP(Tableau5[[#This Row],[Numéro]],Tableau3Bandes[],3,0),"")</f>
        <v>N3</v>
      </c>
      <c r="O268" s="1">
        <f>IFERROR(VLOOKUP(Tableau5[[#This Row],[Numéro]],Tableau3Bandes[],4,0),"")</f>
        <v>1</v>
      </c>
      <c r="P268" s="1">
        <f>IFERROR(VLOOKUP(Tableau5[[#This Row],[Numéro]],Tableau3Bandes[],5,0),"")</f>
        <v>0.50900000000000001</v>
      </c>
      <c r="Q268" s="1">
        <f>IFERROR(VLOOKUP(Tableau5[[#This Row],[Numéro]],Tableau3Bandes[],6,0),"")</f>
        <v>0.438</v>
      </c>
      <c r="R268" s="1">
        <f>IFERROR(VLOOKUP(Tableau5[[#This Row],[Numéro]],Tableau3Bandes[],7,0),"")</f>
        <v>2025</v>
      </c>
      <c r="S268" s="28">
        <f>IFERROR(VLOOKUP(Tableau5[[#This Row],[Numéro]],TableauClass2025[],3,0),"")</f>
        <v>442</v>
      </c>
      <c r="T268" s="27" t="str">
        <f>IFERROR(VLOOKUP(Tableau5[[#This Row],[Numéro]],TableauCadre[],3,0),"")</f>
        <v xml:space="preserve">R1 </v>
      </c>
      <c r="U268" s="1">
        <f>IFERROR(VLOOKUP(Tableau5[[#This Row],[Numéro]],TableauCadre[],4,0),"")</f>
        <v>1</v>
      </c>
      <c r="V268" s="1">
        <f>IFERROR(VLOOKUP(Tableau5[[#This Row],[Numéro]],TableauCadre[],5,0),"")</f>
        <v>3.52</v>
      </c>
      <c r="W268" s="1">
        <f>IFERROR(VLOOKUP(Tableau5[[#This Row],[Numéro]],TableauCadre[],6,0),"")</f>
        <v>2.82</v>
      </c>
      <c r="X268" s="28">
        <f>IFERROR(VLOOKUP(Tableau5[[#This Row],[Numéro]],TableauCadre[],7,0),"")</f>
        <v>2025</v>
      </c>
    </row>
    <row r="269" spans="1:24" hidden="1" x14ac:dyDescent="0.25">
      <c r="A269" s="1" t="str">
        <f>IF(double!T266=0,"",double!T266)</f>
        <v>011822 S</v>
      </c>
      <c r="B269" s="1" t="str">
        <f>IF(Tableau5[[#This Row],[Numéro]]="","",double!U266)</f>
        <v>DEREGNAUCOURT GERARD</v>
      </c>
      <c r="C269" s="23" t="str">
        <f>double!V266</f>
        <v>05045 – BILLARD CLUB AGEEN</v>
      </c>
      <c r="D269" s="27" t="str">
        <f>IFERROR(VLOOKUP(Tableau5[[#This Row],[Numéro]],TableauLibre[],3,0),"")</f>
        <v>R2</v>
      </c>
      <c r="E269" s="1">
        <f>IFERROR(VLOOKUP(Tableau5[[#This Row],[Numéro]],TableauLibre[],4,0),"")</f>
        <v>1</v>
      </c>
      <c r="F269" s="1">
        <f>IFERROR(VLOOKUP(Tableau5[[#This Row],[Numéro]],TableauLibre[],5,0),"")</f>
        <v>2.73</v>
      </c>
      <c r="G269" s="1">
        <f>IFERROR(VLOOKUP(Tableau5[[#This Row],[Numéro]],TableauLibre[],6,0),"")</f>
        <v>2.1800000000000002</v>
      </c>
      <c r="H269" s="28">
        <f>IFERROR(VLOOKUP(Tableau5[[#This Row],[Numéro]],TableauLibre[],7,0),"")</f>
        <v>2018</v>
      </c>
      <c r="I269" s="27" t="str">
        <f>IFERROR(VLOOKUP(Tableau5[[#This Row],[Numéro]],TableauBande[],3,0),"")</f>
        <v>R1</v>
      </c>
      <c r="J269" s="1">
        <f>IFERROR(VLOOKUP(Tableau5[[#This Row],[Numéro]],TableauBande[],4,0),"")</f>
        <v>1</v>
      </c>
      <c r="K269" s="1">
        <f>IFERROR(VLOOKUP(Tableau5[[#This Row],[Numéro]],TableauBande[],5,0),"")</f>
        <v>1.5</v>
      </c>
      <c r="L269" s="1">
        <f>IFERROR(VLOOKUP(Tableau5[[#This Row],[Numéro]],TableauBande[],6,0),"")</f>
        <v>1.33</v>
      </c>
      <c r="M269" s="28">
        <f>IFERROR(VLOOKUP(Tableau5[[#This Row],[Numéro]],TableauBande[],7,0),"")</f>
        <v>2018</v>
      </c>
      <c r="N269" s="1" t="str">
        <f>IFERROR(VLOOKUP(Tableau5[[#This Row],[Numéro]],Tableau3Bandes[],3,0),"")</f>
        <v>N3</v>
      </c>
      <c r="O269" s="1">
        <f>IFERROR(VLOOKUP(Tableau5[[#This Row],[Numéro]],Tableau3Bandes[],4,0),"")</f>
        <v>1</v>
      </c>
      <c r="P269" s="1">
        <f>IFERROR(VLOOKUP(Tableau5[[#This Row],[Numéro]],Tableau3Bandes[],5,0),"")</f>
        <v>0.41099999999999998</v>
      </c>
      <c r="Q269" s="1">
        <f>IFERROR(VLOOKUP(Tableau5[[#This Row],[Numéro]],Tableau3Bandes[],6,0),"")</f>
        <v>0.35299999999999998</v>
      </c>
      <c r="R269" s="1">
        <f>IFERROR(VLOOKUP(Tableau5[[#This Row],[Numéro]],Tableau3Bandes[],7,0),"")</f>
        <v>2017</v>
      </c>
      <c r="S269" s="28" t="str">
        <f>IFERROR(VLOOKUP(Tableau5[[#This Row],[Numéro]],TableauClass2025[],3,0),"")</f>
        <v/>
      </c>
      <c r="T269" s="27" t="str">
        <f>IFERROR(VLOOKUP(Tableau5[[#This Row],[Numéro]],TableauCadre[],3,0),"")</f>
        <v/>
      </c>
      <c r="U269" s="1" t="str">
        <f>IFERROR(VLOOKUP(Tableau5[[#This Row],[Numéro]],TableauCadre[],4,0),"")</f>
        <v/>
      </c>
      <c r="V269" s="1" t="str">
        <f>IFERROR(VLOOKUP(Tableau5[[#This Row],[Numéro]],TableauCadre[],5,0),"")</f>
        <v/>
      </c>
      <c r="W269" s="1" t="str">
        <f>IFERROR(VLOOKUP(Tableau5[[#This Row],[Numéro]],TableauCadre[],6,0),"")</f>
        <v/>
      </c>
      <c r="X269" s="28" t="str">
        <f>IFERROR(VLOOKUP(Tableau5[[#This Row],[Numéro]],TableauCadre[],7,0),"")</f>
        <v/>
      </c>
    </row>
    <row r="270" spans="1:24" x14ac:dyDescent="0.25">
      <c r="A270" s="1" t="str">
        <f>IF(double!T234=0,"",double!T234)</f>
        <v>012884 O</v>
      </c>
      <c r="B270" s="1" t="str">
        <f>IF(Tableau5[[#This Row],[Numéro]]="","",double!U234)</f>
        <v>DAL CORTIVO PAUL</v>
      </c>
      <c r="C270" s="23" t="str">
        <f>double!V234</f>
        <v>11067 – BILLARD CLUB FLORANGE</v>
      </c>
      <c r="D270" s="27" t="str">
        <f>IFERROR(VLOOKUP(Tableau5[[#This Row],[Numéro]],TableauLibre[],3,0),"")</f>
        <v xml:space="preserve">R3 </v>
      </c>
      <c r="E270" s="1">
        <f>IFERROR(VLOOKUP(Tableau5[[#This Row],[Numéro]],TableauLibre[],4,0),"")</f>
        <v>1</v>
      </c>
      <c r="F270" s="1">
        <f>IFERROR(VLOOKUP(Tableau5[[#This Row],[Numéro]],TableauLibre[],5,0),"")</f>
        <v>2.21</v>
      </c>
      <c r="G270" s="1">
        <f>IFERROR(VLOOKUP(Tableau5[[#This Row],[Numéro]],TableauLibre[],6,0),"")</f>
        <v>1.77</v>
      </c>
      <c r="H270" s="28">
        <f>IFERROR(VLOOKUP(Tableau5[[#This Row],[Numéro]],TableauLibre[],7,0),"")</f>
        <v>2019</v>
      </c>
      <c r="I270" s="27" t="str">
        <f>IFERROR(VLOOKUP(Tableau5[[#This Row],[Numéro]],TableauBande[],3,0),"")</f>
        <v>R1</v>
      </c>
      <c r="J270" s="1">
        <f>IFERROR(VLOOKUP(Tableau5[[#This Row],[Numéro]],TableauBande[],4,0),"")</f>
        <v>1</v>
      </c>
      <c r="K270" s="1">
        <f>IFERROR(VLOOKUP(Tableau5[[#This Row],[Numéro]],TableauBande[],5,0),"")</f>
        <v>1.22</v>
      </c>
      <c r="L270" s="1">
        <f>IFERROR(VLOOKUP(Tableau5[[#This Row],[Numéro]],TableauBande[],6,0),"")</f>
        <v>1.08</v>
      </c>
      <c r="M270" s="28">
        <f>IFERROR(VLOOKUP(Tableau5[[#This Row],[Numéro]],TableauBande[],7,0),"")</f>
        <v>2025</v>
      </c>
      <c r="N270" s="1" t="str">
        <f>IFERROR(VLOOKUP(Tableau5[[#This Row],[Numéro]],Tableau3Bandes[],3,0),"")</f>
        <v/>
      </c>
      <c r="O270" s="1" t="str">
        <f>IFERROR(VLOOKUP(Tableau5[[#This Row],[Numéro]],Tableau3Bandes[],4,0),"")</f>
        <v/>
      </c>
      <c r="P270" s="1" t="str">
        <f>IFERROR(VLOOKUP(Tableau5[[#This Row],[Numéro]],Tableau3Bandes[],5,0),"")</f>
        <v/>
      </c>
      <c r="Q270" s="1" t="str">
        <f>IFERROR(VLOOKUP(Tableau5[[#This Row],[Numéro]],Tableau3Bandes[],6,0),"")</f>
        <v/>
      </c>
      <c r="R270" s="1" t="str">
        <f>IFERROR(VLOOKUP(Tableau5[[#This Row],[Numéro]],Tableau3Bandes[],7,0),"")</f>
        <v/>
      </c>
      <c r="S270" s="28" t="str">
        <f>IFERROR(VLOOKUP(Tableau5[[#This Row],[Numéro]],TableauClass2025[],3,0),"")</f>
        <v/>
      </c>
      <c r="T270" s="27" t="str">
        <f>IFERROR(VLOOKUP(Tableau5[[#This Row],[Numéro]],TableauCadre[],3,0),"")</f>
        <v>R1</v>
      </c>
      <c r="U270" s="1">
        <f>IFERROR(VLOOKUP(Tableau5[[#This Row],[Numéro]],TableauCadre[],4,0),"")</f>
        <v>1</v>
      </c>
      <c r="V270" s="1">
        <f>IFERROR(VLOOKUP(Tableau5[[#This Row],[Numéro]],TableauCadre[],5,0),"")</f>
        <v>1.68</v>
      </c>
      <c r="W270" s="1">
        <f>IFERROR(VLOOKUP(Tableau5[[#This Row],[Numéro]],TableauCadre[],6,0),"")</f>
        <v>1.34</v>
      </c>
      <c r="X270" s="28">
        <f>IFERROR(VLOOKUP(Tableau5[[#This Row],[Numéro]],TableauCadre[],7,0),"")</f>
        <v>2024</v>
      </c>
    </row>
    <row r="271" spans="1:24" hidden="1" x14ac:dyDescent="0.25">
      <c r="A271" s="1" t="str">
        <f>IF(double!T268=0,"",double!T268)</f>
        <v>015254 S</v>
      </c>
      <c r="B271" s="1" t="str">
        <f>IF(Tableau5[[#This Row],[Numéro]]="","",double!U268)</f>
        <v>DERU YVES</v>
      </c>
      <c r="C271" s="23" t="str">
        <f>double!V268</f>
        <v>11022 – ACADEMIE DE BILLARD SAINT-MAX / NANCY</v>
      </c>
      <c r="D271" s="27" t="str">
        <f>IFERROR(VLOOKUP(Tableau5[[#This Row],[Numéro]],TableauLibre[],3,0),"")</f>
        <v>R4</v>
      </c>
      <c r="E271" s="1">
        <f>IFERROR(VLOOKUP(Tableau5[[#This Row],[Numéro]],TableauLibre[],4,0),"")</f>
        <v>1</v>
      </c>
      <c r="F271" s="1">
        <f>IFERROR(VLOOKUP(Tableau5[[#This Row],[Numéro]],TableauLibre[],5,0),"")</f>
        <v>0.72</v>
      </c>
      <c r="G271" s="1">
        <f>IFERROR(VLOOKUP(Tableau5[[#This Row],[Numéro]],TableauLibre[],6,0),"")</f>
        <v>0.57999999999999996</v>
      </c>
      <c r="H271" s="28">
        <f>IFERROR(VLOOKUP(Tableau5[[#This Row],[Numéro]],TableauLibre[],7,0),"")</f>
        <v>2023</v>
      </c>
      <c r="I271" s="27" t="str">
        <f>IFERROR(VLOOKUP(Tableau5[[#This Row],[Numéro]],TableauBande[],3,0),"")</f>
        <v/>
      </c>
      <c r="J271" s="1" t="str">
        <f>IFERROR(VLOOKUP(Tableau5[[#This Row],[Numéro]],TableauBande[],4,0),"")</f>
        <v/>
      </c>
      <c r="K271" s="1" t="str">
        <f>IFERROR(VLOOKUP(Tableau5[[#This Row],[Numéro]],TableauBande[],5,0),"")</f>
        <v/>
      </c>
      <c r="L271" s="1" t="str">
        <f>IFERROR(VLOOKUP(Tableau5[[#This Row],[Numéro]],TableauBande[],6,0),"")</f>
        <v/>
      </c>
      <c r="M271" s="28" t="str">
        <f>IFERROR(VLOOKUP(Tableau5[[#This Row],[Numéro]],TableauBande[],7,0),"")</f>
        <v/>
      </c>
      <c r="N271" s="1" t="str">
        <f>IFERROR(VLOOKUP(Tableau5[[#This Row],[Numéro]],Tableau3Bandes[],3,0),"")</f>
        <v>R2</v>
      </c>
      <c r="O271" s="1">
        <f>IFERROR(VLOOKUP(Tableau5[[#This Row],[Numéro]],Tableau3Bandes[],4,0),"")</f>
        <v>1</v>
      </c>
      <c r="P271" s="1">
        <f>IFERROR(VLOOKUP(Tableau5[[#This Row],[Numéro]],Tableau3Bandes[],5,0),"")</f>
        <v>0.151</v>
      </c>
      <c r="Q271" s="1">
        <f>IFERROR(VLOOKUP(Tableau5[[#This Row],[Numéro]],Tableau3Bandes[],6,0),"")</f>
        <v>0.13</v>
      </c>
      <c r="R271" s="1">
        <f>IFERROR(VLOOKUP(Tableau5[[#This Row],[Numéro]],Tableau3Bandes[],7,0),"")</f>
        <v>2019</v>
      </c>
      <c r="S271" s="28" t="str">
        <f>IFERROR(VLOOKUP(Tableau5[[#This Row],[Numéro]],TableauClass2025[],3,0),"")</f>
        <v/>
      </c>
      <c r="T271" s="27" t="str">
        <f>IFERROR(VLOOKUP(Tableau5[[#This Row],[Numéro]],TableauCadre[],3,0),"")</f>
        <v/>
      </c>
      <c r="U271" s="1" t="str">
        <f>IFERROR(VLOOKUP(Tableau5[[#This Row],[Numéro]],TableauCadre[],4,0),"")</f>
        <v/>
      </c>
      <c r="V271" s="1" t="str">
        <f>IFERROR(VLOOKUP(Tableau5[[#This Row],[Numéro]],TableauCadre[],5,0),"")</f>
        <v/>
      </c>
      <c r="W271" s="1" t="str">
        <f>IFERROR(VLOOKUP(Tableau5[[#This Row],[Numéro]],TableauCadre[],6,0),"")</f>
        <v/>
      </c>
      <c r="X271" s="28" t="str">
        <f>IFERROR(VLOOKUP(Tableau5[[#This Row],[Numéro]],TableauCadre[],7,0),"")</f>
        <v/>
      </c>
    </row>
    <row r="272" spans="1:24" hidden="1" x14ac:dyDescent="0.25">
      <c r="A272" s="1" t="str">
        <f>IF(double!T269=0,"",double!T269)</f>
        <v>141076 A</v>
      </c>
      <c r="B272" s="1" t="str">
        <f>IF(Tableau5[[#This Row],[Numéro]]="","",double!U269)</f>
        <v>DESCHAMPS MAURICE</v>
      </c>
      <c r="C272" s="23" t="str">
        <f>double!V269</f>
        <v>11052 – BILLARD CLUB FRIGNICOURT</v>
      </c>
      <c r="D272" s="27" t="str">
        <f>IFERROR(VLOOKUP(Tableau5[[#This Row],[Numéro]],TableauLibre[],3,0),"")</f>
        <v>R4</v>
      </c>
      <c r="E272" s="1">
        <f>IFERROR(VLOOKUP(Tableau5[[#This Row],[Numéro]],TableauLibre[],4,0),"")</f>
        <v>1</v>
      </c>
      <c r="F272" s="1">
        <f>IFERROR(VLOOKUP(Tableau5[[#This Row],[Numéro]],TableauLibre[],5,0),"")</f>
        <v>0.92</v>
      </c>
      <c r="G272" s="1">
        <f>IFERROR(VLOOKUP(Tableau5[[#This Row],[Numéro]],TableauLibre[],6,0),"")</f>
        <v>0.73</v>
      </c>
      <c r="H272" s="28">
        <f>IFERROR(VLOOKUP(Tableau5[[#This Row],[Numéro]],TableauLibre[],7,0),"")</f>
        <v>2024</v>
      </c>
      <c r="I272" s="27" t="str">
        <f>IFERROR(VLOOKUP(Tableau5[[#This Row],[Numéro]],TableauBande[],3,0),"")</f>
        <v>R2</v>
      </c>
      <c r="J272" s="1">
        <f>IFERROR(VLOOKUP(Tableau5[[#This Row],[Numéro]],TableauBande[],4,0),"")</f>
        <v>1</v>
      </c>
      <c r="K272" s="1">
        <f>IFERROR(VLOOKUP(Tableau5[[#This Row],[Numéro]],TableauBande[],5,0),"")</f>
        <v>0.59</v>
      </c>
      <c r="L272" s="1">
        <f>IFERROR(VLOOKUP(Tableau5[[#This Row],[Numéro]],TableauBande[],6,0),"")</f>
        <v>0.52</v>
      </c>
      <c r="M272" s="28">
        <f>IFERROR(VLOOKUP(Tableau5[[#This Row],[Numéro]],TableauBande[],7,0),"")</f>
        <v>2022</v>
      </c>
      <c r="N272" s="1" t="str">
        <f>IFERROR(VLOOKUP(Tableau5[[#This Row],[Numéro]],Tableau3Bandes[],3,0),"")</f>
        <v>R2</v>
      </c>
      <c r="O272" s="1">
        <f>IFERROR(VLOOKUP(Tableau5[[#This Row],[Numéro]],Tableau3Bandes[],4,0),"")</f>
        <v>1</v>
      </c>
      <c r="P272" s="1">
        <f>IFERROR(VLOOKUP(Tableau5[[#This Row],[Numéro]],Tableau3Bandes[],5,0),"")</f>
        <v>0.14899999999999999</v>
      </c>
      <c r="Q272" s="1">
        <f>IFERROR(VLOOKUP(Tableau5[[#This Row],[Numéro]],Tableau3Bandes[],6,0),"")</f>
        <v>0.128</v>
      </c>
      <c r="R272" s="1">
        <f>IFERROR(VLOOKUP(Tableau5[[#This Row],[Numéro]],Tableau3Bandes[],7,0),"")</f>
        <v>2016</v>
      </c>
      <c r="S272" s="28" t="str">
        <f>IFERROR(VLOOKUP(Tableau5[[#This Row],[Numéro]],TableauClass2025[],3,0),"")</f>
        <v/>
      </c>
      <c r="T272" s="27" t="str">
        <f>IFERROR(VLOOKUP(Tableau5[[#This Row],[Numéro]],TableauCadre[],3,0),"")</f>
        <v/>
      </c>
      <c r="U272" s="1" t="str">
        <f>IFERROR(VLOOKUP(Tableau5[[#This Row],[Numéro]],TableauCadre[],4,0),"")</f>
        <v/>
      </c>
      <c r="V272" s="1" t="str">
        <f>IFERROR(VLOOKUP(Tableau5[[#This Row],[Numéro]],TableauCadre[],5,0),"")</f>
        <v/>
      </c>
      <c r="W272" s="1" t="str">
        <f>IFERROR(VLOOKUP(Tableau5[[#This Row],[Numéro]],TableauCadre[],6,0),"")</f>
        <v/>
      </c>
      <c r="X272" s="28" t="str">
        <f>IFERROR(VLOOKUP(Tableau5[[#This Row],[Numéro]],TableauCadre[],7,0),"")</f>
        <v/>
      </c>
    </row>
    <row r="273" spans="1:24" hidden="1" x14ac:dyDescent="0.25">
      <c r="A273" s="1" t="str">
        <f>IF(double!T270=0,"",double!T270)</f>
        <v>172533 L</v>
      </c>
      <c r="B273" s="1" t="str">
        <f>IF(Tableau5[[#This Row],[Numéro]]="","",double!U270)</f>
        <v>DESROUSSEAUX BERNARD</v>
      </c>
      <c r="C273" s="23" t="str">
        <f>double!V270</f>
        <v>11052 – BILLARD CLUB FRIGNICOURT</v>
      </c>
      <c r="D273" s="27" t="str">
        <f>IFERROR(VLOOKUP(Tableau5[[#This Row],[Numéro]],TableauLibre[],3,0),"")</f>
        <v xml:space="preserve">R2 </v>
      </c>
      <c r="E273" s="1">
        <f>IFERROR(VLOOKUP(Tableau5[[#This Row],[Numéro]],TableauLibre[],4,0),"")</f>
        <v>1</v>
      </c>
      <c r="F273" s="1">
        <f>IFERROR(VLOOKUP(Tableau5[[#This Row],[Numéro]],TableauLibre[],5,0),"")</f>
        <v>2.67</v>
      </c>
      <c r="G273" s="1">
        <f>IFERROR(VLOOKUP(Tableau5[[#This Row],[Numéro]],TableauLibre[],6,0),"")</f>
        <v>2.13</v>
      </c>
      <c r="H273" s="28">
        <f>IFERROR(VLOOKUP(Tableau5[[#This Row],[Numéro]],TableauLibre[],7,0),"")</f>
        <v>2025</v>
      </c>
      <c r="I273" s="27" t="str">
        <f>IFERROR(VLOOKUP(Tableau5[[#This Row],[Numéro]],TableauBande[],3,0),"")</f>
        <v/>
      </c>
      <c r="J273" s="1" t="str">
        <f>IFERROR(VLOOKUP(Tableau5[[#This Row],[Numéro]],TableauBande[],4,0),"")</f>
        <v/>
      </c>
      <c r="K273" s="1" t="str">
        <f>IFERROR(VLOOKUP(Tableau5[[#This Row],[Numéro]],TableauBande[],5,0),"")</f>
        <v/>
      </c>
      <c r="L273" s="1" t="str">
        <f>IFERROR(VLOOKUP(Tableau5[[#This Row],[Numéro]],TableauBande[],6,0),"")</f>
        <v/>
      </c>
      <c r="M273" s="28" t="str">
        <f>IFERROR(VLOOKUP(Tableau5[[#This Row],[Numéro]],TableauBande[],7,0),"")</f>
        <v/>
      </c>
      <c r="N273" s="1" t="str">
        <f>IFERROR(VLOOKUP(Tableau5[[#This Row],[Numéro]],Tableau3Bandes[],3,0),"")</f>
        <v/>
      </c>
      <c r="O273" s="1" t="str">
        <f>IFERROR(VLOOKUP(Tableau5[[#This Row],[Numéro]],Tableau3Bandes[],4,0),"")</f>
        <v/>
      </c>
      <c r="P273" s="1" t="str">
        <f>IFERROR(VLOOKUP(Tableau5[[#This Row],[Numéro]],Tableau3Bandes[],5,0),"")</f>
        <v/>
      </c>
      <c r="Q273" s="1" t="str">
        <f>IFERROR(VLOOKUP(Tableau5[[#This Row],[Numéro]],Tableau3Bandes[],6,0),"")</f>
        <v/>
      </c>
      <c r="R273" s="1" t="str">
        <f>IFERROR(VLOOKUP(Tableau5[[#This Row],[Numéro]],Tableau3Bandes[],7,0),"")</f>
        <v/>
      </c>
      <c r="S273" s="28" t="str">
        <f>IFERROR(VLOOKUP(Tableau5[[#This Row],[Numéro]],TableauClass2025[],3,0),"")</f>
        <v/>
      </c>
      <c r="T273" s="27" t="str">
        <f>IFERROR(VLOOKUP(Tableau5[[#This Row],[Numéro]],TableauCadre[],3,0),"")</f>
        <v/>
      </c>
      <c r="U273" s="1" t="str">
        <f>IFERROR(VLOOKUP(Tableau5[[#This Row],[Numéro]],TableauCadre[],4,0),"")</f>
        <v/>
      </c>
      <c r="V273" s="1" t="str">
        <f>IFERROR(VLOOKUP(Tableau5[[#This Row],[Numéro]],TableauCadre[],5,0),"")</f>
        <v/>
      </c>
      <c r="W273" s="1" t="str">
        <f>IFERROR(VLOOKUP(Tableau5[[#This Row],[Numéro]],TableauCadre[],6,0),"")</f>
        <v/>
      </c>
      <c r="X273" s="28" t="str">
        <f>IFERROR(VLOOKUP(Tableau5[[#This Row],[Numéro]],TableauCadre[],7,0),"")</f>
        <v/>
      </c>
    </row>
    <row r="274" spans="1:24" hidden="1" x14ac:dyDescent="0.25">
      <c r="A274" s="1" t="str">
        <f>IF(double!T271=0,"",double!T271)</f>
        <v>111689 T</v>
      </c>
      <c r="B274" s="1" t="str">
        <f>IF(Tableau5[[#This Row],[Numéro]]="","",double!U271)</f>
        <v>DEVAUX PIERRE</v>
      </c>
      <c r="C274" s="23" t="str">
        <f>double!V271</f>
        <v>05035 – ROMILLY SPORT 10 SECTION BILLARD</v>
      </c>
      <c r="D274" s="27" t="str">
        <f>IFERROR(VLOOKUP(Tableau5[[#This Row],[Numéro]],TableauLibre[],3,0),"")</f>
        <v xml:space="preserve">R4 </v>
      </c>
      <c r="E274" s="1">
        <f>IFERROR(VLOOKUP(Tableau5[[#This Row],[Numéro]],TableauLibre[],4,0),"")</f>
        <v>1</v>
      </c>
      <c r="F274" s="1">
        <f>IFERROR(VLOOKUP(Tableau5[[#This Row],[Numéro]],TableauLibre[],5,0),"")</f>
        <v>1.01</v>
      </c>
      <c r="G274" s="1">
        <f>IFERROR(VLOOKUP(Tableau5[[#This Row],[Numéro]],TableauLibre[],6,0),"")</f>
        <v>0.81</v>
      </c>
      <c r="H274" s="28">
        <f>IFERROR(VLOOKUP(Tableau5[[#This Row],[Numéro]],TableauLibre[],7,0),"")</f>
        <v>2017</v>
      </c>
      <c r="I274" s="27" t="str">
        <f>IFERROR(VLOOKUP(Tableau5[[#This Row],[Numéro]],TableauBande[],3,0),"")</f>
        <v>R2</v>
      </c>
      <c r="J274" s="1">
        <f>IFERROR(VLOOKUP(Tableau5[[#This Row],[Numéro]],TableauBande[],4,0),"")</f>
        <v>1</v>
      </c>
      <c r="K274" s="1">
        <f>IFERROR(VLOOKUP(Tableau5[[#This Row],[Numéro]],TableauBande[],5,0),"")</f>
        <v>0.85</v>
      </c>
      <c r="L274" s="1">
        <f>IFERROR(VLOOKUP(Tableau5[[#This Row],[Numéro]],TableauBande[],6,0),"")</f>
        <v>0.75</v>
      </c>
      <c r="M274" s="28">
        <f>IFERROR(VLOOKUP(Tableau5[[#This Row],[Numéro]],TableauBande[],7,0),"")</f>
        <v>2025</v>
      </c>
      <c r="N274" s="1" t="str">
        <f>IFERROR(VLOOKUP(Tableau5[[#This Row],[Numéro]],Tableau3Bandes[],3,0),"")</f>
        <v>R1</v>
      </c>
      <c r="O274" s="1">
        <f>IFERROR(VLOOKUP(Tableau5[[#This Row],[Numéro]],Tableau3Bandes[],4,0),"")</f>
        <v>1</v>
      </c>
      <c r="P274" s="1">
        <f>IFERROR(VLOOKUP(Tableau5[[#This Row],[Numéro]],Tableau3Bandes[],5,0),"")</f>
        <v>0.316</v>
      </c>
      <c r="Q274" s="1">
        <f>IFERROR(VLOOKUP(Tableau5[[#This Row],[Numéro]],Tableau3Bandes[],6,0),"")</f>
        <v>0.27200000000000002</v>
      </c>
      <c r="R274" s="1">
        <f>IFERROR(VLOOKUP(Tableau5[[#This Row],[Numéro]],Tableau3Bandes[],7,0),"")</f>
        <v>2025</v>
      </c>
      <c r="S274" s="28">
        <f>IFERROR(VLOOKUP(Tableau5[[#This Row],[Numéro]],TableauClass2025[],3,0),"")</f>
        <v>228</v>
      </c>
      <c r="T274" s="27" t="str">
        <f>IFERROR(VLOOKUP(Tableau5[[#This Row],[Numéro]],TableauCadre[],3,0),"")</f>
        <v>R1</v>
      </c>
      <c r="U274" s="1">
        <f>IFERROR(VLOOKUP(Tableau5[[#This Row],[Numéro]],TableauCadre[],4,0),"")</f>
        <v>1</v>
      </c>
      <c r="V274" s="1">
        <f>IFERROR(VLOOKUP(Tableau5[[#This Row],[Numéro]],TableauCadre[],5,0),"")</f>
        <v>1.48</v>
      </c>
      <c r="W274" s="1">
        <f>IFERROR(VLOOKUP(Tableau5[[#This Row],[Numéro]],TableauCadre[],6,0),"")</f>
        <v>1.18</v>
      </c>
      <c r="X274" s="28">
        <f>IFERROR(VLOOKUP(Tableau5[[#This Row],[Numéro]],TableauCadre[],7,0),"")</f>
        <v>2018</v>
      </c>
    </row>
    <row r="275" spans="1:24" hidden="1" x14ac:dyDescent="0.25">
      <c r="A275" s="1" t="str">
        <f>IF(double!T272=0,"",double!T272)</f>
        <v>148722 E</v>
      </c>
      <c r="B275" s="1" t="str">
        <f>IF(Tableau5[[#This Row],[Numéro]]="","",double!U272)</f>
        <v>DEVAVRY JEAN FRANCOIS</v>
      </c>
      <c r="C275" s="23" t="str">
        <f>double!V272</f>
        <v>05043 – ACAD. TAPIS VERT DE REIMS</v>
      </c>
      <c r="D275" s="27" t="str">
        <f>IFERROR(VLOOKUP(Tableau5[[#This Row],[Numéro]],TableauLibre[],3,0),"")</f>
        <v>R3</v>
      </c>
      <c r="E275" s="1">
        <f>IFERROR(VLOOKUP(Tableau5[[#This Row],[Numéro]],TableauLibre[],4,0),"")</f>
        <v>1</v>
      </c>
      <c r="F275" s="1">
        <f>IFERROR(VLOOKUP(Tableau5[[#This Row],[Numéro]],TableauLibre[],5,0),"")</f>
        <v>2.06</v>
      </c>
      <c r="G275" s="1">
        <f>IFERROR(VLOOKUP(Tableau5[[#This Row],[Numéro]],TableauLibre[],6,0),"")</f>
        <v>1.65</v>
      </c>
      <c r="H275" s="28">
        <f>IFERROR(VLOOKUP(Tableau5[[#This Row],[Numéro]],TableauLibre[],7,0),"")</f>
        <v>2025</v>
      </c>
      <c r="I275" s="27" t="str">
        <f>IFERROR(VLOOKUP(Tableau5[[#This Row],[Numéro]],TableauBande[],3,0),"")</f>
        <v xml:space="preserve">R2 </v>
      </c>
      <c r="J275" s="1">
        <f>IFERROR(VLOOKUP(Tableau5[[#This Row],[Numéro]],TableauBande[],4,0),"")</f>
        <v>1</v>
      </c>
      <c r="K275" s="1">
        <f>IFERROR(VLOOKUP(Tableau5[[#This Row],[Numéro]],TableauBande[],5,0),"")</f>
        <v>1.05</v>
      </c>
      <c r="L275" s="1">
        <f>IFERROR(VLOOKUP(Tableau5[[#This Row],[Numéro]],TableauBande[],6,0),"")</f>
        <v>0.93</v>
      </c>
      <c r="M275" s="28">
        <f>IFERROR(VLOOKUP(Tableau5[[#This Row],[Numéro]],TableauBande[],7,0),"")</f>
        <v>2014</v>
      </c>
      <c r="N275" s="1" t="str">
        <f>IFERROR(VLOOKUP(Tableau5[[#This Row],[Numéro]],Tableau3Bandes[],3,0),"")</f>
        <v xml:space="preserve">R1 </v>
      </c>
      <c r="O275" s="1">
        <f>IFERROR(VLOOKUP(Tableau5[[#This Row],[Numéro]],Tableau3Bandes[],4,0),"")</f>
        <v>1</v>
      </c>
      <c r="P275" s="1">
        <f>IFERROR(VLOOKUP(Tableau5[[#This Row],[Numéro]],Tableau3Bandes[],5,0),"")</f>
        <v>0.379</v>
      </c>
      <c r="Q275" s="1">
        <f>IFERROR(VLOOKUP(Tableau5[[#This Row],[Numéro]],Tableau3Bandes[],6,0),"")</f>
        <v>0.32500000000000001</v>
      </c>
      <c r="R275" s="1">
        <f>IFERROR(VLOOKUP(Tableau5[[#This Row],[Numéro]],Tableau3Bandes[],7,0),"")</f>
        <v>2025</v>
      </c>
      <c r="S275" s="28">
        <f>IFERROR(VLOOKUP(Tableau5[[#This Row],[Numéro]],TableauClass2025[],3,0),"")</f>
        <v>341</v>
      </c>
      <c r="T275" s="27" t="str">
        <f>IFERROR(VLOOKUP(Tableau5[[#This Row],[Numéro]],TableauCadre[],3,0),"")</f>
        <v/>
      </c>
      <c r="U275" s="1" t="str">
        <f>IFERROR(VLOOKUP(Tableau5[[#This Row],[Numéro]],TableauCadre[],4,0),"")</f>
        <v/>
      </c>
      <c r="V275" s="1" t="str">
        <f>IFERROR(VLOOKUP(Tableau5[[#This Row],[Numéro]],TableauCadre[],5,0),"")</f>
        <v/>
      </c>
      <c r="W275" s="1" t="str">
        <f>IFERROR(VLOOKUP(Tableau5[[#This Row],[Numéro]],TableauCadre[],6,0),"")</f>
        <v/>
      </c>
      <c r="X275" s="28" t="str">
        <f>IFERROR(VLOOKUP(Tableau5[[#This Row],[Numéro]],TableauCadre[],7,0),"")</f>
        <v/>
      </c>
    </row>
    <row r="276" spans="1:24" hidden="1" x14ac:dyDescent="0.25">
      <c r="A276" s="1" t="str">
        <f>IF(double!T273=0,"",double!T273)</f>
        <v>124009 P</v>
      </c>
      <c r="B276" s="1" t="str">
        <f>IF(Tableau5[[#This Row],[Numéro]]="","",double!U273)</f>
        <v>DEVILLERS FABRICE</v>
      </c>
      <c r="C276" s="23" t="str">
        <f>double!V273</f>
        <v>05001 – ACAD.CHARLEVILLE-MEZIERES</v>
      </c>
      <c r="D276" s="27" t="str">
        <f>IFERROR(VLOOKUP(Tableau5[[#This Row],[Numéro]],TableauLibre[],3,0),"")</f>
        <v>R2</v>
      </c>
      <c r="E276" s="1">
        <f>IFERROR(VLOOKUP(Tableau5[[#This Row],[Numéro]],TableauLibre[],4,0),"")</f>
        <v>1</v>
      </c>
      <c r="F276" s="1">
        <f>IFERROR(VLOOKUP(Tableau5[[#This Row],[Numéro]],TableauLibre[],5,0),"")</f>
        <v>2.34</v>
      </c>
      <c r="G276" s="1">
        <f>IFERROR(VLOOKUP(Tableau5[[#This Row],[Numéro]],TableauLibre[],6,0),"")</f>
        <v>1.87</v>
      </c>
      <c r="H276" s="28">
        <f>IFERROR(VLOOKUP(Tableau5[[#This Row],[Numéro]],TableauLibre[],7,0),"")</f>
        <v>2010</v>
      </c>
      <c r="I276" s="27" t="str">
        <f>IFERROR(VLOOKUP(Tableau5[[#This Row],[Numéro]],TableauBande[],3,0),"")</f>
        <v/>
      </c>
      <c r="J276" s="1" t="str">
        <f>IFERROR(VLOOKUP(Tableau5[[#This Row],[Numéro]],TableauBande[],4,0),"")</f>
        <v/>
      </c>
      <c r="K276" s="1" t="str">
        <f>IFERROR(VLOOKUP(Tableau5[[#This Row],[Numéro]],TableauBande[],5,0),"")</f>
        <v/>
      </c>
      <c r="L276" s="1" t="str">
        <f>IFERROR(VLOOKUP(Tableau5[[#This Row],[Numéro]],TableauBande[],6,0),"")</f>
        <v/>
      </c>
      <c r="M276" s="28" t="str">
        <f>IFERROR(VLOOKUP(Tableau5[[#This Row],[Numéro]],TableauBande[],7,0),"")</f>
        <v/>
      </c>
      <c r="N276" s="1" t="str">
        <f>IFERROR(VLOOKUP(Tableau5[[#This Row],[Numéro]],Tableau3Bandes[],3,0),"")</f>
        <v xml:space="preserve">R1 </v>
      </c>
      <c r="O276" s="1">
        <f>IFERROR(VLOOKUP(Tableau5[[#This Row],[Numéro]],Tableau3Bandes[],4,0),"")</f>
        <v>1</v>
      </c>
      <c r="P276" s="1">
        <f>IFERROR(VLOOKUP(Tableau5[[#This Row],[Numéro]],Tableau3Bandes[],5,0),"")</f>
        <v>0.38600000000000001</v>
      </c>
      <c r="Q276" s="1">
        <f>IFERROR(VLOOKUP(Tableau5[[#This Row],[Numéro]],Tableau3Bandes[],6,0),"")</f>
        <v>0.33200000000000002</v>
      </c>
      <c r="R276" s="1">
        <f>IFERROR(VLOOKUP(Tableau5[[#This Row],[Numéro]],Tableau3Bandes[],7,0),"")</f>
        <v>2020</v>
      </c>
      <c r="S276" s="28" t="str">
        <f>IFERROR(VLOOKUP(Tableau5[[#This Row],[Numéro]],TableauClass2025[],3,0),"")</f>
        <v/>
      </c>
      <c r="T276" s="27" t="str">
        <f>IFERROR(VLOOKUP(Tableau5[[#This Row],[Numéro]],TableauCadre[],3,0),"")</f>
        <v/>
      </c>
      <c r="U276" s="1" t="str">
        <f>IFERROR(VLOOKUP(Tableau5[[#This Row],[Numéro]],TableauCadre[],4,0),"")</f>
        <v/>
      </c>
      <c r="V276" s="1" t="str">
        <f>IFERROR(VLOOKUP(Tableau5[[#This Row],[Numéro]],TableauCadre[],5,0),"")</f>
        <v/>
      </c>
      <c r="W276" s="1" t="str">
        <f>IFERROR(VLOOKUP(Tableau5[[#This Row],[Numéro]],TableauCadre[],6,0),"")</f>
        <v/>
      </c>
      <c r="X276" s="28" t="str">
        <f>IFERROR(VLOOKUP(Tableau5[[#This Row],[Numéro]],TableauCadre[],7,0),"")</f>
        <v/>
      </c>
    </row>
    <row r="277" spans="1:24" hidden="1" x14ac:dyDescent="0.25">
      <c r="A277" s="1" t="str">
        <f>IF(double!T274=0,"",double!T274)</f>
        <v>167168 E</v>
      </c>
      <c r="B277" s="1" t="str">
        <f>IF(Tableau5[[#This Row],[Numéro]]="","",double!U274)</f>
        <v>DEVILLERS PIERSON ADRIEL</v>
      </c>
      <c r="C277" s="23" t="str">
        <f>double!V274</f>
        <v>11022 – ACADEMIE DE BILLARD SAINT-MAX / NANCY</v>
      </c>
      <c r="D277" s="27" t="str">
        <f>IFERROR(VLOOKUP(Tableau5[[#This Row],[Numéro]],TableauLibre[],3,0),"")</f>
        <v xml:space="preserve">R4 </v>
      </c>
      <c r="E277" s="1">
        <f>IFERROR(VLOOKUP(Tableau5[[#This Row],[Numéro]],TableauLibre[],4,0),"")</f>
        <v>1</v>
      </c>
      <c r="F277" s="1">
        <f>IFERROR(VLOOKUP(Tableau5[[#This Row],[Numéro]],TableauLibre[],5,0),"")</f>
        <v>0.74</v>
      </c>
      <c r="G277" s="1">
        <f>IFERROR(VLOOKUP(Tableau5[[#This Row],[Numéro]],TableauLibre[],6,0),"")</f>
        <v>0.59</v>
      </c>
      <c r="H277" s="28">
        <f>IFERROR(VLOOKUP(Tableau5[[#This Row],[Numéro]],TableauLibre[],7,0),"")</f>
        <v>2025</v>
      </c>
      <c r="I277" s="27" t="str">
        <f>IFERROR(VLOOKUP(Tableau5[[#This Row],[Numéro]],TableauBande[],3,0),"")</f>
        <v/>
      </c>
      <c r="J277" s="1" t="str">
        <f>IFERROR(VLOOKUP(Tableau5[[#This Row],[Numéro]],TableauBande[],4,0),"")</f>
        <v/>
      </c>
      <c r="K277" s="1" t="str">
        <f>IFERROR(VLOOKUP(Tableau5[[#This Row],[Numéro]],TableauBande[],5,0),"")</f>
        <v/>
      </c>
      <c r="L277" s="1" t="str">
        <f>IFERROR(VLOOKUP(Tableau5[[#This Row],[Numéro]],TableauBande[],6,0),"")</f>
        <v/>
      </c>
      <c r="M277" s="28" t="str">
        <f>IFERROR(VLOOKUP(Tableau5[[#This Row],[Numéro]],TableauBande[],7,0),"")</f>
        <v/>
      </c>
      <c r="N277" s="1" t="str">
        <f>IFERROR(VLOOKUP(Tableau5[[#This Row],[Numéro]],Tableau3Bandes[],3,0),"")</f>
        <v/>
      </c>
      <c r="O277" s="1" t="str">
        <f>IFERROR(VLOOKUP(Tableau5[[#This Row],[Numéro]],Tableau3Bandes[],4,0),"")</f>
        <v/>
      </c>
      <c r="P277" s="1" t="str">
        <f>IFERROR(VLOOKUP(Tableau5[[#This Row],[Numéro]],Tableau3Bandes[],5,0),"")</f>
        <v/>
      </c>
      <c r="Q277" s="1" t="str">
        <f>IFERROR(VLOOKUP(Tableau5[[#This Row],[Numéro]],Tableau3Bandes[],6,0),"")</f>
        <v/>
      </c>
      <c r="R277" s="1" t="str">
        <f>IFERROR(VLOOKUP(Tableau5[[#This Row],[Numéro]],Tableau3Bandes[],7,0),"")</f>
        <v/>
      </c>
      <c r="S277" s="28" t="str">
        <f>IFERROR(VLOOKUP(Tableau5[[#This Row],[Numéro]],TableauClass2025[],3,0),"")</f>
        <v/>
      </c>
      <c r="T277" s="27" t="str">
        <f>IFERROR(VLOOKUP(Tableau5[[#This Row],[Numéro]],TableauCadre[],3,0),"")</f>
        <v/>
      </c>
      <c r="U277" s="1" t="str">
        <f>IFERROR(VLOOKUP(Tableau5[[#This Row],[Numéro]],TableauCadre[],4,0),"")</f>
        <v/>
      </c>
      <c r="V277" s="1" t="str">
        <f>IFERROR(VLOOKUP(Tableau5[[#This Row],[Numéro]],TableauCadre[],5,0),"")</f>
        <v/>
      </c>
      <c r="W277" s="1" t="str">
        <f>IFERROR(VLOOKUP(Tableau5[[#This Row],[Numéro]],TableauCadre[],6,0),"")</f>
        <v/>
      </c>
      <c r="X277" s="28" t="str">
        <f>IFERROR(VLOOKUP(Tableau5[[#This Row],[Numéro]],TableauCadre[],7,0),"")</f>
        <v/>
      </c>
    </row>
    <row r="278" spans="1:24" hidden="1" x14ac:dyDescent="0.25">
      <c r="A278" s="1" t="str">
        <f>IF(double!T275=0,"",double!T275)</f>
        <v>135260 I</v>
      </c>
      <c r="B278" s="1" t="str">
        <f>IF(Tableau5[[#This Row],[Numéro]]="","",double!U275)</f>
        <v>DHAUSSY JEAN PIERRE</v>
      </c>
      <c r="C278" s="23" t="str">
        <f>double!V275</f>
        <v>05023 – BILLARD CLUB NOGENTAIS</v>
      </c>
      <c r="D278" s="27" t="str">
        <f>IFERROR(VLOOKUP(Tableau5[[#This Row],[Numéro]],TableauLibre[],3,0),"")</f>
        <v>R4</v>
      </c>
      <c r="E278" s="1">
        <f>IFERROR(VLOOKUP(Tableau5[[#This Row],[Numéro]],TableauLibre[],4,0),"")</f>
        <v>1</v>
      </c>
      <c r="F278" s="1">
        <f>IFERROR(VLOOKUP(Tableau5[[#This Row],[Numéro]],TableauLibre[],5,0),"")</f>
        <v>0.85</v>
      </c>
      <c r="G278" s="1">
        <f>IFERROR(VLOOKUP(Tableau5[[#This Row],[Numéro]],TableauLibre[],6,0),"")</f>
        <v>0.68</v>
      </c>
      <c r="H278" s="28">
        <f>IFERROR(VLOOKUP(Tableau5[[#This Row],[Numéro]],TableauLibre[],7,0),"")</f>
        <v>2014</v>
      </c>
      <c r="I278" s="27" t="str">
        <f>IFERROR(VLOOKUP(Tableau5[[#This Row],[Numéro]],TableauBande[],3,0),"")</f>
        <v/>
      </c>
      <c r="J278" s="1" t="str">
        <f>IFERROR(VLOOKUP(Tableau5[[#This Row],[Numéro]],TableauBande[],4,0),"")</f>
        <v/>
      </c>
      <c r="K278" s="1" t="str">
        <f>IFERROR(VLOOKUP(Tableau5[[#This Row],[Numéro]],TableauBande[],5,0),"")</f>
        <v/>
      </c>
      <c r="L278" s="1" t="str">
        <f>IFERROR(VLOOKUP(Tableau5[[#This Row],[Numéro]],TableauBande[],6,0),"")</f>
        <v/>
      </c>
      <c r="M278" s="28" t="str">
        <f>IFERROR(VLOOKUP(Tableau5[[#This Row],[Numéro]],TableauBande[],7,0),"")</f>
        <v/>
      </c>
      <c r="N278" s="1" t="str">
        <f>IFERROR(VLOOKUP(Tableau5[[#This Row],[Numéro]],Tableau3Bandes[],3,0),"")</f>
        <v/>
      </c>
      <c r="O278" s="1" t="str">
        <f>IFERROR(VLOOKUP(Tableau5[[#This Row],[Numéro]],Tableau3Bandes[],4,0),"")</f>
        <v/>
      </c>
      <c r="P278" s="1" t="str">
        <f>IFERROR(VLOOKUP(Tableau5[[#This Row],[Numéro]],Tableau3Bandes[],5,0),"")</f>
        <v/>
      </c>
      <c r="Q278" s="1" t="str">
        <f>IFERROR(VLOOKUP(Tableau5[[#This Row],[Numéro]],Tableau3Bandes[],6,0),"")</f>
        <v/>
      </c>
      <c r="R278" s="1" t="str">
        <f>IFERROR(VLOOKUP(Tableau5[[#This Row],[Numéro]],Tableau3Bandes[],7,0),"")</f>
        <v/>
      </c>
      <c r="S278" s="28" t="str">
        <f>IFERROR(VLOOKUP(Tableau5[[#This Row],[Numéro]],TableauClass2025[],3,0),"")</f>
        <v/>
      </c>
      <c r="T278" s="27" t="str">
        <f>IFERROR(VLOOKUP(Tableau5[[#This Row],[Numéro]],TableauCadre[],3,0),"")</f>
        <v/>
      </c>
      <c r="U278" s="1" t="str">
        <f>IFERROR(VLOOKUP(Tableau5[[#This Row],[Numéro]],TableauCadre[],4,0),"")</f>
        <v/>
      </c>
      <c r="V278" s="1" t="str">
        <f>IFERROR(VLOOKUP(Tableau5[[#This Row],[Numéro]],TableauCadre[],5,0),"")</f>
        <v/>
      </c>
      <c r="W278" s="1" t="str">
        <f>IFERROR(VLOOKUP(Tableau5[[#This Row],[Numéro]],TableauCadre[],6,0),"")</f>
        <v/>
      </c>
      <c r="X278" s="28" t="str">
        <f>IFERROR(VLOOKUP(Tableau5[[#This Row],[Numéro]],TableauCadre[],7,0),"")</f>
        <v/>
      </c>
    </row>
    <row r="279" spans="1:24" hidden="1" x14ac:dyDescent="0.25">
      <c r="A279" s="1" t="str">
        <f>IF(double!T276=0,"",double!T276)</f>
        <v>164335 A</v>
      </c>
      <c r="B279" s="1" t="str">
        <f>IF(Tableau5[[#This Row],[Numéro]]="","",double!U276)</f>
        <v>DHUY MICHEL</v>
      </c>
      <c r="C279" s="23" t="str">
        <f>double!V276</f>
        <v>05043 – ACAD. TAPIS VERT DE REIMS</v>
      </c>
      <c r="D279" s="27" t="str">
        <f>IFERROR(VLOOKUP(Tableau5[[#This Row],[Numéro]],TableauLibre[],3,0),"")</f>
        <v>R3</v>
      </c>
      <c r="E279" s="1">
        <f>IFERROR(VLOOKUP(Tableau5[[#This Row],[Numéro]],TableauLibre[],4,0),"")</f>
        <v>1</v>
      </c>
      <c r="F279" s="1">
        <f>IFERROR(VLOOKUP(Tableau5[[#This Row],[Numéro]],TableauLibre[],5,0),"")</f>
        <v>1.2</v>
      </c>
      <c r="G279" s="1">
        <f>IFERROR(VLOOKUP(Tableau5[[#This Row],[Numéro]],TableauLibre[],6,0),"")</f>
        <v>0.96</v>
      </c>
      <c r="H279" s="28">
        <f>IFERROR(VLOOKUP(Tableau5[[#This Row],[Numéro]],TableauLibre[],7,0),"")</f>
        <v>2023</v>
      </c>
      <c r="I279" s="27" t="str">
        <f>IFERROR(VLOOKUP(Tableau5[[#This Row],[Numéro]],TableauBande[],3,0),"")</f>
        <v/>
      </c>
      <c r="J279" s="1" t="str">
        <f>IFERROR(VLOOKUP(Tableau5[[#This Row],[Numéro]],TableauBande[],4,0),"")</f>
        <v/>
      </c>
      <c r="K279" s="1" t="str">
        <f>IFERROR(VLOOKUP(Tableau5[[#This Row],[Numéro]],TableauBande[],5,0),"")</f>
        <v/>
      </c>
      <c r="L279" s="1" t="str">
        <f>IFERROR(VLOOKUP(Tableau5[[#This Row],[Numéro]],TableauBande[],6,0),"")</f>
        <v/>
      </c>
      <c r="M279" s="28" t="str">
        <f>IFERROR(VLOOKUP(Tableau5[[#This Row],[Numéro]],TableauBande[],7,0),"")</f>
        <v/>
      </c>
      <c r="N279" s="1" t="str">
        <f>IFERROR(VLOOKUP(Tableau5[[#This Row],[Numéro]],Tableau3Bandes[],3,0),"")</f>
        <v/>
      </c>
      <c r="O279" s="1" t="str">
        <f>IFERROR(VLOOKUP(Tableau5[[#This Row],[Numéro]],Tableau3Bandes[],4,0),"")</f>
        <v/>
      </c>
      <c r="P279" s="1" t="str">
        <f>IFERROR(VLOOKUP(Tableau5[[#This Row],[Numéro]],Tableau3Bandes[],5,0),"")</f>
        <v/>
      </c>
      <c r="Q279" s="1" t="str">
        <f>IFERROR(VLOOKUP(Tableau5[[#This Row],[Numéro]],Tableau3Bandes[],6,0),"")</f>
        <v/>
      </c>
      <c r="R279" s="1" t="str">
        <f>IFERROR(VLOOKUP(Tableau5[[#This Row],[Numéro]],Tableau3Bandes[],7,0),"")</f>
        <v/>
      </c>
      <c r="S279" s="28" t="str">
        <f>IFERROR(VLOOKUP(Tableau5[[#This Row],[Numéro]],TableauClass2025[],3,0),"")</f>
        <v/>
      </c>
      <c r="T279" s="27" t="str">
        <f>IFERROR(VLOOKUP(Tableau5[[#This Row],[Numéro]],TableauCadre[],3,0),"")</f>
        <v/>
      </c>
      <c r="U279" s="1" t="str">
        <f>IFERROR(VLOOKUP(Tableau5[[#This Row],[Numéro]],TableauCadre[],4,0),"")</f>
        <v/>
      </c>
      <c r="V279" s="1" t="str">
        <f>IFERROR(VLOOKUP(Tableau5[[#This Row],[Numéro]],TableauCadre[],5,0),"")</f>
        <v/>
      </c>
      <c r="W279" s="1" t="str">
        <f>IFERROR(VLOOKUP(Tableau5[[#This Row],[Numéro]],TableauCadre[],6,0),"")</f>
        <v/>
      </c>
      <c r="X279" s="28" t="str">
        <f>IFERROR(VLOOKUP(Tableau5[[#This Row],[Numéro]],TableauCadre[],7,0),"")</f>
        <v/>
      </c>
    </row>
    <row r="280" spans="1:24" x14ac:dyDescent="0.25">
      <c r="A280" s="1" t="str">
        <f>IF(double!T235=0,"",double!T235)</f>
        <v>014817 X</v>
      </c>
      <c r="B280" s="1" t="str">
        <f>IF(Tableau5[[#This Row],[Numéro]]="","",double!U235)</f>
        <v>DALLA TORRE GERARD</v>
      </c>
      <c r="C280" s="23" t="str">
        <f>double!V235</f>
        <v>11067 – BILLARD CLUB FLORANGE</v>
      </c>
      <c r="D280" s="27" t="str">
        <f>IFERROR(VLOOKUP(Tableau5[[#This Row],[Numéro]],TableauLibre[],3,0),"")</f>
        <v>R3</v>
      </c>
      <c r="E280" s="1">
        <f>IFERROR(VLOOKUP(Tableau5[[#This Row],[Numéro]],TableauLibre[],4,0),"")</f>
        <v>1</v>
      </c>
      <c r="F280" s="1">
        <f>IFERROR(VLOOKUP(Tableau5[[#This Row],[Numéro]],TableauLibre[],5,0),"")</f>
        <v>1.8</v>
      </c>
      <c r="G280" s="1">
        <f>IFERROR(VLOOKUP(Tableau5[[#This Row],[Numéro]],TableauLibre[],6,0),"")</f>
        <v>1.44</v>
      </c>
      <c r="H280" s="28">
        <f>IFERROR(VLOOKUP(Tableau5[[#This Row],[Numéro]],TableauLibre[],7,0),"")</f>
        <v>2025</v>
      </c>
      <c r="I280" s="27" t="str">
        <f>IFERROR(VLOOKUP(Tableau5[[#This Row],[Numéro]],TableauBande[],3,0),"")</f>
        <v>R2</v>
      </c>
      <c r="J280" s="1">
        <f>IFERROR(VLOOKUP(Tableau5[[#This Row],[Numéro]],TableauBande[],4,0),"")</f>
        <v>1</v>
      </c>
      <c r="K280" s="1">
        <f>IFERROR(VLOOKUP(Tableau5[[#This Row],[Numéro]],TableauBande[],5,0),"")</f>
        <v>0.72</v>
      </c>
      <c r="L280" s="1">
        <f>IFERROR(VLOOKUP(Tableau5[[#This Row],[Numéro]],TableauBande[],6,0),"")</f>
        <v>0.64</v>
      </c>
      <c r="M280" s="28">
        <f>IFERROR(VLOOKUP(Tableau5[[#This Row],[Numéro]],TableauBande[],7,0),"")</f>
        <v>2025</v>
      </c>
      <c r="N280" s="1" t="str">
        <f>IFERROR(VLOOKUP(Tableau5[[#This Row],[Numéro]],Tableau3Bandes[],3,0),"")</f>
        <v/>
      </c>
      <c r="O280" s="1" t="str">
        <f>IFERROR(VLOOKUP(Tableau5[[#This Row],[Numéro]],Tableau3Bandes[],4,0),"")</f>
        <v/>
      </c>
      <c r="P280" s="1" t="str">
        <f>IFERROR(VLOOKUP(Tableau5[[#This Row],[Numéro]],Tableau3Bandes[],5,0),"")</f>
        <v/>
      </c>
      <c r="Q280" s="1" t="str">
        <f>IFERROR(VLOOKUP(Tableau5[[#This Row],[Numéro]],Tableau3Bandes[],6,0),"")</f>
        <v/>
      </c>
      <c r="R280" s="1" t="str">
        <f>IFERROR(VLOOKUP(Tableau5[[#This Row],[Numéro]],Tableau3Bandes[],7,0),"")</f>
        <v/>
      </c>
      <c r="S280" s="28" t="str">
        <f>IFERROR(VLOOKUP(Tableau5[[#This Row],[Numéro]],TableauClass2025[],3,0),"")</f>
        <v/>
      </c>
      <c r="T280" s="27" t="str">
        <f>IFERROR(VLOOKUP(Tableau5[[#This Row],[Numéro]],TableauCadre[],3,0),"")</f>
        <v>R1</v>
      </c>
      <c r="U280" s="1">
        <f>IFERROR(VLOOKUP(Tableau5[[#This Row],[Numéro]],TableauCadre[],4,0),"")</f>
        <v>1</v>
      </c>
      <c r="V280" s="1">
        <f>IFERROR(VLOOKUP(Tableau5[[#This Row],[Numéro]],TableauCadre[],5,0),"")</f>
        <v>1.1200000000000001</v>
      </c>
      <c r="W280" s="1">
        <f>IFERROR(VLOOKUP(Tableau5[[#This Row],[Numéro]],TableauCadre[],6,0),"")</f>
        <v>0.89</v>
      </c>
      <c r="X280" s="28">
        <f>IFERROR(VLOOKUP(Tableau5[[#This Row],[Numéro]],TableauCadre[],7,0),"")</f>
        <v>2024</v>
      </c>
    </row>
    <row r="281" spans="1:24" x14ac:dyDescent="0.25">
      <c r="A281" s="1" t="str">
        <f>IF(double!T244=0,"",double!T244)</f>
        <v>015407 P</v>
      </c>
      <c r="B281" s="1" t="str">
        <f>IF(Tableau5[[#This Row],[Numéro]]="","",double!U244)</f>
        <v>DE VREESE PIERRE</v>
      </c>
      <c r="C281" s="23" t="str">
        <f>double!V244</f>
        <v>11072 – AMICALE BILLARD DE MAGNY</v>
      </c>
      <c r="D281" s="27" t="str">
        <f>IFERROR(VLOOKUP(Tableau5[[#This Row],[Numéro]],TableauLibre[],3,0),"")</f>
        <v>R3</v>
      </c>
      <c r="E281" s="1">
        <f>IFERROR(VLOOKUP(Tableau5[[#This Row],[Numéro]],TableauLibre[],4,0),"")</f>
        <v>1</v>
      </c>
      <c r="F281" s="1">
        <f>IFERROR(VLOOKUP(Tableau5[[#This Row],[Numéro]],TableauLibre[],5,0),"")</f>
        <v>1.68</v>
      </c>
      <c r="G281" s="1">
        <f>IFERROR(VLOOKUP(Tableau5[[#This Row],[Numéro]],TableauLibre[],6,0),"")</f>
        <v>1.35</v>
      </c>
      <c r="H281" s="28">
        <f>IFERROR(VLOOKUP(Tableau5[[#This Row],[Numéro]],TableauLibre[],7,0),"")</f>
        <v>2025</v>
      </c>
      <c r="I281" s="27" t="str">
        <f>IFERROR(VLOOKUP(Tableau5[[#This Row],[Numéro]],TableauBande[],3,0),"")</f>
        <v>R2</v>
      </c>
      <c r="J281" s="1">
        <f>IFERROR(VLOOKUP(Tableau5[[#This Row],[Numéro]],TableauBande[],4,0),"")</f>
        <v>1</v>
      </c>
      <c r="K281" s="1">
        <f>IFERROR(VLOOKUP(Tableau5[[#This Row],[Numéro]],TableauBande[],5,0),"")</f>
        <v>0.91</v>
      </c>
      <c r="L281" s="1">
        <f>IFERROR(VLOOKUP(Tableau5[[#This Row],[Numéro]],TableauBande[],6,0),"")</f>
        <v>0.81</v>
      </c>
      <c r="M281" s="28">
        <f>IFERROR(VLOOKUP(Tableau5[[#This Row],[Numéro]],TableauBande[],7,0),"")</f>
        <v>2024</v>
      </c>
      <c r="N281" s="1" t="str">
        <f>IFERROR(VLOOKUP(Tableau5[[#This Row],[Numéro]],Tableau3Bandes[],3,0),"")</f>
        <v/>
      </c>
      <c r="O281" s="1" t="str">
        <f>IFERROR(VLOOKUP(Tableau5[[#This Row],[Numéro]],Tableau3Bandes[],4,0),"")</f>
        <v/>
      </c>
      <c r="P281" s="1" t="str">
        <f>IFERROR(VLOOKUP(Tableau5[[#This Row],[Numéro]],Tableau3Bandes[],5,0),"")</f>
        <v/>
      </c>
      <c r="Q281" s="1" t="str">
        <f>IFERROR(VLOOKUP(Tableau5[[#This Row],[Numéro]],Tableau3Bandes[],6,0),"")</f>
        <v/>
      </c>
      <c r="R281" s="1" t="str">
        <f>IFERROR(VLOOKUP(Tableau5[[#This Row],[Numéro]],Tableau3Bandes[],7,0),"")</f>
        <v/>
      </c>
      <c r="S281" s="28" t="str">
        <f>IFERROR(VLOOKUP(Tableau5[[#This Row],[Numéro]],TableauClass2025[],3,0),"")</f>
        <v/>
      </c>
      <c r="T281" s="27" t="str">
        <f>IFERROR(VLOOKUP(Tableau5[[#This Row],[Numéro]],TableauCadre[],3,0),"")</f>
        <v/>
      </c>
      <c r="U281" s="1" t="str">
        <f>IFERROR(VLOOKUP(Tableau5[[#This Row],[Numéro]],TableauCadre[],4,0),"")</f>
        <v/>
      </c>
      <c r="V281" s="1" t="str">
        <f>IFERROR(VLOOKUP(Tableau5[[#This Row],[Numéro]],TableauCadre[],5,0),"")</f>
        <v/>
      </c>
      <c r="W281" s="1" t="str">
        <f>IFERROR(VLOOKUP(Tableau5[[#This Row],[Numéro]],TableauCadre[],6,0),"")</f>
        <v/>
      </c>
      <c r="X281" s="28" t="str">
        <f>IFERROR(VLOOKUP(Tableau5[[#This Row],[Numéro]],TableauCadre[],7,0),"")</f>
        <v/>
      </c>
    </row>
    <row r="282" spans="1:24" hidden="1" x14ac:dyDescent="0.25">
      <c r="A282" s="1" t="str">
        <f>IF(double!T279=0,"",double!T279)</f>
        <v>015211 B</v>
      </c>
      <c r="B282" s="1" t="str">
        <f>IF(Tableau5[[#This Row],[Numéro]]="","",double!U279)</f>
        <v>DIDERICH JEAN</v>
      </c>
      <c r="C282" s="23" t="str">
        <f>double!V279</f>
        <v>11022 – ACADEMIE DE BILLARD SAINT-MAX / NANCY</v>
      </c>
      <c r="D282" s="27" t="str">
        <f>IFERROR(VLOOKUP(Tableau5[[#This Row],[Numéro]],TableauLibre[],3,0),"")</f>
        <v xml:space="preserve">R4 </v>
      </c>
      <c r="E282" s="1">
        <f>IFERROR(VLOOKUP(Tableau5[[#This Row],[Numéro]],TableauLibre[],4,0),"")</f>
        <v>1</v>
      </c>
      <c r="F282" s="1">
        <f>IFERROR(VLOOKUP(Tableau5[[#This Row],[Numéro]],TableauLibre[],5,0),"")</f>
        <v>1.1100000000000001</v>
      </c>
      <c r="G282" s="1">
        <f>IFERROR(VLOOKUP(Tableau5[[#This Row],[Numéro]],TableauLibre[],6,0),"")</f>
        <v>0.88</v>
      </c>
      <c r="H282" s="28">
        <f>IFERROR(VLOOKUP(Tableau5[[#This Row],[Numéro]],TableauLibre[],7,0),"")</f>
        <v>2014</v>
      </c>
      <c r="I282" s="27" t="str">
        <f>IFERROR(VLOOKUP(Tableau5[[#This Row],[Numéro]],TableauBande[],3,0),"")</f>
        <v/>
      </c>
      <c r="J282" s="1" t="str">
        <f>IFERROR(VLOOKUP(Tableau5[[#This Row],[Numéro]],TableauBande[],4,0),"")</f>
        <v/>
      </c>
      <c r="K282" s="1" t="str">
        <f>IFERROR(VLOOKUP(Tableau5[[#This Row],[Numéro]],TableauBande[],5,0),"")</f>
        <v/>
      </c>
      <c r="L282" s="1" t="str">
        <f>IFERROR(VLOOKUP(Tableau5[[#This Row],[Numéro]],TableauBande[],6,0),"")</f>
        <v/>
      </c>
      <c r="M282" s="28" t="str">
        <f>IFERROR(VLOOKUP(Tableau5[[#This Row],[Numéro]],TableauBande[],7,0),"")</f>
        <v/>
      </c>
      <c r="N282" s="1" t="str">
        <f>IFERROR(VLOOKUP(Tableau5[[#This Row],[Numéro]],Tableau3Bandes[],3,0),"")</f>
        <v/>
      </c>
      <c r="O282" s="1" t="str">
        <f>IFERROR(VLOOKUP(Tableau5[[#This Row],[Numéro]],Tableau3Bandes[],4,0),"")</f>
        <v/>
      </c>
      <c r="P282" s="1" t="str">
        <f>IFERROR(VLOOKUP(Tableau5[[#This Row],[Numéro]],Tableau3Bandes[],5,0),"")</f>
        <v/>
      </c>
      <c r="Q282" s="1" t="str">
        <f>IFERROR(VLOOKUP(Tableau5[[#This Row],[Numéro]],Tableau3Bandes[],6,0),"")</f>
        <v/>
      </c>
      <c r="R282" s="1" t="str">
        <f>IFERROR(VLOOKUP(Tableau5[[#This Row],[Numéro]],Tableau3Bandes[],7,0),"")</f>
        <v/>
      </c>
      <c r="S282" s="28" t="str">
        <f>IFERROR(VLOOKUP(Tableau5[[#This Row],[Numéro]],TableauClass2025[],3,0),"")</f>
        <v/>
      </c>
      <c r="T282" s="27" t="str">
        <f>IFERROR(VLOOKUP(Tableau5[[#This Row],[Numéro]],TableauCadre[],3,0),"")</f>
        <v/>
      </c>
      <c r="U282" s="1" t="str">
        <f>IFERROR(VLOOKUP(Tableau5[[#This Row],[Numéro]],TableauCadre[],4,0),"")</f>
        <v/>
      </c>
      <c r="V282" s="1" t="str">
        <f>IFERROR(VLOOKUP(Tableau5[[#This Row],[Numéro]],TableauCadre[],5,0),"")</f>
        <v/>
      </c>
      <c r="W282" s="1" t="str">
        <f>IFERROR(VLOOKUP(Tableau5[[#This Row],[Numéro]],TableauCadre[],6,0),"")</f>
        <v/>
      </c>
      <c r="X282" s="28" t="str">
        <f>IFERROR(VLOOKUP(Tableau5[[#This Row],[Numéro]],TableauCadre[],7,0),"")</f>
        <v/>
      </c>
    </row>
    <row r="283" spans="1:24" hidden="1" x14ac:dyDescent="0.25">
      <c r="A283" s="1" t="str">
        <f>IF(double!T280=0,"",double!T280)</f>
        <v>133536 A</v>
      </c>
      <c r="B283" s="1" t="str">
        <f>IF(Tableau5[[#This Row],[Numéro]]="","",double!U280)</f>
        <v>DIDERICH TIFFANY</v>
      </c>
      <c r="C283" s="23" t="str">
        <f>double!V280</f>
        <v>11022 – ACADEMIE DE BILLARD SAINT-MAX / NANCY</v>
      </c>
      <c r="D283" s="27" t="str">
        <f>IFERROR(VLOOKUP(Tableau5[[#This Row],[Numéro]],TableauLibre[],3,0),"")</f>
        <v>R4</v>
      </c>
      <c r="E283" s="1">
        <f>IFERROR(VLOOKUP(Tableau5[[#This Row],[Numéro]],TableauLibre[],4,0),"")</f>
        <v>1</v>
      </c>
      <c r="F283" s="1">
        <f>IFERROR(VLOOKUP(Tableau5[[#This Row],[Numéro]],TableauLibre[],5,0),"")</f>
        <v>0.31</v>
      </c>
      <c r="G283" s="1">
        <f>IFERROR(VLOOKUP(Tableau5[[#This Row],[Numéro]],TableauLibre[],6,0),"")</f>
        <v>0.24</v>
      </c>
      <c r="H283" s="28">
        <f>IFERROR(VLOOKUP(Tableau5[[#This Row],[Numéro]],TableauLibre[],7,0),"")</f>
        <v>2009</v>
      </c>
      <c r="I283" s="27" t="str">
        <f>IFERROR(VLOOKUP(Tableau5[[#This Row],[Numéro]],TableauBande[],3,0),"")</f>
        <v/>
      </c>
      <c r="J283" s="1" t="str">
        <f>IFERROR(VLOOKUP(Tableau5[[#This Row],[Numéro]],TableauBande[],4,0),"")</f>
        <v/>
      </c>
      <c r="K283" s="1" t="str">
        <f>IFERROR(VLOOKUP(Tableau5[[#This Row],[Numéro]],TableauBande[],5,0),"")</f>
        <v/>
      </c>
      <c r="L283" s="1" t="str">
        <f>IFERROR(VLOOKUP(Tableau5[[#This Row],[Numéro]],TableauBande[],6,0),"")</f>
        <v/>
      </c>
      <c r="M283" s="28" t="str">
        <f>IFERROR(VLOOKUP(Tableau5[[#This Row],[Numéro]],TableauBande[],7,0),"")</f>
        <v/>
      </c>
      <c r="N283" s="1" t="str">
        <f>IFERROR(VLOOKUP(Tableau5[[#This Row],[Numéro]],Tableau3Bandes[],3,0),"")</f>
        <v/>
      </c>
      <c r="O283" s="1" t="str">
        <f>IFERROR(VLOOKUP(Tableau5[[#This Row],[Numéro]],Tableau3Bandes[],4,0),"")</f>
        <v/>
      </c>
      <c r="P283" s="1" t="str">
        <f>IFERROR(VLOOKUP(Tableau5[[#This Row],[Numéro]],Tableau3Bandes[],5,0),"")</f>
        <v/>
      </c>
      <c r="Q283" s="1" t="str">
        <f>IFERROR(VLOOKUP(Tableau5[[#This Row],[Numéro]],Tableau3Bandes[],6,0),"")</f>
        <v/>
      </c>
      <c r="R283" s="1" t="str">
        <f>IFERROR(VLOOKUP(Tableau5[[#This Row],[Numéro]],Tableau3Bandes[],7,0),"")</f>
        <v/>
      </c>
      <c r="S283" s="28" t="str">
        <f>IFERROR(VLOOKUP(Tableau5[[#This Row],[Numéro]],TableauClass2025[],3,0),"")</f>
        <v/>
      </c>
      <c r="T283" s="27" t="str">
        <f>IFERROR(VLOOKUP(Tableau5[[#This Row],[Numéro]],TableauCadre[],3,0),"")</f>
        <v/>
      </c>
      <c r="U283" s="1" t="str">
        <f>IFERROR(VLOOKUP(Tableau5[[#This Row],[Numéro]],TableauCadre[],4,0),"")</f>
        <v/>
      </c>
      <c r="V283" s="1" t="str">
        <f>IFERROR(VLOOKUP(Tableau5[[#This Row],[Numéro]],TableauCadre[],5,0),"")</f>
        <v/>
      </c>
      <c r="W283" s="1" t="str">
        <f>IFERROR(VLOOKUP(Tableau5[[#This Row],[Numéro]],TableauCadre[],6,0),"")</f>
        <v/>
      </c>
      <c r="X283" s="28" t="str">
        <f>IFERROR(VLOOKUP(Tableau5[[#This Row],[Numéro]],TableauCadre[],7,0),"")</f>
        <v/>
      </c>
    </row>
    <row r="284" spans="1:24" hidden="1" x14ac:dyDescent="0.25">
      <c r="A284" s="1" t="str">
        <f>IF(double!T281=0,"",double!T281)</f>
        <v>145707 D</v>
      </c>
      <c r="B284" s="1" t="str">
        <f>IF(Tableau5[[#This Row],[Numéro]]="","",double!U281)</f>
        <v>DIDIER JORDAN</v>
      </c>
      <c r="C284" s="23" t="str">
        <f>double!V281</f>
        <v>11027 – ASS. SPORT. LAXOVIENNE DE BILLARD</v>
      </c>
      <c r="D284" s="27" t="str">
        <f>IFERROR(VLOOKUP(Tableau5[[#This Row],[Numéro]],TableauLibre[],3,0),"")</f>
        <v>R4</v>
      </c>
      <c r="E284" s="1">
        <f>IFERROR(VLOOKUP(Tableau5[[#This Row],[Numéro]],TableauLibre[],4,0),"")</f>
        <v>1</v>
      </c>
      <c r="F284" s="1">
        <f>IFERROR(VLOOKUP(Tableau5[[#This Row],[Numéro]],TableauLibre[],5,0),"")</f>
        <v>0.3</v>
      </c>
      <c r="G284" s="1">
        <f>IFERROR(VLOOKUP(Tableau5[[#This Row],[Numéro]],TableauLibre[],6,0),"")</f>
        <v>0.24</v>
      </c>
      <c r="H284" s="28">
        <f>IFERROR(VLOOKUP(Tableau5[[#This Row],[Numéro]],TableauLibre[],7,0),"")</f>
        <v>2013</v>
      </c>
      <c r="I284" s="27" t="str">
        <f>IFERROR(VLOOKUP(Tableau5[[#This Row],[Numéro]],TableauBande[],3,0),"")</f>
        <v/>
      </c>
      <c r="J284" s="1" t="str">
        <f>IFERROR(VLOOKUP(Tableau5[[#This Row],[Numéro]],TableauBande[],4,0),"")</f>
        <v/>
      </c>
      <c r="K284" s="1" t="str">
        <f>IFERROR(VLOOKUP(Tableau5[[#This Row],[Numéro]],TableauBande[],5,0),"")</f>
        <v/>
      </c>
      <c r="L284" s="1" t="str">
        <f>IFERROR(VLOOKUP(Tableau5[[#This Row],[Numéro]],TableauBande[],6,0),"")</f>
        <v/>
      </c>
      <c r="M284" s="28" t="str">
        <f>IFERROR(VLOOKUP(Tableau5[[#This Row],[Numéro]],TableauBande[],7,0),"")</f>
        <v/>
      </c>
      <c r="N284" s="1" t="str">
        <f>IFERROR(VLOOKUP(Tableau5[[#This Row],[Numéro]],Tableau3Bandes[],3,0),"")</f>
        <v/>
      </c>
      <c r="O284" s="1" t="str">
        <f>IFERROR(VLOOKUP(Tableau5[[#This Row],[Numéro]],Tableau3Bandes[],4,0),"")</f>
        <v/>
      </c>
      <c r="P284" s="1" t="str">
        <f>IFERROR(VLOOKUP(Tableau5[[#This Row],[Numéro]],Tableau3Bandes[],5,0),"")</f>
        <v/>
      </c>
      <c r="Q284" s="1" t="str">
        <f>IFERROR(VLOOKUP(Tableau5[[#This Row],[Numéro]],Tableau3Bandes[],6,0),"")</f>
        <v/>
      </c>
      <c r="R284" s="1" t="str">
        <f>IFERROR(VLOOKUP(Tableau5[[#This Row],[Numéro]],Tableau3Bandes[],7,0),"")</f>
        <v/>
      </c>
      <c r="S284" s="28" t="str">
        <f>IFERROR(VLOOKUP(Tableau5[[#This Row],[Numéro]],TableauClass2025[],3,0),"")</f>
        <v/>
      </c>
      <c r="T284" s="27" t="str">
        <f>IFERROR(VLOOKUP(Tableau5[[#This Row],[Numéro]],TableauCadre[],3,0),"")</f>
        <v/>
      </c>
      <c r="U284" s="1" t="str">
        <f>IFERROR(VLOOKUP(Tableau5[[#This Row],[Numéro]],TableauCadre[],4,0),"")</f>
        <v/>
      </c>
      <c r="V284" s="1" t="str">
        <f>IFERROR(VLOOKUP(Tableau5[[#This Row],[Numéro]],TableauCadre[],5,0),"")</f>
        <v/>
      </c>
      <c r="W284" s="1" t="str">
        <f>IFERROR(VLOOKUP(Tableau5[[#This Row],[Numéro]],TableauCadre[],6,0),"")</f>
        <v/>
      </c>
      <c r="X284" s="28" t="str">
        <f>IFERROR(VLOOKUP(Tableau5[[#This Row],[Numéro]],TableauCadre[],7,0),"")</f>
        <v/>
      </c>
    </row>
    <row r="285" spans="1:24" hidden="1" x14ac:dyDescent="0.25">
      <c r="A285" s="1" t="str">
        <f>IF(double!T282=0,"",double!T282)</f>
        <v>102756 E</v>
      </c>
      <c r="B285" s="1" t="str">
        <f>IF(Tableau5[[#This Row],[Numéro]]="","",double!U282)</f>
        <v>DIDION THIERRY</v>
      </c>
      <c r="C285" s="23" t="str">
        <f>double!V282</f>
        <v>11053 – BILLARD CLUB LINEEN</v>
      </c>
      <c r="D285" s="27" t="str">
        <f>IFERROR(VLOOKUP(Tableau5[[#This Row],[Numéro]],TableauLibre[],3,0),"")</f>
        <v>N3</v>
      </c>
      <c r="E285" s="1">
        <f>IFERROR(VLOOKUP(Tableau5[[#This Row],[Numéro]],TableauLibre[],4,0),"")</f>
        <v>1</v>
      </c>
      <c r="F285" s="1">
        <f>IFERROR(VLOOKUP(Tableau5[[#This Row],[Numéro]],TableauLibre[],5,0),"")</f>
        <v>7.57</v>
      </c>
      <c r="G285" s="1">
        <f>IFERROR(VLOOKUP(Tableau5[[#This Row],[Numéro]],TableauLibre[],6,0),"")</f>
        <v>6.05</v>
      </c>
      <c r="H285" s="28">
        <f>IFERROR(VLOOKUP(Tableau5[[#This Row],[Numéro]],TableauLibre[],7,0),"")</f>
        <v>2008</v>
      </c>
      <c r="I285" s="27" t="str">
        <f>IFERROR(VLOOKUP(Tableau5[[#This Row],[Numéro]],TableauBande[],3,0),"")</f>
        <v xml:space="preserve">R1 </v>
      </c>
      <c r="J285" s="1">
        <f>IFERROR(VLOOKUP(Tableau5[[#This Row],[Numéro]],TableauBande[],4,0),"")</f>
        <v>1</v>
      </c>
      <c r="K285" s="1">
        <f>IFERROR(VLOOKUP(Tableau5[[#This Row],[Numéro]],TableauBande[],5,0),"")</f>
        <v>1.55</v>
      </c>
      <c r="L285" s="1">
        <f>IFERROR(VLOOKUP(Tableau5[[#This Row],[Numéro]],TableauBande[],6,0),"")</f>
        <v>1.38</v>
      </c>
      <c r="M285" s="28">
        <f>IFERROR(VLOOKUP(Tableau5[[#This Row],[Numéro]],TableauBande[],7,0),"")</f>
        <v>2009</v>
      </c>
      <c r="N285" s="1" t="str">
        <f>IFERROR(VLOOKUP(Tableau5[[#This Row],[Numéro]],Tableau3Bandes[],3,0),"")</f>
        <v/>
      </c>
      <c r="O285" s="1" t="str">
        <f>IFERROR(VLOOKUP(Tableau5[[#This Row],[Numéro]],Tableau3Bandes[],4,0),"")</f>
        <v/>
      </c>
      <c r="P285" s="1" t="str">
        <f>IFERROR(VLOOKUP(Tableau5[[#This Row],[Numéro]],Tableau3Bandes[],5,0),"")</f>
        <v/>
      </c>
      <c r="Q285" s="1" t="str">
        <f>IFERROR(VLOOKUP(Tableau5[[#This Row],[Numéro]],Tableau3Bandes[],6,0),"")</f>
        <v/>
      </c>
      <c r="R285" s="1" t="str">
        <f>IFERROR(VLOOKUP(Tableau5[[#This Row],[Numéro]],Tableau3Bandes[],7,0),"")</f>
        <v/>
      </c>
      <c r="S285" s="28" t="str">
        <f>IFERROR(VLOOKUP(Tableau5[[#This Row],[Numéro]],TableauClass2025[],3,0),"")</f>
        <v/>
      </c>
      <c r="T285" s="27" t="str">
        <f>IFERROR(VLOOKUP(Tableau5[[#This Row],[Numéro]],TableauCadre[],3,0),"")</f>
        <v xml:space="preserve">R1 </v>
      </c>
      <c r="U285" s="1">
        <f>IFERROR(VLOOKUP(Tableau5[[#This Row],[Numéro]],TableauCadre[],4,0),"")</f>
        <v>1</v>
      </c>
      <c r="V285" s="1">
        <f>IFERROR(VLOOKUP(Tableau5[[#This Row],[Numéro]],TableauCadre[],5,0),"")</f>
        <v>4.32</v>
      </c>
      <c r="W285" s="1">
        <f>IFERROR(VLOOKUP(Tableau5[[#This Row],[Numéro]],TableauCadre[],6,0),"")</f>
        <v>3.46</v>
      </c>
      <c r="X285" s="28">
        <f>IFERROR(VLOOKUP(Tableau5[[#This Row],[Numéro]],TableauCadre[],7,0),"")</f>
        <v>2009</v>
      </c>
    </row>
    <row r="286" spans="1:24" hidden="1" x14ac:dyDescent="0.25">
      <c r="A286" s="1" t="str">
        <f>IF(double!T283=0,"",double!T283)</f>
        <v>134546 W</v>
      </c>
      <c r="B286" s="1" t="str">
        <f>IF(Tableau5[[#This Row],[Numéro]]="","",double!U283)</f>
        <v>DIEBOLT JEAN MARTIN</v>
      </c>
      <c r="C286" s="23" t="str">
        <f>double!V283</f>
        <v>01010 – B.C. LINGOLSHEIM</v>
      </c>
      <c r="D286" s="27" t="str">
        <f>IFERROR(VLOOKUP(Tableau5[[#This Row],[Numéro]],TableauLibre[],3,0),"")</f>
        <v>R3</v>
      </c>
      <c r="E286" s="1">
        <f>IFERROR(VLOOKUP(Tableau5[[#This Row],[Numéro]],TableauLibre[],4,0),"")</f>
        <v>1</v>
      </c>
      <c r="F286" s="1">
        <f>IFERROR(VLOOKUP(Tableau5[[#This Row],[Numéro]],TableauLibre[],5,0),"")</f>
        <v>1.28</v>
      </c>
      <c r="G286" s="1">
        <f>IFERROR(VLOOKUP(Tableau5[[#This Row],[Numéro]],TableauLibre[],6,0),"")</f>
        <v>1.02</v>
      </c>
      <c r="H286" s="28">
        <f>IFERROR(VLOOKUP(Tableau5[[#This Row],[Numéro]],TableauLibre[],7,0),"")</f>
        <v>2010</v>
      </c>
      <c r="I286" s="27" t="str">
        <f>IFERROR(VLOOKUP(Tableau5[[#This Row],[Numéro]],TableauBande[],3,0),"")</f>
        <v/>
      </c>
      <c r="J286" s="1" t="str">
        <f>IFERROR(VLOOKUP(Tableau5[[#This Row],[Numéro]],TableauBande[],4,0),"")</f>
        <v/>
      </c>
      <c r="K286" s="1" t="str">
        <f>IFERROR(VLOOKUP(Tableau5[[#This Row],[Numéro]],TableauBande[],5,0),"")</f>
        <v/>
      </c>
      <c r="L286" s="1" t="str">
        <f>IFERROR(VLOOKUP(Tableau5[[#This Row],[Numéro]],TableauBande[],6,0),"")</f>
        <v/>
      </c>
      <c r="M286" s="28" t="str">
        <f>IFERROR(VLOOKUP(Tableau5[[#This Row],[Numéro]],TableauBande[],7,0),"")</f>
        <v/>
      </c>
      <c r="N286" s="1" t="str">
        <f>IFERROR(VLOOKUP(Tableau5[[#This Row],[Numéro]],Tableau3Bandes[],3,0),"")</f>
        <v/>
      </c>
      <c r="O286" s="1" t="str">
        <f>IFERROR(VLOOKUP(Tableau5[[#This Row],[Numéro]],Tableau3Bandes[],4,0),"")</f>
        <v/>
      </c>
      <c r="P286" s="1" t="str">
        <f>IFERROR(VLOOKUP(Tableau5[[#This Row],[Numéro]],Tableau3Bandes[],5,0),"")</f>
        <v/>
      </c>
      <c r="Q286" s="1" t="str">
        <f>IFERROR(VLOOKUP(Tableau5[[#This Row],[Numéro]],Tableau3Bandes[],6,0),"")</f>
        <v/>
      </c>
      <c r="R286" s="1" t="str">
        <f>IFERROR(VLOOKUP(Tableau5[[#This Row],[Numéro]],Tableau3Bandes[],7,0),"")</f>
        <v/>
      </c>
      <c r="S286" s="28" t="str">
        <f>IFERROR(VLOOKUP(Tableau5[[#This Row],[Numéro]],TableauClass2025[],3,0),"")</f>
        <v/>
      </c>
      <c r="T286" s="27" t="str">
        <f>IFERROR(VLOOKUP(Tableau5[[#This Row],[Numéro]],TableauCadre[],3,0),"")</f>
        <v/>
      </c>
      <c r="U286" s="1" t="str">
        <f>IFERROR(VLOOKUP(Tableau5[[#This Row],[Numéro]],TableauCadre[],4,0),"")</f>
        <v/>
      </c>
      <c r="V286" s="1" t="str">
        <f>IFERROR(VLOOKUP(Tableau5[[#This Row],[Numéro]],TableauCadre[],5,0),"")</f>
        <v/>
      </c>
      <c r="W286" s="1" t="str">
        <f>IFERROR(VLOOKUP(Tableau5[[#This Row],[Numéro]],TableauCadre[],6,0),"")</f>
        <v/>
      </c>
      <c r="X286" s="28" t="str">
        <f>IFERROR(VLOOKUP(Tableau5[[#This Row],[Numéro]],TableauCadre[],7,0),"")</f>
        <v/>
      </c>
    </row>
    <row r="287" spans="1:24" hidden="1" x14ac:dyDescent="0.25">
      <c r="A287" s="1" t="str">
        <f>IF(double!T284=0,"",double!T284)</f>
        <v>165805 Y</v>
      </c>
      <c r="B287" s="1" t="str">
        <f>IF(Tableau5[[#This Row],[Numéro]]="","",double!U284)</f>
        <v>DIETH SERGE</v>
      </c>
      <c r="C287" s="23" t="str">
        <f>double!V284</f>
        <v>01006 – AMICALE DE BILLARD ECKBOLSHEIM</v>
      </c>
      <c r="D287" s="27" t="str">
        <f>IFERROR(VLOOKUP(Tableau5[[#This Row],[Numéro]],TableauLibre[],3,0),"")</f>
        <v>R4</v>
      </c>
      <c r="E287" s="1">
        <f>IFERROR(VLOOKUP(Tableau5[[#This Row],[Numéro]],TableauLibre[],4,0),"")</f>
        <v>1</v>
      </c>
      <c r="F287" s="1">
        <f>IFERROR(VLOOKUP(Tableau5[[#This Row],[Numéro]],TableauLibre[],5,0),"")</f>
        <v>0.7</v>
      </c>
      <c r="G287" s="1">
        <f>IFERROR(VLOOKUP(Tableau5[[#This Row],[Numéro]],TableauLibre[],6,0),"")</f>
        <v>0.56000000000000005</v>
      </c>
      <c r="H287" s="28">
        <f>IFERROR(VLOOKUP(Tableau5[[#This Row],[Numéro]],TableauLibre[],7,0),"")</f>
        <v>2025</v>
      </c>
      <c r="I287" s="27" t="str">
        <f>IFERROR(VLOOKUP(Tableau5[[#This Row],[Numéro]],TableauBande[],3,0),"")</f>
        <v/>
      </c>
      <c r="J287" s="1" t="str">
        <f>IFERROR(VLOOKUP(Tableau5[[#This Row],[Numéro]],TableauBande[],4,0),"")</f>
        <v/>
      </c>
      <c r="K287" s="1" t="str">
        <f>IFERROR(VLOOKUP(Tableau5[[#This Row],[Numéro]],TableauBande[],5,0),"")</f>
        <v/>
      </c>
      <c r="L287" s="1" t="str">
        <f>IFERROR(VLOOKUP(Tableau5[[#This Row],[Numéro]],TableauBande[],6,0),"")</f>
        <v/>
      </c>
      <c r="M287" s="28" t="str">
        <f>IFERROR(VLOOKUP(Tableau5[[#This Row],[Numéro]],TableauBande[],7,0),"")</f>
        <v/>
      </c>
      <c r="N287" s="1" t="str">
        <f>IFERROR(VLOOKUP(Tableau5[[#This Row],[Numéro]],Tableau3Bandes[],3,0),"")</f>
        <v xml:space="preserve">R2 </v>
      </c>
      <c r="O287" s="1">
        <f>IFERROR(VLOOKUP(Tableau5[[#This Row],[Numéro]],Tableau3Bandes[],4,0),"")</f>
        <v>1</v>
      </c>
      <c r="P287" s="1">
        <f>IFERROR(VLOOKUP(Tableau5[[#This Row],[Numéro]],Tableau3Bandes[],5,0),"")</f>
        <v>0.11700000000000001</v>
      </c>
      <c r="Q287" s="1">
        <f>IFERROR(VLOOKUP(Tableau5[[#This Row],[Numéro]],Tableau3Bandes[],6,0),"")</f>
        <v>0.10100000000000001</v>
      </c>
      <c r="R287" s="1">
        <f>IFERROR(VLOOKUP(Tableau5[[#This Row],[Numéro]],Tableau3Bandes[],7,0),"")</f>
        <v>2025</v>
      </c>
      <c r="S287" s="28">
        <f>IFERROR(VLOOKUP(Tableau5[[#This Row],[Numéro]],TableauClass2025[],3,0),"")</f>
        <v>85</v>
      </c>
      <c r="T287" s="27" t="str">
        <f>IFERROR(VLOOKUP(Tableau5[[#This Row],[Numéro]],TableauCadre[],3,0),"")</f>
        <v/>
      </c>
      <c r="U287" s="1" t="str">
        <f>IFERROR(VLOOKUP(Tableau5[[#This Row],[Numéro]],TableauCadre[],4,0),"")</f>
        <v/>
      </c>
      <c r="V287" s="1" t="str">
        <f>IFERROR(VLOOKUP(Tableau5[[#This Row],[Numéro]],TableauCadre[],5,0),"")</f>
        <v/>
      </c>
      <c r="W287" s="1" t="str">
        <f>IFERROR(VLOOKUP(Tableau5[[#This Row],[Numéro]],TableauCadre[],6,0),"")</f>
        <v/>
      </c>
      <c r="X287" s="28" t="str">
        <f>IFERROR(VLOOKUP(Tableau5[[#This Row],[Numéro]],TableauCadre[],7,0),"")</f>
        <v/>
      </c>
    </row>
    <row r="288" spans="1:24" hidden="1" x14ac:dyDescent="0.25">
      <c r="A288" s="1" t="str">
        <f>IF(double!T285=0,"",double!T285)</f>
        <v>010211 T</v>
      </c>
      <c r="B288" s="1" t="str">
        <f>IF(Tableau5[[#This Row],[Numéro]]="","",double!U285)</f>
        <v>DIETRICH HENRI</v>
      </c>
      <c r="C288" s="23" t="str">
        <f>double!V285</f>
        <v>01020 – B.C. 1947 SELESTAT</v>
      </c>
      <c r="D288" s="27" t="str">
        <f>IFERROR(VLOOKUP(Tableau5[[#This Row],[Numéro]],TableauLibre[],3,0),"")</f>
        <v>R3</v>
      </c>
      <c r="E288" s="1">
        <f>IFERROR(VLOOKUP(Tableau5[[#This Row],[Numéro]],TableauLibre[],4,0),"")</f>
        <v>1</v>
      </c>
      <c r="F288" s="1">
        <f>IFERROR(VLOOKUP(Tableau5[[#This Row],[Numéro]],TableauLibre[],5,0),"")</f>
        <v>2.21</v>
      </c>
      <c r="G288" s="1">
        <f>IFERROR(VLOOKUP(Tableau5[[#This Row],[Numéro]],TableauLibre[],6,0),"")</f>
        <v>1.77</v>
      </c>
      <c r="H288" s="28">
        <f>IFERROR(VLOOKUP(Tableau5[[#This Row],[Numéro]],TableauLibre[],7,0),"")</f>
        <v>2009</v>
      </c>
      <c r="I288" s="27" t="str">
        <f>IFERROR(VLOOKUP(Tableau5[[#This Row],[Numéro]],TableauBande[],3,0),"")</f>
        <v>R1</v>
      </c>
      <c r="J288" s="1">
        <f>IFERROR(VLOOKUP(Tableau5[[#This Row],[Numéro]],TableauBande[],4,0),"")</f>
        <v>1</v>
      </c>
      <c r="K288" s="1">
        <f>IFERROR(VLOOKUP(Tableau5[[#This Row],[Numéro]],TableauBande[],5,0),"")</f>
        <v>1.23</v>
      </c>
      <c r="L288" s="1">
        <f>IFERROR(VLOOKUP(Tableau5[[#This Row],[Numéro]],TableauBande[],6,0),"")</f>
        <v>1.0900000000000001</v>
      </c>
      <c r="M288" s="28">
        <f>IFERROR(VLOOKUP(Tableau5[[#This Row],[Numéro]],TableauBande[],7,0),"")</f>
        <v>2008</v>
      </c>
      <c r="N288" s="1" t="str">
        <f>IFERROR(VLOOKUP(Tableau5[[#This Row],[Numéro]],Tableau3Bandes[],3,0),"")</f>
        <v/>
      </c>
      <c r="O288" s="1" t="str">
        <f>IFERROR(VLOOKUP(Tableau5[[#This Row],[Numéro]],Tableau3Bandes[],4,0),"")</f>
        <v/>
      </c>
      <c r="P288" s="1" t="str">
        <f>IFERROR(VLOOKUP(Tableau5[[#This Row],[Numéro]],Tableau3Bandes[],5,0),"")</f>
        <v/>
      </c>
      <c r="Q288" s="1" t="str">
        <f>IFERROR(VLOOKUP(Tableau5[[#This Row],[Numéro]],Tableau3Bandes[],6,0),"")</f>
        <v/>
      </c>
      <c r="R288" s="1" t="str">
        <f>IFERROR(VLOOKUP(Tableau5[[#This Row],[Numéro]],Tableau3Bandes[],7,0),"")</f>
        <v/>
      </c>
      <c r="S288" s="28" t="str">
        <f>IFERROR(VLOOKUP(Tableau5[[#This Row],[Numéro]],TableauClass2025[],3,0),"")</f>
        <v/>
      </c>
      <c r="T288" s="27" t="str">
        <f>IFERROR(VLOOKUP(Tableau5[[#This Row],[Numéro]],TableauCadre[],3,0),"")</f>
        <v/>
      </c>
      <c r="U288" s="1" t="str">
        <f>IFERROR(VLOOKUP(Tableau5[[#This Row],[Numéro]],TableauCadre[],4,0),"")</f>
        <v/>
      </c>
      <c r="V288" s="1" t="str">
        <f>IFERROR(VLOOKUP(Tableau5[[#This Row],[Numéro]],TableauCadre[],5,0),"")</f>
        <v/>
      </c>
      <c r="W288" s="1" t="str">
        <f>IFERROR(VLOOKUP(Tableau5[[#This Row],[Numéro]],TableauCadre[],6,0),"")</f>
        <v/>
      </c>
      <c r="X288" s="28" t="str">
        <f>IFERROR(VLOOKUP(Tableau5[[#This Row],[Numéro]],TableauCadre[],7,0),"")</f>
        <v/>
      </c>
    </row>
    <row r="289" spans="1:24" hidden="1" x14ac:dyDescent="0.25">
      <c r="A289" s="1" t="str">
        <f>IF(double!T286=0,"",double!T286)</f>
        <v>010327 F</v>
      </c>
      <c r="B289" s="1" t="str">
        <f>IF(Tableau5[[#This Row],[Numéro]]="","",double!U286)</f>
        <v>DIETSCHE JEAN PAUL</v>
      </c>
      <c r="C289" s="23" t="str">
        <f>double!V286</f>
        <v>01049 – B.C. BARR</v>
      </c>
      <c r="D289" s="27" t="str">
        <f>IFERROR(VLOOKUP(Tableau5[[#This Row],[Numéro]],TableauLibre[],3,0),"")</f>
        <v>R3</v>
      </c>
      <c r="E289" s="1">
        <f>IFERROR(VLOOKUP(Tableau5[[#This Row],[Numéro]],TableauLibre[],4,0),"")</f>
        <v>1</v>
      </c>
      <c r="F289" s="1">
        <f>IFERROR(VLOOKUP(Tableau5[[#This Row],[Numéro]],TableauLibre[],5,0),"")</f>
        <v>2.0299999999999998</v>
      </c>
      <c r="G289" s="1">
        <f>IFERROR(VLOOKUP(Tableau5[[#This Row],[Numéro]],TableauLibre[],6,0),"")</f>
        <v>1.63</v>
      </c>
      <c r="H289" s="28">
        <f>IFERROR(VLOOKUP(Tableau5[[#This Row],[Numéro]],TableauLibre[],7,0),"")</f>
        <v>2019</v>
      </c>
      <c r="I289" s="27" t="str">
        <f>IFERROR(VLOOKUP(Tableau5[[#This Row],[Numéro]],TableauBande[],3,0),"")</f>
        <v>R1</v>
      </c>
      <c r="J289" s="1">
        <f>IFERROR(VLOOKUP(Tableau5[[#This Row],[Numéro]],TableauBande[],4,0),"")</f>
        <v>1</v>
      </c>
      <c r="K289" s="1">
        <f>IFERROR(VLOOKUP(Tableau5[[#This Row],[Numéro]],TableauBande[],5,0),"")</f>
        <v>1.18</v>
      </c>
      <c r="L289" s="1">
        <f>IFERROR(VLOOKUP(Tableau5[[#This Row],[Numéro]],TableauBande[],6,0),"")</f>
        <v>1.05</v>
      </c>
      <c r="M289" s="28">
        <f>IFERROR(VLOOKUP(Tableau5[[#This Row],[Numéro]],TableauBande[],7,0),"")</f>
        <v>2012</v>
      </c>
      <c r="N289" s="1" t="str">
        <f>IFERROR(VLOOKUP(Tableau5[[#This Row],[Numéro]],Tableau3Bandes[],3,0),"")</f>
        <v>R1</v>
      </c>
      <c r="O289" s="1">
        <f>IFERROR(VLOOKUP(Tableau5[[#This Row],[Numéro]],Tableau3Bandes[],4,0),"")</f>
        <v>1</v>
      </c>
      <c r="P289" s="1">
        <f>IFERROR(VLOOKUP(Tableau5[[#This Row],[Numéro]],Tableau3Bandes[],5,0),"")</f>
        <v>0.28699999999999998</v>
      </c>
      <c r="Q289" s="1">
        <f>IFERROR(VLOOKUP(Tableau5[[#This Row],[Numéro]],Tableau3Bandes[],6,0),"")</f>
        <v>0.247</v>
      </c>
      <c r="R289" s="1">
        <f>IFERROR(VLOOKUP(Tableau5[[#This Row],[Numéro]],Tableau3Bandes[],7,0),"")</f>
        <v>2012</v>
      </c>
      <c r="S289" s="28" t="str">
        <f>IFERROR(VLOOKUP(Tableau5[[#This Row],[Numéro]],TableauClass2025[],3,0),"")</f>
        <v/>
      </c>
      <c r="T289" s="27" t="str">
        <f>IFERROR(VLOOKUP(Tableau5[[#This Row],[Numéro]],TableauCadre[],3,0),"")</f>
        <v/>
      </c>
      <c r="U289" s="1" t="str">
        <f>IFERROR(VLOOKUP(Tableau5[[#This Row],[Numéro]],TableauCadre[],4,0),"")</f>
        <v/>
      </c>
      <c r="V289" s="1" t="str">
        <f>IFERROR(VLOOKUP(Tableau5[[#This Row],[Numéro]],TableauCadre[],5,0),"")</f>
        <v/>
      </c>
      <c r="W289" s="1" t="str">
        <f>IFERROR(VLOOKUP(Tableau5[[#This Row],[Numéro]],TableauCadre[],6,0),"")</f>
        <v/>
      </c>
      <c r="X289" s="28" t="str">
        <f>IFERROR(VLOOKUP(Tableau5[[#This Row],[Numéro]],TableauCadre[],7,0),"")</f>
        <v/>
      </c>
    </row>
    <row r="290" spans="1:24" hidden="1" x14ac:dyDescent="0.25">
      <c r="A290" s="1" t="str">
        <f>IF(double!T287=0,"",double!T287)</f>
        <v>163557 E</v>
      </c>
      <c r="B290" s="1" t="str">
        <f>IF(Tableau5[[#This Row],[Numéro]]="","",double!U287)</f>
        <v>DIEZ CARDONA DENIS</v>
      </c>
      <c r="C290" s="23" t="str">
        <f>double!V287</f>
        <v>11027 – ASS. SPORT. LAXOVIENNE DE BILLARD</v>
      </c>
      <c r="D290" s="27" t="str">
        <f>IFERROR(VLOOKUP(Tableau5[[#This Row],[Numéro]],TableauLibre[],3,0),"")</f>
        <v>R4</v>
      </c>
      <c r="E290" s="1">
        <f>IFERROR(VLOOKUP(Tableau5[[#This Row],[Numéro]],TableauLibre[],4,0),"")</f>
        <v>1</v>
      </c>
      <c r="F290" s="1">
        <f>IFERROR(VLOOKUP(Tableau5[[#This Row],[Numéro]],TableauLibre[],5,0),"")</f>
        <v>0.51</v>
      </c>
      <c r="G290" s="1">
        <f>IFERROR(VLOOKUP(Tableau5[[#This Row],[Numéro]],TableauLibre[],6,0),"")</f>
        <v>0.41</v>
      </c>
      <c r="H290" s="28">
        <f>IFERROR(VLOOKUP(Tableau5[[#This Row],[Numéro]],TableauLibre[],7,0),"")</f>
        <v>2020</v>
      </c>
      <c r="I290" s="27" t="str">
        <f>IFERROR(VLOOKUP(Tableau5[[#This Row],[Numéro]],TableauBande[],3,0),"")</f>
        <v/>
      </c>
      <c r="J290" s="1" t="str">
        <f>IFERROR(VLOOKUP(Tableau5[[#This Row],[Numéro]],TableauBande[],4,0),"")</f>
        <v/>
      </c>
      <c r="K290" s="1" t="str">
        <f>IFERROR(VLOOKUP(Tableau5[[#This Row],[Numéro]],TableauBande[],5,0),"")</f>
        <v/>
      </c>
      <c r="L290" s="1" t="str">
        <f>IFERROR(VLOOKUP(Tableau5[[#This Row],[Numéro]],TableauBande[],6,0),"")</f>
        <v/>
      </c>
      <c r="M290" s="28" t="str">
        <f>IFERROR(VLOOKUP(Tableau5[[#This Row],[Numéro]],TableauBande[],7,0),"")</f>
        <v/>
      </c>
      <c r="N290" s="1" t="str">
        <f>IFERROR(VLOOKUP(Tableau5[[#This Row],[Numéro]],Tableau3Bandes[],3,0),"")</f>
        <v/>
      </c>
      <c r="O290" s="1" t="str">
        <f>IFERROR(VLOOKUP(Tableau5[[#This Row],[Numéro]],Tableau3Bandes[],4,0),"")</f>
        <v/>
      </c>
      <c r="P290" s="1" t="str">
        <f>IFERROR(VLOOKUP(Tableau5[[#This Row],[Numéro]],Tableau3Bandes[],5,0),"")</f>
        <v/>
      </c>
      <c r="Q290" s="1" t="str">
        <f>IFERROR(VLOOKUP(Tableau5[[#This Row],[Numéro]],Tableau3Bandes[],6,0),"")</f>
        <v/>
      </c>
      <c r="R290" s="1" t="str">
        <f>IFERROR(VLOOKUP(Tableau5[[#This Row],[Numéro]],Tableau3Bandes[],7,0),"")</f>
        <v/>
      </c>
      <c r="S290" s="28" t="str">
        <f>IFERROR(VLOOKUP(Tableau5[[#This Row],[Numéro]],TableauClass2025[],3,0),"")</f>
        <v/>
      </c>
      <c r="T290" s="27" t="str">
        <f>IFERROR(VLOOKUP(Tableau5[[#This Row],[Numéro]],TableauCadre[],3,0),"")</f>
        <v/>
      </c>
      <c r="U290" s="1" t="str">
        <f>IFERROR(VLOOKUP(Tableau5[[#This Row],[Numéro]],TableauCadre[],4,0),"")</f>
        <v/>
      </c>
      <c r="V290" s="1" t="str">
        <f>IFERROR(VLOOKUP(Tableau5[[#This Row],[Numéro]],TableauCadre[],5,0),"")</f>
        <v/>
      </c>
      <c r="W290" s="1" t="str">
        <f>IFERROR(VLOOKUP(Tableau5[[#This Row],[Numéro]],TableauCadre[],6,0),"")</f>
        <v/>
      </c>
      <c r="X290" s="28" t="str">
        <f>IFERROR(VLOOKUP(Tableau5[[#This Row],[Numéro]],TableauCadre[],7,0),"")</f>
        <v/>
      </c>
    </row>
    <row r="291" spans="1:24" hidden="1" x14ac:dyDescent="0.25">
      <c r="A291" s="1" t="str">
        <f>IF(double!T288=0,"",double!T288)</f>
        <v>011900 S</v>
      </c>
      <c r="B291" s="1" t="str">
        <f>IF(Tableau5[[#This Row],[Numéro]]="","",double!U288)</f>
        <v>DIJON JOEL</v>
      </c>
      <c r="C291" s="23" t="str">
        <f>double!V288</f>
        <v>05028 – BILLARD CLUB DE MARIGNY ST FLAVY</v>
      </c>
      <c r="D291" s="27" t="str">
        <f>IFERROR(VLOOKUP(Tableau5[[#This Row],[Numéro]],TableauLibre[],3,0),"")</f>
        <v>R2</v>
      </c>
      <c r="E291" s="1">
        <f>IFERROR(VLOOKUP(Tableau5[[#This Row],[Numéro]],TableauLibre[],4,0),"")</f>
        <v>1</v>
      </c>
      <c r="F291" s="1">
        <f>IFERROR(VLOOKUP(Tableau5[[#This Row],[Numéro]],TableauLibre[],5,0),"")</f>
        <v>3.77</v>
      </c>
      <c r="G291" s="1">
        <f>IFERROR(VLOOKUP(Tableau5[[#This Row],[Numéro]],TableauLibre[],6,0),"")</f>
        <v>3.01</v>
      </c>
      <c r="H291" s="28">
        <f>IFERROR(VLOOKUP(Tableau5[[#This Row],[Numéro]],TableauLibre[],7,0),"")</f>
        <v>2015</v>
      </c>
      <c r="I291" s="27" t="str">
        <f>IFERROR(VLOOKUP(Tableau5[[#This Row],[Numéro]],TableauBande[],3,0),"")</f>
        <v>R1</v>
      </c>
      <c r="J291" s="1">
        <f>IFERROR(VLOOKUP(Tableau5[[#This Row],[Numéro]],TableauBande[],4,0),"")</f>
        <v>1</v>
      </c>
      <c r="K291" s="1">
        <f>IFERROR(VLOOKUP(Tableau5[[#This Row],[Numéro]],TableauBande[],5,0),"")</f>
        <v>1.27</v>
      </c>
      <c r="L291" s="1">
        <f>IFERROR(VLOOKUP(Tableau5[[#This Row],[Numéro]],TableauBande[],6,0),"")</f>
        <v>1.1299999999999999</v>
      </c>
      <c r="M291" s="28">
        <f>IFERROR(VLOOKUP(Tableau5[[#This Row],[Numéro]],TableauBande[],7,0),"")</f>
        <v>2015</v>
      </c>
      <c r="N291" s="1" t="str">
        <f>IFERROR(VLOOKUP(Tableau5[[#This Row],[Numéro]],Tableau3Bandes[],3,0),"")</f>
        <v>R2</v>
      </c>
      <c r="O291" s="1">
        <f>IFERROR(VLOOKUP(Tableau5[[#This Row],[Numéro]],Tableau3Bandes[],4,0),"")</f>
        <v>1</v>
      </c>
      <c r="P291" s="1">
        <f>IFERROR(VLOOKUP(Tableau5[[#This Row],[Numéro]],Tableau3Bandes[],5,0),"")</f>
        <v>0.23699999999999999</v>
      </c>
      <c r="Q291" s="1">
        <f>IFERROR(VLOOKUP(Tableau5[[#This Row],[Numéro]],Tableau3Bandes[],6,0),"")</f>
        <v>0.20399999999999999</v>
      </c>
      <c r="R291" s="1">
        <f>IFERROR(VLOOKUP(Tableau5[[#This Row],[Numéro]],Tableau3Bandes[],7,0),"")</f>
        <v>2015</v>
      </c>
      <c r="S291" s="28" t="str">
        <f>IFERROR(VLOOKUP(Tableau5[[#This Row],[Numéro]],TableauClass2025[],3,0),"")</f>
        <v/>
      </c>
      <c r="T291" s="27" t="str">
        <f>IFERROR(VLOOKUP(Tableau5[[#This Row],[Numéro]],TableauCadre[],3,0),"")</f>
        <v>R1</v>
      </c>
      <c r="U291" s="1">
        <f>IFERROR(VLOOKUP(Tableau5[[#This Row],[Numéro]],TableauCadre[],4,0),"")</f>
        <v>1</v>
      </c>
      <c r="V291" s="1">
        <f>IFERROR(VLOOKUP(Tableau5[[#This Row],[Numéro]],TableauCadre[],5,0),"")</f>
        <v>2.85</v>
      </c>
      <c r="W291" s="1">
        <f>IFERROR(VLOOKUP(Tableau5[[#This Row],[Numéro]],TableauCadre[],6,0),"")</f>
        <v>2.2799999999999998</v>
      </c>
      <c r="X291" s="28">
        <f>IFERROR(VLOOKUP(Tableau5[[#This Row],[Numéro]],TableauCadre[],7,0),"")</f>
        <v>2015</v>
      </c>
    </row>
    <row r="292" spans="1:24" hidden="1" x14ac:dyDescent="0.25">
      <c r="A292" s="1" t="str">
        <f>IF(double!T289=0,"",double!T289)</f>
        <v>143963 B</v>
      </c>
      <c r="B292" s="1" t="str">
        <f>IF(Tableau5[[#This Row],[Numéro]]="","",double!U289)</f>
        <v>DINH LIONEL</v>
      </c>
      <c r="C292" s="23" t="str">
        <f>double!V289</f>
        <v>05034 – BILLARD TROYES AGGLO</v>
      </c>
      <c r="D292" s="27" t="str">
        <f>IFERROR(VLOOKUP(Tableau5[[#This Row],[Numéro]],TableauLibre[],3,0),"")</f>
        <v>R1</v>
      </c>
      <c r="E292" s="1">
        <f>IFERROR(VLOOKUP(Tableau5[[#This Row],[Numéro]],TableauLibre[],4,0),"")</f>
        <v>1</v>
      </c>
      <c r="F292" s="1">
        <f>IFERROR(VLOOKUP(Tableau5[[#This Row],[Numéro]],TableauLibre[],5,0),"")</f>
        <v>4.58</v>
      </c>
      <c r="G292" s="1">
        <f>IFERROR(VLOOKUP(Tableau5[[#This Row],[Numéro]],TableauLibre[],6,0),"")</f>
        <v>3.67</v>
      </c>
      <c r="H292" s="28">
        <f>IFERROR(VLOOKUP(Tableau5[[#This Row],[Numéro]],TableauLibre[],7,0),"")</f>
        <v>2018</v>
      </c>
      <c r="I292" s="27" t="str">
        <f>IFERROR(VLOOKUP(Tableau5[[#This Row],[Numéro]],TableauBande[],3,0),"")</f>
        <v/>
      </c>
      <c r="J292" s="1" t="str">
        <f>IFERROR(VLOOKUP(Tableau5[[#This Row],[Numéro]],TableauBande[],4,0),"")</f>
        <v/>
      </c>
      <c r="K292" s="1" t="str">
        <f>IFERROR(VLOOKUP(Tableau5[[#This Row],[Numéro]],TableauBande[],5,0),"")</f>
        <v/>
      </c>
      <c r="L292" s="1" t="str">
        <f>IFERROR(VLOOKUP(Tableau5[[#This Row],[Numéro]],TableauBande[],6,0),"")</f>
        <v/>
      </c>
      <c r="M292" s="28" t="str">
        <f>IFERROR(VLOOKUP(Tableau5[[#This Row],[Numéro]],TableauBande[],7,0),"")</f>
        <v/>
      </c>
      <c r="N292" s="1" t="str">
        <f>IFERROR(VLOOKUP(Tableau5[[#This Row],[Numéro]],Tableau3Bandes[],3,0),"")</f>
        <v/>
      </c>
      <c r="O292" s="1" t="str">
        <f>IFERROR(VLOOKUP(Tableau5[[#This Row],[Numéro]],Tableau3Bandes[],4,0),"")</f>
        <v/>
      </c>
      <c r="P292" s="1" t="str">
        <f>IFERROR(VLOOKUP(Tableau5[[#This Row],[Numéro]],Tableau3Bandes[],5,0),"")</f>
        <v/>
      </c>
      <c r="Q292" s="1" t="str">
        <f>IFERROR(VLOOKUP(Tableau5[[#This Row],[Numéro]],Tableau3Bandes[],6,0),"")</f>
        <v/>
      </c>
      <c r="R292" s="1" t="str">
        <f>IFERROR(VLOOKUP(Tableau5[[#This Row],[Numéro]],Tableau3Bandes[],7,0),"")</f>
        <v/>
      </c>
      <c r="S292" s="28" t="str">
        <f>IFERROR(VLOOKUP(Tableau5[[#This Row],[Numéro]],TableauClass2025[],3,0),"")</f>
        <v/>
      </c>
      <c r="T292" s="27" t="str">
        <f>IFERROR(VLOOKUP(Tableau5[[#This Row],[Numéro]],TableauCadre[],3,0),"")</f>
        <v/>
      </c>
      <c r="U292" s="1" t="str">
        <f>IFERROR(VLOOKUP(Tableau5[[#This Row],[Numéro]],TableauCadre[],4,0),"")</f>
        <v/>
      </c>
      <c r="V292" s="1" t="str">
        <f>IFERROR(VLOOKUP(Tableau5[[#This Row],[Numéro]],TableauCadre[],5,0),"")</f>
        <v/>
      </c>
      <c r="W292" s="1" t="str">
        <f>IFERROR(VLOOKUP(Tableau5[[#This Row],[Numéro]],TableauCadre[],6,0),"")</f>
        <v/>
      </c>
      <c r="X292" s="28" t="str">
        <f>IFERROR(VLOOKUP(Tableau5[[#This Row],[Numéro]],TableauCadre[],7,0),"")</f>
        <v/>
      </c>
    </row>
    <row r="293" spans="1:24" hidden="1" x14ac:dyDescent="0.25">
      <c r="A293" s="1" t="str">
        <f>IF(double!T290=0,"",double!T290)</f>
        <v>180703 R</v>
      </c>
      <c r="B293" s="1" t="str">
        <f>IF(Tableau5[[#This Row],[Numéro]]="","",double!U290)</f>
        <v>DIORY DAMIEN</v>
      </c>
      <c r="C293" s="23" t="str">
        <f>double!V290</f>
        <v>01010 – B.C. LINGOLSHEIM</v>
      </c>
      <c r="D293" s="27" t="str">
        <f>IFERROR(VLOOKUP(Tableau5[[#This Row],[Numéro]],TableauLibre[],3,0),"")</f>
        <v xml:space="preserve">R2 </v>
      </c>
      <c r="E293" s="1">
        <f>IFERROR(VLOOKUP(Tableau5[[#This Row],[Numéro]],TableauLibre[],4,0),"")</f>
        <v>1</v>
      </c>
      <c r="F293" s="1">
        <f>IFERROR(VLOOKUP(Tableau5[[#This Row],[Numéro]],TableauLibre[],5,0),"")</f>
        <v>2.4</v>
      </c>
      <c r="G293" s="1">
        <f>IFERROR(VLOOKUP(Tableau5[[#This Row],[Numéro]],TableauLibre[],6,0),"")</f>
        <v>1.92</v>
      </c>
      <c r="H293" s="28">
        <f>IFERROR(VLOOKUP(Tableau5[[#This Row],[Numéro]],TableauLibre[],7,0),"")</f>
        <v>2025</v>
      </c>
      <c r="I293" s="27" t="str">
        <f>IFERROR(VLOOKUP(Tableau5[[#This Row],[Numéro]],TableauBande[],3,0),"")</f>
        <v xml:space="preserve">R2 </v>
      </c>
      <c r="J293" s="1">
        <f>IFERROR(VLOOKUP(Tableau5[[#This Row],[Numéro]],TableauBande[],4,0),"")</f>
        <v>1</v>
      </c>
      <c r="K293" s="1">
        <f>IFERROR(VLOOKUP(Tableau5[[#This Row],[Numéro]],TableauBande[],5,0),"")</f>
        <v>1.04</v>
      </c>
      <c r="L293" s="1">
        <f>IFERROR(VLOOKUP(Tableau5[[#This Row],[Numéro]],TableauBande[],6,0),"")</f>
        <v>0.93</v>
      </c>
      <c r="M293" s="28">
        <f>IFERROR(VLOOKUP(Tableau5[[#This Row],[Numéro]],TableauBande[],7,0),"")</f>
        <v>2025</v>
      </c>
      <c r="N293" s="1" t="str">
        <f>IFERROR(VLOOKUP(Tableau5[[#This Row],[Numéro]],Tableau3Bandes[],3,0),"")</f>
        <v/>
      </c>
      <c r="O293" s="1" t="str">
        <f>IFERROR(VLOOKUP(Tableau5[[#This Row],[Numéro]],Tableau3Bandes[],4,0),"")</f>
        <v/>
      </c>
      <c r="P293" s="1" t="str">
        <f>IFERROR(VLOOKUP(Tableau5[[#This Row],[Numéro]],Tableau3Bandes[],5,0),"")</f>
        <v/>
      </c>
      <c r="Q293" s="1" t="str">
        <f>IFERROR(VLOOKUP(Tableau5[[#This Row],[Numéro]],Tableau3Bandes[],6,0),"")</f>
        <v/>
      </c>
      <c r="R293" s="1" t="str">
        <f>IFERROR(VLOOKUP(Tableau5[[#This Row],[Numéro]],Tableau3Bandes[],7,0),"")</f>
        <v/>
      </c>
      <c r="S293" s="28" t="str">
        <f>IFERROR(VLOOKUP(Tableau5[[#This Row],[Numéro]],TableauClass2025[],3,0),"")</f>
        <v/>
      </c>
      <c r="T293" s="27" t="str">
        <f>IFERROR(VLOOKUP(Tableau5[[#This Row],[Numéro]],TableauCadre[],3,0),"")</f>
        <v xml:space="preserve">R1 </v>
      </c>
      <c r="U293" s="1">
        <f>IFERROR(VLOOKUP(Tableau5[[#This Row],[Numéro]],TableauCadre[],4,0),"")</f>
        <v>1</v>
      </c>
      <c r="V293" s="1">
        <f>IFERROR(VLOOKUP(Tableau5[[#This Row],[Numéro]],TableauCadre[],5,0),"")</f>
        <v>2.2599999999999998</v>
      </c>
      <c r="W293" s="1">
        <f>IFERROR(VLOOKUP(Tableau5[[#This Row],[Numéro]],TableauCadre[],6,0),"")</f>
        <v>1.8</v>
      </c>
      <c r="X293" s="28">
        <f>IFERROR(VLOOKUP(Tableau5[[#This Row],[Numéro]],TableauCadre[],7,0),"")</f>
        <v>2025</v>
      </c>
    </row>
    <row r="294" spans="1:24" hidden="1" x14ac:dyDescent="0.25">
      <c r="A294" s="1" t="str">
        <f>IF(double!T291=0,"",double!T291)</f>
        <v>014978 C</v>
      </c>
      <c r="B294" s="1" t="str">
        <f>IF(Tableau5[[#This Row],[Numéro]]="","",double!U291)</f>
        <v>DIOT MICHEL</v>
      </c>
      <c r="C294" s="23" t="str">
        <f>double!V291</f>
        <v>11051 – BILLARD CLUB BARISIEN</v>
      </c>
      <c r="D294" s="27" t="str">
        <f>IFERROR(VLOOKUP(Tableau5[[#This Row],[Numéro]],TableauLibre[],3,0),"")</f>
        <v>R3</v>
      </c>
      <c r="E294" s="1">
        <f>IFERROR(VLOOKUP(Tableau5[[#This Row],[Numéro]],TableauLibre[],4,0),"")</f>
        <v>1</v>
      </c>
      <c r="F294" s="1">
        <f>IFERROR(VLOOKUP(Tableau5[[#This Row],[Numéro]],TableauLibre[],5,0),"")</f>
        <v>1.28</v>
      </c>
      <c r="G294" s="1">
        <f>IFERROR(VLOOKUP(Tableau5[[#This Row],[Numéro]],TableauLibre[],6,0),"")</f>
        <v>1.02</v>
      </c>
      <c r="H294" s="28">
        <f>IFERROR(VLOOKUP(Tableau5[[#This Row],[Numéro]],TableauLibre[],7,0),"")</f>
        <v>2011</v>
      </c>
      <c r="I294" s="27" t="str">
        <f>IFERROR(VLOOKUP(Tableau5[[#This Row],[Numéro]],TableauBande[],3,0),"")</f>
        <v>R2</v>
      </c>
      <c r="J294" s="1">
        <f>IFERROR(VLOOKUP(Tableau5[[#This Row],[Numéro]],TableauBande[],4,0),"")</f>
        <v>1</v>
      </c>
      <c r="K294" s="1">
        <f>IFERROR(VLOOKUP(Tableau5[[#This Row],[Numéro]],TableauBande[],5,0),"")</f>
        <v>0.76</v>
      </c>
      <c r="L294" s="1">
        <f>IFERROR(VLOOKUP(Tableau5[[#This Row],[Numéro]],TableauBande[],6,0),"")</f>
        <v>0.68</v>
      </c>
      <c r="M294" s="28">
        <f>IFERROR(VLOOKUP(Tableau5[[#This Row],[Numéro]],TableauBande[],7,0),"")</f>
        <v>2011</v>
      </c>
      <c r="N294" s="1" t="str">
        <f>IFERROR(VLOOKUP(Tableau5[[#This Row],[Numéro]],Tableau3Bandes[],3,0),"")</f>
        <v/>
      </c>
      <c r="O294" s="1" t="str">
        <f>IFERROR(VLOOKUP(Tableau5[[#This Row],[Numéro]],Tableau3Bandes[],4,0),"")</f>
        <v/>
      </c>
      <c r="P294" s="1" t="str">
        <f>IFERROR(VLOOKUP(Tableau5[[#This Row],[Numéro]],Tableau3Bandes[],5,0),"")</f>
        <v/>
      </c>
      <c r="Q294" s="1" t="str">
        <f>IFERROR(VLOOKUP(Tableau5[[#This Row],[Numéro]],Tableau3Bandes[],6,0),"")</f>
        <v/>
      </c>
      <c r="R294" s="1" t="str">
        <f>IFERROR(VLOOKUP(Tableau5[[#This Row],[Numéro]],Tableau3Bandes[],7,0),"")</f>
        <v/>
      </c>
      <c r="S294" s="28" t="str">
        <f>IFERROR(VLOOKUP(Tableau5[[#This Row],[Numéro]],TableauClass2025[],3,0),"")</f>
        <v/>
      </c>
      <c r="T294" s="27" t="str">
        <f>IFERROR(VLOOKUP(Tableau5[[#This Row],[Numéro]],TableauCadre[],3,0),"")</f>
        <v/>
      </c>
      <c r="U294" s="1" t="str">
        <f>IFERROR(VLOOKUP(Tableau5[[#This Row],[Numéro]],TableauCadre[],4,0),"")</f>
        <v/>
      </c>
      <c r="V294" s="1" t="str">
        <f>IFERROR(VLOOKUP(Tableau5[[#This Row],[Numéro]],TableauCadre[],5,0),"")</f>
        <v/>
      </c>
      <c r="W294" s="1" t="str">
        <f>IFERROR(VLOOKUP(Tableau5[[#This Row],[Numéro]],TableauCadre[],6,0),"")</f>
        <v/>
      </c>
      <c r="X294" s="28" t="str">
        <f>IFERROR(VLOOKUP(Tableau5[[#This Row],[Numéro]],TableauCadre[],7,0),"")</f>
        <v/>
      </c>
    </row>
    <row r="295" spans="1:24" hidden="1" x14ac:dyDescent="0.25">
      <c r="A295" s="1" t="str">
        <f>IF(double!T292=0,"",double!T292)</f>
        <v>011750 Y</v>
      </c>
      <c r="B295" s="1" t="str">
        <f>IF(Tableau5[[#This Row],[Numéro]]="","",double!U292)</f>
        <v>DODET DANIEL</v>
      </c>
      <c r="C295" s="23" t="str">
        <f>double!V292</f>
        <v>05028 – BILLARD CLUB DE MARIGNY ST FLAVY</v>
      </c>
      <c r="D295" s="27" t="str">
        <f>IFERROR(VLOOKUP(Tableau5[[#This Row],[Numéro]],TableauLibre[],3,0),"")</f>
        <v>R3</v>
      </c>
      <c r="E295" s="1">
        <f>IFERROR(VLOOKUP(Tableau5[[#This Row],[Numéro]],TableauLibre[],4,0),"")</f>
        <v>1</v>
      </c>
      <c r="F295" s="1">
        <f>IFERROR(VLOOKUP(Tableau5[[#This Row],[Numéro]],TableauLibre[],5,0),"")</f>
        <v>1.75</v>
      </c>
      <c r="G295" s="1">
        <f>IFERROR(VLOOKUP(Tableau5[[#This Row],[Numéro]],TableauLibre[],6,0),"")</f>
        <v>1.4</v>
      </c>
      <c r="H295" s="28">
        <f>IFERROR(VLOOKUP(Tableau5[[#This Row],[Numéro]],TableauLibre[],7,0),"")</f>
        <v>2025</v>
      </c>
      <c r="I295" s="27" t="str">
        <f>IFERROR(VLOOKUP(Tableau5[[#This Row],[Numéro]],TableauBande[],3,0),"")</f>
        <v xml:space="preserve">R2 </v>
      </c>
      <c r="J295" s="1">
        <f>IFERROR(VLOOKUP(Tableau5[[#This Row],[Numéro]],TableauBande[],4,0),"")</f>
        <v>1</v>
      </c>
      <c r="K295" s="1">
        <f>IFERROR(VLOOKUP(Tableau5[[#This Row],[Numéro]],TableauBande[],5,0),"")</f>
        <v>0.98</v>
      </c>
      <c r="L295" s="1">
        <f>IFERROR(VLOOKUP(Tableau5[[#This Row],[Numéro]],TableauBande[],6,0),"")</f>
        <v>0.87</v>
      </c>
      <c r="M295" s="28">
        <f>IFERROR(VLOOKUP(Tableau5[[#This Row],[Numéro]],TableauBande[],7,0),"")</f>
        <v>2025</v>
      </c>
      <c r="N295" s="1" t="str">
        <f>IFERROR(VLOOKUP(Tableau5[[#This Row],[Numéro]],Tableau3Bandes[],3,0),"")</f>
        <v xml:space="preserve">R2 </v>
      </c>
      <c r="O295" s="1">
        <f>IFERROR(VLOOKUP(Tableau5[[#This Row],[Numéro]],Tableau3Bandes[],4,0),"")</f>
        <v>1</v>
      </c>
      <c r="P295" s="1">
        <f>IFERROR(VLOOKUP(Tableau5[[#This Row],[Numéro]],Tableau3Bandes[],5,0),"")</f>
        <v>0.18099999999999999</v>
      </c>
      <c r="Q295" s="1">
        <f>IFERROR(VLOOKUP(Tableau5[[#This Row],[Numéro]],Tableau3Bandes[],6,0),"")</f>
        <v>0.155</v>
      </c>
      <c r="R295" s="1">
        <f>IFERROR(VLOOKUP(Tableau5[[#This Row],[Numéro]],Tableau3Bandes[],7,0),"")</f>
        <v>2025</v>
      </c>
      <c r="S295" s="28">
        <f>IFERROR(VLOOKUP(Tableau5[[#This Row],[Numéro]],TableauClass2025[],3,0),"")</f>
        <v>218</v>
      </c>
      <c r="T295" s="27" t="str">
        <f>IFERROR(VLOOKUP(Tableau5[[#This Row],[Numéro]],TableauCadre[],3,0),"")</f>
        <v>R1</v>
      </c>
      <c r="U295" s="1">
        <f>IFERROR(VLOOKUP(Tableau5[[#This Row],[Numéro]],TableauCadre[],4,0),"")</f>
        <v>1</v>
      </c>
      <c r="V295" s="1">
        <f>IFERROR(VLOOKUP(Tableau5[[#This Row],[Numéro]],TableauCadre[],5,0),"")</f>
        <v>1.9</v>
      </c>
      <c r="W295" s="1">
        <f>IFERROR(VLOOKUP(Tableau5[[#This Row],[Numéro]],TableauCadre[],6,0),"")</f>
        <v>1.52</v>
      </c>
      <c r="X295" s="28">
        <f>IFERROR(VLOOKUP(Tableau5[[#This Row],[Numéro]],TableauCadre[],7,0),"")</f>
        <v>2025</v>
      </c>
    </row>
    <row r="296" spans="1:24" hidden="1" x14ac:dyDescent="0.25">
      <c r="A296" s="1" t="str">
        <f>IF(double!T293=0,"",double!T293)</f>
        <v>102795 R</v>
      </c>
      <c r="B296" s="1" t="str">
        <f>IF(Tableau5[[#This Row],[Numéro]]="","",double!U293)</f>
        <v>DOMAGALA LAURENT</v>
      </c>
      <c r="C296" s="23" t="str">
        <f>double!V293</f>
        <v>11063 – S.A.VERDUN SECTION BILLARD</v>
      </c>
      <c r="D296" s="27" t="str">
        <f>IFERROR(VLOOKUP(Tableau5[[#This Row],[Numéro]],TableauLibre[],3,0),"")</f>
        <v>R3</v>
      </c>
      <c r="E296" s="1">
        <f>IFERROR(VLOOKUP(Tableau5[[#This Row],[Numéro]],TableauLibre[],4,0),"")</f>
        <v>1</v>
      </c>
      <c r="F296" s="1">
        <f>IFERROR(VLOOKUP(Tableau5[[#This Row],[Numéro]],TableauLibre[],5,0),"")</f>
        <v>2.27</v>
      </c>
      <c r="G296" s="1">
        <f>IFERROR(VLOOKUP(Tableau5[[#This Row],[Numéro]],TableauLibre[],6,0),"")</f>
        <v>1.81</v>
      </c>
      <c r="H296" s="28">
        <f>IFERROR(VLOOKUP(Tableau5[[#This Row],[Numéro]],TableauLibre[],7,0),"")</f>
        <v>2008</v>
      </c>
      <c r="I296" s="27" t="str">
        <f>IFERROR(VLOOKUP(Tableau5[[#This Row],[Numéro]],TableauBande[],3,0),"")</f>
        <v xml:space="preserve">R2 </v>
      </c>
      <c r="J296" s="1">
        <f>IFERROR(VLOOKUP(Tableau5[[#This Row],[Numéro]],TableauBande[],4,0),"")</f>
        <v>1</v>
      </c>
      <c r="K296" s="1">
        <f>IFERROR(VLOOKUP(Tableau5[[#This Row],[Numéro]],TableauBande[],5,0),"")</f>
        <v>1.03</v>
      </c>
      <c r="L296" s="1">
        <f>IFERROR(VLOOKUP(Tableau5[[#This Row],[Numéro]],TableauBande[],6,0),"")</f>
        <v>0.92</v>
      </c>
      <c r="M296" s="28">
        <f>IFERROR(VLOOKUP(Tableau5[[#This Row],[Numéro]],TableauBande[],7,0),"")</f>
        <v>2008</v>
      </c>
      <c r="N296" s="1" t="str">
        <f>IFERROR(VLOOKUP(Tableau5[[#This Row],[Numéro]],Tableau3Bandes[],3,0),"")</f>
        <v xml:space="preserve">R1 </v>
      </c>
      <c r="O296" s="1">
        <f>IFERROR(VLOOKUP(Tableau5[[#This Row],[Numéro]],Tableau3Bandes[],4,0),"")</f>
        <v>1</v>
      </c>
      <c r="P296" s="1">
        <f>IFERROR(VLOOKUP(Tableau5[[#This Row],[Numéro]],Tableau3Bandes[],5,0),"")</f>
        <v>0.373</v>
      </c>
      <c r="Q296" s="1">
        <f>IFERROR(VLOOKUP(Tableau5[[#This Row],[Numéro]],Tableau3Bandes[],6,0),"")</f>
        <v>0.32</v>
      </c>
      <c r="R296" s="1">
        <f>IFERROR(VLOOKUP(Tableau5[[#This Row],[Numéro]],Tableau3Bandes[],7,0),"")</f>
        <v>2008</v>
      </c>
      <c r="S296" s="28" t="str">
        <f>IFERROR(VLOOKUP(Tableau5[[#This Row],[Numéro]],TableauClass2025[],3,0),"")</f>
        <v/>
      </c>
      <c r="T296" s="27" t="str">
        <f>IFERROR(VLOOKUP(Tableau5[[#This Row],[Numéro]],TableauCadre[],3,0),"")</f>
        <v/>
      </c>
      <c r="U296" s="1" t="str">
        <f>IFERROR(VLOOKUP(Tableau5[[#This Row],[Numéro]],TableauCadre[],4,0),"")</f>
        <v/>
      </c>
      <c r="V296" s="1" t="str">
        <f>IFERROR(VLOOKUP(Tableau5[[#This Row],[Numéro]],TableauCadre[],5,0),"")</f>
        <v/>
      </c>
      <c r="W296" s="1" t="str">
        <f>IFERROR(VLOOKUP(Tableau5[[#This Row],[Numéro]],TableauCadre[],6,0),"")</f>
        <v/>
      </c>
      <c r="X296" s="28" t="str">
        <f>IFERROR(VLOOKUP(Tableau5[[#This Row],[Numéro]],TableauCadre[],7,0),"")</f>
        <v/>
      </c>
    </row>
    <row r="297" spans="1:24" hidden="1" x14ac:dyDescent="0.25">
      <c r="A297" s="1" t="str">
        <f>IF(double!T294=0,"",double!T294)</f>
        <v>010362 O</v>
      </c>
      <c r="B297" s="1" t="str">
        <f>IF(Tableau5[[#This Row],[Numéro]]="","",double!U294)</f>
        <v>DONETTI CHRISTOPHE</v>
      </c>
      <c r="C297" s="23" t="str">
        <f>double!V294</f>
        <v>01006 – AMICALE DE BILLARD ECKBOLSHEIM</v>
      </c>
      <c r="D297" s="27" t="str">
        <f>IFERROR(VLOOKUP(Tableau5[[#This Row],[Numéro]],TableauLibre[],3,0),"")</f>
        <v>R2</v>
      </c>
      <c r="E297" s="1">
        <f>IFERROR(VLOOKUP(Tableau5[[#This Row],[Numéro]],TableauLibre[],4,0),"")</f>
        <v>1</v>
      </c>
      <c r="F297" s="1">
        <f>IFERROR(VLOOKUP(Tableau5[[#This Row],[Numéro]],TableauLibre[],5,0),"")</f>
        <v>2.4</v>
      </c>
      <c r="G297" s="1">
        <f>IFERROR(VLOOKUP(Tableau5[[#This Row],[Numéro]],TableauLibre[],6,0),"")</f>
        <v>1.92</v>
      </c>
      <c r="H297" s="28">
        <f>IFERROR(VLOOKUP(Tableau5[[#This Row],[Numéro]],TableauLibre[],7,0),"")</f>
        <v>2012</v>
      </c>
      <c r="I297" s="27" t="str">
        <f>IFERROR(VLOOKUP(Tableau5[[#This Row],[Numéro]],TableauBande[],3,0),"")</f>
        <v/>
      </c>
      <c r="J297" s="1" t="str">
        <f>IFERROR(VLOOKUP(Tableau5[[#This Row],[Numéro]],TableauBande[],4,0),"")</f>
        <v/>
      </c>
      <c r="K297" s="1" t="str">
        <f>IFERROR(VLOOKUP(Tableau5[[#This Row],[Numéro]],TableauBande[],5,0),"")</f>
        <v/>
      </c>
      <c r="L297" s="1" t="str">
        <f>IFERROR(VLOOKUP(Tableau5[[#This Row],[Numéro]],TableauBande[],6,0),"")</f>
        <v/>
      </c>
      <c r="M297" s="28" t="str">
        <f>IFERROR(VLOOKUP(Tableau5[[#This Row],[Numéro]],TableauBande[],7,0),"")</f>
        <v/>
      </c>
      <c r="N297" s="1" t="str">
        <f>IFERROR(VLOOKUP(Tableau5[[#This Row],[Numéro]],Tableau3Bandes[],3,0),"")</f>
        <v/>
      </c>
      <c r="O297" s="1" t="str">
        <f>IFERROR(VLOOKUP(Tableau5[[#This Row],[Numéro]],Tableau3Bandes[],4,0),"")</f>
        <v/>
      </c>
      <c r="P297" s="1" t="str">
        <f>IFERROR(VLOOKUP(Tableau5[[#This Row],[Numéro]],Tableau3Bandes[],5,0),"")</f>
        <v/>
      </c>
      <c r="Q297" s="1" t="str">
        <f>IFERROR(VLOOKUP(Tableau5[[#This Row],[Numéro]],Tableau3Bandes[],6,0),"")</f>
        <v/>
      </c>
      <c r="R297" s="1" t="str">
        <f>IFERROR(VLOOKUP(Tableau5[[#This Row],[Numéro]],Tableau3Bandes[],7,0),"")</f>
        <v/>
      </c>
      <c r="S297" s="28" t="str">
        <f>IFERROR(VLOOKUP(Tableau5[[#This Row],[Numéro]],TableauClass2025[],3,0),"")</f>
        <v/>
      </c>
      <c r="T297" s="27" t="str">
        <f>IFERROR(VLOOKUP(Tableau5[[#This Row],[Numéro]],TableauCadre[],3,0),"")</f>
        <v/>
      </c>
      <c r="U297" s="1" t="str">
        <f>IFERROR(VLOOKUP(Tableau5[[#This Row],[Numéro]],TableauCadre[],4,0),"")</f>
        <v/>
      </c>
      <c r="V297" s="1" t="str">
        <f>IFERROR(VLOOKUP(Tableau5[[#This Row],[Numéro]],TableauCadre[],5,0),"")</f>
        <v/>
      </c>
      <c r="W297" s="1" t="str">
        <f>IFERROR(VLOOKUP(Tableau5[[#This Row],[Numéro]],TableauCadre[],6,0),"")</f>
        <v/>
      </c>
      <c r="X297" s="28" t="str">
        <f>IFERROR(VLOOKUP(Tableau5[[#This Row],[Numéro]],TableauCadre[],7,0),"")</f>
        <v/>
      </c>
    </row>
    <row r="298" spans="1:24" hidden="1" x14ac:dyDescent="0.25">
      <c r="A298" s="1" t="str">
        <f>IF(double!T295=0,"",double!T295)</f>
        <v>010366 S</v>
      </c>
      <c r="B298" s="1" t="str">
        <f>IF(Tableau5[[#This Row],[Numéro]]="","",double!U295)</f>
        <v>DONZE JEAN EMMANUEL</v>
      </c>
      <c r="C298" s="23" t="str">
        <f>double!V295</f>
        <v>01006 – AMICALE DE BILLARD ECKBOLSHEIM</v>
      </c>
      <c r="D298" s="27" t="str">
        <f>IFERROR(VLOOKUP(Tableau5[[#This Row],[Numéro]],TableauLibre[],3,0),"")</f>
        <v xml:space="preserve">R2 </v>
      </c>
      <c r="E298" s="1">
        <f>IFERROR(VLOOKUP(Tableau5[[#This Row],[Numéro]],TableauLibre[],4,0),"")</f>
        <v>1</v>
      </c>
      <c r="F298" s="1">
        <f>IFERROR(VLOOKUP(Tableau5[[#This Row],[Numéro]],TableauLibre[],5,0),"")</f>
        <v>2.92</v>
      </c>
      <c r="G298" s="1">
        <f>IFERROR(VLOOKUP(Tableau5[[#This Row],[Numéro]],TableauLibre[],6,0),"")</f>
        <v>2.34</v>
      </c>
      <c r="H298" s="28">
        <f>IFERROR(VLOOKUP(Tableau5[[#This Row],[Numéro]],TableauLibre[],7,0),"")</f>
        <v>2013</v>
      </c>
      <c r="I298" s="27" t="str">
        <f>IFERROR(VLOOKUP(Tableau5[[#This Row],[Numéro]],TableauBande[],3,0),"")</f>
        <v xml:space="preserve">N3 </v>
      </c>
      <c r="J298" s="1">
        <f>IFERROR(VLOOKUP(Tableau5[[#This Row],[Numéro]],TableauBande[],4,0),"")</f>
        <v>1</v>
      </c>
      <c r="K298" s="1">
        <f>IFERROR(VLOOKUP(Tableau5[[#This Row],[Numéro]],TableauBande[],5,0),"")</f>
        <v>1.87</v>
      </c>
      <c r="L298" s="1">
        <f>IFERROR(VLOOKUP(Tableau5[[#This Row],[Numéro]],TableauBande[],6,0),"")</f>
        <v>1.66</v>
      </c>
      <c r="M298" s="28">
        <f>IFERROR(VLOOKUP(Tableau5[[#This Row],[Numéro]],TableauBande[],7,0),"")</f>
        <v>2025</v>
      </c>
      <c r="N298" s="1" t="str">
        <f>IFERROR(VLOOKUP(Tableau5[[#This Row],[Numéro]],Tableau3Bandes[],3,0),"")</f>
        <v xml:space="preserve">N3 </v>
      </c>
      <c r="O298" s="1">
        <f>IFERROR(VLOOKUP(Tableau5[[#This Row],[Numéro]],Tableau3Bandes[],4,0),"")</f>
        <v>1</v>
      </c>
      <c r="P298" s="1">
        <f>IFERROR(VLOOKUP(Tableau5[[#This Row],[Numéro]],Tableau3Bandes[],5,0),"")</f>
        <v>0.55800000000000005</v>
      </c>
      <c r="Q298" s="1">
        <f>IFERROR(VLOOKUP(Tableau5[[#This Row],[Numéro]],Tableau3Bandes[],6,0),"")</f>
        <v>0.48</v>
      </c>
      <c r="R298" s="1">
        <f>IFERROR(VLOOKUP(Tableau5[[#This Row],[Numéro]],Tableau3Bandes[],7,0),"")</f>
        <v>2025</v>
      </c>
      <c r="S298" s="28">
        <f>IFERROR(VLOOKUP(Tableau5[[#This Row],[Numéro]],TableauClass2025[],3,0),"")</f>
        <v>476</v>
      </c>
      <c r="T298" s="27" t="str">
        <f>IFERROR(VLOOKUP(Tableau5[[#This Row],[Numéro]],TableauCadre[],3,0),"")</f>
        <v/>
      </c>
      <c r="U298" s="1" t="str">
        <f>IFERROR(VLOOKUP(Tableau5[[#This Row],[Numéro]],TableauCadre[],4,0),"")</f>
        <v/>
      </c>
      <c r="V298" s="1" t="str">
        <f>IFERROR(VLOOKUP(Tableau5[[#This Row],[Numéro]],TableauCadre[],5,0),"")</f>
        <v/>
      </c>
      <c r="W298" s="1" t="str">
        <f>IFERROR(VLOOKUP(Tableau5[[#This Row],[Numéro]],TableauCadre[],6,0),"")</f>
        <v/>
      </c>
      <c r="X298" s="28" t="str">
        <f>IFERROR(VLOOKUP(Tableau5[[#This Row],[Numéro]],TableauCadre[],7,0),"")</f>
        <v/>
      </c>
    </row>
    <row r="299" spans="1:24" x14ac:dyDescent="0.25">
      <c r="A299" s="1" t="str">
        <f>IF(double!T245=0,"",double!T245)</f>
        <v>015082 C</v>
      </c>
      <c r="B299" s="1" t="str">
        <f>IF(Tableau5[[#This Row],[Numéro]]="","",double!U245)</f>
        <v>DE WIJN PASCALE</v>
      </c>
      <c r="C299" s="23" t="str">
        <f>double!V245</f>
        <v>11067 – BILLARD CLUB FLORANGE</v>
      </c>
      <c r="D299" s="27" t="str">
        <f>IFERROR(VLOOKUP(Tableau5[[#This Row],[Numéro]],TableauLibre[],3,0),"")</f>
        <v>R2</v>
      </c>
      <c r="E299" s="1">
        <f>IFERROR(VLOOKUP(Tableau5[[#This Row],[Numéro]],TableauLibre[],4,0),"")</f>
        <v>1</v>
      </c>
      <c r="F299" s="1">
        <f>IFERROR(VLOOKUP(Tableau5[[#This Row],[Numéro]],TableauLibre[],5,0),"")</f>
        <v>2.36</v>
      </c>
      <c r="G299" s="1">
        <f>IFERROR(VLOOKUP(Tableau5[[#This Row],[Numéro]],TableauLibre[],6,0),"")</f>
        <v>1.89</v>
      </c>
      <c r="H299" s="28">
        <f>IFERROR(VLOOKUP(Tableau5[[#This Row],[Numéro]],TableauLibre[],7,0),"")</f>
        <v>2018</v>
      </c>
      <c r="I299" s="27" t="str">
        <f>IFERROR(VLOOKUP(Tableau5[[#This Row],[Numéro]],TableauBande[],3,0),"")</f>
        <v/>
      </c>
      <c r="J299" s="1" t="str">
        <f>IFERROR(VLOOKUP(Tableau5[[#This Row],[Numéro]],TableauBande[],4,0),"")</f>
        <v/>
      </c>
      <c r="K299" s="1" t="str">
        <f>IFERROR(VLOOKUP(Tableau5[[#This Row],[Numéro]],TableauBande[],5,0),"")</f>
        <v/>
      </c>
      <c r="L299" s="1" t="str">
        <f>IFERROR(VLOOKUP(Tableau5[[#This Row],[Numéro]],TableauBande[],6,0),"")</f>
        <v/>
      </c>
      <c r="M299" s="28" t="str">
        <f>IFERROR(VLOOKUP(Tableau5[[#This Row],[Numéro]],TableauBande[],7,0),"")</f>
        <v/>
      </c>
      <c r="N299" s="1" t="str">
        <f>IFERROR(VLOOKUP(Tableau5[[#This Row],[Numéro]],Tableau3Bandes[],3,0),"")</f>
        <v/>
      </c>
      <c r="O299" s="1" t="str">
        <f>IFERROR(VLOOKUP(Tableau5[[#This Row],[Numéro]],Tableau3Bandes[],4,0),"")</f>
        <v/>
      </c>
      <c r="P299" s="1" t="str">
        <f>IFERROR(VLOOKUP(Tableau5[[#This Row],[Numéro]],Tableau3Bandes[],5,0),"")</f>
        <v/>
      </c>
      <c r="Q299" s="1" t="str">
        <f>IFERROR(VLOOKUP(Tableau5[[#This Row],[Numéro]],Tableau3Bandes[],6,0),"")</f>
        <v/>
      </c>
      <c r="R299" s="1" t="str">
        <f>IFERROR(VLOOKUP(Tableau5[[#This Row],[Numéro]],Tableau3Bandes[],7,0),"")</f>
        <v/>
      </c>
      <c r="S299" s="28" t="str">
        <f>IFERROR(VLOOKUP(Tableau5[[#This Row],[Numéro]],TableauClass2025[],3,0),"")</f>
        <v/>
      </c>
      <c r="T299" s="27" t="str">
        <f>IFERROR(VLOOKUP(Tableau5[[#This Row],[Numéro]],TableauCadre[],3,0),"")</f>
        <v/>
      </c>
      <c r="U299" s="1" t="str">
        <f>IFERROR(VLOOKUP(Tableau5[[#This Row],[Numéro]],TableauCadre[],4,0),"")</f>
        <v/>
      </c>
      <c r="V299" s="1" t="str">
        <f>IFERROR(VLOOKUP(Tableau5[[#This Row],[Numéro]],TableauCadre[],5,0),"")</f>
        <v/>
      </c>
      <c r="W299" s="1" t="str">
        <f>IFERROR(VLOOKUP(Tableau5[[#This Row],[Numéro]],TableauCadre[],6,0),"")</f>
        <v/>
      </c>
      <c r="X299" s="28" t="str">
        <f>IFERROR(VLOOKUP(Tableau5[[#This Row],[Numéro]],TableauCadre[],7,0),"")</f>
        <v/>
      </c>
    </row>
    <row r="300" spans="1:24" hidden="1" x14ac:dyDescent="0.25">
      <c r="A300" s="1" t="str">
        <f>IF(double!T297=0,"",double!T297)</f>
        <v>145062 I</v>
      </c>
      <c r="B300" s="1" t="str">
        <f>IF(Tableau5[[#This Row],[Numéro]]="","",double!U297)</f>
        <v>DORKEL DAMIEN</v>
      </c>
      <c r="C300" s="23" t="str">
        <f>double!V297</f>
        <v>11051 – BILLARD CLUB BARISIEN</v>
      </c>
      <c r="D300" s="27" t="str">
        <f>IFERROR(VLOOKUP(Tableau5[[#This Row],[Numéro]],TableauLibre[],3,0),"")</f>
        <v>R3</v>
      </c>
      <c r="E300" s="1">
        <f>IFERROR(VLOOKUP(Tableau5[[#This Row],[Numéro]],TableauLibre[],4,0),"")</f>
        <v>1</v>
      </c>
      <c r="F300" s="1">
        <f>IFERROR(VLOOKUP(Tableau5[[#This Row],[Numéro]],TableauLibre[],5,0),"")</f>
        <v>1.45</v>
      </c>
      <c r="G300" s="1">
        <f>IFERROR(VLOOKUP(Tableau5[[#This Row],[Numéro]],TableauLibre[],6,0),"")</f>
        <v>1.1599999999999999</v>
      </c>
      <c r="H300" s="28">
        <f>IFERROR(VLOOKUP(Tableau5[[#This Row],[Numéro]],TableauLibre[],7,0),"")</f>
        <v>2012</v>
      </c>
      <c r="I300" s="27" t="str">
        <f>IFERROR(VLOOKUP(Tableau5[[#This Row],[Numéro]],TableauBande[],3,0),"")</f>
        <v/>
      </c>
      <c r="J300" s="1" t="str">
        <f>IFERROR(VLOOKUP(Tableau5[[#This Row],[Numéro]],TableauBande[],4,0),"")</f>
        <v/>
      </c>
      <c r="K300" s="1" t="str">
        <f>IFERROR(VLOOKUP(Tableau5[[#This Row],[Numéro]],TableauBande[],5,0),"")</f>
        <v/>
      </c>
      <c r="L300" s="1" t="str">
        <f>IFERROR(VLOOKUP(Tableau5[[#This Row],[Numéro]],TableauBande[],6,0),"")</f>
        <v/>
      </c>
      <c r="M300" s="28" t="str">
        <f>IFERROR(VLOOKUP(Tableau5[[#This Row],[Numéro]],TableauBande[],7,0),"")</f>
        <v/>
      </c>
      <c r="N300" s="1" t="str">
        <f>IFERROR(VLOOKUP(Tableau5[[#This Row],[Numéro]],Tableau3Bandes[],3,0),"")</f>
        <v/>
      </c>
      <c r="O300" s="1" t="str">
        <f>IFERROR(VLOOKUP(Tableau5[[#This Row],[Numéro]],Tableau3Bandes[],4,0),"")</f>
        <v/>
      </c>
      <c r="P300" s="1" t="str">
        <f>IFERROR(VLOOKUP(Tableau5[[#This Row],[Numéro]],Tableau3Bandes[],5,0),"")</f>
        <v/>
      </c>
      <c r="Q300" s="1" t="str">
        <f>IFERROR(VLOOKUP(Tableau5[[#This Row],[Numéro]],Tableau3Bandes[],6,0),"")</f>
        <v/>
      </c>
      <c r="R300" s="1" t="str">
        <f>IFERROR(VLOOKUP(Tableau5[[#This Row],[Numéro]],Tableau3Bandes[],7,0),"")</f>
        <v/>
      </c>
      <c r="S300" s="28" t="str">
        <f>IFERROR(VLOOKUP(Tableau5[[#This Row],[Numéro]],TableauClass2025[],3,0),"")</f>
        <v/>
      </c>
      <c r="T300" s="27" t="str">
        <f>IFERROR(VLOOKUP(Tableau5[[#This Row],[Numéro]],TableauCadre[],3,0),"")</f>
        <v/>
      </c>
      <c r="U300" s="1" t="str">
        <f>IFERROR(VLOOKUP(Tableau5[[#This Row],[Numéro]],TableauCadre[],4,0),"")</f>
        <v/>
      </c>
      <c r="V300" s="1" t="str">
        <f>IFERROR(VLOOKUP(Tableau5[[#This Row],[Numéro]],TableauCadre[],5,0),"")</f>
        <v/>
      </c>
      <c r="W300" s="1" t="str">
        <f>IFERROR(VLOOKUP(Tableau5[[#This Row],[Numéro]],TableauCadre[],6,0),"")</f>
        <v/>
      </c>
      <c r="X300" s="28" t="str">
        <f>IFERROR(VLOOKUP(Tableau5[[#This Row],[Numéro]],TableauCadre[],7,0),"")</f>
        <v/>
      </c>
    </row>
    <row r="301" spans="1:24" hidden="1" x14ac:dyDescent="0.25">
      <c r="A301" s="1" t="str">
        <f>IF(double!T298=0,"",double!T298)</f>
        <v>131655 R</v>
      </c>
      <c r="B301" s="1" t="str">
        <f>IF(Tableau5[[#This Row],[Numéro]]="","",double!U298)</f>
        <v>DORKEL JOEL</v>
      </c>
      <c r="C301" s="23" t="str">
        <f>double!V298</f>
        <v>11051 – BILLARD CLUB BARISIEN</v>
      </c>
      <c r="D301" s="27" t="str">
        <f>IFERROR(VLOOKUP(Tableau5[[#This Row],[Numéro]],TableauLibre[],3,0),"")</f>
        <v>R2</v>
      </c>
      <c r="E301" s="1">
        <f>IFERROR(VLOOKUP(Tableau5[[#This Row],[Numéro]],TableauLibre[],4,0),"")</f>
        <v>1</v>
      </c>
      <c r="F301" s="1">
        <f>IFERROR(VLOOKUP(Tableau5[[#This Row],[Numéro]],TableauLibre[],5,0),"")</f>
        <v>2.87</v>
      </c>
      <c r="G301" s="1">
        <f>IFERROR(VLOOKUP(Tableau5[[#This Row],[Numéro]],TableauLibre[],6,0),"")</f>
        <v>2.2999999999999998</v>
      </c>
      <c r="H301" s="28">
        <f>IFERROR(VLOOKUP(Tableau5[[#This Row],[Numéro]],TableauLibre[],7,0),"")</f>
        <v>2016</v>
      </c>
      <c r="I301" s="27" t="str">
        <f>IFERROR(VLOOKUP(Tableau5[[#This Row],[Numéro]],TableauBande[],3,0),"")</f>
        <v>R1</v>
      </c>
      <c r="J301" s="1">
        <f>IFERROR(VLOOKUP(Tableau5[[#This Row],[Numéro]],TableauBande[],4,0),"")</f>
        <v>1</v>
      </c>
      <c r="K301" s="1">
        <f>IFERROR(VLOOKUP(Tableau5[[#This Row],[Numéro]],TableauBande[],5,0),"")</f>
        <v>1.33</v>
      </c>
      <c r="L301" s="1">
        <f>IFERROR(VLOOKUP(Tableau5[[#This Row],[Numéro]],TableauBande[],6,0),"")</f>
        <v>1.18</v>
      </c>
      <c r="M301" s="28">
        <f>IFERROR(VLOOKUP(Tableau5[[#This Row],[Numéro]],TableauBande[],7,0),"")</f>
        <v>2016</v>
      </c>
      <c r="N301" s="1" t="str">
        <f>IFERROR(VLOOKUP(Tableau5[[#This Row],[Numéro]],Tableau3Bandes[],3,0),"")</f>
        <v xml:space="preserve">R1 </v>
      </c>
      <c r="O301" s="1">
        <f>IFERROR(VLOOKUP(Tableau5[[#This Row],[Numéro]],Tableau3Bandes[],4,0),"")</f>
        <v>1</v>
      </c>
      <c r="P301" s="1">
        <f>IFERROR(VLOOKUP(Tableau5[[#This Row],[Numéro]],Tableau3Bandes[],5,0),"")</f>
        <v>0.23599999999999999</v>
      </c>
      <c r="Q301" s="1">
        <f>IFERROR(VLOOKUP(Tableau5[[#This Row],[Numéro]],Tableau3Bandes[],6,0),"")</f>
        <v>0.20300000000000001</v>
      </c>
      <c r="R301" s="1">
        <f>IFERROR(VLOOKUP(Tableau5[[#This Row],[Numéro]],Tableau3Bandes[],7,0),"")</f>
        <v>2015</v>
      </c>
      <c r="S301" s="28" t="str">
        <f>IFERROR(VLOOKUP(Tableau5[[#This Row],[Numéro]],TableauClass2025[],3,0),"")</f>
        <v/>
      </c>
      <c r="T301" s="27" t="str">
        <f>IFERROR(VLOOKUP(Tableau5[[#This Row],[Numéro]],TableauCadre[],3,0),"")</f>
        <v/>
      </c>
      <c r="U301" s="1" t="str">
        <f>IFERROR(VLOOKUP(Tableau5[[#This Row],[Numéro]],TableauCadre[],4,0),"")</f>
        <v/>
      </c>
      <c r="V301" s="1" t="str">
        <f>IFERROR(VLOOKUP(Tableau5[[#This Row],[Numéro]],TableauCadre[],5,0),"")</f>
        <v/>
      </c>
      <c r="W301" s="1" t="str">
        <f>IFERROR(VLOOKUP(Tableau5[[#This Row],[Numéro]],TableauCadre[],6,0),"")</f>
        <v/>
      </c>
      <c r="X301" s="28" t="str">
        <f>IFERROR(VLOOKUP(Tableau5[[#This Row],[Numéro]],TableauCadre[],7,0),"")</f>
        <v/>
      </c>
    </row>
    <row r="302" spans="1:24" hidden="1" x14ac:dyDescent="0.25">
      <c r="A302" s="1" t="str">
        <f>IF(double!T299=0,"",double!T299)</f>
        <v>156670 T</v>
      </c>
      <c r="B302" s="1" t="str">
        <f>IF(Tableau5[[#This Row],[Numéro]]="","",double!U299)</f>
        <v>DORY MATTEO</v>
      </c>
      <c r="C302" s="23" t="str">
        <f>double!V299</f>
        <v>11078 – BILLARD CLUB DE BRIEY</v>
      </c>
      <c r="D302" s="27" t="str">
        <f>IFERROR(VLOOKUP(Tableau5[[#This Row],[Numéro]],TableauLibre[],3,0),"")</f>
        <v>R4</v>
      </c>
      <c r="E302" s="1">
        <f>IFERROR(VLOOKUP(Tableau5[[#This Row],[Numéro]],TableauLibre[],4,0),"")</f>
        <v>1</v>
      </c>
      <c r="F302" s="1">
        <f>IFERROR(VLOOKUP(Tableau5[[#This Row],[Numéro]],TableauLibre[],5,0),"")</f>
        <v>0.19</v>
      </c>
      <c r="G302" s="1">
        <f>IFERROR(VLOOKUP(Tableau5[[#This Row],[Numéro]],TableauLibre[],6,0),"")</f>
        <v>0.15</v>
      </c>
      <c r="H302" s="28">
        <f>IFERROR(VLOOKUP(Tableau5[[#This Row],[Numéro]],TableauLibre[],7,0),"")</f>
        <v>2016</v>
      </c>
      <c r="I302" s="27" t="str">
        <f>IFERROR(VLOOKUP(Tableau5[[#This Row],[Numéro]],TableauBande[],3,0),"")</f>
        <v/>
      </c>
      <c r="J302" s="1" t="str">
        <f>IFERROR(VLOOKUP(Tableau5[[#This Row],[Numéro]],TableauBande[],4,0),"")</f>
        <v/>
      </c>
      <c r="K302" s="1" t="str">
        <f>IFERROR(VLOOKUP(Tableau5[[#This Row],[Numéro]],TableauBande[],5,0),"")</f>
        <v/>
      </c>
      <c r="L302" s="1" t="str">
        <f>IFERROR(VLOOKUP(Tableau5[[#This Row],[Numéro]],TableauBande[],6,0),"")</f>
        <v/>
      </c>
      <c r="M302" s="28" t="str">
        <f>IFERROR(VLOOKUP(Tableau5[[#This Row],[Numéro]],TableauBande[],7,0),"")</f>
        <v/>
      </c>
      <c r="N302" s="1" t="str">
        <f>IFERROR(VLOOKUP(Tableau5[[#This Row],[Numéro]],Tableau3Bandes[],3,0),"")</f>
        <v/>
      </c>
      <c r="O302" s="1" t="str">
        <f>IFERROR(VLOOKUP(Tableau5[[#This Row],[Numéro]],Tableau3Bandes[],4,0),"")</f>
        <v/>
      </c>
      <c r="P302" s="1" t="str">
        <f>IFERROR(VLOOKUP(Tableau5[[#This Row],[Numéro]],Tableau3Bandes[],5,0),"")</f>
        <v/>
      </c>
      <c r="Q302" s="1" t="str">
        <f>IFERROR(VLOOKUP(Tableau5[[#This Row],[Numéro]],Tableau3Bandes[],6,0),"")</f>
        <v/>
      </c>
      <c r="R302" s="1" t="str">
        <f>IFERROR(VLOOKUP(Tableau5[[#This Row],[Numéro]],Tableau3Bandes[],7,0),"")</f>
        <v/>
      </c>
      <c r="S302" s="28" t="str">
        <f>IFERROR(VLOOKUP(Tableau5[[#This Row],[Numéro]],TableauClass2025[],3,0),"")</f>
        <v/>
      </c>
      <c r="T302" s="27" t="str">
        <f>IFERROR(VLOOKUP(Tableau5[[#This Row],[Numéro]],TableauCadre[],3,0),"")</f>
        <v/>
      </c>
      <c r="U302" s="1" t="str">
        <f>IFERROR(VLOOKUP(Tableau5[[#This Row],[Numéro]],TableauCadre[],4,0),"")</f>
        <v/>
      </c>
      <c r="V302" s="1" t="str">
        <f>IFERROR(VLOOKUP(Tableau5[[#This Row],[Numéro]],TableauCadre[],5,0),"")</f>
        <v/>
      </c>
      <c r="W302" s="1" t="str">
        <f>IFERROR(VLOOKUP(Tableau5[[#This Row],[Numéro]],TableauCadre[],6,0),"")</f>
        <v/>
      </c>
      <c r="X302" s="28" t="str">
        <f>IFERROR(VLOOKUP(Tableau5[[#This Row],[Numéro]],TableauCadre[],7,0),"")</f>
        <v/>
      </c>
    </row>
    <row r="303" spans="1:24" hidden="1" x14ac:dyDescent="0.25">
      <c r="A303" s="1" t="str">
        <f>IF(double!T300=0,"",double!T300)</f>
        <v>140748 K</v>
      </c>
      <c r="B303" s="1" t="str">
        <f>IF(Tableau5[[#This Row],[Numéro]]="","",double!U300)</f>
        <v>DOS SANTOS DYLAN</v>
      </c>
      <c r="C303" s="23" t="str">
        <f>double!V300</f>
        <v>11050 – BILLARD CLUB SAINT MIHIEL</v>
      </c>
      <c r="D303" s="27" t="str">
        <f>IFERROR(VLOOKUP(Tableau5[[#This Row],[Numéro]],TableauLibre[],3,0),"")</f>
        <v>R3</v>
      </c>
      <c r="E303" s="1">
        <f>IFERROR(VLOOKUP(Tableau5[[#This Row],[Numéro]],TableauLibre[],4,0),"")</f>
        <v>1</v>
      </c>
      <c r="F303" s="1">
        <f>IFERROR(VLOOKUP(Tableau5[[#This Row],[Numéro]],TableauLibre[],5,0),"")</f>
        <v>1.94</v>
      </c>
      <c r="G303" s="1">
        <f>IFERROR(VLOOKUP(Tableau5[[#This Row],[Numéro]],TableauLibre[],6,0),"")</f>
        <v>1.55</v>
      </c>
      <c r="H303" s="28">
        <f>IFERROR(VLOOKUP(Tableau5[[#This Row],[Numéro]],TableauLibre[],7,0),"")</f>
        <v>2025</v>
      </c>
      <c r="I303" s="27" t="str">
        <f>IFERROR(VLOOKUP(Tableau5[[#This Row],[Numéro]],TableauBande[],3,0),"")</f>
        <v/>
      </c>
      <c r="J303" s="1" t="str">
        <f>IFERROR(VLOOKUP(Tableau5[[#This Row],[Numéro]],TableauBande[],4,0),"")</f>
        <v/>
      </c>
      <c r="K303" s="1" t="str">
        <f>IFERROR(VLOOKUP(Tableau5[[#This Row],[Numéro]],TableauBande[],5,0),"")</f>
        <v/>
      </c>
      <c r="L303" s="1" t="str">
        <f>IFERROR(VLOOKUP(Tableau5[[#This Row],[Numéro]],TableauBande[],6,0),"")</f>
        <v/>
      </c>
      <c r="M303" s="28" t="str">
        <f>IFERROR(VLOOKUP(Tableau5[[#This Row],[Numéro]],TableauBande[],7,0),"")</f>
        <v/>
      </c>
      <c r="N303" s="1" t="str">
        <f>IFERROR(VLOOKUP(Tableau5[[#This Row],[Numéro]],Tableau3Bandes[],3,0),"")</f>
        <v xml:space="preserve">N3 </v>
      </c>
      <c r="O303" s="1">
        <f>IFERROR(VLOOKUP(Tableau5[[#This Row],[Numéro]],Tableau3Bandes[],4,0),"")</f>
        <v>1</v>
      </c>
      <c r="P303" s="1">
        <f>IFERROR(VLOOKUP(Tableau5[[#This Row],[Numéro]],Tableau3Bandes[],5,0),"")</f>
        <v>0.52600000000000002</v>
      </c>
      <c r="Q303" s="1">
        <f>IFERROR(VLOOKUP(Tableau5[[#This Row],[Numéro]],Tableau3Bandes[],6,0),"")</f>
        <v>0.45200000000000001</v>
      </c>
      <c r="R303" s="1">
        <f>IFERROR(VLOOKUP(Tableau5[[#This Row],[Numéro]],Tableau3Bandes[],7,0),"")</f>
        <v>2025</v>
      </c>
      <c r="S303" s="28">
        <f>IFERROR(VLOOKUP(Tableau5[[#This Row],[Numéro]],TableauClass2025[],3,0),"")</f>
        <v>496</v>
      </c>
      <c r="T303" s="27" t="str">
        <f>IFERROR(VLOOKUP(Tableau5[[#This Row],[Numéro]],TableauCadre[],3,0),"")</f>
        <v/>
      </c>
      <c r="U303" s="1" t="str">
        <f>IFERROR(VLOOKUP(Tableau5[[#This Row],[Numéro]],TableauCadre[],4,0),"")</f>
        <v/>
      </c>
      <c r="V303" s="1" t="str">
        <f>IFERROR(VLOOKUP(Tableau5[[#This Row],[Numéro]],TableauCadre[],5,0),"")</f>
        <v/>
      </c>
      <c r="W303" s="1" t="str">
        <f>IFERROR(VLOOKUP(Tableau5[[#This Row],[Numéro]],TableauCadre[],6,0),"")</f>
        <v/>
      </c>
      <c r="X303" s="28" t="str">
        <f>IFERROR(VLOOKUP(Tableau5[[#This Row],[Numéro]],TableauCadre[],7,0),"")</f>
        <v/>
      </c>
    </row>
    <row r="304" spans="1:24" hidden="1" x14ac:dyDescent="0.25">
      <c r="A304" s="1" t="str">
        <f>IF(double!T301=0,"",double!T301)</f>
        <v>182010 M</v>
      </c>
      <c r="B304" s="1" t="str">
        <f>IF(Tableau5[[#This Row],[Numéro]]="","",double!U301)</f>
        <v>DOUCET NATHAN</v>
      </c>
      <c r="C304" s="23" t="str">
        <f>double!V301</f>
        <v>11027 – ASS. SPORT. LAXOVIENNE DE BILLARD</v>
      </c>
      <c r="D304" s="27" t="str">
        <f>IFERROR(VLOOKUP(Tableau5[[#This Row],[Numéro]],TableauLibre[],3,0),"")</f>
        <v xml:space="preserve">R4 </v>
      </c>
      <c r="E304" s="1">
        <f>IFERROR(VLOOKUP(Tableau5[[#This Row],[Numéro]],TableauLibre[],4,0),"")</f>
        <v>1</v>
      </c>
      <c r="F304" s="1">
        <f>IFERROR(VLOOKUP(Tableau5[[#This Row],[Numéro]],TableauLibre[],5,0),"")</f>
        <v>0.71</v>
      </c>
      <c r="G304" s="1">
        <f>IFERROR(VLOOKUP(Tableau5[[#This Row],[Numéro]],TableauLibre[],6,0),"")</f>
        <v>0.56999999999999995</v>
      </c>
      <c r="H304" s="28">
        <f>IFERROR(VLOOKUP(Tableau5[[#This Row],[Numéro]],TableauLibre[],7,0),"")</f>
        <v>2025</v>
      </c>
      <c r="I304" s="27" t="str">
        <f>IFERROR(VLOOKUP(Tableau5[[#This Row],[Numéro]],TableauBande[],3,0),"")</f>
        <v/>
      </c>
      <c r="J304" s="1" t="str">
        <f>IFERROR(VLOOKUP(Tableau5[[#This Row],[Numéro]],TableauBande[],4,0),"")</f>
        <v/>
      </c>
      <c r="K304" s="1" t="str">
        <f>IFERROR(VLOOKUP(Tableau5[[#This Row],[Numéro]],TableauBande[],5,0),"")</f>
        <v/>
      </c>
      <c r="L304" s="1" t="str">
        <f>IFERROR(VLOOKUP(Tableau5[[#This Row],[Numéro]],TableauBande[],6,0),"")</f>
        <v/>
      </c>
      <c r="M304" s="28" t="str">
        <f>IFERROR(VLOOKUP(Tableau5[[#This Row],[Numéro]],TableauBande[],7,0),"")</f>
        <v/>
      </c>
      <c r="N304" s="1" t="str">
        <f>IFERROR(VLOOKUP(Tableau5[[#This Row],[Numéro]],Tableau3Bandes[],3,0),"")</f>
        <v/>
      </c>
      <c r="O304" s="1" t="str">
        <f>IFERROR(VLOOKUP(Tableau5[[#This Row],[Numéro]],Tableau3Bandes[],4,0),"")</f>
        <v/>
      </c>
      <c r="P304" s="1" t="str">
        <f>IFERROR(VLOOKUP(Tableau5[[#This Row],[Numéro]],Tableau3Bandes[],5,0),"")</f>
        <v/>
      </c>
      <c r="Q304" s="1" t="str">
        <f>IFERROR(VLOOKUP(Tableau5[[#This Row],[Numéro]],Tableau3Bandes[],6,0),"")</f>
        <v/>
      </c>
      <c r="R304" s="1" t="str">
        <f>IFERROR(VLOOKUP(Tableau5[[#This Row],[Numéro]],Tableau3Bandes[],7,0),"")</f>
        <v/>
      </c>
      <c r="S304" s="28" t="str">
        <f>IFERROR(VLOOKUP(Tableau5[[#This Row],[Numéro]],TableauClass2025[],3,0),"")</f>
        <v/>
      </c>
      <c r="T304" s="27" t="str">
        <f>IFERROR(VLOOKUP(Tableau5[[#This Row],[Numéro]],TableauCadre[],3,0),"")</f>
        <v/>
      </c>
      <c r="U304" s="1" t="str">
        <f>IFERROR(VLOOKUP(Tableau5[[#This Row],[Numéro]],TableauCadre[],4,0),"")</f>
        <v/>
      </c>
      <c r="V304" s="1" t="str">
        <f>IFERROR(VLOOKUP(Tableau5[[#This Row],[Numéro]],TableauCadre[],5,0),"")</f>
        <v/>
      </c>
      <c r="W304" s="1" t="str">
        <f>IFERROR(VLOOKUP(Tableau5[[#This Row],[Numéro]],TableauCadre[],6,0),"")</f>
        <v/>
      </c>
      <c r="X304" s="28" t="str">
        <f>IFERROR(VLOOKUP(Tableau5[[#This Row],[Numéro]],TableauCadre[],7,0),"")</f>
        <v/>
      </c>
    </row>
    <row r="305" spans="1:24" hidden="1" x14ac:dyDescent="0.25">
      <c r="A305" s="1" t="str">
        <f>IF(double!T302=0,"",double!T302)</f>
        <v>011729 D</v>
      </c>
      <c r="B305" s="1" t="str">
        <f>IF(Tableau5[[#This Row],[Numéro]]="","",double!U302)</f>
        <v>DOUDOUX GEORGES</v>
      </c>
      <c r="C305" s="23" t="str">
        <f>double!V302</f>
        <v>05001 – ACAD.CHARLEVILLE-MEZIERES</v>
      </c>
      <c r="D305" s="27" t="str">
        <f>IFERROR(VLOOKUP(Tableau5[[#This Row],[Numéro]],TableauLibre[],3,0),"")</f>
        <v>N3</v>
      </c>
      <c r="E305" s="1">
        <f>IFERROR(VLOOKUP(Tableau5[[#This Row],[Numéro]],TableauLibre[],4,0),"")</f>
        <v>1</v>
      </c>
      <c r="F305" s="1">
        <f>IFERROR(VLOOKUP(Tableau5[[#This Row],[Numéro]],TableauLibre[],5,0),"")</f>
        <v>6.38</v>
      </c>
      <c r="G305" s="1">
        <f>IFERROR(VLOOKUP(Tableau5[[#This Row],[Numéro]],TableauLibre[],6,0),"")</f>
        <v>5.0999999999999996</v>
      </c>
      <c r="H305" s="28">
        <f>IFERROR(VLOOKUP(Tableau5[[#This Row],[Numéro]],TableauLibre[],7,0),"")</f>
        <v>2020</v>
      </c>
      <c r="I305" s="27" t="str">
        <f>IFERROR(VLOOKUP(Tableau5[[#This Row],[Numéro]],TableauBande[],3,0),"")</f>
        <v>R1</v>
      </c>
      <c r="J305" s="1">
        <f>IFERROR(VLOOKUP(Tableau5[[#This Row],[Numéro]],TableauBande[],4,0),"")</f>
        <v>1</v>
      </c>
      <c r="K305" s="1">
        <f>IFERROR(VLOOKUP(Tableau5[[#This Row],[Numéro]],TableauBande[],5,0),"")</f>
        <v>1.43</v>
      </c>
      <c r="L305" s="1">
        <f>IFERROR(VLOOKUP(Tableau5[[#This Row],[Numéro]],TableauBande[],6,0),"")</f>
        <v>1.27</v>
      </c>
      <c r="M305" s="28">
        <f>IFERROR(VLOOKUP(Tableau5[[#This Row],[Numéro]],TableauBande[],7,0),"")</f>
        <v>2020</v>
      </c>
      <c r="N305" s="1" t="str">
        <f>IFERROR(VLOOKUP(Tableau5[[#This Row],[Numéro]],Tableau3Bandes[],3,0),"")</f>
        <v>N3</v>
      </c>
      <c r="O305" s="1">
        <f>IFERROR(VLOOKUP(Tableau5[[#This Row],[Numéro]],Tableau3Bandes[],4,0),"")</f>
        <v>1</v>
      </c>
      <c r="P305" s="1">
        <f>IFERROR(VLOOKUP(Tableau5[[#This Row],[Numéro]],Tableau3Bandes[],5,0),"")</f>
        <v>0.497</v>
      </c>
      <c r="Q305" s="1">
        <f>IFERROR(VLOOKUP(Tableau5[[#This Row],[Numéro]],Tableau3Bandes[],6,0),"")</f>
        <v>0.42699999999999999</v>
      </c>
      <c r="R305" s="1">
        <f>IFERROR(VLOOKUP(Tableau5[[#This Row],[Numéro]],Tableau3Bandes[],7,0),"")</f>
        <v>2023</v>
      </c>
      <c r="S305" s="28" t="str">
        <f>IFERROR(VLOOKUP(Tableau5[[#This Row],[Numéro]],TableauClass2025[],3,0),"")</f>
        <v/>
      </c>
      <c r="T305" s="27" t="str">
        <f>IFERROR(VLOOKUP(Tableau5[[#This Row],[Numéro]],TableauCadre[],3,0),"")</f>
        <v>N3</v>
      </c>
      <c r="U305" s="1">
        <f>IFERROR(VLOOKUP(Tableau5[[#This Row],[Numéro]],TableauCadre[],4,0),"")</f>
        <v>1</v>
      </c>
      <c r="V305" s="1">
        <f>IFERROR(VLOOKUP(Tableau5[[#This Row],[Numéro]],TableauCadre[],5,0),"")</f>
        <v>4.8</v>
      </c>
      <c r="W305" s="1">
        <f>IFERROR(VLOOKUP(Tableau5[[#This Row],[Numéro]],TableauCadre[],6,0),"")</f>
        <v>3.84</v>
      </c>
      <c r="X305" s="28">
        <f>IFERROR(VLOOKUP(Tableau5[[#This Row],[Numéro]],TableauCadre[],7,0),"")</f>
        <v>2020</v>
      </c>
    </row>
    <row r="306" spans="1:24" hidden="1" x14ac:dyDescent="0.25">
      <c r="A306" s="1" t="str">
        <f>IF(double!T303=0,"",double!T303)</f>
        <v>122982 C</v>
      </c>
      <c r="B306" s="1" t="str">
        <f>IF(Tableau5[[#This Row],[Numéro]]="","",double!U303)</f>
        <v>DOUINE MICHEL</v>
      </c>
      <c r="C306" s="23" t="str">
        <f>double!V303</f>
        <v>05028 – BILLARD CLUB DE MARIGNY ST FLAVY</v>
      </c>
      <c r="D306" s="27" t="str">
        <f>IFERROR(VLOOKUP(Tableau5[[#This Row],[Numéro]],TableauLibre[],3,0),"")</f>
        <v>R3</v>
      </c>
      <c r="E306" s="1">
        <f>IFERROR(VLOOKUP(Tableau5[[#This Row],[Numéro]],TableauLibre[],4,0),"")</f>
        <v>1</v>
      </c>
      <c r="F306" s="1">
        <f>IFERROR(VLOOKUP(Tableau5[[#This Row],[Numéro]],TableauLibre[],5,0),"")</f>
        <v>1.56</v>
      </c>
      <c r="G306" s="1">
        <f>IFERROR(VLOOKUP(Tableau5[[#This Row],[Numéro]],TableauLibre[],6,0),"")</f>
        <v>1.24</v>
      </c>
      <c r="H306" s="28">
        <f>IFERROR(VLOOKUP(Tableau5[[#This Row],[Numéro]],TableauLibre[],7,0),"")</f>
        <v>2025</v>
      </c>
      <c r="I306" s="27" t="str">
        <f>IFERROR(VLOOKUP(Tableau5[[#This Row],[Numéro]],TableauBande[],3,0),"")</f>
        <v xml:space="preserve">R2 </v>
      </c>
      <c r="J306" s="1">
        <f>IFERROR(VLOOKUP(Tableau5[[#This Row],[Numéro]],TableauBande[],4,0),"")</f>
        <v>1</v>
      </c>
      <c r="K306" s="1">
        <f>IFERROR(VLOOKUP(Tableau5[[#This Row],[Numéro]],TableauBande[],5,0),"")</f>
        <v>1.0900000000000001</v>
      </c>
      <c r="L306" s="1">
        <f>IFERROR(VLOOKUP(Tableau5[[#This Row],[Numéro]],TableauBande[],6,0),"")</f>
        <v>0.97</v>
      </c>
      <c r="M306" s="28">
        <f>IFERROR(VLOOKUP(Tableau5[[#This Row],[Numéro]],TableauBande[],7,0),"")</f>
        <v>2011</v>
      </c>
      <c r="N306" s="1" t="str">
        <f>IFERROR(VLOOKUP(Tableau5[[#This Row],[Numéro]],Tableau3Bandes[],3,0),"")</f>
        <v>R1</v>
      </c>
      <c r="O306" s="1">
        <f>IFERROR(VLOOKUP(Tableau5[[#This Row],[Numéro]],Tableau3Bandes[],4,0),"")</f>
        <v>1</v>
      </c>
      <c r="P306" s="1">
        <f>IFERROR(VLOOKUP(Tableau5[[#This Row],[Numéro]],Tableau3Bandes[],5,0),"")</f>
        <v>0.26</v>
      </c>
      <c r="Q306" s="1">
        <f>IFERROR(VLOOKUP(Tableau5[[#This Row],[Numéro]],Tableau3Bandes[],6,0),"")</f>
        <v>0.224</v>
      </c>
      <c r="R306" s="1">
        <f>IFERROR(VLOOKUP(Tableau5[[#This Row],[Numéro]],Tableau3Bandes[],7,0),"")</f>
        <v>2018</v>
      </c>
      <c r="S306" s="28" t="str">
        <f>IFERROR(VLOOKUP(Tableau5[[#This Row],[Numéro]],TableauClass2025[],3,0),"")</f>
        <v/>
      </c>
      <c r="T306" s="27" t="str">
        <f>IFERROR(VLOOKUP(Tableau5[[#This Row],[Numéro]],TableauCadre[],3,0),"")</f>
        <v>R1</v>
      </c>
      <c r="U306" s="1">
        <f>IFERROR(VLOOKUP(Tableau5[[#This Row],[Numéro]],TableauCadre[],4,0),"")</f>
        <v>1</v>
      </c>
      <c r="V306" s="1">
        <f>IFERROR(VLOOKUP(Tableau5[[#This Row],[Numéro]],TableauCadre[],5,0),"")</f>
        <v>1.55</v>
      </c>
      <c r="W306" s="1">
        <f>IFERROR(VLOOKUP(Tableau5[[#This Row],[Numéro]],TableauCadre[],6,0),"")</f>
        <v>1.24</v>
      </c>
      <c r="X306" s="28">
        <f>IFERROR(VLOOKUP(Tableau5[[#This Row],[Numéro]],TableauCadre[],7,0),"")</f>
        <v>2014</v>
      </c>
    </row>
    <row r="307" spans="1:24" hidden="1" x14ac:dyDescent="0.25">
      <c r="A307" s="1" t="str">
        <f>IF(double!T304=0,"",double!T304)</f>
        <v>166746 W</v>
      </c>
      <c r="B307" s="1" t="str">
        <f>IF(Tableau5[[#This Row],[Numéro]]="","",double!U304)</f>
        <v>DOURIN FRANCIS</v>
      </c>
      <c r="C307" s="23" t="str">
        <f>double!V304</f>
        <v>05034 – BILLARD TROYES AGGLO</v>
      </c>
      <c r="D307" s="27" t="str">
        <f>IFERROR(VLOOKUP(Tableau5[[#This Row],[Numéro]],TableauLibre[],3,0),"")</f>
        <v>R2</v>
      </c>
      <c r="E307" s="1">
        <f>IFERROR(VLOOKUP(Tableau5[[#This Row],[Numéro]],TableauLibre[],4,0),"")</f>
        <v>1</v>
      </c>
      <c r="F307" s="1">
        <f>IFERROR(VLOOKUP(Tableau5[[#This Row],[Numéro]],TableauLibre[],5,0),"")</f>
        <v>2.37</v>
      </c>
      <c r="G307" s="1">
        <f>IFERROR(VLOOKUP(Tableau5[[#This Row],[Numéro]],TableauLibre[],6,0),"")</f>
        <v>1.89</v>
      </c>
      <c r="H307" s="28">
        <f>IFERROR(VLOOKUP(Tableau5[[#This Row],[Numéro]],TableauLibre[],7,0),"")</f>
        <v>2025</v>
      </c>
      <c r="I307" s="27" t="str">
        <f>IFERROR(VLOOKUP(Tableau5[[#This Row],[Numéro]],TableauBande[],3,0),"")</f>
        <v xml:space="preserve">R2 </v>
      </c>
      <c r="J307" s="1">
        <f>IFERROR(VLOOKUP(Tableau5[[#This Row],[Numéro]],TableauBande[],4,0),"")</f>
        <v>1</v>
      </c>
      <c r="K307" s="1">
        <f>IFERROR(VLOOKUP(Tableau5[[#This Row],[Numéro]],TableauBande[],5,0),"")</f>
        <v>1.03</v>
      </c>
      <c r="L307" s="1">
        <f>IFERROR(VLOOKUP(Tableau5[[#This Row],[Numéro]],TableauBande[],6,0),"")</f>
        <v>0.92</v>
      </c>
      <c r="M307" s="28">
        <f>IFERROR(VLOOKUP(Tableau5[[#This Row],[Numéro]],TableauBande[],7,0),"")</f>
        <v>2025</v>
      </c>
      <c r="N307" s="1" t="str">
        <f>IFERROR(VLOOKUP(Tableau5[[#This Row],[Numéro]],Tableau3Bandes[],3,0),"")</f>
        <v>R1</v>
      </c>
      <c r="O307" s="1">
        <f>IFERROR(VLOOKUP(Tableau5[[#This Row],[Numéro]],Tableau3Bandes[],4,0),"")</f>
        <v>1</v>
      </c>
      <c r="P307" s="1">
        <f>IFERROR(VLOOKUP(Tableau5[[#This Row],[Numéro]],Tableau3Bandes[],5,0),"")</f>
        <v>0.26400000000000001</v>
      </c>
      <c r="Q307" s="1">
        <f>IFERROR(VLOOKUP(Tableau5[[#This Row],[Numéro]],Tableau3Bandes[],6,0),"")</f>
        <v>0.22700000000000001</v>
      </c>
      <c r="R307" s="1">
        <f>IFERROR(VLOOKUP(Tableau5[[#This Row],[Numéro]],Tableau3Bandes[],7,0),"")</f>
        <v>2025</v>
      </c>
      <c r="S307" s="28">
        <f>IFERROR(VLOOKUP(Tableau5[[#This Row],[Numéro]],TableauClass2025[],3,0),"")</f>
        <v>210</v>
      </c>
      <c r="T307" s="27" t="str">
        <f>IFERROR(VLOOKUP(Tableau5[[#This Row],[Numéro]],TableauCadre[],3,0),"")</f>
        <v>R1</v>
      </c>
      <c r="U307" s="1">
        <f>IFERROR(VLOOKUP(Tableau5[[#This Row],[Numéro]],TableauCadre[],4,0),"")</f>
        <v>1</v>
      </c>
      <c r="V307" s="1">
        <f>IFERROR(VLOOKUP(Tableau5[[#This Row],[Numéro]],TableauCadre[],5,0),"")</f>
        <v>1.96</v>
      </c>
      <c r="W307" s="1">
        <f>IFERROR(VLOOKUP(Tableau5[[#This Row],[Numéro]],TableauCadre[],6,0),"")</f>
        <v>1.56</v>
      </c>
      <c r="X307" s="28">
        <f>IFERROR(VLOOKUP(Tableau5[[#This Row],[Numéro]],TableauCadre[],7,0),"")</f>
        <v>2025</v>
      </c>
    </row>
    <row r="308" spans="1:24" hidden="1" x14ac:dyDescent="0.25">
      <c r="A308" s="1" t="str">
        <f>IF(double!T305=0,"",double!T305)</f>
        <v>112375 D</v>
      </c>
      <c r="B308" s="1" t="str">
        <f>IF(Tableau5[[#This Row],[Numéro]]="","",double!U305)</f>
        <v>DRAN ALAIN</v>
      </c>
      <c r="C308" s="23" t="str">
        <f>double!V305</f>
        <v>11042 – BILLARD CLUB STEPHANOIS</v>
      </c>
      <c r="D308" s="27" t="str">
        <f>IFERROR(VLOOKUP(Tableau5[[#This Row],[Numéro]],TableauLibre[],3,0),"")</f>
        <v>R3</v>
      </c>
      <c r="E308" s="1">
        <f>IFERROR(VLOOKUP(Tableau5[[#This Row],[Numéro]],TableauLibre[],4,0),"")</f>
        <v>1</v>
      </c>
      <c r="F308" s="1">
        <f>IFERROR(VLOOKUP(Tableau5[[#This Row],[Numéro]],TableauLibre[],5,0),"")</f>
        <v>1.99</v>
      </c>
      <c r="G308" s="1">
        <f>IFERROR(VLOOKUP(Tableau5[[#This Row],[Numéro]],TableauLibre[],6,0),"")</f>
        <v>1.59</v>
      </c>
      <c r="H308" s="28">
        <f>IFERROR(VLOOKUP(Tableau5[[#This Row],[Numéro]],TableauLibre[],7,0),"")</f>
        <v>2025</v>
      </c>
      <c r="I308" s="27" t="str">
        <f>IFERROR(VLOOKUP(Tableau5[[#This Row],[Numéro]],TableauBande[],3,0),"")</f>
        <v>R1</v>
      </c>
      <c r="J308" s="1">
        <f>IFERROR(VLOOKUP(Tableau5[[#This Row],[Numéro]],TableauBande[],4,0),"")</f>
        <v>1</v>
      </c>
      <c r="K308" s="1">
        <f>IFERROR(VLOOKUP(Tableau5[[#This Row],[Numéro]],TableauBande[],5,0),"")</f>
        <v>1.18</v>
      </c>
      <c r="L308" s="1">
        <f>IFERROR(VLOOKUP(Tableau5[[#This Row],[Numéro]],TableauBande[],6,0),"")</f>
        <v>1.05</v>
      </c>
      <c r="M308" s="28">
        <f>IFERROR(VLOOKUP(Tableau5[[#This Row],[Numéro]],TableauBande[],7,0),"")</f>
        <v>2025</v>
      </c>
      <c r="N308" s="1" t="str">
        <f>IFERROR(VLOOKUP(Tableau5[[#This Row],[Numéro]],Tableau3Bandes[],3,0),"")</f>
        <v>R1</v>
      </c>
      <c r="O308" s="1">
        <f>IFERROR(VLOOKUP(Tableau5[[#This Row],[Numéro]],Tableau3Bandes[],4,0),"")</f>
        <v>1</v>
      </c>
      <c r="P308" s="1">
        <f>IFERROR(VLOOKUP(Tableau5[[#This Row],[Numéro]],Tableau3Bandes[],5,0),"")</f>
        <v>0.33100000000000002</v>
      </c>
      <c r="Q308" s="1">
        <f>IFERROR(VLOOKUP(Tableau5[[#This Row],[Numéro]],Tableau3Bandes[],6,0),"")</f>
        <v>0.28499999999999998</v>
      </c>
      <c r="R308" s="1">
        <f>IFERROR(VLOOKUP(Tableau5[[#This Row],[Numéro]],Tableau3Bandes[],7,0),"")</f>
        <v>2025</v>
      </c>
      <c r="S308" s="28">
        <f>IFERROR(VLOOKUP(Tableau5[[#This Row],[Numéro]],TableauClass2025[],3,0),"")</f>
        <v>281</v>
      </c>
      <c r="T308" s="27" t="str">
        <f>IFERROR(VLOOKUP(Tableau5[[#This Row],[Numéro]],TableauCadre[],3,0),"")</f>
        <v>R1</v>
      </c>
      <c r="U308" s="1">
        <f>IFERROR(VLOOKUP(Tableau5[[#This Row],[Numéro]],TableauCadre[],4,0),"")</f>
        <v>1</v>
      </c>
      <c r="V308" s="1">
        <f>IFERROR(VLOOKUP(Tableau5[[#This Row],[Numéro]],TableauCadre[],5,0),"")</f>
        <v>1.81</v>
      </c>
      <c r="W308" s="1">
        <f>IFERROR(VLOOKUP(Tableau5[[#This Row],[Numéro]],TableauCadre[],6,0),"")</f>
        <v>1.45</v>
      </c>
      <c r="X308" s="28">
        <f>IFERROR(VLOOKUP(Tableau5[[#This Row],[Numéro]],TableauCadre[],7,0),"")</f>
        <v>2018</v>
      </c>
    </row>
    <row r="309" spans="1:24" hidden="1" x14ac:dyDescent="0.25">
      <c r="A309" s="1" t="str">
        <f>IF(double!T306=0,"",double!T306)</f>
        <v>015521 Z</v>
      </c>
      <c r="B309" s="1" t="str">
        <f>IF(Tableau5[[#This Row],[Numéro]]="","",double!U306)</f>
        <v>DRAN JULIEN</v>
      </c>
      <c r="C309" s="23" t="str">
        <f>double!V306</f>
        <v>11042 – BILLARD CLUB STEPHANOIS</v>
      </c>
      <c r="D309" s="27" t="str">
        <f>IFERROR(VLOOKUP(Tableau5[[#This Row],[Numéro]],TableauLibre[],3,0),"")</f>
        <v>N1</v>
      </c>
      <c r="E309" s="1">
        <f>IFERROR(VLOOKUP(Tableau5[[#This Row],[Numéro]],TableauLibre[],4,0),"")</f>
        <v>1</v>
      </c>
      <c r="F309" s="1" t="str">
        <f>IFERROR(VLOOKUP(Tableau5[[#This Row],[Numéro]],TableauLibre[],5,0),"")</f>
        <v>—</v>
      </c>
      <c r="G309" s="1">
        <f>IFERROR(VLOOKUP(Tableau5[[#This Row],[Numéro]],TableauLibre[],6,0),"")</f>
        <v>16.21</v>
      </c>
      <c r="H309" s="28">
        <f>IFERROR(VLOOKUP(Tableau5[[#This Row],[Numéro]],TableauLibre[],7,0),"")</f>
        <v>2015</v>
      </c>
      <c r="I309" s="27" t="str">
        <f>IFERROR(VLOOKUP(Tableau5[[#This Row],[Numéro]],TableauBande[],3,0),"")</f>
        <v xml:space="preserve">N2 </v>
      </c>
      <c r="J309" s="1">
        <f>IFERROR(VLOOKUP(Tableau5[[#This Row],[Numéro]],TableauBande[],4,0),"")</f>
        <v>1</v>
      </c>
      <c r="K309" s="1" t="str">
        <f>IFERROR(VLOOKUP(Tableau5[[#This Row],[Numéro]],TableauBande[],5,0),"")</f>
        <v>—</v>
      </c>
      <c r="L309" s="1">
        <f>IFERROR(VLOOKUP(Tableau5[[#This Row],[Numéro]],TableauBande[],6,0),"")</f>
        <v>2.62</v>
      </c>
      <c r="M309" s="28">
        <f>IFERROR(VLOOKUP(Tableau5[[#This Row],[Numéro]],TableauBande[],7,0),"")</f>
        <v>2016</v>
      </c>
      <c r="N309" s="1" t="str">
        <f>IFERROR(VLOOKUP(Tableau5[[#This Row],[Numéro]],Tableau3Bandes[],3,0),"")</f>
        <v>N2</v>
      </c>
      <c r="O309" s="1">
        <f>IFERROR(VLOOKUP(Tableau5[[#This Row],[Numéro]],Tableau3Bandes[],4,0),"")</f>
        <v>1</v>
      </c>
      <c r="P309" s="1" t="str">
        <f>IFERROR(VLOOKUP(Tableau5[[#This Row],[Numéro]],Tableau3Bandes[],5,0),"")</f>
        <v>—</v>
      </c>
      <c r="Q309" s="1">
        <f>IFERROR(VLOOKUP(Tableau5[[#This Row],[Numéro]],Tableau3Bandes[],6,0),"")</f>
        <v>0.54500000000000004</v>
      </c>
      <c r="R309" s="1">
        <f>IFERROR(VLOOKUP(Tableau5[[#This Row],[Numéro]],Tableau3Bandes[],7,0),"")</f>
        <v>2025</v>
      </c>
      <c r="S309" s="28">
        <f>IFERROR(VLOOKUP(Tableau5[[#This Row],[Numéro]],TableauClass2025[],3,0),"")</f>
        <v>575</v>
      </c>
      <c r="T309" s="27" t="str">
        <f>IFERROR(VLOOKUP(Tableau5[[#This Row],[Numéro]],TableauCadre[],3,0),"")</f>
        <v>N2</v>
      </c>
      <c r="U309" s="1">
        <f>IFERROR(VLOOKUP(Tableau5[[#This Row],[Numéro]],TableauCadre[],4,0),"")</f>
        <v>1</v>
      </c>
      <c r="V309" s="1" t="str">
        <f>IFERROR(VLOOKUP(Tableau5[[#This Row],[Numéro]],TableauCadre[],5,0),"")</f>
        <v>—</v>
      </c>
      <c r="W309" s="1">
        <f>IFERROR(VLOOKUP(Tableau5[[#This Row],[Numéro]],TableauCadre[],6,0),"")</f>
        <v>8.7799999999999994</v>
      </c>
      <c r="X309" s="28">
        <f>IFERROR(VLOOKUP(Tableau5[[#This Row],[Numéro]],TableauCadre[],7,0),"")</f>
        <v>2025</v>
      </c>
    </row>
    <row r="310" spans="1:24" hidden="1" x14ac:dyDescent="0.25">
      <c r="A310" s="1" t="str">
        <f>IF(double!T307=0,"",double!T307)</f>
        <v>118949 Z</v>
      </c>
      <c r="B310" s="1" t="str">
        <f>IF(Tableau5[[#This Row],[Numéro]]="","",double!U307)</f>
        <v>DRIANT ROGER</v>
      </c>
      <c r="C310" s="23" t="str">
        <f>double!V307</f>
        <v>11022 – ACADEMIE DE BILLARD SAINT-MAX / NANCY</v>
      </c>
      <c r="D310" s="27" t="str">
        <f>IFERROR(VLOOKUP(Tableau5[[#This Row],[Numéro]],TableauLibre[],3,0),"")</f>
        <v>R3</v>
      </c>
      <c r="E310" s="1">
        <f>IFERROR(VLOOKUP(Tableau5[[#This Row],[Numéro]],TableauLibre[],4,0),"")</f>
        <v>1</v>
      </c>
      <c r="F310" s="1">
        <f>IFERROR(VLOOKUP(Tableau5[[#This Row],[Numéro]],TableauLibre[],5,0),"")</f>
        <v>1.51</v>
      </c>
      <c r="G310" s="1">
        <f>IFERROR(VLOOKUP(Tableau5[[#This Row],[Numéro]],TableauLibre[],6,0),"")</f>
        <v>1.21</v>
      </c>
      <c r="H310" s="28">
        <f>IFERROR(VLOOKUP(Tableau5[[#This Row],[Numéro]],TableauLibre[],7,0),"")</f>
        <v>2014</v>
      </c>
      <c r="I310" s="27" t="str">
        <f>IFERROR(VLOOKUP(Tableau5[[#This Row],[Numéro]],TableauBande[],3,0),"")</f>
        <v/>
      </c>
      <c r="J310" s="1" t="str">
        <f>IFERROR(VLOOKUP(Tableau5[[#This Row],[Numéro]],TableauBande[],4,0),"")</f>
        <v/>
      </c>
      <c r="K310" s="1" t="str">
        <f>IFERROR(VLOOKUP(Tableau5[[#This Row],[Numéro]],TableauBande[],5,0),"")</f>
        <v/>
      </c>
      <c r="L310" s="1" t="str">
        <f>IFERROR(VLOOKUP(Tableau5[[#This Row],[Numéro]],TableauBande[],6,0),"")</f>
        <v/>
      </c>
      <c r="M310" s="28" t="str">
        <f>IFERROR(VLOOKUP(Tableau5[[#This Row],[Numéro]],TableauBande[],7,0),"")</f>
        <v/>
      </c>
      <c r="N310" s="1" t="str">
        <f>IFERROR(VLOOKUP(Tableau5[[#This Row],[Numéro]],Tableau3Bandes[],3,0),"")</f>
        <v/>
      </c>
      <c r="O310" s="1" t="str">
        <f>IFERROR(VLOOKUP(Tableau5[[#This Row],[Numéro]],Tableau3Bandes[],4,0),"")</f>
        <v/>
      </c>
      <c r="P310" s="1" t="str">
        <f>IFERROR(VLOOKUP(Tableau5[[#This Row],[Numéro]],Tableau3Bandes[],5,0),"")</f>
        <v/>
      </c>
      <c r="Q310" s="1" t="str">
        <f>IFERROR(VLOOKUP(Tableau5[[#This Row],[Numéro]],Tableau3Bandes[],6,0),"")</f>
        <v/>
      </c>
      <c r="R310" s="1" t="str">
        <f>IFERROR(VLOOKUP(Tableau5[[#This Row],[Numéro]],Tableau3Bandes[],7,0),"")</f>
        <v/>
      </c>
      <c r="S310" s="28" t="str">
        <f>IFERROR(VLOOKUP(Tableau5[[#This Row],[Numéro]],TableauClass2025[],3,0),"")</f>
        <v/>
      </c>
      <c r="T310" s="27" t="str">
        <f>IFERROR(VLOOKUP(Tableau5[[#This Row],[Numéro]],TableauCadre[],3,0),"")</f>
        <v/>
      </c>
      <c r="U310" s="1" t="str">
        <f>IFERROR(VLOOKUP(Tableau5[[#This Row],[Numéro]],TableauCadre[],4,0),"")</f>
        <v/>
      </c>
      <c r="V310" s="1" t="str">
        <f>IFERROR(VLOOKUP(Tableau5[[#This Row],[Numéro]],TableauCadre[],5,0),"")</f>
        <v/>
      </c>
      <c r="W310" s="1" t="str">
        <f>IFERROR(VLOOKUP(Tableau5[[#This Row],[Numéro]],TableauCadre[],6,0),"")</f>
        <v/>
      </c>
      <c r="X310" s="28" t="str">
        <f>IFERROR(VLOOKUP(Tableau5[[#This Row],[Numéro]],TableauCadre[],7,0),"")</f>
        <v/>
      </c>
    </row>
    <row r="311" spans="1:24" hidden="1" x14ac:dyDescent="0.25">
      <c r="A311" s="1" t="str">
        <f>IF(double!T308=0,"",double!T308)</f>
        <v>011915 H</v>
      </c>
      <c r="B311" s="1" t="str">
        <f>IF(Tableau5[[#This Row],[Numéro]]="","",double!U308)</f>
        <v>DRIDI SERGE</v>
      </c>
      <c r="C311" s="23" t="str">
        <f>double!V308</f>
        <v>05023 – BILLARD CLUB NOGENTAIS</v>
      </c>
      <c r="D311" s="27" t="str">
        <f>IFERROR(VLOOKUP(Tableau5[[#This Row],[Numéro]],TableauLibre[],3,0),"")</f>
        <v xml:space="preserve">R3 </v>
      </c>
      <c r="E311" s="1">
        <f>IFERROR(VLOOKUP(Tableau5[[#This Row],[Numéro]],TableauLibre[],4,0),"")</f>
        <v>1</v>
      </c>
      <c r="F311" s="1">
        <f>IFERROR(VLOOKUP(Tableau5[[#This Row],[Numéro]],TableauLibre[],5,0),"")</f>
        <v>1.62</v>
      </c>
      <c r="G311" s="1">
        <f>IFERROR(VLOOKUP(Tableau5[[#This Row],[Numéro]],TableauLibre[],6,0),"")</f>
        <v>1.3</v>
      </c>
      <c r="H311" s="28">
        <f>IFERROR(VLOOKUP(Tableau5[[#This Row],[Numéro]],TableauLibre[],7,0),"")</f>
        <v>2025</v>
      </c>
      <c r="I311" s="27" t="str">
        <f>IFERROR(VLOOKUP(Tableau5[[#This Row],[Numéro]],TableauBande[],3,0),"")</f>
        <v/>
      </c>
      <c r="J311" s="1" t="str">
        <f>IFERROR(VLOOKUP(Tableau5[[#This Row],[Numéro]],TableauBande[],4,0),"")</f>
        <v/>
      </c>
      <c r="K311" s="1" t="str">
        <f>IFERROR(VLOOKUP(Tableau5[[#This Row],[Numéro]],TableauBande[],5,0),"")</f>
        <v/>
      </c>
      <c r="L311" s="1" t="str">
        <f>IFERROR(VLOOKUP(Tableau5[[#This Row],[Numéro]],TableauBande[],6,0),"")</f>
        <v/>
      </c>
      <c r="M311" s="28" t="str">
        <f>IFERROR(VLOOKUP(Tableau5[[#This Row],[Numéro]],TableauBande[],7,0),"")</f>
        <v/>
      </c>
      <c r="N311" s="1" t="str">
        <f>IFERROR(VLOOKUP(Tableau5[[#This Row],[Numéro]],Tableau3Bandes[],3,0),"")</f>
        <v>R2</v>
      </c>
      <c r="O311" s="1">
        <f>IFERROR(VLOOKUP(Tableau5[[#This Row],[Numéro]],Tableau3Bandes[],4,0),"")</f>
        <v>1</v>
      </c>
      <c r="P311" s="1">
        <f>IFERROR(VLOOKUP(Tableau5[[#This Row],[Numéro]],Tableau3Bandes[],5,0),"")</f>
        <v>0.24199999999999999</v>
      </c>
      <c r="Q311" s="1">
        <f>IFERROR(VLOOKUP(Tableau5[[#This Row],[Numéro]],Tableau3Bandes[],6,0),"")</f>
        <v>0.20799999999999999</v>
      </c>
      <c r="R311" s="1">
        <f>IFERROR(VLOOKUP(Tableau5[[#This Row],[Numéro]],Tableau3Bandes[],7,0),"")</f>
        <v>2025</v>
      </c>
      <c r="S311" s="28">
        <f>IFERROR(VLOOKUP(Tableau5[[#This Row],[Numéro]],TableauClass2025[],3,0),"")</f>
        <v>182</v>
      </c>
      <c r="T311" s="27" t="str">
        <f>IFERROR(VLOOKUP(Tableau5[[#This Row],[Numéro]],TableauCadre[],3,0),"")</f>
        <v/>
      </c>
      <c r="U311" s="1" t="str">
        <f>IFERROR(VLOOKUP(Tableau5[[#This Row],[Numéro]],TableauCadre[],4,0),"")</f>
        <v/>
      </c>
      <c r="V311" s="1" t="str">
        <f>IFERROR(VLOOKUP(Tableau5[[#This Row],[Numéro]],TableauCadre[],5,0),"")</f>
        <v/>
      </c>
      <c r="W311" s="1" t="str">
        <f>IFERROR(VLOOKUP(Tableau5[[#This Row],[Numéro]],TableauCadre[],6,0),"")</f>
        <v/>
      </c>
      <c r="X311" s="28" t="str">
        <f>IFERROR(VLOOKUP(Tableau5[[#This Row],[Numéro]],TableauCadre[],7,0),"")</f>
        <v/>
      </c>
    </row>
    <row r="312" spans="1:24" hidden="1" x14ac:dyDescent="0.25">
      <c r="A312" s="1" t="str">
        <f>IF(double!T309=0,"",double!T309)</f>
        <v>127321 Z</v>
      </c>
      <c r="B312" s="1" t="str">
        <f>IF(Tableau5[[#This Row],[Numéro]]="","",double!U309)</f>
        <v>DROUOT RENE</v>
      </c>
      <c r="C312" s="23" t="str">
        <f>double!V309</f>
        <v>05032 – ARCIS BILLARD CLUB</v>
      </c>
      <c r="D312" s="27" t="str">
        <f>IFERROR(VLOOKUP(Tableau5[[#This Row],[Numéro]],TableauLibre[],3,0),"")</f>
        <v>R3</v>
      </c>
      <c r="E312" s="1">
        <f>IFERROR(VLOOKUP(Tableau5[[#This Row],[Numéro]],TableauLibre[],4,0),"")</f>
        <v>1</v>
      </c>
      <c r="F312" s="1">
        <f>IFERROR(VLOOKUP(Tableau5[[#This Row],[Numéro]],TableauLibre[],5,0),"")</f>
        <v>2.0299999999999998</v>
      </c>
      <c r="G312" s="1">
        <f>IFERROR(VLOOKUP(Tableau5[[#This Row],[Numéro]],TableauLibre[],6,0),"")</f>
        <v>1.62</v>
      </c>
      <c r="H312" s="28">
        <f>IFERROR(VLOOKUP(Tableau5[[#This Row],[Numéro]],TableauLibre[],7,0),"")</f>
        <v>2011</v>
      </c>
      <c r="I312" s="27" t="str">
        <f>IFERROR(VLOOKUP(Tableau5[[#This Row],[Numéro]],TableauBande[],3,0),"")</f>
        <v>R1</v>
      </c>
      <c r="J312" s="1">
        <f>IFERROR(VLOOKUP(Tableau5[[#This Row],[Numéro]],TableauBande[],4,0),"")</f>
        <v>1</v>
      </c>
      <c r="K312" s="1">
        <f>IFERROR(VLOOKUP(Tableau5[[#This Row],[Numéro]],TableauBande[],5,0),"")</f>
        <v>1.31</v>
      </c>
      <c r="L312" s="1">
        <f>IFERROR(VLOOKUP(Tableau5[[#This Row],[Numéro]],TableauBande[],6,0),"")</f>
        <v>1.17</v>
      </c>
      <c r="M312" s="28">
        <f>IFERROR(VLOOKUP(Tableau5[[#This Row],[Numéro]],TableauBande[],7,0),"")</f>
        <v>2011</v>
      </c>
      <c r="N312" s="1" t="str">
        <f>IFERROR(VLOOKUP(Tableau5[[#This Row],[Numéro]],Tableau3Bandes[],3,0),"")</f>
        <v xml:space="preserve">R2 </v>
      </c>
      <c r="O312" s="1">
        <f>IFERROR(VLOOKUP(Tableau5[[#This Row],[Numéro]],Tableau3Bandes[],4,0),"")</f>
        <v>1</v>
      </c>
      <c r="P312" s="1">
        <f>IFERROR(VLOOKUP(Tableau5[[#This Row],[Numéro]],Tableau3Bandes[],5,0),"")</f>
        <v>0.215</v>
      </c>
      <c r="Q312" s="1">
        <f>IFERROR(VLOOKUP(Tableau5[[#This Row],[Numéro]],Tableau3Bandes[],6,0),"")</f>
        <v>0.185</v>
      </c>
      <c r="R312" s="1">
        <f>IFERROR(VLOOKUP(Tableau5[[#This Row],[Numéro]],Tableau3Bandes[],7,0),"")</f>
        <v>2013</v>
      </c>
      <c r="S312" s="28" t="str">
        <f>IFERROR(VLOOKUP(Tableau5[[#This Row],[Numéro]],TableauClass2025[],3,0),"")</f>
        <v/>
      </c>
      <c r="T312" s="27" t="str">
        <f>IFERROR(VLOOKUP(Tableau5[[#This Row],[Numéro]],TableauCadre[],3,0),"")</f>
        <v/>
      </c>
      <c r="U312" s="1" t="str">
        <f>IFERROR(VLOOKUP(Tableau5[[#This Row],[Numéro]],TableauCadre[],4,0),"")</f>
        <v/>
      </c>
      <c r="V312" s="1" t="str">
        <f>IFERROR(VLOOKUP(Tableau5[[#This Row],[Numéro]],TableauCadre[],5,0),"")</f>
        <v/>
      </c>
      <c r="W312" s="1" t="str">
        <f>IFERROR(VLOOKUP(Tableau5[[#This Row],[Numéro]],TableauCadre[],6,0),"")</f>
        <v/>
      </c>
      <c r="X312" s="28" t="str">
        <f>IFERROR(VLOOKUP(Tableau5[[#This Row],[Numéro]],TableauCadre[],7,0),"")</f>
        <v/>
      </c>
    </row>
    <row r="313" spans="1:24" hidden="1" x14ac:dyDescent="0.25">
      <c r="A313" s="1" t="str">
        <f>IF(double!T310=0,"",double!T310)</f>
        <v>129744 E</v>
      </c>
      <c r="B313" s="1" t="str">
        <f>IF(Tableau5[[#This Row],[Numéro]]="","",double!U310)</f>
        <v>DUBLANCHET CLAUDE</v>
      </c>
      <c r="C313" s="23" t="str">
        <f>double!V310</f>
        <v>05034 – BILLARD TROYES AGGLO</v>
      </c>
      <c r="D313" s="27" t="str">
        <f>IFERROR(VLOOKUP(Tableau5[[#This Row],[Numéro]],TableauLibre[],3,0),"")</f>
        <v>R3</v>
      </c>
      <c r="E313" s="1">
        <f>IFERROR(VLOOKUP(Tableau5[[#This Row],[Numéro]],TableauLibre[],4,0),"")</f>
        <v>1</v>
      </c>
      <c r="F313" s="1">
        <f>IFERROR(VLOOKUP(Tableau5[[#This Row],[Numéro]],TableauLibre[],5,0),"")</f>
        <v>1.59</v>
      </c>
      <c r="G313" s="1">
        <f>IFERROR(VLOOKUP(Tableau5[[#This Row],[Numéro]],TableauLibre[],6,0),"")</f>
        <v>1.27</v>
      </c>
      <c r="H313" s="28">
        <f>IFERROR(VLOOKUP(Tableau5[[#This Row],[Numéro]],TableauLibre[],7,0),"")</f>
        <v>2019</v>
      </c>
      <c r="I313" s="27" t="str">
        <f>IFERROR(VLOOKUP(Tableau5[[#This Row],[Numéro]],TableauBande[],3,0),"")</f>
        <v>R1</v>
      </c>
      <c r="J313" s="1">
        <f>IFERROR(VLOOKUP(Tableau5[[#This Row],[Numéro]],TableauBande[],4,0),"")</f>
        <v>1</v>
      </c>
      <c r="K313" s="1">
        <f>IFERROR(VLOOKUP(Tableau5[[#This Row],[Numéro]],TableauBande[],5,0),"")</f>
        <v>1.1599999999999999</v>
      </c>
      <c r="L313" s="1">
        <f>IFERROR(VLOOKUP(Tableau5[[#This Row],[Numéro]],TableauBande[],6,0),"")</f>
        <v>1.03</v>
      </c>
      <c r="M313" s="28">
        <f>IFERROR(VLOOKUP(Tableau5[[#This Row],[Numéro]],TableauBande[],7,0),"")</f>
        <v>2017</v>
      </c>
      <c r="N313" s="1" t="str">
        <f>IFERROR(VLOOKUP(Tableau5[[#This Row],[Numéro]],Tableau3Bandes[],3,0),"")</f>
        <v>R1</v>
      </c>
      <c r="O313" s="1">
        <f>IFERROR(VLOOKUP(Tableau5[[#This Row],[Numéro]],Tableau3Bandes[],4,0),"")</f>
        <v>1</v>
      </c>
      <c r="P313" s="1">
        <f>IFERROR(VLOOKUP(Tableau5[[#This Row],[Numéro]],Tableau3Bandes[],5,0),"")</f>
        <v>0.32500000000000001</v>
      </c>
      <c r="Q313" s="1">
        <f>IFERROR(VLOOKUP(Tableau5[[#This Row],[Numéro]],Tableau3Bandes[],6,0),"")</f>
        <v>0.27900000000000003</v>
      </c>
      <c r="R313" s="1">
        <f>IFERROR(VLOOKUP(Tableau5[[#This Row],[Numéro]],Tableau3Bandes[],7,0),"")</f>
        <v>2018</v>
      </c>
      <c r="S313" s="28" t="str">
        <f>IFERROR(VLOOKUP(Tableau5[[#This Row],[Numéro]],TableauClass2025[],3,0),"")</f>
        <v/>
      </c>
      <c r="T313" s="27" t="str">
        <f>IFERROR(VLOOKUP(Tableau5[[#This Row],[Numéro]],TableauCadre[],3,0),"")</f>
        <v/>
      </c>
      <c r="U313" s="1" t="str">
        <f>IFERROR(VLOOKUP(Tableau5[[#This Row],[Numéro]],TableauCadre[],4,0),"")</f>
        <v/>
      </c>
      <c r="V313" s="1" t="str">
        <f>IFERROR(VLOOKUP(Tableau5[[#This Row],[Numéro]],TableauCadre[],5,0),"")</f>
        <v/>
      </c>
      <c r="W313" s="1" t="str">
        <f>IFERROR(VLOOKUP(Tableau5[[#This Row],[Numéro]],TableauCadre[],6,0),"")</f>
        <v/>
      </c>
      <c r="X313" s="28" t="str">
        <f>IFERROR(VLOOKUP(Tableau5[[#This Row],[Numéro]],TableauCadre[],7,0),"")</f>
        <v/>
      </c>
    </row>
    <row r="314" spans="1:24" hidden="1" x14ac:dyDescent="0.25">
      <c r="A314" s="1" t="str">
        <f>IF(double!T311=0,"",double!T311)</f>
        <v>156626 W</v>
      </c>
      <c r="B314" s="1" t="str">
        <f>IF(Tableau5[[#This Row],[Numéro]]="","",double!U311)</f>
        <v>DUBOIS ALEXANDRE</v>
      </c>
      <c r="C314" s="23" t="str">
        <f>double!V311</f>
        <v>11029 – BILLARD CLUB MUSSIPONTAIN</v>
      </c>
      <c r="D314" s="27" t="str">
        <f>IFERROR(VLOOKUP(Tableau5[[#This Row],[Numéro]],TableauLibre[],3,0),"")</f>
        <v>R3</v>
      </c>
      <c r="E314" s="1">
        <f>IFERROR(VLOOKUP(Tableau5[[#This Row],[Numéro]],TableauLibre[],4,0),"")</f>
        <v>1</v>
      </c>
      <c r="F314" s="1">
        <f>IFERROR(VLOOKUP(Tableau5[[#This Row],[Numéro]],TableauLibre[],5,0),"")</f>
        <v>2.16</v>
      </c>
      <c r="G314" s="1">
        <f>IFERROR(VLOOKUP(Tableau5[[#This Row],[Numéro]],TableauLibre[],6,0),"")</f>
        <v>1.73</v>
      </c>
      <c r="H314" s="28">
        <f>IFERROR(VLOOKUP(Tableau5[[#This Row],[Numéro]],TableauLibre[],7,0),"")</f>
        <v>2025</v>
      </c>
      <c r="I314" s="27" t="str">
        <f>IFERROR(VLOOKUP(Tableau5[[#This Row],[Numéro]],TableauBande[],3,0),"")</f>
        <v xml:space="preserve">R2 </v>
      </c>
      <c r="J314" s="1">
        <f>IFERROR(VLOOKUP(Tableau5[[#This Row],[Numéro]],TableauBande[],4,0),"")</f>
        <v>1</v>
      </c>
      <c r="K314" s="1">
        <f>IFERROR(VLOOKUP(Tableau5[[#This Row],[Numéro]],TableauBande[],5,0),"")</f>
        <v>1.06</v>
      </c>
      <c r="L314" s="1">
        <f>IFERROR(VLOOKUP(Tableau5[[#This Row],[Numéro]],TableauBande[],6,0),"")</f>
        <v>0.94</v>
      </c>
      <c r="M314" s="28">
        <f>IFERROR(VLOOKUP(Tableau5[[#This Row],[Numéro]],TableauBande[],7,0),"")</f>
        <v>2025</v>
      </c>
      <c r="N314" s="1" t="str">
        <f>IFERROR(VLOOKUP(Tableau5[[#This Row],[Numéro]],Tableau3Bandes[],3,0),"")</f>
        <v>R1</v>
      </c>
      <c r="O314" s="1">
        <f>IFERROR(VLOOKUP(Tableau5[[#This Row],[Numéro]],Tableau3Bandes[],4,0),"")</f>
        <v>1</v>
      </c>
      <c r="P314" s="1">
        <f>IFERROR(VLOOKUP(Tableau5[[#This Row],[Numéro]],Tableau3Bandes[],5,0),"")</f>
        <v>0.27400000000000002</v>
      </c>
      <c r="Q314" s="1">
        <f>IFERROR(VLOOKUP(Tableau5[[#This Row],[Numéro]],Tableau3Bandes[],6,0),"")</f>
        <v>0.23499999999999999</v>
      </c>
      <c r="R314" s="1">
        <f>IFERROR(VLOOKUP(Tableau5[[#This Row],[Numéro]],Tableau3Bandes[],7,0),"")</f>
        <v>2024</v>
      </c>
      <c r="S314" s="28">
        <f>IFERROR(VLOOKUP(Tableau5[[#This Row],[Numéro]],TableauClass2025[],3,0),"")</f>
        <v>238</v>
      </c>
      <c r="T314" s="27" t="str">
        <f>IFERROR(VLOOKUP(Tableau5[[#This Row],[Numéro]],TableauCadre[],3,0),"")</f>
        <v/>
      </c>
      <c r="U314" s="1" t="str">
        <f>IFERROR(VLOOKUP(Tableau5[[#This Row],[Numéro]],TableauCadre[],4,0),"")</f>
        <v/>
      </c>
      <c r="V314" s="1" t="str">
        <f>IFERROR(VLOOKUP(Tableau5[[#This Row],[Numéro]],TableauCadre[],5,0),"")</f>
        <v/>
      </c>
      <c r="W314" s="1" t="str">
        <f>IFERROR(VLOOKUP(Tableau5[[#This Row],[Numéro]],TableauCadre[],6,0),"")</f>
        <v/>
      </c>
      <c r="X314" s="28" t="str">
        <f>IFERROR(VLOOKUP(Tableau5[[#This Row],[Numéro]],TableauCadre[],7,0),"")</f>
        <v/>
      </c>
    </row>
    <row r="315" spans="1:24" hidden="1" x14ac:dyDescent="0.25">
      <c r="A315" s="1" t="str">
        <f>IF(double!T312=0,"",double!T312)</f>
        <v>015184 A</v>
      </c>
      <c r="B315" s="1" t="str">
        <f>IF(Tableau5[[#This Row],[Numéro]]="","",double!U312)</f>
        <v>DUBOIS JEAN MARIE</v>
      </c>
      <c r="C315" s="23" t="str">
        <f>double!V312</f>
        <v>11048 – ACADEMIE DE BILLARD DE ST DIZIER</v>
      </c>
      <c r="D315" s="27" t="str">
        <f>IFERROR(VLOOKUP(Tableau5[[#This Row],[Numéro]],TableauLibre[],3,0),"")</f>
        <v xml:space="preserve">R4 </v>
      </c>
      <c r="E315" s="1">
        <f>IFERROR(VLOOKUP(Tableau5[[#This Row],[Numéro]],TableauLibre[],4,0),"")</f>
        <v>1</v>
      </c>
      <c r="F315" s="1">
        <f>IFERROR(VLOOKUP(Tableau5[[#This Row],[Numéro]],TableauLibre[],5,0),"")</f>
        <v>0.86</v>
      </c>
      <c r="G315" s="1">
        <f>IFERROR(VLOOKUP(Tableau5[[#This Row],[Numéro]],TableauLibre[],6,0),"")</f>
        <v>0.69</v>
      </c>
      <c r="H315" s="28">
        <f>IFERROR(VLOOKUP(Tableau5[[#This Row],[Numéro]],TableauLibre[],7,0),"")</f>
        <v>2019</v>
      </c>
      <c r="I315" s="27" t="str">
        <f>IFERROR(VLOOKUP(Tableau5[[#This Row],[Numéro]],TableauBande[],3,0),"")</f>
        <v>R2</v>
      </c>
      <c r="J315" s="1">
        <f>IFERROR(VLOOKUP(Tableau5[[#This Row],[Numéro]],TableauBande[],4,0),"")</f>
        <v>1</v>
      </c>
      <c r="K315" s="1">
        <f>IFERROR(VLOOKUP(Tableau5[[#This Row],[Numéro]],TableauBande[],5,0),"")</f>
        <v>0.6</v>
      </c>
      <c r="L315" s="1">
        <f>IFERROR(VLOOKUP(Tableau5[[#This Row],[Numéro]],TableauBande[],6,0),"")</f>
        <v>0.53</v>
      </c>
      <c r="M315" s="28">
        <f>IFERROR(VLOOKUP(Tableau5[[#This Row],[Numéro]],TableauBande[],7,0),"")</f>
        <v>2017</v>
      </c>
      <c r="N315" s="1" t="str">
        <f>IFERROR(VLOOKUP(Tableau5[[#This Row],[Numéro]],Tableau3Bandes[],3,0),"")</f>
        <v>R2</v>
      </c>
      <c r="O315" s="1">
        <f>IFERROR(VLOOKUP(Tableau5[[#This Row],[Numéro]],Tableau3Bandes[],4,0),"")</f>
        <v>1</v>
      </c>
      <c r="P315" s="1">
        <f>IFERROR(VLOOKUP(Tableau5[[#This Row],[Numéro]],Tableau3Bandes[],5,0),"")</f>
        <v>0.193</v>
      </c>
      <c r="Q315" s="1">
        <f>IFERROR(VLOOKUP(Tableau5[[#This Row],[Numéro]],Tableau3Bandes[],6,0),"")</f>
        <v>0.16600000000000001</v>
      </c>
      <c r="R315" s="1">
        <f>IFERROR(VLOOKUP(Tableau5[[#This Row],[Numéro]],Tableau3Bandes[],7,0),"")</f>
        <v>2023</v>
      </c>
      <c r="S315" s="28" t="str">
        <f>IFERROR(VLOOKUP(Tableau5[[#This Row],[Numéro]],TableauClass2025[],3,0),"")</f>
        <v/>
      </c>
      <c r="T315" s="27" t="str">
        <f>IFERROR(VLOOKUP(Tableau5[[#This Row],[Numéro]],TableauCadre[],3,0),"")</f>
        <v/>
      </c>
      <c r="U315" s="1" t="str">
        <f>IFERROR(VLOOKUP(Tableau5[[#This Row],[Numéro]],TableauCadre[],4,0),"")</f>
        <v/>
      </c>
      <c r="V315" s="1" t="str">
        <f>IFERROR(VLOOKUP(Tableau5[[#This Row],[Numéro]],TableauCadre[],5,0),"")</f>
        <v/>
      </c>
      <c r="W315" s="1" t="str">
        <f>IFERROR(VLOOKUP(Tableau5[[#This Row],[Numéro]],TableauCadre[],6,0),"")</f>
        <v/>
      </c>
      <c r="X315" s="28" t="str">
        <f>IFERROR(VLOOKUP(Tableau5[[#This Row],[Numéro]],TableauCadre[],7,0),"")</f>
        <v/>
      </c>
    </row>
    <row r="316" spans="1:24" hidden="1" x14ac:dyDescent="0.25">
      <c r="A316" s="1" t="str">
        <f>IF(double!T313=0,"",double!T313)</f>
        <v>011930 W</v>
      </c>
      <c r="B316" s="1" t="str">
        <f>IF(Tableau5[[#This Row],[Numéro]]="","",double!U313)</f>
        <v>DUCROCQ MAURICE</v>
      </c>
      <c r="C316" s="23" t="str">
        <f>double!V313</f>
        <v>05032 – ARCIS BILLARD CLUB</v>
      </c>
      <c r="D316" s="27" t="str">
        <f>IFERROR(VLOOKUP(Tableau5[[#This Row],[Numéro]],TableauLibre[],3,0),"")</f>
        <v>R1</v>
      </c>
      <c r="E316" s="1">
        <f>IFERROR(VLOOKUP(Tableau5[[#This Row],[Numéro]],TableauLibre[],4,0),"")</f>
        <v>1</v>
      </c>
      <c r="F316" s="1">
        <f>IFERROR(VLOOKUP(Tableau5[[#This Row],[Numéro]],TableauLibre[],5,0),"")</f>
        <v>4.46</v>
      </c>
      <c r="G316" s="1">
        <f>IFERROR(VLOOKUP(Tableau5[[#This Row],[Numéro]],TableauLibre[],6,0),"")</f>
        <v>3.57</v>
      </c>
      <c r="H316" s="28">
        <f>IFERROR(VLOOKUP(Tableau5[[#This Row],[Numéro]],TableauLibre[],7,0),"")</f>
        <v>2020</v>
      </c>
      <c r="I316" s="27" t="str">
        <f>IFERROR(VLOOKUP(Tableau5[[#This Row],[Numéro]],TableauBande[],3,0),"")</f>
        <v>R1</v>
      </c>
      <c r="J316" s="1">
        <f>IFERROR(VLOOKUP(Tableau5[[#This Row],[Numéro]],TableauBande[],4,0),"")</f>
        <v>1</v>
      </c>
      <c r="K316" s="1">
        <f>IFERROR(VLOOKUP(Tableau5[[#This Row],[Numéro]],TableauBande[],5,0),"")</f>
        <v>1.23</v>
      </c>
      <c r="L316" s="1">
        <f>IFERROR(VLOOKUP(Tableau5[[#This Row],[Numéro]],TableauBande[],6,0),"")</f>
        <v>1.0900000000000001</v>
      </c>
      <c r="M316" s="28">
        <f>IFERROR(VLOOKUP(Tableau5[[#This Row],[Numéro]],TableauBande[],7,0),"")</f>
        <v>2020</v>
      </c>
      <c r="N316" s="1" t="str">
        <f>IFERROR(VLOOKUP(Tableau5[[#This Row],[Numéro]],Tableau3Bandes[],3,0),"")</f>
        <v/>
      </c>
      <c r="O316" s="1" t="str">
        <f>IFERROR(VLOOKUP(Tableau5[[#This Row],[Numéro]],Tableau3Bandes[],4,0),"")</f>
        <v/>
      </c>
      <c r="P316" s="1" t="str">
        <f>IFERROR(VLOOKUP(Tableau5[[#This Row],[Numéro]],Tableau3Bandes[],5,0),"")</f>
        <v/>
      </c>
      <c r="Q316" s="1" t="str">
        <f>IFERROR(VLOOKUP(Tableau5[[#This Row],[Numéro]],Tableau3Bandes[],6,0),"")</f>
        <v/>
      </c>
      <c r="R316" s="1" t="str">
        <f>IFERROR(VLOOKUP(Tableau5[[#This Row],[Numéro]],Tableau3Bandes[],7,0),"")</f>
        <v/>
      </c>
      <c r="S316" s="28" t="str">
        <f>IFERROR(VLOOKUP(Tableau5[[#This Row],[Numéro]],TableauClass2025[],3,0),"")</f>
        <v/>
      </c>
      <c r="T316" s="27" t="str">
        <f>IFERROR(VLOOKUP(Tableau5[[#This Row],[Numéro]],TableauCadre[],3,0),"")</f>
        <v>R1</v>
      </c>
      <c r="U316" s="1">
        <f>IFERROR(VLOOKUP(Tableau5[[#This Row],[Numéro]],TableauCadre[],4,0),"")</f>
        <v>1</v>
      </c>
      <c r="V316" s="1">
        <f>IFERROR(VLOOKUP(Tableau5[[#This Row],[Numéro]],TableauCadre[],5,0),"")</f>
        <v>2.91</v>
      </c>
      <c r="W316" s="1">
        <f>IFERROR(VLOOKUP(Tableau5[[#This Row],[Numéro]],TableauCadre[],6,0),"")</f>
        <v>2.33</v>
      </c>
      <c r="X316" s="28">
        <f>IFERROR(VLOOKUP(Tableau5[[#This Row],[Numéro]],TableauCadre[],7,0),"")</f>
        <v>2020</v>
      </c>
    </row>
    <row r="317" spans="1:24" x14ac:dyDescent="0.25">
      <c r="A317" s="1" t="str">
        <f>IF(double!T248=0,"",double!T248)</f>
        <v>168592 C</v>
      </c>
      <c r="B317" s="1" t="str">
        <f>IF(Tableau5[[#This Row],[Numéro]]="","",double!U248)</f>
        <v>DEFLORAINE DAPHNE</v>
      </c>
      <c r="C317" s="23" t="str">
        <f>double!V248</f>
        <v>11003 – BILLARD CLUB BAN SAINT MARTIN</v>
      </c>
      <c r="D317" s="27" t="str">
        <f>IFERROR(VLOOKUP(Tableau5[[#This Row],[Numéro]],TableauLibre[],3,0),"")</f>
        <v>R3</v>
      </c>
      <c r="E317" s="1">
        <f>IFERROR(VLOOKUP(Tableau5[[#This Row],[Numéro]],TableauLibre[],4,0),"")</f>
        <v>1</v>
      </c>
      <c r="F317" s="1">
        <f>IFERROR(VLOOKUP(Tableau5[[#This Row],[Numéro]],TableauLibre[],5,0),"")</f>
        <v>1.58</v>
      </c>
      <c r="G317" s="1">
        <f>IFERROR(VLOOKUP(Tableau5[[#This Row],[Numéro]],TableauLibre[],6,0),"")</f>
        <v>1.26</v>
      </c>
      <c r="H317" s="28">
        <f>IFERROR(VLOOKUP(Tableau5[[#This Row],[Numéro]],TableauLibre[],7,0),"")</f>
        <v>2025</v>
      </c>
      <c r="I317" s="27" t="str">
        <f>IFERROR(VLOOKUP(Tableau5[[#This Row],[Numéro]],TableauBande[],3,0),"")</f>
        <v/>
      </c>
      <c r="J317" s="1" t="str">
        <f>IFERROR(VLOOKUP(Tableau5[[#This Row],[Numéro]],TableauBande[],4,0),"")</f>
        <v/>
      </c>
      <c r="K317" s="1" t="str">
        <f>IFERROR(VLOOKUP(Tableau5[[#This Row],[Numéro]],TableauBande[],5,0),"")</f>
        <v/>
      </c>
      <c r="L317" s="1" t="str">
        <f>IFERROR(VLOOKUP(Tableau5[[#This Row],[Numéro]],TableauBande[],6,0),"")</f>
        <v/>
      </c>
      <c r="M317" s="28" t="str">
        <f>IFERROR(VLOOKUP(Tableau5[[#This Row],[Numéro]],TableauBande[],7,0),"")</f>
        <v/>
      </c>
      <c r="N317" s="1" t="str">
        <f>IFERROR(VLOOKUP(Tableau5[[#This Row],[Numéro]],Tableau3Bandes[],3,0),"")</f>
        <v/>
      </c>
      <c r="O317" s="1" t="str">
        <f>IFERROR(VLOOKUP(Tableau5[[#This Row],[Numéro]],Tableau3Bandes[],4,0),"")</f>
        <v/>
      </c>
      <c r="P317" s="1" t="str">
        <f>IFERROR(VLOOKUP(Tableau5[[#This Row],[Numéro]],Tableau3Bandes[],5,0),"")</f>
        <v/>
      </c>
      <c r="Q317" s="1" t="str">
        <f>IFERROR(VLOOKUP(Tableau5[[#This Row],[Numéro]],Tableau3Bandes[],6,0),"")</f>
        <v/>
      </c>
      <c r="R317" s="1" t="str">
        <f>IFERROR(VLOOKUP(Tableau5[[#This Row],[Numéro]],Tableau3Bandes[],7,0),"")</f>
        <v/>
      </c>
      <c r="S317" s="28" t="str">
        <f>IFERROR(VLOOKUP(Tableau5[[#This Row],[Numéro]],TableauClass2025[],3,0),"")</f>
        <v/>
      </c>
      <c r="T317" s="27" t="str">
        <f>IFERROR(VLOOKUP(Tableau5[[#This Row],[Numéro]],TableauCadre[],3,0),"")</f>
        <v/>
      </c>
      <c r="U317" s="1" t="str">
        <f>IFERROR(VLOOKUP(Tableau5[[#This Row],[Numéro]],TableauCadre[],4,0),"")</f>
        <v/>
      </c>
      <c r="V317" s="1" t="str">
        <f>IFERROR(VLOOKUP(Tableau5[[#This Row],[Numéro]],TableauCadre[],5,0),"")</f>
        <v/>
      </c>
      <c r="W317" s="1" t="str">
        <f>IFERROR(VLOOKUP(Tableau5[[#This Row],[Numéro]],TableauCadre[],6,0),"")</f>
        <v/>
      </c>
      <c r="X317" s="28" t="str">
        <f>IFERROR(VLOOKUP(Tableau5[[#This Row],[Numéro]],TableauCadre[],7,0),"")</f>
        <v/>
      </c>
    </row>
    <row r="318" spans="1:24" hidden="1" x14ac:dyDescent="0.25">
      <c r="A318" s="1" t="str">
        <f>IF(double!T315=0,"",double!T315)</f>
        <v>138116 E</v>
      </c>
      <c r="B318" s="1" t="str">
        <f>IF(Tableau5[[#This Row],[Numéro]]="","",double!U315)</f>
        <v>DUFLOT ALAIN</v>
      </c>
      <c r="C318" s="23" t="str">
        <f>double!V315</f>
        <v>05043 – ACAD. TAPIS VERT DE REIMS</v>
      </c>
      <c r="D318" s="27" t="str">
        <f>IFERROR(VLOOKUP(Tableau5[[#This Row],[Numéro]],TableauLibre[],3,0),"")</f>
        <v>R4</v>
      </c>
      <c r="E318" s="1">
        <f>IFERROR(VLOOKUP(Tableau5[[#This Row],[Numéro]],TableauLibre[],4,0),"")</f>
        <v>1</v>
      </c>
      <c r="F318" s="1">
        <f>IFERROR(VLOOKUP(Tableau5[[#This Row],[Numéro]],TableauLibre[],5,0),"")</f>
        <v>0.87</v>
      </c>
      <c r="G318" s="1">
        <f>IFERROR(VLOOKUP(Tableau5[[#This Row],[Numéro]],TableauLibre[],6,0),"")</f>
        <v>0.7</v>
      </c>
      <c r="H318" s="28">
        <f>IFERROR(VLOOKUP(Tableau5[[#This Row],[Numéro]],TableauLibre[],7,0),"")</f>
        <v>2024</v>
      </c>
      <c r="I318" s="27" t="str">
        <f>IFERROR(VLOOKUP(Tableau5[[#This Row],[Numéro]],TableauBande[],3,0),"")</f>
        <v>R2</v>
      </c>
      <c r="J318" s="1">
        <f>IFERROR(VLOOKUP(Tableau5[[#This Row],[Numéro]],TableauBande[],4,0),"")</f>
        <v>1</v>
      </c>
      <c r="K318" s="1">
        <f>IFERROR(VLOOKUP(Tableau5[[#This Row],[Numéro]],TableauBande[],5,0),"")</f>
        <v>0.56999999999999995</v>
      </c>
      <c r="L318" s="1">
        <f>IFERROR(VLOOKUP(Tableau5[[#This Row],[Numéro]],TableauBande[],6,0),"")</f>
        <v>0.51</v>
      </c>
      <c r="M318" s="28">
        <f>IFERROR(VLOOKUP(Tableau5[[#This Row],[Numéro]],TableauBande[],7,0),"")</f>
        <v>2023</v>
      </c>
      <c r="N318" s="1" t="str">
        <f>IFERROR(VLOOKUP(Tableau5[[#This Row],[Numéro]],Tableau3Bandes[],3,0),"")</f>
        <v>R2</v>
      </c>
      <c r="O318" s="1">
        <f>IFERROR(VLOOKUP(Tableau5[[#This Row],[Numéro]],Tableau3Bandes[],4,0),"")</f>
        <v>1</v>
      </c>
      <c r="P318" s="1">
        <f>IFERROR(VLOOKUP(Tableau5[[#This Row],[Numéro]],Tableau3Bandes[],5,0),"")</f>
        <v>0.125</v>
      </c>
      <c r="Q318" s="1">
        <f>IFERROR(VLOOKUP(Tableau5[[#This Row],[Numéro]],Tableau3Bandes[],6,0),"")</f>
        <v>0.108</v>
      </c>
      <c r="R318" s="1">
        <f>IFERROR(VLOOKUP(Tableau5[[#This Row],[Numéro]],Tableau3Bandes[],7,0),"")</f>
        <v>2020</v>
      </c>
      <c r="S318" s="28" t="str">
        <f>IFERROR(VLOOKUP(Tableau5[[#This Row],[Numéro]],TableauClass2025[],3,0),"")</f>
        <v/>
      </c>
      <c r="T318" s="27" t="str">
        <f>IFERROR(VLOOKUP(Tableau5[[#This Row],[Numéro]],TableauCadre[],3,0),"")</f>
        <v/>
      </c>
      <c r="U318" s="1" t="str">
        <f>IFERROR(VLOOKUP(Tableau5[[#This Row],[Numéro]],TableauCadre[],4,0),"")</f>
        <v/>
      </c>
      <c r="V318" s="1" t="str">
        <f>IFERROR(VLOOKUP(Tableau5[[#This Row],[Numéro]],TableauCadre[],5,0),"")</f>
        <v/>
      </c>
      <c r="W318" s="1" t="str">
        <f>IFERROR(VLOOKUP(Tableau5[[#This Row],[Numéro]],TableauCadre[],6,0),"")</f>
        <v/>
      </c>
      <c r="X318" s="28" t="str">
        <f>IFERROR(VLOOKUP(Tableau5[[#This Row],[Numéro]],TableauCadre[],7,0),"")</f>
        <v/>
      </c>
    </row>
    <row r="319" spans="1:24" hidden="1" x14ac:dyDescent="0.25">
      <c r="A319" s="1" t="str">
        <f>IF(double!T316=0,"",double!T316)</f>
        <v>131661 X</v>
      </c>
      <c r="B319" s="1" t="str">
        <f>IF(Tableau5[[#This Row],[Numéro]]="","",double!U316)</f>
        <v>DUGOT GERARD</v>
      </c>
      <c r="C319" s="23" t="str">
        <f>double!V316</f>
        <v>11052 – BILLARD CLUB FRIGNICOURT</v>
      </c>
      <c r="D319" s="27" t="str">
        <f>IFERROR(VLOOKUP(Tableau5[[#This Row],[Numéro]],TableauLibre[],3,0),"")</f>
        <v>R3</v>
      </c>
      <c r="E319" s="1">
        <f>IFERROR(VLOOKUP(Tableau5[[#This Row],[Numéro]],TableauLibre[],4,0),"")</f>
        <v>1</v>
      </c>
      <c r="F319" s="1">
        <f>IFERROR(VLOOKUP(Tableau5[[#This Row],[Numéro]],TableauLibre[],5,0),"")</f>
        <v>1.43</v>
      </c>
      <c r="G319" s="1">
        <f>IFERROR(VLOOKUP(Tableau5[[#This Row],[Numéro]],TableauLibre[],6,0),"")</f>
        <v>1.1399999999999999</v>
      </c>
      <c r="H319" s="28">
        <f>IFERROR(VLOOKUP(Tableau5[[#This Row],[Numéro]],TableauLibre[],7,0),"")</f>
        <v>2020</v>
      </c>
      <c r="I319" s="27" t="str">
        <f>IFERROR(VLOOKUP(Tableau5[[#This Row],[Numéro]],TableauBande[],3,0),"")</f>
        <v>R2</v>
      </c>
      <c r="J319" s="1">
        <f>IFERROR(VLOOKUP(Tableau5[[#This Row],[Numéro]],TableauBande[],4,0),"")</f>
        <v>1</v>
      </c>
      <c r="K319" s="1">
        <f>IFERROR(VLOOKUP(Tableau5[[#This Row],[Numéro]],TableauBande[],5,0),"")</f>
        <v>0.77</v>
      </c>
      <c r="L319" s="1">
        <f>IFERROR(VLOOKUP(Tableau5[[#This Row],[Numéro]],TableauBande[],6,0),"")</f>
        <v>0.69</v>
      </c>
      <c r="M319" s="28">
        <f>IFERROR(VLOOKUP(Tableau5[[#This Row],[Numéro]],TableauBande[],7,0),"")</f>
        <v>2017</v>
      </c>
      <c r="N319" s="1" t="str">
        <f>IFERROR(VLOOKUP(Tableau5[[#This Row],[Numéro]],Tableau3Bandes[],3,0),"")</f>
        <v xml:space="preserve">R2 </v>
      </c>
      <c r="O319" s="1">
        <f>IFERROR(VLOOKUP(Tableau5[[#This Row],[Numéro]],Tableau3Bandes[],4,0),"")</f>
        <v>1</v>
      </c>
      <c r="P319" s="1">
        <f>IFERROR(VLOOKUP(Tableau5[[#This Row],[Numéro]],Tableau3Bandes[],5,0),"")</f>
        <v>0.21099999999999999</v>
      </c>
      <c r="Q319" s="1">
        <f>IFERROR(VLOOKUP(Tableau5[[#This Row],[Numéro]],Tableau3Bandes[],6,0),"")</f>
        <v>0.18099999999999999</v>
      </c>
      <c r="R319" s="1">
        <f>IFERROR(VLOOKUP(Tableau5[[#This Row],[Numéro]],Tableau3Bandes[],7,0),"")</f>
        <v>2017</v>
      </c>
      <c r="S319" s="28" t="str">
        <f>IFERROR(VLOOKUP(Tableau5[[#This Row],[Numéro]],TableauClass2025[],3,0),"")</f>
        <v/>
      </c>
      <c r="T319" s="27" t="str">
        <f>IFERROR(VLOOKUP(Tableau5[[#This Row],[Numéro]],TableauCadre[],3,0),"")</f>
        <v/>
      </c>
      <c r="U319" s="1" t="str">
        <f>IFERROR(VLOOKUP(Tableau5[[#This Row],[Numéro]],TableauCadre[],4,0),"")</f>
        <v/>
      </c>
      <c r="V319" s="1" t="str">
        <f>IFERROR(VLOOKUP(Tableau5[[#This Row],[Numéro]],TableauCadre[],5,0),"")</f>
        <v/>
      </c>
      <c r="W319" s="1" t="str">
        <f>IFERROR(VLOOKUP(Tableau5[[#This Row],[Numéro]],TableauCadre[],6,0),"")</f>
        <v/>
      </c>
      <c r="X319" s="28" t="str">
        <f>IFERROR(VLOOKUP(Tableau5[[#This Row],[Numéro]],TableauCadre[],7,0),"")</f>
        <v/>
      </c>
    </row>
    <row r="320" spans="1:24" hidden="1" x14ac:dyDescent="0.25">
      <c r="A320" s="1" t="str">
        <f>IF(double!T317=0,"",double!T317)</f>
        <v>132197 N</v>
      </c>
      <c r="B320" s="1" t="str">
        <f>IF(Tableau5[[#This Row],[Numéro]]="","",double!U317)</f>
        <v>DUGRILLON FREDERIC</v>
      </c>
      <c r="C320" s="23" t="str">
        <f>double!V317</f>
        <v>05034 – BILLARD TROYES AGGLO</v>
      </c>
      <c r="D320" s="27" t="str">
        <f>IFERROR(VLOOKUP(Tableau5[[#This Row],[Numéro]],TableauLibre[],3,0),"")</f>
        <v xml:space="preserve">R2 </v>
      </c>
      <c r="E320" s="1">
        <f>IFERROR(VLOOKUP(Tableau5[[#This Row],[Numéro]],TableauLibre[],4,0),"")</f>
        <v>1</v>
      </c>
      <c r="F320" s="1">
        <f>IFERROR(VLOOKUP(Tableau5[[#This Row],[Numéro]],TableauLibre[],5,0),"")</f>
        <v>2.5</v>
      </c>
      <c r="G320" s="1">
        <f>IFERROR(VLOOKUP(Tableau5[[#This Row],[Numéro]],TableauLibre[],6,0),"")</f>
        <v>2</v>
      </c>
      <c r="H320" s="28">
        <f>IFERROR(VLOOKUP(Tableau5[[#This Row],[Numéro]],TableauLibre[],7,0),"")</f>
        <v>2025</v>
      </c>
      <c r="I320" s="27" t="str">
        <f>IFERROR(VLOOKUP(Tableau5[[#This Row],[Numéro]],TableauBande[],3,0),"")</f>
        <v/>
      </c>
      <c r="J320" s="1" t="str">
        <f>IFERROR(VLOOKUP(Tableau5[[#This Row],[Numéro]],TableauBande[],4,0),"")</f>
        <v/>
      </c>
      <c r="K320" s="1" t="str">
        <f>IFERROR(VLOOKUP(Tableau5[[#This Row],[Numéro]],TableauBande[],5,0),"")</f>
        <v/>
      </c>
      <c r="L320" s="1" t="str">
        <f>IFERROR(VLOOKUP(Tableau5[[#This Row],[Numéro]],TableauBande[],6,0),"")</f>
        <v/>
      </c>
      <c r="M320" s="28" t="str">
        <f>IFERROR(VLOOKUP(Tableau5[[#This Row],[Numéro]],TableauBande[],7,0),"")</f>
        <v/>
      </c>
      <c r="N320" s="1" t="str">
        <f>IFERROR(VLOOKUP(Tableau5[[#This Row],[Numéro]],Tableau3Bandes[],3,0),"")</f>
        <v/>
      </c>
      <c r="O320" s="1" t="str">
        <f>IFERROR(VLOOKUP(Tableau5[[#This Row],[Numéro]],Tableau3Bandes[],4,0),"")</f>
        <v/>
      </c>
      <c r="P320" s="1" t="str">
        <f>IFERROR(VLOOKUP(Tableau5[[#This Row],[Numéro]],Tableau3Bandes[],5,0),"")</f>
        <v/>
      </c>
      <c r="Q320" s="1" t="str">
        <f>IFERROR(VLOOKUP(Tableau5[[#This Row],[Numéro]],Tableau3Bandes[],6,0),"")</f>
        <v/>
      </c>
      <c r="R320" s="1" t="str">
        <f>IFERROR(VLOOKUP(Tableau5[[#This Row],[Numéro]],Tableau3Bandes[],7,0),"")</f>
        <v/>
      </c>
      <c r="S320" s="28" t="str">
        <f>IFERROR(VLOOKUP(Tableau5[[#This Row],[Numéro]],TableauClass2025[],3,0),"")</f>
        <v/>
      </c>
      <c r="T320" s="27" t="str">
        <f>IFERROR(VLOOKUP(Tableau5[[#This Row],[Numéro]],TableauCadre[],3,0),"")</f>
        <v/>
      </c>
      <c r="U320" s="1" t="str">
        <f>IFERROR(VLOOKUP(Tableau5[[#This Row],[Numéro]],TableauCadre[],4,0),"")</f>
        <v/>
      </c>
      <c r="V320" s="1" t="str">
        <f>IFERROR(VLOOKUP(Tableau5[[#This Row],[Numéro]],TableauCadre[],5,0),"")</f>
        <v/>
      </c>
      <c r="W320" s="1" t="str">
        <f>IFERROR(VLOOKUP(Tableau5[[#This Row],[Numéro]],TableauCadre[],6,0),"")</f>
        <v/>
      </c>
      <c r="X320" s="28" t="str">
        <f>IFERROR(VLOOKUP(Tableau5[[#This Row],[Numéro]],TableauCadre[],7,0),"")</f>
        <v/>
      </c>
    </row>
    <row r="321" spans="1:24" hidden="1" x14ac:dyDescent="0.25">
      <c r="A321" s="1" t="str">
        <f>IF(double!T318=0,"",double!T318)</f>
        <v>131582 W</v>
      </c>
      <c r="B321" s="1" t="str">
        <f>IF(Tableau5[[#This Row],[Numéro]]="","",double!U318)</f>
        <v>DUHAUMONT DAVID</v>
      </c>
      <c r="C321" s="23" t="str">
        <f>double!V318</f>
        <v>01006 – AMICALE DE BILLARD ECKBOLSHEIM</v>
      </c>
      <c r="D321" s="27" t="str">
        <f>IFERROR(VLOOKUP(Tableau5[[#This Row],[Numéro]],TableauLibre[],3,0),"")</f>
        <v>R4</v>
      </c>
      <c r="E321" s="1">
        <f>IFERROR(VLOOKUP(Tableau5[[#This Row],[Numéro]],TableauLibre[],4,0),"")</f>
        <v>1</v>
      </c>
      <c r="F321" s="1">
        <f>IFERROR(VLOOKUP(Tableau5[[#This Row],[Numéro]],TableauLibre[],5,0),"")</f>
        <v>0.81</v>
      </c>
      <c r="G321" s="1">
        <f>IFERROR(VLOOKUP(Tableau5[[#This Row],[Numéro]],TableauLibre[],6,0),"")</f>
        <v>0.65</v>
      </c>
      <c r="H321" s="28">
        <f>IFERROR(VLOOKUP(Tableau5[[#This Row],[Numéro]],TableauLibre[],7,0),"")</f>
        <v>2009</v>
      </c>
      <c r="I321" s="27" t="str">
        <f>IFERROR(VLOOKUP(Tableau5[[#This Row],[Numéro]],TableauBande[],3,0),"")</f>
        <v/>
      </c>
      <c r="J321" s="1" t="str">
        <f>IFERROR(VLOOKUP(Tableau5[[#This Row],[Numéro]],TableauBande[],4,0),"")</f>
        <v/>
      </c>
      <c r="K321" s="1" t="str">
        <f>IFERROR(VLOOKUP(Tableau5[[#This Row],[Numéro]],TableauBande[],5,0),"")</f>
        <v/>
      </c>
      <c r="L321" s="1" t="str">
        <f>IFERROR(VLOOKUP(Tableau5[[#This Row],[Numéro]],TableauBande[],6,0),"")</f>
        <v/>
      </c>
      <c r="M321" s="28" t="str">
        <f>IFERROR(VLOOKUP(Tableau5[[#This Row],[Numéro]],TableauBande[],7,0),"")</f>
        <v/>
      </c>
      <c r="N321" s="1" t="str">
        <f>IFERROR(VLOOKUP(Tableau5[[#This Row],[Numéro]],Tableau3Bandes[],3,0),"")</f>
        <v/>
      </c>
      <c r="O321" s="1" t="str">
        <f>IFERROR(VLOOKUP(Tableau5[[#This Row],[Numéro]],Tableau3Bandes[],4,0),"")</f>
        <v/>
      </c>
      <c r="P321" s="1" t="str">
        <f>IFERROR(VLOOKUP(Tableau5[[#This Row],[Numéro]],Tableau3Bandes[],5,0),"")</f>
        <v/>
      </c>
      <c r="Q321" s="1" t="str">
        <f>IFERROR(VLOOKUP(Tableau5[[#This Row],[Numéro]],Tableau3Bandes[],6,0),"")</f>
        <v/>
      </c>
      <c r="R321" s="1" t="str">
        <f>IFERROR(VLOOKUP(Tableau5[[#This Row],[Numéro]],Tableau3Bandes[],7,0),"")</f>
        <v/>
      </c>
      <c r="S321" s="28" t="str">
        <f>IFERROR(VLOOKUP(Tableau5[[#This Row],[Numéro]],TableauClass2025[],3,0),"")</f>
        <v/>
      </c>
      <c r="T321" s="27" t="str">
        <f>IFERROR(VLOOKUP(Tableau5[[#This Row],[Numéro]],TableauCadre[],3,0),"")</f>
        <v/>
      </c>
      <c r="U321" s="1" t="str">
        <f>IFERROR(VLOOKUP(Tableau5[[#This Row],[Numéro]],TableauCadre[],4,0),"")</f>
        <v/>
      </c>
      <c r="V321" s="1" t="str">
        <f>IFERROR(VLOOKUP(Tableau5[[#This Row],[Numéro]],TableauCadre[],5,0),"")</f>
        <v/>
      </c>
      <c r="W321" s="1" t="str">
        <f>IFERROR(VLOOKUP(Tableau5[[#This Row],[Numéro]],TableauCadre[],6,0),"")</f>
        <v/>
      </c>
      <c r="X321" s="28" t="str">
        <f>IFERROR(VLOOKUP(Tableau5[[#This Row],[Numéro]],TableauCadre[],7,0),"")</f>
        <v/>
      </c>
    </row>
    <row r="322" spans="1:24" hidden="1" x14ac:dyDescent="0.25">
      <c r="A322" s="1" t="str">
        <f>IF(double!T319=0,"",double!T319)</f>
        <v>165806 Z</v>
      </c>
      <c r="B322" s="1" t="str">
        <f>IF(Tableau5[[#This Row],[Numéro]]="","",double!U319)</f>
        <v>DUL CYRIL</v>
      </c>
      <c r="C322" s="23" t="str">
        <f>double!V319</f>
        <v>01006 – AMICALE DE BILLARD ECKBOLSHEIM</v>
      </c>
      <c r="D322" s="27" t="str">
        <f>IFERROR(VLOOKUP(Tableau5[[#This Row],[Numéro]],TableauLibre[],3,0),"")</f>
        <v>R4</v>
      </c>
      <c r="E322" s="1">
        <f>IFERROR(VLOOKUP(Tableau5[[#This Row],[Numéro]],TableauLibre[],4,0),"")</f>
        <v>1</v>
      </c>
      <c r="F322" s="1">
        <f>IFERROR(VLOOKUP(Tableau5[[#This Row],[Numéro]],TableauLibre[],5,0),"")</f>
        <v>0.75</v>
      </c>
      <c r="G322" s="1">
        <f>IFERROR(VLOOKUP(Tableau5[[#This Row],[Numéro]],TableauLibre[],6,0),"")</f>
        <v>0.6</v>
      </c>
      <c r="H322" s="28">
        <f>IFERROR(VLOOKUP(Tableau5[[#This Row],[Numéro]],TableauLibre[],7,0),"")</f>
        <v>2020</v>
      </c>
      <c r="I322" s="27" t="str">
        <f>IFERROR(VLOOKUP(Tableau5[[#This Row],[Numéro]],TableauBande[],3,0),"")</f>
        <v/>
      </c>
      <c r="J322" s="1" t="str">
        <f>IFERROR(VLOOKUP(Tableau5[[#This Row],[Numéro]],TableauBande[],4,0),"")</f>
        <v/>
      </c>
      <c r="K322" s="1" t="str">
        <f>IFERROR(VLOOKUP(Tableau5[[#This Row],[Numéro]],TableauBande[],5,0),"")</f>
        <v/>
      </c>
      <c r="L322" s="1" t="str">
        <f>IFERROR(VLOOKUP(Tableau5[[#This Row],[Numéro]],TableauBande[],6,0),"")</f>
        <v/>
      </c>
      <c r="M322" s="28" t="str">
        <f>IFERROR(VLOOKUP(Tableau5[[#This Row],[Numéro]],TableauBande[],7,0),"")</f>
        <v/>
      </c>
      <c r="N322" s="1" t="str">
        <f>IFERROR(VLOOKUP(Tableau5[[#This Row],[Numéro]],Tableau3Bandes[],3,0),"")</f>
        <v/>
      </c>
      <c r="O322" s="1" t="str">
        <f>IFERROR(VLOOKUP(Tableau5[[#This Row],[Numéro]],Tableau3Bandes[],4,0),"")</f>
        <v/>
      </c>
      <c r="P322" s="1" t="str">
        <f>IFERROR(VLOOKUP(Tableau5[[#This Row],[Numéro]],Tableau3Bandes[],5,0),"")</f>
        <v/>
      </c>
      <c r="Q322" s="1" t="str">
        <f>IFERROR(VLOOKUP(Tableau5[[#This Row],[Numéro]],Tableau3Bandes[],6,0),"")</f>
        <v/>
      </c>
      <c r="R322" s="1" t="str">
        <f>IFERROR(VLOOKUP(Tableau5[[#This Row],[Numéro]],Tableau3Bandes[],7,0),"")</f>
        <v/>
      </c>
      <c r="S322" s="28" t="str">
        <f>IFERROR(VLOOKUP(Tableau5[[#This Row],[Numéro]],TableauClass2025[],3,0),"")</f>
        <v/>
      </c>
      <c r="T322" s="27" t="str">
        <f>IFERROR(VLOOKUP(Tableau5[[#This Row],[Numéro]],TableauCadre[],3,0),"")</f>
        <v/>
      </c>
      <c r="U322" s="1" t="str">
        <f>IFERROR(VLOOKUP(Tableau5[[#This Row],[Numéro]],TableauCadre[],4,0),"")</f>
        <v/>
      </c>
      <c r="V322" s="1" t="str">
        <f>IFERROR(VLOOKUP(Tableau5[[#This Row],[Numéro]],TableauCadre[],5,0),"")</f>
        <v/>
      </c>
      <c r="W322" s="1" t="str">
        <f>IFERROR(VLOOKUP(Tableau5[[#This Row],[Numéro]],TableauCadre[],6,0),"")</f>
        <v/>
      </c>
      <c r="X322" s="28" t="str">
        <f>IFERROR(VLOOKUP(Tableau5[[#This Row],[Numéro]],TableauCadre[],7,0),"")</f>
        <v/>
      </c>
    </row>
    <row r="323" spans="1:24" hidden="1" x14ac:dyDescent="0.25">
      <c r="A323" s="1" t="str">
        <f>IF(double!T320=0,"",double!T320)</f>
        <v>143698 W</v>
      </c>
      <c r="B323" s="1" t="str">
        <f>IF(Tableau5[[#This Row],[Numéro]]="","",double!U320)</f>
        <v>DULOWSKI JEAN CLAUDE</v>
      </c>
      <c r="C323" s="23" t="str">
        <f>double!V320</f>
        <v>05034 – BILLARD TROYES AGGLO</v>
      </c>
      <c r="D323" s="27" t="str">
        <f>IFERROR(VLOOKUP(Tableau5[[#This Row],[Numéro]],TableauLibre[],3,0),"")</f>
        <v>R3</v>
      </c>
      <c r="E323" s="1">
        <f>IFERROR(VLOOKUP(Tableau5[[#This Row],[Numéro]],TableauLibre[],4,0),"")</f>
        <v>1</v>
      </c>
      <c r="F323" s="1">
        <f>IFERROR(VLOOKUP(Tableau5[[#This Row],[Numéro]],TableauLibre[],5,0),"")</f>
        <v>1.65</v>
      </c>
      <c r="G323" s="1">
        <f>IFERROR(VLOOKUP(Tableau5[[#This Row],[Numéro]],TableauLibre[],6,0),"")</f>
        <v>1.32</v>
      </c>
      <c r="H323" s="28">
        <f>IFERROR(VLOOKUP(Tableau5[[#This Row],[Numéro]],TableauLibre[],7,0),"")</f>
        <v>2022</v>
      </c>
      <c r="I323" s="27" t="str">
        <f>IFERROR(VLOOKUP(Tableau5[[#This Row],[Numéro]],TableauBande[],3,0),"")</f>
        <v>R1</v>
      </c>
      <c r="J323" s="1">
        <f>IFERROR(VLOOKUP(Tableau5[[#This Row],[Numéro]],TableauBande[],4,0),"")</f>
        <v>1</v>
      </c>
      <c r="K323" s="1">
        <f>IFERROR(VLOOKUP(Tableau5[[#This Row],[Numéro]],TableauBande[],5,0),"")</f>
        <v>1.1200000000000001</v>
      </c>
      <c r="L323" s="1">
        <f>IFERROR(VLOOKUP(Tableau5[[#This Row],[Numéro]],TableauBande[],6,0),"")</f>
        <v>1</v>
      </c>
      <c r="M323" s="28">
        <f>IFERROR(VLOOKUP(Tableau5[[#This Row],[Numéro]],TableauBande[],7,0),"")</f>
        <v>2022</v>
      </c>
      <c r="N323" s="1" t="str">
        <f>IFERROR(VLOOKUP(Tableau5[[#This Row],[Numéro]],Tableau3Bandes[],3,0),"")</f>
        <v/>
      </c>
      <c r="O323" s="1" t="str">
        <f>IFERROR(VLOOKUP(Tableau5[[#This Row],[Numéro]],Tableau3Bandes[],4,0),"")</f>
        <v/>
      </c>
      <c r="P323" s="1" t="str">
        <f>IFERROR(VLOOKUP(Tableau5[[#This Row],[Numéro]],Tableau3Bandes[],5,0),"")</f>
        <v/>
      </c>
      <c r="Q323" s="1" t="str">
        <f>IFERROR(VLOOKUP(Tableau5[[#This Row],[Numéro]],Tableau3Bandes[],6,0),"")</f>
        <v/>
      </c>
      <c r="R323" s="1" t="str">
        <f>IFERROR(VLOOKUP(Tableau5[[#This Row],[Numéro]],Tableau3Bandes[],7,0),"")</f>
        <v/>
      </c>
      <c r="S323" s="28" t="str">
        <f>IFERROR(VLOOKUP(Tableau5[[#This Row],[Numéro]],TableauClass2025[],3,0),"")</f>
        <v/>
      </c>
      <c r="T323" s="27" t="str">
        <f>IFERROR(VLOOKUP(Tableau5[[#This Row],[Numéro]],TableauCadre[],3,0),"")</f>
        <v>R1</v>
      </c>
      <c r="U323" s="1">
        <f>IFERROR(VLOOKUP(Tableau5[[#This Row],[Numéro]],TableauCadre[],4,0),"")</f>
        <v>1</v>
      </c>
      <c r="V323" s="1">
        <f>IFERROR(VLOOKUP(Tableau5[[#This Row],[Numéro]],TableauCadre[],5,0),"")</f>
        <v>1.53</v>
      </c>
      <c r="W323" s="1">
        <f>IFERROR(VLOOKUP(Tableau5[[#This Row],[Numéro]],TableauCadre[],6,0),"")</f>
        <v>1.22</v>
      </c>
      <c r="X323" s="28">
        <f>IFERROR(VLOOKUP(Tableau5[[#This Row],[Numéro]],TableauCadre[],7,0),"")</f>
        <v>2017</v>
      </c>
    </row>
    <row r="324" spans="1:24" hidden="1" x14ac:dyDescent="0.25">
      <c r="A324" s="1" t="str">
        <f>IF(double!T321=0,"",double!T321)</f>
        <v>141817 N</v>
      </c>
      <c r="B324" s="1" t="str">
        <f>IF(Tableau5[[#This Row],[Numéro]]="","",double!U321)</f>
        <v>DULUC VINCENT</v>
      </c>
      <c r="C324" s="23" t="str">
        <f>double!V321</f>
        <v>01041 – COLMAR BILLARD CLUB 71</v>
      </c>
      <c r="D324" s="27" t="str">
        <f>IFERROR(VLOOKUP(Tableau5[[#This Row],[Numéro]],TableauLibre[],3,0),"")</f>
        <v>R4</v>
      </c>
      <c r="E324" s="1">
        <f>IFERROR(VLOOKUP(Tableau5[[#This Row],[Numéro]],TableauLibre[],4,0),"")</f>
        <v>1</v>
      </c>
      <c r="F324" s="1">
        <f>IFERROR(VLOOKUP(Tableau5[[#This Row],[Numéro]],TableauLibre[],5,0),"")</f>
        <v>0.77</v>
      </c>
      <c r="G324" s="1">
        <f>IFERROR(VLOOKUP(Tableau5[[#This Row],[Numéro]],TableauLibre[],6,0),"")</f>
        <v>0.62</v>
      </c>
      <c r="H324" s="28">
        <f>IFERROR(VLOOKUP(Tableau5[[#This Row],[Numéro]],TableauLibre[],7,0),"")</f>
        <v>2025</v>
      </c>
      <c r="I324" s="27" t="str">
        <f>IFERROR(VLOOKUP(Tableau5[[#This Row],[Numéro]],TableauBande[],3,0),"")</f>
        <v/>
      </c>
      <c r="J324" s="1" t="str">
        <f>IFERROR(VLOOKUP(Tableau5[[#This Row],[Numéro]],TableauBande[],4,0),"")</f>
        <v/>
      </c>
      <c r="K324" s="1" t="str">
        <f>IFERROR(VLOOKUP(Tableau5[[#This Row],[Numéro]],TableauBande[],5,0),"")</f>
        <v/>
      </c>
      <c r="L324" s="1" t="str">
        <f>IFERROR(VLOOKUP(Tableau5[[#This Row],[Numéro]],TableauBande[],6,0),"")</f>
        <v/>
      </c>
      <c r="M324" s="28" t="str">
        <f>IFERROR(VLOOKUP(Tableau5[[#This Row],[Numéro]],TableauBande[],7,0),"")</f>
        <v/>
      </c>
      <c r="N324" s="1" t="str">
        <f>IFERROR(VLOOKUP(Tableau5[[#This Row],[Numéro]],Tableau3Bandes[],3,0),"")</f>
        <v/>
      </c>
      <c r="O324" s="1" t="str">
        <f>IFERROR(VLOOKUP(Tableau5[[#This Row],[Numéro]],Tableau3Bandes[],4,0),"")</f>
        <v/>
      </c>
      <c r="P324" s="1" t="str">
        <f>IFERROR(VLOOKUP(Tableau5[[#This Row],[Numéro]],Tableau3Bandes[],5,0),"")</f>
        <v/>
      </c>
      <c r="Q324" s="1" t="str">
        <f>IFERROR(VLOOKUP(Tableau5[[#This Row],[Numéro]],Tableau3Bandes[],6,0),"")</f>
        <v/>
      </c>
      <c r="R324" s="1" t="str">
        <f>IFERROR(VLOOKUP(Tableau5[[#This Row],[Numéro]],Tableau3Bandes[],7,0),"")</f>
        <v/>
      </c>
      <c r="S324" s="28" t="str">
        <f>IFERROR(VLOOKUP(Tableau5[[#This Row],[Numéro]],TableauClass2025[],3,0),"")</f>
        <v/>
      </c>
      <c r="T324" s="27" t="str">
        <f>IFERROR(VLOOKUP(Tableau5[[#This Row],[Numéro]],TableauCadre[],3,0),"")</f>
        <v/>
      </c>
      <c r="U324" s="1" t="str">
        <f>IFERROR(VLOOKUP(Tableau5[[#This Row],[Numéro]],TableauCadre[],4,0),"")</f>
        <v/>
      </c>
      <c r="V324" s="1" t="str">
        <f>IFERROR(VLOOKUP(Tableau5[[#This Row],[Numéro]],TableauCadre[],5,0),"")</f>
        <v/>
      </c>
      <c r="W324" s="1" t="str">
        <f>IFERROR(VLOOKUP(Tableau5[[#This Row],[Numéro]],TableauCadre[],6,0),"")</f>
        <v/>
      </c>
      <c r="X324" s="28" t="str">
        <f>IFERROR(VLOOKUP(Tableau5[[#This Row],[Numéro]],TableauCadre[],7,0),"")</f>
        <v/>
      </c>
    </row>
    <row r="325" spans="1:24" hidden="1" x14ac:dyDescent="0.25">
      <c r="A325" s="1" t="str">
        <f>IF(double!T322=0,"",double!T322)</f>
        <v>112345 Z</v>
      </c>
      <c r="B325" s="1" t="str">
        <f>IF(Tableau5[[#This Row],[Numéro]]="","",double!U322)</f>
        <v>DUPONT LAURENT</v>
      </c>
      <c r="C325" s="23" t="str">
        <f>double!V322</f>
        <v>11050 – BILLARD CLUB SAINT MIHIEL</v>
      </c>
      <c r="D325" s="27" t="str">
        <f>IFERROR(VLOOKUP(Tableau5[[#This Row],[Numéro]],TableauLibre[],3,0),"")</f>
        <v>R3</v>
      </c>
      <c r="E325" s="1">
        <f>IFERROR(VLOOKUP(Tableau5[[#This Row],[Numéro]],TableauLibre[],4,0),"")</f>
        <v>1</v>
      </c>
      <c r="F325" s="1">
        <f>IFERROR(VLOOKUP(Tableau5[[#This Row],[Numéro]],TableauLibre[],5,0),"")</f>
        <v>1.41</v>
      </c>
      <c r="G325" s="1">
        <f>IFERROR(VLOOKUP(Tableau5[[#This Row],[Numéro]],TableauLibre[],6,0),"")</f>
        <v>1.1299999999999999</v>
      </c>
      <c r="H325" s="28">
        <f>IFERROR(VLOOKUP(Tableau5[[#This Row],[Numéro]],TableauLibre[],7,0),"")</f>
        <v>2025</v>
      </c>
      <c r="I325" s="27" t="str">
        <f>IFERROR(VLOOKUP(Tableau5[[#This Row],[Numéro]],TableauBande[],3,0),"")</f>
        <v xml:space="preserve">R1 </v>
      </c>
      <c r="J325" s="1">
        <f>IFERROR(VLOOKUP(Tableau5[[#This Row],[Numéro]],TableauBande[],4,0),"")</f>
        <v>1</v>
      </c>
      <c r="K325" s="1">
        <f>IFERROR(VLOOKUP(Tableau5[[#This Row],[Numéro]],TableauBande[],5,0),"")</f>
        <v>1.1299999999999999</v>
      </c>
      <c r="L325" s="1">
        <f>IFERROR(VLOOKUP(Tableau5[[#This Row],[Numéro]],TableauBande[],6,0),"")</f>
        <v>1</v>
      </c>
      <c r="M325" s="28">
        <f>IFERROR(VLOOKUP(Tableau5[[#This Row],[Numéro]],TableauBande[],7,0),"")</f>
        <v>2025</v>
      </c>
      <c r="N325" s="1" t="str">
        <f>IFERROR(VLOOKUP(Tableau5[[#This Row],[Numéro]],Tableau3Bandes[],3,0),"")</f>
        <v xml:space="preserve">N3 </v>
      </c>
      <c r="O325" s="1">
        <f>IFERROR(VLOOKUP(Tableau5[[#This Row],[Numéro]],Tableau3Bandes[],4,0),"")</f>
        <v>1</v>
      </c>
      <c r="P325" s="1">
        <f>IFERROR(VLOOKUP(Tableau5[[#This Row],[Numéro]],Tableau3Bandes[],5,0),"")</f>
        <v>0.48899999999999999</v>
      </c>
      <c r="Q325" s="1">
        <f>IFERROR(VLOOKUP(Tableau5[[#This Row],[Numéro]],Tableau3Bandes[],6,0),"")</f>
        <v>0.42099999999999999</v>
      </c>
      <c r="R325" s="1">
        <f>IFERROR(VLOOKUP(Tableau5[[#This Row],[Numéro]],Tableau3Bandes[],7,0),"")</f>
        <v>2025</v>
      </c>
      <c r="S325" s="28">
        <f>IFERROR(VLOOKUP(Tableau5[[#This Row],[Numéro]],TableauClass2025[],3,0),"")</f>
        <v>418</v>
      </c>
      <c r="T325" s="27" t="str">
        <f>IFERROR(VLOOKUP(Tableau5[[#This Row],[Numéro]],TableauCadre[],3,0),"")</f>
        <v/>
      </c>
      <c r="U325" s="1" t="str">
        <f>IFERROR(VLOOKUP(Tableau5[[#This Row],[Numéro]],TableauCadre[],4,0),"")</f>
        <v/>
      </c>
      <c r="V325" s="1" t="str">
        <f>IFERROR(VLOOKUP(Tableau5[[#This Row],[Numéro]],TableauCadre[],5,0),"")</f>
        <v/>
      </c>
      <c r="W325" s="1" t="str">
        <f>IFERROR(VLOOKUP(Tableau5[[#This Row],[Numéro]],TableauCadre[],6,0),"")</f>
        <v/>
      </c>
      <c r="X325" s="28" t="str">
        <f>IFERROR(VLOOKUP(Tableau5[[#This Row],[Numéro]],TableauCadre[],7,0),"")</f>
        <v/>
      </c>
    </row>
    <row r="326" spans="1:24" hidden="1" x14ac:dyDescent="0.25">
      <c r="A326" s="1" t="str">
        <f>IF(double!T323=0,"",double!T323)</f>
        <v>015537 P</v>
      </c>
      <c r="B326" s="1" t="str">
        <f>IF(Tableau5[[#This Row],[Numéro]]="","",double!U323)</f>
        <v>DUPONT OLIVIER</v>
      </c>
      <c r="C326" s="23" t="str">
        <f>double!V323</f>
        <v>11051 – BILLARD CLUB BARISIEN</v>
      </c>
      <c r="D326" s="27" t="str">
        <f>IFERROR(VLOOKUP(Tableau5[[#This Row],[Numéro]],TableauLibre[],3,0),"")</f>
        <v>R4</v>
      </c>
      <c r="E326" s="1">
        <f>IFERROR(VLOOKUP(Tableau5[[#This Row],[Numéro]],TableauLibre[],4,0),"")</f>
        <v>1</v>
      </c>
      <c r="F326" s="1">
        <f>IFERROR(VLOOKUP(Tableau5[[#This Row],[Numéro]],TableauLibre[],5,0),"")</f>
        <v>0.63</v>
      </c>
      <c r="G326" s="1">
        <f>IFERROR(VLOOKUP(Tableau5[[#This Row],[Numéro]],TableauLibre[],6,0),"")</f>
        <v>0.5</v>
      </c>
      <c r="H326" s="28">
        <f>IFERROR(VLOOKUP(Tableau5[[#This Row],[Numéro]],TableauLibre[],7,0),"")</f>
        <v>2020</v>
      </c>
      <c r="I326" s="27" t="str">
        <f>IFERROR(VLOOKUP(Tableau5[[#This Row],[Numéro]],TableauBande[],3,0),"")</f>
        <v>R2</v>
      </c>
      <c r="J326" s="1">
        <f>IFERROR(VLOOKUP(Tableau5[[#This Row],[Numéro]],TableauBande[],4,0),"")</f>
        <v>1</v>
      </c>
      <c r="K326" s="1">
        <f>IFERROR(VLOOKUP(Tableau5[[#This Row],[Numéro]],TableauBande[],5,0),"")</f>
        <v>0.38</v>
      </c>
      <c r="L326" s="1">
        <f>IFERROR(VLOOKUP(Tableau5[[#This Row],[Numéro]],TableauBande[],6,0),"")</f>
        <v>0.33</v>
      </c>
      <c r="M326" s="28">
        <f>IFERROR(VLOOKUP(Tableau5[[#This Row],[Numéro]],TableauBande[],7,0),"")</f>
        <v>2018</v>
      </c>
      <c r="N326" s="1" t="str">
        <f>IFERROR(VLOOKUP(Tableau5[[#This Row],[Numéro]],Tableau3Bandes[],3,0),"")</f>
        <v>R2</v>
      </c>
      <c r="O326" s="1">
        <f>IFERROR(VLOOKUP(Tableau5[[#This Row],[Numéro]],Tableau3Bandes[],4,0),"")</f>
        <v>1</v>
      </c>
      <c r="P326" s="1">
        <f>IFERROR(VLOOKUP(Tableau5[[#This Row],[Numéro]],Tableau3Bandes[],5,0),"")</f>
        <v>0.16500000000000001</v>
      </c>
      <c r="Q326" s="1">
        <f>IFERROR(VLOOKUP(Tableau5[[#This Row],[Numéro]],Tableau3Bandes[],6,0),"")</f>
        <v>0.14199999999999999</v>
      </c>
      <c r="R326" s="1">
        <f>IFERROR(VLOOKUP(Tableau5[[#This Row],[Numéro]],Tableau3Bandes[],7,0),"")</f>
        <v>2011</v>
      </c>
      <c r="S326" s="28" t="str">
        <f>IFERROR(VLOOKUP(Tableau5[[#This Row],[Numéro]],TableauClass2025[],3,0),"")</f>
        <v/>
      </c>
      <c r="T326" s="27" t="str">
        <f>IFERROR(VLOOKUP(Tableau5[[#This Row],[Numéro]],TableauCadre[],3,0),"")</f>
        <v/>
      </c>
      <c r="U326" s="1" t="str">
        <f>IFERROR(VLOOKUP(Tableau5[[#This Row],[Numéro]],TableauCadre[],4,0),"")</f>
        <v/>
      </c>
      <c r="V326" s="1" t="str">
        <f>IFERROR(VLOOKUP(Tableau5[[#This Row],[Numéro]],TableauCadre[],5,0),"")</f>
        <v/>
      </c>
      <c r="W326" s="1" t="str">
        <f>IFERROR(VLOOKUP(Tableau5[[#This Row],[Numéro]],TableauCadre[],6,0),"")</f>
        <v/>
      </c>
      <c r="X326" s="28" t="str">
        <f>IFERROR(VLOOKUP(Tableau5[[#This Row],[Numéro]],TableauCadre[],7,0),"")</f>
        <v/>
      </c>
    </row>
    <row r="327" spans="1:24" hidden="1" x14ac:dyDescent="0.25">
      <c r="A327" s="1" t="str">
        <f>IF(double!T324=0,"",double!T324)</f>
        <v>107095 B</v>
      </c>
      <c r="B327" s="1" t="str">
        <f>IF(Tableau5[[#This Row],[Numéro]]="","",double!U324)</f>
        <v>DURAND STEPHANE</v>
      </c>
      <c r="C327" s="23" t="str">
        <f>double!V324</f>
        <v>11042 – BILLARD CLUB STEPHANOIS</v>
      </c>
      <c r="D327" s="27" t="str">
        <f>IFERROR(VLOOKUP(Tableau5[[#This Row],[Numéro]],TableauLibre[],3,0),"")</f>
        <v>R3</v>
      </c>
      <c r="E327" s="1">
        <f>IFERROR(VLOOKUP(Tableau5[[#This Row],[Numéro]],TableauLibre[],4,0),"")</f>
        <v>1</v>
      </c>
      <c r="F327" s="1">
        <f>IFERROR(VLOOKUP(Tableau5[[#This Row],[Numéro]],TableauLibre[],5,0),"")</f>
        <v>1.9</v>
      </c>
      <c r="G327" s="1">
        <f>IFERROR(VLOOKUP(Tableau5[[#This Row],[Numéro]],TableauLibre[],6,0),"")</f>
        <v>1.52</v>
      </c>
      <c r="H327" s="28">
        <f>IFERROR(VLOOKUP(Tableau5[[#This Row],[Numéro]],TableauLibre[],7,0),"")</f>
        <v>2010</v>
      </c>
      <c r="I327" s="27" t="str">
        <f>IFERROR(VLOOKUP(Tableau5[[#This Row],[Numéro]],TableauBande[],3,0),"")</f>
        <v>R1</v>
      </c>
      <c r="J327" s="1">
        <f>IFERROR(VLOOKUP(Tableau5[[#This Row],[Numéro]],TableauBande[],4,0),"")</f>
        <v>1</v>
      </c>
      <c r="K327" s="1">
        <f>IFERROR(VLOOKUP(Tableau5[[#This Row],[Numéro]],TableauBande[],5,0),"")</f>
        <v>1.17</v>
      </c>
      <c r="L327" s="1">
        <f>IFERROR(VLOOKUP(Tableau5[[#This Row],[Numéro]],TableauBande[],6,0),"")</f>
        <v>1.04</v>
      </c>
      <c r="M327" s="28">
        <f>IFERROR(VLOOKUP(Tableau5[[#This Row],[Numéro]],TableauBande[],7,0),"")</f>
        <v>2010</v>
      </c>
      <c r="N327" s="1" t="str">
        <f>IFERROR(VLOOKUP(Tableau5[[#This Row],[Numéro]],Tableau3Bandes[],3,0),"")</f>
        <v/>
      </c>
      <c r="O327" s="1" t="str">
        <f>IFERROR(VLOOKUP(Tableau5[[#This Row],[Numéro]],Tableau3Bandes[],4,0),"")</f>
        <v/>
      </c>
      <c r="P327" s="1" t="str">
        <f>IFERROR(VLOOKUP(Tableau5[[#This Row],[Numéro]],Tableau3Bandes[],5,0),"")</f>
        <v/>
      </c>
      <c r="Q327" s="1" t="str">
        <f>IFERROR(VLOOKUP(Tableau5[[#This Row],[Numéro]],Tableau3Bandes[],6,0),"")</f>
        <v/>
      </c>
      <c r="R327" s="1" t="str">
        <f>IFERROR(VLOOKUP(Tableau5[[#This Row],[Numéro]],Tableau3Bandes[],7,0),"")</f>
        <v/>
      </c>
      <c r="S327" s="28" t="str">
        <f>IFERROR(VLOOKUP(Tableau5[[#This Row],[Numéro]],TableauClass2025[],3,0),"")</f>
        <v/>
      </c>
      <c r="T327" s="27" t="str">
        <f>IFERROR(VLOOKUP(Tableau5[[#This Row],[Numéro]],TableauCadre[],3,0),"")</f>
        <v>R1</v>
      </c>
      <c r="U327" s="1">
        <f>IFERROR(VLOOKUP(Tableau5[[#This Row],[Numéro]],TableauCadre[],4,0),"")</f>
        <v>1</v>
      </c>
      <c r="V327" s="1">
        <f>IFERROR(VLOOKUP(Tableau5[[#This Row],[Numéro]],TableauCadre[],5,0),"")</f>
        <v>1.8</v>
      </c>
      <c r="W327" s="1">
        <f>IFERROR(VLOOKUP(Tableau5[[#This Row],[Numéro]],TableauCadre[],6,0),"")</f>
        <v>1.44</v>
      </c>
      <c r="X327" s="28">
        <f>IFERROR(VLOOKUP(Tableau5[[#This Row],[Numéro]],TableauCadre[],7,0),"")</f>
        <v>2011</v>
      </c>
    </row>
    <row r="328" spans="1:24" hidden="1" x14ac:dyDescent="0.25">
      <c r="A328" s="1" t="str">
        <f>IF(double!T325=0,"",double!T325)</f>
        <v>010227 J</v>
      </c>
      <c r="B328" s="1" t="str">
        <f>IF(Tableau5[[#This Row],[Numéro]]="","",double!U325)</f>
        <v>DURRSCHNABEL ROLAND</v>
      </c>
      <c r="C328" s="23" t="str">
        <f>double!V325</f>
        <v>01016 – B.C. HAGUENAU</v>
      </c>
      <c r="D328" s="27" t="str">
        <f>IFERROR(VLOOKUP(Tableau5[[#This Row],[Numéro]],TableauLibre[],3,0),"")</f>
        <v>N3</v>
      </c>
      <c r="E328" s="1">
        <f>IFERROR(VLOOKUP(Tableau5[[#This Row],[Numéro]],TableauLibre[],4,0),"")</f>
        <v>1</v>
      </c>
      <c r="F328" s="1">
        <f>IFERROR(VLOOKUP(Tableau5[[#This Row],[Numéro]],TableauLibre[],5,0),"")</f>
        <v>6.95</v>
      </c>
      <c r="G328" s="1">
        <f>IFERROR(VLOOKUP(Tableau5[[#This Row],[Numéro]],TableauLibre[],6,0),"")</f>
        <v>5.56</v>
      </c>
      <c r="H328" s="28">
        <f>IFERROR(VLOOKUP(Tableau5[[#This Row],[Numéro]],TableauLibre[],7,0),"")</f>
        <v>2025</v>
      </c>
      <c r="I328" s="27" t="str">
        <f>IFERROR(VLOOKUP(Tableau5[[#This Row],[Numéro]],TableauBande[],3,0),"")</f>
        <v>R1</v>
      </c>
      <c r="J328" s="1">
        <f>IFERROR(VLOOKUP(Tableau5[[#This Row],[Numéro]],TableauBande[],4,0),"")</f>
        <v>1</v>
      </c>
      <c r="K328" s="1">
        <f>IFERROR(VLOOKUP(Tableau5[[#This Row],[Numéro]],TableauBande[],5,0),"")</f>
        <v>1.59</v>
      </c>
      <c r="L328" s="1">
        <f>IFERROR(VLOOKUP(Tableau5[[#This Row],[Numéro]],TableauBande[],6,0),"")</f>
        <v>1.41</v>
      </c>
      <c r="M328" s="28">
        <f>IFERROR(VLOOKUP(Tableau5[[#This Row],[Numéro]],TableauBande[],7,0),"")</f>
        <v>2012</v>
      </c>
      <c r="N328" s="1" t="str">
        <f>IFERROR(VLOOKUP(Tableau5[[#This Row],[Numéro]],Tableau3Bandes[],3,0),"")</f>
        <v>N3</v>
      </c>
      <c r="O328" s="1">
        <f>IFERROR(VLOOKUP(Tableau5[[#This Row],[Numéro]],Tableau3Bandes[],4,0),"")</f>
        <v>1</v>
      </c>
      <c r="P328" s="1">
        <f>IFERROR(VLOOKUP(Tableau5[[#This Row],[Numéro]],Tableau3Bandes[],5,0),"")</f>
        <v>0.45</v>
      </c>
      <c r="Q328" s="1">
        <f>IFERROR(VLOOKUP(Tableau5[[#This Row],[Numéro]],Tableau3Bandes[],6,0),"")</f>
        <v>0.38700000000000001</v>
      </c>
      <c r="R328" s="1">
        <f>IFERROR(VLOOKUP(Tableau5[[#This Row],[Numéro]],Tableau3Bandes[],7,0),"")</f>
        <v>2011</v>
      </c>
      <c r="S328" s="28" t="str">
        <f>IFERROR(VLOOKUP(Tableau5[[#This Row],[Numéro]],TableauClass2025[],3,0),"")</f>
        <v/>
      </c>
      <c r="T328" s="27" t="str">
        <f>IFERROR(VLOOKUP(Tableau5[[#This Row],[Numéro]],TableauCadre[],3,0),"")</f>
        <v>N3</v>
      </c>
      <c r="U328" s="1">
        <f>IFERROR(VLOOKUP(Tableau5[[#This Row],[Numéro]],TableauCadre[],4,0),"")</f>
        <v>1</v>
      </c>
      <c r="V328" s="1">
        <f>IFERROR(VLOOKUP(Tableau5[[#This Row],[Numéro]],TableauCadre[],5,0),"")</f>
        <v>4.55</v>
      </c>
      <c r="W328" s="1">
        <f>IFERROR(VLOOKUP(Tableau5[[#This Row],[Numéro]],TableauCadre[],6,0),"")</f>
        <v>3.64</v>
      </c>
      <c r="X328" s="28">
        <f>IFERROR(VLOOKUP(Tableau5[[#This Row],[Numéro]],TableauCadre[],7,0),"")</f>
        <v>2023</v>
      </c>
    </row>
    <row r="329" spans="1:24" hidden="1" x14ac:dyDescent="0.25">
      <c r="A329" s="1" t="str">
        <f>IF(double!T326=0,"",double!T326)</f>
        <v>139789 N</v>
      </c>
      <c r="B329" s="1" t="str">
        <f>IF(Tableau5[[#This Row],[Numéro]]="","",double!U326)</f>
        <v>DURST GILLES</v>
      </c>
      <c r="C329" s="23" t="str">
        <f>double!V326</f>
        <v>11048 – ACADEMIE DE BILLARD DE ST DIZIER</v>
      </c>
      <c r="D329" s="27" t="str">
        <f>IFERROR(VLOOKUP(Tableau5[[#This Row],[Numéro]],TableauLibre[],3,0),"")</f>
        <v>R2</v>
      </c>
      <c r="E329" s="1">
        <f>IFERROR(VLOOKUP(Tableau5[[#This Row],[Numéro]],TableauLibre[],4,0),"")</f>
        <v>1</v>
      </c>
      <c r="F329" s="1">
        <f>IFERROR(VLOOKUP(Tableau5[[#This Row],[Numéro]],TableauLibre[],5,0),"")</f>
        <v>2.68</v>
      </c>
      <c r="G329" s="1">
        <f>IFERROR(VLOOKUP(Tableau5[[#This Row],[Numéro]],TableauLibre[],6,0),"")</f>
        <v>2.14</v>
      </c>
      <c r="H329" s="28">
        <f>IFERROR(VLOOKUP(Tableau5[[#This Row],[Numéro]],TableauLibre[],7,0),"")</f>
        <v>2025</v>
      </c>
      <c r="I329" s="27" t="str">
        <f>IFERROR(VLOOKUP(Tableau5[[#This Row],[Numéro]],TableauBande[],3,0),"")</f>
        <v xml:space="preserve">N3 </v>
      </c>
      <c r="J329" s="1">
        <f>IFERROR(VLOOKUP(Tableau5[[#This Row],[Numéro]],TableauBande[],4,0),"")</f>
        <v>1</v>
      </c>
      <c r="K329" s="1">
        <f>IFERROR(VLOOKUP(Tableau5[[#This Row],[Numéro]],TableauBande[],5,0),"")</f>
        <v>1.96</v>
      </c>
      <c r="L329" s="1">
        <f>IFERROR(VLOOKUP(Tableau5[[#This Row],[Numéro]],TableauBande[],6,0),"")</f>
        <v>1.74</v>
      </c>
      <c r="M329" s="28">
        <f>IFERROR(VLOOKUP(Tableau5[[#This Row],[Numéro]],TableauBande[],7,0),"")</f>
        <v>2025</v>
      </c>
      <c r="N329" s="1" t="str">
        <f>IFERROR(VLOOKUP(Tableau5[[#This Row],[Numéro]],Tableau3Bandes[],3,0),"")</f>
        <v xml:space="preserve">R1 </v>
      </c>
      <c r="O329" s="1">
        <f>IFERROR(VLOOKUP(Tableau5[[#This Row],[Numéro]],Tableau3Bandes[],4,0),"")</f>
        <v>1</v>
      </c>
      <c r="P329" s="1">
        <f>IFERROR(VLOOKUP(Tableau5[[#This Row],[Numéro]],Tableau3Bandes[],5,0),"")</f>
        <v>0.373</v>
      </c>
      <c r="Q329" s="1">
        <f>IFERROR(VLOOKUP(Tableau5[[#This Row],[Numéro]],Tableau3Bandes[],6,0),"")</f>
        <v>0.32100000000000001</v>
      </c>
      <c r="R329" s="1">
        <f>IFERROR(VLOOKUP(Tableau5[[#This Row],[Numéro]],Tableau3Bandes[],7,0),"")</f>
        <v>2024</v>
      </c>
      <c r="S329" s="28">
        <f>IFERROR(VLOOKUP(Tableau5[[#This Row],[Numéro]],TableauClass2025[],3,0),"")</f>
        <v>350</v>
      </c>
      <c r="T329" s="27" t="str">
        <f>IFERROR(VLOOKUP(Tableau5[[#This Row],[Numéro]],TableauCadre[],3,0),"")</f>
        <v>R1</v>
      </c>
      <c r="U329" s="1">
        <f>IFERROR(VLOOKUP(Tableau5[[#This Row],[Numéro]],TableauCadre[],4,0),"")</f>
        <v>1</v>
      </c>
      <c r="V329" s="1">
        <f>IFERROR(VLOOKUP(Tableau5[[#This Row],[Numéro]],TableauCadre[],5,0),"")</f>
        <v>2.2200000000000002</v>
      </c>
      <c r="W329" s="1">
        <f>IFERROR(VLOOKUP(Tableau5[[#This Row],[Numéro]],TableauCadre[],6,0),"")</f>
        <v>1.78</v>
      </c>
      <c r="X329" s="28">
        <f>IFERROR(VLOOKUP(Tableau5[[#This Row],[Numéro]],TableauCadre[],7,0),"")</f>
        <v>2025</v>
      </c>
    </row>
    <row r="330" spans="1:24" hidden="1" x14ac:dyDescent="0.25">
      <c r="A330" s="1" t="str">
        <f>IF(double!T327=0,"",double!T327)</f>
        <v>102838 I</v>
      </c>
      <c r="B330" s="1" t="str">
        <f>IF(Tableau5[[#This Row],[Numéro]]="","",double!U327)</f>
        <v>DURUPT PATRICK</v>
      </c>
      <c r="C330" s="23" t="str">
        <f>double!V327</f>
        <v>11034 – BILLARD CLUB EPINAL</v>
      </c>
      <c r="D330" s="27" t="str">
        <f>IFERROR(VLOOKUP(Tableau5[[#This Row],[Numéro]],TableauLibre[],3,0),"")</f>
        <v>N3</v>
      </c>
      <c r="E330" s="1">
        <f>IFERROR(VLOOKUP(Tableau5[[#This Row],[Numéro]],TableauLibre[],4,0),"")</f>
        <v>1</v>
      </c>
      <c r="F330" s="1">
        <f>IFERROR(VLOOKUP(Tableau5[[#This Row],[Numéro]],TableauLibre[],5,0),"")</f>
        <v>6.3</v>
      </c>
      <c r="G330" s="1">
        <f>IFERROR(VLOOKUP(Tableau5[[#This Row],[Numéro]],TableauLibre[],6,0),"")</f>
        <v>5.04</v>
      </c>
      <c r="H330" s="28">
        <f>IFERROR(VLOOKUP(Tableau5[[#This Row],[Numéro]],TableauLibre[],7,0),"")</f>
        <v>2016</v>
      </c>
      <c r="I330" s="27" t="str">
        <f>IFERROR(VLOOKUP(Tableau5[[#This Row],[Numéro]],TableauBande[],3,0),"")</f>
        <v/>
      </c>
      <c r="J330" s="1" t="str">
        <f>IFERROR(VLOOKUP(Tableau5[[#This Row],[Numéro]],TableauBande[],4,0),"")</f>
        <v/>
      </c>
      <c r="K330" s="1" t="str">
        <f>IFERROR(VLOOKUP(Tableau5[[#This Row],[Numéro]],TableauBande[],5,0),"")</f>
        <v/>
      </c>
      <c r="L330" s="1" t="str">
        <f>IFERROR(VLOOKUP(Tableau5[[#This Row],[Numéro]],TableauBande[],6,0),"")</f>
        <v/>
      </c>
      <c r="M330" s="28" t="str">
        <f>IFERROR(VLOOKUP(Tableau5[[#This Row],[Numéro]],TableauBande[],7,0),"")</f>
        <v/>
      </c>
      <c r="N330" s="1" t="str">
        <f>IFERROR(VLOOKUP(Tableau5[[#This Row],[Numéro]],Tableau3Bandes[],3,0),"")</f>
        <v/>
      </c>
      <c r="O330" s="1" t="str">
        <f>IFERROR(VLOOKUP(Tableau5[[#This Row],[Numéro]],Tableau3Bandes[],4,0),"")</f>
        <v/>
      </c>
      <c r="P330" s="1" t="str">
        <f>IFERROR(VLOOKUP(Tableau5[[#This Row],[Numéro]],Tableau3Bandes[],5,0),"")</f>
        <v/>
      </c>
      <c r="Q330" s="1" t="str">
        <f>IFERROR(VLOOKUP(Tableau5[[#This Row],[Numéro]],Tableau3Bandes[],6,0),"")</f>
        <v/>
      </c>
      <c r="R330" s="1" t="str">
        <f>IFERROR(VLOOKUP(Tableau5[[#This Row],[Numéro]],Tableau3Bandes[],7,0),"")</f>
        <v/>
      </c>
      <c r="S330" s="28" t="str">
        <f>IFERROR(VLOOKUP(Tableau5[[#This Row],[Numéro]],TableauClass2025[],3,0),"")</f>
        <v/>
      </c>
      <c r="T330" s="27" t="str">
        <f>IFERROR(VLOOKUP(Tableau5[[#This Row],[Numéro]],TableauCadre[],3,0),"")</f>
        <v/>
      </c>
      <c r="U330" s="1" t="str">
        <f>IFERROR(VLOOKUP(Tableau5[[#This Row],[Numéro]],TableauCadre[],4,0),"")</f>
        <v/>
      </c>
      <c r="V330" s="1" t="str">
        <f>IFERROR(VLOOKUP(Tableau5[[#This Row],[Numéro]],TableauCadre[],5,0),"")</f>
        <v/>
      </c>
      <c r="W330" s="1" t="str">
        <f>IFERROR(VLOOKUP(Tableau5[[#This Row],[Numéro]],TableauCadre[],6,0),"")</f>
        <v/>
      </c>
      <c r="X330" s="28" t="str">
        <f>IFERROR(VLOOKUP(Tableau5[[#This Row],[Numéro]],TableauCadre[],7,0),"")</f>
        <v/>
      </c>
    </row>
    <row r="331" spans="1:24" hidden="1" x14ac:dyDescent="0.25">
      <c r="A331" s="1" t="str">
        <f>IF(double!T328=0,"",double!T328)</f>
        <v>132248 M</v>
      </c>
      <c r="B331" s="1" t="str">
        <f>IF(Tableau5[[#This Row],[Numéro]]="","",double!U328)</f>
        <v>DUSSOTIER THIERRY</v>
      </c>
      <c r="C331" s="23" t="str">
        <f>double!V328</f>
        <v>11034 – BILLARD CLUB EPINAL</v>
      </c>
      <c r="D331" s="27" t="str">
        <f>IFERROR(VLOOKUP(Tableau5[[#This Row],[Numéro]],TableauLibre[],3,0),"")</f>
        <v>R4</v>
      </c>
      <c r="E331" s="1">
        <f>IFERROR(VLOOKUP(Tableau5[[#This Row],[Numéro]],TableauLibre[],4,0),"")</f>
        <v>1</v>
      </c>
      <c r="F331" s="1">
        <f>IFERROR(VLOOKUP(Tableau5[[#This Row],[Numéro]],TableauLibre[],5,0),"")</f>
        <v>0.67</v>
      </c>
      <c r="G331" s="1">
        <f>IFERROR(VLOOKUP(Tableau5[[#This Row],[Numéro]],TableauLibre[],6,0),"")</f>
        <v>0.53</v>
      </c>
      <c r="H331" s="28">
        <f>IFERROR(VLOOKUP(Tableau5[[#This Row],[Numéro]],TableauLibre[],7,0),"")</f>
        <v>2009</v>
      </c>
      <c r="I331" s="27" t="str">
        <f>IFERROR(VLOOKUP(Tableau5[[#This Row],[Numéro]],TableauBande[],3,0),"")</f>
        <v/>
      </c>
      <c r="J331" s="1" t="str">
        <f>IFERROR(VLOOKUP(Tableau5[[#This Row],[Numéro]],TableauBande[],4,0),"")</f>
        <v/>
      </c>
      <c r="K331" s="1" t="str">
        <f>IFERROR(VLOOKUP(Tableau5[[#This Row],[Numéro]],TableauBande[],5,0),"")</f>
        <v/>
      </c>
      <c r="L331" s="1" t="str">
        <f>IFERROR(VLOOKUP(Tableau5[[#This Row],[Numéro]],TableauBande[],6,0),"")</f>
        <v/>
      </c>
      <c r="M331" s="28" t="str">
        <f>IFERROR(VLOOKUP(Tableau5[[#This Row],[Numéro]],TableauBande[],7,0),"")</f>
        <v/>
      </c>
      <c r="N331" s="1" t="str">
        <f>IFERROR(VLOOKUP(Tableau5[[#This Row],[Numéro]],Tableau3Bandes[],3,0),"")</f>
        <v/>
      </c>
      <c r="O331" s="1" t="str">
        <f>IFERROR(VLOOKUP(Tableau5[[#This Row],[Numéro]],Tableau3Bandes[],4,0),"")</f>
        <v/>
      </c>
      <c r="P331" s="1" t="str">
        <f>IFERROR(VLOOKUP(Tableau5[[#This Row],[Numéro]],Tableau3Bandes[],5,0),"")</f>
        <v/>
      </c>
      <c r="Q331" s="1" t="str">
        <f>IFERROR(VLOOKUP(Tableau5[[#This Row],[Numéro]],Tableau3Bandes[],6,0),"")</f>
        <v/>
      </c>
      <c r="R331" s="1" t="str">
        <f>IFERROR(VLOOKUP(Tableau5[[#This Row],[Numéro]],Tableau3Bandes[],7,0),"")</f>
        <v/>
      </c>
      <c r="S331" s="28" t="str">
        <f>IFERROR(VLOOKUP(Tableau5[[#This Row],[Numéro]],TableauClass2025[],3,0),"")</f>
        <v/>
      </c>
      <c r="T331" s="27" t="str">
        <f>IFERROR(VLOOKUP(Tableau5[[#This Row],[Numéro]],TableauCadre[],3,0),"")</f>
        <v/>
      </c>
      <c r="U331" s="1" t="str">
        <f>IFERROR(VLOOKUP(Tableau5[[#This Row],[Numéro]],TableauCadre[],4,0),"")</f>
        <v/>
      </c>
      <c r="V331" s="1" t="str">
        <f>IFERROR(VLOOKUP(Tableau5[[#This Row],[Numéro]],TableauCadre[],5,0),"")</f>
        <v/>
      </c>
      <c r="W331" s="1" t="str">
        <f>IFERROR(VLOOKUP(Tableau5[[#This Row],[Numéro]],TableauCadre[],6,0),"")</f>
        <v/>
      </c>
      <c r="X331" s="28" t="str">
        <f>IFERROR(VLOOKUP(Tableau5[[#This Row],[Numéro]],TableauCadre[],7,0),"")</f>
        <v/>
      </c>
    </row>
    <row r="332" spans="1:24" hidden="1" x14ac:dyDescent="0.25">
      <c r="A332" s="1" t="str">
        <f>IF(double!T329=0,"",double!T329)</f>
        <v>162478 G</v>
      </c>
      <c r="B332" s="1" t="str">
        <f>IF(Tableau5[[#This Row],[Numéro]]="","",double!U329)</f>
        <v>EBER PIERRE</v>
      </c>
      <c r="C332" s="23" t="str">
        <f>double!V329</f>
        <v>01049 – B.C. BARR</v>
      </c>
      <c r="D332" s="27" t="str">
        <f>IFERROR(VLOOKUP(Tableau5[[#This Row],[Numéro]],TableauLibre[],3,0),"")</f>
        <v xml:space="preserve">R4 </v>
      </c>
      <c r="E332" s="1">
        <f>IFERROR(VLOOKUP(Tableau5[[#This Row],[Numéro]],TableauLibre[],4,0),"")</f>
        <v>1</v>
      </c>
      <c r="F332" s="1">
        <f>IFERROR(VLOOKUP(Tableau5[[#This Row],[Numéro]],TableauLibre[],5,0),"")</f>
        <v>1.1599999999999999</v>
      </c>
      <c r="G332" s="1">
        <f>IFERROR(VLOOKUP(Tableau5[[#This Row],[Numéro]],TableauLibre[],6,0),"")</f>
        <v>0.93</v>
      </c>
      <c r="H332" s="28">
        <f>IFERROR(VLOOKUP(Tableau5[[#This Row],[Numéro]],TableauLibre[],7,0),"")</f>
        <v>2025</v>
      </c>
      <c r="I332" s="27" t="str">
        <f>IFERROR(VLOOKUP(Tableau5[[#This Row],[Numéro]],TableauBande[],3,0),"")</f>
        <v/>
      </c>
      <c r="J332" s="1" t="str">
        <f>IFERROR(VLOOKUP(Tableau5[[#This Row],[Numéro]],TableauBande[],4,0),"")</f>
        <v/>
      </c>
      <c r="K332" s="1" t="str">
        <f>IFERROR(VLOOKUP(Tableau5[[#This Row],[Numéro]],TableauBande[],5,0),"")</f>
        <v/>
      </c>
      <c r="L332" s="1" t="str">
        <f>IFERROR(VLOOKUP(Tableau5[[#This Row],[Numéro]],TableauBande[],6,0),"")</f>
        <v/>
      </c>
      <c r="M332" s="28" t="str">
        <f>IFERROR(VLOOKUP(Tableau5[[#This Row],[Numéro]],TableauBande[],7,0),"")</f>
        <v/>
      </c>
      <c r="N332" s="1" t="str">
        <f>IFERROR(VLOOKUP(Tableau5[[#This Row],[Numéro]],Tableau3Bandes[],3,0),"")</f>
        <v>R1</v>
      </c>
      <c r="O332" s="1">
        <f>IFERROR(VLOOKUP(Tableau5[[#This Row],[Numéro]],Tableau3Bandes[],4,0),"")</f>
        <v>1</v>
      </c>
      <c r="P332" s="1">
        <f>IFERROR(VLOOKUP(Tableau5[[#This Row],[Numéro]],Tableau3Bandes[],5,0),"")</f>
        <v>0.32700000000000001</v>
      </c>
      <c r="Q332" s="1">
        <f>IFERROR(VLOOKUP(Tableau5[[#This Row],[Numéro]],Tableau3Bandes[],6,0),"")</f>
        <v>0.28100000000000003</v>
      </c>
      <c r="R332" s="1">
        <f>IFERROR(VLOOKUP(Tableau5[[#This Row],[Numéro]],Tableau3Bandes[],7,0),"")</f>
        <v>2025</v>
      </c>
      <c r="S332" s="28">
        <f>IFERROR(VLOOKUP(Tableau5[[#This Row],[Numéro]],TableauClass2025[],3,0),"")</f>
        <v>271</v>
      </c>
      <c r="T332" s="27" t="str">
        <f>IFERROR(VLOOKUP(Tableau5[[#This Row],[Numéro]],TableauCadre[],3,0),"")</f>
        <v/>
      </c>
      <c r="U332" s="1" t="str">
        <f>IFERROR(VLOOKUP(Tableau5[[#This Row],[Numéro]],TableauCadre[],4,0),"")</f>
        <v/>
      </c>
      <c r="V332" s="1" t="str">
        <f>IFERROR(VLOOKUP(Tableau5[[#This Row],[Numéro]],TableauCadre[],5,0),"")</f>
        <v/>
      </c>
      <c r="W332" s="1" t="str">
        <f>IFERROR(VLOOKUP(Tableau5[[#This Row],[Numéro]],TableauCadre[],6,0),"")</f>
        <v/>
      </c>
      <c r="X332" s="28" t="str">
        <f>IFERROR(VLOOKUP(Tableau5[[#This Row],[Numéro]],TableauCadre[],7,0),"")</f>
        <v/>
      </c>
    </row>
    <row r="333" spans="1:24" x14ac:dyDescent="0.25">
      <c r="A333" s="1" t="str">
        <f>IF(double!T250=0,"",double!T250)</f>
        <v>176957 V</v>
      </c>
      <c r="B333" s="1" t="str">
        <f>IF(Tableau5[[#This Row],[Numéro]]="","",double!U250)</f>
        <v>DEHLINGER JEAN MARIE</v>
      </c>
      <c r="C333" s="23" t="str">
        <f>double!V250</f>
        <v>11062 – CERCLE DE BILLARD FRANCAIS ST AVOLD</v>
      </c>
      <c r="D333" s="27" t="str">
        <f>IFERROR(VLOOKUP(Tableau5[[#This Row],[Numéro]],TableauLibre[],3,0),"")</f>
        <v xml:space="preserve">R4 </v>
      </c>
      <c r="E333" s="1">
        <f>IFERROR(VLOOKUP(Tableau5[[#This Row],[Numéro]],TableauLibre[],4,0),"")</f>
        <v>1</v>
      </c>
      <c r="F333" s="1">
        <f>IFERROR(VLOOKUP(Tableau5[[#This Row],[Numéro]],TableauLibre[],5,0),"")</f>
        <v>0.61</v>
      </c>
      <c r="G333" s="1">
        <f>IFERROR(VLOOKUP(Tableau5[[#This Row],[Numéro]],TableauLibre[],6,0),"")</f>
        <v>0.49</v>
      </c>
      <c r="H333" s="28">
        <f>IFERROR(VLOOKUP(Tableau5[[#This Row],[Numéro]],TableauLibre[],7,0),"")</f>
        <v>2025</v>
      </c>
      <c r="I333" s="27" t="str">
        <f>IFERROR(VLOOKUP(Tableau5[[#This Row],[Numéro]],TableauBande[],3,0),"")</f>
        <v/>
      </c>
      <c r="J333" s="1" t="str">
        <f>IFERROR(VLOOKUP(Tableau5[[#This Row],[Numéro]],TableauBande[],4,0),"")</f>
        <v/>
      </c>
      <c r="K333" s="1" t="str">
        <f>IFERROR(VLOOKUP(Tableau5[[#This Row],[Numéro]],TableauBande[],5,0),"")</f>
        <v/>
      </c>
      <c r="L333" s="1" t="str">
        <f>IFERROR(VLOOKUP(Tableau5[[#This Row],[Numéro]],TableauBande[],6,0),"")</f>
        <v/>
      </c>
      <c r="M333" s="28" t="str">
        <f>IFERROR(VLOOKUP(Tableau5[[#This Row],[Numéro]],TableauBande[],7,0),"")</f>
        <v/>
      </c>
      <c r="N333" s="1" t="str">
        <f>IFERROR(VLOOKUP(Tableau5[[#This Row],[Numéro]],Tableau3Bandes[],3,0),"")</f>
        <v/>
      </c>
      <c r="O333" s="1" t="str">
        <f>IFERROR(VLOOKUP(Tableau5[[#This Row],[Numéro]],Tableau3Bandes[],4,0),"")</f>
        <v/>
      </c>
      <c r="P333" s="1" t="str">
        <f>IFERROR(VLOOKUP(Tableau5[[#This Row],[Numéro]],Tableau3Bandes[],5,0),"")</f>
        <v/>
      </c>
      <c r="Q333" s="1" t="str">
        <f>IFERROR(VLOOKUP(Tableau5[[#This Row],[Numéro]],Tableau3Bandes[],6,0),"")</f>
        <v/>
      </c>
      <c r="R333" s="1" t="str">
        <f>IFERROR(VLOOKUP(Tableau5[[#This Row],[Numéro]],Tableau3Bandes[],7,0),"")</f>
        <v/>
      </c>
      <c r="S333" s="28" t="str">
        <f>IFERROR(VLOOKUP(Tableau5[[#This Row],[Numéro]],TableauClass2025[],3,0),"")</f>
        <v/>
      </c>
      <c r="T333" s="27" t="str">
        <f>IFERROR(VLOOKUP(Tableau5[[#This Row],[Numéro]],TableauCadre[],3,0),"")</f>
        <v/>
      </c>
      <c r="U333" s="1" t="str">
        <f>IFERROR(VLOOKUP(Tableau5[[#This Row],[Numéro]],TableauCadre[],4,0),"")</f>
        <v/>
      </c>
      <c r="V333" s="1" t="str">
        <f>IFERROR(VLOOKUP(Tableau5[[#This Row],[Numéro]],TableauCadre[],5,0),"")</f>
        <v/>
      </c>
      <c r="W333" s="1" t="str">
        <f>IFERROR(VLOOKUP(Tableau5[[#This Row],[Numéro]],TableauCadre[],6,0),"")</f>
        <v/>
      </c>
      <c r="X333" s="28" t="str">
        <f>IFERROR(VLOOKUP(Tableau5[[#This Row],[Numéro]],TableauCadre[],7,0),"")</f>
        <v/>
      </c>
    </row>
    <row r="334" spans="1:24" hidden="1" x14ac:dyDescent="0.25">
      <c r="A334" s="1" t="str">
        <f>IF(double!T331=0,"",double!T331)</f>
        <v>010126 M</v>
      </c>
      <c r="B334" s="1" t="str">
        <f>IF(Tableau5[[#This Row],[Numéro]]="","",double!U331)</f>
        <v>EGLOFF YVAN</v>
      </c>
      <c r="C334" s="23" t="str">
        <f>double!V331</f>
        <v>01027 – B.C. GUEBWILLER</v>
      </c>
      <c r="D334" s="27" t="str">
        <f>IFERROR(VLOOKUP(Tableau5[[#This Row],[Numéro]],TableauLibre[],3,0),"")</f>
        <v>R2</v>
      </c>
      <c r="E334" s="1">
        <f>IFERROR(VLOOKUP(Tableau5[[#This Row],[Numéro]],TableauLibre[],4,0),"")</f>
        <v>1</v>
      </c>
      <c r="F334" s="1">
        <f>IFERROR(VLOOKUP(Tableau5[[#This Row],[Numéro]],TableauLibre[],5,0),"")</f>
        <v>3.26</v>
      </c>
      <c r="G334" s="1">
        <f>IFERROR(VLOOKUP(Tableau5[[#This Row],[Numéro]],TableauLibre[],6,0),"")</f>
        <v>2.6</v>
      </c>
      <c r="H334" s="28">
        <f>IFERROR(VLOOKUP(Tableau5[[#This Row],[Numéro]],TableauLibre[],7,0),"")</f>
        <v>2019</v>
      </c>
      <c r="I334" s="27" t="str">
        <f>IFERROR(VLOOKUP(Tableau5[[#This Row],[Numéro]],TableauBande[],3,0),"")</f>
        <v/>
      </c>
      <c r="J334" s="1" t="str">
        <f>IFERROR(VLOOKUP(Tableau5[[#This Row],[Numéro]],TableauBande[],4,0),"")</f>
        <v/>
      </c>
      <c r="K334" s="1" t="str">
        <f>IFERROR(VLOOKUP(Tableau5[[#This Row],[Numéro]],TableauBande[],5,0),"")</f>
        <v/>
      </c>
      <c r="L334" s="1" t="str">
        <f>IFERROR(VLOOKUP(Tableau5[[#This Row],[Numéro]],TableauBande[],6,0),"")</f>
        <v/>
      </c>
      <c r="M334" s="28" t="str">
        <f>IFERROR(VLOOKUP(Tableau5[[#This Row],[Numéro]],TableauBande[],7,0),"")</f>
        <v/>
      </c>
      <c r="N334" s="1" t="str">
        <f>IFERROR(VLOOKUP(Tableau5[[#This Row],[Numéro]],Tableau3Bandes[],3,0),"")</f>
        <v/>
      </c>
      <c r="O334" s="1" t="str">
        <f>IFERROR(VLOOKUP(Tableau5[[#This Row],[Numéro]],Tableau3Bandes[],4,0),"")</f>
        <v/>
      </c>
      <c r="P334" s="1" t="str">
        <f>IFERROR(VLOOKUP(Tableau5[[#This Row],[Numéro]],Tableau3Bandes[],5,0),"")</f>
        <v/>
      </c>
      <c r="Q334" s="1" t="str">
        <f>IFERROR(VLOOKUP(Tableau5[[#This Row],[Numéro]],Tableau3Bandes[],6,0),"")</f>
        <v/>
      </c>
      <c r="R334" s="1" t="str">
        <f>IFERROR(VLOOKUP(Tableau5[[#This Row],[Numéro]],Tableau3Bandes[],7,0),"")</f>
        <v/>
      </c>
      <c r="S334" s="28" t="str">
        <f>IFERROR(VLOOKUP(Tableau5[[#This Row],[Numéro]],TableauClass2025[],3,0),"")</f>
        <v/>
      </c>
      <c r="T334" s="27" t="str">
        <f>IFERROR(VLOOKUP(Tableau5[[#This Row],[Numéro]],TableauCadre[],3,0),"")</f>
        <v/>
      </c>
      <c r="U334" s="1" t="str">
        <f>IFERROR(VLOOKUP(Tableau5[[#This Row],[Numéro]],TableauCadre[],4,0),"")</f>
        <v/>
      </c>
      <c r="V334" s="1" t="str">
        <f>IFERROR(VLOOKUP(Tableau5[[#This Row],[Numéro]],TableauCadre[],5,0),"")</f>
        <v/>
      </c>
      <c r="W334" s="1" t="str">
        <f>IFERROR(VLOOKUP(Tableau5[[#This Row],[Numéro]],TableauCadre[],6,0),"")</f>
        <v/>
      </c>
      <c r="X334" s="28" t="str">
        <f>IFERROR(VLOOKUP(Tableau5[[#This Row],[Numéro]],TableauCadre[],7,0),"")</f>
        <v/>
      </c>
    </row>
    <row r="335" spans="1:24" hidden="1" x14ac:dyDescent="0.25">
      <c r="A335" s="1" t="str">
        <f>IF(double!T332=0,"",double!T332)</f>
        <v>134483 L</v>
      </c>
      <c r="B335" s="1" t="str">
        <f>IF(Tableau5[[#This Row],[Numéro]]="","",double!U332)</f>
        <v>ELLENBACH HENRI</v>
      </c>
      <c r="C335" s="23" t="str">
        <f>double!V332</f>
        <v>01070 – FCM BILLARD</v>
      </c>
      <c r="D335" s="27" t="str">
        <f>IFERROR(VLOOKUP(Tableau5[[#This Row],[Numéro]],TableauLibre[],3,0),"")</f>
        <v>R4</v>
      </c>
      <c r="E335" s="1">
        <f>IFERROR(VLOOKUP(Tableau5[[#This Row],[Numéro]],TableauLibre[],4,0),"")</f>
        <v>1</v>
      </c>
      <c r="F335" s="1">
        <f>IFERROR(VLOOKUP(Tableau5[[#This Row],[Numéro]],TableauLibre[],5,0),"")</f>
        <v>1.18</v>
      </c>
      <c r="G335" s="1">
        <f>IFERROR(VLOOKUP(Tableau5[[#This Row],[Numéro]],TableauLibre[],6,0),"")</f>
        <v>0.94</v>
      </c>
      <c r="H335" s="28">
        <f>IFERROR(VLOOKUP(Tableau5[[#This Row],[Numéro]],TableauLibre[],7,0),"")</f>
        <v>2013</v>
      </c>
      <c r="I335" s="27" t="str">
        <f>IFERROR(VLOOKUP(Tableau5[[#This Row],[Numéro]],TableauBande[],3,0),"")</f>
        <v/>
      </c>
      <c r="J335" s="1" t="str">
        <f>IFERROR(VLOOKUP(Tableau5[[#This Row],[Numéro]],TableauBande[],4,0),"")</f>
        <v/>
      </c>
      <c r="K335" s="1" t="str">
        <f>IFERROR(VLOOKUP(Tableau5[[#This Row],[Numéro]],TableauBande[],5,0),"")</f>
        <v/>
      </c>
      <c r="L335" s="1" t="str">
        <f>IFERROR(VLOOKUP(Tableau5[[#This Row],[Numéro]],TableauBande[],6,0),"")</f>
        <v/>
      </c>
      <c r="M335" s="28" t="str">
        <f>IFERROR(VLOOKUP(Tableau5[[#This Row],[Numéro]],TableauBande[],7,0),"")</f>
        <v/>
      </c>
      <c r="N335" s="1" t="str">
        <f>IFERROR(VLOOKUP(Tableau5[[#This Row],[Numéro]],Tableau3Bandes[],3,0),"")</f>
        <v/>
      </c>
      <c r="O335" s="1" t="str">
        <f>IFERROR(VLOOKUP(Tableau5[[#This Row],[Numéro]],Tableau3Bandes[],4,0),"")</f>
        <v/>
      </c>
      <c r="P335" s="1" t="str">
        <f>IFERROR(VLOOKUP(Tableau5[[#This Row],[Numéro]],Tableau3Bandes[],5,0),"")</f>
        <v/>
      </c>
      <c r="Q335" s="1" t="str">
        <f>IFERROR(VLOOKUP(Tableau5[[#This Row],[Numéro]],Tableau3Bandes[],6,0),"")</f>
        <v/>
      </c>
      <c r="R335" s="1" t="str">
        <f>IFERROR(VLOOKUP(Tableau5[[#This Row],[Numéro]],Tableau3Bandes[],7,0),"")</f>
        <v/>
      </c>
      <c r="S335" s="28" t="str">
        <f>IFERROR(VLOOKUP(Tableau5[[#This Row],[Numéro]],TableauClass2025[],3,0),"")</f>
        <v/>
      </c>
      <c r="T335" s="27" t="str">
        <f>IFERROR(VLOOKUP(Tableau5[[#This Row],[Numéro]],TableauCadre[],3,0),"")</f>
        <v/>
      </c>
      <c r="U335" s="1" t="str">
        <f>IFERROR(VLOOKUP(Tableau5[[#This Row],[Numéro]],TableauCadre[],4,0),"")</f>
        <v/>
      </c>
      <c r="V335" s="1" t="str">
        <f>IFERROR(VLOOKUP(Tableau5[[#This Row],[Numéro]],TableauCadre[],5,0),"")</f>
        <v/>
      </c>
      <c r="W335" s="1" t="str">
        <f>IFERROR(VLOOKUP(Tableau5[[#This Row],[Numéro]],TableauCadre[],6,0),"")</f>
        <v/>
      </c>
      <c r="X335" s="28" t="str">
        <f>IFERROR(VLOOKUP(Tableau5[[#This Row],[Numéro]],TableauCadre[],7,0),"")</f>
        <v/>
      </c>
    </row>
    <row r="336" spans="1:24" x14ac:dyDescent="0.25">
      <c r="A336" s="1" t="str">
        <f>IF(double!T253=0,"",double!T253)</f>
        <v>136861 X</v>
      </c>
      <c r="B336" s="1" t="str">
        <f>IF(Tableau5[[#This Row],[Numéro]]="","",double!U253)</f>
        <v>DELAPORTE REMI</v>
      </c>
      <c r="C336" s="23" t="str">
        <f>double!V253</f>
        <v>11003 – BILLARD CLUB BAN SAINT MARTIN</v>
      </c>
      <c r="D336" s="27" t="str">
        <f>IFERROR(VLOOKUP(Tableau5[[#This Row],[Numéro]],TableauLibre[],3,0),"")</f>
        <v>R3</v>
      </c>
      <c r="E336" s="1">
        <f>IFERROR(VLOOKUP(Tableau5[[#This Row],[Numéro]],TableauLibre[],4,0),"")</f>
        <v>1</v>
      </c>
      <c r="F336" s="1">
        <f>IFERROR(VLOOKUP(Tableau5[[#This Row],[Numéro]],TableauLibre[],5,0),"")</f>
        <v>1.78</v>
      </c>
      <c r="G336" s="1">
        <f>IFERROR(VLOOKUP(Tableau5[[#This Row],[Numéro]],TableauLibre[],6,0),"")</f>
        <v>1.43</v>
      </c>
      <c r="H336" s="28">
        <f>IFERROR(VLOOKUP(Tableau5[[#This Row],[Numéro]],TableauLibre[],7,0),"")</f>
        <v>2017</v>
      </c>
      <c r="I336" s="27" t="str">
        <f>IFERROR(VLOOKUP(Tableau5[[#This Row],[Numéro]],TableauBande[],3,0),"")</f>
        <v/>
      </c>
      <c r="J336" s="1" t="str">
        <f>IFERROR(VLOOKUP(Tableau5[[#This Row],[Numéro]],TableauBande[],4,0),"")</f>
        <v/>
      </c>
      <c r="K336" s="1" t="str">
        <f>IFERROR(VLOOKUP(Tableau5[[#This Row],[Numéro]],TableauBande[],5,0),"")</f>
        <v/>
      </c>
      <c r="L336" s="1" t="str">
        <f>IFERROR(VLOOKUP(Tableau5[[#This Row],[Numéro]],TableauBande[],6,0),"")</f>
        <v/>
      </c>
      <c r="M336" s="28" t="str">
        <f>IFERROR(VLOOKUP(Tableau5[[#This Row],[Numéro]],TableauBande[],7,0),"")</f>
        <v/>
      </c>
      <c r="N336" s="1" t="str">
        <f>IFERROR(VLOOKUP(Tableau5[[#This Row],[Numéro]],Tableau3Bandes[],3,0),"")</f>
        <v/>
      </c>
      <c r="O336" s="1" t="str">
        <f>IFERROR(VLOOKUP(Tableau5[[#This Row],[Numéro]],Tableau3Bandes[],4,0),"")</f>
        <v/>
      </c>
      <c r="P336" s="1" t="str">
        <f>IFERROR(VLOOKUP(Tableau5[[#This Row],[Numéro]],Tableau3Bandes[],5,0),"")</f>
        <v/>
      </c>
      <c r="Q336" s="1" t="str">
        <f>IFERROR(VLOOKUP(Tableau5[[#This Row],[Numéro]],Tableau3Bandes[],6,0),"")</f>
        <v/>
      </c>
      <c r="R336" s="1" t="str">
        <f>IFERROR(VLOOKUP(Tableau5[[#This Row],[Numéro]],Tableau3Bandes[],7,0),"")</f>
        <v/>
      </c>
      <c r="S336" s="28" t="str">
        <f>IFERROR(VLOOKUP(Tableau5[[#This Row],[Numéro]],TableauClass2025[],3,0),"")</f>
        <v/>
      </c>
      <c r="T336" s="27" t="str">
        <f>IFERROR(VLOOKUP(Tableau5[[#This Row],[Numéro]],TableauCadre[],3,0),"")</f>
        <v/>
      </c>
      <c r="U336" s="1" t="str">
        <f>IFERROR(VLOOKUP(Tableau5[[#This Row],[Numéro]],TableauCadre[],4,0),"")</f>
        <v/>
      </c>
      <c r="V336" s="1" t="str">
        <f>IFERROR(VLOOKUP(Tableau5[[#This Row],[Numéro]],TableauCadre[],5,0),"")</f>
        <v/>
      </c>
      <c r="W336" s="1" t="str">
        <f>IFERROR(VLOOKUP(Tableau5[[#This Row],[Numéro]],TableauCadre[],6,0),"")</f>
        <v/>
      </c>
      <c r="X336" s="28" t="str">
        <f>IFERROR(VLOOKUP(Tableau5[[#This Row],[Numéro]],TableauCadre[],7,0),"")</f>
        <v/>
      </c>
    </row>
    <row r="337" spans="1:24" hidden="1" x14ac:dyDescent="0.25">
      <c r="A337" s="1" t="str">
        <f>IF(double!T334=0,"",double!T334)</f>
        <v>128668 U</v>
      </c>
      <c r="B337" s="1" t="str">
        <f>IF(Tableau5[[#This Row],[Numéro]]="","",double!U334)</f>
        <v>ENDERLIN VINCENT</v>
      </c>
      <c r="C337" s="23" t="str">
        <f>double!V334</f>
        <v>01018 – B.C. 55 SAINT LOUIS</v>
      </c>
      <c r="D337" s="27" t="str">
        <f>IFERROR(VLOOKUP(Tableau5[[#This Row],[Numéro]],TableauLibre[],3,0),"")</f>
        <v>R3</v>
      </c>
      <c r="E337" s="1">
        <f>IFERROR(VLOOKUP(Tableau5[[#This Row],[Numéro]],TableauLibre[],4,0),"")</f>
        <v>1</v>
      </c>
      <c r="F337" s="1">
        <f>IFERROR(VLOOKUP(Tableau5[[#This Row],[Numéro]],TableauLibre[],5,0),"")</f>
        <v>1.27</v>
      </c>
      <c r="G337" s="1">
        <f>IFERROR(VLOOKUP(Tableau5[[#This Row],[Numéro]],TableauLibre[],6,0),"")</f>
        <v>1.01</v>
      </c>
      <c r="H337" s="28">
        <f>IFERROR(VLOOKUP(Tableau5[[#This Row],[Numéro]],TableauLibre[],7,0),"")</f>
        <v>2013</v>
      </c>
      <c r="I337" s="27" t="str">
        <f>IFERROR(VLOOKUP(Tableau5[[#This Row],[Numéro]],TableauBande[],3,0),"")</f>
        <v/>
      </c>
      <c r="J337" s="1" t="str">
        <f>IFERROR(VLOOKUP(Tableau5[[#This Row],[Numéro]],TableauBande[],4,0),"")</f>
        <v/>
      </c>
      <c r="K337" s="1" t="str">
        <f>IFERROR(VLOOKUP(Tableau5[[#This Row],[Numéro]],TableauBande[],5,0),"")</f>
        <v/>
      </c>
      <c r="L337" s="1" t="str">
        <f>IFERROR(VLOOKUP(Tableau5[[#This Row],[Numéro]],TableauBande[],6,0),"")</f>
        <v/>
      </c>
      <c r="M337" s="28" t="str">
        <f>IFERROR(VLOOKUP(Tableau5[[#This Row],[Numéro]],TableauBande[],7,0),"")</f>
        <v/>
      </c>
      <c r="N337" s="1" t="str">
        <f>IFERROR(VLOOKUP(Tableau5[[#This Row],[Numéro]],Tableau3Bandes[],3,0),"")</f>
        <v>R1</v>
      </c>
      <c r="O337" s="1">
        <f>IFERROR(VLOOKUP(Tableau5[[#This Row],[Numéro]],Tableau3Bandes[],4,0),"")</f>
        <v>1</v>
      </c>
      <c r="P337" s="1">
        <f>IFERROR(VLOOKUP(Tableau5[[#This Row],[Numéro]],Tableau3Bandes[],5,0),"")</f>
        <v>0.27100000000000002</v>
      </c>
      <c r="Q337" s="1">
        <f>IFERROR(VLOOKUP(Tableau5[[#This Row],[Numéro]],Tableau3Bandes[],6,0),"")</f>
        <v>0.23300000000000001</v>
      </c>
      <c r="R337" s="1">
        <f>IFERROR(VLOOKUP(Tableau5[[#This Row],[Numéro]],Tableau3Bandes[],7,0),"")</f>
        <v>2014</v>
      </c>
      <c r="S337" s="28" t="str">
        <f>IFERROR(VLOOKUP(Tableau5[[#This Row],[Numéro]],TableauClass2025[],3,0),"")</f>
        <v/>
      </c>
      <c r="T337" s="27" t="str">
        <f>IFERROR(VLOOKUP(Tableau5[[#This Row],[Numéro]],TableauCadre[],3,0),"")</f>
        <v/>
      </c>
      <c r="U337" s="1" t="str">
        <f>IFERROR(VLOOKUP(Tableau5[[#This Row],[Numéro]],TableauCadre[],4,0),"")</f>
        <v/>
      </c>
      <c r="V337" s="1" t="str">
        <f>IFERROR(VLOOKUP(Tableau5[[#This Row],[Numéro]],TableauCadre[],5,0),"")</f>
        <v/>
      </c>
      <c r="W337" s="1" t="str">
        <f>IFERROR(VLOOKUP(Tableau5[[#This Row],[Numéro]],TableauCadre[],6,0),"")</f>
        <v/>
      </c>
      <c r="X337" s="28" t="str">
        <f>IFERROR(VLOOKUP(Tableau5[[#This Row],[Numéro]],TableauCadre[],7,0),"")</f>
        <v/>
      </c>
    </row>
    <row r="338" spans="1:24" hidden="1" x14ac:dyDescent="0.25">
      <c r="A338" s="1" t="str">
        <f>IF(double!T335=0,"",double!T335)</f>
        <v>011804 A</v>
      </c>
      <c r="B338" s="1" t="str">
        <f>IF(Tableau5[[#This Row],[Numéro]]="","",double!U335)</f>
        <v>ENGELS ALAIN</v>
      </c>
      <c r="C338" s="23" t="str">
        <f>double!V335</f>
        <v>05001 – ACAD.CHARLEVILLE-MEZIERES</v>
      </c>
      <c r="D338" s="27" t="str">
        <f>IFERROR(VLOOKUP(Tableau5[[#This Row],[Numéro]],TableauLibre[],3,0),"")</f>
        <v>R2</v>
      </c>
      <c r="E338" s="1">
        <f>IFERROR(VLOOKUP(Tableau5[[#This Row],[Numéro]],TableauLibre[],4,0),"")</f>
        <v>1</v>
      </c>
      <c r="F338" s="1">
        <f>IFERROR(VLOOKUP(Tableau5[[#This Row],[Numéro]],TableauLibre[],5,0),"")</f>
        <v>2.4500000000000002</v>
      </c>
      <c r="G338" s="1">
        <f>IFERROR(VLOOKUP(Tableau5[[#This Row],[Numéro]],TableauLibre[],6,0),"")</f>
        <v>1.96</v>
      </c>
      <c r="H338" s="28">
        <f>IFERROR(VLOOKUP(Tableau5[[#This Row],[Numéro]],TableauLibre[],7,0),"")</f>
        <v>2012</v>
      </c>
      <c r="I338" s="27" t="str">
        <f>IFERROR(VLOOKUP(Tableau5[[#This Row],[Numéro]],TableauBande[],3,0),"")</f>
        <v>R1</v>
      </c>
      <c r="J338" s="1">
        <f>IFERROR(VLOOKUP(Tableau5[[#This Row],[Numéro]],TableauBande[],4,0),"")</f>
        <v>1</v>
      </c>
      <c r="K338" s="1">
        <f>IFERROR(VLOOKUP(Tableau5[[#This Row],[Numéro]],TableauBande[],5,0),"")</f>
        <v>1.17</v>
      </c>
      <c r="L338" s="1">
        <f>IFERROR(VLOOKUP(Tableau5[[#This Row],[Numéro]],TableauBande[],6,0),"")</f>
        <v>1.04</v>
      </c>
      <c r="M338" s="28">
        <f>IFERROR(VLOOKUP(Tableau5[[#This Row],[Numéro]],TableauBande[],7,0),"")</f>
        <v>2017</v>
      </c>
      <c r="N338" s="1" t="str">
        <f>IFERROR(VLOOKUP(Tableau5[[#This Row],[Numéro]],Tableau3Bandes[],3,0),"")</f>
        <v>R1</v>
      </c>
      <c r="O338" s="1">
        <f>IFERROR(VLOOKUP(Tableau5[[#This Row],[Numéro]],Tableau3Bandes[],4,0),"")</f>
        <v>1</v>
      </c>
      <c r="P338" s="1">
        <f>IFERROR(VLOOKUP(Tableau5[[#This Row],[Numéro]],Tableau3Bandes[],5,0),"")</f>
        <v>0.33600000000000002</v>
      </c>
      <c r="Q338" s="1">
        <f>IFERROR(VLOOKUP(Tableau5[[#This Row],[Numéro]],Tableau3Bandes[],6,0),"")</f>
        <v>0.28899999999999998</v>
      </c>
      <c r="R338" s="1">
        <f>IFERROR(VLOOKUP(Tableau5[[#This Row],[Numéro]],Tableau3Bandes[],7,0),"")</f>
        <v>2017</v>
      </c>
      <c r="S338" s="28" t="str">
        <f>IFERROR(VLOOKUP(Tableau5[[#This Row],[Numéro]],TableauClass2025[],3,0),"")</f>
        <v/>
      </c>
      <c r="T338" s="27" t="str">
        <f>IFERROR(VLOOKUP(Tableau5[[#This Row],[Numéro]],TableauCadre[],3,0),"")</f>
        <v/>
      </c>
      <c r="U338" s="1" t="str">
        <f>IFERROR(VLOOKUP(Tableau5[[#This Row],[Numéro]],TableauCadre[],4,0),"")</f>
        <v/>
      </c>
      <c r="V338" s="1" t="str">
        <f>IFERROR(VLOOKUP(Tableau5[[#This Row],[Numéro]],TableauCadre[],5,0),"")</f>
        <v/>
      </c>
      <c r="W338" s="1" t="str">
        <f>IFERROR(VLOOKUP(Tableau5[[#This Row],[Numéro]],TableauCadre[],6,0),"")</f>
        <v/>
      </c>
      <c r="X338" s="28" t="str">
        <f>IFERROR(VLOOKUP(Tableau5[[#This Row],[Numéro]],TableauCadre[],7,0),"")</f>
        <v/>
      </c>
    </row>
    <row r="339" spans="1:24" x14ac:dyDescent="0.25">
      <c r="A339" s="1" t="str">
        <f>IF(double!T267=0,"",double!T267)</f>
        <v>107142 W</v>
      </c>
      <c r="B339" s="1" t="str">
        <f>IF(Tableau5[[#This Row],[Numéro]]="","",double!U267)</f>
        <v>DERRUAU CLAUDE</v>
      </c>
      <c r="C339" s="23" t="str">
        <f>double!V267</f>
        <v>11074 – COURCELLES SUR NIED</v>
      </c>
      <c r="D339" s="27" t="str">
        <f>IFERROR(VLOOKUP(Tableau5[[#This Row],[Numéro]],TableauLibre[],3,0),"")</f>
        <v>R3</v>
      </c>
      <c r="E339" s="1">
        <f>IFERROR(VLOOKUP(Tableau5[[#This Row],[Numéro]],TableauLibre[],4,0),"")</f>
        <v>1</v>
      </c>
      <c r="F339" s="1">
        <f>IFERROR(VLOOKUP(Tableau5[[#This Row],[Numéro]],TableauLibre[],5,0),"")</f>
        <v>1.32</v>
      </c>
      <c r="G339" s="1">
        <f>IFERROR(VLOOKUP(Tableau5[[#This Row],[Numéro]],TableauLibre[],6,0),"")</f>
        <v>1.05</v>
      </c>
      <c r="H339" s="28">
        <f>IFERROR(VLOOKUP(Tableau5[[#This Row],[Numéro]],TableauLibre[],7,0),"")</f>
        <v>2025</v>
      </c>
      <c r="I339" s="27" t="str">
        <f>IFERROR(VLOOKUP(Tableau5[[#This Row],[Numéro]],TableauBande[],3,0),"")</f>
        <v/>
      </c>
      <c r="J339" s="1" t="str">
        <f>IFERROR(VLOOKUP(Tableau5[[#This Row],[Numéro]],TableauBande[],4,0),"")</f>
        <v/>
      </c>
      <c r="K339" s="1" t="str">
        <f>IFERROR(VLOOKUP(Tableau5[[#This Row],[Numéro]],TableauBande[],5,0),"")</f>
        <v/>
      </c>
      <c r="L339" s="1" t="str">
        <f>IFERROR(VLOOKUP(Tableau5[[#This Row],[Numéro]],TableauBande[],6,0),"")</f>
        <v/>
      </c>
      <c r="M339" s="28" t="str">
        <f>IFERROR(VLOOKUP(Tableau5[[#This Row],[Numéro]],TableauBande[],7,0),"")</f>
        <v/>
      </c>
      <c r="N339" s="1" t="str">
        <f>IFERROR(VLOOKUP(Tableau5[[#This Row],[Numéro]],Tableau3Bandes[],3,0),"")</f>
        <v/>
      </c>
      <c r="O339" s="1" t="str">
        <f>IFERROR(VLOOKUP(Tableau5[[#This Row],[Numéro]],Tableau3Bandes[],4,0),"")</f>
        <v/>
      </c>
      <c r="P339" s="1" t="str">
        <f>IFERROR(VLOOKUP(Tableau5[[#This Row],[Numéro]],Tableau3Bandes[],5,0),"")</f>
        <v/>
      </c>
      <c r="Q339" s="1" t="str">
        <f>IFERROR(VLOOKUP(Tableau5[[#This Row],[Numéro]],Tableau3Bandes[],6,0),"")</f>
        <v/>
      </c>
      <c r="R339" s="1" t="str">
        <f>IFERROR(VLOOKUP(Tableau5[[#This Row],[Numéro]],Tableau3Bandes[],7,0),"")</f>
        <v/>
      </c>
      <c r="S339" s="28" t="str">
        <f>IFERROR(VLOOKUP(Tableau5[[#This Row],[Numéro]],TableauClass2025[],3,0),"")</f>
        <v/>
      </c>
      <c r="T339" s="27" t="str">
        <f>IFERROR(VLOOKUP(Tableau5[[#This Row],[Numéro]],TableauCadre[],3,0),"")</f>
        <v/>
      </c>
      <c r="U339" s="1" t="str">
        <f>IFERROR(VLOOKUP(Tableau5[[#This Row],[Numéro]],TableauCadre[],4,0),"")</f>
        <v/>
      </c>
      <c r="V339" s="1" t="str">
        <f>IFERROR(VLOOKUP(Tableau5[[#This Row],[Numéro]],TableauCadre[],5,0),"")</f>
        <v/>
      </c>
      <c r="W339" s="1" t="str">
        <f>IFERROR(VLOOKUP(Tableau5[[#This Row],[Numéro]],TableauCadre[],6,0),"")</f>
        <v/>
      </c>
      <c r="X339" s="28" t="str">
        <f>IFERROR(VLOOKUP(Tableau5[[#This Row],[Numéro]],TableauCadre[],7,0),"")</f>
        <v/>
      </c>
    </row>
    <row r="340" spans="1:24" hidden="1" x14ac:dyDescent="0.25">
      <c r="A340" s="1" t="str">
        <f>IF(double!T337=0,"",double!T337)</f>
        <v>134500 C</v>
      </c>
      <c r="B340" s="1" t="str">
        <f>IF(Tableau5[[#This Row],[Numéro]]="","",double!U337)</f>
        <v>ERBS THIBAUT</v>
      </c>
      <c r="C340" s="23" t="str">
        <f>double!V337</f>
        <v>01016 – B.C. HAGUENAU</v>
      </c>
      <c r="D340" s="27" t="str">
        <f>IFERROR(VLOOKUP(Tableau5[[#This Row],[Numéro]],TableauLibre[],3,0),"")</f>
        <v>R4</v>
      </c>
      <c r="E340" s="1">
        <f>IFERROR(VLOOKUP(Tableau5[[#This Row],[Numéro]],TableauLibre[],4,0),"")</f>
        <v>1</v>
      </c>
      <c r="F340" s="1">
        <f>IFERROR(VLOOKUP(Tableau5[[#This Row],[Numéro]],TableauLibre[],5,0),"")</f>
        <v>0.72</v>
      </c>
      <c r="G340" s="1">
        <f>IFERROR(VLOOKUP(Tableau5[[#This Row],[Numéro]],TableauLibre[],6,0),"")</f>
        <v>0.57999999999999996</v>
      </c>
      <c r="H340" s="28">
        <f>IFERROR(VLOOKUP(Tableau5[[#This Row],[Numéro]],TableauLibre[],7,0),"")</f>
        <v>2010</v>
      </c>
      <c r="I340" s="27" t="str">
        <f>IFERROR(VLOOKUP(Tableau5[[#This Row],[Numéro]],TableauBande[],3,0),"")</f>
        <v/>
      </c>
      <c r="J340" s="1" t="str">
        <f>IFERROR(VLOOKUP(Tableau5[[#This Row],[Numéro]],TableauBande[],4,0),"")</f>
        <v/>
      </c>
      <c r="K340" s="1" t="str">
        <f>IFERROR(VLOOKUP(Tableau5[[#This Row],[Numéro]],TableauBande[],5,0),"")</f>
        <v/>
      </c>
      <c r="L340" s="1" t="str">
        <f>IFERROR(VLOOKUP(Tableau5[[#This Row],[Numéro]],TableauBande[],6,0),"")</f>
        <v/>
      </c>
      <c r="M340" s="28" t="str">
        <f>IFERROR(VLOOKUP(Tableau5[[#This Row],[Numéro]],TableauBande[],7,0),"")</f>
        <v/>
      </c>
      <c r="N340" s="1" t="str">
        <f>IFERROR(VLOOKUP(Tableau5[[#This Row],[Numéro]],Tableau3Bandes[],3,0),"")</f>
        <v/>
      </c>
      <c r="O340" s="1" t="str">
        <f>IFERROR(VLOOKUP(Tableau5[[#This Row],[Numéro]],Tableau3Bandes[],4,0),"")</f>
        <v/>
      </c>
      <c r="P340" s="1" t="str">
        <f>IFERROR(VLOOKUP(Tableau5[[#This Row],[Numéro]],Tableau3Bandes[],5,0),"")</f>
        <v/>
      </c>
      <c r="Q340" s="1" t="str">
        <f>IFERROR(VLOOKUP(Tableau5[[#This Row],[Numéro]],Tableau3Bandes[],6,0),"")</f>
        <v/>
      </c>
      <c r="R340" s="1" t="str">
        <f>IFERROR(VLOOKUP(Tableau5[[#This Row],[Numéro]],Tableau3Bandes[],7,0),"")</f>
        <v/>
      </c>
      <c r="S340" s="28" t="str">
        <f>IFERROR(VLOOKUP(Tableau5[[#This Row],[Numéro]],TableauClass2025[],3,0),"")</f>
        <v/>
      </c>
      <c r="T340" s="27" t="str">
        <f>IFERROR(VLOOKUP(Tableau5[[#This Row],[Numéro]],TableauCadre[],3,0),"")</f>
        <v/>
      </c>
      <c r="U340" s="1" t="str">
        <f>IFERROR(VLOOKUP(Tableau5[[#This Row],[Numéro]],TableauCadre[],4,0),"")</f>
        <v/>
      </c>
      <c r="V340" s="1" t="str">
        <f>IFERROR(VLOOKUP(Tableau5[[#This Row],[Numéro]],TableauCadre[],5,0),"")</f>
        <v/>
      </c>
      <c r="W340" s="1" t="str">
        <f>IFERROR(VLOOKUP(Tableau5[[#This Row],[Numéro]],TableauCadre[],6,0),"")</f>
        <v/>
      </c>
      <c r="X340" s="28" t="str">
        <f>IFERROR(VLOOKUP(Tableau5[[#This Row],[Numéro]],TableauCadre[],7,0),"")</f>
        <v/>
      </c>
    </row>
    <row r="341" spans="1:24" hidden="1" x14ac:dyDescent="0.25">
      <c r="A341" s="1" t="str">
        <f>IF(double!T338=0,"",double!T338)</f>
        <v>139868 O</v>
      </c>
      <c r="B341" s="1" t="str">
        <f>IF(Tableau5[[#This Row],[Numéro]]="","",double!U338)</f>
        <v>ERNEWEIN MICHEL</v>
      </c>
      <c r="C341" s="23" t="str">
        <f>double!V338</f>
        <v>01010 – B.C. LINGOLSHEIM</v>
      </c>
      <c r="D341" s="27" t="str">
        <f>IFERROR(VLOOKUP(Tableau5[[#This Row],[Numéro]],TableauLibre[],3,0),"")</f>
        <v>R3</v>
      </c>
      <c r="E341" s="1">
        <f>IFERROR(VLOOKUP(Tableau5[[#This Row],[Numéro]],TableauLibre[],4,0),"")</f>
        <v>1</v>
      </c>
      <c r="F341" s="1">
        <f>IFERROR(VLOOKUP(Tableau5[[#This Row],[Numéro]],TableauLibre[],5,0),"")</f>
        <v>1.43</v>
      </c>
      <c r="G341" s="1">
        <f>IFERROR(VLOOKUP(Tableau5[[#This Row],[Numéro]],TableauLibre[],6,0),"")</f>
        <v>1.1399999999999999</v>
      </c>
      <c r="H341" s="28">
        <f>IFERROR(VLOOKUP(Tableau5[[#This Row],[Numéro]],TableauLibre[],7,0),"")</f>
        <v>2014</v>
      </c>
      <c r="I341" s="27" t="str">
        <f>IFERROR(VLOOKUP(Tableau5[[#This Row],[Numéro]],TableauBande[],3,0),"")</f>
        <v/>
      </c>
      <c r="J341" s="1" t="str">
        <f>IFERROR(VLOOKUP(Tableau5[[#This Row],[Numéro]],TableauBande[],4,0),"")</f>
        <v/>
      </c>
      <c r="K341" s="1" t="str">
        <f>IFERROR(VLOOKUP(Tableau5[[#This Row],[Numéro]],TableauBande[],5,0),"")</f>
        <v/>
      </c>
      <c r="L341" s="1" t="str">
        <f>IFERROR(VLOOKUP(Tableau5[[#This Row],[Numéro]],TableauBande[],6,0),"")</f>
        <v/>
      </c>
      <c r="M341" s="28" t="str">
        <f>IFERROR(VLOOKUP(Tableau5[[#This Row],[Numéro]],TableauBande[],7,0),"")</f>
        <v/>
      </c>
      <c r="N341" s="1" t="str">
        <f>IFERROR(VLOOKUP(Tableau5[[#This Row],[Numéro]],Tableau3Bandes[],3,0),"")</f>
        <v/>
      </c>
      <c r="O341" s="1" t="str">
        <f>IFERROR(VLOOKUP(Tableau5[[#This Row],[Numéro]],Tableau3Bandes[],4,0),"")</f>
        <v/>
      </c>
      <c r="P341" s="1" t="str">
        <f>IFERROR(VLOOKUP(Tableau5[[#This Row],[Numéro]],Tableau3Bandes[],5,0),"")</f>
        <v/>
      </c>
      <c r="Q341" s="1" t="str">
        <f>IFERROR(VLOOKUP(Tableau5[[#This Row],[Numéro]],Tableau3Bandes[],6,0),"")</f>
        <v/>
      </c>
      <c r="R341" s="1" t="str">
        <f>IFERROR(VLOOKUP(Tableau5[[#This Row],[Numéro]],Tableau3Bandes[],7,0),"")</f>
        <v/>
      </c>
      <c r="S341" s="28" t="str">
        <f>IFERROR(VLOOKUP(Tableau5[[#This Row],[Numéro]],TableauClass2025[],3,0),"")</f>
        <v/>
      </c>
      <c r="T341" s="27" t="str">
        <f>IFERROR(VLOOKUP(Tableau5[[#This Row],[Numéro]],TableauCadre[],3,0),"")</f>
        <v/>
      </c>
      <c r="U341" s="1" t="str">
        <f>IFERROR(VLOOKUP(Tableau5[[#This Row],[Numéro]],TableauCadre[],4,0),"")</f>
        <v/>
      </c>
      <c r="V341" s="1" t="str">
        <f>IFERROR(VLOOKUP(Tableau5[[#This Row],[Numéro]],TableauCadre[],5,0),"")</f>
        <v/>
      </c>
      <c r="W341" s="1" t="str">
        <f>IFERROR(VLOOKUP(Tableau5[[#This Row],[Numéro]],TableauCadre[],6,0),"")</f>
        <v/>
      </c>
      <c r="X341" s="28" t="str">
        <f>IFERROR(VLOOKUP(Tableau5[[#This Row],[Numéro]],TableauCadre[],7,0),"")</f>
        <v/>
      </c>
    </row>
    <row r="342" spans="1:24" hidden="1" x14ac:dyDescent="0.25">
      <c r="A342" s="1" t="str">
        <f>IF(double!T339=0,"",double!T339)</f>
        <v>134504 G</v>
      </c>
      <c r="B342" s="1" t="str">
        <f>IF(Tableau5[[#This Row],[Numéro]]="","",double!U339)</f>
        <v>ESCHER EDGAR</v>
      </c>
      <c r="C342" s="23" t="str">
        <f>double!V339</f>
        <v>01020 – B.C. 1947 SELESTAT</v>
      </c>
      <c r="D342" s="27" t="str">
        <f>IFERROR(VLOOKUP(Tableau5[[#This Row],[Numéro]],TableauLibre[],3,0),"")</f>
        <v>R2</v>
      </c>
      <c r="E342" s="1">
        <f>IFERROR(VLOOKUP(Tableau5[[#This Row],[Numéro]],TableauLibre[],4,0),"")</f>
        <v>1</v>
      </c>
      <c r="F342" s="1">
        <f>IFERROR(VLOOKUP(Tableau5[[#This Row],[Numéro]],TableauLibre[],5,0),"")</f>
        <v>2.35</v>
      </c>
      <c r="G342" s="1">
        <f>IFERROR(VLOOKUP(Tableau5[[#This Row],[Numéro]],TableauLibre[],6,0),"")</f>
        <v>1.88</v>
      </c>
      <c r="H342" s="28">
        <f>IFERROR(VLOOKUP(Tableau5[[#This Row],[Numéro]],TableauLibre[],7,0),"")</f>
        <v>2024</v>
      </c>
      <c r="I342" s="27" t="str">
        <f>IFERROR(VLOOKUP(Tableau5[[#This Row],[Numéro]],TableauBande[],3,0),"")</f>
        <v>R1</v>
      </c>
      <c r="J342" s="1">
        <f>IFERROR(VLOOKUP(Tableau5[[#This Row],[Numéro]],TableauBande[],4,0),"")</f>
        <v>1</v>
      </c>
      <c r="K342" s="1">
        <f>IFERROR(VLOOKUP(Tableau5[[#This Row],[Numéro]],TableauBande[],5,0),"")</f>
        <v>1.49</v>
      </c>
      <c r="L342" s="1">
        <f>IFERROR(VLOOKUP(Tableau5[[#This Row],[Numéro]],TableauBande[],6,0),"")</f>
        <v>1.32</v>
      </c>
      <c r="M342" s="28">
        <f>IFERROR(VLOOKUP(Tableau5[[#This Row],[Numéro]],TableauBande[],7,0),"")</f>
        <v>2020</v>
      </c>
      <c r="N342" s="1" t="str">
        <f>IFERROR(VLOOKUP(Tableau5[[#This Row],[Numéro]],Tableau3Bandes[],3,0),"")</f>
        <v>R1</v>
      </c>
      <c r="O342" s="1">
        <f>IFERROR(VLOOKUP(Tableau5[[#This Row],[Numéro]],Tableau3Bandes[],4,0),"")</f>
        <v>1</v>
      </c>
      <c r="P342" s="1">
        <f>IFERROR(VLOOKUP(Tableau5[[#This Row],[Numéro]],Tableau3Bandes[],5,0),"")</f>
        <v>0.30299999999999999</v>
      </c>
      <c r="Q342" s="1">
        <f>IFERROR(VLOOKUP(Tableau5[[#This Row],[Numéro]],Tableau3Bandes[],6,0),"")</f>
        <v>0.26100000000000001</v>
      </c>
      <c r="R342" s="1">
        <f>IFERROR(VLOOKUP(Tableau5[[#This Row],[Numéro]],Tableau3Bandes[],7,0),"")</f>
        <v>2023</v>
      </c>
      <c r="S342" s="28" t="str">
        <f>IFERROR(VLOOKUP(Tableau5[[#This Row],[Numéro]],TableauClass2025[],3,0),"")</f>
        <v/>
      </c>
      <c r="T342" s="27" t="str">
        <f>IFERROR(VLOOKUP(Tableau5[[#This Row],[Numéro]],TableauCadre[],3,0),"")</f>
        <v>R1</v>
      </c>
      <c r="U342" s="1">
        <f>IFERROR(VLOOKUP(Tableau5[[#This Row],[Numéro]],TableauCadre[],4,0),"")</f>
        <v>1</v>
      </c>
      <c r="V342" s="1">
        <f>IFERROR(VLOOKUP(Tableau5[[#This Row],[Numéro]],TableauCadre[],5,0),"")</f>
        <v>2.19</v>
      </c>
      <c r="W342" s="1">
        <f>IFERROR(VLOOKUP(Tableau5[[#This Row],[Numéro]],TableauCadre[],6,0),"")</f>
        <v>1.75</v>
      </c>
      <c r="X342" s="28">
        <f>IFERROR(VLOOKUP(Tableau5[[#This Row],[Numéro]],TableauCadre[],7,0),"")</f>
        <v>2018</v>
      </c>
    </row>
    <row r="343" spans="1:24" hidden="1" x14ac:dyDescent="0.25">
      <c r="A343" s="1" t="str">
        <f>IF(double!T340=0,"",double!T340)</f>
        <v>152869 M</v>
      </c>
      <c r="B343" s="1" t="str">
        <f>IF(Tableau5[[#This Row],[Numéro]]="","",double!U340)</f>
        <v>ESTRAMPES RAPHAEL</v>
      </c>
      <c r="C343" s="23" t="str">
        <f>double!V340</f>
        <v>11044 – SAINT-DIE DES VOSGES BILLARD</v>
      </c>
      <c r="D343" s="27" t="str">
        <f>IFERROR(VLOOKUP(Tableau5[[#This Row],[Numéro]],TableauLibre[],3,0),"")</f>
        <v>R3</v>
      </c>
      <c r="E343" s="1">
        <f>IFERROR(VLOOKUP(Tableau5[[#This Row],[Numéro]],TableauLibre[],4,0),"")</f>
        <v>1</v>
      </c>
      <c r="F343" s="1">
        <f>IFERROR(VLOOKUP(Tableau5[[#This Row],[Numéro]],TableauLibre[],5,0),"")</f>
        <v>1.54</v>
      </c>
      <c r="G343" s="1">
        <f>IFERROR(VLOOKUP(Tableau5[[#This Row],[Numéro]],TableauLibre[],6,0),"")</f>
        <v>1.23</v>
      </c>
      <c r="H343" s="28">
        <f>IFERROR(VLOOKUP(Tableau5[[#This Row],[Numéro]],TableauLibre[],7,0),"")</f>
        <v>2020</v>
      </c>
      <c r="I343" s="27" t="str">
        <f>IFERROR(VLOOKUP(Tableau5[[#This Row],[Numéro]],TableauBande[],3,0),"")</f>
        <v/>
      </c>
      <c r="J343" s="1" t="str">
        <f>IFERROR(VLOOKUP(Tableau5[[#This Row],[Numéro]],TableauBande[],4,0),"")</f>
        <v/>
      </c>
      <c r="K343" s="1" t="str">
        <f>IFERROR(VLOOKUP(Tableau5[[#This Row],[Numéro]],TableauBande[],5,0),"")</f>
        <v/>
      </c>
      <c r="L343" s="1" t="str">
        <f>IFERROR(VLOOKUP(Tableau5[[#This Row],[Numéro]],TableauBande[],6,0),"")</f>
        <v/>
      </c>
      <c r="M343" s="28" t="str">
        <f>IFERROR(VLOOKUP(Tableau5[[#This Row],[Numéro]],TableauBande[],7,0),"")</f>
        <v/>
      </c>
      <c r="N343" s="1" t="str">
        <f>IFERROR(VLOOKUP(Tableau5[[#This Row],[Numéro]],Tableau3Bandes[],3,0),"")</f>
        <v/>
      </c>
      <c r="O343" s="1" t="str">
        <f>IFERROR(VLOOKUP(Tableau5[[#This Row],[Numéro]],Tableau3Bandes[],4,0),"")</f>
        <v/>
      </c>
      <c r="P343" s="1" t="str">
        <f>IFERROR(VLOOKUP(Tableau5[[#This Row],[Numéro]],Tableau3Bandes[],5,0),"")</f>
        <v/>
      </c>
      <c r="Q343" s="1" t="str">
        <f>IFERROR(VLOOKUP(Tableau5[[#This Row],[Numéro]],Tableau3Bandes[],6,0),"")</f>
        <v/>
      </c>
      <c r="R343" s="1" t="str">
        <f>IFERROR(VLOOKUP(Tableau5[[#This Row],[Numéro]],Tableau3Bandes[],7,0),"")</f>
        <v/>
      </c>
      <c r="S343" s="28" t="str">
        <f>IFERROR(VLOOKUP(Tableau5[[#This Row],[Numéro]],TableauClass2025[],3,0),"")</f>
        <v/>
      </c>
      <c r="T343" s="27" t="str">
        <f>IFERROR(VLOOKUP(Tableau5[[#This Row],[Numéro]],TableauCadre[],3,0),"")</f>
        <v/>
      </c>
      <c r="U343" s="1" t="str">
        <f>IFERROR(VLOOKUP(Tableau5[[#This Row],[Numéro]],TableauCadre[],4,0),"")</f>
        <v/>
      </c>
      <c r="V343" s="1" t="str">
        <f>IFERROR(VLOOKUP(Tableau5[[#This Row],[Numéro]],TableauCadre[],5,0),"")</f>
        <v/>
      </c>
      <c r="W343" s="1" t="str">
        <f>IFERROR(VLOOKUP(Tableau5[[#This Row],[Numéro]],TableauCadre[],6,0),"")</f>
        <v/>
      </c>
      <c r="X343" s="28" t="str">
        <f>IFERROR(VLOOKUP(Tableau5[[#This Row],[Numéro]],TableauCadre[],7,0),"")</f>
        <v/>
      </c>
    </row>
    <row r="344" spans="1:24" hidden="1" x14ac:dyDescent="0.25">
      <c r="A344" s="1" t="str">
        <f>IF(double!T341=0,"",double!T341)</f>
        <v>106401 J</v>
      </c>
      <c r="B344" s="1" t="str">
        <f>IF(Tableau5[[#This Row],[Numéro]]="","",double!U341)</f>
        <v>EVELOY PATRICK</v>
      </c>
      <c r="C344" s="23" t="str">
        <f>double!V341</f>
        <v>05043 – ACAD. TAPIS VERT DE REIMS</v>
      </c>
      <c r="D344" s="27" t="str">
        <f>IFERROR(VLOOKUP(Tableau5[[#This Row],[Numéro]],TableauLibre[],3,0),"")</f>
        <v xml:space="preserve">R2 </v>
      </c>
      <c r="E344" s="1">
        <f>IFERROR(VLOOKUP(Tableau5[[#This Row],[Numéro]],TableauLibre[],4,0),"")</f>
        <v>1</v>
      </c>
      <c r="F344" s="1">
        <f>IFERROR(VLOOKUP(Tableau5[[#This Row],[Numéro]],TableauLibre[],5,0),"")</f>
        <v>2.61</v>
      </c>
      <c r="G344" s="1">
        <f>IFERROR(VLOOKUP(Tableau5[[#This Row],[Numéro]],TableauLibre[],6,0),"")</f>
        <v>2.08</v>
      </c>
      <c r="H344" s="28">
        <f>IFERROR(VLOOKUP(Tableau5[[#This Row],[Numéro]],TableauLibre[],7,0),"")</f>
        <v>2019</v>
      </c>
      <c r="I344" s="27" t="str">
        <f>IFERROR(VLOOKUP(Tableau5[[#This Row],[Numéro]],TableauBande[],3,0),"")</f>
        <v>R1</v>
      </c>
      <c r="J344" s="1">
        <f>IFERROR(VLOOKUP(Tableau5[[#This Row],[Numéro]],TableauBande[],4,0),"")</f>
        <v>1</v>
      </c>
      <c r="K344" s="1">
        <f>IFERROR(VLOOKUP(Tableau5[[#This Row],[Numéro]],TableauBande[],5,0),"")</f>
        <v>1.29</v>
      </c>
      <c r="L344" s="1">
        <f>IFERROR(VLOOKUP(Tableau5[[#This Row],[Numéro]],TableauBande[],6,0),"")</f>
        <v>1.1399999999999999</v>
      </c>
      <c r="M344" s="28">
        <f>IFERROR(VLOOKUP(Tableau5[[#This Row],[Numéro]],TableauBande[],7,0),"")</f>
        <v>2015</v>
      </c>
      <c r="N344" s="1" t="str">
        <f>IFERROR(VLOOKUP(Tableau5[[#This Row],[Numéro]],Tableau3Bandes[],3,0),"")</f>
        <v>R1</v>
      </c>
      <c r="O344" s="1">
        <f>IFERROR(VLOOKUP(Tableau5[[#This Row],[Numéro]],Tableau3Bandes[],4,0),"")</f>
        <v>1</v>
      </c>
      <c r="P344" s="1">
        <f>IFERROR(VLOOKUP(Tableau5[[#This Row],[Numéro]],Tableau3Bandes[],5,0),"")</f>
        <v>0.35299999999999998</v>
      </c>
      <c r="Q344" s="1">
        <f>IFERROR(VLOOKUP(Tableau5[[#This Row],[Numéro]],Tableau3Bandes[],6,0),"")</f>
        <v>0.30299999999999999</v>
      </c>
      <c r="R344" s="1">
        <f>IFERROR(VLOOKUP(Tableau5[[#This Row],[Numéro]],Tableau3Bandes[],7,0),"")</f>
        <v>2023</v>
      </c>
      <c r="S344" s="28" t="str">
        <f>IFERROR(VLOOKUP(Tableau5[[#This Row],[Numéro]],TableauClass2025[],3,0),"")</f>
        <v/>
      </c>
      <c r="T344" s="27" t="str">
        <f>IFERROR(VLOOKUP(Tableau5[[#This Row],[Numéro]],TableauCadre[],3,0),"")</f>
        <v>R1</v>
      </c>
      <c r="U344" s="1">
        <f>IFERROR(VLOOKUP(Tableau5[[#This Row],[Numéro]],TableauCadre[],4,0),"")</f>
        <v>1</v>
      </c>
      <c r="V344" s="1">
        <f>IFERROR(VLOOKUP(Tableau5[[#This Row],[Numéro]],TableauCadre[],5,0),"")</f>
        <v>2.64</v>
      </c>
      <c r="W344" s="1">
        <f>IFERROR(VLOOKUP(Tableau5[[#This Row],[Numéro]],TableauCadre[],6,0),"")</f>
        <v>2.11</v>
      </c>
      <c r="X344" s="28">
        <f>IFERROR(VLOOKUP(Tableau5[[#This Row],[Numéro]],TableauCadre[],7,0),"")</f>
        <v>2016</v>
      </c>
    </row>
    <row r="345" spans="1:24" hidden="1" x14ac:dyDescent="0.25">
      <c r="A345" s="1" t="str">
        <f>IF(double!T342=0,"",double!T342)</f>
        <v>106400 I</v>
      </c>
      <c r="B345" s="1" t="str">
        <f>IF(Tableau5[[#This Row],[Numéro]]="","",double!U342)</f>
        <v>EVRARD MARYLISE</v>
      </c>
      <c r="C345" s="23" t="str">
        <f>double!V342</f>
        <v>05047 – BILLARD CLUB SEZANNAIS</v>
      </c>
      <c r="D345" s="27" t="str">
        <f>IFERROR(VLOOKUP(Tableau5[[#This Row],[Numéro]],TableauLibre[],3,0),"")</f>
        <v>R4</v>
      </c>
      <c r="E345" s="1">
        <f>IFERROR(VLOOKUP(Tableau5[[#This Row],[Numéro]],TableauLibre[],4,0),"")</f>
        <v>1</v>
      </c>
      <c r="F345" s="1">
        <f>IFERROR(VLOOKUP(Tableau5[[#This Row],[Numéro]],TableauLibre[],5,0),"")</f>
        <v>0.9</v>
      </c>
      <c r="G345" s="1">
        <f>IFERROR(VLOOKUP(Tableau5[[#This Row],[Numéro]],TableauLibre[],6,0),"")</f>
        <v>0.72</v>
      </c>
      <c r="H345" s="28">
        <f>IFERROR(VLOOKUP(Tableau5[[#This Row],[Numéro]],TableauLibre[],7,0),"")</f>
        <v>2009</v>
      </c>
      <c r="I345" s="27" t="str">
        <f>IFERROR(VLOOKUP(Tableau5[[#This Row],[Numéro]],TableauBande[],3,0),"")</f>
        <v/>
      </c>
      <c r="J345" s="1" t="str">
        <f>IFERROR(VLOOKUP(Tableau5[[#This Row],[Numéro]],TableauBande[],4,0),"")</f>
        <v/>
      </c>
      <c r="K345" s="1" t="str">
        <f>IFERROR(VLOOKUP(Tableau5[[#This Row],[Numéro]],TableauBande[],5,0),"")</f>
        <v/>
      </c>
      <c r="L345" s="1" t="str">
        <f>IFERROR(VLOOKUP(Tableau5[[#This Row],[Numéro]],TableauBande[],6,0),"")</f>
        <v/>
      </c>
      <c r="M345" s="28" t="str">
        <f>IFERROR(VLOOKUP(Tableau5[[#This Row],[Numéro]],TableauBande[],7,0),"")</f>
        <v/>
      </c>
      <c r="N345" s="1" t="str">
        <f>IFERROR(VLOOKUP(Tableau5[[#This Row],[Numéro]],Tableau3Bandes[],3,0),"")</f>
        <v/>
      </c>
      <c r="O345" s="1" t="str">
        <f>IFERROR(VLOOKUP(Tableau5[[#This Row],[Numéro]],Tableau3Bandes[],4,0),"")</f>
        <v/>
      </c>
      <c r="P345" s="1" t="str">
        <f>IFERROR(VLOOKUP(Tableau5[[#This Row],[Numéro]],Tableau3Bandes[],5,0),"")</f>
        <v/>
      </c>
      <c r="Q345" s="1" t="str">
        <f>IFERROR(VLOOKUP(Tableau5[[#This Row],[Numéro]],Tableau3Bandes[],6,0),"")</f>
        <v/>
      </c>
      <c r="R345" s="1" t="str">
        <f>IFERROR(VLOOKUP(Tableau5[[#This Row],[Numéro]],Tableau3Bandes[],7,0),"")</f>
        <v/>
      </c>
      <c r="S345" s="28" t="str">
        <f>IFERROR(VLOOKUP(Tableau5[[#This Row],[Numéro]],TableauClass2025[],3,0),"")</f>
        <v/>
      </c>
      <c r="T345" s="27" t="str">
        <f>IFERROR(VLOOKUP(Tableau5[[#This Row],[Numéro]],TableauCadre[],3,0),"")</f>
        <v/>
      </c>
      <c r="U345" s="1" t="str">
        <f>IFERROR(VLOOKUP(Tableau5[[#This Row],[Numéro]],TableauCadre[],4,0),"")</f>
        <v/>
      </c>
      <c r="V345" s="1" t="str">
        <f>IFERROR(VLOOKUP(Tableau5[[#This Row],[Numéro]],TableauCadre[],5,0),"")</f>
        <v/>
      </c>
      <c r="W345" s="1" t="str">
        <f>IFERROR(VLOOKUP(Tableau5[[#This Row],[Numéro]],TableauCadre[],6,0),"")</f>
        <v/>
      </c>
      <c r="X345" s="28" t="str">
        <f>IFERROR(VLOOKUP(Tableau5[[#This Row],[Numéro]],TableauCadre[],7,0),"")</f>
        <v/>
      </c>
    </row>
    <row r="346" spans="1:24" hidden="1" x14ac:dyDescent="0.25">
      <c r="A346" s="1" t="str">
        <f>IF(double!T343=0,"",double!T343)</f>
        <v>153527 C</v>
      </c>
      <c r="B346" s="1" t="str">
        <f>IF(Tableau5[[#This Row],[Numéro]]="","",double!U343)</f>
        <v>EYSSERIC PIERRE</v>
      </c>
      <c r="C346" s="23" t="str">
        <f>double!V343</f>
        <v>05034 – BILLARD TROYES AGGLO</v>
      </c>
      <c r="D346" s="27" t="str">
        <f>IFERROR(VLOOKUP(Tableau5[[#This Row],[Numéro]],TableauLibre[],3,0),"")</f>
        <v>R4</v>
      </c>
      <c r="E346" s="1">
        <f>IFERROR(VLOOKUP(Tableau5[[#This Row],[Numéro]],TableauLibre[],4,0),"")</f>
        <v>1</v>
      </c>
      <c r="F346" s="1">
        <f>IFERROR(VLOOKUP(Tableau5[[#This Row],[Numéro]],TableauLibre[],5,0),"")</f>
        <v>0.68</v>
      </c>
      <c r="G346" s="1">
        <f>IFERROR(VLOOKUP(Tableau5[[#This Row],[Numéro]],TableauLibre[],6,0),"")</f>
        <v>0.54</v>
      </c>
      <c r="H346" s="28">
        <f>IFERROR(VLOOKUP(Tableau5[[#This Row],[Numéro]],TableauLibre[],7,0),"")</f>
        <v>2018</v>
      </c>
      <c r="I346" s="27" t="str">
        <f>IFERROR(VLOOKUP(Tableau5[[#This Row],[Numéro]],TableauBande[],3,0),"")</f>
        <v/>
      </c>
      <c r="J346" s="1" t="str">
        <f>IFERROR(VLOOKUP(Tableau5[[#This Row],[Numéro]],TableauBande[],4,0),"")</f>
        <v/>
      </c>
      <c r="K346" s="1" t="str">
        <f>IFERROR(VLOOKUP(Tableau5[[#This Row],[Numéro]],TableauBande[],5,0),"")</f>
        <v/>
      </c>
      <c r="L346" s="1" t="str">
        <f>IFERROR(VLOOKUP(Tableau5[[#This Row],[Numéro]],TableauBande[],6,0),"")</f>
        <v/>
      </c>
      <c r="M346" s="28" t="str">
        <f>IFERROR(VLOOKUP(Tableau5[[#This Row],[Numéro]],TableauBande[],7,0),"")</f>
        <v/>
      </c>
      <c r="N346" s="1" t="str">
        <f>IFERROR(VLOOKUP(Tableau5[[#This Row],[Numéro]],Tableau3Bandes[],3,0),"")</f>
        <v/>
      </c>
      <c r="O346" s="1" t="str">
        <f>IFERROR(VLOOKUP(Tableau5[[#This Row],[Numéro]],Tableau3Bandes[],4,0),"")</f>
        <v/>
      </c>
      <c r="P346" s="1" t="str">
        <f>IFERROR(VLOOKUP(Tableau5[[#This Row],[Numéro]],Tableau3Bandes[],5,0),"")</f>
        <v/>
      </c>
      <c r="Q346" s="1" t="str">
        <f>IFERROR(VLOOKUP(Tableau5[[#This Row],[Numéro]],Tableau3Bandes[],6,0),"")</f>
        <v/>
      </c>
      <c r="R346" s="1" t="str">
        <f>IFERROR(VLOOKUP(Tableau5[[#This Row],[Numéro]],Tableau3Bandes[],7,0),"")</f>
        <v/>
      </c>
      <c r="S346" s="28" t="str">
        <f>IFERROR(VLOOKUP(Tableau5[[#This Row],[Numéro]],TableauClass2025[],3,0),"")</f>
        <v/>
      </c>
      <c r="T346" s="27" t="str">
        <f>IFERROR(VLOOKUP(Tableau5[[#This Row],[Numéro]],TableauCadre[],3,0),"")</f>
        <v/>
      </c>
      <c r="U346" s="1" t="str">
        <f>IFERROR(VLOOKUP(Tableau5[[#This Row],[Numéro]],TableauCadre[],4,0),"")</f>
        <v/>
      </c>
      <c r="V346" s="1" t="str">
        <f>IFERROR(VLOOKUP(Tableau5[[#This Row],[Numéro]],TableauCadre[],5,0),"")</f>
        <v/>
      </c>
      <c r="W346" s="1" t="str">
        <f>IFERROR(VLOOKUP(Tableau5[[#This Row],[Numéro]],TableauCadre[],6,0),"")</f>
        <v/>
      </c>
      <c r="X346" s="28" t="str">
        <f>IFERROR(VLOOKUP(Tableau5[[#This Row],[Numéro]],TableauCadre[],7,0),"")</f>
        <v/>
      </c>
    </row>
    <row r="347" spans="1:24" hidden="1" x14ac:dyDescent="0.25">
      <c r="A347" s="1" t="str">
        <f>IF(double!T344=0,"",double!T344)</f>
        <v>146535 Z</v>
      </c>
      <c r="B347" s="1" t="str">
        <f>IF(Tableau5[[#This Row],[Numéro]]="","",double!U344)</f>
        <v>FABRY AXEL</v>
      </c>
      <c r="C347" s="23" t="str">
        <f>double!V344</f>
        <v>11063 – S.A.VERDUN SECTION BILLARD</v>
      </c>
      <c r="D347" s="27" t="str">
        <f>IFERROR(VLOOKUP(Tableau5[[#This Row],[Numéro]],TableauLibre[],3,0),"")</f>
        <v>R4</v>
      </c>
      <c r="E347" s="1">
        <f>IFERROR(VLOOKUP(Tableau5[[#This Row],[Numéro]],TableauLibre[],4,0),"")</f>
        <v>1</v>
      </c>
      <c r="F347" s="1">
        <f>IFERROR(VLOOKUP(Tableau5[[#This Row],[Numéro]],TableauLibre[],5,0),"")</f>
        <v>0.26</v>
      </c>
      <c r="G347" s="1">
        <f>IFERROR(VLOOKUP(Tableau5[[#This Row],[Numéro]],TableauLibre[],6,0),"")</f>
        <v>0.2</v>
      </c>
      <c r="H347" s="28">
        <f>IFERROR(VLOOKUP(Tableau5[[#This Row],[Numéro]],TableauLibre[],7,0),"")</f>
        <v>2013</v>
      </c>
      <c r="I347" s="27" t="str">
        <f>IFERROR(VLOOKUP(Tableau5[[#This Row],[Numéro]],TableauBande[],3,0),"")</f>
        <v/>
      </c>
      <c r="J347" s="1" t="str">
        <f>IFERROR(VLOOKUP(Tableau5[[#This Row],[Numéro]],TableauBande[],4,0),"")</f>
        <v/>
      </c>
      <c r="K347" s="1" t="str">
        <f>IFERROR(VLOOKUP(Tableau5[[#This Row],[Numéro]],TableauBande[],5,0),"")</f>
        <v/>
      </c>
      <c r="L347" s="1" t="str">
        <f>IFERROR(VLOOKUP(Tableau5[[#This Row],[Numéro]],TableauBande[],6,0),"")</f>
        <v/>
      </c>
      <c r="M347" s="28" t="str">
        <f>IFERROR(VLOOKUP(Tableau5[[#This Row],[Numéro]],TableauBande[],7,0),"")</f>
        <v/>
      </c>
      <c r="N347" s="1" t="str">
        <f>IFERROR(VLOOKUP(Tableau5[[#This Row],[Numéro]],Tableau3Bandes[],3,0),"")</f>
        <v/>
      </c>
      <c r="O347" s="1" t="str">
        <f>IFERROR(VLOOKUP(Tableau5[[#This Row],[Numéro]],Tableau3Bandes[],4,0),"")</f>
        <v/>
      </c>
      <c r="P347" s="1" t="str">
        <f>IFERROR(VLOOKUP(Tableau5[[#This Row],[Numéro]],Tableau3Bandes[],5,0),"")</f>
        <v/>
      </c>
      <c r="Q347" s="1" t="str">
        <f>IFERROR(VLOOKUP(Tableau5[[#This Row],[Numéro]],Tableau3Bandes[],6,0),"")</f>
        <v/>
      </c>
      <c r="R347" s="1" t="str">
        <f>IFERROR(VLOOKUP(Tableau5[[#This Row],[Numéro]],Tableau3Bandes[],7,0),"")</f>
        <v/>
      </c>
      <c r="S347" s="28" t="str">
        <f>IFERROR(VLOOKUP(Tableau5[[#This Row],[Numéro]],TableauClass2025[],3,0),"")</f>
        <v/>
      </c>
      <c r="T347" s="27" t="str">
        <f>IFERROR(VLOOKUP(Tableau5[[#This Row],[Numéro]],TableauCadre[],3,0),"")</f>
        <v/>
      </c>
      <c r="U347" s="1" t="str">
        <f>IFERROR(VLOOKUP(Tableau5[[#This Row],[Numéro]],TableauCadre[],4,0),"")</f>
        <v/>
      </c>
      <c r="V347" s="1" t="str">
        <f>IFERROR(VLOOKUP(Tableau5[[#This Row],[Numéro]],TableauCadre[],5,0),"")</f>
        <v/>
      </c>
      <c r="W347" s="1" t="str">
        <f>IFERROR(VLOOKUP(Tableau5[[#This Row],[Numéro]],TableauCadre[],6,0),"")</f>
        <v/>
      </c>
      <c r="X347" s="28" t="str">
        <f>IFERROR(VLOOKUP(Tableau5[[#This Row],[Numéro]],TableauCadre[],7,0),"")</f>
        <v/>
      </c>
    </row>
    <row r="348" spans="1:24" hidden="1" x14ac:dyDescent="0.25">
      <c r="A348" s="1" t="str">
        <f>IF(double!T345=0,"",double!T345)</f>
        <v>163914 S</v>
      </c>
      <c r="B348" s="1" t="str">
        <f>IF(Tableau5[[#This Row],[Numéro]]="","",double!U345)</f>
        <v>FAGLIN FRANCIS</v>
      </c>
      <c r="C348" s="23" t="str">
        <f>double!V345</f>
        <v>05040 – EPERNAY BILLARD CLUB</v>
      </c>
      <c r="D348" s="27" t="str">
        <f>IFERROR(VLOOKUP(Tableau5[[#This Row],[Numéro]],TableauLibre[],3,0),"")</f>
        <v>R4</v>
      </c>
      <c r="E348" s="1">
        <f>IFERROR(VLOOKUP(Tableau5[[#This Row],[Numéro]],TableauLibre[],4,0),"")</f>
        <v>1</v>
      </c>
      <c r="F348" s="1">
        <f>IFERROR(VLOOKUP(Tableau5[[#This Row],[Numéro]],TableauLibre[],5,0),"")</f>
        <v>0.45</v>
      </c>
      <c r="G348" s="1">
        <f>IFERROR(VLOOKUP(Tableau5[[#This Row],[Numéro]],TableauLibre[],6,0),"")</f>
        <v>0.36</v>
      </c>
      <c r="H348" s="28">
        <f>IFERROR(VLOOKUP(Tableau5[[#This Row],[Numéro]],TableauLibre[],7,0),"")</f>
        <v>2020</v>
      </c>
      <c r="I348" s="27" t="str">
        <f>IFERROR(VLOOKUP(Tableau5[[#This Row],[Numéro]],TableauBande[],3,0),"")</f>
        <v/>
      </c>
      <c r="J348" s="1" t="str">
        <f>IFERROR(VLOOKUP(Tableau5[[#This Row],[Numéro]],TableauBande[],4,0),"")</f>
        <v/>
      </c>
      <c r="K348" s="1" t="str">
        <f>IFERROR(VLOOKUP(Tableau5[[#This Row],[Numéro]],TableauBande[],5,0),"")</f>
        <v/>
      </c>
      <c r="L348" s="1" t="str">
        <f>IFERROR(VLOOKUP(Tableau5[[#This Row],[Numéro]],TableauBande[],6,0),"")</f>
        <v/>
      </c>
      <c r="M348" s="28" t="str">
        <f>IFERROR(VLOOKUP(Tableau5[[#This Row],[Numéro]],TableauBande[],7,0),"")</f>
        <v/>
      </c>
      <c r="N348" s="1" t="str">
        <f>IFERROR(VLOOKUP(Tableau5[[#This Row],[Numéro]],Tableau3Bandes[],3,0),"")</f>
        <v/>
      </c>
      <c r="O348" s="1" t="str">
        <f>IFERROR(VLOOKUP(Tableau5[[#This Row],[Numéro]],Tableau3Bandes[],4,0),"")</f>
        <v/>
      </c>
      <c r="P348" s="1" t="str">
        <f>IFERROR(VLOOKUP(Tableau5[[#This Row],[Numéro]],Tableau3Bandes[],5,0),"")</f>
        <v/>
      </c>
      <c r="Q348" s="1" t="str">
        <f>IFERROR(VLOOKUP(Tableau5[[#This Row],[Numéro]],Tableau3Bandes[],6,0),"")</f>
        <v/>
      </c>
      <c r="R348" s="1" t="str">
        <f>IFERROR(VLOOKUP(Tableau5[[#This Row],[Numéro]],Tableau3Bandes[],7,0),"")</f>
        <v/>
      </c>
      <c r="S348" s="28" t="str">
        <f>IFERROR(VLOOKUP(Tableau5[[#This Row],[Numéro]],TableauClass2025[],3,0),"")</f>
        <v/>
      </c>
      <c r="T348" s="27" t="str">
        <f>IFERROR(VLOOKUP(Tableau5[[#This Row],[Numéro]],TableauCadre[],3,0),"")</f>
        <v/>
      </c>
      <c r="U348" s="1" t="str">
        <f>IFERROR(VLOOKUP(Tableau5[[#This Row],[Numéro]],TableauCadre[],4,0),"")</f>
        <v/>
      </c>
      <c r="V348" s="1" t="str">
        <f>IFERROR(VLOOKUP(Tableau5[[#This Row],[Numéro]],TableauCadre[],5,0),"")</f>
        <v/>
      </c>
      <c r="W348" s="1" t="str">
        <f>IFERROR(VLOOKUP(Tableau5[[#This Row],[Numéro]],TableauCadre[],6,0),"")</f>
        <v/>
      </c>
      <c r="X348" s="28" t="str">
        <f>IFERROR(VLOOKUP(Tableau5[[#This Row],[Numéro]],TableauCadre[],7,0),"")</f>
        <v/>
      </c>
    </row>
    <row r="349" spans="1:24" hidden="1" x14ac:dyDescent="0.25">
      <c r="A349" s="1" t="str">
        <f>IF(double!T346=0,"",double!T346)</f>
        <v>145720 Q</v>
      </c>
      <c r="B349" s="1" t="str">
        <f>IF(Tableau5[[#This Row],[Numéro]]="","",double!U346)</f>
        <v>FAGNONI ENZO</v>
      </c>
      <c r="C349" s="23" t="str">
        <f>double!V346</f>
        <v>11029 – BILLARD CLUB MUSSIPONTAIN</v>
      </c>
      <c r="D349" s="27" t="str">
        <f>IFERROR(VLOOKUP(Tableau5[[#This Row],[Numéro]],TableauLibre[],3,0),"")</f>
        <v>R4</v>
      </c>
      <c r="E349" s="1">
        <f>IFERROR(VLOOKUP(Tableau5[[#This Row],[Numéro]],TableauLibre[],4,0),"")</f>
        <v>1</v>
      </c>
      <c r="F349" s="1">
        <f>IFERROR(VLOOKUP(Tableau5[[#This Row],[Numéro]],TableauLibre[],5,0),"")</f>
        <v>0.57999999999999996</v>
      </c>
      <c r="G349" s="1">
        <f>IFERROR(VLOOKUP(Tableau5[[#This Row],[Numéro]],TableauLibre[],6,0),"")</f>
        <v>0.47</v>
      </c>
      <c r="H349" s="28">
        <f>IFERROR(VLOOKUP(Tableau5[[#This Row],[Numéro]],TableauLibre[],7,0),"")</f>
        <v>2013</v>
      </c>
      <c r="I349" s="27" t="str">
        <f>IFERROR(VLOOKUP(Tableau5[[#This Row],[Numéro]],TableauBande[],3,0),"")</f>
        <v/>
      </c>
      <c r="J349" s="1" t="str">
        <f>IFERROR(VLOOKUP(Tableau5[[#This Row],[Numéro]],TableauBande[],4,0),"")</f>
        <v/>
      </c>
      <c r="K349" s="1" t="str">
        <f>IFERROR(VLOOKUP(Tableau5[[#This Row],[Numéro]],TableauBande[],5,0),"")</f>
        <v/>
      </c>
      <c r="L349" s="1" t="str">
        <f>IFERROR(VLOOKUP(Tableau5[[#This Row],[Numéro]],TableauBande[],6,0),"")</f>
        <v/>
      </c>
      <c r="M349" s="28" t="str">
        <f>IFERROR(VLOOKUP(Tableau5[[#This Row],[Numéro]],TableauBande[],7,0),"")</f>
        <v/>
      </c>
      <c r="N349" s="1" t="str">
        <f>IFERROR(VLOOKUP(Tableau5[[#This Row],[Numéro]],Tableau3Bandes[],3,0),"")</f>
        <v/>
      </c>
      <c r="O349" s="1" t="str">
        <f>IFERROR(VLOOKUP(Tableau5[[#This Row],[Numéro]],Tableau3Bandes[],4,0),"")</f>
        <v/>
      </c>
      <c r="P349" s="1" t="str">
        <f>IFERROR(VLOOKUP(Tableau5[[#This Row],[Numéro]],Tableau3Bandes[],5,0),"")</f>
        <v/>
      </c>
      <c r="Q349" s="1" t="str">
        <f>IFERROR(VLOOKUP(Tableau5[[#This Row],[Numéro]],Tableau3Bandes[],6,0),"")</f>
        <v/>
      </c>
      <c r="R349" s="1" t="str">
        <f>IFERROR(VLOOKUP(Tableau5[[#This Row],[Numéro]],Tableau3Bandes[],7,0),"")</f>
        <v/>
      </c>
      <c r="S349" s="28" t="str">
        <f>IFERROR(VLOOKUP(Tableau5[[#This Row],[Numéro]],TableauClass2025[],3,0),"")</f>
        <v/>
      </c>
      <c r="T349" s="27" t="str">
        <f>IFERROR(VLOOKUP(Tableau5[[#This Row],[Numéro]],TableauCadre[],3,0),"")</f>
        <v/>
      </c>
      <c r="U349" s="1" t="str">
        <f>IFERROR(VLOOKUP(Tableau5[[#This Row],[Numéro]],TableauCadre[],4,0),"")</f>
        <v/>
      </c>
      <c r="V349" s="1" t="str">
        <f>IFERROR(VLOOKUP(Tableau5[[#This Row],[Numéro]],TableauCadre[],5,0),"")</f>
        <v/>
      </c>
      <c r="W349" s="1" t="str">
        <f>IFERROR(VLOOKUP(Tableau5[[#This Row],[Numéro]],TableauCadre[],6,0),"")</f>
        <v/>
      </c>
      <c r="X349" s="28" t="str">
        <f>IFERROR(VLOOKUP(Tableau5[[#This Row],[Numéro]],TableauCadre[],7,0),"")</f>
        <v/>
      </c>
    </row>
    <row r="350" spans="1:24" hidden="1" x14ac:dyDescent="0.25">
      <c r="A350" s="1" t="str">
        <f>IF(double!T347=0,"",double!T347)</f>
        <v>010057 V</v>
      </c>
      <c r="B350" s="1" t="str">
        <f>IF(Tableau5[[#This Row],[Numéro]]="","",double!U347)</f>
        <v>FALCK JEANNOT</v>
      </c>
      <c r="C350" s="23" t="str">
        <f>double!V347</f>
        <v>01016 – B.C. HAGUENAU</v>
      </c>
      <c r="D350" s="27" t="str">
        <f>IFERROR(VLOOKUP(Tableau5[[#This Row],[Numéro]],TableauLibre[],3,0),"")</f>
        <v>R3</v>
      </c>
      <c r="E350" s="1">
        <f>IFERROR(VLOOKUP(Tableau5[[#This Row],[Numéro]],TableauLibre[],4,0),"")</f>
        <v>1</v>
      </c>
      <c r="F350" s="1">
        <f>IFERROR(VLOOKUP(Tableau5[[#This Row],[Numéro]],TableauLibre[],5,0),"")</f>
        <v>2.1800000000000002</v>
      </c>
      <c r="G350" s="1">
        <f>IFERROR(VLOOKUP(Tableau5[[#This Row],[Numéro]],TableauLibre[],6,0),"")</f>
        <v>1.74</v>
      </c>
      <c r="H350" s="28">
        <f>IFERROR(VLOOKUP(Tableau5[[#This Row],[Numéro]],TableauLibre[],7,0),"")</f>
        <v>2008</v>
      </c>
      <c r="I350" s="27" t="str">
        <f>IFERROR(VLOOKUP(Tableau5[[#This Row],[Numéro]],TableauBande[],3,0),"")</f>
        <v>R1</v>
      </c>
      <c r="J350" s="1">
        <f>IFERROR(VLOOKUP(Tableau5[[#This Row],[Numéro]],TableauBande[],4,0),"")</f>
        <v>1</v>
      </c>
      <c r="K350" s="1">
        <f>IFERROR(VLOOKUP(Tableau5[[#This Row],[Numéro]],TableauBande[],5,0),"")</f>
        <v>1.23</v>
      </c>
      <c r="L350" s="1">
        <f>IFERROR(VLOOKUP(Tableau5[[#This Row],[Numéro]],TableauBande[],6,0),"")</f>
        <v>1.1000000000000001</v>
      </c>
      <c r="M350" s="28">
        <f>IFERROR(VLOOKUP(Tableau5[[#This Row],[Numéro]],TableauBande[],7,0),"")</f>
        <v>2010</v>
      </c>
      <c r="N350" s="1" t="str">
        <f>IFERROR(VLOOKUP(Tableau5[[#This Row],[Numéro]],Tableau3Bandes[],3,0),"")</f>
        <v xml:space="preserve">R1 </v>
      </c>
      <c r="O350" s="1">
        <f>IFERROR(VLOOKUP(Tableau5[[#This Row],[Numéro]],Tableau3Bandes[],4,0),"")</f>
        <v>1</v>
      </c>
      <c r="P350" s="1">
        <f>IFERROR(VLOOKUP(Tableau5[[#This Row],[Numéro]],Tableau3Bandes[],5,0),"")</f>
        <v>0.38200000000000001</v>
      </c>
      <c r="Q350" s="1">
        <f>IFERROR(VLOOKUP(Tableau5[[#This Row],[Numéro]],Tableau3Bandes[],6,0),"")</f>
        <v>0.32800000000000001</v>
      </c>
      <c r="R350" s="1">
        <f>IFERROR(VLOOKUP(Tableau5[[#This Row],[Numéro]],Tableau3Bandes[],7,0),"")</f>
        <v>2019</v>
      </c>
      <c r="S350" s="28" t="str">
        <f>IFERROR(VLOOKUP(Tableau5[[#This Row],[Numéro]],TableauClass2025[],3,0),"")</f>
        <v/>
      </c>
      <c r="T350" s="27" t="str">
        <f>IFERROR(VLOOKUP(Tableau5[[#This Row],[Numéro]],TableauCadre[],3,0),"")</f>
        <v/>
      </c>
      <c r="U350" s="1" t="str">
        <f>IFERROR(VLOOKUP(Tableau5[[#This Row],[Numéro]],TableauCadre[],4,0),"")</f>
        <v/>
      </c>
      <c r="V350" s="1" t="str">
        <f>IFERROR(VLOOKUP(Tableau5[[#This Row],[Numéro]],TableauCadre[],5,0),"")</f>
        <v/>
      </c>
      <c r="W350" s="1" t="str">
        <f>IFERROR(VLOOKUP(Tableau5[[#This Row],[Numéro]],TableauCadre[],6,0),"")</f>
        <v/>
      </c>
      <c r="X350" s="28" t="str">
        <f>IFERROR(VLOOKUP(Tableau5[[#This Row],[Numéro]],TableauCadre[],7,0),"")</f>
        <v/>
      </c>
    </row>
    <row r="351" spans="1:24" hidden="1" x14ac:dyDescent="0.25">
      <c r="A351" s="1" t="str">
        <f>IF(double!T348=0,"",double!T348)</f>
        <v>010100 M</v>
      </c>
      <c r="B351" s="1" t="str">
        <f>IF(Tableau5[[#This Row],[Numéro]]="","",double!U348)</f>
        <v>FALCONE BENOIT</v>
      </c>
      <c r="C351" s="23" t="str">
        <f>double!V348</f>
        <v>01041 – COLMAR BILLARD CLUB 71</v>
      </c>
      <c r="D351" s="27" t="str">
        <f>IFERROR(VLOOKUP(Tableau5[[#This Row],[Numéro]],TableauLibre[],3,0),"")</f>
        <v xml:space="preserve">R3 </v>
      </c>
      <c r="E351" s="1">
        <f>IFERROR(VLOOKUP(Tableau5[[#This Row],[Numéro]],TableauLibre[],4,0),"")</f>
        <v>1</v>
      </c>
      <c r="F351" s="1">
        <f>IFERROR(VLOOKUP(Tableau5[[#This Row],[Numéro]],TableauLibre[],5,0),"")</f>
        <v>1.85</v>
      </c>
      <c r="G351" s="1">
        <f>IFERROR(VLOOKUP(Tableau5[[#This Row],[Numéro]],TableauLibre[],6,0),"")</f>
        <v>1.48</v>
      </c>
      <c r="H351" s="28">
        <f>IFERROR(VLOOKUP(Tableau5[[#This Row],[Numéro]],TableauLibre[],7,0),"")</f>
        <v>2015</v>
      </c>
      <c r="I351" s="27" t="str">
        <f>IFERROR(VLOOKUP(Tableau5[[#This Row],[Numéro]],TableauBande[],3,0),"")</f>
        <v/>
      </c>
      <c r="J351" s="1" t="str">
        <f>IFERROR(VLOOKUP(Tableau5[[#This Row],[Numéro]],TableauBande[],4,0),"")</f>
        <v/>
      </c>
      <c r="K351" s="1" t="str">
        <f>IFERROR(VLOOKUP(Tableau5[[#This Row],[Numéro]],TableauBande[],5,0),"")</f>
        <v/>
      </c>
      <c r="L351" s="1" t="str">
        <f>IFERROR(VLOOKUP(Tableau5[[#This Row],[Numéro]],TableauBande[],6,0),"")</f>
        <v/>
      </c>
      <c r="M351" s="28" t="str">
        <f>IFERROR(VLOOKUP(Tableau5[[#This Row],[Numéro]],TableauBande[],7,0),"")</f>
        <v/>
      </c>
      <c r="N351" s="1" t="str">
        <f>IFERROR(VLOOKUP(Tableau5[[#This Row],[Numéro]],Tableau3Bandes[],3,0),"")</f>
        <v>R1</v>
      </c>
      <c r="O351" s="1">
        <f>IFERROR(VLOOKUP(Tableau5[[#This Row],[Numéro]],Tableau3Bandes[],4,0),"")</f>
        <v>1</v>
      </c>
      <c r="P351" s="1">
        <f>IFERROR(VLOOKUP(Tableau5[[#This Row],[Numéro]],Tableau3Bandes[],5,0),"")</f>
        <v>0.26600000000000001</v>
      </c>
      <c r="Q351" s="1">
        <f>IFERROR(VLOOKUP(Tableau5[[#This Row],[Numéro]],Tableau3Bandes[],6,0),"")</f>
        <v>0.22800000000000001</v>
      </c>
      <c r="R351" s="1">
        <f>IFERROR(VLOOKUP(Tableau5[[#This Row],[Numéro]],Tableau3Bandes[],7,0),"")</f>
        <v>2015</v>
      </c>
      <c r="S351" s="28" t="str">
        <f>IFERROR(VLOOKUP(Tableau5[[#This Row],[Numéro]],TableauClass2025[],3,0),"")</f>
        <v/>
      </c>
      <c r="T351" s="27" t="str">
        <f>IFERROR(VLOOKUP(Tableau5[[#This Row],[Numéro]],TableauCadre[],3,0),"")</f>
        <v/>
      </c>
      <c r="U351" s="1" t="str">
        <f>IFERROR(VLOOKUP(Tableau5[[#This Row],[Numéro]],TableauCadre[],4,0),"")</f>
        <v/>
      </c>
      <c r="V351" s="1" t="str">
        <f>IFERROR(VLOOKUP(Tableau5[[#This Row],[Numéro]],TableauCadre[],5,0),"")</f>
        <v/>
      </c>
      <c r="W351" s="1" t="str">
        <f>IFERROR(VLOOKUP(Tableau5[[#This Row],[Numéro]],TableauCadre[],6,0),"")</f>
        <v/>
      </c>
      <c r="X351" s="28" t="str">
        <f>IFERROR(VLOOKUP(Tableau5[[#This Row],[Numéro]],TableauCadre[],7,0),"")</f>
        <v/>
      </c>
    </row>
    <row r="352" spans="1:24" x14ac:dyDescent="0.25">
      <c r="A352" s="1" t="str">
        <f>IF(double!T277=0,"",double!T277)</f>
        <v>102783 F</v>
      </c>
      <c r="B352" s="1" t="str">
        <f>IF(Tableau5[[#This Row],[Numéro]]="","",double!U277)</f>
        <v>DI LEO FRANCOIS</v>
      </c>
      <c r="C352" s="23" t="str">
        <f>double!V277</f>
        <v>11067 – BILLARD CLUB FLORANGE</v>
      </c>
      <c r="D352" s="27" t="str">
        <f>IFERROR(VLOOKUP(Tableau5[[#This Row],[Numéro]],TableauLibre[],3,0),"")</f>
        <v>R3</v>
      </c>
      <c r="E352" s="1">
        <f>IFERROR(VLOOKUP(Tableau5[[#This Row],[Numéro]],TableauLibre[],4,0),"")</f>
        <v>1</v>
      </c>
      <c r="F352" s="1">
        <f>IFERROR(VLOOKUP(Tableau5[[#This Row],[Numéro]],TableauLibre[],5,0),"")</f>
        <v>1.27</v>
      </c>
      <c r="G352" s="1">
        <f>IFERROR(VLOOKUP(Tableau5[[#This Row],[Numéro]],TableauLibre[],6,0),"")</f>
        <v>1.02</v>
      </c>
      <c r="H352" s="28">
        <f>IFERROR(VLOOKUP(Tableau5[[#This Row],[Numéro]],TableauLibre[],7,0),"")</f>
        <v>2024</v>
      </c>
      <c r="I352" s="27" t="str">
        <f>IFERROR(VLOOKUP(Tableau5[[#This Row],[Numéro]],TableauBande[],3,0),"")</f>
        <v/>
      </c>
      <c r="J352" s="1" t="str">
        <f>IFERROR(VLOOKUP(Tableau5[[#This Row],[Numéro]],TableauBande[],4,0),"")</f>
        <v/>
      </c>
      <c r="K352" s="1" t="str">
        <f>IFERROR(VLOOKUP(Tableau5[[#This Row],[Numéro]],TableauBande[],5,0),"")</f>
        <v/>
      </c>
      <c r="L352" s="1" t="str">
        <f>IFERROR(VLOOKUP(Tableau5[[#This Row],[Numéro]],TableauBande[],6,0),"")</f>
        <v/>
      </c>
      <c r="M352" s="28" t="str">
        <f>IFERROR(VLOOKUP(Tableau5[[#This Row],[Numéro]],TableauBande[],7,0),"")</f>
        <v/>
      </c>
      <c r="N352" s="1" t="str">
        <f>IFERROR(VLOOKUP(Tableau5[[#This Row],[Numéro]],Tableau3Bandes[],3,0),"")</f>
        <v>R1</v>
      </c>
      <c r="O352" s="1">
        <f>IFERROR(VLOOKUP(Tableau5[[#This Row],[Numéro]],Tableau3Bandes[],4,0),"")</f>
        <v>1</v>
      </c>
      <c r="P352" s="1">
        <f>IFERROR(VLOOKUP(Tableau5[[#This Row],[Numéro]],Tableau3Bandes[],5,0),"")</f>
        <v>0.25</v>
      </c>
      <c r="Q352" s="1">
        <f>IFERROR(VLOOKUP(Tableau5[[#This Row],[Numéro]],Tableau3Bandes[],6,0),"")</f>
        <v>0.215</v>
      </c>
      <c r="R352" s="1">
        <f>IFERROR(VLOOKUP(Tableau5[[#This Row],[Numéro]],Tableau3Bandes[],7,0),"")</f>
        <v>2014</v>
      </c>
      <c r="S352" s="28" t="str">
        <f>IFERROR(VLOOKUP(Tableau5[[#This Row],[Numéro]],TableauClass2025[],3,0),"")</f>
        <v/>
      </c>
      <c r="T352" s="27" t="str">
        <f>IFERROR(VLOOKUP(Tableau5[[#This Row],[Numéro]],TableauCadre[],3,0),"")</f>
        <v>R1</v>
      </c>
      <c r="U352" s="1">
        <f>IFERROR(VLOOKUP(Tableau5[[#This Row],[Numéro]],TableauCadre[],4,0),"")</f>
        <v>1</v>
      </c>
      <c r="V352" s="1">
        <f>IFERROR(VLOOKUP(Tableau5[[#This Row],[Numéro]],TableauCadre[],5,0),"")</f>
        <v>1.08</v>
      </c>
      <c r="W352" s="1">
        <f>IFERROR(VLOOKUP(Tableau5[[#This Row],[Numéro]],TableauCadre[],6,0),"")</f>
        <v>0.86</v>
      </c>
      <c r="X352" s="28">
        <f>IFERROR(VLOOKUP(Tableau5[[#This Row],[Numéro]],TableauCadre[],7,0),"")</f>
        <v>2024</v>
      </c>
    </row>
    <row r="353" spans="1:24" hidden="1" x14ac:dyDescent="0.25">
      <c r="A353" s="1" t="str">
        <f>IF(double!T350=0,"",double!T350)</f>
        <v>010318 W</v>
      </c>
      <c r="B353" s="1" t="str">
        <f>IF(Tableau5[[#This Row],[Numéro]]="","",double!U350)</f>
        <v>FASSEL DIDIER</v>
      </c>
      <c r="C353" s="23" t="str">
        <f>double!V350</f>
        <v>01031 – B.C. ERSTEIN</v>
      </c>
      <c r="D353" s="27" t="str">
        <f>IFERROR(VLOOKUP(Tableau5[[#This Row],[Numéro]],TableauLibre[],3,0),"")</f>
        <v>R1</v>
      </c>
      <c r="E353" s="1">
        <f>IFERROR(VLOOKUP(Tableau5[[#This Row],[Numéro]],TableauLibre[],4,0),"")</f>
        <v>1</v>
      </c>
      <c r="F353" s="1">
        <f>IFERROR(VLOOKUP(Tableau5[[#This Row],[Numéro]],TableauLibre[],5,0),"")</f>
        <v>4.1900000000000004</v>
      </c>
      <c r="G353" s="1">
        <f>IFERROR(VLOOKUP(Tableau5[[#This Row],[Numéro]],TableauLibre[],6,0),"")</f>
        <v>3.35</v>
      </c>
      <c r="H353" s="28">
        <f>IFERROR(VLOOKUP(Tableau5[[#This Row],[Numéro]],TableauLibre[],7,0),"")</f>
        <v>2016</v>
      </c>
      <c r="I353" s="27" t="str">
        <f>IFERROR(VLOOKUP(Tableau5[[#This Row],[Numéro]],TableauBande[],3,0),"")</f>
        <v>R1</v>
      </c>
      <c r="J353" s="1">
        <f>IFERROR(VLOOKUP(Tableau5[[#This Row],[Numéro]],TableauBande[],4,0),"")</f>
        <v>1</v>
      </c>
      <c r="K353" s="1">
        <f>IFERROR(VLOOKUP(Tableau5[[#This Row],[Numéro]],TableauBande[],5,0),"")</f>
        <v>1.26</v>
      </c>
      <c r="L353" s="1">
        <f>IFERROR(VLOOKUP(Tableau5[[#This Row],[Numéro]],TableauBande[],6,0),"")</f>
        <v>1.1200000000000001</v>
      </c>
      <c r="M353" s="28">
        <f>IFERROR(VLOOKUP(Tableau5[[#This Row],[Numéro]],TableauBande[],7,0),"")</f>
        <v>2013</v>
      </c>
      <c r="N353" s="1" t="str">
        <f>IFERROR(VLOOKUP(Tableau5[[#This Row],[Numéro]],Tableau3Bandes[],3,0),"")</f>
        <v>N3</v>
      </c>
      <c r="O353" s="1">
        <f>IFERROR(VLOOKUP(Tableau5[[#This Row],[Numéro]],Tableau3Bandes[],4,0),"")</f>
        <v>1</v>
      </c>
      <c r="P353" s="1">
        <f>IFERROR(VLOOKUP(Tableau5[[#This Row],[Numéro]],Tableau3Bandes[],5,0),"")</f>
        <v>0.45100000000000001</v>
      </c>
      <c r="Q353" s="1">
        <f>IFERROR(VLOOKUP(Tableau5[[#This Row],[Numéro]],Tableau3Bandes[],6,0),"")</f>
        <v>0.38800000000000001</v>
      </c>
      <c r="R353" s="1">
        <f>IFERROR(VLOOKUP(Tableau5[[#This Row],[Numéro]],Tableau3Bandes[],7,0),"")</f>
        <v>2016</v>
      </c>
      <c r="S353" s="28" t="str">
        <f>IFERROR(VLOOKUP(Tableau5[[#This Row],[Numéro]],TableauClass2025[],3,0),"")</f>
        <v/>
      </c>
      <c r="T353" s="27" t="str">
        <f>IFERROR(VLOOKUP(Tableau5[[#This Row],[Numéro]],TableauCadre[],3,0),"")</f>
        <v xml:space="preserve">R1 </v>
      </c>
      <c r="U353" s="1">
        <f>IFERROR(VLOOKUP(Tableau5[[#This Row],[Numéro]],TableauCadre[],4,0),"")</f>
        <v>1</v>
      </c>
      <c r="V353" s="1">
        <f>IFERROR(VLOOKUP(Tableau5[[#This Row],[Numéro]],TableauCadre[],5,0),"")</f>
        <v>3.54</v>
      </c>
      <c r="W353" s="1">
        <f>IFERROR(VLOOKUP(Tableau5[[#This Row],[Numéro]],TableauCadre[],6,0),"")</f>
        <v>2.83</v>
      </c>
      <c r="X353" s="28">
        <f>IFERROR(VLOOKUP(Tableau5[[#This Row],[Numéro]],TableauCadre[],7,0),"")</f>
        <v>2015</v>
      </c>
    </row>
    <row r="354" spans="1:24" x14ac:dyDescent="0.25">
      <c r="A354" s="1" t="str">
        <f>IF(double!T278=0,"",double!T278)</f>
        <v>127912 S</v>
      </c>
      <c r="B354" s="1" t="str">
        <f>IF(Tableau5[[#This Row],[Numéro]]="","",double!U278)</f>
        <v>DIAMANTINI DOMINIQUE</v>
      </c>
      <c r="C354" s="23" t="str">
        <f>double!V278</f>
        <v>11021 – A.J.B. THIONVILLE</v>
      </c>
      <c r="D354" s="27" t="str">
        <f>IFERROR(VLOOKUP(Tableau5[[#This Row],[Numéro]],TableauLibre[],3,0),"")</f>
        <v>R3</v>
      </c>
      <c r="E354" s="1">
        <f>IFERROR(VLOOKUP(Tableau5[[#This Row],[Numéro]],TableauLibre[],4,0),"")</f>
        <v>1</v>
      </c>
      <c r="F354" s="1">
        <f>IFERROR(VLOOKUP(Tableau5[[#This Row],[Numéro]],TableauLibre[],5,0),"")</f>
        <v>1.32</v>
      </c>
      <c r="G354" s="1">
        <f>IFERROR(VLOOKUP(Tableau5[[#This Row],[Numéro]],TableauLibre[],6,0),"")</f>
        <v>1.05</v>
      </c>
      <c r="H354" s="28">
        <f>IFERROR(VLOOKUP(Tableau5[[#This Row],[Numéro]],TableauLibre[],7,0),"")</f>
        <v>2010</v>
      </c>
      <c r="I354" s="27" t="str">
        <f>IFERROR(VLOOKUP(Tableau5[[#This Row],[Numéro]],TableauBande[],3,0),"")</f>
        <v/>
      </c>
      <c r="J354" s="1" t="str">
        <f>IFERROR(VLOOKUP(Tableau5[[#This Row],[Numéro]],TableauBande[],4,0),"")</f>
        <v/>
      </c>
      <c r="K354" s="1" t="str">
        <f>IFERROR(VLOOKUP(Tableau5[[#This Row],[Numéro]],TableauBande[],5,0),"")</f>
        <v/>
      </c>
      <c r="L354" s="1" t="str">
        <f>IFERROR(VLOOKUP(Tableau5[[#This Row],[Numéro]],TableauBande[],6,0),"")</f>
        <v/>
      </c>
      <c r="M354" s="28" t="str">
        <f>IFERROR(VLOOKUP(Tableau5[[#This Row],[Numéro]],TableauBande[],7,0),"")</f>
        <v/>
      </c>
      <c r="N354" s="1" t="str">
        <f>IFERROR(VLOOKUP(Tableau5[[#This Row],[Numéro]],Tableau3Bandes[],3,0),"")</f>
        <v/>
      </c>
      <c r="O354" s="1" t="str">
        <f>IFERROR(VLOOKUP(Tableau5[[#This Row],[Numéro]],Tableau3Bandes[],4,0),"")</f>
        <v/>
      </c>
      <c r="P354" s="1" t="str">
        <f>IFERROR(VLOOKUP(Tableau5[[#This Row],[Numéro]],Tableau3Bandes[],5,0),"")</f>
        <v/>
      </c>
      <c r="Q354" s="1" t="str">
        <f>IFERROR(VLOOKUP(Tableau5[[#This Row],[Numéro]],Tableau3Bandes[],6,0),"")</f>
        <v/>
      </c>
      <c r="R354" s="1" t="str">
        <f>IFERROR(VLOOKUP(Tableau5[[#This Row],[Numéro]],Tableau3Bandes[],7,0),"")</f>
        <v/>
      </c>
      <c r="S354" s="28" t="str">
        <f>IFERROR(VLOOKUP(Tableau5[[#This Row],[Numéro]],TableauClass2025[],3,0),"")</f>
        <v/>
      </c>
      <c r="T354" s="27" t="str">
        <f>IFERROR(VLOOKUP(Tableau5[[#This Row],[Numéro]],TableauCadre[],3,0),"")</f>
        <v/>
      </c>
      <c r="U354" s="1" t="str">
        <f>IFERROR(VLOOKUP(Tableau5[[#This Row],[Numéro]],TableauCadre[],4,0),"")</f>
        <v/>
      </c>
      <c r="V354" s="1" t="str">
        <f>IFERROR(VLOOKUP(Tableau5[[#This Row],[Numéro]],TableauCadre[],5,0),"")</f>
        <v/>
      </c>
      <c r="W354" s="1" t="str">
        <f>IFERROR(VLOOKUP(Tableau5[[#This Row],[Numéro]],TableauCadre[],6,0),"")</f>
        <v/>
      </c>
      <c r="X354" s="28" t="str">
        <f>IFERROR(VLOOKUP(Tableau5[[#This Row],[Numéro]],TableauCadre[],7,0),"")</f>
        <v/>
      </c>
    </row>
    <row r="355" spans="1:24" hidden="1" x14ac:dyDescent="0.25">
      <c r="A355" s="1" t="str">
        <f>IF(double!T352=0,"",double!T352)</f>
        <v>010049 N</v>
      </c>
      <c r="B355" s="1" t="str">
        <f>IF(Tableau5[[#This Row],[Numéro]]="","",double!U352)</f>
        <v>FELDEN JEAN MARIE</v>
      </c>
      <c r="C355" s="23" t="str">
        <f>double!V352</f>
        <v>01031 – B.C. ERSTEIN</v>
      </c>
      <c r="D355" s="27" t="str">
        <f>IFERROR(VLOOKUP(Tableau5[[#This Row],[Numéro]],TableauLibre[],3,0),"")</f>
        <v>R2</v>
      </c>
      <c r="E355" s="1">
        <f>IFERROR(VLOOKUP(Tableau5[[#This Row],[Numéro]],TableauLibre[],4,0),"")</f>
        <v>1</v>
      </c>
      <c r="F355" s="1">
        <f>IFERROR(VLOOKUP(Tableau5[[#This Row],[Numéro]],TableauLibre[],5,0),"")</f>
        <v>2.56</v>
      </c>
      <c r="G355" s="1">
        <f>IFERROR(VLOOKUP(Tableau5[[#This Row],[Numéro]],TableauLibre[],6,0),"")</f>
        <v>2.0499999999999998</v>
      </c>
      <c r="H355" s="28">
        <f>IFERROR(VLOOKUP(Tableau5[[#This Row],[Numéro]],TableauLibre[],7,0),"")</f>
        <v>2012</v>
      </c>
      <c r="I355" s="27" t="str">
        <f>IFERROR(VLOOKUP(Tableau5[[#This Row],[Numéro]],TableauBande[],3,0),"")</f>
        <v/>
      </c>
      <c r="J355" s="1" t="str">
        <f>IFERROR(VLOOKUP(Tableau5[[#This Row],[Numéro]],TableauBande[],4,0),"")</f>
        <v/>
      </c>
      <c r="K355" s="1" t="str">
        <f>IFERROR(VLOOKUP(Tableau5[[#This Row],[Numéro]],TableauBande[],5,0),"")</f>
        <v/>
      </c>
      <c r="L355" s="1" t="str">
        <f>IFERROR(VLOOKUP(Tableau5[[#This Row],[Numéro]],TableauBande[],6,0),"")</f>
        <v/>
      </c>
      <c r="M355" s="28" t="str">
        <f>IFERROR(VLOOKUP(Tableau5[[#This Row],[Numéro]],TableauBande[],7,0),"")</f>
        <v/>
      </c>
      <c r="N355" s="1" t="str">
        <f>IFERROR(VLOOKUP(Tableau5[[#This Row],[Numéro]],Tableau3Bandes[],3,0),"")</f>
        <v xml:space="preserve">R1 </v>
      </c>
      <c r="O355" s="1">
        <f>IFERROR(VLOOKUP(Tableau5[[#This Row],[Numéro]],Tableau3Bandes[],4,0),"")</f>
        <v>1</v>
      </c>
      <c r="P355" s="1">
        <f>IFERROR(VLOOKUP(Tableau5[[#This Row],[Numéro]],Tableau3Bandes[],5,0),"")</f>
        <v>0.35399999999999998</v>
      </c>
      <c r="Q355" s="1">
        <f>IFERROR(VLOOKUP(Tableau5[[#This Row],[Numéro]],Tableau3Bandes[],6,0),"")</f>
        <v>0.30499999999999999</v>
      </c>
      <c r="R355" s="1">
        <f>IFERROR(VLOOKUP(Tableau5[[#This Row],[Numéro]],Tableau3Bandes[],7,0),"")</f>
        <v>2025</v>
      </c>
      <c r="S355" s="28">
        <f>IFERROR(VLOOKUP(Tableau5[[#This Row],[Numéro]],TableauClass2025[],3,0),"")</f>
        <v>284</v>
      </c>
      <c r="T355" s="27" t="str">
        <f>IFERROR(VLOOKUP(Tableau5[[#This Row],[Numéro]],TableauCadre[],3,0),"")</f>
        <v/>
      </c>
      <c r="U355" s="1" t="str">
        <f>IFERROR(VLOOKUP(Tableau5[[#This Row],[Numéro]],TableauCadre[],4,0),"")</f>
        <v/>
      </c>
      <c r="V355" s="1" t="str">
        <f>IFERROR(VLOOKUP(Tableau5[[#This Row],[Numéro]],TableauCadre[],5,0),"")</f>
        <v/>
      </c>
      <c r="W355" s="1" t="str">
        <f>IFERROR(VLOOKUP(Tableau5[[#This Row],[Numéro]],TableauCadre[],6,0),"")</f>
        <v/>
      </c>
      <c r="X355" s="28" t="str">
        <f>IFERROR(VLOOKUP(Tableau5[[#This Row],[Numéro]],TableauCadre[],7,0),"")</f>
        <v/>
      </c>
    </row>
    <row r="356" spans="1:24" hidden="1" x14ac:dyDescent="0.25">
      <c r="A356" s="1" t="str">
        <f>IF(double!T353=0,"",double!T353)</f>
        <v>160689 M</v>
      </c>
      <c r="B356" s="1" t="str">
        <f>IF(Tableau5[[#This Row],[Numéro]]="","",double!U353)</f>
        <v>FELGEROLLE JEAN MARC</v>
      </c>
      <c r="C356" s="23" t="str">
        <f>double!V353</f>
        <v>11022 – ACADEMIE DE BILLARD SAINT-MAX / NANCY</v>
      </c>
      <c r="D356" s="27" t="str">
        <f>IFERROR(VLOOKUP(Tableau5[[#This Row],[Numéro]],TableauLibre[],3,0),"")</f>
        <v>R4</v>
      </c>
      <c r="E356" s="1">
        <f>IFERROR(VLOOKUP(Tableau5[[#This Row],[Numéro]],TableauLibre[],4,0),"")</f>
        <v>1</v>
      </c>
      <c r="F356" s="1">
        <f>IFERROR(VLOOKUP(Tableau5[[#This Row],[Numéro]],TableauLibre[],5,0),"")</f>
        <v>0.34</v>
      </c>
      <c r="G356" s="1">
        <f>IFERROR(VLOOKUP(Tableau5[[#This Row],[Numéro]],TableauLibre[],6,0),"")</f>
        <v>0.27</v>
      </c>
      <c r="H356" s="28">
        <f>IFERROR(VLOOKUP(Tableau5[[#This Row],[Numéro]],TableauLibre[],7,0),"")</f>
        <v>2018</v>
      </c>
      <c r="I356" s="27" t="str">
        <f>IFERROR(VLOOKUP(Tableau5[[#This Row],[Numéro]],TableauBande[],3,0),"")</f>
        <v/>
      </c>
      <c r="J356" s="1" t="str">
        <f>IFERROR(VLOOKUP(Tableau5[[#This Row],[Numéro]],TableauBande[],4,0),"")</f>
        <v/>
      </c>
      <c r="K356" s="1" t="str">
        <f>IFERROR(VLOOKUP(Tableau5[[#This Row],[Numéro]],TableauBande[],5,0),"")</f>
        <v/>
      </c>
      <c r="L356" s="1" t="str">
        <f>IFERROR(VLOOKUP(Tableau5[[#This Row],[Numéro]],TableauBande[],6,0),"")</f>
        <v/>
      </c>
      <c r="M356" s="28" t="str">
        <f>IFERROR(VLOOKUP(Tableau5[[#This Row],[Numéro]],TableauBande[],7,0),"")</f>
        <v/>
      </c>
      <c r="N356" s="1" t="str">
        <f>IFERROR(VLOOKUP(Tableau5[[#This Row],[Numéro]],Tableau3Bandes[],3,0),"")</f>
        <v/>
      </c>
      <c r="O356" s="1" t="str">
        <f>IFERROR(VLOOKUP(Tableau5[[#This Row],[Numéro]],Tableau3Bandes[],4,0),"")</f>
        <v/>
      </c>
      <c r="P356" s="1" t="str">
        <f>IFERROR(VLOOKUP(Tableau5[[#This Row],[Numéro]],Tableau3Bandes[],5,0),"")</f>
        <v/>
      </c>
      <c r="Q356" s="1" t="str">
        <f>IFERROR(VLOOKUP(Tableau5[[#This Row],[Numéro]],Tableau3Bandes[],6,0),"")</f>
        <v/>
      </c>
      <c r="R356" s="1" t="str">
        <f>IFERROR(VLOOKUP(Tableau5[[#This Row],[Numéro]],Tableau3Bandes[],7,0),"")</f>
        <v/>
      </c>
      <c r="S356" s="28" t="str">
        <f>IFERROR(VLOOKUP(Tableau5[[#This Row],[Numéro]],TableauClass2025[],3,0),"")</f>
        <v/>
      </c>
      <c r="T356" s="27" t="str">
        <f>IFERROR(VLOOKUP(Tableau5[[#This Row],[Numéro]],TableauCadre[],3,0),"")</f>
        <v/>
      </c>
      <c r="U356" s="1" t="str">
        <f>IFERROR(VLOOKUP(Tableau5[[#This Row],[Numéro]],TableauCadre[],4,0),"")</f>
        <v/>
      </c>
      <c r="V356" s="1" t="str">
        <f>IFERROR(VLOOKUP(Tableau5[[#This Row],[Numéro]],TableauCadre[],5,0),"")</f>
        <v/>
      </c>
      <c r="W356" s="1" t="str">
        <f>IFERROR(VLOOKUP(Tableau5[[#This Row],[Numéro]],TableauCadre[],6,0),"")</f>
        <v/>
      </c>
      <c r="X356" s="28" t="str">
        <f>IFERROR(VLOOKUP(Tableau5[[#This Row],[Numéro]],TableauCadre[],7,0),"")</f>
        <v/>
      </c>
    </row>
    <row r="357" spans="1:24" hidden="1" x14ac:dyDescent="0.25">
      <c r="A357" s="1" t="str">
        <f>IF(double!T354=0,"",double!T354)</f>
        <v>015175 R</v>
      </c>
      <c r="B357" s="1" t="str">
        <f>IF(Tableau5[[#This Row],[Numéro]]="","",double!U354)</f>
        <v>FELLINI ANDRE</v>
      </c>
      <c r="C357" s="23" t="str">
        <f>double!V354</f>
        <v>11034 – BILLARD CLUB EPINAL</v>
      </c>
      <c r="D357" s="27" t="str">
        <f>IFERROR(VLOOKUP(Tableau5[[#This Row],[Numéro]],TableauLibre[],3,0),"")</f>
        <v xml:space="preserve">N1 </v>
      </c>
      <c r="E357" s="1">
        <f>IFERROR(VLOOKUP(Tableau5[[#This Row],[Numéro]],TableauLibre[],4,0),"")</f>
        <v>1</v>
      </c>
      <c r="F357" s="1" t="str">
        <f>IFERROR(VLOOKUP(Tableau5[[#This Row],[Numéro]],TableauLibre[],5,0),"")</f>
        <v>—</v>
      </c>
      <c r="G357" s="1">
        <f>IFERROR(VLOOKUP(Tableau5[[#This Row],[Numéro]],TableauLibre[],6,0),"")</f>
        <v>16.47</v>
      </c>
      <c r="H357" s="28">
        <f>IFERROR(VLOOKUP(Tableau5[[#This Row],[Numéro]],TableauLibre[],7,0),"")</f>
        <v>2022</v>
      </c>
      <c r="I357" s="27" t="str">
        <f>IFERROR(VLOOKUP(Tableau5[[#This Row],[Numéro]],TableauBande[],3,0),"")</f>
        <v xml:space="preserve">N2 </v>
      </c>
      <c r="J357" s="1">
        <f>IFERROR(VLOOKUP(Tableau5[[#This Row],[Numéro]],TableauBande[],4,0),"")</f>
        <v>1</v>
      </c>
      <c r="K357" s="1" t="str">
        <f>IFERROR(VLOOKUP(Tableau5[[#This Row],[Numéro]],TableauBande[],5,0),"")</f>
        <v>—</v>
      </c>
      <c r="L357" s="1">
        <f>IFERROR(VLOOKUP(Tableau5[[#This Row],[Numéro]],TableauBande[],6,0),"")</f>
        <v>3.25</v>
      </c>
      <c r="M357" s="28">
        <f>IFERROR(VLOOKUP(Tableau5[[#This Row],[Numéro]],TableauBande[],7,0),"")</f>
        <v>2022</v>
      </c>
      <c r="N357" s="1" t="str">
        <f>IFERROR(VLOOKUP(Tableau5[[#This Row],[Numéro]],Tableau3Bandes[],3,0),"")</f>
        <v>N3</v>
      </c>
      <c r="O357" s="1">
        <f>IFERROR(VLOOKUP(Tableau5[[#This Row],[Numéro]],Tableau3Bandes[],4,0),"")</f>
        <v>1</v>
      </c>
      <c r="P357" s="1">
        <f>IFERROR(VLOOKUP(Tableau5[[#This Row],[Numéro]],Tableau3Bandes[],5,0),"")</f>
        <v>0.45600000000000002</v>
      </c>
      <c r="Q357" s="1">
        <f>IFERROR(VLOOKUP(Tableau5[[#This Row],[Numéro]],Tableau3Bandes[],6,0),"")</f>
        <v>0.39200000000000002</v>
      </c>
      <c r="R357" s="1">
        <f>IFERROR(VLOOKUP(Tableau5[[#This Row],[Numéro]],Tableau3Bandes[],7,0),"")</f>
        <v>2020</v>
      </c>
      <c r="S357" s="28" t="str">
        <f>IFERROR(VLOOKUP(Tableau5[[#This Row],[Numéro]],TableauClass2025[],3,0),"")</f>
        <v/>
      </c>
      <c r="T357" s="27" t="str">
        <f>IFERROR(VLOOKUP(Tableau5[[#This Row],[Numéro]],TableauCadre[],3,0),"")</f>
        <v>N1</v>
      </c>
      <c r="U357" s="1">
        <f>IFERROR(VLOOKUP(Tableau5[[#This Row],[Numéro]],TableauCadre[],4,0),"")</f>
        <v>1</v>
      </c>
      <c r="V357" s="1" t="str">
        <f>IFERROR(VLOOKUP(Tableau5[[#This Row],[Numéro]],TableauCadre[],5,0),"")</f>
        <v>—</v>
      </c>
      <c r="W357" s="1">
        <f>IFERROR(VLOOKUP(Tableau5[[#This Row],[Numéro]],TableauCadre[],6,0),"")</f>
        <v>14.49</v>
      </c>
      <c r="X357" s="28">
        <f>IFERROR(VLOOKUP(Tableau5[[#This Row],[Numéro]],TableauCadre[],7,0),"")</f>
        <v>2025</v>
      </c>
    </row>
    <row r="358" spans="1:24" hidden="1" x14ac:dyDescent="0.25">
      <c r="A358" s="1" t="str">
        <f>IF(double!T355=0,"",double!T355)</f>
        <v>128642 U</v>
      </c>
      <c r="B358" s="1" t="str">
        <f>IF(Tableau5[[#This Row],[Numéro]]="","",double!U355)</f>
        <v>FENDER YANNICK</v>
      </c>
      <c r="C358" s="23" t="str">
        <f>double!V355</f>
        <v>01020 – B.C. 1947 SELESTAT</v>
      </c>
      <c r="D358" s="27" t="str">
        <f>IFERROR(VLOOKUP(Tableau5[[#This Row],[Numéro]],TableauLibre[],3,0),"")</f>
        <v>R2</v>
      </c>
      <c r="E358" s="1">
        <f>IFERROR(VLOOKUP(Tableau5[[#This Row],[Numéro]],TableauLibre[],4,0),"")</f>
        <v>1</v>
      </c>
      <c r="F358" s="1">
        <f>IFERROR(VLOOKUP(Tableau5[[#This Row],[Numéro]],TableauLibre[],5,0),"")</f>
        <v>2.58</v>
      </c>
      <c r="G358" s="1">
        <f>IFERROR(VLOOKUP(Tableau5[[#This Row],[Numéro]],TableauLibre[],6,0),"")</f>
        <v>2.06</v>
      </c>
      <c r="H358" s="28">
        <f>IFERROR(VLOOKUP(Tableau5[[#This Row],[Numéro]],TableauLibre[],7,0),"")</f>
        <v>2025</v>
      </c>
      <c r="I358" s="27" t="str">
        <f>IFERROR(VLOOKUP(Tableau5[[#This Row],[Numéro]],TableauBande[],3,0),"")</f>
        <v/>
      </c>
      <c r="J358" s="1" t="str">
        <f>IFERROR(VLOOKUP(Tableau5[[#This Row],[Numéro]],TableauBande[],4,0),"")</f>
        <v/>
      </c>
      <c r="K358" s="1" t="str">
        <f>IFERROR(VLOOKUP(Tableau5[[#This Row],[Numéro]],TableauBande[],5,0),"")</f>
        <v/>
      </c>
      <c r="L358" s="1" t="str">
        <f>IFERROR(VLOOKUP(Tableau5[[#This Row],[Numéro]],TableauBande[],6,0),"")</f>
        <v/>
      </c>
      <c r="M358" s="28" t="str">
        <f>IFERROR(VLOOKUP(Tableau5[[#This Row],[Numéro]],TableauBande[],7,0),"")</f>
        <v/>
      </c>
      <c r="N358" s="1" t="str">
        <f>IFERROR(VLOOKUP(Tableau5[[#This Row],[Numéro]],Tableau3Bandes[],3,0),"")</f>
        <v/>
      </c>
      <c r="O358" s="1" t="str">
        <f>IFERROR(VLOOKUP(Tableau5[[#This Row],[Numéro]],Tableau3Bandes[],4,0),"")</f>
        <v/>
      </c>
      <c r="P358" s="1" t="str">
        <f>IFERROR(VLOOKUP(Tableau5[[#This Row],[Numéro]],Tableau3Bandes[],5,0),"")</f>
        <v/>
      </c>
      <c r="Q358" s="1" t="str">
        <f>IFERROR(VLOOKUP(Tableau5[[#This Row],[Numéro]],Tableau3Bandes[],6,0),"")</f>
        <v/>
      </c>
      <c r="R358" s="1" t="str">
        <f>IFERROR(VLOOKUP(Tableau5[[#This Row],[Numéro]],Tableau3Bandes[],7,0),"")</f>
        <v/>
      </c>
      <c r="S358" s="28" t="str">
        <f>IFERROR(VLOOKUP(Tableau5[[#This Row],[Numéro]],TableauClass2025[],3,0),"")</f>
        <v/>
      </c>
      <c r="T358" s="27" t="str">
        <f>IFERROR(VLOOKUP(Tableau5[[#This Row],[Numéro]],TableauCadre[],3,0),"")</f>
        <v>R1</v>
      </c>
      <c r="U358" s="1">
        <f>IFERROR(VLOOKUP(Tableau5[[#This Row],[Numéro]],TableauCadre[],4,0),"")</f>
        <v>1</v>
      </c>
      <c r="V358" s="1">
        <f>IFERROR(VLOOKUP(Tableau5[[#This Row],[Numéro]],TableauCadre[],5,0),"")</f>
        <v>2.38</v>
      </c>
      <c r="W358" s="1">
        <f>IFERROR(VLOOKUP(Tableau5[[#This Row],[Numéro]],TableauCadre[],6,0),"")</f>
        <v>1.91</v>
      </c>
      <c r="X358" s="28">
        <f>IFERROR(VLOOKUP(Tableau5[[#This Row],[Numéro]],TableauCadre[],7,0),"")</f>
        <v>2025</v>
      </c>
    </row>
    <row r="359" spans="1:24" x14ac:dyDescent="0.25">
      <c r="A359" s="1" t="str">
        <f>IF(double!T296=0,"",double!T296)</f>
        <v>106439 V</v>
      </c>
      <c r="B359" s="1" t="str">
        <f>IF(Tableau5[[#This Row],[Numéro]]="","",double!U296)</f>
        <v>DORARD ANTHONY</v>
      </c>
      <c r="C359" s="23" t="str">
        <f>double!V296</f>
        <v>11006 – BC SARREGUEMINES WELFERDING</v>
      </c>
      <c r="D359" s="27" t="str">
        <f>IFERROR(VLOOKUP(Tableau5[[#This Row],[Numéro]],TableauLibre[],3,0),"")</f>
        <v>N1</v>
      </c>
      <c r="E359" s="1">
        <f>IFERROR(VLOOKUP(Tableau5[[#This Row],[Numéro]],TableauLibre[],4,0),"")</f>
        <v>1</v>
      </c>
      <c r="F359" s="1" t="str">
        <f>IFERROR(VLOOKUP(Tableau5[[#This Row],[Numéro]],TableauLibre[],5,0),"")</f>
        <v>—</v>
      </c>
      <c r="G359" s="1">
        <f>IFERROR(VLOOKUP(Tableau5[[#This Row],[Numéro]],TableauLibre[],6,0),"")</f>
        <v>15.96</v>
      </c>
      <c r="H359" s="28">
        <f>IFERROR(VLOOKUP(Tableau5[[#This Row],[Numéro]],TableauLibre[],7,0),"")</f>
        <v>2008</v>
      </c>
      <c r="I359" s="27" t="str">
        <f>IFERROR(VLOOKUP(Tableau5[[#This Row],[Numéro]],TableauBande[],3,0),"")</f>
        <v/>
      </c>
      <c r="J359" s="1" t="str">
        <f>IFERROR(VLOOKUP(Tableau5[[#This Row],[Numéro]],TableauBande[],4,0),"")</f>
        <v/>
      </c>
      <c r="K359" s="1" t="str">
        <f>IFERROR(VLOOKUP(Tableau5[[#This Row],[Numéro]],TableauBande[],5,0),"")</f>
        <v/>
      </c>
      <c r="L359" s="1" t="str">
        <f>IFERROR(VLOOKUP(Tableau5[[#This Row],[Numéro]],TableauBande[],6,0),"")</f>
        <v/>
      </c>
      <c r="M359" s="28" t="str">
        <f>IFERROR(VLOOKUP(Tableau5[[#This Row],[Numéro]],TableauBande[],7,0),"")</f>
        <v/>
      </c>
      <c r="N359" s="1" t="str">
        <f>IFERROR(VLOOKUP(Tableau5[[#This Row],[Numéro]],Tableau3Bandes[],3,0),"")</f>
        <v/>
      </c>
      <c r="O359" s="1" t="str">
        <f>IFERROR(VLOOKUP(Tableau5[[#This Row],[Numéro]],Tableau3Bandes[],4,0),"")</f>
        <v/>
      </c>
      <c r="P359" s="1" t="str">
        <f>IFERROR(VLOOKUP(Tableau5[[#This Row],[Numéro]],Tableau3Bandes[],5,0),"")</f>
        <v/>
      </c>
      <c r="Q359" s="1" t="str">
        <f>IFERROR(VLOOKUP(Tableau5[[#This Row],[Numéro]],Tableau3Bandes[],6,0),"")</f>
        <v/>
      </c>
      <c r="R359" s="1" t="str">
        <f>IFERROR(VLOOKUP(Tableau5[[#This Row],[Numéro]],Tableau3Bandes[],7,0),"")</f>
        <v/>
      </c>
      <c r="S359" s="28" t="str">
        <f>IFERROR(VLOOKUP(Tableau5[[#This Row],[Numéro]],TableauClass2025[],3,0),"")</f>
        <v/>
      </c>
      <c r="T359" s="27" t="str">
        <f>IFERROR(VLOOKUP(Tableau5[[#This Row],[Numéro]],TableauCadre[],3,0),"")</f>
        <v>N2</v>
      </c>
      <c r="U359" s="1">
        <f>IFERROR(VLOOKUP(Tableau5[[#This Row],[Numéro]],TableauCadre[],4,0),"")</f>
        <v>1</v>
      </c>
      <c r="V359" s="1" t="str">
        <f>IFERROR(VLOOKUP(Tableau5[[#This Row],[Numéro]],TableauCadre[],5,0),"")</f>
        <v>—</v>
      </c>
      <c r="W359" s="1">
        <f>IFERROR(VLOOKUP(Tableau5[[#This Row],[Numéro]],TableauCadre[],6,0),"")</f>
        <v>7.77</v>
      </c>
      <c r="X359" s="28">
        <f>IFERROR(VLOOKUP(Tableau5[[#This Row],[Numéro]],TableauCadre[],7,0),"")</f>
        <v>2008</v>
      </c>
    </row>
    <row r="360" spans="1:24" hidden="1" x14ac:dyDescent="0.25">
      <c r="A360" s="1" t="str">
        <f>IF(double!T357=0,"",double!T357)</f>
        <v>157337 T</v>
      </c>
      <c r="B360" s="1" t="str">
        <f>IF(Tableau5[[#This Row],[Numéro]]="","",double!U357)</f>
        <v>FERRANTE FRANCOIS</v>
      </c>
      <c r="C360" s="23" t="str">
        <f>double!V357</f>
        <v>11027 – ASS. SPORT. LAXOVIENNE DE BILLARD</v>
      </c>
      <c r="D360" s="27" t="str">
        <f>IFERROR(VLOOKUP(Tableau5[[#This Row],[Numéro]],TableauLibre[],3,0),"")</f>
        <v>R4</v>
      </c>
      <c r="E360" s="1">
        <f>IFERROR(VLOOKUP(Tableau5[[#This Row],[Numéro]],TableauLibre[],4,0),"")</f>
        <v>1</v>
      </c>
      <c r="F360" s="1">
        <f>IFERROR(VLOOKUP(Tableau5[[#This Row],[Numéro]],TableauLibre[],5,0),"")</f>
        <v>0.5</v>
      </c>
      <c r="G360" s="1">
        <f>IFERROR(VLOOKUP(Tableau5[[#This Row],[Numéro]],TableauLibre[],6,0),"")</f>
        <v>0.4</v>
      </c>
      <c r="H360" s="28">
        <f>IFERROR(VLOOKUP(Tableau5[[#This Row],[Numéro]],TableauLibre[],7,0),"")</f>
        <v>2018</v>
      </c>
      <c r="I360" s="27" t="str">
        <f>IFERROR(VLOOKUP(Tableau5[[#This Row],[Numéro]],TableauBande[],3,0),"")</f>
        <v/>
      </c>
      <c r="J360" s="1" t="str">
        <f>IFERROR(VLOOKUP(Tableau5[[#This Row],[Numéro]],TableauBande[],4,0),"")</f>
        <v/>
      </c>
      <c r="K360" s="1" t="str">
        <f>IFERROR(VLOOKUP(Tableau5[[#This Row],[Numéro]],TableauBande[],5,0),"")</f>
        <v/>
      </c>
      <c r="L360" s="1" t="str">
        <f>IFERROR(VLOOKUP(Tableau5[[#This Row],[Numéro]],TableauBande[],6,0),"")</f>
        <v/>
      </c>
      <c r="M360" s="28" t="str">
        <f>IFERROR(VLOOKUP(Tableau5[[#This Row],[Numéro]],TableauBande[],7,0),"")</f>
        <v/>
      </c>
      <c r="N360" s="1" t="str">
        <f>IFERROR(VLOOKUP(Tableau5[[#This Row],[Numéro]],Tableau3Bandes[],3,0),"")</f>
        <v/>
      </c>
      <c r="O360" s="1" t="str">
        <f>IFERROR(VLOOKUP(Tableau5[[#This Row],[Numéro]],Tableau3Bandes[],4,0),"")</f>
        <v/>
      </c>
      <c r="P360" s="1" t="str">
        <f>IFERROR(VLOOKUP(Tableau5[[#This Row],[Numéro]],Tableau3Bandes[],5,0),"")</f>
        <v/>
      </c>
      <c r="Q360" s="1" t="str">
        <f>IFERROR(VLOOKUP(Tableau5[[#This Row],[Numéro]],Tableau3Bandes[],6,0),"")</f>
        <v/>
      </c>
      <c r="R360" s="1" t="str">
        <f>IFERROR(VLOOKUP(Tableau5[[#This Row],[Numéro]],Tableau3Bandes[],7,0),"")</f>
        <v/>
      </c>
      <c r="S360" s="28" t="str">
        <f>IFERROR(VLOOKUP(Tableau5[[#This Row],[Numéro]],TableauClass2025[],3,0),"")</f>
        <v/>
      </c>
      <c r="T360" s="27" t="str">
        <f>IFERROR(VLOOKUP(Tableau5[[#This Row],[Numéro]],TableauCadre[],3,0),"")</f>
        <v/>
      </c>
      <c r="U360" s="1" t="str">
        <f>IFERROR(VLOOKUP(Tableau5[[#This Row],[Numéro]],TableauCadre[],4,0),"")</f>
        <v/>
      </c>
      <c r="V360" s="1" t="str">
        <f>IFERROR(VLOOKUP(Tableau5[[#This Row],[Numéro]],TableauCadre[],5,0),"")</f>
        <v/>
      </c>
      <c r="W360" s="1" t="str">
        <f>IFERROR(VLOOKUP(Tableau5[[#This Row],[Numéro]],TableauCadre[],6,0),"")</f>
        <v/>
      </c>
      <c r="X360" s="28" t="str">
        <f>IFERROR(VLOOKUP(Tableau5[[#This Row],[Numéro]],TableauCadre[],7,0),"")</f>
        <v/>
      </c>
    </row>
    <row r="361" spans="1:24" hidden="1" x14ac:dyDescent="0.25">
      <c r="A361" s="1" t="str">
        <f>IF(double!T358=0,"",double!T358)</f>
        <v>141073 X</v>
      </c>
      <c r="B361" s="1" t="str">
        <f>IF(Tableau5[[#This Row],[Numéro]]="","",double!U358)</f>
        <v>FERT JEAN</v>
      </c>
      <c r="C361" s="23" t="str">
        <f>double!V358</f>
        <v>11053 – BILLARD CLUB LINEEN</v>
      </c>
      <c r="D361" s="27" t="str">
        <f>IFERROR(VLOOKUP(Tableau5[[#This Row],[Numéro]],TableauLibre[],3,0),"")</f>
        <v>R2</v>
      </c>
      <c r="E361" s="1">
        <f>IFERROR(VLOOKUP(Tableau5[[#This Row],[Numéro]],TableauLibre[],4,0),"")</f>
        <v>1</v>
      </c>
      <c r="F361" s="1">
        <f>IFERROR(VLOOKUP(Tableau5[[#This Row],[Numéro]],TableauLibre[],5,0),"")</f>
        <v>3.44</v>
      </c>
      <c r="G361" s="1">
        <f>IFERROR(VLOOKUP(Tableau5[[#This Row],[Numéro]],TableauLibre[],6,0),"")</f>
        <v>2.75</v>
      </c>
      <c r="H361" s="28">
        <f>IFERROR(VLOOKUP(Tableau5[[#This Row],[Numéro]],TableauLibre[],7,0),"")</f>
        <v>2013</v>
      </c>
      <c r="I361" s="27" t="str">
        <f>IFERROR(VLOOKUP(Tableau5[[#This Row],[Numéro]],TableauBande[],3,0),"")</f>
        <v/>
      </c>
      <c r="J361" s="1" t="str">
        <f>IFERROR(VLOOKUP(Tableau5[[#This Row],[Numéro]],TableauBande[],4,0),"")</f>
        <v/>
      </c>
      <c r="K361" s="1" t="str">
        <f>IFERROR(VLOOKUP(Tableau5[[#This Row],[Numéro]],TableauBande[],5,0),"")</f>
        <v/>
      </c>
      <c r="L361" s="1" t="str">
        <f>IFERROR(VLOOKUP(Tableau5[[#This Row],[Numéro]],TableauBande[],6,0),"")</f>
        <v/>
      </c>
      <c r="M361" s="28" t="str">
        <f>IFERROR(VLOOKUP(Tableau5[[#This Row],[Numéro]],TableauBande[],7,0),"")</f>
        <v/>
      </c>
      <c r="N361" s="1" t="str">
        <f>IFERROR(VLOOKUP(Tableau5[[#This Row],[Numéro]],Tableau3Bandes[],3,0),"")</f>
        <v/>
      </c>
      <c r="O361" s="1" t="str">
        <f>IFERROR(VLOOKUP(Tableau5[[#This Row],[Numéro]],Tableau3Bandes[],4,0),"")</f>
        <v/>
      </c>
      <c r="P361" s="1" t="str">
        <f>IFERROR(VLOOKUP(Tableau5[[#This Row],[Numéro]],Tableau3Bandes[],5,0),"")</f>
        <v/>
      </c>
      <c r="Q361" s="1" t="str">
        <f>IFERROR(VLOOKUP(Tableau5[[#This Row],[Numéro]],Tableau3Bandes[],6,0),"")</f>
        <v/>
      </c>
      <c r="R361" s="1" t="str">
        <f>IFERROR(VLOOKUP(Tableau5[[#This Row],[Numéro]],Tableau3Bandes[],7,0),"")</f>
        <v/>
      </c>
      <c r="S361" s="28" t="str">
        <f>IFERROR(VLOOKUP(Tableau5[[#This Row],[Numéro]],TableauClass2025[],3,0),"")</f>
        <v/>
      </c>
      <c r="T361" s="27" t="str">
        <f>IFERROR(VLOOKUP(Tableau5[[#This Row],[Numéro]],TableauCadre[],3,0),"")</f>
        <v>R1</v>
      </c>
      <c r="U361" s="1">
        <f>IFERROR(VLOOKUP(Tableau5[[#This Row],[Numéro]],TableauCadre[],4,0),"")</f>
        <v>1</v>
      </c>
      <c r="V361" s="1">
        <f>IFERROR(VLOOKUP(Tableau5[[#This Row],[Numéro]],TableauCadre[],5,0),"")</f>
        <v>3.02</v>
      </c>
      <c r="W361" s="1">
        <f>IFERROR(VLOOKUP(Tableau5[[#This Row],[Numéro]],TableauCadre[],6,0),"")</f>
        <v>2.41</v>
      </c>
      <c r="X361" s="28">
        <f>IFERROR(VLOOKUP(Tableau5[[#This Row],[Numéro]],TableauCadre[],7,0),"")</f>
        <v>2013</v>
      </c>
    </row>
    <row r="362" spans="1:24" hidden="1" x14ac:dyDescent="0.25">
      <c r="A362" s="1" t="str">
        <f>IF(double!T359=0,"",double!T359)</f>
        <v>115412 Y</v>
      </c>
      <c r="B362" s="1" t="str">
        <f>IF(Tableau5[[#This Row],[Numéro]]="","",double!U359)</f>
        <v>FEVE JACQUES</v>
      </c>
      <c r="C362" s="23" t="str">
        <f>double!V359</f>
        <v>11027 – ASS. SPORT. LAXOVIENNE DE BILLARD</v>
      </c>
      <c r="D362" s="27" t="str">
        <f>IFERROR(VLOOKUP(Tableau5[[#This Row],[Numéro]],TableauLibre[],3,0),"")</f>
        <v>R3</v>
      </c>
      <c r="E362" s="1">
        <f>IFERROR(VLOOKUP(Tableau5[[#This Row],[Numéro]],TableauLibre[],4,0),"")</f>
        <v>1</v>
      </c>
      <c r="F362" s="1">
        <f>IFERROR(VLOOKUP(Tableau5[[#This Row],[Numéro]],TableauLibre[],5,0),"")</f>
        <v>1.36</v>
      </c>
      <c r="G362" s="1">
        <f>IFERROR(VLOOKUP(Tableau5[[#This Row],[Numéro]],TableauLibre[],6,0),"")</f>
        <v>1.0900000000000001</v>
      </c>
      <c r="H362" s="28">
        <f>IFERROR(VLOOKUP(Tableau5[[#This Row],[Numéro]],TableauLibre[],7,0),"")</f>
        <v>2010</v>
      </c>
      <c r="I362" s="27" t="str">
        <f>IFERROR(VLOOKUP(Tableau5[[#This Row],[Numéro]],TableauBande[],3,0),"")</f>
        <v/>
      </c>
      <c r="J362" s="1" t="str">
        <f>IFERROR(VLOOKUP(Tableau5[[#This Row],[Numéro]],TableauBande[],4,0),"")</f>
        <v/>
      </c>
      <c r="K362" s="1" t="str">
        <f>IFERROR(VLOOKUP(Tableau5[[#This Row],[Numéro]],TableauBande[],5,0),"")</f>
        <v/>
      </c>
      <c r="L362" s="1" t="str">
        <f>IFERROR(VLOOKUP(Tableau5[[#This Row],[Numéro]],TableauBande[],6,0),"")</f>
        <v/>
      </c>
      <c r="M362" s="28" t="str">
        <f>IFERROR(VLOOKUP(Tableau5[[#This Row],[Numéro]],TableauBande[],7,0),"")</f>
        <v/>
      </c>
      <c r="N362" s="1" t="str">
        <f>IFERROR(VLOOKUP(Tableau5[[#This Row],[Numéro]],Tableau3Bandes[],3,0),"")</f>
        <v/>
      </c>
      <c r="O362" s="1" t="str">
        <f>IFERROR(VLOOKUP(Tableau5[[#This Row],[Numéro]],Tableau3Bandes[],4,0),"")</f>
        <v/>
      </c>
      <c r="P362" s="1" t="str">
        <f>IFERROR(VLOOKUP(Tableau5[[#This Row],[Numéro]],Tableau3Bandes[],5,0),"")</f>
        <v/>
      </c>
      <c r="Q362" s="1" t="str">
        <f>IFERROR(VLOOKUP(Tableau5[[#This Row],[Numéro]],Tableau3Bandes[],6,0),"")</f>
        <v/>
      </c>
      <c r="R362" s="1" t="str">
        <f>IFERROR(VLOOKUP(Tableau5[[#This Row],[Numéro]],Tableau3Bandes[],7,0),"")</f>
        <v/>
      </c>
      <c r="S362" s="28" t="str">
        <f>IFERROR(VLOOKUP(Tableau5[[#This Row],[Numéro]],TableauClass2025[],3,0),"")</f>
        <v/>
      </c>
      <c r="T362" s="27" t="str">
        <f>IFERROR(VLOOKUP(Tableau5[[#This Row],[Numéro]],TableauCadre[],3,0),"")</f>
        <v/>
      </c>
      <c r="U362" s="1" t="str">
        <f>IFERROR(VLOOKUP(Tableau5[[#This Row],[Numéro]],TableauCadre[],4,0),"")</f>
        <v/>
      </c>
      <c r="V362" s="1" t="str">
        <f>IFERROR(VLOOKUP(Tableau5[[#This Row],[Numéro]],TableauCadre[],5,0),"")</f>
        <v/>
      </c>
      <c r="W362" s="1" t="str">
        <f>IFERROR(VLOOKUP(Tableau5[[#This Row],[Numéro]],TableauCadre[],6,0),"")</f>
        <v/>
      </c>
      <c r="X362" s="28" t="str">
        <f>IFERROR(VLOOKUP(Tableau5[[#This Row],[Numéro]],TableauCadre[],7,0),"")</f>
        <v/>
      </c>
    </row>
    <row r="363" spans="1:24" hidden="1" x14ac:dyDescent="0.25">
      <c r="A363" s="1" t="str">
        <f>IF(double!T360=0,"",double!T360)</f>
        <v>138097 L</v>
      </c>
      <c r="B363" s="1" t="str">
        <f>IF(Tableau5[[#This Row],[Numéro]]="","",double!U360)</f>
        <v>FEVRE DANIEL</v>
      </c>
      <c r="C363" s="23" t="str">
        <f>double!V360</f>
        <v>05023 – BILLARD CLUB NOGENTAIS</v>
      </c>
      <c r="D363" s="27" t="str">
        <f>IFERROR(VLOOKUP(Tableau5[[#This Row],[Numéro]],TableauLibre[],3,0),"")</f>
        <v>R4</v>
      </c>
      <c r="E363" s="1">
        <f>IFERROR(VLOOKUP(Tableau5[[#This Row],[Numéro]],TableauLibre[],4,0),"")</f>
        <v>1</v>
      </c>
      <c r="F363" s="1">
        <f>IFERROR(VLOOKUP(Tableau5[[#This Row],[Numéro]],TableauLibre[],5,0),"")</f>
        <v>0.8</v>
      </c>
      <c r="G363" s="1">
        <f>IFERROR(VLOOKUP(Tableau5[[#This Row],[Numéro]],TableauLibre[],6,0),"")</f>
        <v>0.64</v>
      </c>
      <c r="H363" s="28">
        <f>IFERROR(VLOOKUP(Tableau5[[#This Row],[Numéro]],TableauLibre[],7,0),"")</f>
        <v>2018</v>
      </c>
      <c r="I363" s="27" t="str">
        <f>IFERROR(VLOOKUP(Tableau5[[#This Row],[Numéro]],TableauBande[],3,0),"")</f>
        <v/>
      </c>
      <c r="J363" s="1" t="str">
        <f>IFERROR(VLOOKUP(Tableau5[[#This Row],[Numéro]],TableauBande[],4,0),"")</f>
        <v/>
      </c>
      <c r="K363" s="1" t="str">
        <f>IFERROR(VLOOKUP(Tableau5[[#This Row],[Numéro]],TableauBande[],5,0),"")</f>
        <v/>
      </c>
      <c r="L363" s="1" t="str">
        <f>IFERROR(VLOOKUP(Tableau5[[#This Row],[Numéro]],TableauBande[],6,0),"")</f>
        <v/>
      </c>
      <c r="M363" s="28" t="str">
        <f>IFERROR(VLOOKUP(Tableau5[[#This Row],[Numéro]],TableauBande[],7,0),"")</f>
        <v/>
      </c>
      <c r="N363" s="1" t="str">
        <f>IFERROR(VLOOKUP(Tableau5[[#This Row],[Numéro]],Tableau3Bandes[],3,0),"")</f>
        <v>R2</v>
      </c>
      <c r="O363" s="1">
        <f>IFERROR(VLOOKUP(Tableau5[[#This Row],[Numéro]],Tableau3Bandes[],4,0),"")</f>
        <v>1</v>
      </c>
      <c r="P363" s="1">
        <f>IFERROR(VLOOKUP(Tableau5[[#This Row],[Numéro]],Tableau3Bandes[],5,0),"")</f>
        <v>0.107</v>
      </c>
      <c r="Q363" s="1">
        <f>IFERROR(VLOOKUP(Tableau5[[#This Row],[Numéro]],Tableau3Bandes[],6,0),"")</f>
        <v>9.1999999999999998E-2</v>
      </c>
      <c r="R363" s="1">
        <f>IFERROR(VLOOKUP(Tableau5[[#This Row],[Numéro]],Tableau3Bandes[],7,0),"")</f>
        <v>2018</v>
      </c>
      <c r="S363" s="28" t="str">
        <f>IFERROR(VLOOKUP(Tableau5[[#This Row],[Numéro]],TableauClass2025[],3,0),"")</f>
        <v/>
      </c>
      <c r="T363" s="27" t="str">
        <f>IFERROR(VLOOKUP(Tableau5[[#This Row],[Numéro]],TableauCadre[],3,0),"")</f>
        <v/>
      </c>
      <c r="U363" s="1" t="str">
        <f>IFERROR(VLOOKUP(Tableau5[[#This Row],[Numéro]],TableauCadre[],4,0),"")</f>
        <v/>
      </c>
      <c r="V363" s="1" t="str">
        <f>IFERROR(VLOOKUP(Tableau5[[#This Row],[Numéro]],TableauCadre[],5,0),"")</f>
        <v/>
      </c>
      <c r="W363" s="1" t="str">
        <f>IFERROR(VLOOKUP(Tableau5[[#This Row],[Numéro]],TableauCadre[],6,0),"")</f>
        <v/>
      </c>
      <c r="X363" s="28" t="str">
        <f>IFERROR(VLOOKUP(Tableau5[[#This Row],[Numéro]],TableauCadre[],7,0),"")</f>
        <v/>
      </c>
    </row>
    <row r="364" spans="1:24" hidden="1" x14ac:dyDescent="0.25">
      <c r="A364" s="1" t="str">
        <f>IF(double!T361=0,"",double!T361)</f>
        <v>010378 E</v>
      </c>
      <c r="B364" s="1" t="str">
        <f>IF(Tableau5[[#This Row],[Numéro]]="","",double!U361)</f>
        <v>FINK HENRI</v>
      </c>
      <c r="C364" s="23" t="str">
        <f>double!V361</f>
        <v>01049 – B.C. BARR</v>
      </c>
      <c r="D364" s="27" t="str">
        <f>IFERROR(VLOOKUP(Tableau5[[#This Row],[Numéro]],TableauLibre[],3,0),"")</f>
        <v xml:space="preserve">R2 </v>
      </c>
      <c r="E364" s="1">
        <f>IFERROR(VLOOKUP(Tableau5[[#This Row],[Numéro]],TableauLibre[],4,0),"")</f>
        <v>1</v>
      </c>
      <c r="F364" s="1">
        <f>IFERROR(VLOOKUP(Tableau5[[#This Row],[Numéro]],TableauLibre[],5,0),"")</f>
        <v>3.64</v>
      </c>
      <c r="G364" s="1">
        <f>IFERROR(VLOOKUP(Tableau5[[#This Row],[Numéro]],TableauLibre[],6,0),"")</f>
        <v>2.91</v>
      </c>
      <c r="H364" s="28">
        <f>IFERROR(VLOOKUP(Tableau5[[#This Row],[Numéro]],TableauLibre[],7,0),"")</f>
        <v>2014</v>
      </c>
      <c r="I364" s="27" t="str">
        <f>IFERROR(VLOOKUP(Tableau5[[#This Row],[Numéro]],TableauBande[],3,0),"")</f>
        <v>N3</v>
      </c>
      <c r="J364" s="1">
        <f>IFERROR(VLOOKUP(Tableau5[[#This Row],[Numéro]],TableauBande[],4,0),"")</f>
        <v>1</v>
      </c>
      <c r="K364" s="1">
        <f>IFERROR(VLOOKUP(Tableau5[[#This Row],[Numéro]],TableauBande[],5,0),"")</f>
        <v>2.15</v>
      </c>
      <c r="L364" s="1">
        <f>IFERROR(VLOOKUP(Tableau5[[#This Row],[Numéro]],TableauBande[],6,0),"")</f>
        <v>1.91</v>
      </c>
      <c r="M364" s="28">
        <f>IFERROR(VLOOKUP(Tableau5[[#This Row],[Numéro]],TableauBande[],7,0),"")</f>
        <v>2012</v>
      </c>
      <c r="N364" s="1" t="str">
        <f>IFERROR(VLOOKUP(Tableau5[[#This Row],[Numéro]],Tableau3Bandes[],3,0),"")</f>
        <v>N3</v>
      </c>
      <c r="O364" s="1">
        <f>IFERROR(VLOOKUP(Tableau5[[#This Row],[Numéro]],Tableau3Bandes[],4,0),"")</f>
        <v>1</v>
      </c>
      <c r="P364" s="1">
        <f>IFERROR(VLOOKUP(Tableau5[[#This Row],[Numéro]],Tableau3Bandes[],5,0),"")</f>
        <v>0.42499999999999999</v>
      </c>
      <c r="Q364" s="1">
        <f>IFERROR(VLOOKUP(Tableau5[[#This Row],[Numéro]],Tableau3Bandes[],6,0),"")</f>
        <v>0.36499999999999999</v>
      </c>
      <c r="R364" s="1">
        <f>IFERROR(VLOOKUP(Tableau5[[#This Row],[Numéro]],Tableau3Bandes[],7,0),"")</f>
        <v>2016</v>
      </c>
      <c r="S364" s="28" t="str">
        <f>IFERROR(VLOOKUP(Tableau5[[#This Row],[Numéro]],TableauClass2025[],3,0),"")</f>
        <v/>
      </c>
      <c r="T364" s="27" t="str">
        <f>IFERROR(VLOOKUP(Tableau5[[#This Row],[Numéro]],TableauCadre[],3,0),"")</f>
        <v/>
      </c>
      <c r="U364" s="1" t="str">
        <f>IFERROR(VLOOKUP(Tableau5[[#This Row],[Numéro]],TableauCadre[],4,0),"")</f>
        <v/>
      </c>
      <c r="V364" s="1" t="str">
        <f>IFERROR(VLOOKUP(Tableau5[[#This Row],[Numéro]],TableauCadre[],5,0),"")</f>
        <v/>
      </c>
      <c r="W364" s="1" t="str">
        <f>IFERROR(VLOOKUP(Tableau5[[#This Row],[Numéro]],TableauCadre[],6,0),"")</f>
        <v/>
      </c>
      <c r="X364" s="28" t="str">
        <f>IFERROR(VLOOKUP(Tableau5[[#This Row],[Numéro]],TableauCadre[],7,0),"")</f>
        <v/>
      </c>
    </row>
    <row r="365" spans="1:24" hidden="1" x14ac:dyDescent="0.25">
      <c r="A365" s="1" t="str">
        <f>IF(double!T362=0,"",double!T362)</f>
        <v>010058 W</v>
      </c>
      <c r="B365" s="1" t="str">
        <f>IF(Tableau5[[#This Row],[Numéro]]="","",double!U362)</f>
        <v>FISCHER DENIS</v>
      </c>
      <c r="C365" s="23" t="str">
        <f>double!V362</f>
        <v>01004 – B.C. BISCHHEIM</v>
      </c>
      <c r="D365" s="27" t="str">
        <f>IFERROR(VLOOKUP(Tableau5[[#This Row],[Numéro]],TableauLibre[],3,0),"")</f>
        <v>N3</v>
      </c>
      <c r="E365" s="1">
        <f>IFERROR(VLOOKUP(Tableau5[[#This Row],[Numéro]],TableauLibre[],4,0),"")</f>
        <v>1</v>
      </c>
      <c r="F365" s="1">
        <f>IFERROR(VLOOKUP(Tableau5[[#This Row],[Numéro]],TableauLibre[],5,0),"")</f>
        <v>8.3699999999999992</v>
      </c>
      <c r="G365" s="1">
        <f>IFERROR(VLOOKUP(Tableau5[[#This Row],[Numéro]],TableauLibre[],6,0),"")</f>
        <v>6.69</v>
      </c>
      <c r="H365" s="28">
        <f>IFERROR(VLOOKUP(Tableau5[[#This Row],[Numéro]],TableauLibre[],7,0),"")</f>
        <v>2025</v>
      </c>
      <c r="I365" s="27" t="str">
        <f>IFERROR(VLOOKUP(Tableau5[[#This Row],[Numéro]],TableauBande[],3,0),"")</f>
        <v>N3</v>
      </c>
      <c r="J365" s="1">
        <f>IFERROR(VLOOKUP(Tableau5[[#This Row],[Numéro]],TableauBande[],4,0),"")</f>
        <v>1</v>
      </c>
      <c r="K365" s="1">
        <f>IFERROR(VLOOKUP(Tableau5[[#This Row],[Numéro]],TableauBande[],5,0),"")</f>
        <v>1.98</v>
      </c>
      <c r="L365" s="1">
        <f>IFERROR(VLOOKUP(Tableau5[[#This Row],[Numéro]],TableauBande[],6,0),"")</f>
        <v>1.76</v>
      </c>
      <c r="M365" s="28">
        <f>IFERROR(VLOOKUP(Tableau5[[#This Row],[Numéro]],TableauBande[],7,0),"")</f>
        <v>2011</v>
      </c>
      <c r="N365" s="1" t="str">
        <f>IFERROR(VLOOKUP(Tableau5[[#This Row],[Numéro]],Tableau3Bandes[],3,0),"")</f>
        <v>N3</v>
      </c>
      <c r="O365" s="1">
        <f>IFERROR(VLOOKUP(Tableau5[[#This Row],[Numéro]],Tableau3Bandes[],4,0),"")</f>
        <v>1</v>
      </c>
      <c r="P365" s="1">
        <f>IFERROR(VLOOKUP(Tableau5[[#This Row],[Numéro]],Tableau3Bandes[],5,0),"")</f>
        <v>0.40899999999999997</v>
      </c>
      <c r="Q365" s="1">
        <f>IFERROR(VLOOKUP(Tableau5[[#This Row],[Numéro]],Tableau3Bandes[],6,0),"")</f>
        <v>0.35099999999999998</v>
      </c>
      <c r="R365" s="1">
        <f>IFERROR(VLOOKUP(Tableau5[[#This Row],[Numéro]],Tableau3Bandes[],7,0),"")</f>
        <v>2009</v>
      </c>
      <c r="S365" s="28" t="str">
        <f>IFERROR(VLOOKUP(Tableau5[[#This Row],[Numéro]],TableauClass2025[],3,0),"")</f>
        <v/>
      </c>
      <c r="T365" s="27" t="str">
        <f>IFERROR(VLOOKUP(Tableau5[[#This Row],[Numéro]],TableauCadre[],3,0),"")</f>
        <v>N3</v>
      </c>
      <c r="U365" s="1">
        <f>IFERROR(VLOOKUP(Tableau5[[#This Row],[Numéro]],TableauCadre[],4,0),"")</f>
        <v>1</v>
      </c>
      <c r="V365" s="1">
        <f>IFERROR(VLOOKUP(Tableau5[[#This Row],[Numéro]],TableauCadre[],5,0),"")</f>
        <v>5.68</v>
      </c>
      <c r="W365" s="1">
        <f>IFERROR(VLOOKUP(Tableau5[[#This Row],[Numéro]],TableauCadre[],6,0),"")</f>
        <v>4.54</v>
      </c>
      <c r="X365" s="28">
        <f>IFERROR(VLOOKUP(Tableau5[[#This Row],[Numéro]],TableauCadre[],7,0),"")</f>
        <v>2025</v>
      </c>
    </row>
    <row r="366" spans="1:24" hidden="1" x14ac:dyDescent="0.25">
      <c r="A366" s="1" t="str">
        <f>IF(double!T363=0,"",double!T363)</f>
        <v>143972 K</v>
      </c>
      <c r="B366" s="1" t="str">
        <f>IF(Tableau5[[#This Row],[Numéro]]="","",double!U363)</f>
        <v>FLAMAND BASTIEN</v>
      </c>
      <c r="C366" s="23" t="str">
        <f>double!V363</f>
        <v>05023 – BILLARD CLUB NOGENTAIS</v>
      </c>
      <c r="D366" s="27" t="str">
        <f>IFERROR(VLOOKUP(Tableau5[[#This Row],[Numéro]],TableauLibre[],3,0),"")</f>
        <v>R3</v>
      </c>
      <c r="E366" s="1">
        <f>IFERROR(VLOOKUP(Tableau5[[#This Row],[Numéro]],TableauLibre[],4,0),"")</f>
        <v>1</v>
      </c>
      <c r="F366" s="1">
        <f>IFERROR(VLOOKUP(Tableau5[[#This Row],[Numéro]],TableauLibre[],5,0),"")</f>
        <v>1.22</v>
      </c>
      <c r="G366" s="1">
        <f>IFERROR(VLOOKUP(Tableau5[[#This Row],[Numéro]],TableauLibre[],6,0),"")</f>
        <v>0.98</v>
      </c>
      <c r="H366" s="28">
        <f>IFERROR(VLOOKUP(Tableau5[[#This Row],[Numéro]],TableauLibre[],7,0),"")</f>
        <v>2018</v>
      </c>
      <c r="I366" s="27" t="str">
        <f>IFERROR(VLOOKUP(Tableau5[[#This Row],[Numéro]],TableauBande[],3,0),"")</f>
        <v/>
      </c>
      <c r="J366" s="1" t="str">
        <f>IFERROR(VLOOKUP(Tableau5[[#This Row],[Numéro]],TableauBande[],4,0),"")</f>
        <v/>
      </c>
      <c r="K366" s="1" t="str">
        <f>IFERROR(VLOOKUP(Tableau5[[#This Row],[Numéro]],TableauBande[],5,0),"")</f>
        <v/>
      </c>
      <c r="L366" s="1" t="str">
        <f>IFERROR(VLOOKUP(Tableau5[[#This Row],[Numéro]],TableauBande[],6,0),"")</f>
        <v/>
      </c>
      <c r="M366" s="28" t="str">
        <f>IFERROR(VLOOKUP(Tableau5[[#This Row],[Numéro]],TableauBande[],7,0),"")</f>
        <v/>
      </c>
      <c r="N366" s="1" t="str">
        <f>IFERROR(VLOOKUP(Tableau5[[#This Row],[Numéro]],Tableau3Bandes[],3,0),"")</f>
        <v/>
      </c>
      <c r="O366" s="1" t="str">
        <f>IFERROR(VLOOKUP(Tableau5[[#This Row],[Numéro]],Tableau3Bandes[],4,0),"")</f>
        <v/>
      </c>
      <c r="P366" s="1" t="str">
        <f>IFERROR(VLOOKUP(Tableau5[[#This Row],[Numéro]],Tableau3Bandes[],5,0),"")</f>
        <v/>
      </c>
      <c r="Q366" s="1" t="str">
        <f>IFERROR(VLOOKUP(Tableau5[[#This Row],[Numéro]],Tableau3Bandes[],6,0),"")</f>
        <v/>
      </c>
      <c r="R366" s="1" t="str">
        <f>IFERROR(VLOOKUP(Tableau5[[#This Row],[Numéro]],Tableau3Bandes[],7,0),"")</f>
        <v/>
      </c>
      <c r="S366" s="28" t="str">
        <f>IFERROR(VLOOKUP(Tableau5[[#This Row],[Numéro]],TableauClass2025[],3,0),"")</f>
        <v/>
      </c>
      <c r="T366" s="27" t="str">
        <f>IFERROR(VLOOKUP(Tableau5[[#This Row],[Numéro]],TableauCadre[],3,0),"")</f>
        <v/>
      </c>
      <c r="U366" s="1" t="str">
        <f>IFERROR(VLOOKUP(Tableau5[[#This Row],[Numéro]],TableauCadre[],4,0),"")</f>
        <v/>
      </c>
      <c r="V366" s="1" t="str">
        <f>IFERROR(VLOOKUP(Tableau5[[#This Row],[Numéro]],TableauCadre[],5,0),"")</f>
        <v/>
      </c>
      <c r="W366" s="1" t="str">
        <f>IFERROR(VLOOKUP(Tableau5[[#This Row],[Numéro]],TableauCadre[],6,0),"")</f>
        <v/>
      </c>
      <c r="X366" s="28" t="str">
        <f>IFERROR(VLOOKUP(Tableau5[[#This Row],[Numéro]],TableauCadre[],7,0),"")</f>
        <v/>
      </c>
    </row>
    <row r="367" spans="1:24" hidden="1" x14ac:dyDescent="0.25">
      <c r="A367" s="1" t="str">
        <f>IF(double!T364=0,"",double!T364)</f>
        <v>108824 O</v>
      </c>
      <c r="B367" s="1" t="str">
        <f>IF(Tableau5[[#This Row],[Numéro]]="","",double!U364)</f>
        <v>FLON ERIC</v>
      </c>
      <c r="C367" s="23" t="str">
        <f>double!V364</f>
        <v>05047 – BILLARD CLUB SEZANNAIS</v>
      </c>
      <c r="D367" s="27" t="str">
        <f>IFERROR(VLOOKUP(Tableau5[[#This Row],[Numéro]],TableauLibre[],3,0),"")</f>
        <v>R3</v>
      </c>
      <c r="E367" s="1">
        <f>IFERROR(VLOOKUP(Tableau5[[#This Row],[Numéro]],TableauLibre[],4,0),"")</f>
        <v>1</v>
      </c>
      <c r="F367" s="1">
        <f>IFERROR(VLOOKUP(Tableau5[[#This Row],[Numéro]],TableauLibre[],5,0),"")</f>
        <v>1.78</v>
      </c>
      <c r="G367" s="1">
        <f>IFERROR(VLOOKUP(Tableau5[[#This Row],[Numéro]],TableauLibre[],6,0),"")</f>
        <v>1.43</v>
      </c>
      <c r="H367" s="28">
        <f>IFERROR(VLOOKUP(Tableau5[[#This Row],[Numéro]],TableauLibre[],7,0),"")</f>
        <v>2025</v>
      </c>
      <c r="I367" s="27" t="str">
        <f>IFERROR(VLOOKUP(Tableau5[[#This Row],[Numéro]],TableauBande[],3,0),"")</f>
        <v>R2</v>
      </c>
      <c r="J367" s="1">
        <f>IFERROR(VLOOKUP(Tableau5[[#This Row],[Numéro]],TableauBande[],4,0),"")</f>
        <v>1</v>
      </c>
      <c r="K367" s="1">
        <f>IFERROR(VLOOKUP(Tableau5[[#This Row],[Numéro]],TableauBande[],5,0),"")</f>
        <v>0.78</v>
      </c>
      <c r="L367" s="1">
        <f>IFERROR(VLOOKUP(Tableau5[[#This Row],[Numéro]],TableauBande[],6,0),"")</f>
        <v>0.7</v>
      </c>
      <c r="M367" s="28">
        <f>IFERROR(VLOOKUP(Tableau5[[#This Row],[Numéro]],TableauBande[],7,0),"")</f>
        <v>2025</v>
      </c>
      <c r="N367" s="1" t="str">
        <f>IFERROR(VLOOKUP(Tableau5[[#This Row],[Numéro]],Tableau3Bandes[],3,0),"")</f>
        <v xml:space="preserve">R1 </v>
      </c>
      <c r="O367" s="1">
        <f>IFERROR(VLOOKUP(Tableau5[[#This Row],[Numéro]],Tableau3Bandes[],4,0),"")</f>
        <v>1</v>
      </c>
      <c r="P367" s="1">
        <f>IFERROR(VLOOKUP(Tableau5[[#This Row],[Numéro]],Tableau3Bandes[],5,0),"")</f>
        <v>0.28699999999999998</v>
      </c>
      <c r="Q367" s="1">
        <f>IFERROR(VLOOKUP(Tableau5[[#This Row],[Numéro]],Tableau3Bandes[],6,0),"")</f>
        <v>0.247</v>
      </c>
      <c r="R367" s="1">
        <f>IFERROR(VLOOKUP(Tableau5[[#This Row],[Numéro]],Tableau3Bandes[],7,0),"")</f>
        <v>2025</v>
      </c>
      <c r="S367" s="28">
        <f>IFERROR(VLOOKUP(Tableau5[[#This Row],[Numéro]],TableauClass2025[],3,0),"")</f>
        <v>221</v>
      </c>
      <c r="T367" s="27" t="str">
        <f>IFERROR(VLOOKUP(Tableau5[[#This Row],[Numéro]],TableauCadre[],3,0),"")</f>
        <v/>
      </c>
      <c r="U367" s="1" t="str">
        <f>IFERROR(VLOOKUP(Tableau5[[#This Row],[Numéro]],TableauCadre[],4,0),"")</f>
        <v/>
      </c>
      <c r="V367" s="1" t="str">
        <f>IFERROR(VLOOKUP(Tableau5[[#This Row],[Numéro]],TableauCadre[],5,0),"")</f>
        <v/>
      </c>
      <c r="W367" s="1" t="str">
        <f>IFERROR(VLOOKUP(Tableau5[[#This Row],[Numéro]],TableauCadre[],6,0),"")</f>
        <v/>
      </c>
      <c r="X367" s="28" t="str">
        <f>IFERROR(VLOOKUP(Tableau5[[#This Row],[Numéro]],TableauCadre[],7,0),"")</f>
        <v/>
      </c>
    </row>
    <row r="368" spans="1:24" hidden="1" x14ac:dyDescent="0.25">
      <c r="A368" s="1" t="str">
        <f>IF(double!T365=0,"",double!T365)</f>
        <v>010101 N</v>
      </c>
      <c r="B368" s="1" t="str">
        <f>IF(Tableau5[[#This Row],[Numéro]]="","",double!U365)</f>
        <v>FOERG REMY</v>
      </c>
      <c r="C368" s="23" t="str">
        <f>double!V365</f>
        <v>01041 – COLMAR BILLARD CLUB 71</v>
      </c>
      <c r="D368" s="27" t="str">
        <f>IFERROR(VLOOKUP(Tableau5[[#This Row],[Numéro]],TableauLibre[],3,0),"")</f>
        <v>N3</v>
      </c>
      <c r="E368" s="1">
        <f>IFERROR(VLOOKUP(Tableau5[[#This Row],[Numéro]],TableauLibre[],4,0),"")</f>
        <v>1</v>
      </c>
      <c r="F368" s="1">
        <f>IFERROR(VLOOKUP(Tableau5[[#This Row],[Numéro]],TableauLibre[],5,0),"")</f>
        <v>6.03</v>
      </c>
      <c r="G368" s="1">
        <f>IFERROR(VLOOKUP(Tableau5[[#This Row],[Numéro]],TableauLibre[],6,0),"")</f>
        <v>4.83</v>
      </c>
      <c r="H368" s="28">
        <f>IFERROR(VLOOKUP(Tableau5[[#This Row],[Numéro]],TableauLibre[],7,0),"")</f>
        <v>2010</v>
      </c>
      <c r="I368" s="27" t="str">
        <f>IFERROR(VLOOKUP(Tableau5[[#This Row],[Numéro]],TableauBande[],3,0),"")</f>
        <v/>
      </c>
      <c r="J368" s="1" t="str">
        <f>IFERROR(VLOOKUP(Tableau5[[#This Row],[Numéro]],TableauBande[],4,0),"")</f>
        <v/>
      </c>
      <c r="K368" s="1" t="str">
        <f>IFERROR(VLOOKUP(Tableau5[[#This Row],[Numéro]],TableauBande[],5,0),"")</f>
        <v/>
      </c>
      <c r="L368" s="1" t="str">
        <f>IFERROR(VLOOKUP(Tableau5[[#This Row],[Numéro]],TableauBande[],6,0),"")</f>
        <v/>
      </c>
      <c r="M368" s="28" t="str">
        <f>IFERROR(VLOOKUP(Tableau5[[#This Row],[Numéro]],TableauBande[],7,0),"")</f>
        <v/>
      </c>
      <c r="N368" s="1" t="str">
        <f>IFERROR(VLOOKUP(Tableau5[[#This Row],[Numéro]],Tableau3Bandes[],3,0),"")</f>
        <v>N3</v>
      </c>
      <c r="O368" s="1">
        <f>IFERROR(VLOOKUP(Tableau5[[#This Row],[Numéro]],Tableau3Bandes[],4,0),"")</f>
        <v>1</v>
      </c>
      <c r="P368" s="1">
        <f>IFERROR(VLOOKUP(Tableau5[[#This Row],[Numéro]],Tableau3Bandes[],5,0),"")</f>
        <v>0.40100000000000002</v>
      </c>
      <c r="Q368" s="1">
        <f>IFERROR(VLOOKUP(Tableau5[[#This Row],[Numéro]],Tableau3Bandes[],6,0),"")</f>
        <v>0.34499999999999997</v>
      </c>
      <c r="R368" s="1">
        <f>IFERROR(VLOOKUP(Tableau5[[#This Row],[Numéro]],Tableau3Bandes[],7,0),"")</f>
        <v>2011</v>
      </c>
      <c r="S368" s="28" t="str">
        <f>IFERROR(VLOOKUP(Tableau5[[#This Row],[Numéro]],TableauClass2025[],3,0),"")</f>
        <v/>
      </c>
      <c r="T368" s="27" t="str">
        <f>IFERROR(VLOOKUP(Tableau5[[#This Row],[Numéro]],TableauCadre[],3,0),"")</f>
        <v/>
      </c>
      <c r="U368" s="1" t="str">
        <f>IFERROR(VLOOKUP(Tableau5[[#This Row],[Numéro]],TableauCadre[],4,0),"")</f>
        <v/>
      </c>
      <c r="V368" s="1" t="str">
        <f>IFERROR(VLOOKUP(Tableau5[[#This Row],[Numéro]],TableauCadre[],5,0),"")</f>
        <v/>
      </c>
      <c r="W368" s="1" t="str">
        <f>IFERROR(VLOOKUP(Tableau5[[#This Row],[Numéro]],TableauCadre[],6,0),"")</f>
        <v/>
      </c>
      <c r="X368" s="28" t="str">
        <f>IFERROR(VLOOKUP(Tableau5[[#This Row],[Numéro]],TableauCadre[],7,0),"")</f>
        <v/>
      </c>
    </row>
    <row r="369" spans="1:24" hidden="1" x14ac:dyDescent="0.25">
      <c r="A369" s="1" t="str">
        <f>IF(double!T366=0,"",double!T366)</f>
        <v>140271 B</v>
      </c>
      <c r="B369" s="1" t="str">
        <f>IF(Tableau5[[#This Row],[Numéro]]="","",double!U366)</f>
        <v>FOISSY JOEL</v>
      </c>
      <c r="C369" s="23" t="str">
        <f>double!V366</f>
        <v>05040 – EPERNAY BILLARD CLUB</v>
      </c>
      <c r="D369" s="27" t="str">
        <f>IFERROR(VLOOKUP(Tableau5[[#This Row],[Numéro]],TableauLibre[],3,0),"")</f>
        <v>R3</v>
      </c>
      <c r="E369" s="1">
        <f>IFERROR(VLOOKUP(Tableau5[[#This Row],[Numéro]],TableauLibre[],4,0),"")</f>
        <v>1</v>
      </c>
      <c r="F369" s="1">
        <f>IFERROR(VLOOKUP(Tableau5[[#This Row],[Numéro]],TableauLibre[],5,0),"")</f>
        <v>1.42</v>
      </c>
      <c r="G369" s="1">
        <f>IFERROR(VLOOKUP(Tableau5[[#This Row],[Numéro]],TableauLibre[],6,0),"")</f>
        <v>1.1299999999999999</v>
      </c>
      <c r="H369" s="28">
        <f>IFERROR(VLOOKUP(Tableau5[[#This Row],[Numéro]],TableauLibre[],7,0),"")</f>
        <v>2025</v>
      </c>
      <c r="I369" s="27" t="str">
        <f>IFERROR(VLOOKUP(Tableau5[[#This Row],[Numéro]],TableauBande[],3,0),"")</f>
        <v xml:space="preserve">R2 </v>
      </c>
      <c r="J369" s="1">
        <f>IFERROR(VLOOKUP(Tableau5[[#This Row],[Numéro]],TableauBande[],4,0),"")</f>
        <v>1</v>
      </c>
      <c r="K369" s="1">
        <f>IFERROR(VLOOKUP(Tableau5[[#This Row],[Numéro]],TableauBande[],5,0),"")</f>
        <v>0.79</v>
      </c>
      <c r="L369" s="1">
        <f>IFERROR(VLOOKUP(Tableau5[[#This Row],[Numéro]],TableauBande[],6,0),"")</f>
        <v>0.7</v>
      </c>
      <c r="M369" s="28">
        <f>IFERROR(VLOOKUP(Tableau5[[#This Row],[Numéro]],TableauBande[],7,0),"")</f>
        <v>2025</v>
      </c>
      <c r="N369" s="1" t="str">
        <f>IFERROR(VLOOKUP(Tableau5[[#This Row],[Numéro]],Tableau3Bandes[],3,0),"")</f>
        <v/>
      </c>
      <c r="O369" s="1" t="str">
        <f>IFERROR(VLOOKUP(Tableau5[[#This Row],[Numéro]],Tableau3Bandes[],4,0),"")</f>
        <v/>
      </c>
      <c r="P369" s="1" t="str">
        <f>IFERROR(VLOOKUP(Tableau5[[#This Row],[Numéro]],Tableau3Bandes[],5,0),"")</f>
        <v/>
      </c>
      <c r="Q369" s="1" t="str">
        <f>IFERROR(VLOOKUP(Tableau5[[#This Row],[Numéro]],Tableau3Bandes[],6,0),"")</f>
        <v/>
      </c>
      <c r="R369" s="1" t="str">
        <f>IFERROR(VLOOKUP(Tableau5[[#This Row],[Numéro]],Tableau3Bandes[],7,0),"")</f>
        <v/>
      </c>
      <c r="S369" s="28" t="str">
        <f>IFERROR(VLOOKUP(Tableau5[[#This Row],[Numéro]],TableauClass2025[],3,0),"")</f>
        <v/>
      </c>
      <c r="T369" s="27" t="str">
        <f>IFERROR(VLOOKUP(Tableau5[[#This Row],[Numéro]],TableauCadre[],3,0),"")</f>
        <v/>
      </c>
      <c r="U369" s="1" t="str">
        <f>IFERROR(VLOOKUP(Tableau5[[#This Row],[Numéro]],TableauCadre[],4,0),"")</f>
        <v/>
      </c>
      <c r="V369" s="1" t="str">
        <f>IFERROR(VLOOKUP(Tableau5[[#This Row],[Numéro]],TableauCadre[],5,0),"")</f>
        <v/>
      </c>
      <c r="W369" s="1" t="str">
        <f>IFERROR(VLOOKUP(Tableau5[[#This Row],[Numéro]],TableauCadre[],6,0),"")</f>
        <v/>
      </c>
      <c r="X369" s="28" t="str">
        <f>IFERROR(VLOOKUP(Tableau5[[#This Row],[Numéro]],TableauCadre[],7,0),"")</f>
        <v/>
      </c>
    </row>
    <row r="370" spans="1:24" hidden="1" x14ac:dyDescent="0.25">
      <c r="A370" s="1" t="str">
        <f>IF(double!T367=0,"",double!T367)</f>
        <v>011457 R</v>
      </c>
      <c r="B370" s="1" t="str">
        <f>IF(Tableau5[[#This Row],[Numéro]]="","",double!U367)</f>
        <v>FORLEN BERTRAND</v>
      </c>
      <c r="C370" s="23" t="str">
        <f>double!V367</f>
        <v>01070 – FCM BILLARD</v>
      </c>
      <c r="D370" s="27" t="str">
        <f>IFERROR(VLOOKUP(Tableau5[[#This Row],[Numéro]],TableauLibre[],3,0),"")</f>
        <v>R2</v>
      </c>
      <c r="E370" s="1">
        <f>IFERROR(VLOOKUP(Tableau5[[#This Row],[Numéro]],TableauLibre[],4,0),"")</f>
        <v>1</v>
      </c>
      <c r="F370" s="1">
        <f>IFERROR(VLOOKUP(Tableau5[[#This Row],[Numéro]],TableauLibre[],5,0),"")</f>
        <v>2.97</v>
      </c>
      <c r="G370" s="1">
        <f>IFERROR(VLOOKUP(Tableau5[[#This Row],[Numéro]],TableauLibre[],6,0),"")</f>
        <v>2.38</v>
      </c>
      <c r="H370" s="28">
        <f>IFERROR(VLOOKUP(Tableau5[[#This Row],[Numéro]],TableauLibre[],7,0),"")</f>
        <v>2025</v>
      </c>
      <c r="I370" s="27" t="str">
        <f>IFERROR(VLOOKUP(Tableau5[[#This Row],[Numéro]],TableauBande[],3,0),"")</f>
        <v>R1</v>
      </c>
      <c r="J370" s="1">
        <f>IFERROR(VLOOKUP(Tableau5[[#This Row],[Numéro]],TableauBande[],4,0),"")</f>
        <v>1</v>
      </c>
      <c r="K370" s="1">
        <f>IFERROR(VLOOKUP(Tableau5[[#This Row],[Numéro]],TableauBande[],5,0),"")</f>
        <v>1.44</v>
      </c>
      <c r="L370" s="1">
        <f>IFERROR(VLOOKUP(Tableau5[[#This Row],[Numéro]],TableauBande[],6,0),"")</f>
        <v>1.28</v>
      </c>
      <c r="M370" s="28">
        <f>IFERROR(VLOOKUP(Tableau5[[#This Row],[Numéro]],TableauBande[],7,0),"")</f>
        <v>2025</v>
      </c>
      <c r="N370" s="1" t="str">
        <f>IFERROR(VLOOKUP(Tableau5[[#This Row],[Numéro]],Tableau3Bandes[],3,0),"")</f>
        <v>R1</v>
      </c>
      <c r="O370" s="1">
        <f>IFERROR(VLOOKUP(Tableau5[[#This Row],[Numéro]],Tableau3Bandes[],4,0),"")</f>
        <v>1</v>
      </c>
      <c r="P370" s="1">
        <f>IFERROR(VLOOKUP(Tableau5[[#This Row],[Numéro]],Tableau3Bandes[],5,0),"")</f>
        <v>0.308</v>
      </c>
      <c r="Q370" s="1">
        <f>IFERROR(VLOOKUP(Tableau5[[#This Row],[Numéro]],Tableau3Bandes[],6,0),"")</f>
        <v>0.26500000000000001</v>
      </c>
      <c r="R370" s="1">
        <f>IFERROR(VLOOKUP(Tableau5[[#This Row],[Numéro]],Tableau3Bandes[],7,0),"")</f>
        <v>2009</v>
      </c>
      <c r="S370" s="28" t="str">
        <f>IFERROR(VLOOKUP(Tableau5[[#This Row],[Numéro]],TableauClass2025[],3,0),"")</f>
        <v/>
      </c>
      <c r="T370" s="27" t="str">
        <f>IFERROR(VLOOKUP(Tableau5[[#This Row],[Numéro]],TableauCadre[],3,0),"")</f>
        <v>R1</v>
      </c>
      <c r="U370" s="1">
        <f>IFERROR(VLOOKUP(Tableau5[[#This Row],[Numéro]],TableauCadre[],4,0),"")</f>
        <v>1</v>
      </c>
      <c r="V370" s="1">
        <f>IFERROR(VLOOKUP(Tableau5[[#This Row],[Numéro]],TableauCadre[],5,0),"")</f>
        <v>2.84</v>
      </c>
      <c r="W370" s="1">
        <f>IFERROR(VLOOKUP(Tableau5[[#This Row],[Numéro]],TableauCadre[],6,0),"")</f>
        <v>2.27</v>
      </c>
      <c r="X370" s="28">
        <f>IFERROR(VLOOKUP(Tableau5[[#This Row],[Numéro]],TableauCadre[],7,0),"")</f>
        <v>2025</v>
      </c>
    </row>
    <row r="371" spans="1:24" hidden="1" x14ac:dyDescent="0.25">
      <c r="A371" s="1" t="str">
        <f>IF(double!T368=0,"",double!T368)</f>
        <v>163533 D</v>
      </c>
      <c r="B371" s="1" t="str">
        <f>IF(Tableau5[[#This Row],[Numéro]]="","",double!U368)</f>
        <v>FORTIN ANTOINE</v>
      </c>
      <c r="C371" s="23" t="str">
        <f>double!V368</f>
        <v>11055 – BILLARD CLUB TOULOIS</v>
      </c>
      <c r="D371" s="27" t="str">
        <f>IFERROR(VLOOKUP(Tableau5[[#This Row],[Numéro]],TableauLibre[],3,0),"")</f>
        <v>R4</v>
      </c>
      <c r="E371" s="1">
        <f>IFERROR(VLOOKUP(Tableau5[[#This Row],[Numéro]],TableauLibre[],4,0),"")</f>
        <v>1</v>
      </c>
      <c r="F371" s="1">
        <f>IFERROR(VLOOKUP(Tableau5[[#This Row],[Numéro]],TableauLibre[],5,0),"")</f>
        <v>0.57999999999999996</v>
      </c>
      <c r="G371" s="1">
        <f>IFERROR(VLOOKUP(Tableau5[[#This Row],[Numéro]],TableauLibre[],6,0),"")</f>
        <v>0.47</v>
      </c>
      <c r="H371" s="28">
        <f>IFERROR(VLOOKUP(Tableau5[[#This Row],[Numéro]],TableauLibre[],7,0),"")</f>
        <v>2025</v>
      </c>
      <c r="I371" s="27" t="str">
        <f>IFERROR(VLOOKUP(Tableau5[[#This Row],[Numéro]],TableauBande[],3,0),"")</f>
        <v/>
      </c>
      <c r="J371" s="1" t="str">
        <f>IFERROR(VLOOKUP(Tableau5[[#This Row],[Numéro]],TableauBande[],4,0),"")</f>
        <v/>
      </c>
      <c r="K371" s="1" t="str">
        <f>IFERROR(VLOOKUP(Tableau5[[#This Row],[Numéro]],TableauBande[],5,0),"")</f>
        <v/>
      </c>
      <c r="L371" s="1" t="str">
        <f>IFERROR(VLOOKUP(Tableau5[[#This Row],[Numéro]],TableauBande[],6,0),"")</f>
        <v/>
      </c>
      <c r="M371" s="28" t="str">
        <f>IFERROR(VLOOKUP(Tableau5[[#This Row],[Numéro]],TableauBande[],7,0),"")</f>
        <v/>
      </c>
      <c r="N371" s="1" t="str">
        <f>IFERROR(VLOOKUP(Tableau5[[#This Row],[Numéro]],Tableau3Bandes[],3,0),"")</f>
        <v/>
      </c>
      <c r="O371" s="1" t="str">
        <f>IFERROR(VLOOKUP(Tableau5[[#This Row],[Numéro]],Tableau3Bandes[],4,0),"")</f>
        <v/>
      </c>
      <c r="P371" s="1" t="str">
        <f>IFERROR(VLOOKUP(Tableau5[[#This Row],[Numéro]],Tableau3Bandes[],5,0),"")</f>
        <v/>
      </c>
      <c r="Q371" s="1" t="str">
        <f>IFERROR(VLOOKUP(Tableau5[[#This Row],[Numéro]],Tableau3Bandes[],6,0),"")</f>
        <v/>
      </c>
      <c r="R371" s="1" t="str">
        <f>IFERROR(VLOOKUP(Tableau5[[#This Row],[Numéro]],Tableau3Bandes[],7,0),"")</f>
        <v/>
      </c>
      <c r="S371" s="28" t="str">
        <f>IFERROR(VLOOKUP(Tableau5[[#This Row],[Numéro]],TableauClass2025[],3,0),"")</f>
        <v/>
      </c>
      <c r="T371" s="27" t="str">
        <f>IFERROR(VLOOKUP(Tableau5[[#This Row],[Numéro]],TableauCadre[],3,0),"")</f>
        <v/>
      </c>
      <c r="U371" s="1" t="str">
        <f>IFERROR(VLOOKUP(Tableau5[[#This Row],[Numéro]],TableauCadre[],4,0),"")</f>
        <v/>
      </c>
      <c r="V371" s="1" t="str">
        <f>IFERROR(VLOOKUP(Tableau5[[#This Row],[Numéro]],TableauCadre[],5,0),"")</f>
        <v/>
      </c>
      <c r="W371" s="1" t="str">
        <f>IFERROR(VLOOKUP(Tableau5[[#This Row],[Numéro]],TableauCadre[],6,0),"")</f>
        <v/>
      </c>
      <c r="X371" s="28" t="str">
        <f>IFERROR(VLOOKUP(Tableau5[[#This Row],[Numéro]],TableauCadre[],7,0),"")</f>
        <v/>
      </c>
    </row>
    <row r="372" spans="1:24" hidden="1" x14ac:dyDescent="0.25">
      <c r="A372" s="1" t="str">
        <f>IF(double!T369=0,"",double!T369)</f>
        <v>011771 T</v>
      </c>
      <c r="B372" s="1" t="str">
        <f>IF(Tableau5[[#This Row],[Numéro]]="","",double!U369)</f>
        <v>FOURMET SEBASTIEN</v>
      </c>
      <c r="C372" s="23" t="str">
        <f>double!V369</f>
        <v>05041 – BILLARD CLUB DE GRAUVES</v>
      </c>
      <c r="D372" s="27" t="str">
        <f>IFERROR(VLOOKUP(Tableau5[[#This Row],[Numéro]],TableauLibre[],3,0),"")</f>
        <v xml:space="preserve">R1 </v>
      </c>
      <c r="E372" s="1">
        <f>IFERROR(VLOOKUP(Tableau5[[#This Row],[Numéro]],TableauLibre[],4,0),"")</f>
        <v>1</v>
      </c>
      <c r="F372" s="1">
        <f>IFERROR(VLOOKUP(Tableau5[[#This Row],[Numéro]],TableauLibre[],5,0),"")</f>
        <v>5.36</v>
      </c>
      <c r="G372" s="1">
        <f>IFERROR(VLOOKUP(Tableau5[[#This Row],[Numéro]],TableauLibre[],6,0),"")</f>
        <v>4.29</v>
      </c>
      <c r="H372" s="28">
        <f>IFERROR(VLOOKUP(Tableau5[[#This Row],[Numéro]],TableauLibre[],7,0),"")</f>
        <v>2025</v>
      </c>
      <c r="I372" s="27" t="str">
        <f>IFERROR(VLOOKUP(Tableau5[[#This Row],[Numéro]],TableauBande[],3,0),"")</f>
        <v xml:space="preserve">N2 </v>
      </c>
      <c r="J372" s="1">
        <f>IFERROR(VLOOKUP(Tableau5[[#This Row],[Numéro]],TableauBande[],4,0),"")</f>
        <v>1</v>
      </c>
      <c r="K372" s="1" t="str">
        <f>IFERROR(VLOOKUP(Tableau5[[#This Row],[Numéro]],TableauBande[],5,0),"")</f>
        <v>—</v>
      </c>
      <c r="L372" s="1">
        <f>IFERROR(VLOOKUP(Tableau5[[#This Row],[Numéro]],TableauBande[],6,0),"")</f>
        <v>2.59</v>
      </c>
      <c r="M372" s="28">
        <f>IFERROR(VLOOKUP(Tableau5[[#This Row],[Numéro]],TableauBande[],7,0),"")</f>
        <v>2025</v>
      </c>
      <c r="N372" s="1" t="str">
        <f>IFERROR(VLOOKUP(Tableau5[[#This Row],[Numéro]],Tableau3Bandes[],3,0),"")</f>
        <v xml:space="preserve">N2 </v>
      </c>
      <c r="O372" s="1">
        <f>IFERROR(VLOOKUP(Tableau5[[#This Row],[Numéro]],Tableau3Bandes[],4,0),"")</f>
        <v>1</v>
      </c>
      <c r="P372" s="1" t="str">
        <f>IFERROR(VLOOKUP(Tableau5[[#This Row],[Numéro]],Tableau3Bandes[],5,0),"")</f>
        <v>—</v>
      </c>
      <c r="Q372" s="1">
        <f>IFERROR(VLOOKUP(Tableau5[[#This Row],[Numéro]],Tableau3Bandes[],6,0),"")</f>
        <v>0.69</v>
      </c>
      <c r="R372" s="1">
        <f>IFERROR(VLOOKUP(Tableau5[[#This Row],[Numéro]],Tableau3Bandes[],7,0),"")</f>
        <v>2025</v>
      </c>
      <c r="S372" s="28">
        <f>IFERROR(VLOOKUP(Tableau5[[#This Row],[Numéro]],TableauClass2025[],3,0),"")</f>
        <v>697</v>
      </c>
      <c r="T372" s="27" t="str">
        <f>IFERROR(VLOOKUP(Tableau5[[#This Row],[Numéro]],TableauCadre[],3,0),"")</f>
        <v>N3</v>
      </c>
      <c r="U372" s="1">
        <f>IFERROR(VLOOKUP(Tableau5[[#This Row],[Numéro]],TableauCadre[],4,0),"")</f>
        <v>1</v>
      </c>
      <c r="V372" s="1">
        <f>IFERROR(VLOOKUP(Tableau5[[#This Row],[Numéro]],TableauCadre[],5,0),"")</f>
        <v>5.67</v>
      </c>
      <c r="W372" s="1">
        <f>IFERROR(VLOOKUP(Tableau5[[#This Row],[Numéro]],TableauCadre[],6,0),"")</f>
        <v>4.54</v>
      </c>
      <c r="X372" s="28">
        <f>IFERROR(VLOOKUP(Tableau5[[#This Row],[Numéro]],TableauCadre[],7,0),"")</f>
        <v>2025</v>
      </c>
    </row>
    <row r="373" spans="1:24" hidden="1" x14ac:dyDescent="0.25">
      <c r="A373" s="1" t="str">
        <f>IF(double!T370=0,"",double!T370)</f>
        <v>011772 U</v>
      </c>
      <c r="B373" s="1" t="str">
        <f>IF(Tableau5[[#This Row],[Numéro]]="","",double!U370)</f>
        <v>FOURMET THIERRY</v>
      </c>
      <c r="C373" s="23" t="str">
        <f>double!V370</f>
        <v>05043 – ACAD. TAPIS VERT DE REIMS</v>
      </c>
      <c r="D373" s="27" t="str">
        <f>IFERROR(VLOOKUP(Tableau5[[#This Row],[Numéro]],TableauLibre[],3,0),"")</f>
        <v xml:space="preserve">N2 </v>
      </c>
      <c r="E373" s="1">
        <f>IFERROR(VLOOKUP(Tableau5[[#This Row],[Numéro]],TableauLibre[],4,0),"")</f>
        <v>1</v>
      </c>
      <c r="F373" s="1" t="str">
        <f>IFERROR(VLOOKUP(Tableau5[[#This Row],[Numéro]],TableauLibre[],5,0),"")</f>
        <v>—</v>
      </c>
      <c r="G373" s="1">
        <f>IFERROR(VLOOKUP(Tableau5[[#This Row],[Numéro]],TableauLibre[],6,0),"")</f>
        <v>8.7200000000000006</v>
      </c>
      <c r="H373" s="28">
        <f>IFERROR(VLOOKUP(Tableau5[[#This Row],[Numéro]],TableauLibre[],7,0),"")</f>
        <v>2025</v>
      </c>
      <c r="I373" s="27" t="str">
        <f>IFERROR(VLOOKUP(Tableau5[[#This Row],[Numéro]],TableauBande[],3,0),"")</f>
        <v xml:space="preserve">N2 </v>
      </c>
      <c r="J373" s="1">
        <f>IFERROR(VLOOKUP(Tableau5[[#This Row],[Numéro]],TableauBande[],4,0),"")</f>
        <v>1</v>
      </c>
      <c r="K373" s="1" t="str">
        <f>IFERROR(VLOOKUP(Tableau5[[#This Row],[Numéro]],TableauBande[],5,0),"")</f>
        <v>—</v>
      </c>
      <c r="L373" s="1">
        <f>IFERROR(VLOOKUP(Tableau5[[#This Row],[Numéro]],TableauBande[],6,0),"")</f>
        <v>2.92</v>
      </c>
      <c r="M373" s="28">
        <f>IFERROR(VLOOKUP(Tableau5[[#This Row],[Numéro]],TableauBande[],7,0),"")</f>
        <v>2025</v>
      </c>
      <c r="N373" s="1" t="str">
        <f>IFERROR(VLOOKUP(Tableau5[[#This Row],[Numéro]],Tableau3Bandes[],3,0),"")</f>
        <v>N2</v>
      </c>
      <c r="O373" s="1">
        <f>IFERROR(VLOOKUP(Tableau5[[#This Row],[Numéro]],Tableau3Bandes[],4,0),"")</f>
        <v>1</v>
      </c>
      <c r="P373" s="1" t="str">
        <f>IFERROR(VLOOKUP(Tableau5[[#This Row],[Numéro]],Tableau3Bandes[],5,0),"")</f>
        <v>—</v>
      </c>
      <c r="Q373" s="1">
        <f>IFERROR(VLOOKUP(Tableau5[[#This Row],[Numéro]],Tableau3Bandes[],6,0),"")</f>
        <v>0.503</v>
      </c>
      <c r="R373" s="1">
        <f>IFERROR(VLOOKUP(Tableau5[[#This Row],[Numéro]],Tableau3Bandes[],7,0),"")</f>
        <v>2025</v>
      </c>
      <c r="S373" s="28">
        <f>IFERROR(VLOOKUP(Tableau5[[#This Row],[Numéro]],TableauClass2025[],3,0),"")</f>
        <v>611</v>
      </c>
      <c r="T373" s="27" t="str">
        <f>IFERROR(VLOOKUP(Tableau5[[#This Row],[Numéro]],TableauCadre[],3,0),"")</f>
        <v>N2</v>
      </c>
      <c r="U373" s="1">
        <f>IFERROR(VLOOKUP(Tableau5[[#This Row],[Numéro]],TableauCadre[],4,0),"")</f>
        <v>1</v>
      </c>
      <c r="V373" s="1" t="str">
        <f>IFERROR(VLOOKUP(Tableau5[[#This Row],[Numéro]],TableauCadre[],5,0),"")</f>
        <v>—</v>
      </c>
      <c r="W373" s="1">
        <f>IFERROR(VLOOKUP(Tableau5[[#This Row],[Numéro]],TableauCadre[],6,0),"")</f>
        <v>7.17</v>
      </c>
      <c r="X373" s="28">
        <f>IFERROR(VLOOKUP(Tableau5[[#This Row],[Numéro]],TableauCadre[],7,0),"")</f>
        <v>2025</v>
      </c>
    </row>
    <row r="374" spans="1:24" hidden="1" x14ac:dyDescent="0.25">
      <c r="A374" s="1" t="str">
        <f>IF(double!T371=0,"",double!T371)</f>
        <v>168967 K</v>
      </c>
      <c r="B374" s="1" t="str">
        <f>IF(Tableau5[[#This Row],[Numéro]]="","",double!U371)</f>
        <v>FOURNIER DAVID</v>
      </c>
      <c r="C374" s="23" t="str">
        <f>double!V371</f>
        <v>11022 – ACADEMIE DE BILLARD SAINT-MAX / NANCY</v>
      </c>
      <c r="D374" s="27" t="str">
        <f>IFERROR(VLOOKUP(Tableau5[[#This Row],[Numéro]],TableauLibre[],3,0),"")</f>
        <v>R3</v>
      </c>
      <c r="E374" s="1">
        <f>IFERROR(VLOOKUP(Tableau5[[#This Row],[Numéro]],TableauLibre[],4,0),"")</f>
        <v>1</v>
      </c>
      <c r="F374" s="1">
        <f>IFERROR(VLOOKUP(Tableau5[[#This Row],[Numéro]],TableauLibre[],5,0),"")</f>
        <v>1.59</v>
      </c>
      <c r="G374" s="1">
        <f>IFERROR(VLOOKUP(Tableau5[[#This Row],[Numéro]],TableauLibre[],6,0),"")</f>
        <v>1.27</v>
      </c>
      <c r="H374" s="28">
        <f>IFERROR(VLOOKUP(Tableau5[[#This Row],[Numéro]],TableauLibre[],7,0),"")</f>
        <v>2025</v>
      </c>
      <c r="I374" s="27" t="str">
        <f>IFERROR(VLOOKUP(Tableau5[[#This Row],[Numéro]],TableauBande[],3,0),"")</f>
        <v>R2</v>
      </c>
      <c r="J374" s="1">
        <f>IFERROR(VLOOKUP(Tableau5[[#This Row],[Numéro]],TableauBande[],4,0),"")</f>
        <v>1</v>
      </c>
      <c r="K374" s="1">
        <f>IFERROR(VLOOKUP(Tableau5[[#This Row],[Numéro]],TableauBande[],5,0),"")</f>
        <v>0.91</v>
      </c>
      <c r="L374" s="1">
        <f>IFERROR(VLOOKUP(Tableau5[[#This Row],[Numéro]],TableauBande[],6,0),"")</f>
        <v>0.81</v>
      </c>
      <c r="M374" s="28">
        <f>IFERROR(VLOOKUP(Tableau5[[#This Row],[Numéro]],TableauBande[],7,0),"")</f>
        <v>2025</v>
      </c>
      <c r="N374" s="1" t="str">
        <f>IFERROR(VLOOKUP(Tableau5[[#This Row],[Numéro]],Tableau3Bandes[],3,0),"")</f>
        <v/>
      </c>
      <c r="O374" s="1" t="str">
        <f>IFERROR(VLOOKUP(Tableau5[[#This Row],[Numéro]],Tableau3Bandes[],4,0),"")</f>
        <v/>
      </c>
      <c r="P374" s="1" t="str">
        <f>IFERROR(VLOOKUP(Tableau5[[#This Row],[Numéro]],Tableau3Bandes[],5,0),"")</f>
        <v/>
      </c>
      <c r="Q374" s="1" t="str">
        <f>IFERROR(VLOOKUP(Tableau5[[#This Row],[Numéro]],Tableau3Bandes[],6,0),"")</f>
        <v/>
      </c>
      <c r="R374" s="1" t="str">
        <f>IFERROR(VLOOKUP(Tableau5[[#This Row],[Numéro]],Tableau3Bandes[],7,0),"")</f>
        <v/>
      </c>
      <c r="S374" s="28" t="str">
        <f>IFERROR(VLOOKUP(Tableau5[[#This Row],[Numéro]],TableauClass2025[],3,0),"")</f>
        <v/>
      </c>
      <c r="T374" s="27" t="str">
        <f>IFERROR(VLOOKUP(Tableau5[[#This Row],[Numéro]],TableauCadre[],3,0),"")</f>
        <v/>
      </c>
      <c r="U374" s="1" t="str">
        <f>IFERROR(VLOOKUP(Tableau5[[#This Row],[Numéro]],TableauCadre[],4,0),"")</f>
        <v/>
      </c>
      <c r="V374" s="1" t="str">
        <f>IFERROR(VLOOKUP(Tableau5[[#This Row],[Numéro]],TableauCadre[],5,0),"")</f>
        <v/>
      </c>
      <c r="W374" s="1" t="str">
        <f>IFERROR(VLOOKUP(Tableau5[[#This Row],[Numéro]],TableauCadre[],6,0),"")</f>
        <v/>
      </c>
      <c r="X374" s="28" t="str">
        <f>IFERROR(VLOOKUP(Tableau5[[#This Row],[Numéro]],TableauCadre[],7,0),"")</f>
        <v/>
      </c>
    </row>
    <row r="375" spans="1:24" hidden="1" x14ac:dyDescent="0.25">
      <c r="A375" s="1" t="str">
        <f>IF(double!T372=0,"",double!T372)</f>
        <v>133013 X</v>
      </c>
      <c r="B375" s="1" t="str">
        <f>IF(Tableau5[[#This Row],[Numéro]]="","",double!U372)</f>
        <v>FOURNIER JACQUES</v>
      </c>
      <c r="C375" s="23" t="str">
        <f>double!V372</f>
        <v>05043 – ACAD. TAPIS VERT DE REIMS</v>
      </c>
      <c r="D375" s="27" t="str">
        <f>IFERROR(VLOOKUP(Tableau5[[#This Row],[Numéro]],TableauLibre[],3,0),"")</f>
        <v>R3</v>
      </c>
      <c r="E375" s="1">
        <f>IFERROR(VLOOKUP(Tableau5[[#This Row],[Numéro]],TableauLibre[],4,0),"")</f>
        <v>1</v>
      </c>
      <c r="F375" s="1">
        <f>IFERROR(VLOOKUP(Tableau5[[#This Row],[Numéro]],TableauLibre[],5,0),"")</f>
        <v>1.85</v>
      </c>
      <c r="G375" s="1">
        <f>IFERROR(VLOOKUP(Tableau5[[#This Row],[Numéro]],TableauLibre[],6,0),"")</f>
        <v>1.48</v>
      </c>
      <c r="H375" s="28">
        <f>IFERROR(VLOOKUP(Tableau5[[#This Row],[Numéro]],TableauLibre[],7,0),"")</f>
        <v>2020</v>
      </c>
      <c r="I375" s="27" t="str">
        <f>IFERROR(VLOOKUP(Tableau5[[#This Row],[Numéro]],TableauBande[],3,0),"")</f>
        <v/>
      </c>
      <c r="J375" s="1" t="str">
        <f>IFERROR(VLOOKUP(Tableau5[[#This Row],[Numéro]],TableauBande[],4,0),"")</f>
        <v/>
      </c>
      <c r="K375" s="1" t="str">
        <f>IFERROR(VLOOKUP(Tableau5[[#This Row],[Numéro]],TableauBande[],5,0),"")</f>
        <v/>
      </c>
      <c r="L375" s="1" t="str">
        <f>IFERROR(VLOOKUP(Tableau5[[#This Row],[Numéro]],TableauBande[],6,0),"")</f>
        <v/>
      </c>
      <c r="M375" s="28" t="str">
        <f>IFERROR(VLOOKUP(Tableau5[[#This Row],[Numéro]],TableauBande[],7,0),"")</f>
        <v/>
      </c>
      <c r="N375" s="1" t="str">
        <f>IFERROR(VLOOKUP(Tableau5[[#This Row],[Numéro]],Tableau3Bandes[],3,0),"")</f>
        <v/>
      </c>
      <c r="O375" s="1" t="str">
        <f>IFERROR(VLOOKUP(Tableau5[[#This Row],[Numéro]],Tableau3Bandes[],4,0),"")</f>
        <v/>
      </c>
      <c r="P375" s="1" t="str">
        <f>IFERROR(VLOOKUP(Tableau5[[#This Row],[Numéro]],Tableau3Bandes[],5,0),"")</f>
        <v/>
      </c>
      <c r="Q375" s="1" t="str">
        <f>IFERROR(VLOOKUP(Tableau5[[#This Row],[Numéro]],Tableau3Bandes[],6,0),"")</f>
        <v/>
      </c>
      <c r="R375" s="1" t="str">
        <f>IFERROR(VLOOKUP(Tableau5[[#This Row],[Numéro]],Tableau3Bandes[],7,0),"")</f>
        <v/>
      </c>
      <c r="S375" s="28" t="str">
        <f>IFERROR(VLOOKUP(Tableau5[[#This Row],[Numéro]],TableauClass2025[],3,0),"")</f>
        <v/>
      </c>
      <c r="T375" s="27" t="str">
        <f>IFERROR(VLOOKUP(Tableau5[[#This Row],[Numéro]],TableauCadre[],3,0),"")</f>
        <v/>
      </c>
      <c r="U375" s="1" t="str">
        <f>IFERROR(VLOOKUP(Tableau5[[#This Row],[Numéro]],TableauCadre[],4,0),"")</f>
        <v/>
      </c>
      <c r="V375" s="1" t="str">
        <f>IFERROR(VLOOKUP(Tableau5[[#This Row],[Numéro]],TableauCadre[],5,0),"")</f>
        <v/>
      </c>
      <c r="W375" s="1" t="str">
        <f>IFERROR(VLOOKUP(Tableau5[[#This Row],[Numéro]],TableauCadre[],6,0),"")</f>
        <v/>
      </c>
      <c r="X375" s="28" t="str">
        <f>IFERROR(VLOOKUP(Tableau5[[#This Row],[Numéro]],TableauCadre[],7,0),"")</f>
        <v/>
      </c>
    </row>
    <row r="376" spans="1:24" hidden="1" x14ac:dyDescent="0.25">
      <c r="A376" s="1" t="str">
        <f>IF(double!T373=0,"",double!T373)</f>
        <v>159501 W</v>
      </c>
      <c r="B376" s="1" t="str">
        <f>IF(Tableau5[[#This Row],[Numéro]]="","",double!U373)</f>
        <v>FOY HUBERT</v>
      </c>
      <c r="C376" s="23" t="str">
        <f>double!V373</f>
        <v>11034 – BILLARD CLUB EPINAL</v>
      </c>
      <c r="D376" s="27" t="str">
        <f>IFERROR(VLOOKUP(Tableau5[[#This Row],[Numéro]],TableauLibre[],3,0),"")</f>
        <v>R4</v>
      </c>
      <c r="E376" s="1">
        <f>IFERROR(VLOOKUP(Tableau5[[#This Row],[Numéro]],TableauLibre[],4,0),"")</f>
        <v>1</v>
      </c>
      <c r="F376" s="1">
        <f>IFERROR(VLOOKUP(Tableau5[[#This Row],[Numéro]],TableauLibre[],5,0),"")</f>
        <v>0.54</v>
      </c>
      <c r="G376" s="1">
        <f>IFERROR(VLOOKUP(Tableau5[[#This Row],[Numéro]],TableauLibre[],6,0),"")</f>
        <v>0.43</v>
      </c>
      <c r="H376" s="28">
        <f>IFERROR(VLOOKUP(Tableau5[[#This Row],[Numéro]],TableauLibre[],7,0),"")</f>
        <v>2020</v>
      </c>
      <c r="I376" s="27" t="str">
        <f>IFERROR(VLOOKUP(Tableau5[[#This Row],[Numéro]],TableauBande[],3,0),"")</f>
        <v/>
      </c>
      <c r="J376" s="1" t="str">
        <f>IFERROR(VLOOKUP(Tableau5[[#This Row],[Numéro]],TableauBande[],4,0),"")</f>
        <v/>
      </c>
      <c r="K376" s="1" t="str">
        <f>IFERROR(VLOOKUP(Tableau5[[#This Row],[Numéro]],TableauBande[],5,0),"")</f>
        <v/>
      </c>
      <c r="L376" s="1" t="str">
        <f>IFERROR(VLOOKUP(Tableau5[[#This Row],[Numéro]],TableauBande[],6,0),"")</f>
        <v/>
      </c>
      <c r="M376" s="28" t="str">
        <f>IFERROR(VLOOKUP(Tableau5[[#This Row],[Numéro]],TableauBande[],7,0),"")</f>
        <v/>
      </c>
      <c r="N376" s="1" t="str">
        <f>IFERROR(VLOOKUP(Tableau5[[#This Row],[Numéro]],Tableau3Bandes[],3,0),"")</f>
        <v/>
      </c>
      <c r="O376" s="1" t="str">
        <f>IFERROR(VLOOKUP(Tableau5[[#This Row],[Numéro]],Tableau3Bandes[],4,0),"")</f>
        <v/>
      </c>
      <c r="P376" s="1" t="str">
        <f>IFERROR(VLOOKUP(Tableau5[[#This Row],[Numéro]],Tableau3Bandes[],5,0),"")</f>
        <v/>
      </c>
      <c r="Q376" s="1" t="str">
        <f>IFERROR(VLOOKUP(Tableau5[[#This Row],[Numéro]],Tableau3Bandes[],6,0),"")</f>
        <v/>
      </c>
      <c r="R376" s="1" t="str">
        <f>IFERROR(VLOOKUP(Tableau5[[#This Row],[Numéro]],Tableau3Bandes[],7,0),"")</f>
        <v/>
      </c>
      <c r="S376" s="28" t="str">
        <f>IFERROR(VLOOKUP(Tableau5[[#This Row],[Numéro]],TableauClass2025[],3,0),"")</f>
        <v/>
      </c>
      <c r="T376" s="27" t="str">
        <f>IFERROR(VLOOKUP(Tableau5[[#This Row],[Numéro]],TableauCadre[],3,0),"")</f>
        <v/>
      </c>
      <c r="U376" s="1" t="str">
        <f>IFERROR(VLOOKUP(Tableau5[[#This Row],[Numéro]],TableauCadre[],4,0),"")</f>
        <v/>
      </c>
      <c r="V376" s="1" t="str">
        <f>IFERROR(VLOOKUP(Tableau5[[#This Row],[Numéro]],TableauCadre[],5,0),"")</f>
        <v/>
      </c>
      <c r="W376" s="1" t="str">
        <f>IFERROR(VLOOKUP(Tableau5[[#This Row],[Numéro]],TableauCadre[],6,0),"")</f>
        <v/>
      </c>
      <c r="X376" s="28" t="str">
        <f>IFERROR(VLOOKUP(Tableau5[[#This Row],[Numéro]],TableauCadre[],7,0),"")</f>
        <v/>
      </c>
    </row>
    <row r="377" spans="1:24" hidden="1" x14ac:dyDescent="0.25">
      <c r="A377" s="1" t="str">
        <f>IF(double!T374=0,"",double!T374)</f>
        <v>102056 G</v>
      </c>
      <c r="B377" s="1" t="str">
        <f>IF(Tableau5[[#This Row],[Numéro]]="","",double!U374)</f>
        <v>FRAGNIER ANDRE</v>
      </c>
      <c r="C377" s="23" t="str">
        <f>double!V374</f>
        <v>01031 – B.C. ERSTEIN</v>
      </c>
      <c r="D377" s="27" t="str">
        <f>IFERROR(VLOOKUP(Tableau5[[#This Row],[Numéro]],TableauLibre[],3,0),"")</f>
        <v>R3</v>
      </c>
      <c r="E377" s="1">
        <f>IFERROR(VLOOKUP(Tableau5[[#This Row],[Numéro]],TableauLibre[],4,0),"")</f>
        <v>1</v>
      </c>
      <c r="F377" s="1">
        <f>IFERROR(VLOOKUP(Tableau5[[#This Row],[Numéro]],TableauLibre[],5,0),"")</f>
        <v>1.98</v>
      </c>
      <c r="G377" s="1">
        <f>IFERROR(VLOOKUP(Tableau5[[#This Row],[Numéro]],TableauLibre[],6,0),"")</f>
        <v>1.58</v>
      </c>
      <c r="H377" s="28">
        <f>IFERROR(VLOOKUP(Tableau5[[#This Row],[Numéro]],TableauLibre[],7,0),"")</f>
        <v>2008</v>
      </c>
      <c r="I377" s="27" t="str">
        <f>IFERROR(VLOOKUP(Tableau5[[#This Row],[Numéro]],TableauBande[],3,0),"")</f>
        <v/>
      </c>
      <c r="J377" s="1" t="str">
        <f>IFERROR(VLOOKUP(Tableau5[[#This Row],[Numéro]],TableauBande[],4,0),"")</f>
        <v/>
      </c>
      <c r="K377" s="1" t="str">
        <f>IFERROR(VLOOKUP(Tableau5[[#This Row],[Numéro]],TableauBande[],5,0),"")</f>
        <v/>
      </c>
      <c r="L377" s="1" t="str">
        <f>IFERROR(VLOOKUP(Tableau5[[#This Row],[Numéro]],TableauBande[],6,0),"")</f>
        <v/>
      </c>
      <c r="M377" s="28" t="str">
        <f>IFERROR(VLOOKUP(Tableau5[[#This Row],[Numéro]],TableauBande[],7,0),"")</f>
        <v/>
      </c>
      <c r="N377" s="1" t="str">
        <f>IFERROR(VLOOKUP(Tableau5[[#This Row],[Numéro]],Tableau3Bandes[],3,0),"")</f>
        <v>R1</v>
      </c>
      <c r="O377" s="1">
        <f>IFERROR(VLOOKUP(Tableau5[[#This Row],[Numéro]],Tableau3Bandes[],4,0),"")</f>
        <v>1</v>
      </c>
      <c r="P377" s="1">
        <f>IFERROR(VLOOKUP(Tableau5[[#This Row],[Numéro]],Tableau3Bandes[],5,0),"")</f>
        <v>0.32</v>
      </c>
      <c r="Q377" s="1">
        <f>IFERROR(VLOOKUP(Tableau5[[#This Row],[Numéro]],Tableau3Bandes[],6,0),"")</f>
        <v>0.27500000000000002</v>
      </c>
      <c r="R377" s="1">
        <f>IFERROR(VLOOKUP(Tableau5[[#This Row],[Numéro]],Tableau3Bandes[],7,0),"")</f>
        <v>2008</v>
      </c>
      <c r="S377" s="28" t="str">
        <f>IFERROR(VLOOKUP(Tableau5[[#This Row],[Numéro]],TableauClass2025[],3,0),"")</f>
        <v/>
      </c>
      <c r="T377" s="27" t="str">
        <f>IFERROR(VLOOKUP(Tableau5[[#This Row],[Numéro]],TableauCadre[],3,0),"")</f>
        <v/>
      </c>
      <c r="U377" s="1" t="str">
        <f>IFERROR(VLOOKUP(Tableau5[[#This Row],[Numéro]],TableauCadre[],4,0),"")</f>
        <v/>
      </c>
      <c r="V377" s="1" t="str">
        <f>IFERROR(VLOOKUP(Tableau5[[#This Row],[Numéro]],TableauCadre[],5,0),"")</f>
        <v/>
      </c>
      <c r="W377" s="1" t="str">
        <f>IFERROR(VLOOKUP(Tableau5[[#This Row],[Numéro]],TableauCadre[],6,0),"")</f>
        <v/>
      </c>
      <c r="X377" s="28" t="str">
        <f>IFERROR(VLOOKUP(Tableau5[[#This Row],[Numéro]],TableauCadre[],7,0),"")</f>
        <v/>
      </c>
    </row>
    <row r="378" spans="1:24" hidden="1" x14ac:dyDescent="0.25">
      <c r="A378" s="1" t="str">
        <f>IF(double!T375=0,"",double!T375)</f>
        <v>146549 N</v>
      </c>
      <c r="B378" s="1" t="str">
        <f>IF(Tableau5[[#This Row],[Numéro]]="","",double!U375)</f>
        <v>FRANC HUGO</v>
      </c>
      <c r="C378" s="23" t="str">
        <f>double!V375</f>
        <v>11022 – ACADEMIE DE BILLARD SAINT-MAX / NANCY</v>
      </c>
      <c r="D378" s="27" t="str">
        <f>IFERROR(VLOOKUP(Tableau5[[#This Row],[Numéro]],TableauLibre[],3,0),"")</f>
        <v>R4</v>
      </c>
      <c r="E378" s="1">
        <f>IFERROR(VLOOKUP(Tableau5[[#This Row],[Numéro]],TableauLibre[],4,0),"")</f>
        <v>1</v>
      </c>
      <c r="F378" s="1">
        <f>IFERROR(VLOOKUP(Tableau5[[#This Row],[Numéro]],TableauLibre[],5,0),"")</f>
        <v>0.49</v>
      </c>
      <c r="G378" s="1">
        <f>IFERROR(VLOOKUP(Tableau5[[#This Row],[Numéro]],TableauLibre[],6,0),"")</f>
        <v>0.39</v>
      </c>
      <c r="H378" s="28">
        <f>IFERROR(VLOOKUP(Tableau5[[#This Row],[Numéro]],TableauLibre[],7,0),"")</f>
        <v>2013</v>
      </c>
      <c r="I378" s="27" t="str">
        <f>IFERROR(VLOOKUP(Tableau5[[#This Row],[Numéro]],TableauBande[],3,0),"")</f>
        <v/>
      </c>
      <c r="J378" s="1" t="str">
        <f>IFERROR(VLOOKUP(Tableau5[[#This Row],[Numéro]],TableauBande[],4,0),"")</f>
        <v/>
      </c>
      <c r="K378" s="1" t="str">
        <f>IFERROR(VLOOKUP(Tableau5[[#This Row],[Numéro]],TableauBande[],5,0),"")</f>
        <v/>
      </c>
      <c r="L378" s="1" t="str">
        <f>IFERROR(VLOOKUP(Tableau5[[#This Row],[Numéro]],TableauBande[],6,0),"")</f>
        <v/>
      </c>
      <c r="M378" s="28" t="str">
        <f>IFERROR(VLOOKUP(Tableau5[[#This Row],[Numéro]],TableauBande[],7,0),"")</f>
        <v/>
      </c>
      <c r="N378" s="1" t="str">
        <f>IFERROR(VLOOKUP(Tableau5[[#This Row],[Numéro]],Tableau3Bandes[],3,0),"")</f>
        <v/>
      </c>
      <c r="O378" s="1" t="str">
        <f>IFERROR(VLOOKUP(Tableau5[[#This Row],[Numéro]],Tableau3Bandes[],4,0),"")</f>
        <v/>
      </c>
      <c r="P378" s="1" t="str">
        <f>IFERROR(VLOOKUP(Tableau5[[#This Row],[Numéro]],Tableau3Bandes[],5,0),"")</f>
        <v/>
      </c>
      <c r="Q378" s="1" t="str">
        <f>IFERROR(VLOOKUP(Tableau5[[#This Row],[Numéro]],Tableau3Bandes[],6,0),"")</f>
        <v/>
      </c>
      <c r="R378" s="1" t="str">
        <f>IFERROR(VLOOKUP(Tableau5[[#This Row],[Numéro]],Tableau3Bandes[],7,0),"")</f>
        <v/>
      </c>
      <c r="S378" s="28" t="str">
        <f>IFERROR(VLOOKUP(Tableau5[[#This Row],[Numéro]],TableauClass2025[],3,0),"")</f>
        <v/>
      </c>
      <c r="T378" s="27" t="str">
        <f>IFERROR(VLOOKUP(Tableau5[[#This Row],[Numéro]],TableauCadre[],3,0),"")</f>
        <v/>
      </c>
      <c r="U378" s="1" t="str">
        <f>IFERROR(VLOOKUP(Tableau5[[#This Row],[Numéro]],TableauCadre[],4,0),"")</f>
        <v/>
      </c>
      <c r="V378" s="1" t="str">
        <f>IFERROR(VLOOKUP(Tableau5[[#This Row],[Numéro]],TableauCadre[],5,0),"")</f>
        <v/>
      </c>
      <c r="W378" s="1" t="str">
        <f>IFERROR(VLOOKUP(Tableau5[[#This Row],[Numéro]],TableauCadre[],6,0),"")</f>
        <v/>
      </c>
      <c r="X378" s="28" t="str">
        <f>IFERROR(VLOOKUP(Tableau5[[#This Row],[Numéro]],TableauCadre[],7,0),"")</f>
        <v/>
      </c>
    </row>
    <row r="379" spans="1:24" hidden="1" x14ac:dyDescent="0.25">
      <c r="A379" s="1" t="str">
        <f>IF(double!T376=0,"",double!T376)</f>
        <v>011935 B</v>
      </c>
      <c r="B379" s="1" t="str">
        <f>IF(Tableau5[[#This Row],[Numéro]]="","",double!U376)</f>
        <v>FRANCILLON PATRICK</v>
      </c>
      <c r="C379" s="23" t="str">
        <f>double!V376</f>
        <v>05034 – BILLARD TROYES AGGLO</v>
      </c>
      <c r="D379" s="27" t="str">
        <f>IFERROR(VLOOKUP(Tableau5[[#This Row],[Numéro]],TableauLibre[],3,0),"")</f>
        <v xml:space="preserve">R3 </v>
      </c>
      <c r="E379" s="1">
        <f>IFERROR(VLOOKUP(Tableau5[[#This Row],[Numéro]],TableauLibre[],4,0),"")</f>
        <v>1</v>
      </c>
      <c r="F379" s="1">
        <f>IFERROR(VLOOKUP(Tableau5[[#This Row],[Numéro]],TableauLibre[],5,0),"")</f>
        <v>1.82</v>
      </c>
      <c r="G379" s="1">
        <f>IFERROR(VLOOKUP(Tableau5[[#This Row],[Numéro]],TableauLibre[],6,0),"")</f>
        <v>1.46</v>
      </c>
      <c r="H379" s="28">
        <f>IFERROR(VLOOKUP(Tableau5[[#This Row],[Numéro]],TableauLibre[],7,0),"")</f>
        <v>2025</v>
      </c>
      <c r="I379" s="27" t="str">
        <f>IFERROR(VLOOKUP(Tableau5[[#This Row],[Numéro]],TableauBande[],3,0),"")</f>
        <v>R1</v>
      </c>
      <c r="J379" s="1">
        <f>IFERROR(VLOOKUP(Tableau5[[#This Row],[Numéro]],TableauBande[],4,0),"")</f>
        <v>1</v>
      </c>
      <c r="K379" s="1">
        <f>IFERROR(VLOOKUP(Tableau5[[#This Row],[Numéro]],TableauBande[],5,0),"")</f>
        <v>1.1100000000000001</v>
      </c>
      <c r="L379" s="1">
        <f>IFERROR(VLOOKUP(Tableau5[[#This Row],[Numéro]],TableauBande[],6,0),"")</f>
        <v>0.99</v>
      </c>
      <c r="M379" s="28">
        <f>IFERROR(VLOOKUP(Tableau5[[#This Row],[Numéro]],TableauBande[],7,0),"")</f>
        <v>2024</v>
      </c>
      <c r="N379" s="1" t="str">
        <f>IFERROR(VLOOKUP(Tableau5[[#This Row],[Numéro]],Tableau3Bandes[],3,0),"")</f>
        <v/>
      </c>
      <c r="O379" s="1" t="str">
        <f>IFERROR(VLOOKUP(Tableau5[[#This Row],[Numéro]],Tableau3Bandes[],4,0),"")</f>
        <v/>
      </c>
      <c r="P379" s="1" t="str">
        <f>IFERROR(VLOOKUP(Tableau5[[#This Row],[Numéro]],Tableau3Bandes[],5,0),"")</f>
        <v/>
      </c>
      <c r="Q379" s="1" t="str">
        <f>IFERROR(VLOOKUP(Tableau5[[#This Row],[Numéro]],Tableau3Bandes[],6,0),"")</f>
        <v/>
      </c>
      <c r="R379" s="1" t="str">
        <f>IFERROR(VLOOKUP(Tableau5[[#This Row],[Numéro]],Tableau3Bandes[],7,0),"")</f>
        <v/>
      </c>
      <c r="S379" s="28" t="str">
        <f>IFERROR(VLOOKUP(Tableau5[[#This Row],[Numéro]],TableauClass2025[],3,0),"")</f>
        <v/>
      </c>
      <c r="T379" s="27" t="str">
        <f>IFERROR(VLOOKUP(Tableau5[[#This Row],[Numéro]],TableauCadre[],3,0),"")</f>
        <v>R1</v>
      </c>
      <c r="U379" s="1">
        <f>IFERROR(VLOOKUP(Tableau5[[#This Row],[Numéro]],TableauCadre[],4,0),"")</f>
        <v>1</v>
      </c>
      <c r="V379" s="1">
        <f>IFERROR(VLOOKUP(Tableau5[[#This Row],[Numéro]],TableauCadre[],5,0),"")</f>
        <v>1.97</v>
      </c>
      <c r="W379" s="1">
        <f>IFERROR(VLOOKUP(Tableau5[[#This Row],[Numéro]],TableauCadre[],6,0),"")</f>
        <v>1.58</v>
      </c>
      <c r="X379" s="28">
        <f>IFERROR(VLOOKUP(Tableau5[[#This Row],[Numéro]],TableauCadre[],7,0),"")</f>
        <v>2025</v>
      </c>
    </row>
    <row r="380" spans="1:24" x14ac:dyDescent="0.25">
      <c r="A380" s="1" t="str">
        <f>IF(double!T314=0,"",double!T314)</f>
        <v>127945 Z</v>
      </c>
      <c r="B380" s="1" t="str">
        <f>IF(Tableau5[[#This Row],[Numéro]]="","",double!U314)</f>
        <v>DUDKIEWICZ FRANCK</v>
      </c>
      <c r="C380" s="23" t="str">
        <f>double!V314</f>
        <v>11035 – C.B. SARREGUEMINES</v>
      </c>
      <c r="D380" s="27" t="str">
        <f>IFERROR(VLOOKUP(Tableau5[[#This Row],[Numéro]],TableauLibre[],3,0),"")</f>
        <v>R2</v>
      </c>
      <c r="E380" s="1">
        <f>IFERROR(VLOOKUP(Tableau5[[#This Row],[Numéro]],TableauLibre[],4,0),"")</f>
        <v>1</v>
      </c>
      <c r="F380" s="1">
        <f>IFERROR(VLOOKUP(Tableau5[[#This Row],[Numéro]],TableauLibre[],5,0),"")</f>
        <v>3.24</v>
      </c>
      <c r="G380" s="1">
        <f>IFERROR(VLOOKUP(Tableau5[[#This Row],[Numéro]],TableauLibre[],6,0),"")</f>
        <v>2.59</v>
      </c>
      <c r="H380" s="28">
        <f>IFERROR(VLOOKUP(Tableau5[[#This Row],[Numéro]],TableauLibre[],7,0),"")</f>
        <v>2009</v>
      </c>
      <c r="I380" s="27" t="str">
        <f>IFERROR(VLOOKUP(Tableau5[[#This Row],[Numéro]],TableauBande[],3,0),"")</f>
        <v/>
      </c>
      <c r="J380" s="1" t="str">
        <f>IFERROR(VLOOKUP(Tableau5[[#This Row],[Numéro]],TableauBande[],4,0),"")</f>
        <v/>
      </c>
      <c r="K380" s="1" t="str">
        <f>IFERROR(VLOOKUP(Tableau5[[#This Row],[Numéro]],TableauBande[],5,0),"")</f>
        <v/>
      </c>
      <c r="L380" s="1" t="str">
        <f>IFERROR(VLOOKUP(Tableau5[[#This Row],[Numéro]],TableauBande[],6,0),"")</f>
        <v/>
      </c>
      <c r="M380" s="28" t="str">
        <f>IFERROR(VLOOKUP(Tableau5[[#This Row],[Numéro]],TableauBande[],7,0),"")</f>
        <v/>
      </c>
      <c r="N380" s="1" t="str">
        <f>IFERROR(VLOOKUP(Tableau5[[#This Row],[Numéro]],Tableau3Bandes[],3,0),"")</f>
        <v/>
      </c>
      <c r="O380" s="1" t="str">
        <f>IFERROR(VLOOKUP(Tableau5[[#This Row],[Numéro]],Tableau3Bandes[],4,0),"")</f>
        <v/>
      </c>
      <c r="P380" s="1" t="str">
        <f>IFERROR(VLOOKUP(Tableau5[[#This Row],[Numéro]],Tableau3Bandes[],5,0),"")</f>
        <v/>
      </c>
      <c r="Q380" s="1" t="str">
        <f>IFERROR(VLOOKUP(Tableau5[[#This Row],[Numéro]],Tableau3Bandes[],6,0),"")</f>
        <v/>
      </c>
      <c r="R380" s="1" t="str">
        <f>IFERROR(VLOOKUP(Tableau5[[#This Row],[Numéro]],Tableau3Bandes[],7,0),"")</f>
        <v/>
      </c>
      <c r="S380" s="28" t="str">
        <f>IFERROR(VLOOKUP(Tableau5[[#This Row],[Numéro]],TableauClass2025[],3,0),"")</f>
        <v/>
      </c>
      <c r="T380" s="27" t="str">
        <f>IFERROR(VLOOKUP(Tableau5[[#This Row],[Numéro]],TableauCadre[],3,0),"")</f>
        <v/>
      </c>
      <c r="U380" s="1" t="str">
        <f>IFERROR(VLOOKUP(Tableau5[[#This Row],[Numéro]],TableauCadre[],4,0),"")</f>
        <v/>
      </c>
      <c r="V380" s="1" t="str">
        <f>IFERROR(VLOOKUP(Tableau5[[#This Row],[Numéro]],TableauCadre[],5,0),"")</f>
        <v/>
      </c>
      <c r="W380" s="1" t="str">
        <f>IFERROR(VLOOKUP(Tableau5[[#This Row],[Numéro]],TableauCadre[],6,0),"")</f>
        <v/>
      </c>
      <c r="X380" s="28" t="str">
        <f>IFERROR(VLOOKUP(Tableau5[[#This Row],[Numéro]],TableauCadre[],7,0),"")</f>
        <v/>
      </c>
    </row>
    <row r="381" spans="1:24" x14ac:dyDescent="0.25">
      <c r="A381" s="1" t="str">
        <f>IF(double!T1299=0,"",double!T1299)</f>
        <v>014764 W</v>
      </c>
      <c r="B381" s="1" t="str">
        <f>IF(Tableau5[[#This Row],[Numéro]]="","",double!U1299)</f>
        <v>ECK BERTRAND</v>
      </c>
      <c r="C381" s="23" t="str">
        <f>double!V1299</f>
        <v>11003 – BILLARD CLUB BAN SAINT MARTIN</v>
      </c>
      <c r="D381" s="27" t="str">
        <f>IFERROR(VLOOKUP(Tableau5[[#This Row],[Numéro]],TableauLibre[],3,0),"")</f>
        <v/>
      </c>
      <c r="E381" s="1" t="str">
        <f>IFERROR(VLOOKUP(Tableau5[[#This Row],[Numéro]],TableauLibre[],4,0),"")</f>
        <v/>
      </c>
      <c r="F381" s="1" t="str">
        <f>IFERROR(VLOOKUP(Tableau5[[#This Row],[Numéro]],TableauLibre[],5,0),"")</f>
        <v/>
      </c>
      <c r="G381" s="1" t="str">
        <f>IFERROR(VLOOKUP(Tableau5[[#This Row],[Numéro]],TableauLibre[],6,0),"")</f>
        <v/>
      </c>
      <c r="H381" s="28" t="str">
        <f>IFERROR(VLOOKUP(Tableau5[[#This Row],[Numéro]],TableauLibre[],7,0),"")</f>
        <v/>
      </c>
      <c r="I381" s="27" t="str">
        <f>IFERROR(VLOOKUP(Tableau5[[#This Row],[Numéro]],TableauBande[],3,0),"")</f>
        <v/>
      </c>
      <c r="J381" s="1" t="str">
        <f>IFERROR(VLOOKUP(Tableau5[[#This Row],[Numéro]],TableauBande[],4,0),"")</f>
        <v/>
      </c>
      <c r="K381" s="1" t="str">
        <f>IFERROR(VLOOKUP(Tableau5[[#This Row],[Numéro]],TableauBande[],5,0),"")</f>
        <v/>
      </c>
      <c r="L381" s="1" t="str">
        <f>IFERROR(VLOOKUP(Tableau5[[#This Row],[Numéro]],TableauBande[],6,0),"")</f>
        <v/>
      </c>
      <c r="M381" s="28" t="str">
        <f>IFERROR(VLOOKUP(Tableau5[[#This Row],[Numéro]],TableauBande[],7,0),"")</f>
        <v/>
      </c>
      <c r="N381" s="1" t="str">
        <f>IFERROR(VLOOKUP(Tableau5[[#This Row],[Numéro]],Tableau3Bandes[],3,0),"")</f>
        <v>R1</v>
      </c>
      <c r="O381" s="1">
        <f>IFERROR(VLOOKUP(Tableau5[[#This Row],[Numéro]],Tableau3Bandes[],4,0),"")</f>
        <v>1</v>
      </c>
      <c r="P381" s="1">
        <f>IFERROR(VLOOKUP(Tableau5[[#This Row],[Numéro]],Tableau3Bandes[],5,0),"")</f>
        <v>0.30199999999999999</v>
      </c>
      <c r="Q381" s="1">
        <f>IFERROR(VLOOKUP(Tableau5[[#This Row],[Numéro]],Tableau3Bandes[],6,0),"")</f>
        <v>0.26</v>
      </c>
      <c r="R381" s="1">
        <f>IFERROR(VLOOKUP(Tableau5[[#This Row],[Numéro]],Tableau3Bandes[],7,0),"")</f>
        <v>2009</v>
      </c>
      <c r="S381" s="28" t="str">
        <f>IFERROR(VLOOKUP(Tableau5[[#This Row],[Numéro]],TableauClass2025[],3,0),"")</f>
        <v/>
      </c>
      <c r="T381" s="27" t="str">
        <f>IFERROR(VLOOKUP(Tableau5[[#This Row],[Numéro]],TableauCadre[],3,0),"")</f>
        <v/>
      </c>
      <c r="U381" s="1" t="str">
        <f>IFERROR(VLOOKUP(Tableau5[[#This Row],[Numéro]],TableauCadre[],4,0),"")</f>
        <v/>
      </c>
      <c r="V381" s="1" t="str">
        <f>IFERROR(VLOOKUP(Tableau5[[#This Row],[Numéro]],TableauCadre[],5,0),"")</f>
        <v/>
      </c>
      <c r="W381" s="1" t="str">
        <f>IFERROR(VLOOKUP(Tableau5[[#This Row],[Numéro]],TableauCadre[],6,0),"")</f>
        <v/>
      </c>
      <c r="X381" s="28" t="str">
        <f>IFERROR(VLOOKUP(Tableau5[[#This Row],[Numéro]],TableauCadre[],7,0),"")</f>
        <v/>
      </c>
    </row>
    <row r="382" spans="1:24" hidden="1" x14ac:dyDescent="0.25">
      <c r="A382" s="1" t="str">
        <f>IF(double!T379=0,"",double!T379)</f>
        <v>023179 N</v>
      </c>
      <c r="B382" s="1" t="str">
        <f>IF(Tableau5[[#This Row],[Numéro]]="","",double!U379)</f>
        <v>FRANCOIS EMMANUEL</v>
      </c>
      <c r="C382" s="23" t="str">
        <f>double!V379</f>
        <v>01010 – B.C. LINGOLSHEIM</v>
      </c>
      <c r="D382" s="27" t="str">
        <f>IFERROR(VLOOKUP(Tableau5[[#This Row],[Numéro]],TableauLibre[],3,0),"")</f>
        <v xml:space="preserve">R3 </v>
      </c>
      <c r="E382" s="1">
        <f>IFERROR(VLOOKUP(Tableau5[[#This Row],[Numéro]],TableauLibre[],4,0),"")</f>
        <v>1</v>
      </c>
      <c r="F382" s="1">
        <f>IFERROR(VLOOKUP(Tableau5[[#This Row],[Numéro]],TableauLibre[],5,0),"")</f>
        <v>1.3</v>
      </c>
      <c r="G382" s="1">
        <f>IFERROR(VLOOKUP(Tableau5[[#This Row],[Numéro]],TableauLibre[],6,0),"")</f>
        <v>1.04</v>
      </c>
      <c r="H382" s="28">
        <f>IFERROR(VLOOKUP(Tableau5[[#This Row],[Numéro]],TableauLibre[],7,0),"")</f>
        <v>2025</v>
      </c>
      <c r="I382" s="27" t="str">
        <f>IFERROR(VLOOKUP(Tableau5[[#This Row],[Numéro]],TableauBande[],3,0),"")</f>
        <v xml:space="preserve">R2 </v>
      </c>
      <c r="J382" s="1">
        <f>IFERROR(VLOOKUP(Tableau5[[#This Row],[Numéro]],TableauBande[],4,0),"")</f>
        <v>1</v>
      </c>
      <c r="K382" s="1">
        <f>IFERROR(VLOOKUP(Tableau5[[#This Row],[Numéro]],TableauBande[],5,0),"")</f>
        <v>0.93</v>
      </c>
      <c r="L382" s="1">
        <f>IFERROR(VLOOKUP(Tableau5[[#This Row],[Numéro]],TableauBande[],6,0),"")</f>
        <v>0.83</v>
      </c>
      <c r="M382" s="28">
        <f>IFERROR(VLOOKUP(Tableau5[[#This Row],[Numéro]],TableauBande[],7,0),"")</f>
        <v>2025</v>
      </c>
      <c r="N382" s="1" t="str">
        <f>IFERROR(VLOOKUP(Tableau5[[#This Row],[Numéro]],Tableau3Bandes[],3,0),"")</f>
        <v xml:space="preserve">R1 </v>
      </c>
      <c r="O382" s="1">
        <f>IFERROR(VLOOKUP(Tableau5[[#This Row],[Numéro]],Tableau3Bandes[],4,0),"")</f>
        <v>1</v>
      </c>
      <c r="P382" s="1">
        <f>IFERROR(VLOOKUP(Tableau5[[#This Row],[Numéro]],Tableau3Bandes[],5,0),"")</f>
        <v>0.27800000000000002</v>
      </c>
      <c r="Q382" s="1">
        <f>IFERROR(VLOOKUP(Tableau5[[#This Row],[Numéro]],Tableau3Bandes[],6,0),"")</f>
        <v>0.23899999999999999</v>
      </c>
      <c r="R382" s="1">
        <f>IFERROR(VLOOKUP(Tableau5[[#This Row],[Numéro]],Tableau3Bandes[],7,0),"")</f>
        <v>2025</v>
      </c>
      <c r="S382" s="28">
        <f>IFERROR(VLOOKUP(Tableau5[[#This Row],[Numéro]],TableauClass2025[],3,0),"")</f>
        <v>254</v>
      </c>
      <c r="T382" s="27" t="str">
        <f>IFERROR(VLOOKUP(Tableau5[[#This Row],[Numéro]],TableauCadre[],3,0),"")</f>
        <v/>
      </c>
      <c r="U382" s="1" t="str">
        <f>IFERROR(VLOOKUP(Tableau5[[#This Row],[Numéro]],TableauCadre[],4,0),"")</f>
        <v/>
      </c>
      <c r="V382" s="1" t="str">
        <f>IFERROR(VLOOKUP(Tableau5[[#This Row],[Numéro]],TableauCadre[],5,0),"")</f>
        <v/>
      </c>
      <c r="W382" s="1" t="str">
        <f>IFERROR(VLOOKUP(Tableau5[[#This Row],[Numéro]],TableauCadre[],6,0),"")</f>
        <v/>
      </c>
      <c r="X382" s="28" t="str">
        <f>IFERROR(VLOOKUP(Tableau5[[#This Row],[Numéro]],TableauCadre[],7,0),"")</f>
        <v/>
      </c>
    </row>
    <row r="383" spans="1:24" hidden="1" x14ac:dyDescent="0.25">
      <c r="A383" s="1" t="str">
        <f>IF(double!T380=0,"",double!T380)</f>
        <v>178199 V</v>
      </c>
      <c r="B383" s="1" t="str">
        <f>IF(Tableau5[[#This Row],[Numéro]]="","",double!U380)</f>
        <v>FRANCOIS FLORENCE</v>
      </c>
      <c r="C383" s="23" t="str">
        <f>double!V380</f>
        <v>11029 – BILLARD CLUB MUSSIPONTAIN</v>
      </c>
      <c r="D383" s="27" t="str">
        <f>IFERROR(VLOOKUP(Tableau5[[#This Row],[Numéro]],TableauLibre[],3,0),"")</f>
        <v>R4</v>
      </c>
      <c r="E383" s="1">
        <f>IFERROR(VLOOKUP(Tableau5[[#This Row],[Numéro]],TableauLibre[],4,0),"")</f>
        <v>1</v>
      </c>
      <c r="F383" s="1">
        <f>IFERROR(VLOOKUP(Tableau5[[#This Row],[Numéro]],TableauLibre[],5,0),"")</f>
        <v>0.37</v>
      </c>
      <c r="G383" s="1">
        <f>IFERROR(VLOOKUP(Tableau5[[#This Row],[Numéro]],TableauLibre[],6,0),"")</f>
        <v>0.3</v>
      </c>
      <c r="H383" s="28">
        <f>IFERROR(VLOOKUP(Tableau5[[#This Row],[Numéro]],TableauLibre[],7,0),"")</f>
        <v>2025</v>
      </c>
      <c r="I383" s="27" t="str">
        <f>IFERROR(VLOOKUP(Tableau5[[#This Row],[Numéro]],TableauBande[],3,0),"")</f>
        <v/>
      </c>
      <c r="J383" s="1" t="str">
        <f>IFERROR(VLOOKUP(Tableau5[[#This Row],[Numéro]],TableauBande[],4,0),"")</f>
        <v/>
      </c>
      <c r="K383" s="1" t="str">
        <f>IFERROR(VLOOKUP(Tableau5[[#This Row],[Numéro]],TableauBande[],5,0),"")</f>
        <v/>
      </c>
      <c r="L383" s="1" t="str">
        <f>IFERROR(VLOOKUP(Tableau5[[#This Row],[Numéro]],TableauBande[],6,0),"")</f>
        <v/>
      </c>
      <c r="M383" s="28" t="str">
        <f>IFERROR(VLOOKUP(Tableau5[[#This Row],[Numéro]],TableauBande[],7,0),"")</f>
        <v/>
      </c>
      <c r="N383" s="1" t="str">
        <f>IFERROR(VLOOKUP(Tableau5[[#This Row],[Numéro]],Tableau3Bandes[],3,0),"")</f>
        <v/>
      </c>
      <c r="O383" s="1" t="str">
        <f>IFERROR(VLOOKUP(Tableau5[[#This Row],[Numéro]],Tableau3Bandes[],4,0),"")</f>
        <v/>
      </c>
      <c r="P383" s="1" t="str">
        <f>IFERROR(VLOOKUP(Tableau5[[#This Row],[Numéro]],Tableau3Bandes[],5,0),"")</f>
        <v/>
      </c>
      <c r="Q383" s="1" t="str">
        <f>IFERROR(VLOOKUP(Tableau5[[#This Row],[Numéro]],Tableau3Bandes[],6,0),"")</f>
        <v/>
      </c>
      <c r="R383" s="1" t="str">
        <f>IFERROR(VLOOKUP(Tableau5[[#This Row],[Numéro]],Tableau3Bandes[],7,0),"")</f>
        <v/>
      </c>
      <c r="S383" s="28" t="str">
        <f>IFERROR(VLOOKUP(Tableau5[[#This Row],[Numéro]],TableauClass2025[],3,0),"")</f>
        <v/>
      </c>
      <c r="T383" s="27" t="str">
        <f>IFERROR(VLOOKUP(Tableau5[[#This Row],[Numéro]],TableauCadre[],3,0),"")</f>
        <v/>
      </c>
      <c r="U383" s="1" t="str">
        <f>IFERROR(VLOOKUP(Tableau5[[#This Row],[Numéro]],TableauCadre[],4,0),"")</f>
        <v/>
      </c>
      <c r="V383" s="1" t="str">
        <f>IFERROR(VLOOKUP(Tableau5[[#This Row],[Numéro]],TableauCadre[],5,0),"")</f>
        <v/>
      </c>
      <c r="W383" s="1" t="str">
        <f>IFERROR(VLOOKUP(Tableau5[[#This Row],[Numéro]],TableauCadre[],6,0),"")</f>
        <v/>
      </c>
      <c r="X383" s="28" t="str">
        <f>IFERROR(VLOOKUP(Tableau5[[#This Row],[Numéro]],TableauCadre[],7,0),"")</f>
        <v/>
      </c>
    </row>
    <row r="384" spans="1:24" hidden="1" x14ac:dyDescent="0.25">
      <c r="A384" s="1" t="str">
        <f>IF(double!T381=0,"",double!T381)</f>
        <v>176036 T</v>
      </c>
      <c r="B384" s="1" t="str">
        <f>IF(Tableau5[[#This Row],[Numéro]]="","",double!U381)</f>
        <v>FRANCOIS PHILIPPE</v>
      </c>
      <c r="C384" s="23" t="str">
        <f>double!V381</f>
        <v>11029 – BILLARD CLUB MUSSIPONTAIN</v>
      </c>
      <c r="D384" s="27" t="str">
        <f>IFERROR(VLOOKUP(Tableau5[[#This Row],[Numéro]],TableauLibre[],3,0),"")</f>
        <v>R4</v>
      </c>
      <c r="E384" s="1">
        <f>IFERROR(VLOOKUP(Tableau5[[#This Row],[Numéro]],TableauLibre[],4,0),"")</f>
        <v>1</v>
      </c>
      <c r="F384" s="1">
        <f>IFERROR(VLOOKUP(Tableau5[[#This Row],[Numéro]],TableauLibre[],5,0),"")</f>
        <v>0.73</v>
      </c>
      <c r="G384" s="1">
        <f>IFERROR(VLOOKUP(Tableau5[[#This Row],[Numéro]],TableauLibre[],6,0),"")</f>
        <v>0.57999999999999996</v>
      </c>
      <c r="H384" s="28">
        <f>IFERROR(VLOOKUP(Tableau5[[#This Row],[Numéro]],TableauLibre[],7,0),"")</f>
        <v>2025</v>
      </c>
      <c r="I384" s="27" t="str">
        <f>IFERROR(VLOOKUP(Tableau5[[#This Row],[Numéro]],TableauBande[],3,0),"")</f>
        <v/>
      </c>
      <c r="J384" s="1" t="str">
        <f>IFERROR(VLOOKUP(Tableau5[[#This Row],[Numéro]],TableauBande[],4,0),"")</f>
        <v/>
      </c>
      <c r="K384" s="1" t="str">
        <f>IFERROR(VLOOKUP(Tableau5[[#This Row],[Numéro]],TableauBande[],5,0),"")</f>
        <v/>
      </c>
      <c r="L384" s="1" t="str">
        <f>IFERROR(VLOOKUP(Tableau5[[#This Row],[Numéro]],TableauBande[],6,0),"")</f>
        <v/>
      </c>
      <c r="M384" s="28" t="str">
        <f>IFERROR(VLOOKUP(Tableau5[[#This Row],[Numéro]],TableauBande[],7,0),"")</f>
        <v/>
      </c>
      <c r="N384" s="1" t="str">
        <f>IFERROR(VLOOKUP(Tableau5[[#This Row],[Numéro]],Tableau3Bandes[],3,0),"")</f>
        <v/>
      </c>
      <c r="O384" s="1" t="str">
        <f>IFERROR(VLOOKUP(Tableau5[[#This Row],[Numéro]],Tableau3Bandes[],4,0),"")</f>
        <v/>
      </c>
      <c r="P384" s="1" t="str">
        <f>IFERROR(VLOOKUP(Tableau5[[#This Row],[Numéro]],Tableau3Bandes[],5,0),"")</f>
        <v/>
      </c>
      <c r="Q384" s="1" t="str">
        <f>IFERROR(VLOOKUP(Tableau5[[#This Row],[Numéro]],Tableau3Bandes[],6,0),"")</f>
        <v/>
      </c>
      <c r="R384" s="1" t="str">
        <f>IFERROR(VLOOKUP(Tableau5[[#This Row],[Numéro]],Tableau3Bandes[],7,0),"")</f>
        <v/>
      </c>
      <c r="S384" s="28" t="str">
        <f>IFERROR(VLOOKUP(Tableau5[[#This Row],[Numéro]],TableauClass2025[],3,0),"")</f>
        <v/>
      </c>
      <c r="T384" s="27" t="str">
        <f>IFERROR(VLOOKUP(Tableau5[[#This Row],[Numéro]],TableauCadre[],3,0),"")</f>
        <v/>
      </c>
      <c r="U384" s="1" t="str">
        <f>IFERROR(VLOOKUP(Tableau5[[#This Row],[Numéro]],TableauCadre[],4,0),"")</f>
        <v/>
      </c>
      <c r="V384" s="1" t="str">
        <f>IFERROR(VLOOKUP(Tableau5[[#This Row],[Numéro]],TableauCadre[],5,0),"")</f>
        <v/>
      </c>
      <c r="W384" s="1" t="str">
        <f>IFERROR(VLOOKUP(Tableau5[[#This Row],[Numéro]],TableauCadre[],6,0),"")</f>
        <v/>
      </c>
      <c r="X384" s="28" t="str">
        <f>IFERROR(VLOOKUP(Tableau5[[#This Row],[Numéro]],TableauCadre[],7,0),"")</f>
        <v/>
      </c>
    </row>
    <row r="385" spans="1:24" hidden="1" x14ac:dyDescent="0.25">
      <c r="A385" s="1" t="str">
        <f>IF(double!T382=0,"",double!T382)</f>
        <v>120949 X</v>
      </c>
      <c r="B385" s="1" t="str">
        <f>IF(Tableau5[[#This Row],[Numéro]]="","",double!U382)</f>
        <v>FREESS ERIC</v>
      </c>
      <c r="C385" s="23" t="str">
        <f>double!V382</f>
        <v>01006 – AMICALE DE BILLARD ECKBOLSHEIM</v>
      </c>
      <c r="D385" s="27" t="str">
        <f>IFERROR(VLOOKUP(Tableau5[[#This Row],[Numéro]],TableauLibre[],3,0),"")</f>
        <v>R2</v>
      </c>
      <c r="E385" s="1">
        <f>IFERROR(VLOOKUP(Tableau5[[#This Row],[Numéro]],TableauLibre[],4,0),"")</f>
        <v>1</v>
      </c>
      <c r="F385" s="1">
        <f>IFERROR(VLOOKUP(Tableau5[[#This Row],[Numéro]],TableauLibre[],5,0),"")</f>
        <v>2.7</v>
      </c>
      <c r="G385" s="1">
        <f>IFERROR(VLOOKUP(Tableau5[[#This Row],[Numéro]],TableauLibre[],6,0),"")</f>
        <v>2.16</v>
      </c>
      <c r="H385" s="28">
        <f>IFERROR(VLOOKUP(Tableau5[[#This Row],[Numéro]],TableauLibre[],7,0),"")</f>
        <v>2018</v>
      </c>
      <c r="I385" s="27" t="str">
        <f>IFERROR(VLOOKUP(Tableau5[[#This Row],[Numéro]],TableauBande[],3,0),"")</f>
        <v xml:space="preserve">R2 </v>
      </c>
      <c r="J385" s="1">
        <f>IFERROR(VLOOKUP(Tableau5[[#This Row],[Numéro]],TableauBande[],4,0),"")</f>
        <v>1</v>
      </c>
      <c r="K385" s="1">
        <f>IFERROR(VLOOKUP(Tableau5[[#This Row],[Numéro]],TableauBande[],5,0),"")</f>
        <v>1.04</v>
      </c>
      <c r="L385" s="1">
        <f>IFERROR(VLOOKUP(Tableau5[[#This Row],[Numéro]],TableauBande[],6,0),"")</f>
        <v>0.93</v>
      </c>
      <c r="M385" s="28">
        <f>IFERROR(VLOOKUP(Tableau5[[#This Row],[Numéro]],TableauBande[],7,0),"")</f>
        <v>2008</v>
      </c>
      <c r="N385" s="1" t="str">
        <f>IFERROR(VLOOKUP(Tableau5[[#This Row],[Numéro]],Tableau3Bandes[],3,0),"")</f>
        <v xml:space="preserve">N3 </v>
      </c>
      <c r="O385" s="1">
        <f>IFERROR(VLOOKUP(Tableau5[[#This Row],[Numéro]],Tableau3Bandes[],4,0),"")</f>
        <v>1</v>
      </c>
      <c r="P385" s="1">
        <f>IFERROR(VLOOKUP(Tableau5[[#This Row],[Numéro]],Tableau3Bandes[],5,0),"")</f>
        <v>0.53500000000000003</v>
      </c>
      <c r="Q385" s="1">
        <f>IFERROR(VLOOKUP(Tableau5[[#This Row],[Numéro]],Tableau3Bandes[],6,0),"")</f>
        <v>0.46</v>
      </c>
      <c r="R385" s="1">
        <f>IFERROR(VLOOKUP(Tableau5[[#This Row],[Numéro]],Tableau3Bandes[],7,0),"")</f>
        <v>2025</v>
      </c>
      <c r="S385" s="28">
        <f>IFERROR(VLOOKUP(Tableau5[[#This Row],[Numéro]],TableauClass2025[],3,0),"")</f>
        <v>449</v>
      </c>
      <c r="T385" s="27" t="str">
        <f>IFERROR(VLOOKUP(Tableau5[[#This Row],[Numéro]],TableauCadre[],3,0),"")</f>
        <v>R1</v>
      </c>
      <c r="U385" s="1">
        <f>IFERROR(VLOOKUP(Tableau5[[#This Row],[Numéro]],TableauCadre[],4,0),"")</f>
        <v>1</v>
      </c>
      <c r="V385" s="1">
        <f>IFERROR(VLOOKUP(Tableau5[[#This Row],[Numéro]],TableauCadre[],5,0),"")</f>
        <v>1.98</v>
      </c>
      <c r="W385" s="1">
        <f>IFERROR(VLOOKUP(Tableau5[[#This Row],[Numéro]],TableauCadre[],6,0),"")</f>
        <v>1.59</v>
      </c>
      <c r="X385" s="28">
        <f>IFERROR(VLOOKUP(Tableau5[[#This Row],[Numéro]],TableauCadre[],7,0),"")</f>
        <v>2008</v>
      </c>
    </row>
    <row r="386" spans="1:24" hidden="1" x14ac:dyDescent="0.25">
      <c r="A386" s="1" t="str">
        <f>IF(double!T383=0,"",double!T383)</f>
        <v>148203 Q</v>
      </c>
      <c r="B386" s="1" t="str">
        <f>IF(Tableau5[[#This Row],[Numéro]]="","",double!U383)</f>
        <v>FRENOT ANGELIQUE</v>
      </c>
      <c r="C386" s="23" t="str">
        <f>double!V383</f>
        <v>11029 – BILLARD CLUB MUSSIPONTAIN</v>
      </c>
      <c r="D386" s="27" t="str">
        <f>IFERROR(VLOOKUP(Tableau5[[#This Row],[Numéro]],TableauLibre[],3,0),"")</f>
        <v>R4</v>
      </c>
      <c r="E386" s="1">
        <f>IFERROR(VLOOKUP(Tableau5[[#This Row],[Numéro]],TableauLibre[],4,0),"")</f>
        <v>1</v>
      </c>
      <c r="F386" s="1">
        <f>IFERROR(VLOOKUP(Tableau5[[#This Row],[Numéro]],TableauLibre[],5,0),"")</f>
        <v>0.17</v>
      </c>
      <c r="G386" s="1">
        <f>IFERROR(VLOOKUP(Tableau5[[#This Row],[Numéro]],TableauLibre[],6,0),"")</f>
        <v>0.14000000000000001</v>
      </c>
      <c r="H386" s="28">
        <f>IFERROR(VLOOKUP(Tableau5[[#This Row],[Numéro]],TableauLibre[],7,0),"")</f>
        <v>2013</v>
      </c>
      <c r="I386" s="27" t="str">
        <f>IFERROR(VLOOKUP(Tableau5[[#This Row],[Numéro]],TableauBande[],3,0),"")</f>
        <v/>
      </c>
      <c r="J386" s="1" t="str">
        <f>IFERROR(VLOOKUP(Tableau5[[#This Row],[Numéro]],TableauBande[],4,0),"")</f>
        <v/>
      </c>
      <c r="K386" s="1" t="str">
        <f>IFERROR(VLOOKUP(Tableau5[[#This Row],[Numéro]],TableauBande[],5,0),"")</f>
        <v/>
      </c>
      <c r="L386" s="1" t="str">
        <f>IFERROR(VLOOKUP(Tableau5[[#This Row],[Numéro]],TableauBande[],6,0),"")</f>
        <v/>
      </c>
      <c r="M386" s="28" t="str">
        <f>IFERROR(VLOOKUP(Tableau5[[#This Row],[Numéro]],TableauBande[],7,0),"")</f>
        <v/>
      </c>
      <c r="N386" s="1" t="str">
        <f>IFERROR(VLOOKUP(Tableau5[[#This Row],[Numéro]],Tableau3Bandes[],3,0),"")</f>
        <v/>
      </c>
      <c r="O386" s="1" t="str">
        <f>IFERROR(VLOOKUP(Tableau5[[#This Row],[Numéro]],Tableau3Bandes[],4,0),"")</f>
        <v/>
      </c>
      <c r="P386" s="1" t="str">
        <f>IFERROR(VLOOKUP(Tableau5[[#This Row],[Numéro]],Tableau3Bandes[],5,0),"")</f>
        <v/>
      </c>
      <c r="Q386" s="1" t="str">
        <f>IFERROR(VLOOKUP(Tableau5[[#This Row],[Numéro]],Tableau3Bandes[],6,0),"")</f>
        <v/>
      </c>
      <c r="R386" s="1" t="str">
        <f>IFERROR(VLOOKUP(Tableau5[[#This Row],[Numéro]],Tableau3Bandes[],7,0),"")</f>
        <v/>
      </c>
      <c r="S386" s="28" t="str">
        <f>IFERROR(VLOOKUP(Tableau5[[#This Row],[Numéro]],TableauClass2025[],3,0),"")</f>
        <v/>
      </c>
      <c r="T386" s="27" t="str">
        <f>IFERROR(VLOOKUP(Tableau5[[#This Row],[Numéro]],TableauCadre[],3,0),"")</f>
        <v/>
      </c>
      <c r="U386" s="1" t="str">
        <f>IFERROR(VLOOKUP(Tableau5[[#This Row],[Numéro]],TableauCadre[],4,0),"")</f>
        <v/>
      </c>
      <c r="V386" s="1" t="str">
        <f>IFERROR(VLOOKUP(Tableau5[[#This Row],[Numéro]],TableauCadre[],5,0),"")</f>
        <v/>
      </c>
      <c r="W386" s="1" t="str">
        <f>IFERROR(VLOOKUP(Tableau5[[#This Row],[Numéro]],TableauCadre[],6,0),"")</f>
        <v/>
      </c>
      <c r="X386" s="28" t="str">
        <f>IFERROR(VLOOKUP(Tableau5[[#This Row],[Numéro]],TableauCadre[],7,0),"")</f>
        <v/>
      </c>
    </row>
    <row r="387" spans="1:24" hidden="1" x14ac:dyDescent="0.25">
      <c r="A387" s="1" t="str">
        <f>IF(double!T384=0,"",double!T384)</f>
        <v>148117 X</v>
      </c>
      <c r="B387" s="1" t="str">
        <f>IF(Tableau5[[#This Row],[Numéro]]="","",double!U384)</f>
        <v>FRENOT LUCAS</v>
      </c>
      <c r="C387" s="23" t="str">
        <f>double!V384</f>
        <v>11029 – BILLARD CLUB MUSSIPONTAIN</v>
      </c>
      <c r="D387" s="27" t="str">
        <f>IFERROR(VLOOKUP(Tableau5[[#This Row],[Numéro]],TableauLibre[],3,0),"")</f>
        <v>R4</v>
      </c>
      <c r="E387" s="1">
        <f>IFERROR(VLOOKUP(Tableau5[[#This Row],[Numéro]],TableauLibre[],4,0),"")</f>
        <v>1</v>
      </c>
      <c r="F387" s="1">
        <f>IFERROR(VLOOKUP(Tableau5[[#This Row],[Numéro]],TableauLibre[],5,0),"")</f>
        <v>0.72</v>
      </c>
      <c r="G387" s="1">
        <f>IFERROR(VLOOKUP(Tableau5[[#This Row],[Numéro]],TableauLibre[],6,0),"")</f>
        <v>0.57999999999999996</v>
      </c>
      <c r="H387" s="28">
        <f>IFERROR(VLOOKUP(Tableau5[[#This Row],[Numéro]],TableauLibre[],7,0),"")</f>
        <v>2014</v>
      </c>
      <c r="I387" s="27" t="str">
        <f>IFERROR(VLOOKUP(Tableau5[[#This Row],[Numéro]],TableauBande[],3,0),"")</f>
        <v/>
      </c>
      <c r="J387" s="1" t="str">
        <f>IFERROR(VLOOKUP(Tableau5[[#This Row],[Numéro]],TableauBande[],4,0),"")</f>
        <v/>
      </c>
      <c r="K387" s="1" t="str">
        <f>IFERROR(VLOOKUP(Tableau5[[#This Row],[Numéro]],TableauBande[],5,0),"")</f>
        <v/>
      </c>
      <c r="L387" s="1" t="str">
        <f>IFERROR(VLOOKUP(Tableau5[[#This Row],[Numéro]],TableauBande[],6,0),"")</f>
        <v/>
      </c>
      <c r="M387" s="28" t="str">
        <f>IFERROR(VLOOKUP(Tableau5[[#This Row],[Numéro]],TableauBande[],7,0),"")</f>
        <v/>
      </c>
      <c r="N387" s="1" t="str">
        <f>IFERROR(VLOOKUP(Tableau5[[#This Row],[Numéro]],Tableau3Bandes[],3,0),"")</f>
        <v/>
      </c>
      <c r="O387" s="1" t="str">
        <f>IFERROR(VLOOKUP(Tableau5[[#This Row],[Numéro]],Tableau3Bandes[],4,0),"")</f>
        <v/>
      </c>
      <c r="P387" s="1" t="str">
        <f>IFERROR(VLOOKUP(Tableau5[[#This Row],[Numéro]],Tableau3Bandes[],5,0),"")</f>
        <v/>
      </c>
      <c r="Q387" s="1" t="str">
        <f>IFERROR(VLOOKUP(Tableau5[[#This Row],[Numéro]],Tableau3Bandes[],6,0),"")</f>
        <v/>
      </c>
      <c r="R387" s="1" t="str">
        <f>IFERROR(VLOOKUP(Tableau5[[#This Row],[Numéro]],Tableau3Bandes[],7,0),"")</f>
        <v/>
      </c>
      <c r="S387" s="28" t="str">
        <f>IFERROR(VLOOKUP(Tableau5[[#This Row],[Numéro]],TableauClass2025[],3,0),"")</f>
        <v/>
      </c>
      <c r="T387" s="27" t="str">
        <f>IFERROR(VLOOKUP(Tableau5[[#This Row],[Numéro]],TableauCadre[],3,0),"")</f>
        <v/>
      </c>
      <c r="U387" s="1" t="str">
        <f>IFERROR(VLOOKUP(Tableau5[[#This Row],[Numéro]],TableauCadre[],4,0),"")</f>
        <v/>
      </c>
      <c r="V387" s="1" t="str">
        <f>IFERROR(VLOOKUP(Tableau5[[#This Row],[Numéro]],TableauCadre[],5,0),"")</f>
        <v/>
      </c>
      <c r="W387" s="1" t="str">
        <f>IFERROR(VLOOKUP(Tableau5[[#This Row],[Numéro]],TableauCadre[],6,0),"")</f>
        <v/>
      </c>
      <c r="X387" s="28" t="str">
        <f>IFERROR(VLOOKUP(Tableau5[[#This Row],[Numéro]],TableauCadre[],7,0),"")</f>
        <v/>
      </c>
    </row>
    <row r="388" spans="1:24" hidden="1" x14ac:dyDescent="0.25">
      <c r="A388" s="1" t="str">
        <f>IF(double!T385=0,"",double!T385)</f>
        <v>131598 M</v>
      </c>
      <c r="B388" s="1" t="str">
        <f>IF(Tableau5[[#This Row],[Numéro]]="","",double!U385)</f>
        <v>FREREJOUAN PATRICK</v>
      </c>
      <c r="C388" s="23" t="str">
        <f>double!V385</f>
        <v>01004 – B.C. BISCHHEIM</v>
      </c>
      <c r="D388" s="27" t="str">
        <f>IFERROR(VLOOKUP(Tableau5[[#This Row],[Numéro]],TableauLibre[],3,0),"")</f>
        <v xml:space="preserve">R4 </v>
      </c>
      <c r="E388" s="1">
        <f>IFERROR(VLOOKUP(Tableau5[[#This Row],[Numéro]],TableauLibre[],4,0),"")</f>
        <v>1</v>
      </c>
      <c r="F388" s="1">
        <f>IFERROR(VLOOKUP(Tableau5[[#This Row],[Numéro]],TableauLibre[],5,0),"")</f>
        <v>1.1100000000000001</v>
      </c>
      <c r="G388" s="1">
        <f>IFERROR(VLOOKUP(Tableau5[[#This Row],[Numéro]],TableauLibre[],6,0),"")</f>
        <v>0.88</v>
      </c>
      <c r="H388" s="28">
        <f>IFERROR(VLOOKUP(Tableau5[[#This Row],[Numéro]],TableauLibre[],7,0),"")</f>
        <v>2019</v>
      </c>
      <c r="I388" s="27" t="str">
        <f>IFERROR(VLOOKUP(Tableau5[[#This Row],[Numéro]],TableauBande[],3,0),"")</f>
        <v/>
      </c>
      <c r="J388" s="1" t="str">
        <f>IFERROR(VLOOKUP(Tableau5[[#This Row],[Numéro]],TableauBande[],4,0),"")</f>
        <v/>
      </c>
      <c r="K388" s="1" t="str">
        <f>IFERROR(VLOOKUP(Tableau5[[#This Row],[Numéro]],TableauBande[],5,0),"")</f>
        <v/>
      </c>
      <c r="L388" s="1" t="str">
        <f>IFERROR(VLOOKUP(Tableau5[[#This Row],[Numéro]],TableauBande[],6,0),"")</f>
        <v/>
      </c>
      <c r="M388" s="28" t="str">
        <f>IFERROR(VLOOKUP(Tableau5[[#This Row],[Numéro]],TableauBande[],7,0),"")</f>
        <v/>
      </c>
      <c r="N388" s="1" t="str">
        <f>IFERROR(VLOOKUP(Tableau5[[#This Row],[Numéro]],Tableau3Bandes[],3,0),"")</f>
        <v>R1</v>
      </c>
      <c r="O388" s="1">
        <f>IFERROR(VLOOKUP(Tableau5[[#This Row],[Numéro]],Tableau3Bandes[],4,0),"")</f>
        <v>1</v>
      </c>
      <c r="P388" s="1">
        <f>IFERROR(VLOOKUP(Tableau5[[#This Row],[Numéro]],Tableau3Bandes[],5,0),"")</f>
        <v>0.33300000000000002</v>
      </c>
      <c r="Q388" s="1">
        <f>IFERROR(VLOOKUP(Tableau5[[#This Row],[Numéro]],Tableau3Bandes[],6,0),"")</f>
        <v>0.28599999999999998</v>
      </c>
      <c r="R388" s="1">
        <f>IFERROR(VLOOKUP(Tableau5[[#This Row],[Numéro]],Tableau3Bandes[],7,0),"")</f>
        <v>2020</v>
      </c>
      <c r="S388" s="28" t="str">
        <f>IFERROR(VLOOKUP(Tableau5[[#This Row],[Numéro]],TableauClass2025[],3,0),"")</f>
        <v/>
      </c>
      <c r="T388" s="27" t="str">
        <f>IFERROR(VLOOKUP(Tableau5[[#This Row],[Numéro]],TableauCadre[],3,0),"")</f>
        <v/>
      </c>
      <c r="U388" s="1" t="str">
        <f>IFERROR(VLOOKUP(Tableau5[[#This Row],[Numéro]],TableauCadre[],4,0),"")</f>
        <v/>
      </c>
      <c r="V388" s="1" t="str">
        <f>IFERROR(VLOOKUP(Tableau5[[#This Row],[Numéro]],TableauCadre[],5,0),"")</f>
        <v/>
      </c>
      <c r="W388" s="1" t="str">
        <f>IFERROR(VLOOKUP(Tableau5[[#This Row],[Numéro]],TableauCadre[],6,0),"")</f>
        <v/>
      </c>
      <c r="X388" s="28" t="str">
        <f>IFERROR(VLOOKUP(Tableau5[[#This Row],[Numéro]],TableauCadre[],7,0),"")</f>
        <v/>
      </c>
    </row>
    <row r="389" spans="1:24" hidden="1" x14ac:dyDescent="0.25">
      <c r="A389" s="1" t="str">
        <f>IF(double!T386=0,"",double!T386)</f>
        <v>175672 Y</v>
      </c>
      <c r="B389" s="1" t="str">
        <f>IF(Tableau5[[#This Row],[Numéro]]="","",double!U386)</f>
        <v>FREYTAG BERNARD</v>
      </c>
      <c r="C389" s="23" t="str">
        <f>double!V386</f>
        <v>01010 – B.C. LINGOLSHEIM</v>
      </c>
      <c r="D389" s="27" t="str">
        <f>IFERROR(VLOOKUP(Tableau5[[#This Row],[Numéro]],TableauLibre[],3,0),"")</f>
        <v>R4</v>
      </c>
      <c r="E389" s="1">
        <f>IFERROR(VLOOKUP(Tableau5[[#This Row],[Numéro]],TableauLibre[],4,0),"")</f>
        <v>1</v>
      </c>
      <c r="F389" s="1">
        <f>IFERROR(VLOOKUP(Tableau5[[#This Row],[Numéro]],TableauLibre[],5,0),"")</f>
        <v>0.9</v>
      </c>
      <c r="G389" s="1">
        <f>IFERROR(VLOOKUP(Tableau5[[#This Row],[Numéro]],TableauLibre[],6,0),"")</f>
        <v>0.72</v>
      </c>
      <c r="H389" s="28">
        <f>IFERROR(VLOOKUP(Tableau5[[#This Row],[Numéro]],TableauLibre[],7,0),"")</f>
        <v>2025</v>
      </c>
      <c r="I389" s="27" t="str">
        <f>IFERROR(VLOOKUP(Tableau5[[#This Row],[Numéro]],TableauBande[],3,0),"")</f>
        <v/>
      </c>
      <c r="J389" s="1" t="str">
        <f>IFERROR(VLOOKUP(Tableau5[[#This Row],[Numéro]],TableauBande[],4,0),"")</f>
        <v/>
      </c>
      <c r="K389" s="1" t="str">
        <f>IFERROR(VLOOKUP(Tableau5[[#This Row],[Numéro]],TableauBande[],5,0),"")</f>
        <v/>
      </c>
      <c r="L389" s="1" t="str">
        <f>IFERROR(VLOOKUP(Tableau5[[#This Row],[Numéro]],TableauBande[],6,0),"")</f>
        <v/>
      </c>
      <c r="M389" s="28" t="str">
        <f>IFERROR(VLOOKUP(Tableau5[[#This Row],[Numéro]],TableauBande[],7,0),"")</f>
        <v/>
      </c>
      <c r="N389" s="1" t="str">
        <f>IFERROR(VLOOKUP(Tableau5[[#This Row],[Numéro]],Tableau3Bandes[],3,0),"")</f>
        <v/>
      </c>
      <c r="O389" s="1" t="str">
        <f>IFERROR(VLOOKUP(Tableau5[[#This Row],[Numéro]],Tableau3Bandes[],4,0),"")</f>
        <v/>
      </c>
      <c r="P389" s="1" t="str">
        <f>IFERROR(VLOOKUP(Tableau5[[#This Row],[Numéro]],Tableau3Bandes[],5,0),"")</f>
        <v/>
      </c>
      <c r="Q389" s="1" t="str">
        <f>IFERROR(VLOOKUP(Tableau5[[#This Row],[Numéro]],Tableau3Bandes[],6,0),"")</f>
        <v/>
      </c>
      <c r="R389" s="1" t="str">
        <f>IFERROR(VLOOKUP(Tableau5[[#This Row],[Numéro]],Tableau3Bandes[],7,0),"")</f>
        <v/>
      </c>
      <c r="S389" s="28" t="str">
        <f>IFERROR(VLOOKUP(Tableau5[[#This Row],[Numéro]],TableauClass2025[],3,0),"")</f>
        <v/>
      </c>
      <c r="T389" s="27" t="str">
        <f>IFERROR(VLOOKUP(Tableau5[[#This Row],[Numéro]],TableauCadre[],3,0),"")</f>
        <v/>
      </c>
      <c r="U389" s="1" t="str">
        <f>IFERROR(VLOOKUP(Tableau5[[#This Row],[Numéro]],TableauCadre[],4,0),"")</f>
        <v/>
      </c>
      <c r="V389" s="1" t="str">
        <f>IFERROR(VLOOKUP(Tableau5[[#This Row],[Numéro]],TableauCadre[],5,0),"")</f>
        <v/>
      </c>
      <c r="W389" s="1" t="str">
        <f>IFERROR(VLOOKUP(Tableau5[[#This Row],[Numéro]],TableauCadre[],6,0),"")</f>
        <v/>
      </c>
      <c r="X389" s="28" t="str">
        <f>IFERROR(VLOOKUP(Tableau5[[#This Row],[Numéro]],TableauCadre[],7,0),"")</f>
        <v/>
      </c>
    </row>
    <row r="390" spans="1:24" hidden="1" x14ac:dyDescent="0.25">
      <c r="A390" s="1" t="str">
        <f>IF(double!T387=0,"",double!T387)</f>
        <v>178209 F</v>
      </c>
      <c r="B390" s="1" t="str">
        <f>IF(Tableau5[[#This Row],[Numéro]]="","",double!U387)</f>
        <v>FRICKER WALLPOTT ANNE</v>
      </c>
      <c r="C390" s="23" t="str">
        <f>double!V387</f>
        <v>11029 – BILLARD CLUB MUSSIPONTAIN</v>
      </c>
      <c r="D390" s="27" t="str">
        <f>IFERROR(VLOOKUP(Tableau5[[#This Row],[Numéro]],TableauLibre[],3,0),"")</f>
        <v>R4</v>
      </c>
      <c r="E390" s="1">
        <f>IFERROR(VLOOKUP(Tableau5[[#This Row],[Numéro]],TableauLibre[],4,0),"")</f>
        <v>1</v>
      </c>
      <c r="F390" s="1">
        <f>IFERROR(VLOOKUP(Tableau5[[#This Row],[Numéro]],TableauLibre[],5,0),"")</f>
        <v>0.43</v>
      </c>
      <c r="G390" s="1">
        <f>IFERROR(VLOOKUP(Tableau5[[#This Row],[Numéro]],TableauLibre[],6,0),"")</f>
        <v>0.34</v>
      </c>
      <c r="H390" s="28">
        <f>IFERROR(VLOOKUP(Tableau5[[#This Row],[Numéro]],TableauLibre[],7,0),"")</f>
        <v>2024</v>
      </c>
      <c r="I390" s="27" t="str">
        <f>IFERROR(VLOOKUP(Tableau5[[#This Row],[Numéro]],TableauBande[],3,0),"")</f>
        <v/>
      </c>
      <c r="J390" s="1" t="str">
        <f>IFERROR(VLOOKUP(Tableau5[[#This Row],[Numéro]],TableauBande[],4,0),"")</f>
        <v/>
      </c>
      <c r="K390" s="1" t="str">
        <f>IFERROR(VLOOKUP(Tableau5[[#This Row],[Numéro]],TableauBande[],5,0),"")</f>
        <v/>
      </c>
      <c r="L390" s="1" t="str">
        <f>IFERROR(VLOOKUP(Tableau5[[#This Row],[Numéro]],TableauBande[],6,0),"")</f>
        <v/>
      </c>
      <c r="M390" s="28" t="str">
        <f>IFERROR(VLOOKUP(Tableau5[[#This Row],[Numéro]],TableauBande[],7,0),"")</f>
        <v/>
      </c>
      <c r="N390" s="1" t="str">
        <f>IFERROR(VLOOKUP(Tableau5[[#This Row],[Numéro]],Tableau3Bandes[],3,0),"")</f>
        <v/>
      </c>
      <c r="O390" s="1" t="str">
        <f>IFERROR(VLOOKUP(Tableau5[[#This Row],[Numéro]],Tableau3Bandes[],4,0),"")</f>
        <v/>
      </c>
      <c r="P390" s="1" t="str">
        <f>IFERROR(VLOOKUP(Tableau5[[#This Row],[Numéro]],Tableau3Bandes[],5,0),"")</f>
        <v/>
      </c>
      <c r="Q390" s="1" t="str">
        <f>IFERROR(VLOOKUP(Tableau5[[#This Row],[Numéro]],Tableau3Bandes[],6,0),"")</f>
        <v/>
      </c>
      <c r="R390" s="1" t="str">
        <f>IFERROR(VLOOKUP(Tableau5[[#This Row],[Numéro]],Tableau3Bandes[],7,0),"")</f>
        <v/>
      </c>
      <c r="S390" s="28" t="str">
        <f>IFERROR(VLOOKUP(Tableau5[[#This Row],[Numéro]],TableauClass2025[],3,0),"")</f>
        <v/>
      </c>
      <c r="T390" s="27" t="str">
        <f>IFERROR(VLOOKUP(Tableau5[[#This Row],[Numéro]],TableauCadre[],3,0),"")</f>
        <v/>
      </c>
      <c r="U390" s="1" t="str">
        <f>IFERROR(VLOOKUP(Tableau5[[#This Row],[Numéro]],TableauCadre[],4,0),"")</f>
        <v/>
      </c>
      <c r="V390" s="1" t="str">
        <f>IFERROR(VLOOKUP(Tableau5[[#This Row],[Numéro]],TableauCadre[],5,0),"")</f>
        <v/>
      </c>
      <c r="W390" s="1" t="str">
        <f>IFERROR(VLOOKUP(Tableau5[[#This Row],[Numéro]],TableauCadre[],6,0),"")</f>
        <v/>
      </c>
      <c r="X390" s="28" t="str">
        <f>IFERROR(VLOOKUP(Tableau5[[#This Row],[Numéro]],TableauCadre[],7,0),"")</f>
        <v/>
      </c>
    </row>
    <row r="391" spans="1:24" hidden="1" x14ac:dyDescent="0.25">
      <c r="A391" s="1" t="str">
        <f>IF(double!T388=0,"",double!T388)</f>
        <v>147570 C</v>
      </c>
      <c r="B391" s="1" t="str">
        <f>IF(Tableau5[[#This Row],[Numéro]]="","",double!U388)</f>
        <v>FRIEDEL STEPHANE</v>
      </c>
      <c r="C391" s="23" t="str">
        <f>double!V388</f>
        <v>11022 – ACADEMIE DE BILLARD SAINT-MAX / NANCY</v>
      </c>
      <c r="D391" s="27" t="str">
        <f>IFERROR(VLOOKUP(Tableau5[[#This Row],[Numéro]],TableauLibre[],3,0),"")</f>
        <v xml:space="preserve">R1 </v>
      </c>
      <c r="E391" s="1">
        <f>IFERROR(VLOOKUP(Tableau5[[#This Row],[Numéro]],TableauLibre[],4,0),"")</f>
        <v>1</v>
      </c>
      <c r="F391" s="1">
        <f>IFERROR(VLOOKUP(Tableau5[[#This Row],[Numéro]],TableauLibre[],5,0),"")</f>
        <v>5.53</v>
      </c>
      <c r="G391" s="1">
        <f>IFERROR(VLOOKUP(Tableau5[[#This Row],[Numéro]],TableauLibre[],6,0),"")</f>
        <v>4.42</v>
      </c>
      <c r="H391" s="28">
        <f>IFERROR(VLOOKUP(Tableau5[[#This Row],[Numéro]],TableauLibre[],7,0),"")</f>
        <v>2025</v>
      </c>
      <c r="I391" s="27" t="str">
        <f>IFERROR(VLOOKUP(Tableau5[[#This Row],[Numéro]],TableauBande[],3,0),"")</f>
        <v xml:space="preserve">N2 </v>
      </c>
      <c r="J391" s="1">
        <f>IFERROR(VLOOKUP(Tableau5[[#This Row],[Numéro]],TableauBande[],4,0),"")</f>
        <v>1</v>
      </c>
      <c r="K391" s="1" t="str">
        <f>IFERROR(VLOOKUP(Tableau5[[#This Row],[Numéro]],TableauBande[],5,0),"")</f>
        <v>—</v>
      </c>
      <c r="L391" s="1">
        <f>IFERROR(VLOOKUP(Tableau5[[#This Row],[Numéro]],TableauBande[],6,0),"")</f>
        <v>1.97</v>
      </c>
      <c r="M391" s="28">
        <f>IFERROR(VLOOKUP(Tableau5[[#This Row],[Numéro]],TableauBande[],7,0),"")</f>
        <v>2025</v>
      </c>
      <c r="N391" s="1" t="str">
        <f>IFERROR(VLOOKUP(Tableau5[[#This Row],[Numéro]],Tableau3Bandes[],3,0),"")</f>
        <v xml:space="preserve">N3 </v>
      </c>
      <c r="O391" s="1">
        <f>IFERROR(VLOOKUP(Tableau5[[#This Row],[Numéro]],Tableau3Bandes[],4,0),"")</f>
        <v>1</v>
      </c>
      <c r="P391" s="1">
        <f>IFERROR(VLOOKUP(Tableau5[[#This Row],[Numéro]],Tableau3Bandes[],5,0),"")</f>
        <v>0.54800000000000004</v>
      </c>
      <c r="Q391" s="1">
        <f>IFERROR(VLOOKUP(Tableau5[[#This Row],[Numéro]],Tableau3Bandes[],6,0),"")</f>
        <v>0.47099999999999997</v>
      </c>
      <c r="R391" s="1">
        <f>IFERROR(VLOOKUP(Tableau5[[#This Row],[Numéro]],Tableau3Bandes[],7,0),"")</f>
        <v>2024</v>
      </c>
      <c r="S391" s="28" t="str">
        <f>IFERROR(VLOOKUP(Tableau5[[#This Row],[Numéro]],TableauClass2025[],3,0),"")</f>
        <v/>
      </c>
      <c r="T391" s="27" t="str">
        <f>IFERROR(VLOOKUP(Tableau5[[#This Row],[Numéro]],TableauCadre[],3,0),"")</f>
        <v xml:space="preserve">N3 </v>
      </c>
      <c r="U391" s="1">
        <f>IFERROR(VLOOKUP(Tableau5[[#This Row],[Numéro]],TableauCadre[],4,0),"")</f>
        <v>1</v>
      </c>
      <c r="V391" s="1">
        <f>IFERROR(VLOOKUP(Tableau5[[#This Row],[Numéro]],TableauCadre[],5,0),"")</f>
        <v>7.4</v>
      </c>
      <c r="W391" s="1">
        <f>IFERROR(VLOOKUP(Tableau5[[#This Row],[Numéro]],TableauCadre[],6,0),"")</f>
        <v>5.92</v>
      </c>
      <c r="X391" s="28">
        <f>IFERROR(VLOOKUP(Tableau5[[#This Row],[Numéro]],TableauCadre[],7,0),"")</f>
        <v>2024</v>
      </c>
    </row>
    <row r="392" spans="1:24" hidden="1" x14ac:dyDescent="0.25">
      <c r="A392" s="1" t="str">
        <f>IF(double!T389=0,"",double!T389)</f>
        <v>159145 J</v>
      </c>
      <c r="B392" s="1" t="str">
        <f>IF(Tableau5[[#This Row],[Numéro]]="","",double!U389)</f>
        <v>FRITSCH JEAN PIERRE</v>
      </c>
      <c r="C392" s="23" t="str">
        <f>double!V389</f>
        <v>01049 – B.C. BARR</v>
      </c>
      <c r="D392" s="27" t="str">
        <f>IFERROR(VLOOKUP(Tableau5[[#This Row],[Numéro]],TableauLibre[],3,0),"")</f>
        <v>R1</v>
      </c>
      <c r="E392" s="1">
        <f>IFERROR(VLOOKUP(Tableau5[[#This Row],[Numéro]],TableauLibre[],4,0),"")</f>
        <v>1</v>
      </c>
      <c r="F392" s="1">
        <f>IFERROR(VLOOKUP(Tableau5[[#This Row],[Numéro]],TableauLibre[],5,0),"")</f>
        <v>4.68</v>
      </c>
      <c r="G392" s="1">
        <f>IFERROR(VLOOKUP(Tableau5[[#This Row],[Numéro]],TableauLibre[],6,0),"")</f>
        <v>3.75</v>
      </c>
      <c r="H392" s="28">
        <f>IFERROR(VLOOKUP(Tableau5[[#This Row],[Numéro]],TableauLibre[],7,0),"")</f>
        <v>2025</v>
      </c>
      <c r="I392" s="27" t="str">
        <f>IFERROR(VLOOKUP(Tableau5[[#This Row],[Numéro]],TableauBande[],3,0),"")</f>
        <v>N3</v>
      </c>
      <c r="J392" s="1">
        <f>IFERROR(VLOOKUP(Tableau5[[#This Row],[Numéro]],TableauBande[],4,0),"")</f>
        <v>1</v>
      </c>
      <c r="K392" s="1">
        <f>IFERROR(VLOOKUP(Tableau5[[#This Row],[Numéro]],TableauBande[],5,0),"")</f>
        <v>2.2400000000000002</v>
      </c>
      <c r="L392" s="1">
        <f>IFERROR(VLOOKUP(Tableau5[[#This Row],[Numéro]],TableauBande[],6,0),"")</f>
        <v>1.99</v>
      </c>
      <c r="M392" s="28">
        <f>IFERROR(VLOOKUP(Tableau5[[#This Row],[Numéro]],TableauBande[],7,0),"")</f>
        <v>2025</v>
      </c>
      <c r="N392" s="1" t="str">
        <f>IFERROR(VLOOKUP(Tableau5[[#This Row],[Numéro]],Tableau3Bandes[],3,0),"")</f>
        <v xml:space="preserve">N3 </v>
      </c>
      <c r="O392" s="1">
        <f>IFERROR(VLOOKUP(Tableau5[[#This Row],[Numéro]],Tableau3Bandes[],4,0),"")</f>
        <v>1</v>
      </c>
      <c r="P392" s="1">
        <f>IFERROR(VLOOKUP(Tableau5[[#This Row],[Numéro]],Tableau3Bandes[],5,0),"")</f>
        <v>0.503</v>
      </c>
      <c r="Q392" s="1">
        <f>IFERROR(VLOOKUP(Tableau5[[#This Row],[Numéro]],Tableau3Bandes[],6,0),"")</f>
        <v>0.432</v>
      </c>
      <c r="R392" s="1">
        <f>IFERROR(VLOOKUP(Tableau5[[#This Row],[Numéro]],Tableau3Bandes[],7,0),"")</f>
        <v>2025</v>
      </c>
      <c r="S392" s="28">
        <f>IFERROR(VLOOKUP(Tableau5[[#This Row],[Numéro]],TableauClass2025[],3,0),"")</f>
        <v>427</v>
      </c>
      <c r="T392" s="27" t="str">
        <f>IFERROR(VLOOKUP(Tableau5[[#This Row],[Numéro]],TableauCadre[],3,0),"")</f>
        <v xml:space="preserve">R1 </v>
      </c>
      <c r="U392" s="1">
        <f>IFERROR(VLOOKUP(Tableau5[[#This Row],[Numéro]],TableauCadre[],4,0),"")</f>
        <v>1</v>
      </c>
      <c r="V392" s="1">
        <f>IFERROR(VLOOKUP(Tableau5[[#This Row],[Numéro]],TableauCadre[],5,0),"")</f>
        <v>4.16</v>
      </c>
      <c r="W392" s="1">
        <f>IFERROR(VLOOKUP(Tableau5[[#This Row],[Numéro]],TableauCadre[],6,0),"")</f>
        <v>3.32</v>
      </c>
      <c r="X392" s="28">
        <f>IFERROR(VLOOKUP(Tableau5[[#This Row],[Numéro]],TableauCadre[],7,0),"")</f>
        <v>2025</v>
      </c>
    </row>
    <row r="393" spans="1:24" hidden="1" x14ac:dyDescent="0.25">
      <c r="A393" s="1" t="str">
        <f>IF(double!T390=0,"",double!T390)</f>
        <v>101993 V</v>
      </c>
      <c r="B393" s="1" t="str">
        <f>IF(Tableau5[[#This Row],[Numéro]]="","",double!U390)</f>
        <v>FRITSCH LUCIEN</v>
      </c>
      <c r="C393" s="23" t="str">
        <f>double!V390</f>
        <v>01010 – B.C. LINGOLSHEIM</v>
      </c>
      <c r="D393" s="27" t="str">
        <f>IFERROR(VLOOKUP(Tableau5[[#This Row],[Numéro]],TableauLibre[],3,0),"")</f>
        <v>R4</v>
      </c>
      <c r="E393" s="1">
        <f>IFERROR(VLOOKUP(Tableau5[[#This Row],[Numéro]],TableauLibre[],4,0),"")</f>
        <v>1</v>
      </c>
      <c r="F393" s="1">
        <f>IFERROR(VLOOKUP(Tableau5[[#This Row],[Numéro]],TableauLibre[],5,0),"")</f>
        <v>0.93</v>
      </c>
      <c r="G393" s="1">
        <f>IFERROR(VLOOKUP(Tableau5[[#This Row],[Numéro]],TableauLibre[],6,0),"")</f>
        <v>0.74</v>
      </c>
      <c r="H393" s="28">
        <f>IFERROR(VLOOKUP(Tableau5[[#This Row],[Numéro]],TableauLibre[],7,0),"")</f>
        <v>2010</v>
      </c>
      <c r="I393" s="27" t="str">
        <f>IFERROR(VLOOKUP(Tableau5[[#This Row],[Numéro]],TableauBande[],3,0),"")</f>
        <v/>
      </c>
      <c r="J393" s="1" t="str">
        <f>IFERROR(VLOOKUP(Tableau5[[#This Row],[Numéro]],TableauBande[],4,0),"")</f>
        <v/>
      </c>
      <c r="K393" s="1" t="str">
        <f>IFERROR(VLOOKUP(Tableau5[[#This Row],[Numéro]],TableauBande[],5,0),"")</f>
        <v/>
      </c>
      <c r="L393" s="1" t="str">
        <f>IFERROR(VLOOKUP(Tableau5[[#This Row],[Numéro]],TableauBande[],6,0),"")</f>
        <v/>
      </c>
      <c r="M393" s="28" t="str">
        <f>IFERROR(VLOOKUP(Tableau5[[#This Row],[Numéro]],TableauBande[],7,0),"")</f>
        <v/>
      </c>
      <c r="N393" s="1" t="str">
        <f>IFERROR(VLOOKUP(Tableau5[[#This Row],[Numéro]],Tableau3Bandes[],3,0),"")</f>
        <v>R2</v>
      </c>
      <c r="O393" s="1">
        <f>IFERROR(VLOOKUP(Tableau5[[#This Row],[Numéro]],Tableau3Bandes[],4,0),"")</f>
        <v>1</v>
      </c>
      <c r="P393" s="1">
        <f>IFERROR(VLOOKUP(Tableau5[[#This Row],[Numéro]],Tableau3Bandes[],5,0),"")</f>
        <v>0.13300000000000001</v>
      </c>
      <c r="Q393" s="1">
        <f>IFERROR(VLOOKUP(Tableau5[[#This Row],[Numéro]],Tableau3Bandes[],6,0),"")</f>
        <v>0.114</v>
      </c>
      <c r="R393" s="1">
        <f>IFERROR(VLOOKUP(Tableau5[[#This Row],[Numéro]],Tableau3Bandes[],7,0),"")</f>
        <v>2009</v>
      </c>
      <c r="S393" s="28" t="str">
        <f>IFERROR(VLOOKUP(Tableau5[[#This Row],[Numéro]],TableauClass2025[],3,0),"")</f>
        <v/>
      </c>
      <c r="T393" s="27" t="str">
        <f>IFERROR(VLOOKUP(Tableau5[[#This Row],[Numéro]],TableauCadre[],3,0),"")</f>
        <v/>
      </c>
      <c r="U393" s="1" t="str">
        <f>IFERROR(VLOOKUP(Tableau5[[#This Row],[Numéro]],TableauCadre[],4,0),"")</f>
        <v/>
      </c>
      <c r="V393" s="1" t="str">
        <f>IFERROR(VLOOKUP(Tableau5[[#This Row],[Numéro]],TableauCadre[],5,0),"")</f>
        <v/>
      </c>
      <c r="W393" s="1" t="str">
        <f>IFERROR(VLOOKUP(Tableau5[[#This Row],[Numéro]],TableauCadre[],6,0),"")</f>
        <v/>
      </c>
      <c r="X393" s="28" t="str">
        <f>IFERROR(VLOOKUP(Tableau5[[#This Row],[Numéro]],TableauCadre[],7,0),"")</f>
        <v/>
      </c>
    </row>
    <row r="394" spans="1:24" hidden="1" x14ac:dyDescent="0.25">
      <c r="A394" s="1" t="str">
        <f>IF(double!T391=0,"",double!T391)</f>
        <v>106403 L</v>
      </c>
      <c r="B394" s="1" t="str">
        <f>IF(Tableau5[[#This Row],[Numéro]]="","",double!U391)</f>
        <v>FRITSCH MARCEL</v>
      </c>
      <c r="C394" s="23" t="str">
        <f>double!V391</f>
        <v>05047 – BILLARD CLUB SEZANNAIS</v>
      </c>
      <c r="D394" s="27" t="str">
        <f>IFERROR(VLOOKUP(Tableau5[[#This Row],[Numéro]],TableauLibre[],3,0),"")</f>
        <v>R3</v>
      </c>
      <c r="E394" s="1">
        <f>IFERROR(VLOOKUP(Tableau5[[#This Row],[Numéro]],TableauLibre[],4,0),"")</f>
        <v>1</v>
      </c>
      <c r="F394" s="1">
        <f>IFERROR(VLOOKUP(Tableau5[[#This Row],[Numéro]],TableauLibre[],5,0),"")</f>
        <v>1.42</v>
      </c>
      <c r="G394" s="1">
        <f>IFERROR(VLOOKUP(Tableau5[[#This Row],[Numéro]],TableauLibre[],6,0),"")</f>
        <v>1.1399999999999999</v>
      </c>
      <c r="H394" s="28">
        <f>IFERROR(VLOOKUP(Tableau5[[#This Row],[Numéro]],TableauLibre[],7,0),"")</f>
        <v>2022</v>
      </c>
      <c r="I394" s="27" t="str">
        <f>IFERROR(VLOOKUP(Tableau5[[#This Row],[Numéro]],TableauBande[],3,0),"")</f>
        <v xml:space="preserve">R2 </v>
      </c>
      <c r="J394" s="1">
        <f>IFERROR(VLOOKUP(Tableau5[[#This Row],[Numéro]],TableauBande[],4,0),"")</f>
        <v>1</v>
      </c>
      <c r="K394" s="1">
        <f>IFERROR(VLOOKUP(Tableau5[[#This Row],[Numéro]],TableauBande[],5,0),"")</f>
        <v>1.04</v>
      </c>
      <c r="L394" s="1">
        <f>IFERROR(VLOOKUP(Tableau5[[#This Row],[Numéro]],TableauBande[],6,0),"")</f>
        <v>0.92</v>
      </c>
      <c r="M394" s="28">
        <f>IFERROR(VLOOKUP(Tableau5[[#This Row],[Numéro]],TableauBande[],7,0),"")</f>
        <v>2018</v>
      </c>
      <c r="N394" s="1" t="str">
        <f>IFERROR(VLOOKUP(Tableau5[[#This Row],[Numéro]],Tableau3Bandes[],3,0),"")</f>
        <v>R1</v>
      </c>
      <c r="O394" s="1">
        <f>IFERROR(VLOOKUP(Tableau5[[#This Row],[Numéro]],Tableau3Bandes[],4,0),"")</f>
        <v>1</v>
      </c>
      <c r="P394" s="1">
        <f>IFERROR(VLOOKUP(Tableau5[[#This Row],[Numéro]],Tableau3Bandes[],5,0),"")</f>
        <v>0.252</v>
      </c>
      <c r="Q394" s="1">
        <f>IFERROR(VLOOKUP(Tableau5[[#This Row],[Numéro]],Tableau3Bandes[],6,0),"")</f>
        <v>0.217</v>
      </c>
      <c r="R394" s="1">
        <f>IFERROR(VLOOKUP(Tableau5[[#This Row],[Numéro]],Tableau3Bandes[],7,0),"")</f>
        <v>2020</v>
      </c>
      <c r="S394" s="28" t="str">
        <f>IFERROR(VLOOKUP(Tableau5[[#This Row],[Numéro]],TableauClass2025[],3,0),"")</f>
        <v/>
      </c>
      <c r="T394" s="27" t="str">
        <f>IFERROR(VLOOKUP(Tableau5[[#This Row],[Numéro]],TableauCadre[],3,0),"")</f>
        <v/>
      </c>
      <c r="U394" s="1" t="str">
        <f>IFERROR(VLOOKUP(Tableau5[[#This Row],[Numéro]],TableauCadre[],4,0),"")</f>
        <v/>
      </c>
      <c r="V394" s="1" t="str">
        <f>IFERROR(VLOOKUP(Tableau5[[#This Row],[Numéro]],TableauCadre[],5,0),"")</f>
        <v/>
      </c>
      <c r="W394" s="1" t="str">
        <f>IFERROR(VLOOKUP(Tableau5[[#This Row],[Numéro]],TableauCadre[],6,0),"")</f>
        <v/>
      </c>
      <c r="X394" s="28" t="str">
        <f>IFERROR(VLOOKUP(Tableau5[[#This Row],[Numéro]],TableauCadre[],7,0),"")</f>
        <v/>
      </c>
    </row>
    <row r="395" spans="1:24" hidden="1" x14ac:dyDescent="0.25">
      <c r="A395" s="1" t="str">
        <f>IF(double!T392=0,"",double!T392)</f>
        <v>010117 D</v>
      </c>
      <c r="B395" s="1" t="str">
        <f>IF(Tableau5[[#This Row],[Numéro]]="","",double!U392)</f>
        <v>FROHNHOFER GEORGES</v>
      </c>
      <c r="C395" s="23" t="str">
        <f>double!V392</f>
        <v>01041 – COLMAR BILLARD CLUB 71</v>
      </c>
      <c r="D395" s="27" t="str">
        <f>IFERROR(VLOOKUP(Tableau5[[#This Row],[Numéro]],TableauLibre[],3,0),"")</f>
        <v>R1</v>
      </c>
      <c r="E395" s="1">
        <f>IFERROR(VLOOKUP(Tableau5[[#This Row],[Numéro]],TableauLibre[],4,0),"")</f>
        <v>1</v>
      </c>
      <c r="F395" s="1">
        <f>IFERROR(VLOOKUP(Tableau5[[#This Row],[Numéro]],TableauLibre[],5,0),"")</f>
        <v>4.1399999999999997</v>
      </c>
      <c r="G395" s="1">
        <f>IFERROR(VLOOKUP(Tableau5[[#This Row],[Numéro]],TableauLibre[],6,0),"")</f>
        <v>3.31</v>
      </c>
      <c r="H395" s="28">
        <f>IFERROR(VLOOKUP(Tableau5[[#This Row],[Numéro]],TableauLibre[],7,0),"")</f>
        <v>2020</v>
      </c>
      <c r="I395" s="27" t="str">
        <f>IFERROR(VLOOKUP(Tableau5[[#This Row],[Numéro]],TableauBande[],3,0),"")</f>
        <v/>
      </c>
      <c r="J395" s="1" t="str">
        <f>IFERROR(VLOOKUP(Tableau5[[#This Row],[Numéro]],TableauBande[],4,0),"")</f>
        <v/>
      </c>
      <c r="K395" s="1" t="str">
        <f>IFERROR(VLOOKUP(Tableau5[[#This Row],[Numéro]],TableauBande[],5,0),"")</f>
        <v/>
      </c>
      <c r="L395" s="1" t="str">
        <f>IFERROR(VLOOKUP(Tableau5[[#This Row],[Numéro]],TableauBande[],6,0),"")</f>
        <v/>
      </c>
      <c r="M395" s="28" t="str">
        <f>IFERROR(VLOOKUP(Tableau5[[#This Row],[Numéro]],TableauBande[],7,0),"")</f>
        <v/>
      </c>
      <c r="N395" s="1" t="str">
        <f>IFERROR(VLOOKUP(Tableau5[[#This Row],[Numéro]],Tableau3Bandes[],3,0),"")</f>
        <v/>
      </c>
      <c r="O395" s="1" t="str">
        <f>IFERROR(VLOOKUP(Tableau5[[#This Row],[Numéro]],Tableau3Bandes[],4,0),"")</f>
        <v/>
      </c>
      <c r="P395" s="1" t="str">
        <f>IFERROR(VLOOKUP(Tableau5[[#This Row],[Numéro]],Tableau3Bandes[],5,0),"")</f>
        <v/>
      </c>
      <c r="Q395" s="1" t="str">
        <f>IFERROR(VLOOKUP(Tableau5[[#This Row],[Numéro]],Tableau3Bandes[],6,0),"")</f>
        <v/>
      </c>
      <c r="R395" s="1" t="str">
        <f>IFERROR(VLOOKUP(Tableau5[[#This Row],[Numéro]],Tableau3Bandes[],7,0),"")</f>
        <v/>
      </c>
      <c r="S395" s="28" t="str">
        <f>IFERROR(VLOOKUP(Tableau5[[#This Row],[Numéro]],TableauClass2025[],3,0),"")</f>
        <v/>
      </c>
      <c r="T395" s="27" t="str">
        <f>IFERROR(VLOOKUP(Tableau5[[#This Row],[Numéro]],TableauCadre[],3,0),"")</f>
        <v/>
      </c>
      <c r="U395" s="1" t="str">
        <f>IFERROR(VLOOKUP(Tableau5[[#This Row],[Numéro]],TableauCadre[],4,0),"")</f>
        <v/>
      </c>
      <c r="V395" s="1" t="str">
        <f>IFERROR(VLOOKUP(Tableau5[[#This Row],[Numéro]],TableauCadre[],5,0),"")</f>
        <v/>
      </c>
      <c r="W395" s="1" t="str">
        <f>IFERROR(VLOOKUP(Tableau5[[#This Row],[Numéro]],TableauCadre[],6,0),"")</f>
        <v/>
      </c>
      <c r="X395" s="28" t="str">
        <f>IFERROR(VLOOKUP(Tableau5[[#This Row],[Numéro]],TableauCadre[],7,0),"")</f>
        <v/>
      </c>
    </row>
    <row r="396" spans="1:24" hidden="1" x14ac:dyDescent="0.25">
      <c r="A396" s="1" t="str">
        <f>IF(double!T393=0,"",double!T393)</f>
        <v>101998 A</v>
      </c>
      <c r="B396" s="1" t="str">
        <f>IF(Tableau5[[#This Row],[Numéro]]="","",double!U393)</f>
        <v>FROHNHOFER OLIVIER</v>
      </c>
      <c r="C396" s="23" t="str">
        <f>double!V393</f>
        <v>01023 – B.C. NEUF BRISACH</v>
      </c>
      <c r="D396" s="27" t="str">
        <f>IFERROR(VLOOKUP(Tableau5[[#This Row],[Numéro]],TableauLibre[],3,0),"")</f>
        <v>R2</v>
      </c>
      <c r="E396" s="1">
        <f>IFERROR(VLOOKUP(Tableau5[[#This Row],[Numéro]],TableauLibre[],4,0),"")</f>
        <v>1</v>
      </c>
      <c r="F396" s="1">
        <f>IFERROR(VLOOKUP(Tableau5[[#This Row],[Numéro]],TableauLibre[],5,0),"")</f>
        <v>2.99</v>
      </c>
      <c r="G396" s="1">
        <f>IFERROR(VLOOKUP(Tableau5[[#This Row],[Numéro]],TableauLibre[],6,0),"")</f>
        <v>2.39</v>
      </c>
      <c r="H396" s="28">
        <f>IFERROR(VLOOKUP(Tableau5[[#This Row],[Numéro]],TableauLibre[],7,0),"")</f>
        <v>2020</v>
      </c>
      <c r="I396" s="27" t="str">
        <f>IFERROR(VLOOKUP(Tableau5[[#This Row],[Numéro]],TableauBande[],3,0),"")</f>
        <v>R1</v>
      </c>
      <c r="J396" s="1">
        <f>IFERROR(VLOOKUP(Tableau5[[#This Row],[Numéro]],TableauBande[],4,0),"")</f>
        <v>1</v>
      </c>
      <c r="K396" s="1">
        <f>IFERROR(VLOOKUP(Tableau5[[#This Row],[Numéro]],TableauBande[],5,0),"")</f>
        <v>1.22</v>
      </c>
      <c r="L396" s="1">
        <f>IFERROR(VLOOKUP(Tableau5[[#This Row],[Numéro]],TableauBande[],6,0),"")</f>
        <v>1.0900000000000001</v>
      </c>
      <c r="M396" s="28">
        <f>IFERROR(VLOOKUP(Tableau5[[#This Row],[Numéro]],TableauBande[],7,0),"")</f>
        <v>2012</v>
      </c>
      <c r="N396" s="1" t="str">
        <f>IFERROR(VLOOKUP(Tableau5[[#This Row],[Numéro]],Tableau3Bandes[],3,0),"")</f>
        <v/>
      </c>
      <c r="O396" s="1" t="str">
        <f>IFERROR(VLOOKUP(Tableau5[[#This Row],[Numéro]],Tableau3Bandes[],4,0),"")</f>
        <v/>
      </c>
      <c r="P396" s="1" t="str">
        <f>IFERROR(VLOOKUP(Tableau5[[#This Row],[Numéro]],Tableau3Bandes[],5,0),"")</f>
        <v/>
      </c>
      <c r="Q396" s="1" t="str">
        <f>IFERROR(VLOOKUP(Tableau5[[#This Row],[Numéro]],Tableau3Bandes[],6,0),"")</f>
        <v/>
      </c>
      <c r="R396" s="1" t="str">
        <f>IFERROR(VLOOKUP(Tableau5[[#This Row],[Numéro]],Tableau3Bandes[],7,0),"")</f>
        <v/>
      </c>
      <c r="S396" s="28" t="str">
        <f>IFERROR(VLOOKUP(Tableau5[[#This Row],[Numéro]],TableauClass2025[],3,0),"")</f>
        <v/>
      </c>
      <c r="T396" s="27" t="str">
        <f>IFERROR(VLOOKUP(Tableau5[[#This Row],[Numéro]],TableauCadre[],3,0),"")</f>
        <v/>
      </c>
      <c r="U396" s="1" t="str">
        <f>IFERROR(VLOOKUP(Tableau5[[#This Row],[Numéro]],TableauCadre[],4,0),"")</f>
        <v/>
      </c>
      <c r="V396" s="1" t="str">
        <f>IFERROR(VLOOKUP(Tableau5[[#This Row],[Numéro]],TableauCadre[],5,0),"")</f>
        <v/>
      </c>
      <c r="W396" s="1" t="str">
        <f>IFERROR(VLOOKUP(Tableau5[[#This Row],[Numéro]],TableauCadre[],6,0),"")</f>
        <v/>
      </c>
      <c r="X396" s="28" t="str">
        <f>IFERROR(VLOOKUP(Tableau5[[#This Row],[Numéro]],TableauCadre[],7,0),"")</f>
        <v/>
      </c>
    </row>
    <row r="397" spans="1:24" hidden="1" x14ac:dyDescent="0.25">
      <c r="A397" s="1" t="str">
        <f>IF(double!T394=0,"",double!T394)</f>
        <v>015331 R</v>
      </c>
      <c r="B397" s="1" t="str">
        <f>IF(Tableau5[[#This Row],[Numéro]]="","",double!U394)</f>
        <v>FRONTON JEAN PIERRE</v>
      </c>
      <c r="C397" s="23" t="str">
        <f>double!V394</f>
        <v>11032 – BILLARD CLUB HOMECOURT</v>
      </c>
      <c r="D397" s="27" t="str">
        <f>IFERROR(VLOOKUP(Tableau5[[#This Row],[Numéro]],TableauLibre[],3,0),"")</f>
        <v>R3</v>
      </c>
      <c r="E397" s="1">
        <f>IFERROR(VLOOKUP(Tableau5[[#This Row],[Numéro]],TableauLibre[],4,0),"")</f>
        <v>1</v>
      </c>
      <c r="F397" s="1">
        <f>IFERROR(VLOOKUP(Tableau5[[#This Row],[Numéro]],TableauLibre[],5,0),"")</f>
        <v>1.38</v>
      </c>
      <c r="G397" s="1">
        <f>IFERROR(VLOOKUP(Tableau5[[#This Row],[Numéro]],TableauLibre[],6,0),"")</f>
        <v>1.1100000000000001</v>
      </c>
      <c r="H397" s="28">
        <f>IFERROR(VLOOKUP(Tableau5[[#This Row],[Numéro]],TableauLibre[],7,0),"")</f>
        <v>2025</v>
      </c>
      <c r="I397" s="27" t="str">
        <f>IFERROR(VLOOKUP(Tableau5[[#This Row],[Numéro]],TableauBande[],3,0),"")</f>
        <v>R2</v>
      </c>
      <c r="J397" s="1">
        <f>IFERROR(VLOOKUP(Tableau5[[#This Row],[Numéro]],TableauBande[],4,0),"")</f>
        <v>1</v>
      </c>
      <c r="K397" s="1">
        <f>IFERROR(VLOOKUP(Tableau5[[#This Row],[Numéro]],TableauBande[],5,0),"")</f>
        <v>0.65</v>
      </c>
      <c r="L397" s="1">
        <f>IFERROR(VLOOKUP(Tableau5[[#This Row],[Numéro]],TableauBande[],6,0),"")</f>
        <v>0.57999999999999996</v>
      </c>
      <c r="M397" s="28">
        <f>IFERROR(VLOOKUP(Tableau5[[#This Row],[Numéro]],TableauBande[],7,0),"")</f>
        <v>2025</v>
      </c>
      <c r="N397" s="1" t="str">
        <f>IFERROR(VLOOKUP(Tableau5[[#This Row],[Numéro]],Tableau3Bandes[],3,0),"")</f>
        <v>R2</v>
      </c>
      <c r="O397" s="1">
        <f>IFERROR(VLOOKUP(Tableau5[[#This Row],[Numéro]],Tableau3Bandes[],4,0),"")</f>
        <v>1</v>
      </c>
      <c r="P397" s="1">
        <f>IFERROR(VLOOKUP(Tableau5[[#This Row],[Numéro]],Tableau3Bandes[],5,0),"")</f>
        <v>0.186</v>
      </c>
      <c r="Q397" s="1">
        <f>IFERROR(VLOOKUP(Tableau5[[#This Row],[Numéro]],Tableau3Bandes[],6,0),"")</f>
        <v>0.16</v>
      </c>
      <c r="R397" s="1">
        <f>IFERROR(VLOOKUP(Tableau5[[#This Row],[Numéro]],Tableau3Bandes[],7,0),"")</f>
        <v>2023</v>
      </c>
      <c r="S397" s="28" t="str">
        <f>IFERROR(VLOOKUP(Tableau5[[#This Row],[Numéro]],TableauClass2025[],3,0),"")</f>
        <v/>
      </c>
      <c r="T397" s="27" t="str">
        <f>IFERROR(VLOOKUP(Tableau5[[#This Row],[Numéro]],TableauCadre[],3,0),"")</f>
        <v>R1</v>
      </c>
      <c r="U397" s="1">
        <f>IFERROR(VLOOKUP(Tableau5[[#This Row],[Numéro]],TableauCadre[],4,0),"")</f>
        <v>1</v>
      </c>
      <c r="V397" s="1">
        <f>IFERROR(VLOOKUP(Tableau5[[#This Row],[Numéro]],TableauCadre[],5,0),"")</f>
        <v>1.25</v>
      </c>
      <c r="W397" s="1">
        <f>IFERROR(VLOOKUP(Tableau5[[#This Row],[Numéro]],TableauCadre[],6,0),"")</f>
        <v>1</v>
      </c>
      <c r="X397" s="28">
        <f>IFERROR(VLOOKUP(Tableau5[[#This Row],[Numéro]],TableauCadre[],7,0),"")</f>
        <v>2023</v>
      </c>
    </row>
    <row r="398" spans="1:24" hidden="1" x14ac:dyDescent="0.25">
      <c r="A398" s="1" t="str">
        <f>IF(double!T395=0,"",double!T395)</f>
        <v>103749 J</v>
      </c>
      <c r="B398" s="1" t="str">
        <f>IF(Tableau5[[#This Row],[Numéro]]="","",double!U395)</f>
        <v>FRYSZ JACQUES</v>
      </c>
      <c r="C398" s="23" t="str">
        <f>double!V395</f>
        <v>05043 – ACAD. TAPIS VERT DE REIMS</v>
      </c>
      <c r="D398" s="27" t="str">
        <f>IFERROR(VLOOKUP(Tableau5[[#This Row],[Numéro]],TableauLibre[],3,0),"")</f>
        <v>R3</v>
      </c>
      <c r="E398" s="1">
        <f>IFERROR(VLOOKUP(Tableau5[[#This Row],[Numéro]],TableauLibre[],4,0),"")</f>
        <v>1</v>
      </c>
      <c r="F398" s="1">
        <f>IFERROR(VLOOKUP(Tableau5[[#This Row],[Numéro]],TableauLibre[],5,0),"")</f>
        <v>1.68</v>
      </c>
      <c r="G398" s="1">
        <f>IFERROR(VLOOKUP(Tableau5[[#This Row],[Numéro]],TableauLibre[],6,0),"")</f>
        <v>1.34</v>
      </c>
      <c r="H398" s="28">
        <f>IFERROR(VLOOKUP(Tableau5[[#This Row],[Numéro]],TableauLibre[],7,0),"")</f>
        <v>2015</v>
      </c>
      <c r="I398" s="27" t="str">
        <f>IFERROR(VLOOKUP(Tableau5[[#This Row],[Numéro]],TableauBande[],3,0),"")</f>
        <v/>
      </c>
      <c r="J398" s="1" t="str">
        <f>IFERROR(VLOOKUP(Tableau5[[#This Row],[Numéro]],TableauBande[],4,0),"")</f>
        <v/>
      </c>
      <c r="K398" s="1" t="str">
        <f>IFERROR(VLOOKUP(Tableau5[[#This Row],[Numéro]],TableauBande[],5,0),"")</f>
        <v/>
      </c>
      <c r="L398" s="1" t="str">
        <f>IFERROR(VLOOKUP(Tableau5[[#This Row],[Numéro]],TableauBande[],6,0),"")</f>
        <v/>
      </c>
      <c r="M398" s="28" t="str">
        <f>IFERROR(VLOOKUP(Tableau5[[#This Row],[Numéro]],TableauBande[],7,0),"")</f>
        <v/>
      </c>
      <c r="N398" s="1" t="str">
        <f>IFERROR(VLOOKUP(Tableau5[[#This Row],[Numéro]],Tableau3Bandes[],3,0),"")</f>
        <v/>
      </c>
      <c r="O398" s="1" t="str">
        <f>IFERROR(VLOOKUP(Tableau5[[#This Row],[Numéro]],Tableau3Bandes[],4,0),"")</f>
        <v/>
      </c>
      <c r="P398" s="1" t="str">
        <f>IFERROR(VLOOKUP(Tableau5[[#This Row],[Numéro]],Tableau3Bandes[],5,0),"")</f>
        <v/>
      </c>
      <c r="Q398" s="1" t="str">
        <f>IFERROR(VLOOKUP(Tableau5[[#This Row],[Numéro]],Tableau3Bandes[],6,0),"")</f>
        <v/>
      </c>
      <c r="R398" s="1" t="str">
        <f>IFERROR(VLOOKUP(Tableau5[[#This Row],[Numéro]],Tableau3Bandes[],7,0),"")</f>
        <v/>
      </c>
      <c r="S398" s="28" t="str">
        <f>IFERROR(VLOOKUP(Tableau5[[#This Row],[Numéro]],TableauClass2025[],3,0),"")</f>
        <v/>
      </c>
      <c r="T398" s="27" t="str">
        <f>IFERROR(VLOOKUP(Tableau5[[#This Row],[Numéro]],TableauCadre[],3,0),"")</f>
        <v/>
      </c>
      <c r="U398" s="1" t="str">
        <f>IFERROR(VLOOKUP(Tableau5[[#This Row],[Numéro]],TableauCadre[],4,0),"")</f>
        <v/>
      </c>
      <c r="V398" s="1" t="str">
        <f>IFERROR(VLOOKUP(Tableau5[[#This Row],[Numéro]],TableauCadre[],5,0),"")</f>
        <v/>
      </c>
      <c r="W398" s="1" t="str">
        <f>IFERROR(VLOOKUP(Tableau5[[#This Row],[Numéro]],TableauCadre[],6,0),"")</f>
        <v/>
      </c>
      <c r="X398" s="28" t="str">
        <f>IFERROR(VLOOKUP(Tableau5[[#This Row],[Numéro]],TableauCadre[],7,0),"")</f>
        <v/>
      </c>
    </row>
    <row r="399" spans="1:24" hidden="1" x14ac:dyDescent="0.25">
      <c r="A399" s="1" t="str">
        <f>IF(double!T396=0,"",double!T396)</f>
        <v>010169 D</v>
      </c>
      <c r="B399" s="1" t="str">
        <f>IF(Tableau5[[#This Row],[Numéro]]="","",double!U396)</f>
        <v>FUCHS PATRICK</v>
      </c>
      <c r="C399" s="23" t="str">
        <f>double!V396</f>
        <v>01016 – B.C. HAGUENAU</v>
      </c>
      <c r="D399" s="27" t="str">
        <f>IFERROR(VLOOKUP(Tableau5[[#This Row],[Numéro]],TableauLibre[],3,0),"")</f>
        <v>R2</v>
      </c>
      <c r="E399" s="1">
        <f>IFERROR(VLOOKUP(Tableau5[[#This Row],[Numéro]],TableauLibre[],4,0),"")</f>
        <v>1</v>
      </c>
      <c r="F399" s="1">
        <f>IFERROR(VLOOKUP(Tableau5[[#This Row],[Numéro]],TableauLibre[],5,0),"")</f>
        <v>3.91</v>
      </c>
      <c r="G399" s="1">
        <f>IFERROR(VLOOKUP(Tableau5[[#This Row],[Numéro]],TableauLibre[],6,0),"")</f>
        <v>3.13</v>
      </c>
      <c r="H399" s="28">
        <f>IFERROR(VLOOKUP(Tableau5[[#This Row],[Numéro]],TableauLibre[],7,0),"")</f>
        <v>2024</v>
      </c>
      <c r="I399" s="27" t="str">
        <f>IFERROR(VLOOKUP(Tableau5[[#This Row],[Numéro]],TableauBande[],3,0),"")</f>
        <v/>
      </c>
      <c r="J399" s="1" t="str">
        <f>IFERROR(VLOOKUP(Tableau5[[#This Row],[Numéro]],TableauBande[],4,0),"")</f>
        <v/>
      </c>
      <c r="K399" s="1" t="str">
        <f>IFERROR(VLOOKUP(Tableau5[[#This Row],[Numéro]],TableauBande[],5,0),"")</f>
        <v/>
      </c>
      <c r="L399" s="1" t="str">
        <f>IFERROR(VLOOKUP(Tableau5[[#This Row],[Numéro]],TableauBande[],6,0),"")</f>
        <v/>
      </c>
      <c r="M399" s="28" t="str">
        <f>IFERROR(VLOOKUP(Tableau5[[#This Row],[Numéro]],TableauBande[],7,0),"")</f>
        <v/>
      </c>
      <c r="N399" s="1" t="str">
        <f>IFERROR(VLOOKUP(Tableau5[[#This Row],[Numéro]],Tableau3Bandes[],3,0),"")</f>
        <v xml:space="preserve">N3 </v>
      </c>
      <c r="O399" s="1">
        <f>IFERROR(VLOOKUP(Tableau5[[#This Row],[Numéro]],Tableau3Bandes[],4,0),"")</f>
        <v>1</v>
      </c>
      <c r="P399" s="1">
        <f>IFERROR(VLOOKUP(Tableau5[[#This Row],[Numéro]],Tableau3Bandes[],5,0),"")</f>
        <v>0.40699999999999997</v>
      </c>
      <c r="Q399" s="1">
        <f>IFERROR(VLOOKUP(Tableau5[[#This Row],[Numéro]],Tableau3Bandes[],6,0),"")</f>
        <v>0.35</v>
      </c>
      <c r="R399" s="1">
        <f>IFERROR(VLOOKUP(Tableau5[[#This Row],[Numéro]],Tableau3Bandes[],7,0),"")</f>
        <v>2025</v>
      </c>
      <c r="S399" s="28">
        <f>IFERROR(VLOOKUP(Tableau5[[#This Row],[Numéro]],TableauClass2025[],3,0),"")</f>
        <v>338</v>
      </c>
      <c r="T399" s="27" t="str">
        <f>IFERROR(VLOOKUP(Tableau5[[#This Row],[Numéro]],TableauCadre[],3,0),"")</f>
        <v>R1</v>
      </c>
      <c r="U399" s="1">
        <f>IFERROR(VLOOKUP(Tableau5[[#This Row],[Numéro]],TableauCadre[],4,0),"")</f>
        <v>1</v>
      </c>
      <c r="V399" s="1">
        <f>IFERROR(VLOOKUP(Tableau5[[#This Row],[Numéro]],TableauCadre[],5,0),"")</f>
        <v>3.68</v>
      </c>
      <c r="W399" s="1">
        <f>IFERROR(VLOOKUP(Tableau5[[#This Row],[Numéro]],TableauCadre[],6,0),"")</f>
        <v>2.94</v>
      </c>
      <c r="X399" s="28">
        <f>IFERROR(VLOOKUP(Tableau5[[#This Row],[Numéro]],TableauCadre[],7,0),"")</f>
        <v>2025</v>
      </c>
    </row>
    <row r="400" spans="1:24" hidden="1" x14ac:dyDescent="0.25">
      <c r="A400" s="1" t="str">
        <f>IF(double!T397=0,"",double!T397)</f>
        <v>010050 O</v>
      </c>
      <c r="B400" s="1" t="str">
        <f>IF(Tableau5[[#This Row],[Numéro]]="","",double!U397)</f>
        <v>FUCHS PIERRE</v>
      </c>
      <c r="C400" s="23" t="str">
        <f>double!V397</f>
        <v>01031 – B.C. ERSTEIN</v>
      </c>
      <c r="D400" s="27" t="str">
        <f>IFERROR(VLOOKUP(Tableau5[[#This Row],[Numéro]],TableauLibre[],3,0),"")</f>
        <v>N3</v>
      </c>
      <c r="E400" s="1">
        <f>IFERROR(VLOOKUP(Tableau5[[#This Row],[Numéro]],TableauLibre[],4,0),"")</f>
        <v>1</v>
      </c>
      <c r="F400" s="1">
        <f>IFERROR(VLOOKUP(Tableau5[[#This Row],[Numéro]],TableauLibre[],5,0),"")</f>
        <v>8.74</v>
      </c>
      <c r="G400" s="1">
        <f>IFERROR(VLOOKUP(Tableau5[[#This Row],[Numéro]],TableauLibre[],6,0),"")</f>
        <v>6.99</v>
      </c>
      <c r="H400" s="28">
        <f>IFERROR(VLOOKUP(Tableau5[[#This Row],[Numéro]],TableauLibre[],7,0),"")</f>
        <v>2016</v>
      </c>
      <c r="I400" s="27" t="str">
        <f>IFERROR(VLOOKUP(Tableau5[[#This Row],[Numéro]],TableauBande[],3,0),"")</f>
        <v>N3</v>
      </c>
      <c r="J400" s="1">
        <f>IFERROR(VLOOKUP(Tableau5[[#This Row],[Numéro]],TableauBande[],4,0),"")</f>
        <v>1</v>
      </c>
      <c r="K400" s="1">
        <f>IFERROR(VLOOKUP(Tableau5[[#This Row],[Numéro]],TableauBande[],5,0),"")</f>
        <v>1.97</v>
      </c>
      <c r="L400" s="1">
        <f>IFERROR(VLOOKUP(Tableau5[[#This Row],[Numéro]],TableauBande[],6,0),"")</f>
        <v>1.75</v>
      </c>
      <c r="M400" s="28">
        <f>IFERROR(VLOOKUP(Tableau5[[#This Row],[Numéro]],TableauBande[],7,0),"")</f>
        <v>2025</v>
      </c>
      <c r="N400" s="1" t="str">
        <f>IFERROR(VLOOKUP(Tableau5[[#This Row],[Numéro]],Tableau3Bandes[],3,0),"")</f>
        <v>N3</v>
      </c>
      <c r="O400" s="1">
        <f>IFERROR(VLOOKUP(Tableau5[[#This Row],[Numéro]],Tableau3Bandes[],4,0),"")</f>
        <v>1</v>
      </c>
      <c r="P400" s="1">
        <f>IFERROR(VLOOKUP(Tableau5[[#This Row],[Numéro]],Tableau3Bandes[],5,0),"")</f>
        <v>0.45500000000000002</v>
      </c>
      <c r="Q400" s="1">
        <f>IFERROR(VLOOKUP(Tableau5[[#This Row],[Numéro]],Tableau3Bandes[],6,0),"")</f>
        <v>0.39100000000000001</v>
      </c>
      <c r="R400" s="1">
        <f>IFERROR(VLOOKUP(Tableau5[[#This Row],[Numéro]],Tableau3Bandes[],7,0),"")</f>
        <v>2025</v>
      </c>
      <c r="S400" s="28">
        <f>IFERROR(VLOOKUP(Tableau5[[#This Row],[Numéro]],TableauClass2025[],3,0),"")</f>
        <v>427</v>
      </c>
      <c r="T400" s="27" t="str">
        <f>IFERROR(VLOOKUP(Tableau5[[#This Row],[Numéro]],TableauCadre[],3,0),"")</f>
        <v>N3</v>
      </c>
      <c r="U400" s="1">
        <f>IFERROR(VLOOKUP(Tableau5[[#This Row],[Numéro]],TableauCadre[],4,0),"")</f>
        <v>1</v>
      </c>
      <c r="V400" s="1">
        <f>IFERROR(VLOOKUP(Tableau5[[#This Row],[Numéro]],TableauCadre[],5,0),"")</f>
        <v>6.2</v>
      </c>
      <c r="W400" s="1">
        <f>IFERROR(VLOOKUP(Tableau5[[#This Row],[Numéro]],TableauCadre[],6,0),"")</f>
        <v>4.96</v>
      </c>
      <c r="X400" s="28">
        <f>IFERROR(VLOOKUP(Tableau5[[#This Row],[Numéro]],TableauCadre[],7,0),"")</f>
        <v>2013</v>
      </c>
    </row>
    <row r="401" spans="1:24" hidden="1" x14ac:dyDescent="0.25">
      <c r="A401" s="1" t="str">
        <f>IF(double!T398=0,"",double!T398)</f>
        <v>159716 E</v>
      </c>
      <c r="B401" s="1" t="str">
        <f>IF(Tableau5[[#This Row],[Numéro]]="","",double!U398)</f>
        <v>FUHRMANN JEAN JACQUES</v>
      </c>
      <c r="C401" s="23" t="str">
        <f>double!V398</f>
        <v>11051 – BILLARD CLUB BARISIEN</v>
      </c>
      <c r="D401" s="27" t="str">
        <f>IFERROR(VLOOKUP(Tableau5[[#This Row],[Numéro]],TableauLibre[],3,0),"")</f>
        <v>R2</v>
      </c>
      <c r="E401" s="1">
        <f>IFERROR(VLOOKUP(Tableau5[[#This Row],[Numéro]],TableauLibre[],4,0),"")</f>
        <v>1</v>
      </c>
      <c r="F401" s="1">
        <f>IFERROR(VLOOKUP(Tableau5[[#This Row],[Numéro]],TableauLibre[],5,0),"")</f>
        <v>2.2999999999999998</v>
      </c>
      <c r="G401" s="1">
        <f>IFERROR(VLOOKUP(Tableau5[[#This Row],[Numéro]],TableauLibre[],6,0),"")</f>
        <v>1.84</v>
      </c>
      <c r="H401" s="28">
        <f>IFERROR(VLOOKUP(Tableau5[[#This Row],[Numéro]],TableauLibre[],7,0),"")</f>
        <v>2024</v>
      </c>
      <c r="I401" s="27" t="str">
        <f>IFERROR(VLOOKUP(Tableau5[[#This Row],[Numéro]],TableauBande[],3,0),"")</f>
        <v>R1</v>
      </c>
      <c r="J401" s="1">
        <f>IFERROR(VLOOKUP(Tableau5[[#This Row],[Numéro]],TableauBande[],4,0),"")</f>
        <v>1</v>
      </c>
      <c r="K401" s="1">
        <f>IFERROR(VLOOKUP(Tableau5[[#This Row],[Numéro]],TableauBande[],5,0),"")</f>
        <v>1.35</v>
      </c>
      <c r="L401" s="1">
        <f>IFERROR(VLOOKUP(Tableau5[[#This Row],[Numéro]],TableauBande[],6,0),"")</f>
        <v>1.2</v>
      </c>
      <c r="M401" s="28">
        <f>IFERROR(VLOOKUP(Tableau5[[#This Row],[Numéro]],TableauBande[],7,0),"")</f>
        <v>2024</v>
      </c>
      <c r="N401" s="1" t="str">
        <f>IFERROR(VLOOKUP(Tableau5[[#This Row],[Numéro]],Tableau3Bandes[],3,0),"")</f>
        <v/>
      </c>
      <c r="O401" s="1" t="str">
        <f>IFERROR(VLOOKUP(Tableau5[[#This Row],[Numéro]],Tableau3Bandes[],4,0),"")</f>
        <v/>
      </c>
      <c r="P401" s="1" t="str">
        <f>IFERROR(VLOOKUP(Tableau5[[#This Row],[Numéro]],Tableau3Bandes[],5,0),"")</f>
        <v/>
      </c>
      <c r="Q401" s="1" t="str">
        <f>IFERROR(VLOOKUP(Tableau5[[#This Row],[Numéro]],Tableau3Bandes[],6,0),"")</f>
        <v/>
      </c>
      <c r="R401" s="1" t="str">
        <f>IFERROR(VLOOKUP(Tableau5[[#This Row],[Numéro]],Tableau3Bandes[],7,0),"")</f>
        <v/>
      </c>
      <c r="S401" s="28" t="str">
        <f>IFERROR(VLOOKUP(Tableau5[[#This Row],[Numéro]],TableauClass2025[],3,0),"")</f>
        <v/>
      </c>
      <c r="T401" s="27" t="str">
        <f>IFERROR(VLOOKUP(Tableau5[[#This Row],[Numéro]],TableauCadre[],3,0),"")</f>
        <v>R1</v>
      </c>
      <c r="U401" s="1">
        <f>IFERROR(VLOOKUP(Tableau5[[#This Row],[Numéro]],TableauCadre[],4,0),"")</f>
        <v>1</v>
      </c>
      <c r="V401" s="1">
        <f>IFERROR(VLOOKUP(Tableau5[[#This Row],[Numéro]],TableauCadre[],5,0),"")</f>
        <v>1.72</v>
      </c>
      <c r="W401" s="1">
        <f>IFERROR(VLOOKUP(Tableau5[[#This Row],[Numéro]],TableauCadre[],6,0),"")</f>
        <v>1.37</v>
      </c>
      <c r="X401" s="28">
        <f>IFERROR(VLOOKUP(Tableau5[[#This Row],[Numéro]],TableauCadre[],7,0),"")</f>
        <v>2023</v>
      </c>
    </row>
    <row r="402" spans="1:24" hidden="1" x14ac:dyDescent="0.25">
      <c r="A402" s="1" t="str">
        <f>IF(double!T399=0,"",double!T399)</f>
        <v>011805 B</v>
      </c>
      <c r="B402" s="1" t="str">
        <f>IF(Tableau5[[#This Row],[Numéro]]="","",double!U399)</f>
        <v>GALLET YANN</v>
      </c>
      <c r="C402" s="23" t="str">
        <f>double!V399</f>
        <v>05001 – ACAD.CHARLEVILLE-MEZIERES</v>
      </c>
      <c r="D402" s="27" t="str">
        <f>IFERROR(VLOOKUP(Tableau5[[#This Row],[Numéro]],TableauLibre[],3,0),"")</f>
        <v>R3</v>
      </c>
      <c r="E402" s="1">
        <f>IFERROR(VLOOKUP(Tableau5[[#This Row],[Numéro]],TableauLibre[],4,0),"")</f>
        <v>1</v>
      </c>
      <c r="F402" s="1">
        <f>IFERROR(VLOOKUP(Tableau5[[#This Row],[Numéro]],TableauLibre[],5,0),"")</f>
        <v>2.0099999999999998</v>
      </c>
      <c r="G402" s="1">
        <f>IFERROR(VLOOKUP(Tableau5[[#This Row],[Numéro]],TableauLibre[],6,0),"")</f>
        <v>1.61</v>
      </c>
      <c r="H402" s="28">
        <f>IFERROR(VLOOKUP(Tableau5[[#This Row],[Numéro]],TableauLibre[],7,0),"")</f>
        <v>2020</v>
      </c>
      <c r="I402" s="27" t="str">
        <f>IFERROR(VLOOKUP(Tableau5[[#This Row],[Numéro]],TableauBande[],3,0),"")</f>
        <v/>
      </c>
      <c r="J402" s="1" t="str">
        <f>IFERROR(VLOOKUP(Tableau5[[#This Row],[Numéro]],TableauBande[],4,0),"")</f>
        <v/>
      </c>
      <c r="K402" s="1" t="str">
        <f>IFERROR(VLOOKUP(Tableau5[[#This Row],[Numéro]],TableauBande[],5,0),"")</f>
        <v/>
      </c>
      <c r="L402" s="1" t="str">
        <f>IFERROR(VLOOKUP(Tableau5[[#This Row],[Numéro]],TableauBande[],6,0),"")</f>
        <v/>
      </c>
      <c r="M402" s="28" t="str">
        <f>IFERROR(VLOOKUP(Tableau5[[#This Row],[Numéro]],TableauBande[],7,0),"")</f>
        <v/>
      </c>
      <c r="N402" s="1" t="str">
        <f>IFERROR(VLOOKUP(Tableau5[[#This Row],[Numéro]],Tableau3Bandes[],3,0),"")</f>
        <v>N3</v>
      </c>
      <c r="O402" s="1">
        <f>IFERROR(VLOOKUP(Tableau5[[#This Row],[Numéro]],Tableau3Bandes[],4,0),"")</f>
        <v>1</v>
      </c>
      <c r="P402" s="1">
        <f>IFERROR(VLOOKUP(Tableau5[[#This Row],[Numéro]],Tableau3Bandes[],5,0),"")</f>
        <v>0.41799999999999998</v>
      </c>
      <c r="Q402" s="1">
        <f>IFERROR(VLOOKUP(Tableau5[[#This Row],[Numéro]],Tableau3Bandes[],6,0),"")</f>
        <v>0.35899999999999999</v>
      </c>
      <c r="R402" s="1">
        <f>IFERROR(VLOOKUP(Tableau5[[#This Row],[Numéro]],Tableau3Bandes[],7,0),"")</f>
        <v>2020</v>
      </c>
      <c r="S402" s="28" t="str">
        <f>IFERROR(VLOOKUP(Tableau5[[#This Row],[Numéro]],TableauClass2025[],3,0),"")</f>
        <v/>
      </c>
      <c r="T402" s="27" t="str">
        <f>IFERROR(VLOOKUP(Tableau5[[#This Row],[Numéro]],TableauCadre[],3,0),"")</f>
        <v/>
      </c>
      <c r="U402" s="1" t="str">
        <f>IFERROR(VLOOKUP(Tableau5[[#This Row],[Numéro]],TableauCadre[],4,0),"")</f>
        <v/>
      </c>
      <c r="V402" s="1" t="str">
        <f>IFERROR(VLOOKUP(Tableau5[[#This Row],[Numéro]],TableauCadre[],5,0),"")</f>
        <v/>
      </c>
      <c r="W402" s="1" t="str">
        <f>IFERROR(VLOOKUP(Tableau5[[#This Row],[Numéro]],TableauCadre[],6,0),"")</f>
        <v/>
      </c>
      <c r="X402" s="28" t="str">
        <f>IFERROR(VLOOKUP(Tableau5[[#This Row],[Numéro]],TableauCadre[],7,0),"")</f>
        <v/>
      </c>
    </row>
    <row r="403" spans="1:24" hidden="1" x14ac:dyDescent="0.25">
      <c r="A403" s="1" t="str">
        <f>IF(double!T400=0,"",double!T400)</f>
        <v>010201 J</v>
      </c>
      <c r="B403" s="1" t="str">
        <f>IF(Tableau5[[#This Row],[Numéro]]="","",double!U400)</f>
        <v>GALLIPPI NICOLAS</v>
      </c>
      <c r="C403" s="23" t="str">
        <f>double!V400</f>
        <v>01041 – COLMAR BILLARD CLUB 71</v>
      </c>
      <c r="D403" s="27" t="str">
        <f>IFERROR(VLOOKUP(Tableau5[[#This Row],[Numéro]],TableauLibre[],3,0),"")</f>
        <v xml:space="preserve">R1 </v>
      </c>
      <c r="E403" s="1">
        <f>IFERROR(VLOOKUP(Tableau5[[#This Row],[Numéro]],TableauLibre[],4,0),"")</f>
        <v>1</v>
      </c>
      <c r="F403" s="1">
        <f>IFERROR(VLOOKUP(Tableau5[[#This Row],[Numéro]],TableauLibre[],5,0),"")</f>
        <v>2.94</v>
      </c>
      <c r="G403" s="1">
        <f>IFERROR(VLOOKUP(Tableau5[[#This Row],[Numéro]],TableauLibre[],6,0),"")</f>
        <v>2.35</v>
      </c>
      <c r="H403" s="28">
        <f>IFERROR(VLOOKUP(Tableau5[[#This Row],[Numéro]],TableauLibre[],7,0),"")</f>
        <v>2025</v>
      </c>
      <c r="I403" s="27" t="str">
        <f>IFERROR(VLOOKUP(Tableau5[[#This Row],[Numéro]],TableauBande[],3,0),"")</f>
        <v/>
      </c>
      <c r="J403" s="1" t="str">
        <f>IFERROR(VLOOKUP(Tableau5[[#This Row],[Numéro]],TableauBande[],4,0),"")</f>
        <v/>
      </c>
      <c r="K403" s="1" t="str">
        <f>IFERROR(VLOOKUP(Tableau5[[#This Row],[Numéro]],TableauBande[],5,0),"")</f>
        <v/>
      </c>
      <c r="L403" s="1" t="str">
        <f>IFERROR(VLOOKUP(Tableau5[[#This Row],[Numéro]],TableauBande[],6,0),"")</f>
        <v/>
      </c>
      <c r="M403" s="28" t="str">
        <f>IFERROR(VLOOKUP(Tableau5[[#This Row],[Numéro]],TableauBande[],7,0),"")</f>
        <v/>
      </c>
      <c r="N403" s="1" t="str">
        <f>IFERROR(VLOOKUP(Tableau5[[#This Row],[Numéro]],Tableau3Bandes[],3,0),"")</f>
        <v xml:space="preserve">N2 </v>
      </c>
      <c r="O403" s="1">
        <f>IFERROR(VLOOKUP(Tableau5[[#This Row],[Numéro]],Tableau3Bandes[],4,0),"")</f>
        <v>1</v>
      </c>
      <c r="P403" s="1" t="str">
        <f>IFERROR(VLOOKUP(Tableau5[[#This Row],[Numéro]],Tableau3Bandes[],5,0),"")</f>
        <v>—</v>
      </c>
      <c r="Q403" s="1">
        <f>IFERROR(VLOOKUP(Tableau5[[#This Row],[Numéro]],Tableau3Bandes[],6,0),"")</f>
        <v>0.42199999999999999</v>
      </c>
      <c r="R403" s="1">
        <f>IFERROR(VLOOKUP(Tableau5[[#This Row],[Numéro]],Tableau3Bandes[],7,0),"")</f>
        <v>2014</v>
      </c>
      <c r="S403" s="28" t="str">
        <f>IFERROR(VLOOKUP(Tableau5[[#This Row],[Numéro]],TableauClass2025[],3,0),"")</f>
        <v/>
      </c>
      <c r="T403" s="27" t="str">
        <f>IFERROR(VLOOKUP(Tableau5[[#This Row],[Numéro]],TableauCadre[],3,0),"")</f>
        <v/>
      </c>
      <c r="U403" s="1" t="str">
        <f>IFERROR(VLOOKUP(Tableau5[[#This Row],[Numéro]],TableauCadre[],4,0),"")</f>
        <v/>
      </c>
      <c r="V403" s="1" t="str">
        <f>IFERROR(VLOOKUP(Tableau5[[#This Row],[Numéro]],TableauCadre[],5,0),"")</f>
        <v/>
      </c>
      <c r="W403" s="1" t="str">
        <f>IFERROR(VLOOKUP(Tableau5[[#This Row],[Numéro]],TableauCadre[],6,0),"")</f>
        <v/>
      </c>
      <c r="X403" s="28" t="str">
        <f>IFERROR(VLOOKUP(Tableau5[[#This Row],[Numéro]],TableauCadre[],7,0),"")</f>
        <v/>
      </c>
    </row>
    <row r="404" spans="1:24" hidden="1" x14ac:dyDescent="0.25">
      <c r="A404" s="1" t="str">
        <f>IF(double!T401=0,"",double!T401)</f>
        <v>181934 E</v>
      </c>
      <c r="B404" s="1" t="str">
        <f>IF(Tableau5[[#This Row],[Numéro]]="","",double!U401)</f>
        <v>GALTIER GILLES</v>
      </c>
      <c r="C404" s="23" t="str">
        <f>double!V401</f>
        <v>05040 – EPERNAY BILLARD CLUB</v>
      </c>
      <c r="D404" s="27" t="str">
        <f>IFERROR(VLOOKUP(Tableau5[[#This Row],[Numéro]],TableauLibre[],3,0),"")</f>
        <v xml:space="preserve">R4 </v>
      </c>
      <c r="E404" s="1">
        <f>IFERROR(VLOOKUP(Tableau5[[#This Row],[Numéro]],TableauLibre[],4,0),"")</f>
        <v>1</v>
      </c>
      <c r="F404" s="1">
        <f>IFERROR(VLOOKUP(Tableau5[[#This Row],[Numéro]],TableauLibre[],5,0),"")</f>
        <v>0.57999999999999996</v>
      </c>
      <c r="G404" s="1">
        <f>IFERROR(VLOOKUP(Tableau5[[#This Row],[Numéro]],TableauLibre[],6,0),"")</f>
        <v>0.47</v>
      </c>
      <c r="H404" s="28">
        <f>IFERROR(VLOOKUP(Tableau5[[#This Row],[Numéro]],TableauLibre[],7,0),"")</f>
        <v>2025</v>
      </c>
      <c r="I404" s="27" t="str">
        <f>IFERROR(VLOOKUP(Tableau5[[#This Row],[Numéro]],TableauBande[],3,0),"")</f>
        <v/>
      </c>
      <c r="J404" s="1" t="str">
        <f>IFERROR(VLOOKUP(Tableau5[[#This Row],[Numéro]],TableauBande[],4,0),"")</f>
        <v/>
      </c>
      <c r="K404" s="1" t="str">
        <f>IFERROR(VLOOKUP(Tableau5[[#This Row],[Numéro]],TableauBande[],5,0),"")</f>
        <v/>
      </c>
      <c r="L404" s="1" t="str">
        <f>IFERROR(VLOOKUP(Tableau5[[#This Row],[Numéro]],TableauBande[],6,0),"")</f>
        <v/>
      </c>
      <c r="M404" s="28" t="str">
        <f>IFERROR(VLOOKUP(Tableau5[[#This Row],[Numéro]],TableauBande[],7,0),"")</f>
        <v/>
      </c>
      <c r="N404" s="1" t="str">
        <f>IFERROR(VLOOKUP(Tableau5[[#This Row],[Numéro]],Tableau3Bandes[],3,0),"")</f>
        <v/>
      </c>
      <c r="O404" s="1" t="str">
        <f>IFERROR(VLOOKUP(Tableau5[[#This Row],[Numéro]],Tableau3Bandes[],4,0),"")</f>
        <v/>
      </c>
      <c r="P404" s="1" t="str">
        <f>IFERROR(VLOOKUP(Tableau5[[#This Row],[Numéro]],Tableau3Bandes[],5,0),"")</f>
        <v/>
      </c>
      <c r="Q404" s="1" t="str">
        <f>IFERROR(VLOOKUP(Tableau5[[#This Row],[Numéro]],Tableau3Bandes[],6,0),"")</f>
        <v/>
      </c>
      <c r="R404" s="1" t="str">
        <f>IFERROR(VLOOKUP(Tableau5[[#This Row],[Numéro]],Tableau3Bandes[],7,0),"")</f>
        <v/>
      </c>
      <c r="S404" s="28" t="str">
        <f>IFERROR(VLOOKUP(Tableau5[[#This Row],[Numéro]],TableauClass2025[],3,0),"")</f>
        <v/>
      </c>
      <c r="T404" s="27" t="str">
        <f>IFERROR(VLOOKUP(Tableau5[[#This Row],[Numéro]],TableauCadre[],3,0),"")</f>
        <v/>
      </c>
      <c r="U404" s="1" t="str">
        <f>IFERROR(VLOOKUP(Tableau5[[#This Row],[Numéro]],TableauCadre[],4,0),"")</f>
        <v/>
      </c>
      <c r="V404" s="1" t="str">
        <f>IFERROR(VLOOKUP(Tableau5[[#This Row],[Numéro]],TableauCadre[],5,0),"")</f>
        <v/>
      </c>
      <c r="W404" s="1" t="str">
        <f>IFERROR(VLOOKUP(Tableau5[[#This Row],[Numéro]],TableauCadre[],6,0),"")</f>
        <v/>
      </c>
      <c r="X404" s="28" t="str">
        <f>IFERROR(VLOOKUP(Tableau5[[#This Row],[Numéro]],TableauCadre[],7,0),"")</f>
        <v/>
      </c>
    </row>
    <row r="405" spans="1:24" hidden="1" x14ac:dyDescent="0.25">
      <c r="A405" s="1" t="str">
        <f>IF(double!T402=0,"",double!T402)</f>
        <v>137317 L</v>
      </c>
      <c r="B405" s="1" t="str">
        <f>IF(Tableau5[[#This Row],[Numéro]]="","",double!U402)</f>
        <v>GANGLOFF JEAN JACQUES</v>
      </c>
      <c r="C405" s="23" t="str">
        <f>double!V402</f>
        <v>01049 – B.C. BARR</v>
      </c>
      <c r="D405" s="27" t="str">
        <f>IFERROR(VLOOKUP(Tableau5[[#This Row],[Numéro]],TableauLibre[],3,0),"")</f>
        <v>R4</v>
      </c>
      <c r="E405" s="1">
        <f>IFERROR(VLOOKUP(Tableau5[[#This Row],[Numéro]],TableauLibre[],4,0),"")</f>
        <v>1</v>
      </c>
      <c r="F405" s="1">
        <f>IFERROR(VLOOKUP(Tableau5[[#This Row],[Numéro]],TableauLibre[],5,0),"")</f>
        <v>0.55000000000000004</v>
      </c>
      <c r="G405" s="1">
        <f>IFERROR(VLOOKUP(Tableau5[[#This Row],[Numéro]],TableauLibre[],6,0),"")</f>
        <v>0.44</v>
      </c>
      <c r="H405" s="28">
        <f>IFERROR(VLOOKUP(Tableau5[[#This Row],[Numéro]],TableauLibre[],7,0),"")</f>
        <v>2017</v>
      </c>
      <c r="I405" s="27" t="str">
        <f>IFERROR(VLOOKUP(Tableau5[[#This Row],[Numéro]],TableauBande[],3,0),"")</f>
        <v/>
      </c>
      <c r="J405" s="1" t="str">
        <f>IFERROR(VLOOKUP(Tableau5[[#This Row],[Numéro]],TableauBande[],4,0),"")</f>
        <v/>
      </c>
      <c r="K405" s="1" t="str">
        <f>IFERROR(VLOOKUP(Tableau5[[#This Row],[Numéro]],TableauBande[],5,0),"")</f>
        <v/>
      </c>
      <c r="L405" s="1" t="str">
        <f>IFERROR(VLOOKUP(Tableau5[[#This Row],[Numéro]],TableauBande[],6,0),"")</f>
        <v/>
      </c>
      <c r="M405" s="28" t="str">
        <f>IFERROR(VLOOKUP(Tableau5[[#This Row],[Numéro]],TableauBande[],7,0),"")</f>
        <v/>
      </c>
      <c r="N405" s="1" t="str">
        <f>IFERROR(VLOOKUP(Tableau5[[#This Row],[Numéro]],Tableau3Bandes[],3,0),"")</f>
        <v>R2</v>
      </c>
      <c r="O405" s="1">
        <f>IFERROR(VLOOKUP(Tableau5[[#This Row],[Numéro]],Tableau3Bandes[],4,0),"")</f>
        <v>1</v>
      </c>
      <c r="P405" s="1">
        <f>IFERROR(VLOOKUP(Tableau5[[#This Row],[Numéro]],Tableau3Bandes[],5,0),"")</f>
        <v>0.17199999999999999</v>
      </c>
      <c r="Q405" s="1">
        <f>IFERROR(VLOOKUP(Tableau5[[#This Row],[Numéro]],Tableau3Bandes[],6,0),"")</f>
        <v>0.14799999999999999</v>
      </c>
      <c r="R405" s="1">
        <f>IFERROR(VLOOKUP(Tableau5[[#This Row],[Numéro]],Tableau3Bandes[],7,0),"")</f>
        <v>2018</v>
      </c>
      <c r="S405" s="28" t="str">
        <f>IFERROR(VLOOKUP(Tableau5[[#This Row],[Numéro]],TableauClass2025[],3,0),"")</f>
        <v/>
      </c>
      <c r="T405" s="27" t="str">
        <f>IFERROR(VLOOKUP(Tableau5[[#This Row],[Numéro]],TableauCadre[],3,0),"")</f>
        <v/>
      </c>
      <c r="U405" s="1" t="str">
        <f>IFERROR(VLOOKUP(Tableau5[[#This Row],[Numéro]],TableauCadre[],4,0),"")</f>
        <v/>
      </c>
      <c r="V405" s="1" t="str">
        <f>IFERROR(VLOOKUP(Tableau5[[#This Row],[Numéro]],TableauCadre[],5,0),"")</f>
        <v/>
      </c>
      <c r="W405" s="1" t="str">
        <f>IFERROR(VLOOKUP(Tableau5[[#This Row],[Numéro]],TableauCadre[],6,0),"")</f>
        <v/>
      </c>
      <c r="X405" s="28" t="str">
        <f>IFERROR(VLOOKUP(Tableau5[[#This Row],[Numéro]],TableauCadre[],7,0),"")</f>
        <v/>
      </c>
    </row>
    <row r="406" spans="1:24" hidden="1" x14ac:dyDescent="0.25">
      <c r="A406" s="1" t="str">
        <f>IF(double!T403=0,"",double!T403)</f>
        <v>167571 S</v>
      </c>
      <c r="B406" s="1" t="str">
        <f>IF(Tableau5[[#This Row],[Numéro]]="","",double!U403)</f>
        <v>GANTOIS JEAN CLAUDE</v>
      </c>
      <c r="C406" s="23" t="str">
        <f>double!V403</f>
        <v>05040 – EPERNAY BILLARD CLUB</v>
      </c>
      <c r="D406" s="27" t="str">
        <f>IFERROR(VLOOKUP(Tableau5[[#This Row],[Numéro]],TableauLibre[],3,0),"")</f>
        <v>R4</v>
      </c>
      <c r="E406" s="1">
        <f>IFERROR(VLOOKUP(Tableau5[[#This Row],[Numéro]],TableauLibre[],4,0),"")</f>
        <v>1</v>
      </c>
      <c r="F406" s="1">
        <f>IFERROR(VLOOKUP(Tableau5[[#This Row],[Numéro]],TableauLibre[],5,0),"")</f>
        <v>0.93</v>
      </c>
      <c r="G406" s="1">
        <f>IFERROR(VLOOKUP(Tableau5[[#This Row],[Numéro]],TableauLibre[],6,0),"")</f>
        <v>0.75</v>
      </c>
      <c r="H406" s="28">
        <f>IFERROR(VLOOKUP(Tableau5[[#This Row],[Numéro]],TableauLibre[],7,0),"")</f>
        <v>2025</v>
      </c>
      <c r="I406" s="27" t="str">
        <f>IFERROR(VLOOKUP(Tableau5[[#This Row],[Numéro]],TableauBande[],3,0),"")</f>
        <v/>
      </c>
      <c r="J406" s="1" t="str">
        <f>IFERROR(VLOOKUP(Tableau5[[#This Row],[Numéro]],TableauBande[],4,0),"")</f>
        <v/>
      </c>
      <c r="K406" s="1" t="str">
        <f>IFERROR(VLOOKUP(Tableau5[[#This Row],[Numéro]],TableauBande[],5,0),"")</f>
        <v/>
      </c>
      <c r="L406" s="1" t="str">
        <f>IFERROR(VLOOKUP(Tableau5[[#This Row],[Numéro]],TableauBande[],6,0),"")</f>
        <v/>
      </c>
      <c r="M406" s="28" t="str">
        <f>IFERROR(VLOOKUP(Tableau5[[#This Row],[Numéro]],TableauBande[],7,0),"")</f>
        <v/>
      </c>
      <c r="N406" s="1" t="str">
        <f>IFERROR(VLOOKUP(Tableau5[[#This Row],[Numéro]],Tableau3Bandes[],3,0),"")</f>
        <v/>
      </c>
      <c r="O406" s="1" t="str">
        <f>IFERROR(VLOOKUP(Tableau5[[#This Row],[Numéro]],Tableau3Bandes[],4,0),"")</f>
        <v/>
      </c>
      <c r="P406" s="1" t="str">
        <f>IFERROR(VLOOKUP(Tableau5[[#This Row],[Numéro]],Tableau3Bandes[],5,0),"")</f>
        <v/>
      </c>
      <c r="Q406" s="1" t="str">
        <f>IFERROR(VLOOKUP(Tableau5[[#This Row],[Numéro]],Tableau3Bandes[],6,0),"")</f>
        <v/>
      </c>
      <c r="R406" s="1" t="str">
        <f>IFERROR(VLOOKUP(Tableau5[[#This Row],[Numéro]],Tableau3Bandes[],7,0),"")</f>
        <v/>
      </c>
      <c r="S406" s="28" t="str">
        <f>IFERROR(VLOOKUP(Tableau5[[#This Row],[Numéro]],TableauClass2025[],3,0),"")</f>
        <v/>
      </c>
      <c r="T406" s="27" t="str">
        <f>IFERROR(VLOOKUP(Tableau5[[#This Row],[Numéro]],TableauCadre[],3,0),"")</f>
        <v/>
      </c>
      <c r="U406" s="1" t="str">
        <f>IFERROR(VLOOKUP(Tableau5[[#This Row],[Numéro]],TableauCadre[],4,0),"")</f>
        <v/>
      </c>
      <c r="V406" s="1" t="str">
        <f>IFERROR(VLOOKUP(Tableau5[[#This Row],[Numéro]],TableauCadre[],5,0),"")</f>
        <v/>
      </c>
      <c r="W406" s="1" t="str">
        <f>IFERROR(VLOOKUP(Tableau5[[#This Row],[Numéro]],TableauCadre[],6,0),"")</f>
        <v/>
      </c>
      <c r="X406" s="28" t="str">
        <f>IFERROR(VLOOKUP(Tableau5[[#This Row],[Numéro]],TableauCadre[],7,0),"")</f>
        <v/>
      </c>
    </row>
    <row r="407" spans="1:24" hidden="1" x14ac:dyDescent="0.25">
      <c r="A407" s="1" t="str">
        <f>IF(double!T404=0,"",double!T404)</f>
        <v>015302 O</v>
      </c>
      <c r="B407" s="1" t="str">
        <f>IF(Tableau5[[#This Row],[Numéro]]="","",double!U404)</f>
        <v>GARDEUX GILBERT</v>
      </c>
      <c r="C407" s="23" t="str">
        <f>double!V404</f>
        <v>11044 – SAINT-DIE DES VOSGES BILLARD</v>
      </c>
      <c r="D407" s="27" t="str">
        <f>IFERROR(VLOOKUP(Tableau5[[#This Row],[Numéro]],TableauLibre[],3,0),"")</f>
        <v>R4</v>
      </c>
      <c r="E407" s="1">
        <f>IFERROR(VLOOKUP(Tableau5[[#This Row],[Numéro]],TableauLibre[],4,0),"")</f>
        <v>1</v>
      </c>
      <c r="F407" s="1">
        <f>IFERROR(VLOOKUP(Tableau5[[#This Row],[Numéro]],TableauLibre[],5,0),"")</f>
        <v>1.01</v>
      </c>
      <c r="G407" s="1">
        <f>IFERROR(VLOOKUP(Tableau5[[#This Row],[Numéro]],TableauLibre[],6,0),"")</f>
        <v>0.81</v>
      </c>
      <c r="H407" s="28">
        <f>IFERROR(VLOOKUP(Tableau5[[#This Row],[Numéro]],TableauLibre[],7,0),"")</f>
        <v>2025</v>
      </c>
      <c r="I407" s="27" t="str">
        <f>IFERROR(VLOOKUP(Tableau5[[#This Row],[Numéro]],TableauBande[],3,0),"")</f>
        <v>R2</v>
      </c>
      <c r="J407" s="1">
        <f>IFERROR(VLOOKUP(Tableau5[[#This Row],[Numéro]],TableauBande[],4,0),"")</f>
        <v>1</v>
      </c>
      <c r="K407" s="1">
        <f>IFERROR(VLOOKUP(Tableau5[[#This Row],[Numéro]],TableauBande[],5,0),"")</f>
        <v>0.57999999999999996</v>
      </c>
      <c r="L407" s="1">
        <f>IFERROR(VLOOKUP(Tableau5[[#This Row],[Numéro]],TableauBande[],6,0),"")</f>
        <v>0.52</v>
      </c>
      <c r="M407" s="28">
        <f>IFERROR(VLOOKUP(Tableau5[[#This Row],[Numéro]],TableauBande[],7,0),"")</f>
        <v>2025</v>
      </c>
      <c r="N407" s="1" t="str">
        <f>IFERROR(VLOOKUP(Tableau5[[#This Row],[Numéro]],Tableau3Bandes[],3,0),"")</f>
        <v>R2</v>
      </c>
      <c r="O407" s="1">
        <f>IFERROR(VLOOKUP(Tableau5[[#This Row],[Numéro]],Tableau3Bandes[],4,0),"")</f>
        <v>1</v>
      </c>
      <c r="P407" s="1">
        <f>IFERROR(VLOOKUP(Tableau5[[#This Row],[Numéro]],Tableau3Bandes[],5,0),"")</f>
        <v>0.18</v>
      </c>
      <c r="Q407" s="1">
        <f>IFERROR(VLOOKUP(Tableau5[[#This Row],[Numéro]],Tableau3Bandes[],6,0),"")</f>
        <v>0.154</v>
      </c>
      <c r="R407" s="1">
        <f>IFERROR(VLOOKUP(Tableau5[[#This Row],[Numéro]],Tableau3Bandes[],7,0),"")</f>
        <v>2022</v>
      </c>
      <c r="S407" s="28" t="str">
        <f>IFERROR(VLOOKUP(Tableau5[[#This Row],[Numéro]],TableauClass2025[],3,0),"")</f>
        <v/>
      </c>
      <c r="T407" s="27" t="str">
        <f>IFERROR(VLOOKUP(Tableau5[[#This Row],[Numéro]],TableauCadre[],3,0),"")</f>
        <v/>
      </c>
      <c r="U407" s="1" t="str">
        <f>IFERROR(VLOOKUP(Tableau5[[#This Row],[Numéro]],TableauCadre[],4,0),"")</f>
        <v/>
      </c>
      <c r="V407" s="1" t="str">
        <f>IFERROR(VLOOKUP(Tableau5[[#This Row],[Numéro]],TableauCadre[],5,0),"")</f>
        <v/>
      </c>
      <c r="W407" s="1" t="str">
        <f>IFERROR(VLOOKUP(Tableau5[[#This Row],[Numéro]],TableauCadre[],6,0),"")</f>
        <v/>
      </c>
      <c r="X407" s="28" t="str">
        <f>IFERROR(VLOOKUP(Tableau5[[#This Row],[Numéro]],TableauCadre[],7,0),"")</f>
        <v/>
      </c>
    </row>
    <row r="408" spans="1:24" hidden="1" x14ac:dyDescent="0.25">
      <c r="A408" s="1" t="str">
        <f>IF(double!T405=0,"",double!T405)</f>
        <v>150623 W</v>
      </c>
      <c r="B408" s="1" t="str">
        <f>IF(Tableau5[[#This Row],[Numéro]]="","",double!U405)</f>
        <v>GARVES LIAM</v>
      </c>
      <c r="C408" s="23" t="str">
        <f>double!V405</f>
        <v>05034 – BILLARD TROYES AGGLO</v>
      </c>
      <c r="D408" s="27" t="str">
        <f>IFERROR(VLOOKUP(Tableau5[[#This Row],[Numéro]],TableauLibre[],3,0),"")</f>
        <v>R4</v>
      </c>
      <c r="E408" s="1">
        <f>IFERROR(VLOOKUP(Tableau5[[#This Row],[Numéro]],TableauLibre[],4,0),"")</f>
        <v>1</v>
      </c>
      <c r="F408" s="1">
        <f>IFERROR(VLOOKUP(Tableau5[[#This Row],[Numéro]],TableauLibre[],5,0),"")</f>
        <v>0.84</v>
      </c>
      <c r="G408" s="1">
        <f>IFERROR(VLOOKUP(Tableau5[[#This Row],[Numéro]],TableauLibre[],6,0),"")</f>
        <v>0.67</v>
      </c>
      <c r="H408" s="28">
        <f>IFERROR(VLOOKUP(Tableau5[[#This Row],[Numéro]],TableauLibre[],7,0),"")</f>
        <v>2014</v>
      </c>
      <c r="I408" s="27" t="str">
        <f>IFERROR(VLOOKUP(Tableau5[[#This Row],[Numéro]],TableauBande[],3,0),"")</f>
        <v/>
      </c>
      <c r="J408" s="1" t="str">
        <f>IFERROR(VLOOKUP(Tableau5[[#This Row],[Numéro]],TableauBande[],4,0),"")</f>
        <v/>
      </c>
      <c r="K408" s="1" t="str">
        <f>IFERROR(VLOOKUP(Tableau5[[#This Row],[Numéro]],TableauBande[],5,0),"")</f>
        <v/>
      </c>
      <c r="L408" s="1" t="str">
        <f>IFERROR(VLOOKUP(Tableau5[[#This Row],[Numéro]],TableauBande[],6,0),"")</f>
        <v/>
      </c>
      <c r="M408" s="28" t="str">
        <f>IFERROR(VLOOKUP(Tableau5[[#This Row],[Numéro]],TableauBande[],7,0),"")</f>
        <v/>
      </c>
      <c r="N408" s="1" t="str">
        <f>IFERROR(VLOOKUP(Tableau5[[#This Row],[Numéro]],Tableau3Bandes[],3,0),"")</f>
        <v/>
      </c>
      <c r="O408" s="1" t="str">
        <f>IFERROR(VLOOKUP(Tableau5[[#This Row],[Numéro]],Tableau3Bandes[],4,0),"")</f>
        <v/>
      </c>
      <c r="P408" s="1" t="str">
        <f>IFERROR(VLOOKUP(Tableau5[[#This Row],[Numéro]],Tableau3Bandes[],5,0),"")</f>
        <v/>
      </c>
      <c r="Q408" s="1" t="str">
        <f>IFERROR(VLOOKUP(Tableau5[[#This Row],[Numéro]],Tableau3Bandes[],6,0),"")</f>
        <v/>
      </c>
      <c r="R408" s="1" t="str">
        <f>IFERROR(VLOOKUP(Tableau5[[#This Row],[Numéro]],Tableau3Bandes[],7,0),"")</f>
        <v/>
      </c>
      <c r="S408" s="28" t="str">
        <f>IFERROR(VLOOKUP(Tableau5[[#This Row],[Numéro]],TableauClass2025[],3,0),"")</f>
        <v/>
      </c>
      <c r="T408" s="27" t="str">
        <f>IFERROR(VLOOKUP(Tableau5[[#This Row],[Numéro]],TableauCadre[],3,0),"")</f>
        <v/>
      </c>
      <c r="U408" s="1" t="str">
        <f>IFERROR(VLOOKUP(Tableau5[[#This Row],[Numéro]],TableauCadre[],4,0),"")</f>
        <v/>
      </c>
      <c r="V408" s="1" t="str">
        <f>IFERROR(VLOOKUP(Tableau5[[#This Row],[Numéro]],TableauCadre[],5,0),"")</f>
        <v/>
      </c>
      <c r="W408" s="1" t="str">
        <f>IFERROR(VLOOKUP(Tableau5[[#This Row],[Numéro]],TableauCadre[],6,0),"")</f>
        <v/>
      </c>
      <c r="X408" s="28" t="str">
        <f>IFERROR(VLOOKUP(Tableau5[[#This Row],[Numéro]],TableauCadre[],7,0),"")</f>
        <v/>
      </c>
    </row>
    <row r="409" spans="1:24" hidden="1" x14ac:dyDescent="0.25">
      <c r="A409" s="1" t="str">
        <f>IF(double!T406=0,"",double!T406)</f>
        <v>167172 J</v>
      </c>
      <c r="B409" s="1" t="str">
        <f>IF(Tableau5[[#This Row],[Numéro]]="","",double!U406)</f>
        <v>GASKA JEAN RAYMOND</v>
      </c>
      <c r="C409" s="23" t="str">
        <f>double!V406</f>
        <v>05040 – EPERNAY BILLARD CLUB</v>
      </c>
      <c r="D409" s="27" t="str">
        <f>IFERROR(VLOOKUP(Tableau5[[#This Row],[Numéro]],TableauLibre[],3,0),"")</f>
        <v xml:space="preserve">R1 </v>
      </c>
      <c r="E409" s="1">
        <f>IFERROR(VLOOKUP(Tableau5[[#This Row],[Numéro]],TableauLibre[],4,0),"")</f>
        <v>1</v>
      </c>
      <c r="F409" s="1">
        <f>IFERROR(VLOOKUP(Tableau5[[#This Row],[Numéro]],TableauLibre[],5,0),"")</f>
        <v>4.4000000000000004</v>
      </c>
      <c r="G409" s="1">
        <f>IFERROR(VLOOKUP(Tableau5[[#This Row],[Numéro]],TableauLibre[],6,0),"")</f>
        <v>3.52</v>
      </c>
      <c r="H409" s="28">
        <f>IFERROR(VLOOKUP(Tableau5[[#This Row],[Numéro]],TableauLibre[],7,0),"")</f>
        <v>2025</v>
      </c>
      <c r="I409" s="27" t="str">
        <f>IFERROR(VLOOKUP(Tableau5[[#This Row],[Numéro]],TableauBande[],3,0),"")</f>
        <v xml:space="preserve">R2 </v>
      </c>
      <c r="J409" s="1">
        <f>IFERROR(VLOOKUP(Tableau5[[#This Row],[Numéro]],TableauBande[],4,0),"")</f>
        <v>1</v>
      </c>
      <c r="K409" s="1">
        <f>IFERROR(VLOOKUP(Tableau5[[#This Row],[Numéro]],TableauBande[],5,0),"")</f>
        <v>1.0900000000000001</v>
      </c>
      <c r="L409" s="1">
        <f>IFERROR(VLOOKUP(Tableau5[[#This Row],[Numéro]],TableauBande[],6,0),"")</f>
        <v>0.97</v>
      </c>
      <c r="M409" s="28">
        <f>IFERROR(VLOOKUP(Tableau5[[#This Row],[Numéro]],TableauBande[],7,0),"")</f>
        <v>2020</v>
      </c>
      <c r="N409" s="1" t="str">
        <f>IFERROR(VLOOKUP(Tableau5[[#This Row],[Numéro]],Tableau3Bandes[],3,0),"")</f>
        <v xml:space="preserve">R1 </v>
      </c>
      <c r="O409" s="1">
        <f>IFERROR(VLOOKUP(Tableau5[[#This Row],[Numéro]],Tableau3Bandes[],4,0),"")</f>
        <v>1</v>
      </c>
      <c r="P409" s="1">
        <f>IFERROR(VLOOKUP(Tableau5[[#This Row],[Numéro]],Tableau3Bandes[],5,0),"")</f>
        <v>0.378</v>
      </c>
      <c r="Q409" s="1">
        <f>IFERROR(VLOOKUP(Tableau5[[#This Row],[Numéro]],Tableau3Bandes[],6,0),"")</f>
        <v>0.32500000000000001</v>
      </c>
      <c r="R409" s="1">
        <f>IFERROR(VLOOKUP(Tableau5[[#This Row],[Numéro]],Tableau3Bandes[],7,0),"")</f>
        <v>2023</v>
      </c>
      <c r="S409" s="28" t="str">
        <f>IFERROR(VLOOKUP(Tableau5[[#This Row],[Numéro]],TableauClass2025[],3,0),"")</f>
        <v/>
      </c>
      <c r="T409" s="27" t="str">
        <f>IFERROR(VLOOKUP(Tableau5[[#This Row],[Numéro]],TableauCadre[],3,0),"")</f>
        <v>R1</v>
      </c>
      <c r="U409" s="1">
        <f>IFERROR(VLOOKUP(Tableau5[[#This Row],[Numéro]],TableauCadre[],4,0),"")</f>
        <v>1</v>
      </c>
      <c r="V409" s="1">
        <f>IFERROR(VLOOKUP(Tableau5[[#This Row],[Numéro]],TableauCadre[],5,0),"")</f>
        <v>2.56</v>
      </c>
      <c r="W409" s="1">
        <f>IFERROR(VLOOKUP(Tableau5[[#This Row],[Numéro]],TableauCadre[],6,0),"")</f>
        <v>2.0499999999999998</v>
      </c>
      <c r="X409" s="28">
        <f>IFERROR(VLOOKUP(Tableau5[[#This Row],[Numéro]],TableauCadre[],7,0),"")</f>
        <v>2025</v>
      </c>
    </row>
    <row r="410" spans="1:24" hidden="1" x14ac:dyDescent="0.25">
      <c r="A410" s="1" t="str">
        <f>IF(double!T407=0,"",double!T407)</f>
        <v>152799 L</v>
      </c>
      <c r="B410" s="1" t="str">
        <f>IF(Tableau5[[#This Row],[Numéro]]="","",double!U407)</f>
        <v>GAUDEFROY ALAIN</v>
      </c>
      <c r="C410" s="23" t="str">
        <f>double!V407</f>
        <v>05047 – BILLARD CLUB SEZANNAIS</v>
      </c>
      <c r="D410" s="27" t="str">
        <f>IFERROR(VLOOKUP(Tableau5[[#This Row],[Numéro]],TableauLibre[],3,0),"")</f>
        <v>R2</v>
      </c>
      <c r="E410" s="1">
        <f>IFERROR(VLOOKUP(Tableau5[[#This Row],[Numéro]],TableauLibre[],4,0),"")</f>
        <v>1</v>
      </c>
      <c r="F410" s="1">
        <f>IFERROR(VLOOKUP(Tableau5[[#This Row],[Numéro]],TableauLibre[],5,0),"")</f>
        <v>3.03</v>
      </c>
      <c r="G410" s="1">
        <f>IFERROR(VLOOKUP(Tableau5[[#This Row],[Numéro]],TableauLibre[],6,0),"")</f>
        <v>2.42</v>
      </c>
      <c r="H410" s="28">
        <f>IFERROR(VLOOKUP(Tableau5[[#This Row],[Numéro]],TableauLibre[],7,0),"")</f>
        <v>2025</v>
      </c>
      <c r="I410" s="27" t="str">
        <f>IFERROR(VLOOKUP(Tableau5[[#This Row],[Numéro]],TableauBande[],3,0),"")</f>
        <v xml:space="preserve">R2 </v>
      </c>
      <c r="J410" s="1">
        <f>IFERROR(VLOOKUP(Tableau5[[#This Row],[Numéro]],TableauBande[],4,0),"")</f>
        <v>1</v>
      </c>
      <c r="K410" s="1">
        <f>IFERROR(VLOOKUP(Tableau5[[#This Row],[Numéro]],TableauBande[],5,0),"")</f>
        <v>1.05</v>
      </c>
      <c r="L410" s="1">
        <f>IFERROR(VLOOKUP(Tableau5[[#This Row],[Numéro]],TableauBande[],6,0),"")</f>
        <v>0.93</v>
      </c>
      <c r="M410" s="28">
        <f>IFERROR(VLOOKUP(Tableau5[[#This Row],[Numéro]],TableauBande[],7,0),"")</f>
        <v>2025</v>
      </c>
      <c r="N410" s="1" t="str">
        <f>IFERROR(VLOOKUP(Tableau5[[#This Row],[Numéro]],Tableau3Bandes[],3,0),"")</f>
        <v>R1</v>
      </c>
      <c r="O410" s="1">
        <f>IFERROR(VLOOKUP(Tableau5[[#This Row],[Numéro]],Tableau3Bandes[],4,0),"")</f>
        <v>1</v>
      </c>
      <c r="P410" s="1">
        <f>IFERROR(VLOOKUP(Tableau5[[#This Row],[Numéro]],Tableau3Bandes[],5,0),"")</f>
        <v>0.32100000000000001</v>
      </c>
      <c r="Q410" s="1">
        <f>IFERROR(VLOOKUP(Tableau5[[#This Row],[Numéro]],Tableau3Bandes[],6,0),"")</f>
        <v>0.27600000000000002</v>
      </c>
      <c r="R410" s="1">
        <f>IFERROR(VLOOKUP(Tableau5[[#This Row],[Numéro]],Tableau3Bandes[],7,0),"")</f>
        <v>2023</v>
      </c>
      <c r="S410" s="28" t="str">
        <f>IFERROR(VLOOKUP(Tableau5[[#This Row],[Numéro]],TableauClass2025[],3,0),"")</f>
        <v/>
      </c>
      <c r="T410" s="27" t="str">
        <f>IFERROR(VLOOKUP(Tableau5[[#This Row],[Numéro]],TableauCadre[],3,0),"")</f>
        <v>R1</v>
      </c>
      <c r="U410" s="1">
        <f>IFERROR(VLOOKUP(Tableau5[[#This Row],[Numéro]],TableauCadre[],4,0),"")</f>
        <v>1</v>
      </c>
      <c r="V410" s="1">
        <f>IFERROR(VLOOKUP(Tableau5[[#This Row],[Numéro]],TableauCadre[],5,0),"")</f>
        <v>2.84</v>
      </c>
      <c r="W410" s="1">
        <f>IFERROR(VLOOKUP(Tableau5[[#This Row],[Numéro]],TableauCadre[],6,0),"")</f>
        <v>2.27</v>
      </c>
      <c r="X410" s="28">
        <f>IFERROR(VLOOKUP(Tableau5[[#This Row],[Numéro]],TableauCadre[],7,0),"")</f>
        <v>2025</v>
      </c>
    </row>
    <row r="411" spans="1:24" hidden="1" x14ac:dyDescent="0.25">
      <c r="A411" s="1" t="str">
        <f>IF(double!T408=0,"",double!T408)</f>
        <v>148251 S</v>
      </c>
      <c r="B411" s="1" t="str">
        <f>IF(Tableau5[[#This Row],[Numéro]]="","",double!U408)</f>
        <v>GAUTHIER HERVE</v>
      </c>
      <c r="C411" s="23" t="str">
        <f>double!V408</f>
        <v>05040 – EPERNAY BILLARD CLUB</v>
      </c>
      <c r="D411" s="27" t="str">
        <f>IFERROR(VLOOKUP(Tableau5[[#This Row],[Numéro]],TableauLibre[],3,0),"")</f>
        <v>R3</v>
      </c>
      <c r="E411" s="1">
        <f>IFERROR(VLOOKUP(Tableau5[[#This Row],[Numéro]],TableauLibre[],4,0),"")</f>
        <v>1</v>
      </c>
      <c r="F411" s="1">
        <f>IFERROR(VLOOKUP(Tableau5[[#This Row],[Numéro]],TableauLibre[],5,0),"")</f>
        <v>1.94</v>
      </c>
      <c r="G411" s="1">
        <f>IFERROR(VLOOKUP(Tableau5[[#This Row],[Numéro]],TableauLibre[],6,0),"")</f>
        <v>1.55</v>
      </c>
      <c r="H411" s="28">
        <f>IFERROR(VLOOKUP(Tableau5[[#This Row],[Numéro]],TableauLibre[],7,0),"")</f>
        <v>2022</v>
      </c>
      <c r="I411" s="27" t="str">
        <f>IFERROR(VLOOKUP(Tableau5[[#This Row],[Numéro]],TableauBande[],3,0),"")</f>
        <v xml:space="preserve">R2 </v>
      </c>
      <c r="J411" s="1">
        <f>IFERROR(VLOOKUP(Tableau5[[#This Row],[Numéro]],TableauBande[],4,0),"")</f>
        <v>1</v>
      </c>
      <c r="K411" s="1">
        <f>IFERROR(VLOOKUP(Tableau5[[#This Row],[Numéro]],TableauBande[],5,0),"")</f>
        <v>0.89</v>
      </c>
      <c r="L411" s="1">
        <f>IFERROR(VLOOKUP(Tableau5[[#This Row],[Numéro]],TableauBande[],6,0),"")</f>
        <v>0.79</v>
      </c>
      <c r="M411" s="28">
        <f>IFERROR(VLOOKUP(Tableau5[[#This Row],[Numéro]],TableauBande[],7,0),"")</f>
        <v>2019</v>
      </c>
      <c r="N411" s="1" t="str">
        <f>IFERROR(VLOOKUP(Tableau5[[#This Row],[Numéro]],Tableau3Bandes[],3,0),"")</f>
        <v/>
      </c>
      <c r="O411" s="1" t="str">
        <f>IFERROR(VLOOKUP(Tableau5[[#This Row],[Numéro]],Tableau3Bandes[],4,0),"")</f>
        <v/>
      </c>
      <c r="P411" s="1" t="str">
        <f>IFERROR(VLOOKUP(Tableau5[[#This Row],[Numéro]],Tableau3Bandes[],5,0),"")</f>
        <v/>
      </c>
      <c r="Q411" s="1" t="str">
        <f>IFERROR(VLOOKUP(Tableau5[[#This Row],[Numéro]],Tableau3Bandes[],6,0),"")</f>
        <v/>
      </c>
      <c r="R411" s="1" t="str">
        <f>IFERROR(VLOOKUP(Tableau5[[#This Row],[Numéro]],Tableau3Bandes[],7,0),"")</f>
        <v/>
      </c>
      <c r="S411" s="28" t="str">
        <f>IFERROR(VLOOKUP(Tableau5[[#This Row],[Numéro]],TableauClass2025[],3,0),"")</f>
        <v/>
      </c>
      <c r="T411" s="27" t="str">
        <f>IFERROR(VLOOKUP(Tableau5[[#This Row],[Numéro]],TableauCadre[],3,0),"")</f>
        <v/>
      </c>
      <c r="U411" s="1" t="str">
        <f>IFERROR(VLOOKUP(Tableau5[[#This Row],[Numéro]],TableauCadre[],4,0),"")</f>
        <v/>
      </c>
      <c r="V411" s="1" t="str">
        <f>IFERROR(VLOOKUP(Tableau5[[#This Row],[Numéro]],TableauCadre[],5,0),"")</f>
        <v/>
      </c>
      <c r="W411" s="1" t="str">
        <f>IFERROR(VLOOKUP(Tableau5[[#This Row],[Numéro]],TableauCadre[],6,0),"")</f>
        <v/>
      </c>
      <c r="X411" s="28" t="str">
        <f>IFERROR(VLOOKUP(Tableau5[[#This Row],[Numéro]],TableauCadre[],7,0),"")</f>
        <v/>
      </c>
    </row>
    <row r="412" spans="1:24" hidden="1" x14ac:dyDescent="0.25">
      <c r="A412" s="1" t="str">
        <f>IF(double!T409=0,"",double!T409)</f>
        <v>111932 C</v>
      </c>
      <c r="B412" s="1" t="str">
        <f>IF(Tableau5[[#This Row],[Numéro]]="","",double!U409)</f>
        <v>GAUTHIER PHILIPPE</v>
      </c>
      <c r="C412" s="23" t="str">
        <f>double!V409</f>
        <v>01070 – FCM BILLARD</v>
      </c>
      <c r="D412" s="27" t="str">
        <f>IFERROR(VLOOKUP(Tableau5[[#This Row],[Numéro]],TableauLibre[],3,0),"")</f>
        <v xml:space="preserve">R3 </v>
      </c>
      <c r="E412" s="1">
        <f>IFERROR(VLOOKUP(Tableau5[[#This Row],[Numéro]],TableauLibre[],4,0),"")</f>
        <v>1</v>
      </c>
      <c r="F412" s="1">
        <f>IFERROR(VLOOKUP(Tableau5[[#This Row],[Numéro]],TableauLibre[],5,0),"")</f>
        <v>2.23</v>
      </c>
      <c r="G412" s="1">
        <f>IFERROR(VLOOKUP(Tableau5[[#This Row],[Numéro]],TableauLibre[],6,0),"")</f>
        <v>1.79</v>
      </c>
      <c r="H412" s="28">
        <f>IFERROR(VLOOKUP(Tableau5[[#This Row],[Numéro]],TableauLibre[],7,0),"")</f>
        <v>2025</v>
      </c>
      <c r="I412" s="27" t="str">
        <f>IFERROR(VLOOKUP(Tableau5[[#This Row],[Numéro]],TableauBande[],3,0),"")</f>
        <v/>
      </c>
      <c r="J412" s="1" t="str">
        <f>IFERROR(VLOOKUP(Tableau5[[#This Row],[Numéro]],TableauBande[],4,0),"")</f>
        <v/>
      </c>
      <c r="K412" s="1" t="str">
        <f>IFERROR(VLOOKUP(Tableau5[[#This Row],[Numéro]],TableauBande[],5,0),"")</f>
        <v/>
      </c>
      <c r="L412" s="1" t="str">
        <f>IFERROR(VLOOKUP(Tableau5[[#This Row],[Numéro]],TableauBande[],6,0),"")</f>
        <v/>
      </c>
      <c r="M412" s="28" t="str">
        <f>IFERROR(VLOOKUP(Tableau5[[#This Row],[Numéro]],TableauBande[],7,0),"")</f>
        <v/>
      </c>
      <c r="N412" s="1" t="str">
        <f>IFERROR(VLOOKUP(Tableau5[[#This Row],[Numéro]],Tableau3Bandes[],3,0),"")</f>
        <v/>
      </c>
      <c r="O412" s="1" t="str">
        <f>IFERROR(VLOOKUP(Tableau5[[#This Row],[Numéro]],Tableau3Bandes[],4,0),"")</f>
        <v/>
      </c>
      <c r="P412" s="1" t="str">
        <f>IFERROR(VLOOKUP(Tableau5[[#This Row],[Numéro]],Tableau3Bandes[],5,0),"")</f>
        <v/>
      </c>
      <c r="Q412" s="1" t="str">
        <f>IFERROR(VLOOKUP(Tableau5[[#This Row],[Numéro]],Tableau3Bandes[],6,0),"")</f>
        <v/>
      </c>
      <c r="R412" s="1" t="str">
        <f>IFERROR(VLOOKUP(Tableau5[[#This Row],[Numéro]],Tableau3Bandes[],7,0),"")</f>
        <v/>
      </c>
      <c r="S412" s="28" t="str">
        <f>IFERROR(VLOOKUP(Tableau5[[#This Row],[Numéro]],TableauClass2025[],3,0),"")</f>
        <v/>
      </c>
      <c r="T412" s="27" t="str">
        <f>IFERROR(VLOOKUP(Tableau5[[#This Row],[Numéro]],TableauCadre[],3,0),"")</f>
        <v/>
      </c>
      <c r="U412" s="1" t="str">
        <f>IFERROR(VLOOKUP(Tableau5[[#This Row],[Numéro]],TableauCadre[],4,0),"")</f>
        <v/>
      </c>
      <c r="V412" s="1" t="str">
        <f>IFERROR(VLOOKUP(Tableau5[[#This Row],[Numéro]],TableauCadre[],5,0),"")</f>
        <v/>
      </c>
      <c r="W412" s="1" t="str">
        <f>IFERROR(VLOOKUP(Tableau5[[#This Row],[Numéro]],TableauCadre[],6,0),"")</f>
        <v/>
      </c>
      <c r="X412" s="28" t="str">
        <f>IFERROR(VLOOKUP(Tableau5[[#This Row],[Numéro]],TableauCadre[],7,0),"")</f>
        <v/>
      </c>
    </row>
    <row r="413" spans="1:24" hidden="1" x14ac:dyDescent="0.25">
      <c r="A413" s="1" t="str">
        <f>IF(double!T410=0,"",double!T410)</f>
        <v>139704 G</v>
      </c>
      <c r="B413" s="1" t="str">
        <f>IF(Tableau5[[#This Row],[Numéro]]="","",double!U410)</f>
        <v>GAVART FABRICE</v>
      </c>
      <c r="C413" s="23" t="str">
        <f>double!V410</f>
        <v>05043 – ACAD. TAPIS VERT DE REIMS</v>
      </c>
      <c r="D413" s="27" t="str">
        <f>IFERROR(VLOOKUP(Tableau5[[#This Row],[Numéro]],TableauLibre[],3,0),"")</f>
        <v>R4</v>
      </c>
      <c r="E413" s="1">
        <f>IFERROR(VLOOKUP(Tableau5[[#This Row],[Numéro]],TableauLibre[],4,0),"")</f>
        <v>1</v>
      </c>
      <c r="F413" s="1">
        <f>IFERROR(VLOOKUP(Tableau5[[#This Row],[Numéro]],TableauLibre[],5,0),"")</f>
        <v>0.86</v>
      </c>
      <c r="G413" s="1">
        <f>IFERROR(VLOOKUP(Tableau5[[#This Row],[Numéro]],TableauLibre[],6,0),"")</f>
        <v>0.69</v>
      </c>
      <c r="H413" s="28">
        <f>IFERROR(VLOOKUP(Tableau5[[#This Row],[Numéro]],TableauLibre[],7,0),"")</f>
        <v>2011</v>
      </c>
      <c r="I413" s="27" t="str">
        <f>IFERROR(VLOOKUP(Tableau5[[#This Row],[Numéro]],TableauBande[],3,0),"")</f>
        <v>R2</v>
      </c>
      <c r="J413" s="1">
        <f>IFERROR(VLOOKUP(Tableau5[[#This Row],[Numéro]],TableauBande[],4,0),"")</f>
        <v>1</v>
      </c>
      <c r="K413" s="1">
        <f>IFERROR(VLOOKUP(Tableau5[[#This Row],[Numéro]],TableauBande[],5,0),"")</f>
        <v>0.61</v>
      </c>
      <c r="L413" s="1">
        <f>IFERROR(VLOOKUP(Tableau5[[#This Row],[Numéro]],TableauBande[],6,0),"")</f>
        <v>0.54</v>
      </c>
      <c r="M413" s="28">
        <f>IFERROR(VLOOKUP(Tableau5[[#This Row],[Numéro]],TableauBande[],7,0),"")</f>
        <v>2011</v>
      </c>
      <c r="N413" s="1" t="str">
        <f>IFERROR(VLOOKUP(Tableau5[[#This Row],[Numéro]],Tableau3Bandes[],3,0),"")</f>
        <v/>
      </c>
      <c r="O413" s="1" t="str">
        <f>IFERROR(VLOOKUP(Tableau5[[#This Row],[Numéro]],Tableau3Bandes[],4,0),"")</f>
        <v/>
      </c>
      <c r="P413" s="1" t="str">
        <f>IFERROR(VLOOKUP(Tableau5[[#This Row],[Numéro]],Tableau3Bandes[],5,0),"")</f>
        <v/>
      </c>
      <c r="Q413" s="1" t="str">
        <f>IFERROR(VLOOKUP(Tableau5[[#This Row],[Numéro]],Tableau3Bandes[],6,0),"")</f>
        <v/>
      </c>
      <c r="R413" s="1" t="str">
        <f>IFERROR(VLOOKUP(Tableau5[[#This Row],[Numéro]],Tableau3Bandes[],7,0),"")</f>
        <v/>
      </c>
      <c r="S413" s="28" t="str">
        <f>IFERROR(VLOOKUP(Tableau5[[#This Row],[Numéro]],TableauClass2025[],3,0),"")</f>
        <v/>
      </c>
      <c r="T413" s="27" t="str">
        <f>IFERROR(VLOOKUP(Tableau5[[#This Row],[Numéro]],TableauCadre[],3,0),"")</f>
        <v/>
      </c>
      <c r="U413" s="1" t="str">
        <f>IFERROR(VLOOKUP(Tableau5[[#This Row],[Numéro]],TableauCadre[],4,0),"")</f>
        <v/>
      </c>
      <c r="V413" s="1" t="str">
        <f>IFERROR(VLOOKUP(Tableau5[[#This Row],[Numéro]],TableauCadre[],5,0),"")</f>
        <v/>
      </c>
      <c r="W413" s="1" t="str">
        <f>IFERROR(VLOOKUP(Tableau5[[#This Row],[Numéro]],TableauCadre[],6,0),"")</f>
        <v/>
      </c>
      <c r="X413" s="28" t="str">
        <f>IFERROR(VLOOKUP(Tableau5[[#This Row],[Numéro]],TableauCadre[],7,0),"")</f>
        <v/>
      </c>
    </row>
    <row r="414" spans="1:24" hidden="1" x14ac:dyDescent="0.25">
      <c r="A414" s="1" t="str">
        <f>IF(double!T411=0,"",double!T411)</f>
        <v>010466 O</v>
      </c>
      <c r="B414" s="1" t="str">
        <f>IF(Tableau5[[#This Row],[Numéro]]="","",double!U411)</f>
        <v>GEFFA ROGER</v>
      </c>
      <c r="C414" s="23" t="str">
        <f>double!V411</f>
        <v>01041 – COLMAR BILLARD CLUB 71</v>
      </c>
      <c r="D414" s="27" t="str">
        <f>IFERROR(VLOOKUP(Tableau5[[#This Row],[Numéro]],TableauLibre[],3,0),"")</f>
        <v>R3</v>
      </c>
      <c r="E414" s="1">
        <f>IFERROR(VLOOKUP(Tableau5[[#This Row],[Numéro]],TableauLibre[],4,0),"")</f>
        <v>1</v>
      </c>
      <c r="F414" s="1">
        <f>IFERROR(VLOOKUP(Tableau5[[#This Row],[Numéro]],TableauLibre[],5,0),"")</f>
        <v>2.2200000000000002</v>
      </c>
      <c r="G414" s="1">
        <f>IFERROR(VLOOKUP(Tableau5[[#This Row],[Numéro]],TableauLibre[],6,0),"")</f>
        <v>1.77</v>
      </c>
      <c r="H414" s="28">
        <f>IFERROR(VLOOKUP(Tableau5[[#This Row],[Numéro]],TableauLibre[],7,0),"")</f>
        <v>2008</v>
      </c>
      <c r="I414" s="27" t="str">
        <f>IFERROR(VLOOKUP(Tableau5[[#This Row],[Numéro]],TableauBande[],3,0),"")</f>
        <v/>
      </c>
      <c r="J414" s="1" t="str">
        <f>IFERROR(VLOOKUP(Tableau5[[#This Row],[Numéro]],TableauBande[],4,0),"")</f>
        <v/>
      </c>
      <c r="K414" s="1" t="str">
        <f>IFERROR(VLOOKUP(Tableau5[[#This Row],[Numéro]],TableauBande[],5,0),"")</f>
        <v/>
      </c>
      <c r="L414" s="1" t="str">
        <f>IFERROR(VLOOKUP(Tableau5[[#This Row],[Numéro]],TableauBande[],6,0),"")</f>
        <v/>
      </c>
      <c r="M414" s="28" t="str">
        <f>IFERROR(VLOOKUP(Tableau5[[#This Row],[Numéro]],TableauBande[],7,0),"")</f>
        <v/>
      </c>
      <c r="N414" s="1" t="str">
        <f>IFERROR(VLOOKUP(Tableau5[[#This Row],[Numéro]],Tableau3Bandes[],3,0),"")</f>
        <v/>
      </c>
      <c r="O414" s="1" t="str">
        <f>IFERROR(VLOOKUP(Tableau5[[#This Row],[Numéro]],Tableau3Bandes[],4,0),"")</f>
        <v/>
      </c>
      <c r="P414" s="1" t="str">
        <f>IFERROR(VLOOKUP(Tableau5[[#This Row],[Numéro]],Tableau3Bandes[],5,0),"")</f>
        <v/>
      </c>
      <c r="Q414" s="1" t="str">
        <f>IFERROR(VLOOKUP(Tableau5[[#This Row],[Numéro]],Tableau3Bandes[],6,0),"")</f>
        <v/>
      </c>
      <c r="R414" s="1" t="str">
        <f>IFERROR(VLOOKUP(Tableau5[[#This Row],[Numéro]],Tableau3Bandes[],7,0),"")</f>
        <v/>
      </c>
      <c r="S414" s="28" t="str">
        <f>IFERROR(VLOOKUP(Tableau5[[#This Row],[Numéro]],TableauClass2025[],3,0),"")</f>
        <v/>
      </c>
      <c r="T414" s="27" t="str">
        <f>IFERROR(VLOOKUP(Tableau5[[#This Row],[Numéro]],TableauCadre[],3,0),"")</f>
        <v/>
      </c>
      <c r="U414" s="1" t="str">
        <f>IFERROR(VLOOKUP(Tableau5[[#This Row],[Numéro]],TableauCadre[],4,0),"")</f>
        <v/>
      </c>
      <c r="V414" s="1" t="str">
        <f>IFERROR(VLOOKUP(Tableau5[[#This Row],[Numéro]],TableauCadre[],5,0),"")</f>
        <v/>
      </c>
      <c r="W414" s="1" t="str">
        <f>IFERROR(VLOOKUP(Tableau5[[#This Row],[Numéro]],TableauCadre[],6,0),"")</f>
        <v/>
      </c>
      <c r="X414" s="28" t="str">
        <f>IFERROR(VLOOKUP(Tableau5[[#This Row],[Numéro]],TableauCadre[],7,0),"")</f>
        <v/>
      </c>
    </row>
    <row r="415" spans="1:24" hidden="1" x14ac:dyDescent="0.25">
      <c r="A415" s="1" t="str">
        <f>IF(double!T412=0,"",double!T412)</f>
        <v>012366 Q</v>
      </c>
      <c r="B415" s="1" t="str">
        <f>IF(Tableau5[[#This Row],[Numéro]]="","",double!U412)</f>
        <v>GEISS AURELIEN</v>
      </c>
      <c r="C415" s="23" t="str">
        <f>double!V412</f>
        <v>01006 – AMICALE DE BILLARD ECKBOLSHEIM</v>
      </c>
      <c r="D415" s="27" t="str">
        <f>IFERROR(VLOOKUP(Tableau5[[#This Row],[Numéro]],TableauLibre[],3,0),"")</f>
        <v>R2</v>
      </c>
      <c r="E415" s="1">
        <f>IFERROR(VLOOKUP(Tableau5[[#This Row],[Numéro]],TableauLibre[],4,0),"")</f>
        <v>1</v>
      </c>
      <c r="F415" s="1">
        <f>IFERROR(VLOOKUP(Tableau5[[#This Row],[Numéro]],TableauLibre[],5,0),"")</f>
        <v>2.46</v>
      </c>
      <c r="G415" s="1">
        <f>IFERROR(VLOOKUP(Tableau5[[#This Row],[Numéro]],TableauLibre[],6,0),"")</f>
        <v>1.97</v>
      </c>
      <c r="H415" s="28">
        <f>IFERROR(VLOOKUP(Tableau5[[#This Row],[Numéro]],TableauLibre[],7,0),"")</f>
        <v>2024</v>
      </c>
      <c r="I415" s="27" t="str">
        <f>IFERROR(VLOOKUP(Tableau5[[#This Row],[Numéro]],TableauBande[],3,0),"")</f>
        <v/>
      </c>
      <c r="J415" s="1" t="str">
        <f>IFERROR(VLOOKUP(Tableau5[[#This Row],[Numéro]],TableauBande[],4,0),"")</f>
        <v/>
      </c>
      <c r="K415" s="1" t="str">
        <f>IFERROR(VLOOKUP(Tableau5[[#This Row],[Numéro]],TableauBande[],5,0),"")</f>
        <v/>
      </c>
      <c r="L415" s="1" t="str">
        <f>IFERROR(VLOOKUP(Tableau5[[#This Row],[Numéro]],TableauBande[],6,0),"")</f>
        <v/>
      </c>
      <c r="M415" s="28" t="str">
        <f>IFERROR(VLOOKUP(Tableau5[[#This Row],[Numéro]],TableauBande[],7,0),"")</f>
        <v/>
      </c>
      <c r="N415" s="1" t="str">
        <f>IFERROR(VLOOKUP(Tableau5[[#This Row],[Numéro]],Tableau3Bandes[],3,0),"")</f>
        <v>N3</v>
      </c>
      <c r="O415" s="1">
        <f>IFERROR(VLOOKUP(Tableau5[[#This Row],[Numéro]],Tableau3Bandes[],4,0),"")</f>
        <v>1</v>
      </c>
      <c r="P415" s="1">
        <f>IFERROR(VLOOKUP(Tableau5[[#This Row],[Numéro]],Tableau3Bandes[],5,0),"")</f>
        <v>0.53900000000000003</v>
      </c>
      <c r="Q415" s="1">
        <f>IFERROR(VLOOKUP(Tableau5[[#This Row],[Numéro]],Tableau3Bandes[],6,0),"")</f>
        <v>0.46300000000000002</v>
      </c>
      <c r="R415" s="1">
        <f>IFERROR(VLOOKUP(Tableau5[[#This Row],[Numéro]],Tableau3Bandes[],7,0),"")</f>
        <v>2025</v>
      </c>
      <c r="S415" s="28">
        <f>IFERROR(VLOOKUP(Tableau5[[#This Row],[Numéro]],TableauClass2025[],3,0),"")</f>
        <v>438</v>
      </c>
      <c r="T415" s="27" t="str">
        <f>IFERROR(VLOOKUP(Tableau5[[#This Row],[Numéro]],TableauCadre[],3,0),"")</f>
        <v/>
      </c>
      <c r="U415" s="1" t="str">
        <f>IFERROR(VLOOKUP(Tableau5[[#This Row],[Numéro]],TableauCadre[],4,0),"")</f>
        <v/>
      </c>
      <c r="V415" s="1" t="str">
        <f>IFERROR(VLOOKUP(Tableau5[[#This Row],[Numéro]],TableauCadre[],5,0),"")</f>
        <v/>
      </c>
      <c r="W415" s="1" t="str">
        <f>IFERROR(VLOOKUP(Tableau5[[#This Row],[Numéro]],TableauCadre[],6,0),"")</f>
        <v/>
      </c>
      <c r="X415" s="28" t="str">
        <f>IFERROR(VLOOKUP(Tableau5[[#This Row],[Numéro]],TableauCadre[],7,0),"")</f>
        <v/>
      </c>
    </row>
    <row r="416" spans="1:24" hidden="1" x14ac:dyDescent="0.25">
      <c r="A416" s="1" t="str">
        <f>IF(double!T413=0,"",double!T413)</f>
        <v>010059 X</v>
      </c>
      <c r="B416" s="1" t="str">
        <f>IF(Tableau5[[#This Row],[Numéro]]="","",double!U413)</f>
        <v>GEISSERT DANIEL</v>
      </c>
      <c r="C416" s="23" t="str">
        <f>double!V413</f>
        <v>01016 – B.C. HAGUENAU</v>
      </c>
      <c r="D416" s="27" t="str">
        <f>IFERROR(VLOOKUP(Tableau5[[#This Row],[Numéro]],TableauLibre[],3,0),"")</f>
        <v>R3</v>
      </c>
      <c r="E416" s="1">
        <f>IFERROR(VLOOKUP(Tableau5[[#This Row],[Numéro]],TableauLibre[],4,0),"")</f>
        <v>1</v>
      </c>
      <c r="F416" s="1">
        <f>IFERROR(VLOOKUP(Tableau5[[#This Row],[Numéro]],TableauLibre[],5,0),"")</f>
        <v>1.29</v>
      </c>
      <c r="G416" s="1">
        <f>IFERROR(VLOOKUP(Tableau5[[#This Row],[Numéro]],TableauLibre[],6,0),"")</f>
        <v>1.03</v>
      </c>
      <c r="H416" s="28">
        <f>IFERROR(VLOOKUP(Tableau5[[#This Row],[Numéro]],TableauLibre[],7,0),"")</f>
        <v>2020</v>
      </c>
      <c r="I416" s="27" t="str">
        <f>IFERROR(VLOOKUP(Tableau5[[#This Row],[Numéro]],TableauBande[],3,0),"")</f>
        <v/>
      </c>
      <c r="J416" s="1" t="str">
        <f>IFERROR(VLOOKUP(Tableau5[[#This Row],[Numéro]],TableauBande[],4,0),"")</f>
        <v/>
      </c>
      <c r="K416" s="1" t="str">
        <f>IFERROR(VLOOKUP(Tableau5[[#This Row],[Numéro]],TableauBande[],5,0),"")</f>
        <v/>
      </c>
      <c r="L416" s="1" t="str">
        <f>IFERROR(VLOOKUP(Tableau5[[#This Row],[Numéro]],TableauBande[],6,0),"")</f>
        <v/>
      </c>
      <c r="M416" s="28" t="str">
        <f>IFERROR(VLOOKUP(Tableau5[[#This Row],[Numéro]],TableauBande[],7,0),"")</f>
        <v/>
      </c>
      <c r="N416" s="1" t="str">
        <f>IFERROR(VLOOKUP(Tableau5[[#This Row],[Numéro]],Tableau3Bandes[],3,0),"")</f>
        <v/>
      </c>
      <c r="O416" s="1" t="str">
        <f>IFERROR(VLOOKUP(Tableau5[[#This Row],[Numéro]],Tableau3Bandes[],4,0),"")</f>
        <v/>
      </c>
      <c r="P416" s="1" t="str">
        <f>IFERROR(VLOOKUP(Tableau5[[#This Row],[Numéro]],Tableau3Bandes[],5,0),"")</f>
        <v/>
      </c>
      <c r="Q416" s="1" t="str">
        <f>IFERROR(VLOOKUP(Tableau5[[#This Row],[Numéro]],Tableau3Bandes[],6,0),"")</f>
        <v/>
      </c>
      <c r="R416" s="1" t="str">
        <f>IFERROR(VLOOKUP(Tableau5[[#This Row],[Numéro]],Tableau3Bandes[],7,0),"")</f>
        <v/>
      </c>
      <c r="S416" s="28" t="str">
        <f>IFERROR(VLOOKUP(Tableau5[[#This Row],[Numéro]],TableauClass2025[],3,0),"")</f>
        <v/>
      </c>
      <c r="T416" s="27" t="str">
        <f>IFERROR(VLOOKUP(Tableau5[[#This Row],[Numéro]],TableauCadre[],3,0),"")</f>
        <v/>
      </c>
      <c r="U416" s="1" t="str">
        <f>IFERROR(VLOOKUP(Tableau5[[#This Row],[Numéro]],TableauCadre[],4,0),"")</f>
        <v/>
      </c>
      <c r="V416" s="1" t="str">
        <f>IFERROR(VLOOKUP(Tableau5[[#This Row],[Numéro]],TableauCadre[],5,0),"")</f>
        <v/>
      </c>
      <c r="W416" s="1" t="str">
        <f>IFERROR(VLOOKUP(Tableau5[[#This Row],[Numéro]],TableauCadre[],6,0),"")</f>
        <v/>
      </c>
      <c r="X416" s="28" t="str">
        <f>IFERROR(VLOOKUP(Tableau5[[#This Row],[Numéro]],TableauCadre[],7,0),"")</f>
        <v/>
      </c>
    </row>
    <row r="417" spans="1:24" hidden="1" x14ac:dyDescent="0.25">
      <c r="A417" s="1" t="str">
        <f>IF(double!T414=0,"",double!T414)</f>
        <v>172747 T</v>
      </c>
      <c r="B417" s="1" t="str">
        <f>IF(Tableau5[[#This Row],[Numéro]]="","",double!U414)</f>
        <v>GELINET JEROME</v>
      </c>
      <c r="C417" s="23" t="str">
        <f>double!V414</f>
        <v>11029 – BILLARD CLUB MUSSIPONTAIN</v>
      </c>
      <c r="D417" s="27" t="str">
        <f>IFERROR(VLOOKUP(Tableau5[[#This Row],[Numéro]],TableauLibre[],3,0),"")</f>
        <v>R4</v>
      </c>
      <c r="E417" s="1">
        <f>IFERROR(VLOOKUP(Tableau5[[#This Row],[Numéro]],TableauLibre[],4,0),"")</f>
        <v>1</v>
      </c>
      <c r="F417" s="1">
        <f>IFERROR(VLOOKUP(Tableau5[[#This Row],[Numéro]],TableauLibre[],5,0),"")</f>
        <v>0.83</v>
      </c>
      <c r="G417" s="1">
        <f>IFERROR(VLOOKUP(Tableau5[[#This Row],[Numéro]],TableauLibre[],6,0),"")</f>
        <v>0.67</v>
      </c>
      <c r="H417" s="28">
        <f>IFERROR(VLOOKUP(Tableau5[[#This Row],[Numéro]],TableauLibre[],7,0),"")</f>
        <v>2025</v>
      </c>
      <c r="I417" s="27" t="str">
        <f>IFERROR(VLOOKUP(Tableau5[[#This Row],[Numéro]],TableauBande[],3,0),"")</f>
        <v/>
      </c>
      <c r="J417" s="1" t="str">
        <f>IFERROR(VLOOKUP(Tableau5[[#This Row],[Numéro]],TableauBande[],4,0),"")</f>
        <v/>
      </c>
      <c r="K417" s="1" t="str">
        <f>IFERROR(VLOOKUP(Tableau5[[#This Row],[Numéro]],TableauBande[],5,0),"")</f>
        <v/>
      </c>
      <c r="L417" s="1" t="str">
        <f>IFERROR(VLOOKUP(Tableau5[[#This Row],[Numéro]],TableauBande[],6,0),"")</f>
        <v/>
      </c>
      <c r="M417" s="28" t="str">
        <f>IFERROR(VLOOKUP(Tableau5[[#This Row],[Numéro]],TableauBande[],7,0),"")</f>
        <v/>
      </c>
      <c r="N417" s="1" t="str">
        <f>IFERROR(VLOOKUP(Tableau5[[#This Row],[Numéro]],Tableau3Bandes[],3,0),"")</f>
        <v/>
      </c>
      <c r="O417" s="1" t="str">
        <f>IFERROR(VLOOKUP(Tableau5[[#This Row],[Numéro]],Tableau3Bandes[],4,0),"")</f>
        <v/>
      </c>
      <c r="P417" s="1" t="str">
        <f>IFERROR(VLOOKUP(Tableau5[[#This Row],[Numéro]],Tableau3Bandes[],5,0),"")</f>
        <v/>
      </c>
      <c r="Q417" s="1" t="str">
        <f>IFERROR(VLOOKUP(Tableau5[[#This Row],[Numéro]],Tableau3Bandes[],6,0),"")</f>
        <v/>
      </c>
      <c r="R417" s="1" t="str">
        <f>IFERROR(VLOOKUP(Tableau5[[#This Row],[Numéro]],Tableau3Bandes[],7,0),"")</f>
        <v/>
      </c>
      <c r="S417" s="28" t="str">
        <f>IFERROR(VLOOKUP(Tableau5[[#This Row],[Numéro]],TableauClass2025[],3,0),"")</f>
        <v/>
      </c>
      <c r="T417" s="27" t="str">
        <f>IFERROR(VLOOKUP(Tableau5[[#This Row],[Numéro]],TableauCadre[],3,0),"")</f>
        <v/>
      </c>
      <c r="U417" s="1" t="str">
        <f>IFERROR(VLOOKUP(Tableau5[[#This Row],[Numéro]],TableauCadre[],4,0),"")</f>
        <v/>
      </c>
      <c r="V417" s="1" t="str">
        <f>IFERROR(VLOOKUP(Tableau5[[#This Row],[Numéro]],TableauCadre[],5,0),"")</f>
        <v/>
      </c>
      <c r="W417" s="1" t="str">
        <f>IFERROR(VLOOKUP(Tableau5[[#This Row],[Numéro]],TableauCadre[],6,0),"")</f>
        <v/>
      </c>
      <c r="X417" s="28" t="str">
        <f>IFERROR(VLOOKUP(Tableau5[[#This Row],[Numéro]],TableauCadre[],7,0),"")</f>
        <v/>
      </c>
    </row>
    <row r="418" spans="1:24" hidden="1" x14ac:dyDescent="0.25">
      <c r="A418" s="1" t="str">
        <f>IF(double!T415=0,"",double!T415)</f>
        <v>015167 J</v>
      </c>
      <c r="B418" s="1" t="str">
        <f>IF(Tableau5[[#This Row],[Numéro]]="","",double!U415)</f>
        <v>GENY ALAIN</v>
      </c>
      <c r="C418" s="23" t="str">
        <f>double!V415</f>
        <v>11042 – BILLARD CLUB STEPHANOIS</v>
      </c>
      <c r="D418" s="27" t="str">
        <f>IFERROR(VLOOKUP(Tableau5[[#This Row],[Numéro]],TableauLibre[],3,0),"")</f>
        <v>R3</v>
      </c>
      <c r="E418" s="1">
        <f>IFERROR(VLOOKUP(Tableau5[[#This Row],[Numéro]],TableauLibre[],4,0),"")</f>
        <v>1</v>
      </c>
      <c r="F418" s="1">
        <f>IFERROR(VLOOKUP(Tableau5[[#This Row],[Numéro]],TableauLibre[],5,0),"")</f>
        <v>1.61</v>
      </c>
      <c r="G418" s="1">
        <f>IFERROR(VLOOKUP(Tableau5[[#This Row],[Numéro]],TableauLibre[],6,0),"")</f>
        <v>1.29</v>
      </c>
      <c r="H418" s="28">
        <f>IFERROR(VLOOKUP(Tableau5[[#This Row],[Numéro]],TableauLibre[],7,0),"")</f>
        <v>2011</v>
      </c>
      <c r="I418" s="27" t="str">
        <f>IFERROR(VLOOKUP(Tableau5[[#This Row],[Numéro]],TableauBande[],3,0),"")</f>
        <v>R2</v>
      </c>
      <c r="J418" s="1">
        <f>IFERROR(VLOOKUP(Tableau5[[#This Row],[Numéro]],TableauBande[],4,0),"")</f>
        <v>1</v>
      </c>
      <c r="K418" s="1">
        <f>IFERROR(VLOOKUP(Tableau5[[#This Row],[Numéro]],TableauBande[],5,0),"")</f>
        <v>0.7</v>
      </c>
      <c r="L418" s="1">
        <f>IFERROR(VLOOKUP(Tableau5[[#This Row],[Numéro]],TableauBande[],6,0),"")</f>
        <v>0.62</v>
      </c>
      <c r="M418" s="28">
        <f>IFERROR(VLOOKUP(Tableau5[[#This Row],[Numéro]],TableauBande[],7,0),"")</f>
        <v>2009</v>
      </c>
      <c r="N418" s="1" t="str">
        <f>IFERROR(VLOOKUP(Tableau5[[#This Row],[Numéro]],Tableau3Bandes[],3,0),"")</f>
        <v xml:space="preserve">R2 </v>
      </c>
      <c r="O418" s="1">
        <f>IFERROR(VLOOKUP(Tableau5[[#This Row],[Numéro]],Tableau3Bandes[],4,0),"")</f>
        <v>1</v>
      </c>
      <c r="P418" s="1">
        <f>IFERROR(VLOOKUP(Tableau5[[#This Row],[Numéro]],Tableau3Bandes[],5,0),"")</f>
        <v>0.219</v>
      </c>
      <c r="Q418" s="1">
        <f>IFERROR(VLOOKUP(Tableau5[[#This Row],[Numéro]],Tableau3Bandes[],6,0),"")</f>
        <v>0.188</v>
      </c>
      <c r="R418" s="1">
        <f>IFERROR(VLOOKUP(Tableau5[[#This Row],[Numéro]],Tableau3Bandes[],7,0),"")</f>
        <v>2011</v>
      </c>
      <c r="S418" s="28" t="str">
        <f>IFERROR(VLOOKUP(Tableau5[[#This Row],[Numéro]],TableauClass2025[],3,0),"")</f>
        <v/>
      </c>
      <c r="T418" s="27" t="str">
        <f>IFERROR(VLOOKUP(Tableau5[[#This Row],[Numéro]],TableauCadre[],3,0),"")</f>
        <v/>
      </c>
      <c r="U418" s="1" t="str">
        <f>IFERROR(VLOOKUP(Tableau5[[#This Row],[Numéro]],TableauCadre[],4,0),"")</f>
        <v/>
      </c>
      <c r="V418" s="1" t="str">
        <f>IFERROR(VLOOKUP(Tableau5[[#This Row],[Numéro]],TableauCadre[],5,0),"")</f>
        <v/>
      </c>
      <c r="W418" s="1" t="str">
        <f>IFERROR(VLOOKUP(Tableau5[[#This Row],[Numéro]],TableauCadre[],6,0),"")</f>
        <v/>
      </c>
      <c r="X418" s="28" t="str">
        <f>IFERROR(VLOOKUP(Tableau5[[#This Row],[Numéro]],TableauCadre[],7,0),"")</f>
        <v/>
      </c>
    </row>
    <row r="419" spans="1:24" hidden="1" x14ac:dyDescent="0.25">
      <c r="A419" s="1" t="str">
        <f>IF(double!T416=0,"",double!T416)</f>
        <v>155672 J</v>
      </c>
      <c r="B419" s="1" t="str">
        <f>IF(Tableau5[[#This Row],[Numéro]]="","",double!U416)</f>
        <v>GEOFFROY LAURA</v>
      </c>
      <c r="C419" s="23" t="str">
        <f>double!V416</f>
        <v>11029 – BILLARD CLUB MUSSIPONTAIN</v>
      </c>
      <c r="D419" s="27" t="str">
        <f>IFERROR(VLOOKUP(Tableau5[[#This Row],[Numéro]],TableauLibre[],3,0),"")</f>
        <v>R4</v>
      </c>
      <c r="E419" s="1">
        <f>IFERROR(VLOOKUP(Tableau5[[#This Row],[Numéro]],TableauLibre[],4,0),"")</f>
        <v>1</v>
      </c>
      <c r="F419" s="1">
        <f>IFERROR(VLOOKUP(Tableau5[[#This Row],[Numéro]],TableauLibre[],5,0),"")</f>
        <v>0.45</v>
      </c>
      <c r="G419" s="1">
        <f>IFERROR(VLOOKUP(Tableau5[[#This Row],[Numéro]],TableauLibre[],6,0),"")</f>
        <v>0.36</v>
      </c>
      <c r="H419" s="28">
        <f>IFERROR(VLOOKUP(Tableau5[[#This Row],[Numéro]],TableauLibre[],7,0),"")</f>
        <v>2016</v>
      </c>
      <c r="I419" s="27" t="str">
        <f>IFERROR(VLOOKUP(Tableau5[[#This Row],[Numéro]],TableauBande[],3,0),"")</f>
        <v/>
      </c>
      <c r="J419" s="1" t="str">
        <f>IFERROR(VLOOKUP(Tableau5[[#This Row],[Numéro]],TableauBande[],4,0),"")</f>
        <v/>
      </c>
      <c r="K419" s="1" t="str">
        <f>IFERROR(VLOOKUP(Tableau5[[#This Row],[Numéro]],TableauBande[],5,0),"")</f>
        <v/>
      </c>
      <c r="L419" s="1" t="str">
        <f>IFERROR(VLOOKUP(Tableau5[[#This Row],[Numéro]],TableauBande[],6,0),"")</f>
        <v/>
      </c>
      <c r="M419" s="28" t="str">
        <f>IFERROR(VLOOKUP(Tableau5[[#This Row],[Numéro]],TableauBande[],7,0),"")</f>
        <v/>
      </c>
      <c r="N419" s="1" t="str">
        <f>IFERROR(VLOOKUP(Tableau5[[#This Row],[Numéro]],Tableau3Bandes[],3,0),"")</f>
        <v/>
      </c>
      <c r="O419" s="1" t="str">
        <f>IFERROR(VLOOKUP(Tableau5[[#This Row],[Numéro]],Tableau3Bandes[],4,0),"")</f>
        <v/>
      </c>
      <c r="P419" s="1" t="str">
        <f>IFERROR(VLOOKUP(Tableau5[[#This Row],[Numéro]],Tableau3Bandes[],5,0),"")</f>
        <v/>
      </c>
      <c r="Q419" s="1" t="str">
        <f>IFERROR(VLOOKUP(Tableau5[[#This Row],[Numéro]],Tableau3Bandes[],6,0),"")</f>
        <v/>
      </c>
      <c r="R419" s="1" t="str">
        <f>IFERROR(VLOOKUP(Tableau5[[#This Row],[Numéro]],Tableau3Bandes[],7,0),"")</f>
        <v/>
      </c>
      <c r="S419" s="28" t="str">
        <f>IFERROR(VLOOKUP(Tableau5[[#This Row],[Numéro]],TableauClass2025[],3,0),"")</f>
        <v/>
      </c>
      <c r="T419" s="27" t="str">
        <f>IFERROR(VLOOKUP(Tableau5[[#This Row],[Numéro]],TableauCadre[],3,0),"")</f>
        <v/>
      </c>
      <c r="U419" s="1" t="str">
        <f>IFERROR(VLOOKUP(Tableau5[[#This Row],[Numéro]],TableauCadre[],4,0),"")</f>
        <v/>
      </c>
      <c r="V419" s="1" t="str">
        <f>IFERROR(VLOOKUP(Tableau5[[#This Row],[Numéro]],TableauCadre[],5,0),"")</f>
        <v/>
      </c>
      <c r="W419" s="1" t="str">
        <f>IFERROR(VLOOKUP(Tableau5[[#This Row],[Numéro]],TableauCadre[],6,0),"")</f>
        <v/>
      </c>
      <c r="X419" s="28" t="str">
        <f>IFERROR(VLOOKUP(Tableau5[[#This Row],[Numéro]],TableauCadre[],7,0),"")</f>
        <v/>
      </c>
    </row>
    <row r="420" spans="1:24" x14ac:dyDescent="0.25">
      <c r="A420" s="1" t="str">
        <f>IF(double!T330=0,"",double!T330)</f>
        <v>107141 V</v>
      </c>
      <c r="B420" s="1" t="str">
        <f>IF(Tableau5[[#This Row],[Numéro]]="","",double!U330)</f>
        <v>ECKMANN CHARLES</v>
      </c>
      <c r="C420" s="23" t="str">
        <f>double!V330</f>
        <v>11074 – COURCELLES SUR NIED</v>
      </c>
      <c r="D420" s="27" t="str">
        <f>IFERROR(VLOOKUP(Tableau5[[#This Row],[Numéro]],TableauLibre[],3,0),"")</f>
        <v>R4</v>
      </c>
      <c r="E420" s="1">
        <f>IFERROR(VLOOKUP(Tableau5[[#This Row],[Numéro]],TableauLibre[],4,0),"")</f>
        <v>1</v>
      </c>
      <c r="F420" s="1">
        <f>IFERROR(VLOOKUP(Tableau5[[#This Row],[Numéro]],TableauLibre[],5,0),"")</f>
        <v>0.9</v>
      </c>
      <c r="G420" s="1">
        <f>IFERROR(VLOOKUP(Tableau5[[#This Row],[Numéro]],TableauLibre[],6,0),"")</f>
        <v>0.72</v>
      </c>
      <c r="H420" s="28">
        <f>IFERROR(VLOOKUP(Tableau5[[#This Row],[Numéro]],TableauLibre[],7,0),"")</f>
        <v>2025</v>
      </c>
      <c r="I420" s="27" t="str">
        <f>IFERROR(VLOOKUP(Tableau5[[#This Row],[Numéro]],TableauBande[],3,0),"")</f>
        <v>R2</v>
      </c>
      <c r="J420" s="1">
        <f>IFERROR(VLOOKUP(Tableau5[[#This Row],[Numéro]],TableauBande[],4,0),"")</f>
        <v>1</v>
      </c>
      <c r="K420" s="1">
        <f>IFERROR(VLOOKUP(Tableau5[[#This Row],[Numéro]],TableauBande[],5,0),"")</f>
        <v>0.76</v>
      </c>
      <c r="L420" s="1">
        <f>IFERROR(VLOOKUP(Tableau5[[#This Row],[Numéro]],TableauBande[],6,0),"")</f>
        <v>0.68</v>
      </c>
      <c r="M420" s="28">
        <f>IFERROR(VLOOKUP(Tableau5[[#This Row],[Numéro]],TableauBande[],7,0),"")</f>
        <v>2022</v>
      </c>
      <c r="N420" s="1" t="str">
        <f>IFERROR(VLOOKUP(Tableau5[[#This Row],[Numéro]],Tableau3Bandes[],3,0),"")</f>
        <v/>
      </c>
      <c r="O420" s="1" t="str">
        <f>IFERROR(VLOOKUP(Tableau5[[#This Row],[Numéro]],Tableau3Bandes[],4,0),"")</f>
        <v/>
      </c>
      <c r="P420" s="1" t="str">
        <f>IFERROR(VLOOKUP(Tableau5[[#This Row],[Numéro]],Tableau3Bandes[],5,0),"")</f>
        <v/>
      </c>
      <c r="Q420" s="1" t="str">
        <f>IFERROR(VLOOKUP(Tableau5[[#This Row],[Numéro]],Tableau3Bandes[],6,0),"")</f>
        <v/>
      </c>
      <c r="R420" s="1" t="str">
        <f>IFERROR(VLOOKUP(Tableau5[[#This Row],[Numéro]],Tableau3Bandes[],7,0),"")</f>
        <v/>
      </c>
      <c r="S420" s="28" t="str">
        <f>IFERROR(VLOOKUP(Tableau5[[#This Row],[Numéro]],TableauClass2025[],3,0),"")</f>
        <v/>
      </c>
      <c r="T420" s="27" t="str">
        <f>IFERROR(VLOOKUP(Tableau5[[#This Row],[Numéro]],TableauCadre[],3,0),"")</f>
        <v/>
      </c>
      <c r="U420" s="1" t="str">
        <f>IFERROR(VLOOKUP(Tableau5[[#This Row],[Numéro]],TableauCadre[],4,0),"")</f>
        <v/>
      </c>
      <c r="V420" s="1" t="str">
        <f>IFERROR(VLOOKUP(Tableau5[[#This Row],[Numéro]],TableauCadre[],5,0),"")</f>
        <v/>
      </c>
      <c r="W420" s="1" t="str">
        <f>IFERROR(VLOOKUP(Tableau5[[#This Row],[Numéro]],TableauCadre[],6,0),"")</f>
        <v/>
      </c>
      <c r="X420" s="28" t="str">
        <f>IFERROR(VLOOKUP(Tableau5[[#This Row],[Numéro]],TableauCadre[],7,0),"")</f>
        <v/>
      </c>
    </row>
    <row r="421" spans="1:24" x14ac:dyDescent="0.25">
      <c r="A421" s="1" t="str">
        <f>IF(double!T333=0,"",double!T333)</f>
        <v>010433 H</v>
      </c>
      <c r="B421" s="1" t="str">
        <f>IF(Tableau5[[#This Row],[Numéro]]="","",double!U333)</f>
        <v>EMSALEM MARC</v>
      </c>
      <c r="C421" s="23" t="str">
        <f>double!V333</f>
        <v>11035 – C.B. SARREGUEMINES</v>
      </c>
      <c r="D421" s="27" t="str">
        <f>IFERROR(VLOOKUP(Tableau5[[#This Row],[Numéro]],TableauLibre[],3,0),"")</f>
        <v>N3</v>
      </c>
      <c r="E421" s="1">
        <f>IFERROR(VLOOKUP(Tableau5[[#This Row],[Numéro]],TableauLibre[],4,0),"")</f>
        <v>1</v>
      </c>
      <c r="F421" s="1">
        <f>IFERROR(VLOOKUP(Tableau5[[#This Row],[Numéro]],TableauLibre[],5,0),"")</f>
        <v>8.5299999999999994</v>
      </c>
      <c r="G421" s="1">
        <f>IFERROR(VLOOKUP(Tableau5[[#This Row],[Numéro]],TableauLibre[],6,0),"")</f>
        <v>6.82</v>
      </c>
      <c r="H421" s="28">
        <f>IFERROR(VLOOKUP(Tableau5[[#This Row],[Numéro]],TableauLibre[],7,0),"")</f>
        <v>2020</v>
      </c>
      <c r="I421" s="27" t="str">
        <f>IFERROR(VLOOKUP(Tableau5[[#This Row],[Numéro]],TableauBande[],3,0),"")</f>
        <v xml:space="preserve">N2 </v>
      </c>
      <c r="J421" s="1">
        <f>IFERROR(VLOOKUP(Tableau5[[#This Row],[Numéro]],TableauBande[],4,0),"")</f>
        <v>1</v>
      </c>
      <c r="K421" s="1" t="str">
        <f>IFERROR(VLOOKUP(Tableau5[[#This Row],[Numéro]],TableauBande[],5,0),"")</f>
        <v>—</v>
      </c>
      <c r="L421" s="1">
        <f>IFERROR(VLOOKUP(Tableau5[[#This Row],[Numéro]],TableauBande[],6,0),"")</f>
        <v>1.86</v>
      </c>
      <c r="M421" s="28">
        <f>IFERROR(VLOOKUP(Tableau5[[#This Row],[Numéro]],TableauBande[],7,0),"")</f>
        <v>2018</v>
      </c>
      <c r="N421" s="1" t="str">
        <f>IFERROR(VLOOKUP(Tableau5[[#This Row],[Numéro]],Tableau3Bandes[],3,0),"")</f>
        <v>N2</v>
      </c>
      <c r="O421" s="1">
        <f>IFERROR(VLOOKUP(Tableau5[[#This Row],[Numéro]],Tableau3Bandes[],4,0),"")</f>
        <v>1</v>
      </c>
      <c r="P421" s="1" t="str">
        <f>IFERROR(VLOOKUP(Tableau5[[#This Row],[Numéro]],Tableau3Bandes[],5,0),"")</f>
        <v>—</v>
      </c>
      <c r="Q421" s="1">
        <f>IFERROR(VLOOKUP(Tableau5[[#This Row],[Numéro]],Tableau3Bandes[],6,0),"")</f>
        <v>0.51600000000000001</v>
      </c>
      <c r="R421" s="1">
        <f>IFERROR(VLOOKUP(Tableau5[[#This Row],[Numéro]],Tableau3Bandes[],7,0),"")</f>
        <v>2023</v>
      </c>
      <c r="S421" s="28" t="str">
        <f>IFERROR(VLOOKUP(Tableau5[[#This Row],[Numéro]],TableauClass2025[],3,0),"")</f>
        <v/>
      </c>
      <c r="T421" s="27" t="str">
        <f>IFERROR(VLOOKUP(Tableau5[[#This Row],[Numéro]],TableauCadre[],3,0),"")</f>
        <v>N2</v>
      </c>
      <c r="U421" s="1">
        <f>IFERROR(VLOOKUP(Tableau5[[#This Row],[Numéro]],TableauCadre[],4,0),"")</f>
        <v>1</v>
      </c>
      <c r="V421" s="1" t="str">
        <f>IFERROR(VLOOKUP(Tableau5[[#This Row],[Numéro]],TableauCadre[],5,0),"")</f>
        <v>—</v>
      </c>
      <c r="W421" s="1">
        <f>IFERROR(VLOOKUP(Tableau5[[#This Row],[Numéro]],TableauCadre[],6,0),"")</f>
        <v>7.28</v>
      </c>
      <c r="X421" s="28">
        <f>IFERROR(VLOOKUP(Tableau5[[#This Row],[Numéro]],TableauCadre[],7,0),"")</f>
        <v>2021</v>
      </c>
    </row>
    <row r="422" spans="1:24" hidden="1" x14ac:dyDescent="0.25">
      <c r="A422" s="1" t="str">
        <f>IF(double!T419=0,"",double!T419)</f>
        <v>147745 S</v>
      </c>
      <c r="B422" s="1" t="str">
        <f>IF(Tableau5[[#This Row],[Numéro]]="","",double!U419)</f>
        <v>GERARD BRUNO</v>
      </c>
      <c r="C422" s="23" t="str">
        <f>double!V419</f>
        <v>11034 – BILLARD CLUB EPINAL</v>
      </c>
      <c r="D422" s="27" t="str">
        <f>IFERROR(VLOOKUP(Tableau5[[#This Row],[Numéro]],TableauLibre[],3,0),"")</f>
        <v>R2</v>
      </c>
      <c r="E422" s="1">
        <f>IFERROR(VLOOKUP(Tableau5[[#This Row],[Numéro]],TableauLibre[],4,0),"")</f>
        <v>1</v>
      </c>
      <c r="F422" s="1">
        <f>IFERROR(VLOOKUP(Tableau5[[#This Row],[Numéro]],TableauLibre[],5,0),"")</f>
        <v>3.71</v>
      </c>
      <c r="G422" s="1">
        <f>IFERROR(VLOOKUP(Tableau5[[#This Row],[Numéro]],TableauLibre[],6,0),"")</f>
        <v>2.97</v>
      </c>
      <c r="H422" s="28">
        <f>IFERROR(VLOOKUP(Tableau5[[#This Row],[Numéro]],TableauLibre[],7,0),"")</f>
        <v>2014</v>
      </c>
      <c r="I422" s="27" t="str">
        <f>IFERROR(VLOOKUP(Tableau5[[#This Row],[Numéro]],TableauBande[],3,0),"")</f>
        <v/>
      </c>
      <c r="J422" s="1" t="str">
        <f>IFERROR(VLOOKUP(Tableau5[[#This Row],[Numéro]],TableauBande[],4,0),"")</f>
        <v/>
      </c>
      <c r="K422" s="1" t="str">
        <f>IFERROR(VLOOKUP(Tableau5[[#This Row],[Numéro]],TableauBande[],5,0),"")</f>
        <v/>
      </c>
      <c r="L422" s="1" t="str">
        <f>IFERROR(VLOOKUP(Tableau5[[#This Row],[Numéro]],TableauBande[],6,0),"")</f>
        <v/>
      </c>
      <c r="M422" s="28" t="str">
        <f>IFERROR(VLOOKUP(Tableau5[[#This Row],[Numéro]],TableauBande[],7,0),"")</f>
        <v/>
      </c>
      <c r="N422" s="1" t="str">
        <f>IFERROR(VLOOKUP(Tableau5[[#This Row],[Numéro]],Tableau3Bandes[],3,0),"")</f>
        <v/>
      </c>
      <c r="O422" s="1" t="str">
        <f>IFERROR(VLOOKUP(Tableau5[[#This Row],[Numéro]],Tableau3Bandes[],4,0),"")</f>
        <v/>
      </c>
      <c r="P422" s="1" t="str">
        <f>IFERROR(VLOOKUP(Tableau5[[#This Row],[Numéro]],Tableau3Bandes[],5,0),"")</f>
        <v/>
      </c>
      <c r="Q422" s="1" t="str">
        <f>IFERROR(VLOOKUP(Tableau5[[#This Row],[Numéro]],Tableau3Bandes[],6,0),"")</f>
        <v/>
      </c>
      <c r="R422" s="1" t="str">
        <f>IFERROR(VLOOKUP(Tableau5[[#This Row],[Numéro]],Tableau3Bandes[],7,0),"")</f>
        <v/>
      </c>
      <c r="S422" s="28" t="str">
        <f>IFERROR(VLOOKUP(Tableau5[[#This Row],[Numéro]],TableauClass2025[],3,0),"")</f>
        <v/>
      </c>
      <c r="T422" s="27" t="str">
        <f>IFERROR(VLOOKUP(Tableau5[[#This Row],[Numéro]],TableauCadre[],3,0),"")</f>
        <v/>
      </c>
      <c r="U422" s="1" t="str">
        <f>IFERROR(VLOOKUP(Tableau5[[#This Row],[Numéro]],TableauCadre[],4,0),"")</f>
        <v/>
      </c>
      <c r="V422" s="1" t="str">
        <f>IFERROR(VLOOKUP(Tableau5[[#This Row],[Numéro]],TableauCadre[],5,0),"")</f>
        <v/>
      </c>
      <c r="W422" s="1" t="str">
        <f>IFERROR(VLOOKUP(Tableau5[[#This Row],[Numéro]],TableauCadre[],6,0),"")</f>
        <v/>
      </c>
      <c r="X422" s="28" t="str">
        <f>IFERROR(VLOOKUP(Tableau5[[#This Row],[Numéro]],TableauCadre[],7,0),"")</f>
        <v/>
      </c>
    </row>
    <row r="423" spans="1:24" hidden="1" x14ac:dyDescent="0.25">
      <c r="A423" s="1" t="str">
        <f>IF(double!T420=0,"",double!T420)</f>
        <v>148969 Y</v>
      </c>
      <c r="B423" s="1" t="str">
        <f>IF(Tableau5[[#This Row],[Numéro]]="","",double!U420)</f>
        <v>GERARD JULES</v>
      </c>
      <c r="C423" s="23" t="str">
        <f>double!V420</f>
        <v>11034 – BILLARD CLUB EPINAL</v>
      </c>
      <c r="D423" s="27" t="str">
        <f>IFERROR(VLOOKUP(Tableau5[[#This Row],[Numéro]],TableauLibre[],3,0),"")</f>
        <v>R4</v>
      </c>
      <c r="E423" s="1">
        <f>IFERROR(VLOOKUP(Tableau5[[#This Row],[Numéro]],TableauLibre[],4,0),"")</f>
        <v>1</v>
      </c>
      <c r="F423" s="1">
        <f>IFERROR(VLOOKUP(Tableau5[[#This Row],[Numéro]],TableauLibre[],5,0),"")</f>
        <v>0.9</v>
      </c>
      <c r="G423" s="1">
        <f>IFERROR(VLOOKUP(Tableau5[[#This Row],[Numéro]],TableauLibre[],6,0),"")</f>
        <v>0.72</v>
      </c>
      <c r="H423" s="28">
        <f>IFERROR(VLOOKUP(Tableau5[[#This Row],[Numéro]],TableauLibre[],7,0),"")</f>
        <v>2015</v>
      </c>
      <c r="I423" s="27" t="str">
        <f>IFERROR(VLOOKUP(Tableau5[[#This Row],[Numéro]],TableauBande[],3,0),"")</f>
        <v/>
      </c>
      <c r="J423" s="1" t="str">
        <f>IFERROR(VLOOKUP(Tableau5[[#This Row],[Numéro]],TableauBande[],4,0),"")</f>
        <v/>
      </c>
      <c r="K423" s="1" t="str">
        <f>IFERROR(VLOOKUP(Tableau5[[#This Row],[Numéro]],TableauBande[],5,0),"")</f>
        <v/>
      </c>
      <c r="L423" s="1" t="str">
        <f>IFERROR(VLOOKUP(Tableau5[[#This Row],[Numéro]],TableauBande[],6,0),"")</f>
        <v/>
      </c>
      <c r="M423" s="28" t="str">
        <f>IFERROR(VLOOKUP(Tableau5[[#This Row],[Numéro]],TableauBande[],7,0),"")</f>
        <v/>
      </c>
      <c r="N423" s="1" t="str">
        <f>IFERROR(VLOOKUP(Tableau5[[#This Row],[Numéro]],Tableau3Bandes[],3,0),"")</f>
        <v>R1</v>
      </c>
      <c r="O423" s="1">
        <f>IFERROR(VLOOKUP(Tableau5[[#This Row],[Numéro]],Tableau3Bandes[],4,0),"")</f>
        <v>1</v>
      </c>
      <c r="P423" s="1">
        <f>IFERROR(VLOOKUP(Tableau5[[#This Row],[Numéro]],Tableau3Bandes[],5,0),"")</f>
        <v>0.33200000000000002</v>
      </c>
      <c r="Q423" s="1">
        <f>IFERROR(VLOOKUP(Tableau5[[#This Row],[Numéro]],Tableau3Bandes[],6,0),"")</f>
        <v>0.28599999999999998</v>
      </c>
      <c r="R423" s="1">
        <f>IFERROR(VLOOKUP(Tableau5[[#This Row],[Numéro]],Tableau3Bandes[],7,0),"")</f>
        <v>2018</v>
      </c>
      <c r="S423" s="28" t="str">
        <f>IFERROR(VLOOKUP(Tableau5[[#This Row],[Numéro]],TableauClass2025[],3,0),"")</f>
        <v/>
      </c>
      <c r="T423" s="27" t="str">
        <f>IFERROR(VLOOKUP(Tableau5[[#This Row],[Numéro]],TableauCadre[],3,0),"")</f>
        <v/>
      </c>
      <c r="U423" s="1" t="str">
        <f>IFERROR(VLOOKUP(Tableau5[[#This Row],[Numéro]],TableauCadre[],4,0),"")</f>
        <v/>
      </c>
      <c r="V423" s="1" t="str">
        <f>IFERROR(VLOOKUP(Tableau5[[#This Row],[Numéro]],TableauCadre[],5,0),"")</f>
        <v/>
      </c>
      <c r="W423" s="1" t="str">
        <f>IFERROR(VLOOKUP(Tableau5[[#This Row],[Numéro]],TableauCadre[],6,0),"")</f>
        <v/>
      </c>
      <c r="X423" s="28" t="str">
        <f>IFERROR(VLOOKUP(Tableau5[[#This Row],[Numéro]],TableauCadre[],7,0),"")</f>
        <v/>
      </c>
    </row>
    <row r="424" spans="1:24" hidden="1" x14ac:dyDescent="0.25">
      <c r="A424" s="1" t="str">
        <f>IF(double!T421=0,"",double!T421)</f>
        <v>156800 K</v>
      </c>
      <c r="B424" s="1" t="str">
        <f>IF(Tableau5[[#This Row],[Numéro]]="","",double!U421)</f>
        <v>GERARD RENE</v>
      </c>
      <c r="C424" s="23" t="str">
        <f>double!V421</f>
        <v>05040 – EPERNAY BILLARD CLUB</v>
      </c>
      <c r="D424" s="27" t="str">
        <f>IFERROR(VLOOKUP(Tableau5[[#This Row],[Numéro]],TableauLibre[],3,0),"")</f>
        <v>R4</v>
      </c>
      <c r="E424" s="1">
        <f>IFERROR(VLOOKUP(Tableau5[[#This Row],[Numéro]],TableauLibre[],4,0),"")</f>
        <v>1</v>
      </c>
      <c r="F424" s="1">
        <f>IFERROR(VLOOKUP(Tableau5[[#This Row],[Numéro]],TableauLibre[],5,0),"")</f>
        <v>0.39</v>
      </c>
      <c r="G424" s="1">
        <f>IFERROR(VLOOKUP(Tableau5[[#This Row],[Numéro]],TableauLibre[],6,0),"")</f>
        <v>0.31</v>
      </c>
      <c r="H424" s="28">
        <f>IFERROR(VLOOKUP(Tableau5[[#This Row],[Numéro]],TableauLibre[],7,0),"")</f>
        <v>2025</v>
      </c>
      <c r="I424" s="27" t="str">
        <f>IFERROR(VLOOKUP(Tableau5[[#This Row],[Numéro]],TableauBande[],3,0),"")</f>
        <v/>
      </c>
      <c r="J424" s="1" t="str">
        <f>IFERROR(VLOOKUP(Tableau5[[#This Row],[Numéro]],TableauBande[],4,0),"")</f>
        <v/>
      </c>
      <c r="K424" s="1" t="str">
        <f>IFERROR(VLOOKUP(Tableau5[[#This Row],[Numéro]],TableauBande[],5,0),"")</f>
        <v/>
      </c>
      <c r="L424" s="1" t="str">
        <f>IFERROR(VLOOKUP(Tableau5[[#This Row],[Numéro]],TableauBande[],6,0),"")</f>
        <v/>
      </c>
      <c r="M424" s="28" t="str">
        <f>IFERROR(VLOOKUP(Tableau5[[#This Row],[Numéro]],TableauBande[],7,0),"")</f>
        <v/>
      </c>
      <c r="N424" s="1" t="str">
        <f>IFERROR(VLOOKUP(Tableau5[[#This Row],[Numéro]],Tableau3Bandes[],3,0),"")</f>
        <v/>
      </c>
      <c r="O424" s="1" t="str">
        <f>IFERROR(VLOOKUP(Tableau5[[#This Row],[Numéro]],Tableau3Bandes[],4,0),"")</f>
        <v/>
      </c>
      <c r="P424" s="1" t="str">
        <f>IFERROR(VLOOKUP(Tableau5[[#This Row],[Numéro]],Tableau3Bandes[],5,0),"")</f>
        <v/>
      </c>
      <c r="Q424" s="1" t="str">
        <f>IFERROR(VLOOKUP(Tableau5[[#This Row],[Numéro]],Tableau3Bandes[],6,0),"")</f>
        <v/>
      </c>
      <c r="R424" s="1" t="str">
        <f>IFERROR(VLOOKUP(Tableau5[[#This Row],[Numéro]],Tableau3Bandes[],7,0),"")</f>
        <v/>
      </c>
      <c r="S424" s="28" t="str">
        <f>IFERROR(VLOOKUP(Tableau5[[#This Row],[Numéro]],TableauClass2025[],3,0),"")</f>
        <v/>
      </c>
      <c r="T424" s="27" t="str">
        <f>IFERROR(VLOOKUP(Tableau5[[#This Row],[Numéro]],TableauCadre[],3,0),"")</f>
        <v/>
      </c>
      <c r="U424" s="1" t="str">
        <f>IFERROR(VLOOKUP(Tableau5[[#This Row],[Numéro]],TableauCadre[],4,0),"")</f>
        <v/>
      </c>
      <c r="V424" s="1" t="str">
        <f>IFERROR(VLOOKUP(Tableau5[[#This Row],[Numéro]],TableauCadre[],5,0),"")</f>
        <v/>
      </c>
      <c r="W424" s="1" t="str">
        <f>IFERROR(VLOOKUP(Tableau5[[#This Row],[Numéro]],TableauCadre[],6,0),"")</f>
        <v/>
      </c>
      <c r="X424" s="28" t="str">
        <f>IFERROR(VLOOKUP(Tableau5[[#This Row],[Numéro]],TableauCadre[],7,0),"")</f>
        <v/>
      </c>
    </row>
    <row r="425" spans="1:24" hidden="1" x14ac:dyDescent="0.25">
      <c r="A425" s="1" t="str">
        <f>IF(double!T422=0,"",double!T422)</f>
        <v>135200 A</v>
      </c>
      <c r="B425" s="1" t="str">
        <f>IF(Tableau5[[#This Row],[Numéro]]="","",double!U422)</f>
        <v>GERARDIN PIERRE</v>
      </c>
      <c r="C425" s="23" t="str">
        <f>double!V422</f>
        <v>11022 – ACADEMIE DE BILLARD SAINT-MAX / NANCY</v>
      </c>
      <c r="D425" s="27" t="str">
        <f>IFERROR(VLOOKUP(Tableau5[[#This Row],[Numéro]],TableauLibre[],3,0),"")</f>
        <v>R4</v>
      </c>
      <c r="E425" s="1">
        <f>IFERROR(VLOOKUP(Tableau5[[#This Row],[Numéro]],TableauLibre[],4,0),"")</f>
        <v>1</v>
      </c>
      <c r="F425" s="1">
        <f>IFERROR(VLOOKUP(Tableau5[[#This Row],[Numéro]],TableauLibre[],5,0),"")</f>
        <v>0.66</v>
      </c>
      <c r="G425" s="1">
        <f>IFERROR(VLOOKUP(Tableau5[[#This Row],[Numéro]],TableauLibre[],6,0),"")</f>
        <v>0.53</v>
      </c>
      <c r="H425" s="28">
        <f>IFERROR(VLOOKUP(Tableau5[[#This Row],[Numéro]],TableauLibre[],7,0),"")</f>
        <v>2009</v>
      </c>
      <c r="I425" s="27" t="str">
        <f>IFERROR(VLOOKUP(Tableau5[[#This Row],[Numéro]],TableauBande[],3,0),"")</f>
        <v/>
      </c>
      <c r="J425" s="1" t="str">
        <f>IFERROR(VLOOKUP(Tableau5[[#This Row],[Numéro]],TableauBande[],4,0),"")</f>
        <v/>
      </c>
      <c r="K425" s="1" t="str">
        <f>IFERROR(VLOOKUP(Tableau5[[#This Row],[Numéro]],TableauBande[],5,0),"")</f>
        <v/>
      </c>
      <c r="L425" s="1" t="str">
        <f>IFERROR(VLOOKUP(Tableau5[[#This Row],[Numéro]],TableauBande[],6,0),"")</f>
        <v/>
      </c>
      <c r="M425" s="28" t="str">
        <f>IFERROR(VLOOKUP(Tableau5[[#This Row],[Numéro]],TableauBande[],7,0),"")</f>
        <v/>
      </c>
      <c r="N425" s="1" t="str">
        <f>IFERROR(VLOOKUP(Tableau5[[#This Row],[Numéro]],Tableau3Bandes[],3,0),"")</f>
        <v/>
      </c>
      <c r="O425" s="1" t="str">
        <f>IFERROR(VLOOKUP(Tableau5[[#This Row],[Numéro]],Tableau3Bandes[],4,0),"")</f>
        <v/>
      </c>
      <c r="P425" s="1" t="str">
        <f>IFERROR(VLOOKUP(Tableau5[[#This Row],[Numéro]],Tableau3Bandes[],5,0),"")</f>
        <v/>
      </c>
      <c r="Q425" s="1" t="str">
        <f>IFERROR(VLOOKUP(Tableau5[[#This Row],[Numéro]],Tableau3Bandes[],6,0),"")</f>
        <v/>
      </c>
      <c r="R425" s="1" t="str">
        <f>IFERROR(VLOOKUP(Tableau5[[#This Row],[Numéro]],Tableau3Bandes[],7,0),"")</f>
        <v/>
      </c>
      <c r="S425" s="28" t="str">
        <f>IFERROR(VLOOKUP(Tableau5[[#This Row],[Numéro]],TableauClass2025[],3,0),"")</f>
        <v/>
      </c>
      <c r="T425" s="27" t="str">
        <f>IFERROR(VLOOKUP(Tableau5[[#This Row],[Numéro]],TableauCadre[],3,0),"")</f>
        <v/>
      </c>
      <c r="U425" s="1" t="str">
        <f>IFERROR(VLOOKUP(Tableau5[[#This Row],[Numéro]],TableauCadre[],4,0),"")</f>
        <v/>
      </c>
      <c r="V425" s="1" t="str">
        <f>IFERROR(VLOOKUP(Tableau5[[#This Row],[Numéro]],TableauCadre[],5,0),"")</f>
        <v/>
      </c>
      <c r="W425" s="1" t="str">
        <f>IFERROR(VLOOKUP(Tableau5[[#This Row],[Numéro]],TableauCadre[],6,0),"")</f>
        <v/>
      </c>
      <c r="X425" s="28" t="str">
        <f>IFERROR(VLOOKUP(Tableau5[[#This Row],[Numéro]],TableauCadre[],7,0),"")</f>
        <v/>
      </c>
    </row>
    <row r="426" spans="1:24" hidden="1" x14ac:dyDescent="0.25">
      <c r="A426" s="1" t="str">
        <f>IF(double!T423=0,"",double!T423)</f>
        <v>010269 Z</v>
      </c>
      <c r="B426" s="1" t="str">
        <f>IF(Tableau5[[#This Row],[Numéro]]="","",double!U423)</f>
        <v>GERBER DIDIER</v>
      </c>
      <c r="C426" s="23" t="str">
        <f>double!V423</f>
        <v>01049 – B.C. BARR</v>
      </c>
      <c r="D426" s="27" t="str">
        <f>IFERROR(VLOOKUP(Tableau5[[#This Row],[Numéro]],TableauLibre[],3,0),"")</f>
        <v>R2</v>
      </c>
      <c r="E426" s="1">
        <f>IFERROR(VLOOKUP(Tableau5[[#This Row],[Numéro]],TableauLibre[],4,0),"")</f>
        <v>1</v>
      </c>
      <c r="F426" s="1">
        <f>IFERROR(VLOOKUP(Tableau5[[#This Row],[Numéro]],TableauLibre[],5,0),"")</f>
        <v>2.65</v>
      </c>
      <c r="G426" s="1">
        <f>IFERROR(VLOOKUP(Tableau5[[#This Row],[Numéro]],TableauLibre[],6,0),"")</f>
        <v>2.12</v>
      </c>
      <c r="H426" s="28">
        <f>IFERROR(VLOOKUP(Tableau5[[#This Row],[Numéro]],TableauLibre[],7,0),"")</f>
        <v>2024</v>
      </c>
      <c r="I426" s="27" t="str">
        <f>IFERROR(VLOOKUP(Tableau5[[#This Row],[Numéro]],TableauBande[],3,0),"")</f>
        <v>R1</v>
      </c>
      <c r="J426" s="1">
        <f>IFERROR(VLOOKUP(Tableau5[[#This Row],[Numéro]],TableauBande[],4,0),"")</f>
        <v>1</v>
      </c>
      <c r="K426" s="1">
        <f>IFERROR(VLOOKUP(Tableau5[[#This Row],[Numéro]],TableauBande[],5,0),"")</f>
        <v>1.51</v>
      </c>
      <c r="L426" s="1">
        <f>IFERROR(VLOOKUP(Tableau5[[#This Row],[Numéro]],TableauBande[],6,0),"")</f>
        <v>1.34</v>
      </c>
      <c r="M426" s="28">
        <f>IFERROR(VLOOKUP(Tableau5[[#This Row],[Numéro]],TableauBande[],7,0),"")</f>
        <v>2025</v>
      </c>
      <c r="N426" s="1" t="str">
        <f>IFERROR(VLOOKUP(Tableau5[[#This Row],[Numéro]],Tableau3Bandes[],3,0),"")</f>
        <v xml:space="preserve">N3 </v>
      </c>
      <c r="O426" s="1">
        <f>IFERROR(VLOOKUP(Tableau5[[#This Row],[Numéro]],Tableau3Bandes[],4,0),"")</f>
        <v>1</v>
      </c>
      <c r="P426" s="1">
        <f>IFERROR(VLOOKUP(Tableau5[[#This Row],[Numéro]],Tableau3Bandes[],5,0),"")</f>
        <v>0.51900000000000002</v>
      </c>
      <c r="Q426" s="1">
        <f>IFERROR(VLOOKUP(Tableau5[[#This Row],[Numéro]],Tableau3Bandes[],6,0),"")</f>
        <v>0.44600000000000001</v>
      </c>
      <c r="R426" s="1">
        <f>IFERROR(VLOOKUP(Tableau5[[#This Row],[Numéro]],Tableau3Bandes[],7,0),"")</f>
        <v>2025</v>
      </c>
      <c r="S426" s="28">
        <f>IFERROR(VLOOKUP(Tableau5[[#This Row],[Numéro]],TableauClass2025[],3,0),"")</f>
        <v>463</v>
      </c>
      <c r="T426" s="27" t="str">
        <f>IFERROR(VLOOKUP(Tableau5[[#This Row],[Numéro]],TableauCadre[],3,0),"")</f>
        <v/>
      </c>
      <c r="U426" s="1" t="str">
        <f>IFERROR(VLOOKUP(Tableau5[[#This Row],[Numéro]],TableauCadre[],4,0),"")</f>
        <v/>
      </c>
      <c r="V426" s="1" t="str">
        <f>IFERROR(VLOOKUP(Tableau5[[#This Row],[Numéro]],TableauCadre[],5,0),"")</f>
        <v/>
      </c>
      <c r="W426" s="1" t="str">
        <f>IFERROR(VLOOKUP(Tableau5[[#This Row],[Numéro]],TableauCadre[],6,0),"")</f>
        <v/>
      </c>
      <c r="X426" s="28" t="str">
        <f>IFERROR(VLOOKUP(Tableau5[[#This Row],[Numéro]],TableauCadre[],7,0),"")</f>
        <v/>
      </c>
    </row>
    <row r="427" spans="1:24" hidden="1" x14ac:dyDescent="0.25">
      <c r="A427" s="1" t="str">
        <f>IF(double!T424=0,"",double!T424)</f>
        <v>128509 R</v>
      </c>
      <c r="B427" s="1" t="str">
        <f>IF(Tableau5[[#This Row],[Numéro]]="","",double!U424)</f>
        <v>GERBER JEAN NICOLAS</v>
      </c>
      <c r="C427" s="23" t="str">
        <f>double!V424</f>
        <v>01049 – B.C. BARR</v>
      </c>
      <c r="D427" s="27" t="str">
        <f>IFERROR(VLOOKUP(Tableau5[[#This Row],[Numéro]],TableauLibre[],3,0),"")</f>
        <v>R3</v>
      </c>
      <c r="E427" s="1">
        <f>IFERROR(VLOOKUP(Tableau5[[#This Row],[Numéro]],TableauLibre[],4,0),"")</f>
        <v>1</v>
      </c>
      <c r="F427" s="1">
        <f>IFERROR(VLOOKUP(Tableau5[[#This Row],[Numéro]],TableauLibre[],5,0),"")</f>
        <v>2.15</v>
      </c>
      <c r="G427" s="1">
        <f>IFERROR(VLOOKUP(Tableau5[[#This Row],[Numéro]],TableauLibre[],6,0),"")</f>
        <v>1.72</v>
      </c>
      <c r="H427" s="28">
        <f>IFERROR(VLOOKUP(Tableau5[[#This Row],[Numéro]],TableauLibre[],7,0),"")</f>
        <v>2009</v>
      </c>
      <c r="I427" s="27" t="str">
        <f>IFERROR(VLOOKUP(Tableau5[[#This Row],[Numéro]],TableauBande[],3,0),"")</f>
        <v/>
      </c>
      <c r="J427" s="1" t="str">
        <f>IFERROR(VLOOKUP(Tableau5[[#This Row],[Numéro]],TableauBande[],4,0),"")</f>
        <v/>
      </c>
      <c r="K427" s="1" t="str">
        <f>IFERROR(VLOOKUP(Tableau5[[#This Row],[Numéro]],TableauBande[],5,0),"")</f>
        <v/>
      </c>
      <c r="L427" s="1" t="str">
        <f>IFERROR(VLOOKUP(Tableau5[[#This Row],[Numéro]],TableauBande[],6,0),"")</f>
        <v/>
      </c>
      <c r="M427" s="28" t="str">
        <f>IFERROR(VLOOKUP(Tableau5[[#This Row],[Numéro]],TableauBande[],7,0),"")</f>
        <v/>
      </c>
      <c r="N427" s="1" t="str">
        <f>IFERROR(VLOOKUP(Tableau5[[#This Row],[Numéro]],Tableau3Bandes[],3,0),"")</f>
        <v/>
      </c>
      <c r="O427" s="1" t="str">
        <f>IFERROR(VLOOKUP(Tableau5[[#This Row],[Numéro]],Tableau3Bandes[],4,0),"")</f>
        <v/>
      </c>
      <c r="P427" s="1" t="str">
        <f>IFERROR(VLOOKUP(Tableau5[[#This Row],[Numéro]],Tableau3Bandes[],5,0),"")</f>
        <v/>
      </c>
      <c r="Q427" s="1" t="str">
        <f>IFERROR(VLOOKUP(Tableau5[[#This Row],[Numéro]],Tableau3Bandes[],6,0),"")</f>
        <v/>
      </c>
      <c r="R427" s="1" t="str">
        <f>IFERROR(VLOOKUP(Tableau5[[#This Row],[Numéro]],Tableau3Bandes[],7,0),"")</f>
        <v/>
      </c>
      <c r="S427" s="28" t="str">
        <f>IFERROR(VLOOKUP(Tableau5[[#This Row],[Numéro]],TableauClass2025[],3,0),"")</f>
        <v/>
      </c>
      <c r="T427" s="27" t="str">
        <f>IFERROR(VLOOKUP(Tableau5[[#This Row],[Numéro]],TableauCadre[],3,0),"")</f>
        <v/>
      </c>
      <c r="U427" s="1" t="str">
        <f>IFERROR(VLOOKUP(Tableau5[[#This Row],[Numéro]],TableauCadre[],4,0),"")</f>
        <v/>
      </c>
      <c r="V427" s="1" t="str">
        <f>IFERROR(VLOOKUP(Tableau5[[#This Row],[Numéro]],TableauCadre[],5,0),"")</f>
        <v/>
      </c>
      <c r="W427" s="1" t="str">
        <f>IFERROR(VLOOKUP(Tableau5[[#This Row],[Numéro]],TableauCadre[],6,0),"")</f>
        <v/>
      </c>
      <c r="X427" s="28" t="str">
        <f>IFERROR(VLOOKUP(Tableau5[[#This Row],[Numéro]],TableauCadre[],7,0),"")</f>
        <v/>
      </c>
    </row>
    <row r="428" spans="1:24" hidden="1" x14ac:dyDescent="0.25">
      <c r="A428" s="1" t="str">
        <f>IF(double!T425=0,"",double!T425)</f>
        <v>010166 A</v>
      </c>
      <c r="B428" s="1" t="str">
        <f>IF(Tableau5[[#This Row],[Numéro]]="","",double!U425)</f>
        <v>GERBER YVAN</v>
      </c>
      <c r="C428" s="23" t="str">
        <f>double!V425</f>
        <v>01006 – AMICALE DE BILLARD ECKBOLSHEIM</v>
      </c>
      <c r="D428" s="27" t="str">
        <f>IFERROR(VLOOKUP(Tableau5[[#This Row],[Numéro]],TableauLibre[],3,0),"")</f>
        <v xml:space="preserve">R2 </v>
      </c>
      <c r="E428" s="1">
        <f>IFERROR(VLOOKUP(Tableau5[[#This Row],[Numéro]],TableauLibre[],4,0),"")</f>
        <v>1</v>
      </c>
      <c r="F428" s="1">
        <f>IFERROR(VLOOKUP(Tableau5[[#This Row],[Numéro]],TableauLibre[],5,0),"")</f>
        <v>3.95</v>
      </c>
      <c r="G428" s="1">
        <f>IFERROR(VLOOKUP(Tableau5[[#This Row],[Numéro]],TableauLibre[],6,0),"")</f>
        <v>3.16</v>
      </c>
      <c r="H428" s="28">
        <f>IFERROR(VLOOKUP(Tableau5[[#This Row],[Numéro]],TableauLibre[],7,0),"")</f>
        <v>2019</v>
      </c>
      <c r="I428" s="27" t="str">
        <f>IFERROR(VLOOKUP(Tableau5[[#This Row],[Numéro]],TableauBande[],3,0),"")</f>
        <v/>
      </c>
      <c r="J428" s="1" t="str">
        <f>IFERROR(VLOOKUP(Tableau5[[#This Row],[Numéro]],TableauBande[],4,0),"")</f>
        <v/>
      </c>
      <c r="K428" s="1" t="str">
        <f>IFERROR(VLOOKUP(Tableau5[[#This Row],[Numéro]],TableauBande[],5,0),"")</f>
        <v/>
      </c>
      <c r="L428" s="1" t="str">
        <f>IFERROR(VLOOKUP(Tableau5[[#This Row],[Numéro]],TableauBande[],6,0),"")</f>
        <v/>
      </c>
      <c r="M428" s="28" t="str">
        <f>IFERROR(VLOOKUP(Tableau5[[#This Row],[Numéro]],TableauBande[],7,0),"")</f>
        <v/>
      </c>
      <c r="N428" s="1" t="str">
        <f>IFERROR(VLOOKUP(Tableau5[[#This Row],[Numéro]],Tableau3Bandes[],3,0),"")</f>
        <v>N2</v>
      </c>
      <c r="O428" s="1">
        <f>IFERROR(VLOOKUP(Tableau5[[#This Row],[Numéro]],Tableau3Bandes[],4,0),"")</f>
        <v>1</v>
      </c>
      <c r="P428" s="1" t="str">
        <f>IFERROR(VLOOKUP(Tableau5[[#This Row],[Numéro]],Tableau3Bandes[],5,0),"")</f>
        <v>—</v>
      </c>
      <c r="Q428" s="1">
        <f>IFERROR(VLOOKUP(Tableau5[[#This Row],[Numéro]],Tableau3Bandes[],6,0),"")</f>
        <v>0.53100000000000003</v>
      </c>
      <c r="R428" s="1">
        <f>IFERROR(VLOOKUP(Tableau5[[#This Row],[Numéro]],Tableau3Bandes[],7,0),"")</f>
        <v>2025</v>
      </c>
      <c r="S428" s="28">
        <f>IFERROR(VLOOKUP(Tableau5[[#This Row],[Numéro]],TableauClass2025[],3,0),"")</f>
        <v>556</v>
      </c>
      <c r="T428" s="27" t="str">
        <f>IFERROR(VLOOKUP(Tableau5[[#This Row],[Numéro]],TableauCadre[],3,0),"")</f>
        <v xml:space="preserve">R1 </v>
      </c>
      <c r="U428" s="1">
        <f>IFERROR(VLOOKUP(Tableau5[[#This Row],[Numéro]],TableauCadre[],4,0),"")</f>
        <v>1</v>
      </c>
      <c r="V428" s="1">
        <f>IFERROR(VLOOKUP(Tableau5[[#This Row],[Numéro]],TableauCadre[],5,0),"")</f>
        <v>2.95</v>
      </c>
      <c r="W428" s="1">
        <f>IFERROR(VLOOKUP(Tableau5[[#This Row],[Numéro]],TableauCadre[],6,0),"")</f>
        <v>2.36</v>
      </c>
      <c r="X428" s="28">
        <f>IFERROR(VLOOKUP(Tableau5[[#This Row],[Numéro]],TableauCadre[],7,0),"")</f>
        <v>2016</v>
      </c>
    </row>
    <row r="429" spans="1:24" hidden="1" x14ac:dyDescent="0.25">
      <c r="A429" s="1" t="str">
        <f>IF(double!T426=0,"",double!T426)</f>
        <v>143984 W</v>
      </c>
      <c r="B429" s="1" t="str">
        <f>IF(Tableau5[[#This Row],[Numéro]]="","",double!U426)</f>
        <v>GERMAIN JEAN PIERRE</v>
      </c>
      <c r="C429" s="23" t="str">
        <f>double!V426</f>
        <v>05043 – ACAD. TAPIS VERT DE REIMS</v>
      </c>
      <c r="D429" s="27" t="str">
        <f>IFERROR(VLOOKUP(Tableau5[[#This Row],[Numéro]],TableauLibre[],3,0),"")</f>
        <v>R4</v>
      </c>
      <c r="E429" s="1">
        <f>IFERROR(VLOOKUP(Tableau5[[#This Row],[Numéro]],TableauLibre[],4,0),"")</f>
        <v>1</v>
      </c>
      <c r="F429" s="1">
        <f>IFERROR(VLOOKUP(Tableau5[[#This Row],[Numéro]],TableauLibre[],5,0),"")</f>
        <v>0.67</v>
      </c>
      <c r="G429" s="1">
        <f>IFERROR(VLOOKUP(Tableau5[[#This Row],[Numéro]],TableauLibre[],6,0),"")</f>
        <v>0.53</v>
      </c>
      <c r="H429" s="28">
        <f>IFERROR(VLOOKUP(Tableau5[[#This Row],[Numéro]],TableauLibre[],7,0),"")</f>
        <v>2019</v>
      </c>
      <c r="I429" s="27" t="str">
        <f>IFERROR(VLOOKUP(Tableau5[[#This Row],[Numéro]],TableauBande[],3,0),"")</f>
        <v>R2</v>
      </c>
      <c r="J429" s="1">
        <f>IFERROR(VLOOKUP(Tableau5[[#This Row],[Numéro]],TableauBande[],4,0),"")</f>
        <v>1</v>
      </c>
      <c r="K429" s="1">
        <f>IFERROR(VLOOKUP(Tableau5[[#This Row],[Numéro]],TableauBande[],5,0),"")</f>
        <v>0.5</v>
      </c>
      <c r="L429" s="1">
        <f>IFERROR(VLOOKUP(Tableau5[[#This Row],[Numéro]],TableauBande[],6,0),"")</f>
        <v>0.44</v>
      </c>
      <c r="M429" s="28">
        <f>IFERROR(VLOOKUP(Tableau5[[#This Row],[Numéro]],TableauBande[],7,0),"")</f>
        <v>2020</v>
      </c>
      <c r="N429" s="1" t="str">
        <f>IFERROR(VLOOKUP(Tableau5[[#This Row],[Numéro]],Tableau3Bandes[],3,0),"")</f>
        <v>R1</v>
      </c>
      <c r="O429" s="1">
        <f>IFERROR(VLOOKUP(Tableau5[[#This Row],[Numéro]],Tableau3Bandes[],4,0),"")</f>
        <v>1</v>
      </c>
      <c r="P429" s="1">
        <f>IFERROR(VLOOKUP(Tableau5[[#This Row],[Numéro]],Tableau3Bandes[],5,0),"")</f>
        <v>0.25800000000000001</v>
      </c>
      <c r="Q429" s="1">
        <f>IFERROR(VLOOKUP(Tableau5[[#This Row],[Numéro]],Tableau3Bandes[],6,0),"")</f>
        <v>0.222</v>
      </c>
      <c r="R429" s="1">
        <f>IFERROR(VLOOKUP(Tableau5[[#This Row],[Numéro]],Tableau3Bandes[],7,0),"")</f>
        <v>2020</v>
      </c>
      <c r="S429" s="28" t="str">
        <f>IFERROR(VLOOKUP(Tableau5[[#This Row],[Numéro]],TableauClass2025[],3,0),"")</f>
        <v/>
      </c>
      <c r="T429" s="27" t="str">
        <f>IFERROR(VLOOKUP(Tableau5[[#This Row],[Numéro]],TableauCadre[],3,0),"")</f>
        <v/>
      </c>
      <c r="U429" s="1" t="str">
        <f>IFERROR(VLOOKUP(Tableau5[[#This Row],[Numéro]],TableauCadre[],4,0),"")</f>
        <v/>
      </c>
      <c r="V429" s="1" t="str">
        <f>IFERROR(VLOOKUP(Tableau5[[#This Row],[Numéro]],TableauCadre[],5,0),"")</f>
        <v/>
      </c>
      <c r="W429" s="1" t="str">
        <f>IFERROR(VLOOKUP(Tableau5[[#This Row],[Numéro]],TableauCadre[],6,0),"")</f>
        <v/>
      </c>
      <c r="X429" s="28" t="str">
        <f>IFERROR(VLOOKUP(Tableau5[[#This Row],[Numéro]],TableauCadre[],7,0),"")</f>
        <v/>
      </c>
    </row>
    <row r="430" spans="1:24" hidden="1" x14ac:dyDescent="0.25">
      <c r="A430" s="1" t="str">
        <f>IF(double!T427=0,"",double!T427)</f>
        <v>156409 K</v>
      </c>
      <c r="B430" s="1" t="str">
        <f>IF(Tableau5[[#This Row],[Numéro]]="","",double!U427)</f>
        <v>GERMAIN YANNICK</v>
      </c>
      <c r="C430" s="23" t="str">
        <f>double!V427</f>
        <v>11034 – BILLARD CLUB EPINAL</v>
      </c>
      <c r="D430" s="27" t="str">
        <f>IFERROR(VLOOKUP(Tableau5[[#This Row],[Numéro]],TableauLibre[],3,0),"")</f>
        <v>R3</v>
      </c>
      <c r="E430" s="1">
        <f>IFERROR(VLOOKUP(Tableau5[[#This Row],[Numéro]],TableauLibre[],4,0),"")</f>
        <v>1</v>
      </c>
      <c r="F430" s="1">
        <f>IFERROR(VLOOKUP(Tableau5[[#This Row],[Numéro]],TableauLibre[],5,0),"")</f>
        <v>1.46</v>
      </c>
      <c r="G430" s="1">
        <f>IFERROR(VLOOKUP(Tableau5[[#This Row],[Numéro]],TableauLibre[],6,0),"")</f>
        <v>1.17</v>
      </c>
      <c r="H430" s="28">
        <f>IFERROR(VLOOKUP(Tableau5[[#This Row],[Numéro]],TableauLibre[],7,0),"")</f>
        <v>2020</v>
      </c>
      <c r="I430" s="27" t="str">
        <f>IFERROR(VLOOKUP(Tableau5[[#This Row],[Numéro]],TableauBande[],3,0),"")</f>
        <v>R2</v>
      </c>
      <c r="J430" s="1">
        <f>IFERROR(VLOOKUP(Tableau5[[#This Row],[Numéro]],TableauBande[],4,0),"")</f>
        <v>1</v>
      </c>
      <c r="K430" s="1">
        <f>IFERROR(VLOOKUP(Tableau5[[#This Row],[Numéro]],TableauBande[],5,0),"")</f>
        <v>0.46</v>
      </c>
      <c r="L430" s="1">
        <f>IFERROR(VLOOKUP(Tableau5[[#This Row],[Numéro]],TableauBande[],6,0),"")</f>
        <v>0.41</v>
      </c>
      <c r="M430" s="28">
        <f>IFERROR(VLOOKUP(Tableau5[[#This Row],[Numéro]],TableauBande[],7,0),"")</f>
        <v>2019</v>
      </c>
      <c r="N430" s="1" t="str">
        <f>IFERROR(VLOOKUP(Tableau5[[#This Row],[Numéro]],Tableau3Bandes[],3,0),"")</f>
        <v/>
      </c>
      <c r="O430" s="1" t="str">
        <f>IFERROR(VLOOKUP(Tableau5[[#This Row],[Numéro]],Tableau3Bandes[],4,0),"")</f>
        <v/>
      </c>
      <c r="P430" s="1" t="str">
        <f>IFERROR(VLOOKUP(Tableau5[[#This Row],[Numéro]],Tableau3Bandes[],5,0),"")</f>
        <v/>
      </c>
      <c r="Q430" s="1" t="str">
        <f>IFERROR(VLOOKUP(Tableau5[[#This Row],[Numéro]],Tableau3Bandes[],6,0),"")</f>
        <v/>
      </c>
      <c r="R430" s="1" t="str">
        <f>IFERROR(VLOOKUP(Tableau5[[#This Row],[Numéro]],Tableau3Bandes[],7,0),"")</f>
        <v/>
      </c>
      <c r="S430" s="28" t="str">
        <f>IFERROR(VLOOKUP(Tableau5[[#This Row],[Numéro]],TableauClass2025[],3,0),"")</f>
        <v/>
      </c>
      <c r="T430" s="27" t="str">
        <f>IFERROR(VLOOKUP(Tableau5[[#This Row],[Numéro]],TableauCadre[],3,0),"")</f>
        <v>R1</v>
      </c>
      <c r="U430" s="1">
        <f>IFERROR(VLOOKUP(Tableau5[[#This Row],[Numéro]],TableauCadre[],4,0),"")</f>
        <v>1</v>
      </c>
      <c r="V430" s="1">
        <f>IFERROR(VLOOKUP(Tableau5[[#This Row],[Numéro]],TableauCadre[],5,0),"")</f>
        <v>1.23</v>
      </c>
      <c r="W430" s="1">
        <f>IFERROR(VLOOKUP(Tableau5[[#This Row],[Numéro]],TableauCadre[],6,0),"")</f>
        <v>0.98</v>
      </c>
      <c r="X430" s="28">
        <f>IFERROR(VLOOKUP(Tableau5[[#This Row],[Numéro]],TableauCadre[],7,0),"")</f>
        <v>2023</v>
      </c>
    </row>
    <row r="431" spans="1:24" hidden="1" x14ac:dyDescent="0.25">
      <c r="A431" s="1" t="str">
        <f>IF(double!T428=0,"",double!T428)</f>
        <v>129766 A</v>
      </c>
      <c r="B431" s="1" t="str">
        <f>IF(Tableau5[[#This Row],[Numéro]]="","",double!U428)</f>
        <v>GIBART CLAUDE</v>
      </c>
      <c r="C431" s="23" t="str">
        <f>double!V428</f>
        <v>05047 – BILLARD CLUB SEZANNAIS</v>
      </c>
      <c r="D431" s="27" t="str">
        <f>IFERROR(VLOOKUP(Tableau5[[#This Row],[Numéro]],TableauLibre[],3,0),"")</f>
        <v>R3</v>
      </c>
      <c r="E431" s="1">
        <f>IFERROR(VLOOKUP(Tableau5[[#This Row],[Numéro]],TableauLibre[],4,0),"")</f>
        <v>1</v>
      </c>
      <c r="F431" s="1">
        <f>IFERROR(VLOOKUP(Tableau5[[#This Row],[Numéro]],TableauLibre[],5,0),"")</f>
        <v>1.83</v>
      </c>
      <c r="G431" s="1">
        <f>IFERROR(VLOOKUP(Tableau5[[#This Row],[Numéro]],TableauLibre[],6,0),"")</f>
        <v>1.47</v>
      </c>
      <c r="H431" s="28">
        <f>IFERROR(VLOOKUP(Tableau5[[#This Row],[Numéro]],TableauLibre[],7,0),"")</f>
        <v>2024</v>
      </c>
      <c r="I431" s="27" t="str">
        <f>IFERROR(VLOOKUP(Tableau5[[#This Row],[Numéro]],TableauBande[],3,0),"")</f>
        <v xml:space="preserve">R2 </v>
      </c>
      <c r="J431" s="1">
        <f>IFERROR(VLOOKUP(Tableau5[[#This Row],[Numéro]],TableauBande[],4,0),"")</f>
        <v>1</v>
      </c>
      <c r="K431" s="1">
        <f>IFERROR(VLOOKUP(Tableau5[[#This Row],[Numéro]],TableauBande[],5,0),"")</f>
        <v>1.04</v>
      </c>
      <c r="L431" s="1">
        <f>IFERROR(VLOOKUP(Tableau5[[#This Row],[Numéro]],TableauBande[],6,0),"")</f>
        <v>0.93</v>
      </c>
      <c r="M431" s="28">
        <f>IFERROR(VLOOKUP(Tableau5[[#This Row],[Numéro]],TableauBande[],7,0),"")</f>
        <v>2023</v>
      </c>
      <c r="N431" s="1" t="str">
        <f>IFERROR(VLOOKUP(Tableau5[[#This Row],[Numéro]],Tableau3Bandes[],3,0),"")</f>
        <v xml:space="preserve">R2 </v>
      </c>
      <c r="O431" s="1">
        <f>IFERROR(VLOOKUP(Tableau5[[#This Row],[Numéro]],Tableau3Bandes[],4,0),"")</f>
        <v>1</v>
      </c>
      <c r="P431" s="1">
        <f>IFERROR(VLOOKUP(Tableau5[[#This Row],[Numéro]],Tableau3Bandes[],5,0),"")</f>
        <v>0.23499999999999999</v>
      </c>
      <c r="Q431" s="1">
        <f>IFERROR(VLOOKUP(Tableau5[[#This Row],[Numéro]],Tableau3Bandes[],6,0),"")</f>
        <v>0.20200000000000001</v>
      </c>
      <c r="R431" s="1">
        <f>IFERROR(VLOOKUP(Tableau5[[#This Row],[Numéro]],Tableau3Bandes[],7,0),"")</f>
        <v>2025</v>
      </c>
      <c r="S431" s="28">
        <f>IFERROR(VLOOKUP(Tableau5[[#This Row],[Numéro]],TableauClass2025[],3,0),"")</f>
        <v>197</v>
      </c>
      <c r="T431" s="27" t="str">
        <f>IFERROR(VLOOKUP(Tableau5[[#This Row],[Numéro]],TableauCadre[],3,0),"")</f>
        <v/>
      </c>
      <c r="U431" s="1" t="str">
        <f>IFERROR(VLOOKUP(Tableau5[[#This Row],[Numéro]],TableauCadre[],4,0),"")</f>
        <v/>
      </c>
      <c r="V431" s="1" t="str">
        <f>IFERROR(VLOOKUP(Tableau5[[#This Row],[Numéro]],TableauCadre[],5,0),"")</f>
        <v/>
      </c>
      <c r="W431" s="1" t="str">
        <f>IFERROR(VLOOKUP(Tableau5[[#This Row],[Numéro]],TableauCadre[],6,0),"")</f>
        <v/>
      </c>
      <c r="X431" s="28" t="str">
        <f>IFERROR(VLOOKUP(Tableau5[[#This Row],[Numéro]],TableauCadre[],7,0),"")</f>
        <v/>
      </c>
    </row>
    <row r="432" spans="1:24" hidden="1" x14ac:dyDescent="0.25">
      <c r="A432" s="1" t="str">
        <f>IF(double!T429=0,"",double!T429)</f>
        <v>015141 J</v>
      </c>
      <c r="B432" s="1" t="str">
        <f>IF(Tableau5[[#This Row],[Numéro]]="","",double!U429)</f>
        <v>GIRROUARD PATRICK</v>
      </c>
      <c r="C432" s="23" t="str">
        <f>double!V429</f>
        <v>11053 – BILLARD CLUB LINEEN</v>
      </c>
      <c r="D432" s="27" t="str">
        <f>IFERROR(VLOOKUP(Tableau5[[#This Row],[Numéro]],TableauLibre[],3,0),"")</f>
        <v xml:space="preserve">R2 </v>
      </c>
      <c r="E432" s="1">
        <f>IFERROR(VLOOKUP(Tableau5[[#This Row],[Numéro]],TableauLibre[],4,0),"")</f>
        <v>1</v>
      </c>
      <c r="F432" s="1">
        <f>IFERROR(VLOOKUP(Tableau5[[#This Row],[Numéro]],TableauLibre[],5,0),"")</f>
        <v>2.8</v>
      </c>
      <c r="G432" s="1">
        <f>IFERROR(VLOOKUP(Tableau5[[#This Row],[Numéro]],TableauLibre[],6,0),"")</f>
        <v>2.2400000000000002</v>
      </c>
      <c r="H432" s="28">
        <f>IFERROR(VLOOKUP(Tableau5[[#This Row],[Numéro]],TableauLibre[],7,0),"")</f>
        <v>2020</v>
      </c>
      <c r="I432" s="27" t="str">
        <f>IFERROR(VLOOKUP(Tableau5[[#This Row],[Numéro]],TableauBande[],3,0),"")</f>
        <v>R1</v>
      </c>
      <c r="J432" s="1">
        <f>IFERROR(VLOOKUP(Tableau5[[#This Row],[Numéro]],TableauBande[],4,0),"")</f>
        <v>1</v>
      </c>
      <c r="K432" s="1">
        <f>IFERROR(VLOOKUP(Tableau5[[#This Row],[Numéro]],TableauBande[],5,0),"")</f>
        <v>1.34</v>
      </c>
      <c r="L432" s="1">
        <f>IFERROR(VLOOKUP(Tableau5[[#This Row],[Numéro]],TableauBande[],6,0),"")</f>
        <v>1.19</v>
      </c>
      <c r="M432" s="28">
        <f>IFERROR(VLOOKUP(Tableau5[[#This Row],[Numéro]],TableauBande[],7,0),"")</f>
        <v>2013</v>
      </c>
      <c r="N432" s="1" t="str">
        <f>IFERROR(VLOOKUP(Tableau5[[#This Row],[Numéro]],Tableau3Bandes[],3,0),"")</f>
        <v/>
      </c>
      <c r="O432" s="1" t="str">
        <f>IFERROR(VLOOKUP(Tableau5[[#This Row],[Numéro]],Tableau3Bandes[],4,0),"")</f>
        <v/>
      </c>
      <c r="P432" s="1" t="str">
        <f>IFERROR(VLOOKUP(Tableau5[[#This Row],[Numéro]],Tableau3Bandes[],5,0),"")</f>
        <v/>
      </c>
      <c r="Q432" s="1" t="str">
        <f>IFERROR(VLOOKUP(Tableau5[[#This Row],[Numéro]],Tableau3Bandes[],6,0),"")</f>
        <v/>
      </c>
      <c r="R432" s="1" t="str">
        <f>IFERROR(VLOOKUP(Tableau5[[#This Row],[Numéro]],Tableau3Bandes[],7,0),"")</f>
        <v/>
      </c>
      <c r="S432" s="28" t="str">
        <f>IFERROR(VLOOKUP(Tableau5[[#This Row],[Numéro]],TableauClass2025[],3,0),"")</f>
        <v/>
      </c>
      <c r="T432" s="27" t="str">
        <f>IFERROR(VLOOKUP(Tableau5[[#This Row],[Numéro]],TableauCadre[],3,0),"")</f>
        <v>R1</v>
      </c>
      <c r="U432" s="1">
        <f>IFERROR(VLOOKUP(Tableau5[[#This Row],[Numéro]],TableauCadre[],4,0),"")</f>
        <v>1</v>
      </c>
      <c r="V432" s="1">
        <f>IFERROR(VLOOKUP(Tableau5[[#This Row],[Numéro]],TableauCadre[],5,0),"")</f>
        <v>2.3199999999999998</v>
      </c>
      <c r="W432" s="1">
        <f>IFERROR(VLOOKUP(Tableau5[[#This Row],[Numéro]],TableauCadre[],6,0),"")</f>
        <v>1.86</v>
      </c>
      <c r="X432" s="28">
        <f>IFERROR(VLOOKUP(Tableau5[[#This Row],[Numéro]],TableauCadre[],7,0),"")</f>
        <v>2020</v>
      </c>
    </row>
    <row r="433" spans="1:24" hidden="1" x14ac:dyDescent="0.25">
      <c r="A433" s="1" t="str">
        <f>IF(double!T430=0,"",double!T430)</f>
        <v>010195 D</v>
      </c>
      <c r="B433" s="1" t="str">
        <f>IF(Tableau5[[#This Row],[Numéro]]="","",double!U430)</f>
        <v>GLASSER JULIEN</v>
      </c>
      <c r="C433" s="23" t="str">
        <f>double!V430</f>
        <v>01031 – B.C. ERSTEIN</v>
      </c>
      <c r="D433" s="27" t="str">
        <f>IFERROR(VLOOKUP(Tableau5[[#This Row],[Numéro]],TableauLibre[],3,0),"")</f>
        <v>R2</v>
      </c>
      <c r="E433" s="1">
        <f>IFERROR(VLOOKUP(Tableau5[[#This Row],[Numéro]],TableauLibre[],4,0),"")</f>
        <v>1</v>
      </c>
      <c r="F433" s="1">
        <f>IFERROR(VLOOKUP(Tableau5[[#This Row],[Numéro]],TableauLibre[],5,0),"")</f>
        <v>2.92</v>
      </c>
      <c r="G433" s="1">
        <f>IFERROR(VLOOKUP(Tableau5[[#This Row],[Numéro]],TableauLibre[],6,0),"")</f>
        <v>2.34</v>
      </c>
      <c r="H433" s="28">
        <f>IFERROR(VLOOKUP(Tableau5[[#This Row],[Numéro]],TableauLibre[],7,0),"")</f>
        <v>2011</v>
      </c>
      <c r="I433" s="27" t="str">
        <f>IFERROR(VLOOKUP(Tableau5[[#This Row],[Numéro]],TableauBande[],3,0),"")</f>
        <v/>
      </c>
      <c r="J433" s="1" t="str">
        <f>IFERROR(VLOOKUP(Tableau5[[#This Row],[Numéro]],TableauBande[],4,0),"")</f>
        <v/>
      </c>
      <c r="K433" s="1" t="str">
        <f>IFERROR(VLOOKUP(Tableau5[[#This Row],[Numéro]],TableauBande[],5,0),"")</f>
        <v/>
      </c>
      <c r="L433" s="1" t="str">
        <f>IFERROR(VLOOKUP(Tableau5[[#This Row],[Numéro]],TableauBande[],6,0),"")</f>
        <v/>
      </c>
      <c r="M433" s="28" t="str">
        <f>IFERROR(VLOOKUP(Tableau5[[#This Row],[Numéro]],TableauBande[],7,0),"")</f>
        <v/>
      </c>
      <c r="N433" s="1" t="str">
        <f>IFERROR(VLOOKUP(Tableau5[[#This Row],[Numéro]],Tableau3Bandes[],3,0),"")</f>
        <v xml:space="preserve">N3 </v>
      </c>
      <c r="O433" s="1">
        <f>IFERROR(VLOOKUP(Tableau5[[#This Row],[Numéro]],Tableau3Bandes[],4,0),"")</f>
        <v>1</v>
      </c>
      <c r="P433" s="1">
        <f>IFERROR(VLOOKUP(Tableau5[[#This Row],[Numéro]],Tableau3Bandes[],5,0),"")</f>
        <v>0.501</v>
      </c>
      <c r="Q433" s="1">
        <f>IFERROR(VLOOKUP(Tableau5[[#This Row],[Numéro]],Tableau3Bandes[],6,0),"")</f>
        <v>0.43099999999999999</v>
      </c>
      <c r="R433" s="1">
        <f>IFERROR(VLOOKUP(Tableau5[[#This Row],[Numéro]],Tableau3Bandes[],7,0),"")</f>
        <v>2024</v>
      </c>
      <c r="S433" s="28">
        <f>IFERROR(VLOOKUP(Tableau5[[#This Row],[Numéro]],TableauClass2025[],3,0),"")</f>
        <v>351</v>
      </c>
      <c r="T433" s="27" t="str">
        <f>IFERROR(VLOOKUP(Tableau5[[#This Row],[Numéro]],TableauCadre[],3,0),"")</f>
        <v/>
      </c>
      <c r="U433" s="1" t="str">
        <f>IFERROR(VLOOKUP(Tableau5[[#This Row],[Numéro]],TableauCadre[],4,0),"")</f>
        <v/>
      </c>
      <c r="V433" s="1" t="str">
        <f>IFERROR(VLOOKUP(Tableau5[[#This Row],[Numéro]],TableauCadre[],5,0),"")</f>
        <v/>
      </c>
      <c r="W433" s="1" t="str">
        <f>IFERROR(VLOOKUP(Tableau5[[#This Row],[Numéro]],TableauCadre[],6,0),"")</f>
        <v/>
      </c>
      <c r="X433" s="28" t="str">
        <f>IFERROR(VLOOKUP(Tableau5[[#This Row],[Numéro]],TableauCadre[],7,0),"")</f>
        <v/>
      </c>
    </row>
    <row r="434" spans="1:24" x14ac:dyDescent="0.25">
      <c r="A434" s="1" t="str">
        <f>IF(double!T336=0,"",double!T336)</f>
        <v>015011 J</v>
      </c>
      <c r="B434" s="1" t="str">
        <f>IF(Tableau5[[#This Row],[Numéro]]="","",double!U336)</f>
        <v>ERASMI ANDRE</v>
      </c>
      <c r="C434" s="23" t="str">
        <f>double!V336</f>
        <v>11066 – BILLARD CLUB GANDRANGE</v>
      </c>
      <c r="D434" s="27" t="str">
        <f>IFERROR(VLOOKUP(Tableau5[[#This Row],[Numéro]],TableauLibre[],3,0),"")</f>
        <v>R3</v>
      </c>
      <c r="E434" s="1">
        <f>IFERROR(VLOOKUP(Tableau5[[#This Row],[Numéro]],TableauLibre[],4,0),"")</f>
        <v>1</v>
      </c>
      <c r="F434" s="1">
        <f>IFERROR(VLOOKUP(Tableau5[[#This Row],[Numéro]],TableauLibre[],5,0),"")</f>
        <v>1.56</v>
      </c>
      <c r="G434" s="1">
        <f>IFERROR(VLOOKUP(Tableau5[[#This Row],[Numéro]],TableauLibre[],6,0),"")</f>
        <v>1.25</v>
      </c>
      <c r="H434" s="28">
        <f>IFERROR(VLOOKUP(Tableau5[[#This Row],[Numéro]],TableauLibre[],7,0),"")</f>
        <v>2019</v>
      </c>
      <c r="I434" s="27" t="str">
        <f>IFERROR(VLOOKUP(Tableau5[[#This Row],[Numéro]],TableauBande[],3,0),"")</f>
        <v>R2</v>
      </c>
      <c r="J434" s="1">
        <f>IFERROR(VLOOKUP(Tableau5[[#This Row],[Numéro]],TableauBande[],4,0),"")</f>
        <v>1</v>
      </c>
      <c r="K434" s="1">
        <f>IFERROR(VLOOKUP(Tableau5[[#This Row],[Numéro]],TableauBande[],5,0),"")</f>
        <v>0.9</v>
      </c>
      <c r="L434" s="1">
        <f>IFERROR(VLOOKUP(Tableau5[[#This Row],[Numéro]],TableauBande[],6,0),"")</f>
        <v>0.8</v>
      </c>
      <c r="M434" s="28">
        <f>IFERROR(VLOOKUP(Tableau5[[#This Row],[Numéro]],TableauBande[],7,0),"")</f>
        <v>2009</v>
      </c>
      <c r="N434" s="1" t="str">
        <f>IFERROR(VLOOKUP(Tableau5[[#This Row],[Numéro]],Tableau3Bandes[],3,0),"")</f>
        <v>R1</v>
      </c>
      <c r="O434" s="1">
        <f>IFERROR(VLOOKUP(Tableau5[[#This Row],[Numéro]],Tableau3Bandes[],4,0),"")</f>
        <v>1</v>
      </c>
      <c r="P434" s="1">
        <f>IFERROR(VLOOKUP(Tableau5[[#This Row],[Numéro]],Tableau3Bandes[],5,0),"")</f>
        <v>0.26100000000000001</v>
      </c>
      <c r="Q434" s="1">
        <f>IFERROR(VLOOKUP(Tableau5[[#This Row],[Numéro]],Tableau3Bandes[],6,0),"")</f>
        <v>0.224</v>
      </c>
      <c r="R434" s="1">
        <f>IFERROR(VLOOKUP(Tableau5[[#This Row],[Numéro]],Tableau3Bandes[],7,0),"")</f>
        <v>2014</v>
      </c>
      <c r="S434" s="28" t="str">
        <f>IFERROR(VLOOKUP(Tableau5[[#This Row],[Numéro]],TableauClass2025[],3,0),"")</f>
        <v/>
      </c>
      <c r="T434" s="27" t="str">
        <f>IFERROR(VLOOKUP(Tableau5[[#This Row],[Numéro]],TableauCadre[],3,0),"")</f>
        <v/>
      </c>
      <c r="U434" s="1" t="str">
        <f>IFERROR(VLOOKUP(Tableau5[[#This Row],[Numéro]],TableauCadre[],4,0),"")</f>
        <v/>
      </c>
      <c r="V434" s="1" t="str">
        <f>IFERROR(VLOOKUP(Tableau5[[#This Row],[Numéro]],TableauCadre[],5,0),"")</f>
        <v/>
      </c>
      <c r="W434" s="1" t="str">
        <f>IFERROR(VLOOKUP(Tableau5[[#This Row],[Numéro]],TableauCadre[],6,0),"")</f>
        <v/>
      </c>
      <c r="X434" s="28" t="str">
        <f>IFERROR(VLOOKUP(Tableau5[[#This Row],[Numéro]],TableauCadre[],7,0),"")</f>
        <v/>
      </c>
    </row>
    <row r="435" spans="1:24" hidden="1" x14ac:dyDescent="0.25">
      <c r="A435" s="1" t="str">
        <f>IF(double!T432=0,"",double!T432)</f>
        <v>141286 C</v>
      </c>
      <c r="B435" s="1" t="str">
        <f>IF(Tableau5[[#This Row],[Numéro]]="","",double!U432)</f>
        <v>GODARD JEAN PIERRE</v>
      </c>
      <c r="C435" s="23" t="str">
        <f>double!V432</f>
        <v>05034 – BILLARD TROYES AGGLO</v>
      </c>
      <c r="D435" s="27" t="str">
        <f>IFERROR(VLOOKUP(Tableau5[[#This Row],[Numéro]],TableauLibre[],3,0),"")</f>
        <v>R2</v>
      </c>
      <c r="E435" s="1">
        <f>IFERROR(VLOOKUP(Tableau5[[#This Row],[Numéro]],TableauLibre[],4,0),"")</f>
        <v>1</v>
      </c>
      <c r="F435" s="1">
        <f>IFERROR(VLOOKUP(Tableau5[[#This Row],[Numéro]],TableauLibre[],5,0),"")</f>
        <v>2.38</v>
      </c>
      <c r="G435" s="1">
        <f>IFERROR(VLOOKUP(Tableau5[[#This Row],[Numéro]],TableauLibre[],6,0),"")</f>
        <v>1.9</v>
      </c>
      <c r="H435" s="28">
        <f>IFERROR(VLOOKUP(Tableau5[[#This Row],[Numéro]],TableauLibre[],7,0),"")</f>
        <v>2017</v>
      </c>
      <c r="I435" s="27" t="str">
        <f>IFERROR(VLOOKUP(Tableau5[[#This Row],[Numéro]],TableauBande[],3,0),"")</f>
        <v/>
      </c>
      <c r="J435" s="1" t="str">
        <f>IFERROR(VLOOKUP(Tableau5[[#This Row],[Numéro]],TableauBande[],4,0),"")</f>
        <v/>
      </c>
      <c r="K435" s="1" t="str">
        <f>IFERROR(VLOOKUP(Tableau5[[#This Row],[Numéro]],TableauBande[],5,0),"")</f>
        <v/>
      </c>
      <c r="L435" s="1" t="str">
        <f>IFERROR(VLOOKUP(Tableau5[[#This Row],[Numéro]],TableauBande[],6,0),"")</f>
        <v/>
      </c>
      <c r="M435" s="28" t="str">
        <f>IFERROR(VLOOKUP(Tableau5[[#This Row],[Numéro]],TableauBande[],7,0),"")</f>
        <v/>
      </c>
      <c r="N435" s="1" t="str">
        <f>IFERROR(VLOOKUP(Tableau5[[#This Row],[Numéro]],Tableau3Bandes[],3,0),"")</f>
        <v xml:space="preserve">R1 </v>
      </c>
      <c r="O435" s="1">
        <f>IFERROR(VLOOKUP(Tableau5[[#This Row],[Numéro]],Tableau3Bandes[],4,0),"")</f>
        <v>1</v>
      </c>
      <c r="P435" s="1">
        <f>IFERROR(VLOOKUP(Tableau5[[#This Row],[Numéro]],Tableau3Bandes[],5,0),"")</f>
        <v>0.37</v>
      </c>
      <c r="Q435" s="1">
        <f>IFERROR(VLOOKUP(Tableau5[[#This Row],[Numéro]],Tableau3Bandes[],6,0),"")</f>
        <v>0.318</v>
      </c>
      <c r="R435" s="1">
        <f>IFERROR(VLOOKUP(Tableau5[[#This Row],[Numéro]],Tableau3Bandes[],7,0),"")</f>
        <v>2017</v>
      </c>
      <c r="S435" s="28" t="str">
        <f>IFERROR(VLOOKUP(Tableau5[[#This Row],[Numéro]],TableauClass2025[],3,0),"")</f>
        <v/>
      </c>
      <c r="T435" s="27" t="str">
        <f>IFERROR(VLOOKUP(Tableau5[[#This Row],[Numéro]],TableauCadre[],3,0),"")</f>
        <v>R1</v>
      </c>
      <c r="U435" s="1">
        <f>IFERROR(VLOOKUP(Tableau5[[#This Row],[Numéro]],TableauCadre[],4,0),"")</f>
        <v>1</v>
      </c>
      <c r="V435" s="1">
        <f>IFERROR(VLOOKUP(Tableau5[[#This Row],[Numéro]],TableauCadre[],5,0),"")</f>
        <v>1.86</v>
      </c>
      <c r="W435" s="1">
        <f>IFERROR(VLOOKUP(Tableau5[[#This Row],[Numéro]],TableauCadre[],6,0),"")</f>
        <v>1.49</v>
      </c>
      <c r="X435" s="28">
        <f>IFERROR(VLOOKUP(Tableau5[[#This Row],[Numéro]],TableauCadre[],7,0),"")</f>
        <v>2017</v>
      </c>
    </row>
    <row r="436" spans="1:24" hidden="1" x14ac:dyDescent="0.25">
      <c r="A436" s="1" t="str">
        <f>IF(double!T433=0,"",double!T433)</f>
        <v>142914 S</v>
      </c>
      <c r="B436" s="1" t="str">
        <f>IF(Tableau5[[#This Row],[Numéro]]="","",double!U433)</f>
        <v>GODEFROID GERARD</v>
      </c>
      <c r="C436" s="23" t="str">
        <f>double!V433</f>
        <v>11022 – ACADEMIE DE BILLARD SAINT-MAX / NANCY</v>
      </c>
      <c r="D436" s="27" t="str">
        <f>IFERROR(VLOOKUP(Tableau5[[#This Row],[Numéro]],TableauLibre[],3,0),"")</f>
        <v>R4</v>
      </c>
      <c r="E436" s="1">
        <f>IFERROR(VLOOKUP(Tableau5[[#This Row],[Numéro]],TableauLibre[],4,0),"")</f>
        <v>1</v>
      </c>
      <c r="F436" s="1">
        <f>IFERROR(VLOOKUP(Tableau5[[#This Row],[Numéro]],TableauLibre[],5,0),"")</f>
        <v>0.79</v>
      </c>
      <c r="G436" s="1">
        <f>IFERROR(VLOOKUP(Tableau5[[#This Row],[Numéro]],TableauLibre[],6,0),"")</f>
        <v>0.63</v>
      </c>
      <c r="H436" s="28">
        <f>IFERROR(VLOOKUP(Tableau5[[#This Row],[Numéro]],TableauLibre[],7,0),"")</f>
        <v>2019</v>
      </c>
      <c r="I436" s="27" t="str">
        <f>IFERROR(VLOOKUP(Tableau5[[#This Row],[Numéro]],TableauBande[],3,0),"")</f>
        <v/>
      </c>
      <c r="J436" s="1" t="str">
        <f>IFERROR(VLOOKUP(Tableau5[[#This Row],[Numéro]],TableauBande[],4,0),"")</f>
        <v/>
      </c>
      <c r="K436" s="1" t="str">
        <f>IFERROR(VLOOKUP(Tableau5[[#This Row],[Numéro]],TableauBande[],5,0),"")</f>
        <v/>
      </c>
      <c r="L436" s="1" t="str">
        <f>IFERROR(VLOOKUP(Tableau5[[#This Row],[Numéro]],TableauBande[],6,0),"")</f>
        <v/>
      </c>
      <c r="M436" s="28" t="str">
        <f>IFERROR(VLOOKUP(Tableau5[[#This Row],[Numéro]],TableauBande[],7,0),"")</f>
        <v/>
      </c>
      <c r="N436" s="1" t="str">
        <f>IFERROR(VLOOKUP(Tableau5[[#This Row],[Numéro]],Tableau3Bandes[],3,0),"")</f>
        <v>R2</v>
      </c>
      <c r="O436" s="1">
        <f>IFERROR(VLOOKUP(Tableau5[[#This Row],[Numéro]],Tableau3Bandes[],4,0),"")</f>
        <v>1</v>
      </c>
      <c r="P436" s="1">
        <f>IFERROR(VLOOKUP(Tableau5[[#This Row],[Numéro]],Tableau3Bandes[],5,0),"")</f>
        <v>0.115</v>
      </c>
      <c r="Q436" s="1">
        <f>IFERROR(VLOOKUP(Tableau5[[#This Row],[Numéro]],Tableau3Bandes[],6,0),"")</f>
        <v>9.9000000000000005E-2</v>
      </c>
      <c r="R436" s="1">
        <f>IFERROR(VLOOKUP(Tableau5[[#This Row],[Numéro]],Tableau3Bandes[],7,0),"")</f>
        <v>2020</v>
      </c>
      <c r="S436" s="28" t="str">
        <f>IFERROR(VLOOKUP(Tableau5[[#This Row],[Numéro]],TableauClass2025[],3,0),"")</f>
        <v/>
      </c>
      <c r="T436" s="27" t="str">
        <f>IFERROR(VLOOKUP(Tableau5[[#This Row],[Numéro]],TableauCadre[],3,0),"")</f>
        <v/>
      </c>
      <c r="U436" s="1" t="str">
        <f>IFERROR(VLOOKUP(Tableau5[[#This Row],[Numéro]],TableauCadre[],4,0),"")</f>
        <v/>
      </c>
      <c r="V436" s="1" t="str">
        <f>IFERROR(VLOOKUP(Tableau5[[#This Row],[Numéro]],TableauCadre[],5,0),"")</f>
        <v/>
      </c>
      <c r="W436" s="1" t="str">
        <f>IFERROR(VLOOKUP(Tableau5[[#This Row],[Numéro]],TableauCadre[],6,0),"")</f>
        <v/>
      </c>
      <c r="X436" s="28" t="str">
        <f>IFERROR(VLOOKUP(Tableau5[[#This Row],[Numéro]],TableauCadre[],7,0),"")</f>
        <v/>
      </c>
    </row>
    <row r="437" spans="1:24" hidden="1" x14ac:dyDescent="0.25">
      <c r="A437" s="1" t="str">
        <f>IF(double!T434=0,"",double!T434)</f>
        <v>128681 H</v>
      </c>
      <c r="B437" s="1" t="str">
        <f>IF(Tableau5[[#This Row],[Numéro]]="","",double!U434)</f>
        <v>GODEFROY JEAN</v>
      </c>
      <c r="C437" s="23" t="str">
        <f>double!V434</f>
        <v>11048 – ACADEMIE DE BILLARD DE ST DIZIER</v>
      </c>
      <c r="D437" s="27" t="str">
        <f>IFERROR(VLOOKUP(Tableau5[[#This Row],[Numéro]],TableauLibre[],3,0),"")</f>
        <v>R2</v>
      </c>
      <c r="E437" s="1">
        <f>IFERROR(VLOOKUP(Tableau5[[#This Row],[Numéro]],TableauLibre[],4,0),"")</f>
        <v>1</v>
      </c>
      <c r="F437" s="1">
        <f>IFERROR(VLOOKUP(Tableau5[[#This Row],[Numéro]],TableauLibre[],5,0),"")</f>
        <v>2.42</v>
      </c>
      <c r="G437" s="1">
        <f>IFERROR(VLOOKUP(Tableau5[[#This Row],[Numéro]],TableauLibre[],6,0),"")</f>
        <v>1.93</v>
      </c>
      <c r="H437" s="28">
        <f>IFERROR(VLOOKUP(Tableau5[[#This Row],[Numéro]],TableauLibre[],7,0),"")</f>
        <v>2017</v>
      </c>
      <c r="I437" s="27" t="str">
        <f>IFERROR(VLOOKUP(Tableau5[[#This Row],[Numéro]],TableauBande[],3,0),"")</f>
        <v>R1</v>
      </c>
      <c r="J437" s="1">
        <f>IFERROR(VLOOKUP(Tableau5[[#This Row],[Numéro]],TableauBande[],4,0),"")</f>
        <v>1</v>
      </c>
      <c r="K437" s="1">
        <f>IFERROR(VLOOKUP(Tableau5[[#This Row],[Numéro]],TableauBande[],5,0),"")</f>
        <v>1.37</v>
      </c>
      <c r="L437" s="1">
        <f>IFERROR(VLOOKUP(Tableau5[[#This Row],[Numéro]],TableauBande[],6,0),"")</f>
        <v>1.21</v>
      </c>
      <c r="M437" s="28">
        <f>IFERROR(VLOOKUP(Tableau5[[#This Row],[Numéro]],TableauBande[],7,0),"")</f>
        <v>2017</v>
      </c>
      <c r="N437" s="1" t="str">
        <f>IFERROR(VLOOKUP(Tableau5[[#This Row],[Numéro]],Tableau3Bandes[],3,0),"")</f>
        <v>N3</v>
      </c>
      <c r="O437" s="1">
        <f>IFERROR(VLOOKUP(Tableau5[[#This Row],[Numéro]],Tableau3Bandes[],4,0),"")</f>
        <v>1</v>
      </c>
      <c r="P437" s="1">
        <f>IFERROR(VLOOKUP(Tableau5[[#This Row],[Numéro]],Tableau3Bandes[],5,0),"")</f>
        <v>0.42</v>
      </c>
      <c r="Q437" s="1">
        <f>IFERROR(VLOOKUP(Tableau5[[#This Row],[Numéro]],Tableau3Bandes[],6,0),"")</f>
        <v>0.36099999999999999</v>
      </c>
      <c r="R437" s="1">
        <f>IFERROR(VLOOKUP(Tableau5[[#This Row],[Numéro]],Tableau3Bandes[],7,0),"")</f>
        <v>2017</v>
      </c>
      <c r="S437" s="28" t="str">
        <f>IFERROR(VLOOKUP(Tableau5[[#This Row],[Numéro]],TableauClass2025[],3,0),"")</f>
        <v/>
      </c>
      <c r="T437" s="27" t="str">
        <f>IFERROR(VLOOKUP(Tableau5[[#This Row],[Numéro]],TableauCadre[],3,0),"")</f>
        <v/>
      </c>
      <c r="U437" s="1" t="str">
        <f>IFERROR(VLOOKUP(Tableau5[[#This Row],[Numéro]],TableauCadre[],4,0),"")</f>
        <v/>
      </c>
      <c r="V437" s="1" t="str">
        <f>IFERROR(VLOOKUP(Tableau5[[#This Row],[Numéro]],TableauCadre[],5,0),"")</f>
        <v/>
      </c>
      <c r="W437" s="1" t="str">
        <f>IFERROR(VLOOKUP(Tableau5[[#This Row],[Numéro]],TableauCadre[],6,0),"")</f>
        <v/>
      </c>
      <c r="X437" s="28" t="str">
        <f>IFERROR(VLOOKUP(Tableau5[[#This Row],[Numéro]],TableauCadre[],7,0),"")</f>
        <v/>
      </c>
    </row>
    <row r="438" spans="1:24" hidden="1" x14ac:dyDescent="0.25">
      <c r="A438" s="1" t="str">
        <f>IF(double!T435=0,"",double!T435)</f>
        <v>142301 D</v>
      </c>
      <c r="B438" s="1" t="str">
        <f>IF(Tableau5[[#This Row],[Numéro]]="","",double!U435)</f>
        <v>GODEL JOHAN</v>
      </c>
      <c r="C438" s="23" t="str">
        <f>double!V435</f>
        <v>01031 – B.C. ERSTEIN</v>
      </c>
      <c r="D438" s="27" t="str">
        <f>IFERROR(VLOOKUP(Tableau5[[#This Row],[Numéro]],TableauLibre[],3,0),"")</f>
        <v>R2</v>
      </c>
      <c r="E438" s="1">
        <f>IFERROR(VLOOKUP(Tableau5[[#This Row],[Numéro]],TableauLibre[],4,0),"")</f>
        <v>1</v>
      </c>
      <c r="F438" s="1">
        <f>IFERROR(VLOOKUP(Tableau5[[#This Row],[Numéro]],TableauLibre[],5,0),"")</f>
        <v>3.21</v>
      </c>
      <c r="G438" s="1">
        <f>IFERROR(VLOOKUP(Tableau5[[#This Row],[Numéro]],TableauLibre[],6,0),"")</f>
        <v>2.56</v>
      </c>
      <c r="H438" s="28">
        <f>IFERROR(VLOOKUP(Tableau5[[#This Row],[Numéro]],TableauLibre[],7,0),"")</f>
        <v>2016</v>
      </c>
      <c r="I438" s="27" t="str">
        <f>IFERROR(VLOOKUP(Tableau5[[#This Row],[Numéro]],TableauBande[],3,0),"")</f>
        <v>R1</v>
      </c>
      <c r="J438" s="1">
        <f>IFERROR(VLOOKUP(Tableau5[[#This Row],[Numéro]],TableauBande[],4,0),"")</f>
        <v>1</v>
      </c>
      <c r="K438" s="1">
        <f>IFERROR(VLOOKUP(Tableau5[[#This Row],[Numéro]],TableauBande[],5,0),"")</f>
        <v>1.35</v>
      </c>
      <c r="L438" s="1">
        <f>IFERROR(VLOOKUP(Tableau5[[#This Row],[Numéro]],TableauBande[],6,0),"")</f>
        <v>1.2</v>
      </c>
      <c r="M438" s="28">
        <f>IFERROR(VLOOKUP(Tableau5[[#This Row],[Numéro]],TableauBande[],7,0),"")</f>
        <v>2024</v>
      </c>
      <c r="N438" s="1" t="str">
        <f>IFERROR(VLOOKUP(Tableau5[[#This Row],[Numéro]],Tableau3Bandes[],3,0),"")</f>
        <v>N2</v>
      </c>
      <c r="O438" s="1">
        <f>IFERROR(VLOOKUP(Tableau5[[#This Row],[Numéro]],Tableau3Bandes[],4,0),"")</f>
        <v>1</v>
      </c>
      <c r="P438" s="1" t="str">
        <f>IFERROR(VLOOKUP(Tableau5[[#This Row],[Numéro]],Tableau3Bandes[],5,0),"")</f>
        <v>—</v>
      </c>
      <c r="Q438" s="1">
        <f>IFERROR(VLOOKUP(Tableau5[[#This Row],[Numéro]],Tableau3Bandes[],6,0),"")</f>
        <v>0.59299999999999997</v>
      </c>
      <c r="R438" s="1">
        <f>IFERROR(VLOOKUP(Tableau5[[#This Row],[Numéro]],Tableau3Bandes[],7,0),"")</f>
        <v>2025</v>
      </c>
      <c r="S438" s="28">
        <f>IFERROR(VLOOKUP(Tableau5[[#This Row],[Numéro]],TableauClass2025[],3,0),"")</f>
        <v>555</v>
      </c>
      <c r="T438" s="27" t="str">
        <f>IFERROR(VLOOKUP(Tableau5[[#This Row],[Numéro]],TableauCadre[],3,0),"")</f>
        <v/>
      </c>
      <c r="U438" s="1" t="str">
        <f>IFERROR(VLOOKUP(Tableau5[[#This Row],[Numéro]],TableauCadre[],4,0),"")</f>
        <v/>
      </c>
      <c r="V438" s="1" t="str">
        <f>IFERROR(VLOOKUP(Tableau5[[#This Row],[Numéro]],TableauCadre[],5,0),"")</f>
        <v/>
      </c>
      <c r="W438" s="1" t="str">
        <f>IFERROR(VLOOKUP(Tableau5[[#This Row],[Numéro]],TableauCadre[],6,0),"")</f>
        <v/>
      </c>
      <c r="X438" s="28" t="str">
        <f>IFERROR(VLOOKUP(Tableau5[[#This Row],[Numéro]],TableauCadre[],7,0),"")</f>
        <v/>
      </c>
    </row>
    <row r="439" spans="1:24" hidden="1" x14ac:dyDescent="0.25">
      <c r="A439" s="1" t="str">
        <f>IF(double!T436=0,"",double!T436)</f>
        <v>136508 I</v>
      </c>
      <c r="B439" s="1" t="str">
        <f>IF(Tableau5[[#This Row],[Numéro]]="","",double!U436)</f>
        <v>GODET GERARD</v>
      </c>
      <c r="C439" s="23" t="str">
        <f>double!V436</f>
        <v>11055 – BILLARD CLUB TOULOIS</v>
      </c>
      <c r="D439" s="27" t="str">
        <f>IFERROR(VLOOKUP(Tableau5[[#This Row],[Numéro]],TableauLibre[],3,0),"")</f>
        <v>R3</v>
      </c>
      <c r="E439" s="1">
        <f>IFERROR(VLOOKUP(Tableau5[[#This Row],[Numéro]],TableauLibre[],4,0),"")</f>
        <v>1</v>
      </c>
      <c r="F439" s="1">
        <f>IFERROR(VLOOKUP(Tableau5[[#This Row],[Numéro]],TableauLibre[],5,0),"")</f>
        <v>1.56</v>
      </c>
      <c r="G439" s="1">
        <f>IFERROR(VLOOKUP(Tableau5[[#This Row],[Numéro]],TableauLibre[],6,0),"")</f>
        <v>1.24</v>
      </c>
      <c r="H439" s="28">
        <f>IFERROR(VLOOKUP(Tableau5[[#This Row],[Numéro]],TableauLibre[],7,0),"")</f>
        <v>2022</v>
      </c>
      <c r="I439" s="27" t="str">
        <f>IFERROR(VLOOKUP(Tableau5[[#This Row],[Numéro]],TableauBande[],3,0),"")</f>
        <v>R2</v>
      </c>
      <c r="J439" s="1">
        <f>IFERROR(VLOOKUP(Tableau5[[#This Row],[Numéro]],TableauBande[],4,0),"")</f>
        <v>1</v>
      </c>
      <c r="K439" s="1">
        <f>IFERROR(VLOOKUP(Tableau5[[#This Row],[Numéro]],TableauBande[],5,0),"")</f>
        <v>0.51</v>
      </c>
      <c r="L439" s="1">
        <f>IFERROR(VLOOKUP(Tableau5[[#This Row],[Numéro]],TableauBande[],6,0),"")</f>
        <v>0.46</v>
      </c>
      <c r="M439" s="28">
        <f>IFERROR(VLOOKUP(Tableau5[[#This Row],[Numéro]],TableauBande[],7,0),"")</f>
        <v>2023</v>
      </c>
      <c r="N439" s="1" t="str">
        <f>IFERROR(VLOOKUP(Tableau5[[#This Row],[Numéro]],Tableau3Bandes[],3,0),"")</f>
        <v/>
      </c>
      <c r="O439" s="1" t="str">
        <f>IFERROR(VLOOKUP(Tableau5[[#This Row],[Numéro]],Tableau3Bandes[],4,0),"")</f>
        <v/>
      </c>
      <c r="P439" s="1" t="str">
        <f>IFERROR(VLOOKUP(Tableau5[[#This Row],[Numéro]],Tableau3Bandes[],5,0),"")</f>
        <v/>
      </c>
      <c r="Q439" s="1" t="str">
        <f>IFERROR(VLOOKUP(Tableau5[[#This Row],[Numéro]],Tableau3Bandes[],6,0),"")</f>
        <v/>
      </c>
      <c r="R439" s="1" t="str">
        <f>IFERROR(VLOOKUP(Tableau5[[#This Row],[Numéro]],Tableau3Bandes[],7,0),"")</f>
        <v/>
      </c>
      <c r="S439" s="28" t="str">
        <f>IFERROR(VLOOKUP(Tableau5[[#This Row],[Numéro]],TableauClass2025[],3,0),"")</f>
        <v/>
      </c>
      <c r="T439" s="27" t="str">
        <f>IFERROR(VLOOKUP(Tableau5[[#This Row],[Numéro]],TableauCadre[],3,0),"")</f>
        <v/>
      </c>
      <c r="U439" s="1" t="str">
        <f>IFERROR(VLOOKUP(Tableau5[[#This Row],[Numéro]],TableauCadre[],4,0),"")</f>
        <v/>
      </c>
      <c r="V439" s="1" t="str">
        <f>IFERROR(VLOOKUP(Tableau5[[#This Row],[Numéro]],TableauCadre[],5,0),"")</f>
        <v/>
      </c>
      <c r="W439" s="1" t="str">
        <f>IFERROR(VLOOKUP(Tableau5[[#This Row],[Numéro]],TableauCadre[],6,0),"")</f>
        <v/>
      </c>
      <c r="X439" s="28" t="str">
        <f>IFERROR(VLOOKUP(Tableau5[[#This Row],[Numéro]],TableauCadre[],7,0),"")</f>
        <v/>
      </c>
    </row>
    <row r="440" spans="1:24" hidden="1" x14ac:dyDescent="0.25">
      <c r="A440" s="1" t="str">
        <f>IF(double!T437=0,"",double!T437)</f>
        <v>101999 B</v>
      </c>
      <c r="B440" s="1" t="str">
        <f>IF(Tableau5[[#This Row],[Numéro]]="","",double!U437)</f>
        <v>GOEPFERT JEAN JACQUES</v>
      </c>
      <c r="C440" s="23" t="str">
        <f>double!V437</f>
        <v>01041 – COLMAR BILLARD CLUB 71</v>
      </c>
      <c r="D440" s="27" t="str">
        <f>IFERROR(VLOOKUP(Tableau5[[#This Row],[Numéro]],TableauLibre[],3,0),"")</f>
        <v>R2</v>
      </c>
      <c r="E440" s="1">
        <f>IFERROR(VLOOKUP(Tableau5[[#This Row],[Numéro]],TableauLibre[],4,0),"")</f>
        <v>1</v>
      </c>
      <c r="F440" s="1">
        <f>IFERROR(VLOOKUP(Tableau5[[#This Row],[Numéro]],TableauLibre[],5,0),"")</f>
        <v>2.9</v>
      </c>
      <c r="G440" s="1">
        <f>IFERROR(VLOOKUP(Tableau5[[#This Row],[Numéro]],TableauLibre[],6,0),"")</f>
        <v>2.3199999999999998</v>
      </c>
      <c r="H440" s="28">
        <f>IFERROR(VLOOKUP(Tableau5[[#This Row],[Numéro]],TableauLibre[],7,0),"")</f>
        <v>2019</v>
      </c>
      <c r="I440" s="27" t="str">
        <f>IFERROR(VLOOKUP(Tableau5[[#This Row],[Numéro]],TableauBande[],3,0),"")</f>
        <v>R1</v>
      </c>
      <c r="J440" s="1">
        <f>IFERROR(VLOOKUP(Tableau5[[#This Row],[Numéro]],TableauBande[],4,0),"")</f>
        <v>1</v>
      </c>
      <c r="K440" s="1">
        <f>IFERROR(VLOOKUP(Tableau5[[#This Row],[Numéro]],TableauBande[],5,0),"")</f>
        <v>1.51</v>
      </c>
      <c r="L440" s="1">
        <f>IFERROR(VLOOKUP(Tableau5[[#This Row],[Numéro]],TableauBande[],6,0),"")</f>
        <v>1.34</v>
      </c>
      <c r="M440" s="28">
        <f>IFERROR(VLOOKUP(Tableau5[[#This Row],[Numéro]],TableauBande[],7,0),"")</f>
        <v>2013</v>
      </c>
      <c r="N440" s="1" t="str">
        <f>IFERROR(VLOOKUP(Tableau5[[#This Row],[Numéro]],Tableau3Bandes[],3,0),"")</f>
        <v xml:space="preserve">R1 </v>
      </c>
      <c r="O440" s="1">
        <f>IFERROR(VLOOKUP(Tableau5[[#This Row],[Numéro]],Tableau3Bandes[],4,0),"")</f>
        <v>1</v>
      </c>
      <c r="P440" s="1">
        <f>IFERROR(VLOOKUP(Tableau5[[#This Row],[Numéro]],Tableau3Bandes[],5,0),"")</f>
        <v>0.36899999999999999</v>
      </c>
      <c r="Q440" s="1">
        <f>IFERROR(VLOOKUP(Tableau5[[#This Row],[Numéro]],Tableau3Bandes[],6,0),"")</f>
        <v>0.317</v>
      </c>
      <c r="R440" s="1">
        <f>IFERROR(VLOOKUP(Tableau5[[#This Row],[Numéro]],Tableau3Bandes[],7,0),"")</f>
        <v>2018</v>
      </c>
      <c r="S440" s="28" t="str">
        <f>IFERROR(VLOOKUP(Tableau5[[#This Row],[Numéro]],TableauClass2025[],3,0),"")</f>
        <v/>
      </c>
      <c r="T440" s="27" t="str">
        <f>IFERROR(VLOOKUP(Tableau5[[#This Row],[Numéro]],TableauCadre[],3,0),"")</f>
        <v xml:space="preserve">R1 </v>
      </c>
      <c r="U440" s="1">
        <f>IFERROR(VLOOKUP(Tableau5[[#This Row],[Numéro]],TableauCadre[],4,0),"")</f>
        <v>1</v>
      </c>
      <c r="V440" s="1">
        <f>IFERROR(VLOOKUP(Tableau5[[#This Row],[Numéro]],TableauCadre[],5,0),"")</f>
        <v>3.02</v>
      </c>
      <c r="W440" s="1">
        <f>IFERROR(VLOOKUP(Tableau5[[#This Row],[Numéro]],TableauCadre[],6,0),"")</f>
        <v>2.42</v>
      </c>
      <c r="X440" s="28">
        <f>IFERROR(VLOOKUP(Tableau5[[#This Row],[Numéro]],TableauCadre[],7,0),"")</f>
        <v>2013</v>
      </c>
    </row>
    <row r="441" spans="1:24" hidden="1" x14ac:dyDescent="0.25">
      <c r="A441" s="1" t="str">
        <f>IF(double!T438=0,"",double!T438)</f>
        <v>163829 A</v>
      </c>
      <c r="B441" s="1" t="str">
        <f>IF(Tableau5[[#This Row],[Numéro]]="","",double!U438)</f>
        <v>GOLE JEAN LOUIS</v>
      </c>
      <c r="C441" s="23" t="str">
        <f>double!V438</f>
        <v>11052 – BILLARD CLUB FRIGNICOURT</v>
      </c>
      <c r="D441" s="27" t="str">
        <f>IFERROR(VLOOKUP(Tableau5[[#This Row],[Numéro]],TableauLibre[],3,0),"")</f>
        <v>R4</v>
      </c>
      <c r="E441" s="1">
        <f>IFERROR(VLOOKUP(Tableau5[[#This Row],[Numéro]],TableauLibre[],4,0),"")</f>
        <v>1</v>
      </c>
      <c r="F441" s="1">
        <f>IFERROR(VLOOKUP(Tableau5[[#This Row],[Numéro]],TableauLibre[],5,0),"")</f>
        <v>0.46</v>
      </c>
      <c r="G441" s="1">
        <f>IFERROR(VLOOKUP(Tableau5[[#This Row],[Numéro]],TableauLibre[],6,0),"")</f>
        <v>0.37</v>
      </c>
      <c r="H441" s="28">
        <f>IFERROR(VLOOKUP(Tableau5[[#This Row],[Numéro]],TableauLibre[],7,0),"")</f>
        <v>2018</v>
      </c>
      <c r="I441" s="27" t="str">
        <f>IFERROR(VLOOKUP(Tableau5[[#This Row],[Numéro]],TableauBande[],3,0),"")</f>
        <v/>
      </c>
      <c r="J441" s="1" t="str">
        <f>IFERROR(VLOOKUP(Tableau5[[#This Row],[Numéro]],TableauBande[],4,0),"")</f>
        <v/>
      </c>
      <c r="K441" s="1" t="str">
        <f>IFERROR(VLOOKUP(Tableau5[[#This Row],[Numéro]],TableauBande[],5,0),"")</f>
        <v/>
      </c>
      <c r="L441" s="1" t="str">
        <f>IFERROR(VLOOKUP(Tableau5[[#This Row],[Numéro]],TableauBande[],6,0),"")</f>
        <v/>
      </c>
      <c r="M441" s="28" t="str">
        <f>IFERROR(VLOOKUP(Tableau5[[#This Row],[Numéro]],TableauBande[],7,0),"")</f>
        <v/>
      </c>
      <c r="N441" s="1" t="str">
        <f>IFERROR(VLOOKUP(Tableau5[[#This Row],[Numéro]],Tableau3Bandes[],3,0),"")</f>
        <v/>
      </c>
      <c r="O441" s="1" t="str">
        <f>IFERROR(VLOOKUP(Tableau5[[#This Row],[Numéro]],Tableau3Bandes[],4,0),"")</f>
        <v/>
      </c>
      <c r="P441" s="1" t="str">
        <f>IFERROR(VLOOKUP(Tableau5[[#This Row],[Numéro]],Tableau3Bandes[],5,0),"")</f>
        <v/>
      </c>
      <c r="Q441" s="1" t="str">
        <f>IFERROR(VLOOKUP(Tableau5[[#This Row],[Numéro]],Tableau3Bandes[],6,0),"")</f>
        <v/>
      </c>
      <c r="R441" s="1" t="str">
        <f>IFERROR(VLOOKUP(Tableau5[[#This Row],[Numéro]],Tableau3Bandes[],7,0),"")</f>
        <v/>
      </c>
      <c r="S441" s="28" t="str">
        <f>IFERROR(VLOOKUP(Tableau5[[#This Row],[Numéro]],TableauClass2025[],3,0),"")</f>
        <v/>
      </c>
      <c r="T441" s="27" t="str">
        <f>IFERROR(VLOOKUP(Tableau5[[#This Row],[Numéro]],TableauCadre[],3,0),"")</f>
        <v/>
      </c>
      <c r="U441" s="1" t="str">
        <f>IFERROR(VLOOKUP(Tableau5[[#This Row],[Numéro]],TableauCadre[],4,0),"")</f>
        <v/>
      </c>
      <c r="V441" s="1" t="str">
        <f>IFERROR(VLOOKUP(Tableau5[[#This Row],[Numéro]],TableauCadre[],5,0),"")</f>
        <v/>
      </c>
      <c r="W441" s="1" t="str">
        <f>IFERROR(VLOOKUP(Tableau5[[#This Row],[Numéro]],TableauCadre[],6,0),"")</f>
        <v/>
      </c>
      <c r="X441" s="28" t="str">
        <f>IFERROR(VLOOKUP(Tableau5[[#This Row],[Numéro]],TableauCadre[],7,0),"")</f>
        <v/>
      </c>
    </row>
    <row r="442" spans="1:24" x14ac:dyDescent="0.25">
      <c r="A442" s="1" t="str">
        <f>IF(double!T349=0,"",double!T349)</f>
        <v>015159 B</v>
      </c>
      <c r="B442" s="1" t="str">
        <f>IF(Tableau5[[#This Row],[Numéro]]="","",double!U349)</f>
        <v>FANK FRANCOIS</v>
      </c>
      <c r="C442" s="23" t="str">
        <f>double!V349</f>
        <v>11033 – BILLARD CLUB AUDUN VILLERUPT</v>
      </c>
      <c r="D442" s="27" t="str">
        <f>IFERROR(VLOOKUP(Tableau5[[#This Row],[Numéro]],TableauLibre[],3,0),"")</f>
        <v>R3</v>
      </c>
      <c r="E442" s="1">
        <f>IFERROR(VLOOKUP(Tableau5[[#This Row],[Numéro]],TableauLibre[],4,0),"")</f>
        <v>1</v>
      </c>
      <c r="F442" s="1">
        <f>IFERROR(VLOOKUP(Tableau5[[#This Row],[Numéro]],TableauLibre[],5,0),"")</f>
        <v>1.4</v>
      </c>
      <c r="G442" s="1">
        <f>IFERROR(VLOOKUP(Tableau5[[#This Row],[Numéro]],TableauLibre[],6,0),"")</f>
        <v>1.1200000000000001</v>
      </c>
      <c r="H442" s="28">
        <f>IFERROR(VLOOKUP(Tableau5[[#This Row],[Numéro]],TableauLibre[],7,0),"")</f>
        <v>2025</v>
      </c>
      <c r="I442" s="27" t="str">
        <f>IFERROR(VLOOKUP(Tableau5[[#This Row],[Numéro]],TableauBande[],3,0),"")</f>
        <v/>
      </c>
      <c r="J442" s="1" t="str">
        <f>IFERROR(VLOOKUP(Tableau5[[#This Row],[Numéro]],TableauBande[],4,0),"")</f>
        <v/>
      </c>
      <c r="K442" s="1" t="str">
        <f>IFERROR(VLOOKUP(Tableau5[[#This Row],[Numéro]],TableauBande[],5,0),"")</f>
        <v/>
      </c>
      <c r="L442" s="1" t="str">
        <f>IFERROR(VLOOKUP(Tableau5[[#This Row],[Numéro]],TableauBande[],6,0),"")</f>
        <v/>
      </c>
      <c r="M442" s="28" t="str">
        <f>IFERROR(VLOOKUP(Tableau5[[#This Row],[Numéro]],TableauBande[],7,0),"")</f>
        <v/>
      </c>
      <c r="N442" s="1" t="str">
        <f>IFERROR(VLOOKUP(Tableau5[[#This Row],[Numéro]],Tableau3Bandes[],3,0),"")</f>
        <v xml:space="preserve">R2 </v>
      </c>
      <c r="O442" s="1">
        <f>IFERROR(VLOOKUP(Tableau5[[#This Row],[Numéro]],Tableau3Bandes[],4,0),"")</f>
        <v>1</v>
      </c>
      <c r="P442" s="1">
        <f>IFERROR(VLOOKUP(Tableau5[[#This Row],[Numéro]],Tableau3Bandes[],5,0),"")</f>
        <v>0.127</v>
      </c>
      <c r="Q442" s="1">
        <f>IFERROR(VLOOKUP(Tableau5[[#This Row],[Numéro]],Tableau3Bandes[],6,0),"")</f>
        <v>0.11</v>
      </c>
      <c r="R442" s="1">
        <f>IFERROR(VLOOKUP(Tableau5[[#This Row],[Numéro]],Tableau3Bandes[],7,0),"")</f>
        <v>2025</v>
      </c>
      <c r="S442" s="28" t="str">
        <f>IFERROR(VLOOKUP(Tableau5[[#This Row],[Numéro]],TableauClass2025[],3,0),"")</f>
        <v/>
      </c>
      <c r="T442" s="27" t="str">
        <f>IFERROR(VLOOKUP(Tableau5[[#This Row],[Numéro]],TableauCadre[],3,0),"")</f>
        <v/>
      </c>
      <c r="U442" s="1" t="str">
        <f>IFERROR(VLOOKUP(Tableau5[[#This Row],[Numéro]],TableauCadre[],4,0),"")</f>
        <v/>
      </c>
      <c r="V442" s="1" t="str">
        <f>IFERROR(VLOOKUP(Tableau5[[#This Row],[Numéro]],TableauCadre[],5,0),"")</f>
        <v/>
      </c>
      <c r="W442" s="1" t="str">
        <f>IFERROR(VLOOKUP(Tableau5[[#This Row],[Numéro]],TableauCadre[],6,0),"")</f>
        <v/>
      </c>
      <c r="X442" s="28" t="str">
        <f>IFERROR(VLOOKUP(Tableau5[[#This Row],[Numéro]],TableauCadre[],7,0),"")</f>
        <v/>
      </c>
    </row>
    <row r="443" spans="1:24" hidden="1" x14ac:dyDescent="0.25">
      <c r="A443" s="1" t="str">
        <f>IF(double!T440=0,"",double!T440)</f>
        <v>156067 N</v>
      </c>
      <c r="B443" s="1" t="str">
        <f>IF(Tableau5[[#This Row],[Numéro]]="","",double!U440)</f>
        <v>GONORD ISABELLE</v>
      </c>
      <c r="C443" s="23" t="str">
        <f>double!V440</f>
        <v>11022 – ACADEMIE DE BILLARD SAINT-MAX / NANCY</v>
      </c>
      <c r="D443" s="27" t="str">
        <f>IFERROR(VLOOKUP(Tableau5[[#This Row],[Numéro]],TableauLibre[],3,0),"")</f>
        <v>R4</v>
      </c>
      <c r="E443" s="1">
        <f>IFERROR(VLOOKUP(Tableau5[[#This Row],[Numéro]],TableauLibre[],4,0),"")</f>
        <v>1</v>
      </c>
      <c r="F443" s="1">
        <f>IFERROR(VLOOKUP(Tableau5[[#This Row],[Numéro]],TableauLibre[],5,0),"")</f>
        <v>0.42</v>
      </c>
      <c r="G443" s="1">
        <f>IFERROR(VLOOKUP(Tableau5[[#This Row],[Numéro]],TableauLibre[],6,0),"")</f>
        <v>0.34</v>
      </c>
      <c r="H443" s="28">
        <f>IFERROR(VLOOKUP(Tableau5[[#This Row],[Numéro]],TableauLibre[],7,0),"")</f>
        <v>2018</v>
      </c>
      <c r="I443" s="27" t="str">
        <f>IFERROR(VLOOKUP(Tableau5[[#This Row],[Numéro]],TableauBande[],3,0),"")</f>
        <v/>
      </c>
      <c r="J443" s="1" t="str">
        <f>IFERROR(VLOOKUP(Tableau5[[#This Row],[Numéro]],TableauBande[],4,0),"")</f>
        <v/>
      </c>
      <c r="K443" s="1" t="str">
        <f>IFERROR(VLOOKUP(Tableau5[[#This Row],[Numéro]],TableauBande[],5,0),"")</f>
        <v/>
      </c>
      <c r="L443" s="1" t="str">
        <f>IFERROR(VLOOKUP(Tableau5[[#This Row],[Numéro]],TableauBande[],6,0),"")</f>
        <v/>
      </c>
      <c r="M443" s="28" t="str">
        <f>IFERROR(VLOOKUP(Tableau5[[#This Row],[Numéro]],TableauBande[],7,0),"")</f>
        <v/>
      </c>
      <c r="N443" s="1" t="str">
        <f>IFERROR(VLOOKUP(Tableau5[[#This Row],[Numéro]],Tableau3Bandes[],3,0),"")</f>
        <v/>
      </c>
      <c r="O443" s="1" t="str">
        <f>IFERROR(VLOOKUP(Tableau5[[#This Row],[Numéro]],Tableau3Bandes[],4,0),"")</f>
        <v/>
      </c>
      <c r="P443" s="1" t="str">
        <f>IFERROR(VLOOKUP(Tableau5[[#This Row],[Numéro]],Tableau3Bandes[],5,0),"")</f>
        <v/>
      </c>
      <c r="Q443" s="1" t="str">
        <f>IFERROR(VLOOKUP(Tableau5[[#This Row],[Numéro]],Tableau3Bandes[],6,0),"")</f>
        <v/>
      </c>
      <c r="R443" s="1" t="str">
        <f>IFERROR(VLOOKUP(Tableau5[[#This Row],[Numéro]],Tableau3Bandes[],7,0),"")</f>
        <v/>
      </c>
      <c r="S443" s="28" t="str">
        <f>IFERROR(VLOOKUP(Tableau5[[#This Row],[Numéro]],TableauClass2025[],3,0),"")</f>
        <v/>
      </c>
      <c r="T443" s="27" t="str">
        <f>IFERROR(VLOOKUP(Tableau5[[#This Row],[Numéro]],TableauCadre[],3,0),"")</f>
        <v/>
      </c>
      <c r="U443" s="1" t="str">
        <f>IFERROR(VLOOKUP(Tableau5[[#This Row],[Numéro]],TableauCadre[],4,0),"")</f>
        <v/>
      </c>
      <c r="V443" s="1" t="str">
        <f>IFERROR(VLOOKUP(Tableau5[[#This Row],[Numéro]],TableauCadre[],5,0),"")</f>
        <v/>
      </c>
      <c r="W443" s="1" t="str">
        <f>IFERROR(VLOOKUP(Tableau5[[#This Row],[Numéro]],TableauCadre[],6,0),"")</f>
        <v/>
      </c>
      <c r="X443" s="28" t="str">
        <f>IFERROR(VLOOKUP(Tableau5[[#This Row],[Numéro]],TableauCadre[],7,0),"")</f>
        <v/>
      </c>
    </row>
    <row r="444" spans="1:24" hidden="1" x14ac:dyDescent="0.25">
      <c r="A444" s="1" t="str">
        <f>IF(double!T441=0,"",double!T441)</f>
        <v>147614 A</v>
      </c>
      <c r="B444" s="1" t="str">
        <f>IF(Tableau5[[#This Row],[Numéro]]="","",double!U441)</f>
        <v>GONTHIER STEWEN</v>
      </c>
      <c r="C444" s="23" t="str">
        <f>double!V441</f>
        <v>05028 – BILLARD CLUB DE MARIGNY ST FLAVY</v>
      </c>
      <c r="D444" s="27" t="str">
        <f>IFERROR(VLOOKUP(Tableau5[[#This Row],[Numéro]],TableauLibre[],3,0),"")</f>
        <v>R4</v>
      </c>
      <c r="E444" s="1">
        <f>IFERROR(VLOOKUP(Tableau5[[#This Row],[Numéro]],TableauLibre[],4,0),"")</f>
        <v>1</v>
      </c>
      <c r="F444" s="1">
        <f>IFERROR(VLOOKUP(Tableau5[[#This Row],[Numéro]],TableauLibre[],5,0),"")</f>
        <v>0.44</v>
      </c>
      <c r="G444" s="1">
        <f>IFERROR(VLOOKUP(Tableau5[[#This Row],[Numéro]],TableauLibre[],6,0),"")</f>
        <v>0.35</v>
      </c>
      <c r="H444" s="28">
        <f>IFERROR(VLOOKUP(Tableau5[[#This Row],[Numéro]],TableauLibre[],7,0),"")</f>
        <v>2013</v>
      </c>
      <c r="I444" s="27" t="str">
        <f>IFERROR(VLOOKUP(Tableau5[[#This Row],[Numéro]],TableauBande[],3,0),"")</f>
        <v/>
      </c>
      <c r="J444" s="1" t="str">
        <f>IFERROR(VLOOKUP(Tableau5[[#This Row],[Numéro]],TableauBande[],4,0),"")</f>
        <v/>
      </c>
      <c r="K444" s="1" t="str">
        <f>IFERROR(VLOOKUP(Tableau5[[#This Row],[Numéro]],TableauBande[],5,0),"")</f>
        <v/>
      </c>
      <c r="L444" s="1" t="str">
        <f>IFERROR(VLOOKUP(Tableau5[[#This Row],[Numéro]],TableauBande[],6,0),"")</f>
        <v/>
      </c>
      <c r="M444" s="28" t="str">
        <f>IFERROR(VLOOKUP(Tableau5[[#This Row],[Numéro]],TableauBande[],7,0),"")</f>
        <v/>
      </c>
      <c r="N444" s="1" t="str">
        <f>IFERROR(VLOOKUP(Tableau5[[#This Row],[Numéro]],Tableau3Bandes[],3,0),"")</f>
        <v/>
      </c>
      <c r="O444" s="1" t="str">
        <f>IFERROR(VLOOKUP(Tableau5[[#This Row],[Numéro]],Tableau3Bandes[],4,0),"")</f>
        <v/>
      </c>
      <c r="P444" s="1" t="str">
        <f>IFERROR(VLOOKUP(Tableau5[[#This Row],[Numéro]],Tableau3Bandes[],5,0),"")</f>
        <v/>
      </c>
      <c r="Q444" s="1" t="str">
        <f>IFERROR(VLOOKUP(Tableau5[[#This Row],[Numéro]],Tableau3Bandes[],6,0),"")</f>
        <v/>
      </c>
      <c r="R444" s="1" t="str">
        <f>IFERROR(VLOOKUP(Tableau5[[#This Row],[Numéro]],Tableau3Bandes[],7,0),"")</f>
        <v/>
      </c>
      <c r="S444" s="28" t="str">
        <f>IFERROR(VLOOKUP(Tableau5[[#This Row],[Numéro]],TableauClass2025[],3,0),"")</f>
        <v/>
      </c>
      <c r="T444" s="27" t="str">
        <f>IFERROR(VLOOKUP(Tableau5[[#This Row],[Numéro]],TableauCadre[],3,0),"")</f>
        <v/>
      </c>
      <c r="U444" s="1" t="str">
        <f>IFERROR(VLOOKUP(Tableau5[[#This Row],[Numéro]],TableauCadre[],4,0),"")</f>
        <v/>
      </c>
      <c r="V444" s="1" t="str">
        <f>IFERROR(VLOOKUP(Tableau5[[#This Row],[Numéro]],TableauCadre[],5,0),"")</f>
        <v/>
      </c>
      <c r="W444" s="1" t="str">
        <f>IFERROR(VLOOKUP(Tableau5[[#This Row],[Numéro]],TableauCadre[],6,0),"")</f>
        <v/>
      </c>
      <c r="X444" s="28" t="str">
        <f>IFERROR(VLOOKUP(Tableau5[[#This Row],[Numéro]],TableauCadre[],7,0),"")</f>
        <v/>
      </c>
    </row>
    <row r="445" spans="1:24" hidden="1" x14ac:dyDescent="0.25">
      <c r="A445" s="1" t="str">
        <f>IF(double!T442=0,"",double!T442)</f>
        <v>106404 M</v>
      </c>
      <c r="B445" s="1" t="str">
        <f>IF(Tableau5[[#This Row],[Numéro]]="","",double!U442)</f>
        <v>GONZALEZ MAX</v>
      </c>
      <c r="C445" s="23" t="str">
        <f>double!V442</f>
        <v>11051 – BILLARD CLUB BARISIEN</v>
      </c>
      <c r="D445" s="27" t="str">
        <f>IFERROR(VLOOKUP(Tableau5[[#This Row],[Numéro]],TableauLibre[],3,0),"")</f>
        <v>R3</v>
      </c>
      <c r="E445" s="1">
        <f>IFERROR(VLOOKUP(Tableau5[[#This Row],[Numéro]],TableauLibre[],4,0),"")</f>
        <v>1</v>
      </c>
      <c r="F445" s="1">
        <f>IFERROR(VLOOKUP(Tableau5[[#This Row],[Numéro]],TableauLibre[],5,0),"")</f>
        <v>1.68</v>
      </c>
      <c r="G445" s="1">
        <f>IFERROR(VLOOKUP(Tableau5[[#This Row],[Numéro]],TableauLibre[],6,0),"")</f>
        <v>1.35</v>
      </c>
      <c r="H445" s="28">
        <f>IFERROR(VLOOKUP(Tableau5[[#This Row],[Numéro]],TableauLibre[],7,0),"")</f>
        <v>2025</v>
      </c>
      <c r="I445" s="27" t="str">
        <f>IFERROR(VLOOKUP(Tableau5[[#This Row],[Numéro]],TableauBande[],3,0),"")</f>
        <v xml:space="preserve">R2 </v>
      </c>
      <c r="J445" s="1">
        <f>IFERROR(VLOOKUP(Tableau5[[#This Row],[Numéro]],TableauBande[],4,0),"")</f>
        <v>1</v>
      </c>
      <c r="K445" s="1">
        <f>IFERROR(VLOOKUP(Tableau5[[#This Row],[Numéro]],TableauBande[],5,0),"")</f>
        <v>1.04</v>
      </c>
      <c r="L445" s="1">
        <f>IFERROR(VLOOKUP(Tableau5[[#This Row],[Numéro]],TableauBande[],6,0),"")</f>
        <v>0.93</v>
      </c>
      <c r="M445" s="28">
        <f>IFERROR(VLOOKUP(Tableau5[[#This Row],[Numéro]],TableauBande[],7,0),"")</f>
        <v>2025</v>
      </c>
      <c r="N445" s="1" t="str">
        <f>IFERROR(VLOOKUP(Tableau5[[#This Row],[Numéro]],Tableau3Bandes[],3,0),"")</f>
        <v>R1</v>
      </c>
      <c r="O445" s="1">
        <f>IFERROR(VLOOKUP(Tableau5[[#This Row],[Numéro]],Tableau3Bandes[],4,0),"")</f>
        <v>1</v>
      </c>
      <c r="P445" s="1">
        <f>IFERROR(VLOOKUP(Tableau5[[#This Row],[Numéro]],Tableau3Bandes[],5,0),"")</f>
        <v>0.26400000000000001</v>
      </c>
      <c r="Q445" s="1">
        <f>IFERROR(VLOOKUP(Tableau5[[#This Row],[Numéro]],Tableau3Bandes[],6,0),"")</f>
        <v>0.22700000000000001</v>
      </c>
      <c r="R445" s="1">
        <f>IFERROR(VLOOKUP(Tableau5[[#This Row],[Numéro]],Tableau3Bandes[],7,0),"")</f>
        <v>2025</v>
      </c>
      <c r="S445" s="28">
        <f>IFERROR(VLOOKUP(Tableau5[[#This Row],[Numéro]],TableauClass2025[],3,0),"")</f>
        <v>248</v>
      </c>
      <c r="T445" s="27" t="str">
        <f>IFERROR(VLOOKUP(Tableau5[[#This Row],[Numéro]],TableauCadre[],3,0),"")</f>
        <v/>
      </c>
      <c r="U445" s="1" t="str">
        <f>IFERROR(VLOOKUP(Tableau5[[#This Row],[Numéro]],TableauCadre[],4,0),"")</f>
        <v/>
      </c>
      <c r="V445" s="1" t="str">
        <f>IFERROR(VLOOKUP(Tableau5[[#This Row],[Numéro]],TableauCadre[],5,0),"")</f>
        <v/>
      </c>
      <c r="W445" s="1" t="str">
        <f>IFERROR(VLOOKUP(Tableau5[[#This Row],[Numéro]],TableauCadre[],6,0),"")</f>
        <v/>
      </c>
      <c r="X445" s="28" t="str">
        <f>IFERROR(VLOOKUP(Tableau5[[#This Row],[Numéro]],TableauCadre[],7,0),"")</f>
        <v/>
      </c>
    </row>
    <row r="446" spans="1:24" hidden="1" x14ac:dyDescent="0.25">
      <c r="A446" s="1" t="str">
        <f>IF(double!T443=0,"",double!T443)</f>
        <v>143770 Q</v>
      </c>
      <c r="B446" s="1" t="str">
        <f>IF(Tableau5[[#This Row],[Numéro]]="","",double!U443)</f>
        <v>GOSSET NORBERT</v>
      </c>
      <c r="C446" s="23" t="str">
        <f>double!V443</f>
        <v>05043 – ACAD. TAPIS VERT DE REIMS</v>
      </c>
      <c r="D446" s="27" t="str">
        <f>IFERROR(VLOOKUP(Tableau5[[#This Row],[Numéro]],TableauLibre[],3,0),"")</f>
        <v>R3</v>
      </c>
      <c r="E446" s="1">
        <f>IFERROR(VLOOKUP(Tableau5[[#This Row],[Numéro]],TableauLibre[],4,0),"")</f>
        <v>1</v>
      </c>
      <c r="F446" s="1">
        <f>IFERROR(VLOOKUP(Tableau5[[#This Row],[Numéro]],TableauLibre[],5,0),"")</f>
        <v>1.2</v>
      </c>
      <c r="G446" s="1">
        <f>IFERROR(VLOOKUP(Tableau5[[#This Row],[Numéro]],TableauLibre[],6,0),"")</f>
        <v>0.96</v>
      </c>
      <c r="H446" s="28">
        <f>IFERROR(VLOOKUP(Tableau5[[#This Row],[Numéro]],TableauLibre[],7,0),"")</f>
        <v>2022</v>
      </c>
      <c r="I446" s="27" t="str">
        <f>IFERROR(VLOOKUP(Tableau5[[#This Row],[Numéro]],TableauBande[],3,0),"")</f>
        <v/>
      </c>
      <c r="J446" s="1" t="str">
        <f>IFERROR(VLOOKUP(Tableau5[[#This Row],[Numéro]],TableauBande[],4,0),"")</f>
        <v/>
      </c>
      <c r="K446" s="1" t="str">
        <f>IFERROR(VLOOKUP(Tableau5[[#This Row],[Numéro]],TableauBande[],5,0),"")</f>
        <v/>
      </c>
      <c r="L446" s="1" t="str">
        <f>IFERROR(VLOOKUP(Tableau5[[#This Row],[Numéro]],TableauBande[],6,0),"")</f>
        <v/>
      </c>
      <c r="M446" s="28" t="str">
        <f>IFERROR(VLOOKUP(Tableau5[[#This Row],[Numéro]],TableauBande[],7,0),"")</f>
        <v/>
      </c>
      <c r="N446" s="1" t="str">
        <f>IFERROR(VLOOKUP(Tableau5[[#This Row],[Numéro]],Tableau3Bandes[],3,0),"")</f>
        <v/>
      </c>
      <c r="O446" s="1" t="str">
        <f>IFERROR(VLOOKUP(Tableau5[[#This Row],[Numéro]],Tableau3Bandes[],4,0),"")</f>
        <v/>
      </c>
      <c r="P446" s="1" t="str">
        <f>IFERROR(VLOOKUP(Tableau5[[#This Row],[Numéro]],Tableau3Bandes[],5,0),"")</f>
        <v/>
      </c>
      <c r="Q446" s="1" t="str">
        <f>IFERROR(VLOOKUP(Tableau5[[#This Row],[Numéro]],Tableau3Bandes[],6,0),"")</f>
        <v/>
      </c>
      <c r="R446" s="1" t="str">
        <f>IFERROR(VLOOKUP(Tableau5[[#This Row],[Numéro]],Tableau3Bandes[],7,0),"")</f>
        <v/>
      </c>
      <c r="S446" s="28" t="str">
        <f>IFERROR(VLOOKUP(Tableau5[[#This Row],[Numéro]],TableauClass2025[],3,0),"")</f>
        <v/>
      </c>
      <c r="T446" s="27" t="str">
        <f>IFERROR(VLOOKUP(Tableau5[[#This Row],[Numéro]],TableauCadre[],3,0),"")</f>
        <v/>
      </c>
      <c r="U446" s="1" t="str">
        <f>IFERROR(VLOOKUP(Tableau5[[#This Row],[Numéro]],TableauCadre[],4,0),"")</f>
        <v/>
      </c>
      <c r="V446" s="1" t="str">
        <f>IFERROR(VLOOKUP(Tableau5[[#This Row],[Numéro]],TableauCadre[],5,0),"")</f>
        <v/>
      </c>
      <c r="W446" s="1" t="str">
        <f>IFERROR(VLOOKUP(Tableau5[[#This Row],[Numéro]],TableauCadre[],6,0),"")</f>
        <v/>
      </c>
      <c r="X446" s="28" t="str">
        <f>IFERROR(VLOOKUP(Tableau5[[#This Row],[Numéro]],TableauCadre[],7,0),"")</f>
        <v/>
      </c>
    </row>
    <row r="447" spans="1:24" hidden="1" x14ac:dyDescent="0.25">
      <c r="A447" s="1" t="str">
        <f>IF(double!T444=0,"",double!T444)</f>
        <v>172652 Q</v>
      </c>
      <c r="B447" s="1" t="str">
        <f>IF(Tableau5[[#This Row],[Numéro]]="","",double!U444)</f>
        <v>GOUDOT PIERRE</v>
      </c>
      <c r="C447" s="23" t="str">
        <f>double!V444</f>
        <v>11055 – BILLARD CLUB TOULOIS</v>
      </c>
      <c r="D447" s="27" t="str">
        <f>IFERROR(VLOOKUP(Tableau5[[#This Row],[Numéro]],TableauLibre[],3,0),"")</f>
        <v>R4</v>
      </c>
      <c r="E447" s="1">
        <f>IFERROR(VLOOKUP(Tableau5[[#This Row],[Numéro]],TableauLibre[],4,0),"")</f>
        <v>1</v>
      </c>
      <c r="F447" s="1">
        <f>IFERROR(VLOOKUP(Tableau5[[#This Row],[Numéro]],TableauLibre[],5,0),"")</f>
        <v>0.72</v>
      </c>
      <c r="G447" s="1">
        <f>IFERROR(VLOOKUP(Tableau5[[#This Row],[Numéro]],TableauLibre[],6,0),"")</f>
        <v>0.56999999999999995</v>
      </c>
      <c r="H447" s="28">
        <f>IFERROR(VLOOKUP(Tableau5[[#This Row],[Numéro]],TableauLibre[],7,0),"")</f>
        <v>2024</v>
      </c>
      <c r="I447" s="27" t="str">
        <f>IFERROR(VLOOKUP(Tableau5[[#This Row],[Numéro]],TableauBande[],3,0),"")</f>
        <v/>
      </c>
      <c r="J447" s="1" t="str">
        <f>IFERROR(VLOOKUP(Tableau5[[#This Row],[Numéro]],TableauBande[],4,0),"")</f>
        <v/>
      </c>
      <c r="K447" s="1" t="str">
        <f>IFERROR(VLOOKUP(Tableau5[[#This Row],[Numéro]],TableauBande[],5,0),"")</f>
        <v/>
      </c>
      <c r="L447" s="1" t="str">
        <f>IFERROR(VLOOKUP(Tableau5[[#This Row],[Numéro]],TableauBande[],6,0),"")</f>
        <v/>
      </c>
      <c r="M447" s="28" t="str">
        <f>IFERROR(VLOOKUP(Tableau5[[#This Row],[Numéro]],TableauBande[],7,0),"")</f>
        <v/>
      </c>
      <c r="N447" s="1" t="str">
        <f>IFERROR(VLOOKUP(Tableau5[[#This Row],[Numéro]],Tableau3Bandes[],3,0),"")</f>
        <v/>
      </c>
      <c r="O447" s="1" t="str">
        <f>IFERROR(VLOOKUP(Tableau5[[#This Row],[Numéro]],Tableau3Bandes[],4,0),"")</f>
        <v/>
      </c>
      <c r="P447" s="1" t="str">
        <f>IFERROR(VLOOKUP(Tableau5[[#This Row],[Numéro]],Tableau3Bandes[],5,0),"")</f>
        <v/>
      </c>
      <c r="Q447" s="1" t="str">
        <f>IFERROR(VLOOKUP(Tableau5[[#This Row],[Numéro]],Tableau3Bandes[],6,0),"")</f>
        <v/>
      </c>
      <c r="R447" s="1" t="str">
        <f>IFERROR(VLOOKUP(Tableau5[[#This Row],[Numéro]],Tableau3Bandes[],7,0),"")</f>
        <v/>
      </c>
      <c r="S447" s="28" t="str">
        <f>IFERROR(VLOOKUP(Tableau5[[#This Row],[Numéro]],TableauClass2025[],3,0),"")</f>
        <v/>
      </c>
      <c r="T447" s="27" t="str">
        <f>IFERROR(VLOOKUP(Tableau5[[#This Row],[Numéro]],TableauCadre[],3,0),"")</f>
        <v/>
      </c>
      <c r="U447" s="1" t="str">
        <f>IFERROR(VLOOKUP(Tableau5[[#This Row],[Numéro]],TableauCadre[],4,0),"")</f>
        <v/>
      </c>
      <c r="V447" s="1" t="str">
        <f>IFERROR(VLOOKUP(Tableau5[[#This Row],[Numéro]],TableauCadre[],5,0),"")</f>
        <v/>
      </c>
      <c r="W447" s="1" t="str">
        <f>IFERROR(VLOOKUP(Tableau5[[#This Row],[Numéro]],TableauCadre[],6,0),"")</f>
        <v/>
      </c>
      <c r="X447" s="28" t="str">
        <f>IFERROR(VLOOKUP(Tableau5[[#This Row],[Numéro]],TableauCadre[],7,0),"")</f>
        <v/>
      </c>
    </row>
    <row r="448" spans="1:24" hidden="1" x14ac:dyDescent="0.25">
      <c r="A448" s="1" t="str">
        <f>IF(double!T445=0,"",double!T445)</f>
        <v>015181 X</v>
      </c>
      <c r="B448" s="1" t="str">
        <f>IF(Tableau5[[#This Row],[Numéro]]="","",double!U445)</f>
        <v>GOULLET DANIEL</v>
      </c>
      <c r="C448" s="23" t="str">
        <f>double!V445</f>
        <v>11051 – BILLARD CLUB BARISIEN</v>
      </c>
      <c r="D448" s="27" t="str">
        <f>IFERROR(VLOOKUP(Tableau5[[#This Row],[Numéro]],TableauLibre[],3,0),"")</f>
        <v xml:space="preserve">R4 </v>
      </c>
      <c r="E448" s="1">
        <f>IFERROR(VLOOKUP(Tableau5[[#This Row],[Numéro]],TableauLibre[],4,0),"")</f>
        <v>1</v>
      </c>
      <c r="F448" s="1">
        <f>IFERROR(VLOOKUP(Tableau5[[#This Row],[Numéro]],TableauLibre[],5,0),"")</f>
        <v>1.1399999999999999</v>
      </c>
      <c r="G448" s="1">
        <f>IFERROR(VLOOKUP(Tableau5[[#This Row],[Numéro]],TableauLibre[],6,0),"")</f>
        <v>0.91</v>
      </c>
      <c r="H448" s="28">
        <f>IFERROR(VLOOKUP(Tableau5[[#This Row],[Numéro]],TableauLibre[],7,0),"")</f>
        <v>2025</v>
      </c>
      <c r="I448" s="27" t="str">
        <f>IFERROR(VLOOKUP(Tableau5[[#This Row],[Numéro]],TableauBande[],3,0),"")</f>
        <v/>
      </c>
      <c r="J448" s="1" t="str">
        <f>IFERROR(VLOOKUP(Tableau5[[#This Row],[Numéro]],TableauBande[],4,0),"")</f>
        <v/>
      </c>
      <c r="K448" s="1" t="str">
        <f>IFERROR(VLOOKUP(Tableau5[[#This Row],[Numéro]],TableauBande[],5,0),"")</f>
        <v/>
      </c>
      <c r="L448" s="1" t="str">
        <f>IFERROR(VLOOKUP(Tableau5[[#This Row],[Numéro]],TableauBande[],6,0),"")</f>
        <v/>
      </c>
      <c r="M448" s="28" t="str">
        <f>IFERROR(VLOOKUP(Tableau5[[#This Row],[Numéro]],TableauBande[],7,0),"")</f>
        <v/>
      </c>
      <c r="N448" s="1" t="str">
        <f>IFERROR(VLOOKUP(Tableau5[[#This Row],[Numéro]],Tableau3Bandes[],3,0),"")</f>
        <v/>
      </c>
      <c r="O448" s="1" t="str">
        <f>IFERROR(VLOOKUP(Tableau5[[#This Row],[Numéro]],Tableau3Bandes[],4,0),"")</f>
        <v/>
      </c>
      <c r="P448" s="1" t="str">
        <f>IFERROR(VLOOKUP(Tableau5[[#This Row],[Numéro]],Tableau3Bandes[],5,0),"")</f>
        <v/>
      </c>
      <c r="Q448" s="1" t="str">
        <f>IFERROR(VLOOKUP(Tableau5[[#This Row],[Numéro]],Tableau3Bandes[],6,0),"")</f>
        <v/>
      </c>
      <c r="R448" s="1" t="str">
        <f>IFERROR(VLOOKUP(Tableau5[[#This Row],[Numéro]],Tableau3Bandes[],7,0),"")</f>
        <v/>
      </c>
      <c r="S448" s="28" t="str">
        <f>IFERROR(VLOOKUP(Tableau5[[#This Row],[Numéro]],TableauClass2025[],3,0),"")</f>
        <v/>
      </c>
      <c r="T448" s="27" t="str">
        <f>IFERROR(VLOOKUP(Tableau5[[#This Row],[Numéro]],TableauCadre[],3,0),"")</f>
        <v/>
      </c>
      <c r="U448" s="1" t="str">
        <f>IFERROR(VLOOKUP(Tableau5[[#This Row],[Numéro]],TableauCadre[],4,0),"")</f>
        <v/>
      </c>
      <c r="V448" s="1" t="str">
        <f>IFERROR(VLOOKUP(Tableau5[[#This Row],[Numéro]],TableauCadre[],5,0),"")</f>
        <v/>
      </c>
      <c r="W448" s="1" t="str">
        <f>IFERROR(VLOOKUP(Tableau5[[#This Row],[Numéro]],TableauCadre[],6,0),"")</f>
        <v/>
      </c>
      <c r="X448" s="28" t="str">
        <f>IFERROR(VLOOKUP(Tableau5[[#This Row],[Numéro]],TableauCadre[],7,0),"")</f>
        <v/>
      </c>
    </row>
    <row r="449" spans="1:24" hidden="1" x14ac:dyDescent="0.25">
      <c r="A449" s="1" t="str">
        <f>IF(double!T446=0,"",double!T446)</f>
        <v>160410 J</v>
      </c>
      <c r="B449" s="1" t="str">
        <f>IF(Tableau5[[#This Row],[Numéro]]="","",double!U446)</f>
        <v>GOUSSOT MICHEL</v>
      </c>
      <c r="C449" s="23" t="str">
        <f>double!V446</f>
        <v>11029 – BILLARD CLUB MUSSIPONTAIN</v>
      </c>
      <c r="D449" s="27" t="str">
        <f>IFERROR(VLOOKUP(Tableau5[[#This Row],[Numéro]],TableauLibre[],3,0),"")</f>
        <v xml:space="preserve">R3 </v>
      </c>
      <c r="E449" s="1">
        <f>IFERROR(VLOOKUP(Tableau5[[#This Row],[Numéro]],TableauLibre[],4,0),"")</f>
        <v>1</v>
      </c>
      <c r="F449" s="1">
        <f>IFERROR(VLOOKUP(Tableau5[[#This Row],[Numéro]],TableauLibre[],5,0),"")</f>
        <v>2.2200000000000002</v>
      </c>
      <c r="G449" s="1">
        <f>IFERROR(VLOOKUP(Tableau5[[#This Row],[Numéro]],TableauLibre[],6,0),"")</f>
        <v>1.78</v>
      </c>
      <c r="H449" s="28">
        <f>IFERROR(VLOOKUP(Tableau5[[#This Row],[Numéro]],TableauLibre[],7,0),"")</f>
        <v>2022</v>
      </c>
      <c r="I449" s="27" t="str">
        <f>IFERROR(VLOOKUP(Tableau5[[#This Row],[Numéro]],TableauBande[],3,0),"")</f>
        <v>R1</v>
      </c>
      <c r="J449" s="1">
        <f>IFERROR(VLOOKUP(Tableau5[[#This Row],[Numéro]],TableauBande[],4,0),"")</f>
        <v>1</v>
      </c>
      <c r="K449" s="1">
        <f>IFERROR(VLOOKUP(Tableau5[[#This Row],[Numéro]],TableauBande[],5,0),"")</f>
        <v>1.38</v>
      </c>
      <c r="L449" s="1">
        <f>IFERROR(VLOOKUP(Tableau5[[#This Row],[Numéro]],TableauBande[],6,0),"")</f>
        <v>1.23</v>
      </c>
      <c r="M449" s="28">
        <f>IFERROR(VLOOKUP(Tableau5[[#This Row],[Numéro]],TableauBande[],7,0),"")</f>
        <v>2022</v>
      </c>
      <c r="N449" s="1" t="str">
        <f>IFERROR(VLOOKUP(Tableau5[[#This Row],[Numéro]],Tableau3Bandes[],3,0),"")</f>
        <v/>
      </c>
      <c r="O449" s="1" t="str">
        <f>IFERROR(VLOOKUP(Tableau5[[#This Row],[Numéro]],Tableau3Bandes[],4,0),"")</f>
        <v/>
      </c>
      <c r="P449" s="1" t="str">
        <f>IFERROR(VLOOKUP(Tableau5[[#This Row],[Numéro]],Tableau3Bandes[],5,0),"")</f>
        <v/>
      </c>
      <c r="Q449" s="1" t="str">
        <f>IFERROR(VLOOKUP(Tableau5[[#This Row],[Numéro]],Tableau3Bandes[],6,0),"")</f>
        <v/>
      </c>
      <c r="R449" s="1" t="str">
        <f>IFERROR(VLOOKUP(Tableau5[[#This Row],[Numéro]],Tableau3Bandes[],7,0),"")</f>
        <v/>
      </c>
      <c r="S449" s="28" t="str">
        <f>IFERROR(VLOOKUP(Tableau5[[#This Row],[Numéro]],TableauClass2025[],3,0),"")</f>
        <v/>
      </c>
      <c r="T449" s="27" t="str">
        <f>IFERROR(VLOOKUP(Tableau5[[#This Row],[Numéro]],TableauCadre[],3,0),"")</f>
        <v/>
      </c>
      <c r="U449" s="1" t="str">
        <f>IFERROR(VLOOKUP(Tableau5[[#This Row],[Numéro]],TableauCadre[],4,0),"")</f>
        <v/>
      </c>
      <c r="V449" s="1" t="str">
        <f>IFERROR(VLOOKUP(Tableau5[[#This Row],[Numéro]],TableauCadre[],5,0),"")</f>
        <v/>
      </c>
      <c r="W449" s="1" t="str">
        <f>IFERROR(VLOOKUP(Tableau5[[#This Row],[Numéro]],TableauCadre[],6,0),"")</f>
        <v/>
      </c>
      <c r="X449" s="28" t="str">
        <f>IFERROR(VLOOKUP(Tableau5[[#This Row],[Numéro]],TableauCadre[],7,0),"")</f>
        <v/>
      </c>
    </row>
    <row r="450" spans="1:24" x14ac:dyDescent="0.25">
      <c r="A450" s="1" t="str">
        <f>IF(double!T351=0,"",double!T351)</f>
        <v>014807 N</v>
      </c>
      <c r="B450" s="1" t="str">
        <f>IF(Tableau5[[#This Row],[Numéro]]="","",double!U351)</f>
        <v>FEDERICI JEAN</v>
      </c>
      <c r="C450" s="23" t="str">
        <f>double!V351</f>
        <v>11003 – BILLARD CLUB BAN SAINT MARTIN</v>
      </c>
      <c r="D450" s="27" t="str">
        <f>IFERROR(VLOOKUP(Tableau5[[#This Row],[Numéro]],TableauLibre[],3,0),"")</f>
        <v>R3</v>
      </c>
      <c r="E450" s="1">
        <f>IFERROR(VLOOKUP(Tableau5[[#This Row],[Numéro]],TableauLibre[],4,0),"")</f>
        <v>1</v>
      </c>
      <c r="F450" s="1">
        <f>IFERROR(VLOOKUP(Tableau5[[#This Row],[Numéro]],TableauLibre[],5,0),"")</f>
        <v>1.57</v>
      </c>
      <c r="G450" s="1">
        <f>IFERROR(VLOOKUP(Tableau5[[#This Row],[Numéro]],TableauLibre[],6,0),"")</f>
        <v>1.25</v>
      </c>
      <c r="H450" s="28">
        <f>IFERROR(VLOOKUP(Tableau5[[#This Row],[Numéro]],TableauLibre[],7,0),"")</f>
        <v>2025</v>
      </c>
      <c r="I450" s="27" t="str">
        <f>IFERROR(VLOOKUP(Tableau5[[#This Row],[Numéro]],TableauBande[],3,0),"")</f>
        <v xml:space="preserve">R2 </v>
      </c>
      <c r="J450" s="1">
        <f>IFERROR(VLOOKUP(Tableau5[[#This Row],[Numéro]],TableauBande[],4,0),"")</f>
        <v>1</v>
      </c>
      <c r="K450" s="1">
        <f>IFERROR(VLOOKUP(Tableau5[[#This Row],[Numéro]],TableauBande[],5,0),"")</f>
        <v>0.84</v>
      </c>
      <c r="L450" s="1">
        <f>IFERROR(VLOOKUP(Tableau5[[#This Row],[Numéro]],TableauBande[],6,0),"")</f>
        <v>0.75</v>
      </c>
      <c r="M450" s="28">
        <f>IFERROR(VLOOKUP(Tableau5[[#This Row],[Numéro]],TableauBande[],7,0),"")</f>
        <v>2025</v>
      </c>
      <c r="N450" s="1" t="str">
        <f>IFERROR(VLOOKUP(Tableau5[[#This Row],[Numéro]],Tableau3Bandes[],3,0),"")</f>
        <v>R1</v>
      </c>
      <c r="O450" s="1">
        <f>IFERROR(VLOOKUP(Tableau5[[#This Row],[Numéro]],Tableau3Bandes[],4,0),"")</f>
        <v>1</v>
      </c>
      <c r="P450" s="1">
        <f>IFERROR(VLOOKUP(Tableau5[[#This Row],[Numéro]],Tableau3Bandes[],5,0),"")</f>
        <v>0.32900000000000001</v>
      </c>
      <c r="Q450" s="1">
        <f>IFERROR(VLOOKUP(Tableau5[[#This Row],[Numéro]],Tableau3Bandes[],6,0),"")</f>
        <v>0.28299999999999997</v>
      </c>
      <c r="R450" s="1">
        <f>IFERROR(VLOOKUP(Tableau5[[#This Row],[Numéro]],Tableau3Bandes[],7,0),"")</f>
        <v>2025</v>
      </c>
      <c r="S450" s="28">
        <f>IFERROR(VLOOKUP(Tableau5[[#This Row],[Numéro]],TableauClass2025[],3,0),"")</f>
        <v>273</v>
      </c>
      <c r="T450" s="27" t="str">
        <f>IFERROR(VLOOKUP(Tableau5[[#This Row],[Numéro]],TableauCadre[],3,0),"")</f>
        <v>R1</v>
      </c>
      <c r="U450" s="1">
        <f>IFERROR(VLOOKUP(Tableau5[[#This Row],[Numéro]],TableauCadre[],4,0),"")</f>
        <v>1</v>
      </c>
      <c r="V450" s="1">
        <f>IFERROR(VLOOKUP(Tableau5[[#This Row],[Numéro]],TableauCadre[],5,0),"")</f>
        <v>2</v>
      </c>
      <c r="W450" s="1">
        <f>IFERROR(VLOOKUP(Tableau5[[#This Row],[Numéro]],TableauCadre[],6,0),"")</f>
        <v>1.6</v>
      </c>
      <c r="X450" s="28">
        <f>IFERROR(VLOOKUP(Tableau5[[#This Row],[Numéro]],TableauCadre[],7,0),"")</f>
        <v>2011</v>
      </c>
    </row>
    <row r="451" spans="1:24" hidden="1" x14ac:dyDescent="0.25">
      <c r="A451" s="1" t="str">
        <f>IF(double!T448=0,"",double!T448)</f>
        <v>120954 C</v>
      </c>
      <c r="B451" s="1" t="str">
        <f>IF(Tableau5[[#This Row],[Numéro]]="","",double!U448)</f>
        <v>GRAMAIN DOMINIQUE</v>
      </c>
      <c r="C451" s="23" t="str">
        <f>double!V448</f>
        <v>01004 – B.C. BISCHHEIM</v>
      </c>
      <c r="D451" s="27" t="str">
        <f>IFERROR(VLOOKUP(Tableau5[[#This Row],[Numéro]],TableauLibre[],3,0),"")</f>
        <v>R2</v>
      </c>
      <c r="E451" s="1">
        <f>IFERROR(VLOOKUP(Tableau5[[#This Row],[Numéro]],TableauLibre[],4,0),"")</f>
        <v>1</v>
      </c>
      <c r="F451" s="1">
        <f>IFERROR(VLOOKUP(Tableau5[[#This Row],[Numéro]],TableauLibre[],5,0),"")</f>
        <v>2.2999999999999998</v>
      </c>
      <c r="G451" s="1">
        <f>IFERROR(VLOOKUP(Tableau5[[#This Row],[Numéro]],TableauLibre[],6,0),"")</f>
        <v>1.84</v>
      </c>
      <c r="H451" s="28">
        <f>IFERROR(VLOOKUP(Tableau5[[#This Row],[Numéro]],TableauLibre[],7,0),"")</f>
        <v>2025</v>
      </c>
      <c r="I451" s="27" t="str">
        <f>IFERROR(VLOOKUP(Tableau5[[#This Row],[Numéro]],TableauBande[],3,0),"")</f>
        <v>R1</v>
      </c>
      <c r="J451" s="1">
        <f>IFERROR(VLOOKUP(Tableau5[[#This Row],[Numéro]],TableauBande[],4,0),"")</f>
        <v>1</v>
      </c>
      <c r="K451" s="1">
        <f>IFERROR(VLOOKUP(Tableau5[[#This Row],[Numéro]],TableauBande[],5,0),"")</f>
        <v>1.49</v>
      </c>
      <c r="L451" s="1">
        <f>IFERROR(VLOOKUP(Tableau5[[#This Row],[Numéro]],TableauBande[],6,0),"")</f>
        <v>1.33</v>
      </c>
      <c r="M451" s="28">
        <f>IFERROR(VLOOKUP(Tableau5[[#This Row],[Numéro]],TableauBande[],7,0),"")</f>
        <v>2025</v>
      </c>
      <c r="N451" s="1" t="str">
        <f>IFERROR(VLOOKUP(Tableau5[[#This Row],[Numéro]],Tableau3Bandes[],3,0),"")</f>
        <v>N3</v>
      </c>
      <c r="O451" s="1">
        <f>IFERROR(VLOOKUP(Tableau5[[#This Row],[Numéro]],Tableau3Bandes[],4,0),"")</f>
        <v>1</v>
      </c>
      <c r="P451" s="1">
        <f>IFERROR(VLOOKUP(Tableau5[[#This Row],[Numéro]],Tableau3Bandes[],5,0),"")</f>
        <v>0.48199999999999998</v>
      </c>
      <c r="Q451" s="1">
        <f>IFERROR(VLOOKUP(Tableau5[[#This Row],[Numéro]],Tableau3Bandes[],6,0),"")</f>
        <v>0.41399999999999998</v>
      </c>
      <c r="R451" s="1">
        <f>IFERROR(VLOOKUP(Tableau5[[#This Row],[Numéro]],Tableau3Bandes[],7,0),"")</f>
        <v>2025</v>
      </c>
      <c r="S451" s="28">
        <f>IFERROR(VLOOKUP(Tableau5[[#This Row],[Numéro]],TableauClass2025[],3,0),"")</f>
        <v>414</v>
      </c>
      <c r="T451" s="27" t="str">
        <f>IFERROR(VLOOKUP(Tableau5[[#This Row],[Numéro]],TableauCadre[],3,0),"")</f>
        <v>R1</v>
      </c>
      <c r="U451" s="1">
        <f>IFERROR(VLOOKUP(Tableau5[[#This Row],[Numéro]],TableauCadre[],4,0),"")</f>
        <v>1</v>
      </c>
      <c r="V451" s="1">
        <f>IFERROR(VLOOKUP(Tableau5[[#This Row],[Numéro]],TableauCadre[],5,0),"")</f>
        <v>1.93</v>
      </c>
      <c r="W451" s="1">
        <f>IFERROR(VLOOKUP(Tableau5[[#This Row],[Numéro]],TableauCadre[],6,0),"")</f>
        <v>1.54</v>
      </c>
      <c r="X451" s="28">
        <f>IFERROR(VLOOKUP(Tableau5[[#This Row],[Numéro]],TableauCadre[],7,0),"")</f>
        <v>2025</v>
      </c>
    </row>
    <row r="452" spans="1:24" hidden="1" x14ac:dyDescent="0.25">
      <c r="A452" s="1" t="str">
        <f>IF(double!T449=0,"",double!T449)</f>
        <v>172622 H</v>
      </c>
      <c r="B452" s="1" t="str">
        <f>IF(Tableau5[[#This Row],[Numéro]]="","",double!U449)</f>
        <v>GRARE PHILIPPE</v>
      </c>
      <c r="C452" s="23" t="str">
        <f>double!V449</f>
        <v>05034 – BILLARD TROYES AGGLO</v>
      </c>
      <c r="D452" s="27" t="str">
        <f>IFERROR(VLOOKUP(Tableau5[[#This Row],[Numéro]],TableauLibre[],3,0),"")</f>
        <v>R4</v>
      </c>
      <c r="E452" s="1">
        <f>IFERROR(VLOOKUP(Tableau5[[#This Row],[Numéro]],TableauLibre[],4,0),"")</f>
        <v>1</v>
      </c>
      <c r="F452" s="1">
        <f>IFERROR(VLOOKUP(Tableau5[[#This Row],[Numéro]],TableauLibre[],5,0),"")</f>
        <v>0.69</v>
      </c>
      <c r="G452" s="1">
        <f>IFERROR(VLOOKUP(Tableau5[[#This Row],[Numéro]],TableauLibre[],6,0),"")</f>
        <v>0.55000000000000004</v>
      </c>
      <c r="H452" s="28">
        <f>IFERROR(VLOOKUP(Tableau5[[#This Row],[Numéro]],TableauLibre[],7,0),"")</f>
        <v>2024</v>
      </c>
      <c r="I452" s="27" t="str">
        <f>IFERROR(VLOOKUP(Tableau5[[#This Row],[Numéro]],TableauBande[],3,0),"")</f>
        <v/>
      </c>
      <c r="J452" s="1" t="str">
        <f>IFERROR(VLOOKUP(Tableau5[[#This Row],[Numéro]],TableauBande[],4,0),"")</f>
        <v/>
      </c>
      <c r="K452" s="1" t="str">
        <f>IFERROR(VLOOKUP(Tableau5[[#This Row],[Numéro]],TableauBande[],5,0),"")</f>
        <v/>
      </c>
      <c r="L452" s="1" t="str">
        <f>IFERROR(VLOOKUP(Tableau5[[#This Row],[Numéro]],TableauBande[],6,0),"")</f>
        <v/>
      </c>
      <c r="M452" s="28" t="str">
        <f>IFERROR(VLOOKUP(Tableau5[[#This Row],[Numéro]],TableauBande[],7,0),"")</f>
        <v/>
      </c>
      <c r="N452" s="1" t="str">
        <f>IFERROR(VLOOKUP(Tableau5[[#This Row],[Numéro]],Tableau3Bandes[],3,0),"")</f>
        <v/>
      </c>
      <c r="O452" s="1" t="str">
        <f>IFERROR(VLOOKUP(Tableau5[[#This Row],[Numéro]],Tableau3Bandes[],4,0),"")</f>
        <v/>
      </c>
      <c r="P452" s="1" t="str">
        <f>IFERROR(VLOOKUP(Tableau5[[#This Row],[Numéro]],Tableau3Bandes[],5,0),"")</f>
        <v/>
      </c>
      <c r="Q452" s="1" t="str">
        <f>IFERROR(VLOOKUP(Tableau5[[#This Row],[Numéro]],Tableau3Bandes[],6,0),"")</f>
        <v/>
      </c>
      <c r="R452" s="1" t="str">
        <f>IFERROR(VLOOKUP(Tableau5[[#This Row],[Numéro]],Tableau3Bandes[],7,0),"")</f>
        <v/>
      </c>
      <c r="S452" s="28" t="str">
        <f>IFERROR(VLOOKUP(Tableau5[[#This Row],[Numéro]],TableauClass2025[],3,0),"")</f>
        <v/>
      </c>
      <c r="T452" s="27" t="str">
        <f>IFERROR(VLOOKUP(Tableau5[[#This Row],[Numéro]],TableauCadre[],3,0),"")</f>
        <v/>
      </c>
      <c r="U452" s="1" t="str">
        <f>IFERROR(VLOOKUP(Tableau5[[#This Row],[Numéro]],TableauCadre[],4,0),"")</f>
        <v/>
      </c>
      <c r="V452" s="1" t="str">
        <f>IFERROR(VLOOKUP(Tableau5[[#This Row],[Numéro]],TableauCadre[],5,0),"")</f>
        <v/>
      </c>
      <c r="W452" s="1" t="str">
        <f>IFERROR(VLOOKUP(Tableau5[[#This Row],[Numéro]],TableauCadre[],6,0),"")</f>
        <v/>
      </c>
      <c r="X452" s="28" t="str">
        <f>IFERROR(VLOOKUP(Tableau5[[#This Row],[Numéro]],TableauCadre[],7,0),"")</f>
        <v/>
      </c>
    </row>
    <row r="453" spans="1:24" hidden="1" x14ac:dyDescent="0.25">
      <c r="A453" s="1" t="str">
        <f>IF(double!T450=0,"",double!T450)</f>
        <v>106394 C</v>
      </c>
      <c r="B453" s="1" t="str">
        <f>IF(Tableau5[[#This Row],[Numéro]]="","",double!U450)</f>
        <v>GRIESMAR PASCAL</v>
      </c>
      <c r="C453" s="23" t="str">
        <f>double!V450</f>
        <v>05043 – ACAD. TAPIS VERT DE REIMS</v>
      </c>
      <c r="D453" s="27" t="str">
        <f>IFERROR(VLOOKUP(Tableau5[[#This Row],[Numéro]],TableauLibre[],3,0),"")</f>
        <v>R2</v>
      </c>
      <c r="E453" s="1">
        <f>IFERROR(VLOOKUP(Tableau5[[#This Row],[Numéro]],TableauLibre[],4,0),"")</f>
        <v>1</v>
      </c>
      <c r="F453" s="1">
        <f>IFERROR(VLOOKUP(Tableau5[[#This Row],[Numéro]],TableauLibre[],5,0),"")</f>
        <v>2.97</v>
      </c>
      <c r="G453" s="1">
        <f>IFERROR(VLOOKUP(Tableau5[[#This Row],[Numéro]],TableauLibre[],6,0),"")</f>
        <v>2.37</v>
      </c>
      <c r="H453" s="28">
        <f>IFERROR(VLOOKUP(Tableau5[[#This Row],[Numéro]],TableauLibre[],7,0),"")</f>
        <v>2020</v>
      </c>
      <c r="I453" s="27" t="str">
        <f>IFERROR(VLOOKUP(Tableau5[[#This Row],[Numéro]],TableauBande[],3,0),"")</f>
        <v>R1</v>
      </c>
      <c r="J453" s="1">
        <f>IFERROR(VLOOKUP(Tableau5[[#This Row],[Numéro]],TableauBande[],4,0),"")</f>
        <v>1</v>
      </c>
      <c r="K453" s="1">
        <f>IFERROR(VLOOKUP(Tableau5[[#This Row],[Numéro]],TableauBande[],5,0),"")</f>
        <v>1.71</v>
      </c>
      <c r="L453" s="1">
        <f>IFERROR(VLOOKUP(Tableau5[[#This Row],[Numéro]],TableauBande[],6,0),"")</f>
        <v>1.52</v>
      </c>
      <c r="M453" s="28">
        <f>IFERROR(VLOOKUP(Tableau5[[#This Row],[Numéro]],TableauBande[],7,0),"")</f>
        <v>2020</v>
      </c>
      <c r="N453" s="1" t="str">
        <f>IFERROR(VLOOKUP(Tableau5[[#This Row],[Numéro]],Tableau3Bandes[],3,0),"")</f>
        <v>N3</v>
      </c>
      <c r="O453" s="1">
        <f>IFERROR(VLOOKUP(Tableau5[[#This Row],[Numéro]],Tableau3Bandes[],4,0),"")</f>
        <v>1</v>
      </c>
      <c r="P453" s="1">
        <f>IFERROR(VLOOKUP(Tableau5[[#This Row],[Numéro]],Tableau3Bandes[],5,0),"")</f>
        <v>0.433</v>
      </c>
      <c r="Q453" s="1">
        <f>IFERROR(VLOOKUP(Tableau5[[#This Row],[Numéro]],Tableau3Bandes[],6,0),"")</f>
        <v>0.372</v>
      </c>
      <c r="R453" s="1">
        <f>IFERROR(VLOOKUP(Tableau5[[#This Row],[Numéro]],Tableau3Bandes[],7,0),"")</f>
        <v>2020</v>
      </c>
      <c r="S453" s="28" t="str">
        <f>IFERROR(VLOOKUP(Tableau5[[#This Row],[Numéro]],TableauClass2025[],3,0),"")</f>
        <v/>
      </c>
      <c r="T453" s="27" t="str">
        <f>IFERROR(VLOOKUP(Tableau5[[#This Row],[Numéro]],TableauCadre[],3,0),"")</f>
        <v/>
      </c>
      <c r="U453" s="1" t="str">
        <f>IFERROR(VLOOKUP(Tableau5[[#This Row],[Numéro]],TableauCadre[],4,0),"")</f>
        <v/>
      </c>
      <c r="V453" s="1" t="str">
        <f>IFERROR(VLOOKUP(Tableau5[[#This Row],[Numéro]],TableauCadre[],5,0),"")</f>
        <v/>
      </c>
      <c r="W453" s="1" t="str">
        <f>IFERROR(VLOOKUP(Tableau5[[#This Row],[Numéro]],TableauCadre[],6,0),"")</f>
        <v/>
      </c>
      <c r="X453" s="28" t="str">
        <f>IFERROR(VLOOKUP(Tableau5[[#This Row],[Numéro]],TableauCadre[],7,0),"")</f>
        <v/>
      </c>
    </row>
    <row r="454" spans="1:24" hidden="1" x14ac:dyDescent="0.25">
      <c r="A454" s="1" t="str">
        <f>IF(double!T451=0,"",double!T451)</f>
        <v>015575 B</v>
      </c>
      <c r="B454" s="1" t="str">
        <f>IF(Tableau5[[#This Row],[Numéro]]="","",double!U451)</f>
        <v>GRIMLER WILFRIED</v>
      </c>
      <c r="C454" s="23" t="str">
        <f>double!V451</f>
        <v>11032 – BILLARD CLUB HOMECOURT</v>
      </c>
      <c r="D454" s="27" t="str">
        <f>IFERROR(VLOOKUP(Tableau5[[#This Row],[Numéro]],TableauLibre[],3,0),"")</f>
        <v xml:space="preserve">N2 </v>
      </c>
      <c r="E454" s="1">
        <f>IFERROR(VLOOKUP(Tableau5[[#This Row],[Numéro]],TableauLibre[],4,0),"")</f>
        <v>1</v>
      </c>
      <c r="F454" s="1" t="str">
        <f>IFERROR(VLOOKUP(Tableau5[[#This Row],[Numéro]],TableauLibre[],5,0),"")</f>
        <v>—</v>
      </c>
      <c r="G454" s="1">
        <f>IFERROR(VLOOKUP(Tableau5[[#This Row],[Numéro]],TableauLibre[],6,0),"")</f>
        <v>8.68</v>
      </c>
      <c r="H454" s="28">
        <f>IFERROR(VLOOKUP(Tableau5[[#This Row],[Numéro]],TableauLibre[],7,0),"")</f>
        <v>2025</v>
      </c>
      <c r="I454" s="27" t="str">
        <f>IFERROR(VLOOKUP(Tableau5[[#This Row],[Numéro]],TableauBande[],3,0),"")</f>
        <v xml:space="preserve">N2 </v>
      </c>
      <c r="J454" s="1">
        <f>IFERROR(VLOOKUP(Tableau5[[#This Row],[Numéro]],TableauBande[],4,0),"")</f>
        <v>1</v>
      </c>
      <c r="K454" s="1" t="str">
        <f>IFERROR(VLOOKUP(Tableau5[[#This Row],[Numéro]],TableauBande[],5,0),"")</f>
        <v>—</v>
      </c>
      <c r="L454" s="1">
        <f>IFERROR(VLOOKUP(Tableau5[[#This Row],[Numéro]],TableauBande[],6,0),"")</f>
        <v>2.57</v>
      </c>
      <c r="M454" s="28">
        <f>IFERROR(VLOOKUP(Tableau5[[#This Row],[Numéro]],TableauBande[],7,0),"")</f>
        <v>2025</v>
      </c>
      <c r="N454" s="1" t="str">
        <f>IFERROR(VLOOKUP(Tableau5[[#This Row],[Numéro]],Tableau3Bandes[],3,0),"")</f>
        <v xml:space="preserve">N3 </v>
      </c>
      <c r="O454" s="1">
        <f>IFERROR(VLOOKUP(Tableau5[[#This Row],[Numéro]],Tableau3Bandes[],4,0),"")</f>
        <v>1</v>
      </c>
      <c r="P454" s="1">
        <f>IFERROR(VLOOKUP(Tableau5[[#This Row],[Numéro]],Tableau3Bandes[],5,0),"")</f>
        <v>0.57299999999999995</v>
      </c>
      <c r="Q454" s="1">
        <f>IFERROR(VLOOKUP(Tableau5[[#This Row],[Numéro]],Tableau3Bandes[],6,0),"")</f>
        <v>0.49299999999999999</v>
      </c>
      <c r="R454" s="1">
        <f>IFERROR(VLOOKUP(Tableau5[[#This Row],[Numéro]],Tableau3Bandes[],7,0),"")</f>
        <v>2016</v>
      </c>
      <c r="S454" s="28" t="str">
        <f>IFERROR(VLOOKUP(Tableau5[[#This Row],[Numéro]],TableauClass2025[],3,0),"")</f>
        <v/>
      </c>
      <c r="T454" s="27" t="str">
        <f>IFERROR(VLOOKUP(Tableau5[[#This Row],[Numéro]],TableauCadre[],3,0),"")</f>
        <v xml:space="preserve">N3 </v>
      </c>
      <c r="U454" s="1">
        <f>IFERROR(VLOOKUP(Tableau5[[#This Row],[Numéro]],TableauCadre[],4,0),"")</f>
        <v>1</v>
      </c>
      <c r="V454" s="1">
        <f>IFERROR(VLOOKUP(Tableau5[[#This Row],[Numéro]],TableauCadre[],5,0),"")</f>
        <v>6.92</v>
      </c>
      <c r="W454" s="1">
        <f>IFERROR(VLOOKUP(Tableau5[[#This Row],[Numéro]],TableauCadre[],6,0),"")</f>
        <v>5.53</v>
      </c>
      <c r="X454" s="28">
        <f>IFERROR(VLOOKUP(Tableau5[[#This Row],[Numéro]],TableauCadre[],7,0),"")</f>
        <v>2025</v>
      </c>
    </row>
    <row r="455" spans="1:24" hidden="1" x14ac:dyDescent="0.25">
      <c r="A455" s="1" t="str">
        <f>IF(double!T452=0,"",double!T452)</f>
        <v>160544 E</v>
      </c>
      <c r="B455" s="1" t="str">
        <f>IF(Tableau5[[#This Row],[Numéro]]="","",double!U452)</f>
        <v>GRIMOT JEAN LUC</v>
      </c>
      <c r="C455" s="23" t="str">
        <f>double!V452</f>
        <v>11044 – SAINT-DIE DES VOSGES BILLARD</v>
      </c>
      <c r="D455" s="27" t="str">
        <f>IFERROR(VLOOKUP(Tableau5[[#This Row],[Numéro]],TableauLibre[],3,0),"")</f>
        <v>R3</v>
      </c>
      <c r="E455" s="1">
        <f>IFERROR(VLOOKUP(Tableau5[[#This Row],[Numéro]],TableauLibre[],4,0),"")</f>
        <v>1</v>
      </c>
      <c r="F455" s="1">
        <f>IFERROR(VLOOKUP(Tableau5[[#This Row],[Numéro]],TableauLibre[],5,0),"")</f>
        <v>1.29</v>
      </c>
      <c r="G455" s="1">
        <f>IFERROR(VLOOKUP(Tableau5[[#This Row],[Numéro]],TableauLibre[],6,0),"")</f>
        <v>1.03</v>
      </c>
      <c r="H455" s="28">
        <f>IFERROR(VLOOKUP(Tableau5[[#This Row],[Numéro]],TableauLibre[],7,0),"")</f>
        <v>2019</v>
      </c>
      <c r="I455" s="27" t="str">
        <f>IFERROR(VLOOKUP(Tableau5[[#This Row],[Numéro]],TableauBande[],3,0),"")</f>
        <v>R2</v>
      </c>
      <c r="J455" s="1">
        <f>IFERROR(VLOOKUP(Tableau5[[#This Row],[Numéro]],TableauBande[],4,0),"")</f>
        <v>1</v>
      </c>
      <c r="K455" s="1">
        <f>IFERROR(VLOOKUP(Tableau5[[#This Row],[Numéro]],TableauBande[],5,0),"")</f>
        <v>0.9</v>
      </c>
      <c r="L455" s="1">
        <f>IFERROR(VLOOKUP(Tableau5[[#This Row],[Numéro]],TableauBande[],6,0),"")</f>
        <v>0.8</v>
      </c>
      <c r="M455" s="28">
        <f>IFERROR(VLOOKUP(Tableau5[[#This Row],[Numéro]],TableauBande[],7,0),"")</f>
        <v>2020</v>
      </c>
      <c r="N455" s="1" t="str">
        <f>IFERROR(VLOOKUP(Tableau5[[#This Row],[Numéro]],Tableau3Bandes[],3,0),"")</f>
        <v>R1</v>
      </c>
      <c r="O455" s="1">
        <f>IFERROR(VLOOKUP(Tableau5[[#This Row],[Numéro]],Tableau3Bandes[],4,0),"")</f>
        <v>1</v>
      </c>
      <c r="P455" s="1">
        <f>IFERROR(VLOOKUP(Tableau5[[#This Row],[Numéro]],Tableau3Bandes[],5,0),"")</f>
        <v>0.32600000000000001</v>
      </c>
      <c r="Q455" s="1">
        <f>IFERROR(VLOOKUP(Tableau5[[#This Row],[Numéro]],Tableau3Bandes[],6,0),"")</f>
        <v>0.28100000000000003</v>
      </c>
      <c r="R455" s="1">
        <f>IFERROR(VLOOKUP(Tableau5[[#This Row],[Numéro]],Tableau3Bandes[],7,0),"")</f>
        <v>2025</v>
      </c>
      <c r="S455" s="28">
        <f>IFERROR(VLOOKUP(Tableau5[[#This Row],[Numéro]],TableauClass2025[],3,0),"")</f>
        <v>255</v>
      </c>
      <c r="T455" s="27" t="str">
        <f>IFERROR(VLOOKUP(Tableau5[[#This Row],[Numéro]],TableauCadre[],3,0),"")</f>
        <v/>
      </c>
      <c r="U455" s="1" t="str">
        <f>IFERROR(VLOOKUP(Tableau5[[#This Row],[Numéro]],TableauCadre[],4,0),"")</f>
        <v/>
      </c>
      <c r="V455" s="1" t="str">
        <f>IFERROR(VLOOKUP(Tableau5[[#This Row],[Numéro]],TableauCadre[],5,0),"")</f>
        <v/>
      </c>
      <c r="W455" s="1" t="str">
        <f>IFERROR(VLOOKUP(Tableau5[[#This Row],[Numéro]],TableauCadre[],6,0),"")</f>
        <v/>
      </c>
      <c r="X455" s="28" t="str">
        <f>IFERROR(VLOOKUP(Tableau5[[#This Row],[Numéro]],TableauCadre[],7,0),"")</f>
        <v/>
      </c>
    </row>
    <row r="456" spans="1:24" hidden="1" x14ac:dyDescent="0.25">
      <c r="A456" s="1" t="str">
        <f>IF(double!T453=0,"",double!T453)</f>
        <v>135192 S</v>
      </c>
      <c r="B456" s="1" t="str">
        <f>IF(Tableau5[[#This Row],[Numéro]]="","",double!U453)</f>
        <v>GROSDEMANGE BERNARD</v>
      </c>
      <c r="C456" s="23" t="str">
        <f>double!V453</f>
        <v>11034 – BILLARD CLUB EPINAL</v>
      </c>
      <c r="D456" s="27" t="str">
        <f>IFERROR(VLOOKUP(Tableau5[[#This Row],[Numéro]],TableauLibre[],3,0),"")</f>
        <v>N3</v>
      </c>
      <c r="E456" s="1">
        <f>IFERROR(VLOOKUP(Tableau5[[#This Row],[Numéro]],TableauLibre[],4,0),"")</f>
        <v>1</v>
      </c>
      <c r="F456" s="1">
        <f>IFERROR(VLOOKUP(Tableau5[[#This Row],[Numéro]],TableauLibre[],5,0),"")</f>
        <v>6.26</v>
      </c>
      <c r="G456" s="1">
        <f>IFERROR(VLOOKUP(Tableau5[[#This Row],[Numéro]],TableauLibre[],6,0),"")</f>
        <v>5.01</v>
      </c>
      <c r="H456" s="28">
        <f>IFERROR(VLOOKUP(Tableau5[[#This Row],[Numéro]],TableauLibre[],7,0),"")</f>
        <v>2025</v>
      </c>
      <c r="I456" s="27" t="str">
        <f>IFERROR(VLOOKUP(Tableau5[[#This Row],[Numéro]],TableauBande[],3,0),"")</f>
        <v>R1</v>
      </c>
      <c r="J456" s="1">
        <f>IFERROR(VLOOKUP(Tableau5[[#This Row],[Numéro]],TableauBande[],4,0),"")</f>
        <v>1</v>
      </c>
      <c r="K456" s="1">
        <f>IFERROR(VLOOKUP(Tableau5[[#This Row],[Numéro]],TableauBande[],5,0),"")</f>
        <v>1.42</v>
      </c>
      <c r="L456" s="1">
        <f>IFERROR(VLOOKUP(Tableau5[[#This Row],[Numéro]],TableauBande[],6,0),"")</f>
        <v>1.26</v>
      </c>
      <c r="M456" s="28">
        <f>IFERROR(VLOOKUP(Tableau5[[#This Row],[Numéro]],TableauBande[],7,0),"")</f>
        <v>2024</v>
      </c>
      <c r="N456" s="1" t="str">
        <f>IFERROR(VLOOKUP(Tableau5[[#This Row],[Numéro]],Tableau3Bandes[],3,0),"")</f>
        <v>R1</v>
      </c>
      <c r="O456" s="1">
        <f>IFERROR(VLOOKUP(Tableau5[[#This Row],[Numéro]],Tableau3Bandes[],4,0),"")</f>
        <v>1</v>
      </c>
      <c r="P456" s="1">
        <f>IFERROR(VLOOKUP(Tableau5[[#This Row],[Numéro]],Tableau3Bandes[],5,0),"")</f>
        <v>0.33600000000000002</v>
      </c>
      <c r="Q456" s="1">
        <f>IFERROR(VLOOKUP(Tableau5[[#This Row],[Numéro]],Tableau3Bandes[],6,0),"")</f>
        <v>0.28899999999999998</v>
      </c>
      <c r="R456" s="1">
        <f>IFERROR(VLOOKUP(Tableau5[[#This Row],[Numéro]],Tableau3Bandes[],7,0),"")</f>
        <v>2013</v>
      </c>
      <c r="S456" s="28" t="str">
        <f>IFERROR(VLOOKUP(Tableau5[[#This Row],[Numéro]],TableauClass2025[],3,0),"")</f>
        <v/>
      </c>
      <c r="T456" s="27" t="str">
        <f>IFERROR(VLOOKUP(Tableau5[[#This Row],[Numéro]],TableauCadre[],3,0),"")</f>
        <v>N3</v>
      </c>
      <c r="U456" s="1">
        <f>IFERROR(VLOOKUP(Tableau5[[#This Row],[Numéro]],TableauCadre[],4,0),"")</f>
        <v>1</v>
      </c>
      <c r="V456" s="1">
        <f>IFERROR(VLOOKUP(Tableau5[[#This Row],[Numéro]],TableauCadre[],5,0),"")</f>
        <v>4.9000000000000004</v>
      </c>
      <c r="W456" s="1">
        <f>IFERROR(VLOOKUP(Tableau5[[#This Row],[Numéro]],TableauCadre[],6,0),"")</f>
        <v>3.92</v>
      </c>
      <c r="X456" s="28">
        <f>IFERROR(VLOOKUP(Tableau5[[#This Row],[Numéro]],TableauCadre[],7,0),"")</f>
        <v>2025</v>
      </c>
    </row>
    <row r="457" spans="1:24" hidden="1" x14ac:dyDescent="0.25">
      <c r="A457" s="1" t="str">
        <f>IF(double!T454=0,"",double!T454)</f>
        <v>010274 E</v>
      </c>
      <c r="B457" s="1" t="str">
        <f>IF(Tableau5[[#This Row],[Numéro]]="","",double!U454)</f>
        <v>GROSS FRANCIS</v>
      </c>
      <c r="C457" s="23" t="str">
        <f>double!V454</f>
        <v>01004 – B.C. BISCHHEIM</v>
      </c>
      <c r="D457" s="27" t="str">
        <f>IFERROR(VLOOKUP(Tableau5[[#This Row],[Numéro]],TableauLibre[],3,0),"")</f>
        <v>R3</v>
      </c>
      <c r="E457" s="1">
        <f>IFERROR(VLOOKUP(Tableau5[[#This Row],[Numéro]],TableauLibre[],4,0),"")</f>
        <v>1</v>
      </c>
      <c r="F457" s="1">
        <f>IFERROR(VLOOKUP(Tableau5[[#This Row],[Numéro]],TableauLibre[],5,0),"")</f>
        <v>1.77</v>
      </c>
      <c r="G457" s="1">
        <f>IFERROR(VLOOKUP(Tableau5[[#This Row],[Numéro]],TableauLibre[],6,0),"")</f>
        <v>1.42</v>
      </c>
      <c r="H457" s="28">
        <f>IFERROR(VLOOKUP(Tableau5[[#This Row],[Numéro]],TableauLibre[],7,0),"")</f>
        <v>2009</v>
      </c>
      <c r="I457" s="27" t="str">
        <f>IFERROR(VLOOKUP(Tableau5[[#This Row],[Numéro]],TableauBande[],3,0),"")</f>
        <v/>
      </c>
      <c r="J457" s="1" t="str">
        <f>IFERROR(VLOOKUP(Tableau5[[#This Row],[Numéro]],TableauBande[],4,0),"")</f>
        <v/>
      </c>
      <c r="K457" s="1" t="str">
        <f>IFERROR(VLOOKUP(Tableau5[[#This Row],[Numéro]],TableauBande[],5,0),"")</f>
        <v/>
      </c>
      <c r="L457" s="1" t="str">
        <f>IFERROR(VLOOKUP(Tableau5[[#This Row],[Numéro]],TableauBande[],6,0),"")</f>
        <v/>
      </c>
      <c r="M457" s="28" t="str">
        <f>IFERROR(VLOOKUP(Tableau5[[#This Row],[Numéro]],TableauBande[],7,0),"")</f>
        <v/>
      </c>
      <c r="N457" s="1" t="str">
        <f>IFERROR(VLOOKUP(Tableau5[[#This Row],[Numéro]],Tableau3Bandes[],3,0),"")</f>
        <v>N3</v>
      </c>
      <c r="O457" s="1">
        <f>IFERROR(VLOOKUP(Tableau5[[#This Row],[Numéro]],Tableau3Bandes[],4,0),"")</f>
        <v>1</v>
      </c>
      <c r="P457" s="1">
        <f>IFERROR(VLOOKUP(Tableau5[[#This Row],[Numéro]],Tableau3Bandes[],5,0),"")</f>
        <v>0.441</v>
      </c>
      <c r="Q457" s="1">
        <f>IFERROR(VLOOKUP(Tableau5[[#This Row],[Numéro]],Tableau3Bandes[],6,0),"")</f>
        <v>0.379</v>
      </c>
      <c r="R457" s="1">
        <f>IFERROR(VLOOKUP(Tableau5[[#This Row],[Numéro]],Tableau3Bandes[],7,0),"")</f>
        <v>2011</v>
      </c>
      <c r="S457" s="28" t="str">
        <f>IFERROR(VLOOKUP(Tableau5[[#This Row],[Numéro]],TableauClass2025[],3,0),"")</f>
        <v/>
      </c>
      <c r="T457" s="27" t="str">
        <f>IFERROR(VLOOKUP(Tableau5[[#This Row],[Numéro]],TableauCadre[],3,0),"")</f>
        <v/>
      </c>
      <c r="U457" s="1" t="str">
        <f>IFERROR(VLOOKUP(Tableau5[[#This Row],[Numéro]],TableauCadre[],4,0),"")</f>
        <v/>
      </c>
      <c r="V457" s="1" t="str">
        <f>IFERROR(VLOOKUP(Tableau5[[#This Row],[Numéro]],TableauCadre[],5,0),"")</f>
        <v/>
      </c>
      <c r="W457" s="1" t="str">
        <f>IFERROR(VLOOKUP(Tableau5[[#This Row],[Numéro]],TableauCadre[],6,0),"")</f>
        <v/>
      </c>
      <c r="X457" s="28" t="str">
        <f>IFERROR(VLOOKUP(Tableau5[[#This Row],[Numéro]],TableauCadre[],7,0),"")</f>
        <v/>
      </c>
    </row>
    <row r="458" spans="1:24" hidden="1" x14ac:dyDescent="0.25">
      <c r="A458" s="1" t="str">
        <f>IF(double!T455=0,"",double!T455)</f>
        <v>115826 W</v>
      </c>
      <c r="B458" s="1" t="str">
        <f>IF(Tableau5[[#This Row],[Numéro]]="","",double!U455)</f>
        <v>GROSS JEROME</v>
      </c>
      <c r="C458" s="23" t="str">
        <f>double!V455</f>
        <v>01002 – B.C 1935 STRASBOURG-SCHILTIGHEIM</v>
      </c>
      <c r="D458" s="27" t="str">
        <f>IFERROR(VLOOKUP(Tableau5[[#This Row],[Numéro]],TableauLibre[],3,0),"")</f>
        <v>R3</v>
      </c>
      <c r="E458" s="1">
        <f>IFERROR(VLOOKUP(Tableau5[[#This Row],[Numéro]],TableauLibre[],4,0),"")</f>
        <v>1</v>
      </c>
      <c r="F458" s="1">
        <f>IFERROR(VLOOKUP(Tableau5[[#This Row],[Numéro]],TableauLibre[],5,0),"")</f>
        <v>1.74</v>
      </c>
      <c r="G458" s="1">
        <f>IFERROR(VLOOKUP(Tableau5[[#This Row],[Numéro]],TableauLibre[],6,0),"")</f>
        <v>1.39</v>
      </c>
      <c r="H458" s="28">
        <f>IFERROR(VLOOKUP(Tableau5[[#This Row],[Numéro]],TableauLibre[],7,0),"")</f>
        <v>2012</v>
      </c>
      <c r="I458" s="27" t="str">
        <f>IFERROR(VLOOKUP(Tableau5[[#This Row],[Numéro]],TableauBande[],3,0),"")</f>
        <v/>
      </c>
      <c r="J458" s="1" t="str">
        <f>IFERROR(VLOOKUP(Tableau5[[#This Row],[Numéro]],TableauBande[],4,0),"")</f>
        <v/>
      </c>
      <c r="K458" s="1" t="str">
        <f>IFERROR(VLOOKUP(Tableau5[[#This Row],[Numéro]],TableauBande[],5,0),"")</f>
        <v/>
      </c>
      <c r="L458" s="1" t="str">
        <f>IFERROR(VLOOKUP(Tableau5[[#This Row],[Numéro]],TableauBande[],6,0),"")</f>
        <v/>
      </c>
      <c r="M458" s="28" t="str">
        <f>IFERROR(VLOOKUP(Tableau5[[#This Row],[Numéro]],TableauBande[],7,0),"")</f>
        <v/>
      </c>
      <c r="N458" s="1" t="str">
        <f>IFERROR(VLOOKUP(Tableau5[[#This Row],[Numéro]],Tableau3Bandes[],3,0),"")</f>
        <v/>
      </c>
      <c r="O458" s="1" t="str">
        <f>IFERROR(VLOOKUP(Tableau5[[#This Row],[Numéro]],Tableau3Bandes[],4,0),"")</f>
        <v/>
      </c>
      <c r="P458" s="1" t="str">
        <f>IFERROR(VLOOKUP(Tableau5[[#This Row],[Numéro]],Tableau3Bandes[],5,0),"")</f>
        <v/>
      </c>
      <c r="Q458" s="1" t="str">
        <f>IFERROR(VLOOKUP(Tableau5[[#This Row],[Numéro]],Tableau3Bandes[],6,0),"")</f>
        <v/>
      </c>
      <c r="R458" s="1" t="str">
        <f>IFERROR(VLOOKUP(Tableau5[[#This Row],[Numéro]],Tableau3Bandes[],7,0),"")</f>
        <v/>
      </c>
      <c r="S458" s="28" t="str">
        <f>IFERROR(VLOOKUP(Tableau5[[#This Row],[Numéro]],TableauClass2025[],3,0),"")</f>
        <v/>
      </c>
      <c r="T458" s="27" t="str">
        <f>IFERROR(VLOOKUP(Tableau5[[#This Row],[Numéro]],TableauCadre[],3,0),"")</f>
        <v/>
      </c>
      <c r="U458" s="1" t="str">
        <f>IFERROR(VLOOKUP(Tableau5[[#This Row],[Numéro]],TableauCadre[],4,0),"")</f>
        <v/>
      </c>
      <c r="V458" s="1" t="str">
        <f>IFERROR(VLOOKUP(Tableau5[[#This Row],[Numéro]],TableauCadre[],5,0),"")</f>
        <v/>
      </c>
      <c r="W458" s="1" t="str">
        <f>IFERROR(VLOOKUP(Tableau5[[#This Row],[Numéro]],TableauCadre[],6,0),"")</f>
        <v/>
      </c>
      <c r="X458" s="28" t="str">
        <f>IFERROR(VLOOKUP(Tableau5[[#This Row],[Numéro]],TableauCadre[],7,0),"")</f>
        <v/>
      </c>
    </row>
    <row r="459" spans="1:24" hidden="1" x14ac:dyDescent="0.25">
      <c r="A459" s="1" t="str">
        <f>IF(double!T456=0,"",double!T456)</f>
        <v>143970 I</v>
      </c>
      <c r="B459" s="1" t="str">
        <f>IF(Tableau5[[#This Row],[Numéro]]="","",double!U456)</f>
        <v>GRUYER PASCAL</v>
      </c>
      <c r="C459" s="23" t="str">
        <f>double!V456</f>
        <v>05035 – ROMILLY SPORT 10 SECTION BILLARD</v>
      </c>
      <c r="D459" s="27" t="str">
        <f>IFERROR(VLOOKUP(Tableau5[[#This Row],[Numéro]],TableauLibre[],3,0),"")</f>
        <v xml:space="preserve">R2 </v>
      </c>
      <c r="E459" s="1">
        <f>IFERROR(VLOOKUP(Tableau5[[#This Row],[Numéro]],TableauLibre[],4,0),"")</f>
        <v>1</v>
      </c>
      <c r="F459" s="1">
        <f>IFERROR(VLOOKUP(Tableau5[[#This Row],[Numéro]],TableauLibre[],5,0),"")</f>
        <v>3.67</v>
      </c>
      <c r="G459" s="1">
        <f>IFERROR(VLOOKUP(Tableau5[[#This Row],[Numéro]],TableauLibre[],6,0),"")</f>
        <v>2.94</v>
      </c>
      <c r="H459" s="28">
        <f>IFERROR(VLOOKUP(Tableau5[[#This Row],[Numéro]],TableauLibre[],7,0),"")</f>
        <v>2024</v>
      </c>
      <c r="I459" s="27" t="str">
        <f>IFERROR(VLOOKUP(Tableau5[[#This Row],[Numéro]],TableauBande[],3,0),"")</f>
        <v>N3</v>
      </c>
      <c r="J459" s="1">
        <f>IFERROR(VLOOKUP(Tableau5[[#This Row],[Numéro]],TableauBande[],4,0),"")</f>
        <v>1</v>
      </c>
      <c r="K459" s="1">
        <f>IFERROR(VLOOKUP(Tableau5[[#This Row],[Numéro]],TableauBande[],5,0),"")</f>
        <v>1.89</v>
      </c>
      <c r="L459" s="1">
        <f>IFERROR(VLOOKUP(Tableau5[[#This Row],[Numéro]],TableauBande[],6,0),"")</f>
        <v>1.68</v>
      </c>
      <c r="M459" s="28">
        <f>IFERROR(VLOOKUP(Tableau5[[#This Row],[Numéro]],TableauBande[],7,0),"")</f>
        <v>2025</v>
      </c>
      <c r="N459" s="1" t="str">
        <f>IFERROR(VLOOKUP(Tableau5[[#This Row],[Numéro]],Tableau3Bandes[],3,0),"")</f>
        <v xml:space="preserve">R1 </v>
      </c>
      <c r="O459" s="1">
        <f>IFERROR(VLOOKUP(Tableau5[[#This Row],[Numéro]],Tableau3Bandes[],4,0),"")</f>
        <v>1</v>
      </c>
      <c r="P459" s="1">
        <f>IFERROR(VLOOKUP(Tableau5[[#This Row],[Numéro]],Tableau3Bandes[],5,0),"")</f>
        <v>0.36399999999999999</v>
      </c>
      <c r="Q459" s="1">
        <f>IFERROR(VLOOKUP(Tableau5[[#This Row],[Numéro]],Tableau3Bandes[],6,0),"")</f>
        <v>0.313</v>
      </c>
      <c r="R459" s="1">
        <f>IFERROR(VLOOKUP(Tableau5[[#This Row],[Numéro]],Tableau3Bandes[],7,0),"")</f>
        <v>2025</v>
      </c>
      <c r="S459" s="28">
        <f>IFERROR(VLOOKUP(Tableau5[[#This Row],[Numéro]],TableauClass2025[],3,0),"")</f>
        <v>317</v>
      </c>
      <c r="T459" s="27" t="str">
        <f>IFERROR(VLOOKUP(Tableau5[[#This Row],[Numéro]],TableauCadre[],3,0),"")</f>
        <v xml:space="preserve">R1 </v>
      </c>
      <c r="U459" s="1">
        <f>IFERROR(VLOOKUP(Tableau5[[#This Row],[Numéro]],TableauCadre[],4,0),"")</f>
        <v>1</v>
      </c>
      <c r="V459" s="1">
        <f>IFERROR(VLOOKUP(Tableau5[[#This Row],[Numéro]],TableauCadre[],5,0),"")</f>
        <v>4.05</v>
      </c>
      <c r="W459" s="1">
        <f>IFERROR(VLOOKUP(Tableau5[[#This Row],[Numéro]],TableauCadre[],6,0),"")</f>
        <v>3.24</v>
      </c>
      <c r="X459" s="28">
        <f>IFERROR(VLOOKUP(Tableau5[[#This Row],[Numéro]],TableauCadre[],7,0),"")</f>
        <v>2025</v>
      </c>
    </row>
    <row r="460" spans="1:24" x14ac:dyDescent="0.25">
      <c r="A460" s="1" t="str">
        <f>IF(double!T356=0,"",double!T356)</f>
        <v>015542 U</v>
      </c>
      <c r="B460" s="1" t="str">
        <f>IF(Tableau5[[#This Row],[Numéro]]="","",double!U356)</f>
        <v>FERBACH JEAN JACQUES</v>
      </c>
      <c r="C460" s="23" t="str">
        <f>double!V356</f>
        <v>11062 – CERCLE DE BILLARD FRANCAIS ST AVOLD</v>
      </c>
      <c r="D460" s="27" t="str">
        <f>IFERROR(VLOOKUP(Tableau5[[#This Row],[Numéro]],TableauLibre[],3,0),"")</f>
        <v>R4</v>
      </c>
      <c r="E460" s="1">
        <f>IFERROR(VLOOKUP(Tableau5[[#This Row],[Numéro]],TableauLibre[],4,0),"")</f>
        <v>1</v>
      </c>
      <c r="F460" s="1">
        <f>IFERROR(VLOOKUP(Tableau5[[#This Row],[Numéro]],TableauLibre[],5,0),"")</f>
        <v>1.1499999999999999</v>
      </c>
      <c r="G460" s="1">
        <f>IFERROR(VLOOKUP(Tableau5[[#This Row],[Numéro]],TableauLibre[],6,0),"")</f>
        <v>0.92</v>
      </c>
      <c r="H460" s="28">
        <f>IFERROR(VLOOKUP(Tableau5[[#This Row],[Numéro]],TableauLibre[],7,0),"")</f>
        <v>2020</v>
      </c>
      <c r="I460" s="27" t="str">
        <f>IFERROR(VLOOKUP(Tableau5[[#This Row],[Numéro]],TableauBande[],3,0),"")</f>
        <v/>
      </c>
      <c r="J460" s="1" t="str">
        <f>IFERROR(VLOOKUP(Tableau5[[#This Row],[Numéro]],TableauBande[],4,0),"")</f>
        <v/>
      </c>
      <c r="K460" s="1" t="str">
        <f>IFERROR(VLOOKUP(Tableau5[[#This Row],[Numéro]],TableauBande[],5,0),"")</f>
        <v/>
      </c>
      <c r="L460" s="1" t="str">
        <f>IFERROR(VLOOKUP(Tableau5[[#This Row],[Numéro]],TableauBande[],6,0),"")</f>
        <v/>
      </c>
      <c r="M460" s="28" t="str">
        <f>IFERROR(VLOOKUP(Tableau5[[#This Row],[Numéro]],TableauBande[],7,0),"")</f>
        <v/>
      </c>
      <c r="N460" s="1" t="str">
        <f>IFERROR(VLOOKUP(Tableau5[[#This Row],[Numéro]],Tableau3Bandes[],3,0),"")</f>
        <v xml:space="preserve">R2 </v>
      </c>
      <c r="O460" s="1">
        <f>IFERROR(VLOOKUP(Tableau5[[#This Row],[Numéro]],Tableau3Bandes[],4,0),"")</f>
        <v>1</v>
      </c>
      <c r="P460" s="1">
        <f>IFERROR(VLOOKUP(Tableau5[[#This Row],[Numéro]],Tableau3Bandes[],5,0),"")</f>
        <v>0.19600000000000001</v>
      </c>
      <c r="Q460" s="1">
        <f>IFERROR(VLOOKUP(Tableau5[[#This Row],[Numéro]],Tableau3Bandes[],6,0),"")</f>
        <v>0.16900000000000001</v>
      </c>
      <c r="R460" s="1">
        <f>IFERROR(VLOOKUP(Tableau5[[#This Row],[Numéro]],Tableau3Bandes[],7,0),"")</f>
        <v>2019</v>
      </c>
      <c r="S460" s="28" t="str">
        <f>IFERROR(VLOOKUP(Tableau5[[#This Row],[Numéro]],TableauClass2025[],3,0),"")</f>
        <v/>
      </c>
      <c r="T460" s="27" t="str">
        <f>IFERROR(VLOOKUP(Tableau5[[#This Row],[Numéro]],TableauCadre[],3,0),"")</f>
        <v/>
      </c>
      <c r="U460" s="1" t="str">
        <f>IFERROR(VLOOKUP(Tableau5[[#This Row],[Numéro]],TableauCadre[],4,0),"")</f>
        <v/>
      </c>
      <c r="V460" s="1" t="str">
        <f>IFERROR(VLOOKUP(Tableau5[[#This Row],[Numéro]],TableauCadre[],5,0),"")</f>
        <v/>
      </c>
      <c r="W460" s="1" t="str">
        <f>IFERROR(VLOOKUP(Tableau5[[#This Row],[Numéro]],TableauCadre[],6,0),"")</f>
        <v/>
      </c>
      <c r="X460" s="28" t="str">
        <f>IFERROR(VLOOKUP(Tableau5[[#This Row],[Numéro]],TableauCadre[],7,0),"")</f>
        <v/>
      </c>
    </row>
    <row r="461" spans="1:24" x14ac:dyDescent="0.25">
      <c r="A461" s="1" t="str">
        <f>IF(double!T377=0,"",double!T377)</f>
        <v>125724 O</v>
      </c>
      <c r="B461" s="1" t="str">
        <f>IF(Tableau5[[#This Row],[Numéro]]="","",double!U377)</f>
        <v>FRANCK MATTHIEU</v>
      </c>
      <c r="C461" s="23" t="str">
        <f>double!V377</f>
        <v>11005 – E.S. HAGONDANGE</v>
      </c>
      <c r="D461" s="27" t="str">
        <f>IFERROR(VLOOKUP(Tableau5[[#This Row],[Numéro]],TableauLibre[],3,0),"")</f>
        <v xml:space="preserve">N2 </v>
      </c>
      <c r="E461" s="1">
        <f>IFERROR(VLOOKUP(Tableau5[[#This Row],[Numéro]],TableauLibre[],4,0),"")</f>
        <v>1</v>
      </c>
      <c r="F461" s="1" t="str">
        <f>IFERROR(VLOOKUP(Tableau5[[#This Row],[Numéro]],TableauLibre[],5,0),"")</f>
        <v>—</v>
      </c>
      <c r="G461" s="1">
        <f>IFERROR(VLOOKUP(Tableau5[[#This Row],[Numéro]],TableauLibre[],6,0),"")</f>
        <v>14.78</v>
      </c>
      <c r="H461" s="28">
        <f>IFERROR(VLOOKUP(Tableau5[[#This Row],[Numéro]],TableauLibre[],7,0),"")</f>
        <v>2022</v>
      </c>
      <c r="I461" s="27" t="str">
        <f>IFERROR(VLOOKUP(Tableau5[[#This Row],[Numéro]],TableauBande[],3,0),"")</f>
        <v>N1</v>
      </c>
      <c r="J461" s="1">
        <f>IFERROR(VLOOKUP(Tableau5[[#This Row],[Numéro]],TableauBande[],4,0),"")</f>
        <v>1</v>
      </c>
      <c r="K461" s="1" t="str">
        <f>IFERROR(VLOOKUP(Tableau5[[#This Row],[Numéro]],TableauBande[],5,0),"")</f>
        <v>—</v>
      </c>
      <c r="L461" s="1">
        <f>IFERROR(VLOOKUP(Tableau5[[#This Row],[Numéro]],TableauBande[],6,0),"")</f>
        <v>4.6100000000000003</v>
      </c>
      <c r="M461" s="28">
        <f>IFERROR(VLOOKUP(Tableau5[[#This Row],[Numéro]],TableauBande[],7,0),"")</f>
        <v>2023</v>
      </c>
      <c r="N461" s="1" t="str">
        <f>IFERROR(VLOOKUP(Tableau5[[#This Row],[Numéro]],Tableau3Bandes[],3,0),"")</f>
        <v xml:space="preserve">N1 </v>
      </c>
      <c r="O461" s="1">
        <f>IFERROR(VLOOKUP(Tableau5[[#This Row],[Numéro]],Tableau3Bandes[],4,0),"")</f>
        <v>1</v>
      </c>
      <c r="P461" s="1" t="str">
        <f>IFERROR(VLOOKUP(Tableau5[[#This Row],[Numéro]],Tableau3Bandes[],5,0),"")</f>
        <v>—</v>
      </c>
      <c r="Q461" s="1">
        <f>IFERROR(VLOOKUP(Tableau5[[#This Row],[Numéro]],Tableau3Bandes[],6,0),"")</f>
        <v>0.83899999999999997</v>
      </c>
      <c r="R461" s="1">
        <f>IFERROR(VLOOKUP(Tableau5[[#This Row],[Numéro]],Tableau3Bandes[],7,0),"")</f>
        <v>2024</v>
      </c>
      <c r="S461" s="28" t="str">
        <f>IFERROR(VLOOKUP(Tableau5[[#This Row],[Numéro]],TableauClass2025[],3,0),"")</f>
        <v/>
      </c>
      <c r="T461" s="27" t="str">
        <f>IFERROR(VLOOKUP(Tableau5[[#This Row],[Numéro]],TableauCadre[],3,0),"")</f>
        <v>N1</v>
      </c>
      <c r="U461" s="1">
        <f>IFERROR(VLOOKUP(Tableau5[[#This Row],[Numéro]],TableauCadre[],4,0),"")</f>
        <v>1</v>
      </c>
      <c r="V461" s="1" t="str">
        <f>IFERROR(VLOOKUP(Tableau5[[#This Row],[Numéro]],TableauCadre[],5,0),"")</f>
        <v>—</v>
      </c>
      <c r="W461" s="1">
        <f>IFERROR(VLOOKUP(Tableau5[[#This Row],[Numéro]],TableauCadre[],6,0),"")</f>
        <v>10.26</v>
      </c>
      <c r="X461" s="28">
        <f>IFERROR(VLOOKUP(Tableau5[[#This Row],[Numéro]],TableauCadre[],7,0),"")</f>
        <v>2015</v>
      </c>
    </row>
    <row r="462" spans="1:24" hidden="1" x14ac:dyDescent="0.25">
      <c r="A462" s="1" t="str">
        <f>IF(double!T459=0,"",double!T459)</f>
        <v>132169 L</v>
      </c>
      <c r="B462" s="1" t="str">
        <f>IF(Tableau5[[#This Row],[Numéro]]="","",double!U459)</f>
        <v>GUEGUEN AMANDINE</v>
      </c>
      <c r="C462" s="23" t="str">
        <f>double!V459</f>
        <v>05023 – BILLARD CLUB NOGENTAIS</v>
      </c>
      <c r="D462" s="27" t="str">
        <f>IFERROR(VLOOKUP(Tableau5[[#This Row],[Numéro]],TableauLibre[],3,0),"")</f>
        <v>R4</v>
      </c>
      <c r="E462" s="1">
        <f>IFERROR(VLOOKUP(Tableau5[[#This Row],[Numéro]],TableauLibre[],4,0),"")</f>
        <v>1</v>
      </c>
      <c r="F462" s="1">
        <f>IFERROR(VLOOKUP(Tableau5[[#This Row],[Numéro]],TableauLibre[],5,0),"")</f>
        <v>0.39</v>
      </c>
      <c r="G462" s="1">
        <f>IFERROR(VLOOKUP(Tableau5[[#This Row],[Numéro]],TableauLibre[],6,0),"")</f>
        <v>0.31</v>
      </c>
      <c r="H462" s="28">
        <f>IFERROR(VLOOKUP(Tableau5[[#This Row],[Numéro]],TableauLibre[],7,0),"")</f>
        <v>2009</v>
      </c>
      <c r="I462" s="27" t="str">
        <f>IFERROR(VLOOKUP(Tableau5[[#This Row],[Numéro]],TableauBande[],3,0),"")</f>
        <v/>
      </c>
      <c r="J462" s="1" t="str">
        <f>IFERROR(VLOOKUP(Tableau5[[#This Row],[Numéro]],TableauBande[],4,0),"")</f>
        <v/>
      </c>
      <c r="K462" s="1" t="str">
        <f>IFERROR(VLOOKUP(Tableau5[[#This Row],[Numéro]],TableauBande[],5,0),"")</f>
        <v/>
      </c>
      <c r="L462" s="1" t="str">
        <f>IFERROR(VLOOKUP(Tableau5[[#This Row],[Numéro]],TableauBande[],6,0),"")</f>
        <v/>
      </c>
      <c r="M462" s="28" t="str">
        <f>IFERROR(VLOOKUP(Tableau5[[#This Row],[Numéro]],TableauBande[],7,0),"")</f>
        <v/>
      </c>
      <c r="N462" s="1" t="str">
        <f>IFERROR(VLOOKUP(Tableau5[[#This Row],[Numéro]],Tableau3Bandes[],3,0),"")</f>
        <v/>
      </c>
      <c r="O462" s="1" t="str">
        <f>IFERROR(VLOOKUP(Tableau5[[#This Row],[Numéro]],Tableau3Bandes[],4,0),"")</f>
        <v/>
      </c>
      <c r="P462" s="1" t="str">
        <f>IFERROR(VLOOKUP(Tableau5[[#This Row],[Numéro]],Tableau3Bandes[],5,0),"")</f>
        <v/>
      </c>
      <c r="Q462" s="1" t="str">
        <f>IFERROR(VLOOKUP(Tableau5[[#This Row],[Numéro]],Tableau3Bandes[],6,0),"")</f>
        <v/>
      </c>
      <c r="R462" s="1" t="str">
        <f>IFERROR(VLOOKUP(Tableau5[[#This Row],[Numéro]],Tableau3Bandes[],7,0),"")</f>
        <v/>
      </c>
      <c r="S462" s="28" t="str">
        <f>IFERROR(VLOOKUP(Tableau5[[#This Row],[Numéro]],TableauClass2025[],3,0),"")</f>
        <v/>
      </c>
      <c r="T462" s="27" t="str">
        <f>IFERROR(VLOOKUP(Tableau5[[#This Row],[Numéro]],TableauCadre[],3,0),"")</f>
        <v/>
      </c>
      <c r="U462" s="1" t="str">
        <f>IFERROR(VLOOKUP(Tableau5[[#This Row],[Numéro]],TableauCadre[],4,0),"")</f>
        <v/>
      </c>
      <c r="V462" s="1" t="str">
        <f>IFERROR(VLOOKUP(Tableau5[[#This Row],[Numéro]],TableauCadre[],5,0),"")</f>
        <v/>
      </c>
      <c r="W462" s="1" t="str">
        <f>IFERROR(VLOOKUP(Tableau5[[#This Row],[Numéro]],TableauCadre[],6,0),"")</f>
        <v/>
      </c>
      <c r="X462" s="28" t="str">
        <f>IFERROR(VLOOKUP(Tableau5[[#This Row],[Numéro]],TableauCadre[],7,0),"")</f>
        <v/>
      </c>
    </row>
    <row r="463" spans="1:24" hidden="1" x14ac:dyDescent="0.25">
      <c r="A463" s="1" t="str">
        <f>IF(double!T460=0,"",double!T460)</f>
        <v>015355 P</v>
      </c>
      <c r="B463" s="1" t="str">
        <f>IF(Tableau5[[#This Row],[Numéro]]="","",double!U460)</f>
        <v>GUERY PATRICK</v>
      </c>
      <c r="C463" s="23" t="str">
        <f>double!V460</f>
        <v>11073 – BILLARD CLUB GERARDMER</v>
      </c>
      <c r="D463" s="27" t="str">
        <f>IFERROR(VLOOKUP(Tableau5[[#This Row],[Numéro]],TableauLibre[],3,0),"")</f>
        <v>R3</v>
      </c>
      <c r="E463" s="1">
        <f>IFERROR(VLOOKUP(Tableau5[[#This Row],[Numéro]],TableauLibre[],4,0),"")</f>
        <v>1</v>
      </c>
      <c r="F463" s="1">
        <f>IFERROR(VLOOKUP(Tableau5[[#This Row],[Numéro]],TableauLibre[],5,0),"")</f>
        <v>1.94</v>
      </c>
      <c r="G463" s="1">
        <f>IFERROR(VLOOKUP(Tableau5[[#This Row],[Numéro]],TableauLibre[],6,0),"")</f>
        <v>1.55</v>
      </c>
      <c r="H463" s="28">
        <f>IFERROR(VLOOKUP(Tableau5[[#This Row],[Numéro]],TableauLibre[],7,0),"")</f>
        <v>2025</v>
      </c>
      <c r="I463" s="27" t="str">
        <f>IFERROR(VLOOKUP(Tableau5[[#This Row],[Numéro]],TableauBande[],3,0),"")</f>
        <v>R2</v>
      </c>
      <c r="J463" s="1">
        <f>IFERROR(VLOOKUP(Tableau5[[#This Row],[Numéro]],TableauBande[],4,0),"")</f>
        <v>1</v>
      </c>
      <c r="K463" s="1">
        <f>IFERROR(VLOOKUP(Tableau5[[#This Row],[Numéro]],TableauBande[],5,0),"")</f>
        <v>0.99</v>
      </c>
      <c r="L463" s="1">
        <f>IFERROR(VLOOKUP(Tableau5[[#This Row],[Numéro]],TableauBande[],6,0),"")</f>
        <v>0.88</v>
      </c>
      <c r="M463" s="28">
        <f>IFERROR(VLOOKUP(Tableau5[[#This Row],[Numéro]],TableauBande[],7,0),"")</f>
        <v>2025</v>
      </c>
      <c r="N463" s="1" t="str">
        <f>IFERROR(VLOOKUP(Tableau5[[#This Row],[Numéro]],Tableau3Bandes[],3,0),"")</f>
        <v/>
      </c>
      <c r="O463" s="1" t="str">
        <f>IFERROR(VLOOKUP(Tableau5[[#This Row],[Numéro]],Tableau3Bandes[],4,0),"")</f>
        <v/>
      </c>
      <c r="P463" s="1" t="str">
        <f>IFERROR(VLOOKUP(Tableau5[[#This Row],[Numéro]],Tableau3Bandes[],5,0),"")</f>
        <v/>
      </c>
      <c r="Q463" s="1" t="str">
        <f>IFERROR(VLOOKUP(Tableau5[[#This Row],[Numéro]],Tableau3Bandes[],6,0),"")</f>
        <v/>
      </c>
      <c r="R463" s="1" t="str">
        <f>IFERROR(VLOOKUP(Tableau5[[#This Row],[Numéro]],Tableau3Bandes[],7,0),"")</f>
        <v/>
      </c>
      <c r="S463" s="28" t="str">
        <f>IFERROR(VLOOKUP(Tableau5[[#This Row],[Numéro]],TableauClass2025[],3,0),"")</f>
        <v/>
      </c>
      <c r="T463" s="27" t="str">
        <f>IFERROR(VLOOKUP(Tableau5[[#This Row],[Numéro]],TableauCadre[],3,0),"")</f>
        <v>R1</v>
      </c>
      <c r="U463" s="1">
        <f>IFERROR(VLOOKUP(Tableau5[[#This Row],[Numéro]],TableauCadre[],4,0),"")</f>
        <v>1</v>
      </c>
      <c r="V463" s="1">
        <f>IFERROR(VLOOKUP(Tableau5[[#This Row],[Numéro]],TableauCadre[],5,0),"")</f>
        <v>2.16</v>
      </c>
      <c r="W463" s="1">
        <f>IFERROR(VLOOKUP(Tableau5[[#This Row],[Numéro]],TableauCadre[],6,0),"")</f>
        <v>1.72</v>
      </c>
      <c r="X463" s="28">
        <f>IFERROR(VLOOKUP(Tableau5[[#This Row],[Numéro]],TableauCadre[],7,0),"")</f>
        <v>2024</v>
      </c>
    </row>
    <row r="464" spans="1:24" hidden="1" x14ac:dyDescent="0.25">
      <c r="A464" s="1" t="str">
        <f>IF(double!T461=0,"",double!T461)</f>
        <v>144119 B</v>
      </c>
      <c r="B464" s="1" t="str">
        <f>IF(Tableau5[[#This Row],[Numéro]]="","",double!U461)</f>
        <v>GUIDI JULES</v>
      </c>
      <c r="C464" s="23" t="str">
        <f>double!V461</f>
        <v>11022 – ACADEMIE DE BILLARD SAINT-MAX / NANCY</v>
      </c>
      <c r="D464" s="27" t="str">
        <f>IFERROR(VLOOKUP(Tableau5[[#This Row],[Numéro]],TableauLibre[],3,0),"")</f>
        <v>R4</v>
      </c>
      <c r="E464" s="1">
        <f>IFERROR(VLOOKUP(Tableau5[[#This Row],[Numéro]],TableauLibre[],4,0),"")</f>
        <v>1</v>
      </c>
      <c r="F464" s="1">
        <f>IFERROR(VLOOKUP(Tableau5[[#This Row],[Numéro]],TableauLibre[],5,0),"")</f>
        <v>0.32</v>
      </c>
      <c r="G464" s="1">
        <f>IFERROR(VLOOKUP(Tableau5[[#This Row],[Numéro]],TableauLibre[],6,0),"")</f>
        <v>0.25</v>
      </c>
      <c r="H464" s="28">
        <f>IFERROR(VLOOKUP(Tableau5[[#This Row],[Numéro]],TableauLibre[],7,0),"")</f>
        <v>2012</v>
      </c>
      <c r="I464" s="27" t="str">
        <f>IFERROR(VLOOKUP(Tableau5[[#This Row],[Numéro]],TableauBande[],3,0),"")</f>
        <v/>
      </c>
      <c r="J464" s="1" t="str">
        <f>IFERROR(VLOOKUP(Tableau5[[#This Row],[Numéro]],TableauBande[],4,0),"")</f>
        <v/>
      </c>
      <c r="K464" s="1" t="str">
        <f>IFERROR(VLOOKUP(Tableau5[[#This Row],[Numéro]],TableauBande[],5,0),"")</f>
        <v/>
      </c>
      <c r="L464" s="1" t="str">
        <f>IFERROR(VLOOKUP(Tableau5[[#This Row],[Numéro]],TableauBande[],6,0),"")</f>
        <v/>
      </c>
      <c r="M464" s="28" t="str">
        <f>IFERROR(VLOOKUP(Tableau5[[#This Row],[Numéro]],TableauBande[],7,0),"")</f>
        <v/>
      </c>
      <c r="N464" s="1" t="str">
        <f>IFERROR(VLOOKUP(Tableau5[[#This Row],[Numéro]],Tableau3Bandes[],3,0),"")</f>
        <v/>
      </c>
      <c r="O464" s="1" t="str">
        <f>IFERROR(VLOOKUP(Tableau5[[#This Row],[Numéro]],Tableau3Bandes[],4,0),"")</f>
        <v/>
      </c>
      <c r="P464" s="1" t="str">
        <f>IFERROR(VLOOKUP(Tableau5[[#This Row],[Numéro]],Tableau3Bandes[],5,0),"")</f>
        <v/>
      </c>
      <c r="Q464" s="1" t="str">
        <f>IFERROR(VLOOKUP(Tableau5[[#This Row],[Numéro]],Tableau3Bandes[],6,0),"")</f>
        <v/>
      </c>
      <c r="R464" s="1" t="str">
        <f>IFERROR(VLOOKUP(Tableau5[[#This Row],[Numéro]],Tableau3Bandes[],7,0),"")</f>
        <v/>
      </c>
      <c r="S464" s="28" t="str">
        <f>IFERROR(VLOOKUP(Tableau5[[#This Row],[Numéro]],TableauClass2025[],3,0),"")</f>
        <v/>
      </c>
      <c r="T464" s="27" t="str">
        <f>IFERROR(VLOOKUP(Tableau5[[#This Row],[Numéro]],TableauCadre[],3,0),"")</f>
        <v/>
      </c>
      <c r="U464" s="1" t="str">
        <f>IFERROR(VLOOKUP(Tableau5[[#This Row],[Numéro]],TableauCadre[],4,0),"")</f>
        <v/>
      </c>
      <c r="V464" s="1" t="str">
        <f>IFERROR(VLOOKUP(Tableau5[[#This Row],[Numéro]],TableauCadre[],5,0),"")</f>
        <v/>
      </c>
      <c r="W464" s="1" t="str">
        <f>IFERROR(VLOOKUP(Tableau5[[#This Row],[Numéro]],TableauCadre[],6,0),"")</f>
        <v/>
      </c>
      <c r="X464" s="28" t="str">
        <f>IFERROR(VLOOKUP(Tableau5[[#This Row],[Numéro]],TableauCadre[],7,0),"")</f>
        <v/>
      </c>
    </row>
    <row r="465" spans="1:24" hidden="1" x14ac:dyDescent="0.25">
      <c r="A465" s="1" t="str">
        <f>IF(double!T462=0,"",double!T462)</f>
        <v>153545 X</v>
      </c>
      <c r="B465" s="1" t="str">
        <f>IF(Tableau5[[#This Row],[Numéro]]="","",double!U462)</f>
        <v>GUILLEMIN CLAUDE</v>
      </c>
      <c r="C465" s="23" t="str">
        <f>double!V462</f>
        <v>01070 – FCM BILLARD</v>
      </c>
      <c r="D465" s="27" t="str">
        <f>IFERROR(VLOOKUP(Tableau5[[#This Row],[Numéro]],TableauLibre[],3,0),"")</f>
        <v>R3</v>
      </c>
      <c r="E465" s="1">
        <f>IFERROR(VLOOKUP(Tableau5[[#This Row],[Numéro]],TableauLibre[],4,0),"")</f>
        <v>1</v>
      </c>
      <c r="F465" s="1">
        <f>IFERROR(VLOOKUP(Tableau5[[#This Row],[Numéro]],TableauLibre[],5,0),"")</f>
        <v>1.98</v>
      </c>
      <c r="G465" s="1">
        <f>IFERROR(VLOOKUP(Tableau5[[#This Row],[Numéro]],TableauLibre[],6,0),"")</f>
        <v>1.59</v>
      </c>
      <c r="H465" s="28">
        <f>IFERROR(VLOOKUP(Tableau5[[#This Row],[Numéro]],TableauLibre[],7,0),"")</f>
        <v>2025</v>
      </c>
      <c r="I465" s="27" t="str">
        <f>IFERROR(VLOOKUP(Tableau5[[#This Row],[Numéro]],TableauBande[],3,0),"")</f>
        <v/>
      </c>
      <c r="J465" s="1" t="str">
        <f>IFERROR(VLOOKUP(Tableau5[[#This Row],[Numéro]],TableauBande[],4,0),"")</f>
        <v/>
      </c>
      <c r="K465" s="1" t="str">
        <f>IFERROR(VLOOKUP(Tableau5[[#This Row],[Numéro]],TableauBande[],5,0),"")</f>
        <v/>
      </c>
      <c r="L465" s="1" t="str">
        <f>IFERROR(VLOOKUP(Tableau5[[#This Row],[Numéro]],TableauBande[],6,0),"")</f>
        <v/>
      </c>
      <c r="M465" s="28" t="str">
        <f>IFERROR(VLOOKUP(Tableau5[[#This Row],[Numéro]],TableauBande[],7,0),"")</f>
        <v/>
      </c>
      <c r="N465" s="1" t="str">
        <f>IFERROR(VLOOKUP(Tableau5[[#This Row],[Numéro]],Tableau3Bandes[],3,0),"")</f>
        <v/>
      </c>
      <c r="O465" s="1" t="str">
        <f>IFERROR(VLOOKUP(Tableau5[[#This Row],[Numéro]],Tableau3Bandes[],4,0),"")</f>
        <v/>
      </c>
      <c r="P465" s="1" t="str">
        <f>IFERROR(VLOOKUP(Tableau5[[#This Row],[Numéro]],Tableau3Bandes[],5,0),"")</f>
        <v/>
      </c>
      <c r="Q465" s="1" t="str">
        <f>IFERROR(VLOOKUP(Tableau5[[#This Row],[Numéro]],Tableau3Bandes[],6,0),"")</f>
        <v/>
      </c>
      <c r="R465" s="1" t="str">
        <f>IFERROR(VLOOKUP(Tableau5[[#This Row],[Numéro]],Tableau3Bandes[],7,0),"")</f>
        <v/>
      </c>
      <c r="S465" s="28" t="str">
        <f>IFERROR(VLOOKUP(Tableau5[[#This Row],[Numéro]],TableauClass2025[],3,0),"")</f>
        <v/>
      </c>
      <c r="T465" s="27" t="str">
        <f>IFERROR(VLOOKUP(Tableau5[[#This Row],[Numéro]],TableauCadre[],3,0),"")</f>
        <v/>
      </c>
      <c r="U465" s="1" t="str">
        <f>IFERROR(VLOOKUP(Tableau5[[#This Row],[Numéro]],TableauCadre[],4,0),"")</f>
        <v/>
      </c>
      <c r="V465" s="1" t="str">
        <f>IFERROR(VLOOKUP(Tableau5[[#This Row],[Numéro]],TableauCadre[],5,0),"")</f>
        <v/>
      </c>
      <c r="W465" s="1" t="str">
        <f>IFERROR(VLOOKUP(Tableau5[[#This Row],[Numéro]],TableauCadre[],6,0),"")</f>
        <v/>
      </c>
      <c r="X465" s="28" t="str">
        <f>IFERROR(VLOOKUP(Tableau5[[#This Row],[Numéro]],TableauCadre[],7,0),"")</f>
        <v/>
      </c>
    </row>
    <row r="466" spans="1:24" hidden="1" x14ac:dyDescent="0.25">
      <c r="A466" s="1" t="str">
        <f>IF(double!T463=0,"",double!T463)</f>
        <v>156412 N</v>
      </c>
      <c r="B466" s="1" t="str">
        <f>IF(Tableau5[[#This Row],[Numéro]]="","",double!U463)</f>
        <v>GUILLOUET YANN</v>
      </c>
      <c r="C466" s="23" t="str">
        <f>double!V463</f>
        <v>11034 – BILLARD CLUB EPINAL</v>
      </c>
      <c r="D466" s="27" t="str">
        <f>IFERROR(VLOOKUP(Tableau5[[#This Row],[Numéro]],TableauLibre[],3,0),"")</f>
        <v xml:space="preserve">R4 </v>
      </c>
      <c r="E466" s="1">
        <f>IFERROR(VLOOKUP(Tableau5[[#This Row],[Numéro]],TableauLibre[],4,0),"")</f>
        <v>1</v>
      </c>
      <c r="F466" s="1">
        <f>IFERROR(VLOOKUP(Tableau5[[#This Row],[Numéro]],TableauLibre[],5,0),"")</f>
        <v>1.07</v>
      </c>
      <c r="G466" s="1">
        <f>IFERROR(VLOOKUP(Tableau5[[#This Row],[Numéro]],TableauLibre[],6,0),"")</f>
        <v>0.86</v>
      </c>
      <c r="H466" s="28">
        <f>IFERROR(VLOOKUP(Tableau5[[#This Row],[Numéro]],TableauLibre[],7,0),"")</f>
        <v>2024</v>
      </c>
      <c r="I466" s="27" t="str">
        <f>IFERROR(VLOOKUP(Tableau5[[#This Row],[Numéro]],TableauBande[],3,0),"")</f>
        <v/>
      </c>
      <c r="J466" s="1" t="str">
        <f>IFERROR(VLOOKUP(Tableau5[[#This Row],[Numéro]],TableauBande[],4,0),"")</f>
        <v/>
      </c>
      <c r="K466" s="1" t="str">
        <f>IFERROR(VLOOKUP(Tableau5[[#This Row],[Numéro]],TableauBande[],5,0),"")</f>
        <v/>
      </c>
      <c r="L466" s="1" t="str">
        <f>IFERROR(VLOOKUP(Tableau5[[#This Row],[Numéro]],TableauBande[],6,0),"")</f>
        <v/>
      </c>
      <c r="M466" s="28" t="str">
        <f>IFERROR(VLOOKUP(Tableau5[[#This Row],[Numéro]],TableauBande[],7,0),"")</f>
        <v/>
      </c>
      <c r="N466" s="1" t="str">
        <f>IFERROR(VLOOKUP(Tableau5[[#This Row],[Numéro]],Tableau3Bandes[],3,0),"")</f>
        <v/>
      </c>
      <c r="O466" s="1" t="str">
        <f>IFERROR(VLOOKUP(Tableau5[[#This Row],[Numéro]],Tableau3Bandes[],4,0),"")</f>
        <v/>
      </c>
      <c r="P466" s="1" t="str">
        <f>IFERROR(VLOOKUP(Tableau5[[#This Row],[Numéro]],Tableau3Bandes[],5,0),"")</f>
        <v/>
      </c>
      <c r="Q466" s="1" t="str">
        <f>IFERROR(VLOOKUP(Tableau5[[#This Row],[Numéro]],Tableau3Bandes[],6,0),"")</f>
        <v/>
      </c>
      <c r="R466" s="1" t="str">
        <f>IFERROR(VLOOKUP(Tableau5[[#This Row],[Numéro]],Tableau3Bandes[],7,0),"")</f>
        <v/>
      </c>
      <c r="S466" s="28" t="str">
        <f>IFERROR(VLOOKUP(Tableau5[[#This Row],[Numéro]],TableauClass2025[],3,0),"")</f>
        <v/>
      </c>
      <c r="T466" s="27" t="str">
        <f>IFERROR(VLOOKUP(Tableau5[[#This Row],[Numéro]],TableauCadre[],3,0),"")</f>
        <v/>
      </c>
      <c r="U466" s="1" t="str">
        <f>IFERROR(VLOOKUP(Tableau5[[#This Row],[Numéro]],TableauCadre[],4,0),"")</f>
        <v/>
      </c>
      <c r="V466" s="1" t="str">
        <f>IFERROR(VLOOKUP(Tableau5[[#This Row],[Numéro]],TableauCadre[],5,0),"")</f>
        <v/>
      </c>
      <c r="W466" s="1" t="str">
        <f>IFERROR(VLOOKUP(Tableau5[[#This Row],[Numéro]],TableauCadre[],6,0),"")</f>
        <v/>
      </c>
      <c r="X466" s="28" t="str">
        <f>IFERROR(VLOOKUP(Tableau5[[#This Row],[Numéro]],TableauCadre[],7,0),"")</f>
        <v/>
      </c>
    </row>
    <row r="467" spans="1:24" hidden="1" x14ac:dyDescent="0.25">
      <c r="A467" s="1" t="str">
        <f>IF(double!T464=0,"",double!T464)</f>
        <v>101989 R</v>
      </c>
      <c r="B467" s="1" t="str">
        <f>IF(Tableau5[[#This Row],[Numéro]]="","",double!U464)</f>
        <v>GUIOT FABRICE</v>
      </c>
      <c r="C467" s="23" t="str">
        <f>double!V464</f>
        <v>01006 – AMICALE DE BILLARD ECKBOLSHEIM</v>
      </c>
      <c r="D467" s="27" t="str">
        <f>IFERROR(VLOOKUP(Tableau5[[#This Row],[Numéro]],TableauLibre[],3,0),"")</f>
        <v>N3</v>
      </c>
      <c r="E467" s="1">
        <f>IFERROR(VLOOKUP(Tableau5[[#This Row],[Numéro]],TableauLibre[],4,0),"")</f>
        <v>1</v>
      </c>
      <c r="F467" s="1">
        <f>IFERROR(VLOOKUP(Tableau5[[#This Row],[Numéro]],TableauLibre[],5,0),"")</f>
        <v>7.77</v>
      </c>
      <c r="G467" s="1">
        <f>IFERROR(VLOOKUP(Tableau5[[#This Row],[Numéro]],TableauLibre[],6,0),"")</f>
        <v>6.21</v>
      </c>
      <c r="H467" s="28">
        <f>IFERROR(VLOOKUP(Tableau5[[#This Row],[Numéro]],TableauLibre[],7,0),"")</f>
        <v>2024</v>
      </c>
      <c r="I467" s="27" t="str">
        <f>IFERROR(VLOOKUP(Tableau5[[#This Row],[Numéro]],TableauBande[],3,0),"")</f>
        <v xml:space="preserve">N2 </v>
      </c>
      <c r="J467" s="1">
        <f>IFERROR(VLOOKUP(Tableau5[[#This Row],[Numéro]],TableauBande[],4,0),"")</f>
        <v>1</v>
      </c>
      <c r="K467" s="1" t="str">
        <f>IFERROR(VLOOKUP(Tableau5[[#This Row],[Numéro]],TableauBande[],5,0),"")</f>
        <v>—</v>
      </c>
      <c r="L467" s="1">
        <f>IFERROR(VLOOKUP(Tableau5[[#This Row],[Numéro]],TableauBande[],6,0),"")</f>
        <v>2.14</v>
      </c>
      <c r="M467" s="28">
        <f>IFERROR(VLOOKUP(Tableau5[[#This Row],[Numéro]],TableauBande[],7,0),"")</f>
        <v>2025</v>
      </c>
      <c r="N467" s="1" t="str">
        <f>IFERROR(VLOOKUP(Tableau5[[#This Row],[Numéro]],Tableau3Bandes[],3,0),"")</f>
        <v>N1</v>
      </c>
      <c r="O467" s="1">
        <f>IFERROR(VLOOKUP(Tableau5[[#This Row],[Numéro]],Tableau3Bandes[],4,0),"")</f>
        <v>1</v>
      </c>
      <c r="P467" s="1" t="str">
        <f>IFERROR(VLOOKUP(Tableau5[[#This Row],[Numéro]],Tableau3Bandes[],5,0),"")</f>
        <v>—</v>
      </c>
      <c r="Q467" s="1">
        <f>IFERROR(VLOOKUP(Tableau5[[#This Row],[Numéro]],Tableau3Bandes[],6,0),"")</f>
        <v>0.71599999999999997</v>
      </c>
      <c r="R467" s="1">
        <f>IFERROR(VLOOKUP(Tableau5[[#This Row],[Numéro]],Tableau3Bandes[],7,0),"")</f>
        <v>2025</v>
      </c>
      <c r="S467" s="28">
        <f>IFERROR(VLOOKUP(Tableau5[[#This Row],[Numéro]],TableauClass2025[],3,0),"")</f>
        <v>720</v>
      </c>
      <c r="T467" s="27" t="str">
        <f>IFERROR(VLOOKUP(Tableau5[[#This Row],[Numéro]],TableauCadre[],3,0),"")</f>
        <v>N3</v>
      </c>
      <c r="U467" s="1">
        <f>IFERROR(VLOOKUP(Tableau5[[#This Row],[Numéro]],TableauCadre[],4,0),"")</f>
        <v>1</v>
      </c>
      <c r="V467" s="1">
        <f>IFERROR(VLOOKUP(Tableau5[[#This Row],[Numéro]],TableauCadre[],5,0),"")</f>
        <v>7.18</v>
      </c>
      <c r="W467" s="1">
        <f>IFERROR(VLOOKUP(Tableau5[[#This Row],[Numéro]],TableauCadre[],6,0),"")</f>
        <v>5.74</v>
      </c>
      <c r="X467" s="28">
        <f>IFERROR(VLOOKUP(Tableau5[[#This Row],[Numéro]],TableauCadre[],7,0),"")</f>
        <v>2025</v>
      </c>
    </row>
    <row r="468" spans="1:24" hidden="1" x14ac:dyDescent="0.25">
      <c r="A468" s="1" t="str">
        <f>IF(double!T465=0,"",double!T465)</f>
        <v>010315 T</v>
      </c>
      <c r="B468" s="1" t="str">
        <f>IF(Tableau5[[#This Row],[Numéro]]="","",double!U465)</f>
        <v>GUIOT RICHARD</v>
      </c>
      <c r="C468" s="23" t="str">
        <f>double!V465</f>
        <v>01020 – B.C. 1947 SELESTAT</v>
      </c>
      <c r="D468" s="27" t="str">
        <f>IFERROR(VLOOKUP(Tableau5[[#This Row],[Numéro]],TableauLibre[],3,0),"")</f>
        <v xml:space="preserve">R2 </v>
      </c>
      <c r="E468" s="1">
        <f>IFERROR(VLOOKUP(Tableau5[[#This Row],[Numéro]],TableauLibre[],4,0),"")</f>
        <v>1</v>
      </c>
      <c r="F468" s="1">
        <f>IFERROR(VLOOKUP(Tableau5[[#This Row],[Numéro]],TableauLibre[],5,0),"")</f>
        <v>3.5</v>
      </c>
      <c r="G468" s="1">
        <f>IFERROR(VLOOKUP(Tableau5[[#This Row],[Numéro]],TableauLibre[],6,0),"")</f>
        <v>2.8</v>
      </c>
      <c r="H468" s="28">
        <f>IFERROR(VLOOKUP(Tableau5[[#This Row],[Numéro]],TableauLibre[],7,0),"")</f>
        <v>2024</v>
      </c>
      <c r="I468" s="27" t="str">
        <f>IFERROR(VLOOKUP(Tableau5[[#This Row],[Numéro]],TableauBande[],3,0),"")</f>
        <v>N3</v>
      </c>
      <c r="J468" s="1">
        <f>IFERROR(VLOOKUP(Tableau5[[#This Row],[Numéro]],TableauBande[],4,0),"")</f>
        <v>1</v>
      </c>
      <c r="K468" s="1">
        <f>IFERROR(VLOOKUP(Tableau5[[#This Row],[Numéro]],TableauBande[],5,0),"")</f>
        <v>2.2400000000000002</v>
      </c>
      <c r="L468" s="1">
        <f>IFERROR(VLOOKUP(Tableau5[[#This Row],[Numéro]],TableauBande[],6,0),"")</f>
        <v>1.99</v>
      </c>
      <c r="M468" s="28">
        <f>IFERROR(VLOOKUP(Tableau5[[#This Row],[Numéro]],TableauBande[],7,0),"")</f>
        <v>2012</v>
      </c>
      <c r="N468" s="1" t="str">
        <f>IFERROR(VLOOKUP(Tableau5[[#This Row],[Numéro]],Tableau3Bandes[],3,0),"")</f>
        <v>N3</v>
      </c>
      <c r="O468" s="1">
        <f>IFERROR(VLOOKUP(Tableau5[[#This Row],[Numéro]],Tableau3Bandes[],4,0),"")</f>
        <v>1</v>
      </c>
      <c r="P468" s="1">
        <f>IFERROR(VLOOKUP(Tableau5[[#This Row],[Numéro]],Tableau3Bandes[],5,0),"")</f>
        <v>0.46800000000000003</v>
      </c>
      <c r="Q468" s="1">
        <f>IFERROR(VLOOKUP(Tableau5[[#This Row],[Numéro]],Tableau3Bandes[],6,0),"")</f>
        <v>0.40200000000000002</v>
      </c>
      <c r="R468" s="1">
        <f>IFERROR(VLOOKUP(Tableau5[[#This Row],[Numéro]],Tableau3Bandes[],7,0),"")</f>
        <v>2024</v>
      </c>
      <c r="S468" s="28" t="str">
        <f>IFERROR(VLOOKUP(Tableau5[[#This Row],[Numéro]],TableauClass2025[],3,0),"")</f>
        <v/>
      </c>
      <c r="T468" s="27" t="str">
        <f>IFERROR(VLOOKUP(Tableau5[[#This Row],[Numéro]],TableauCadre[],3,0),"")</f>
        <v>N3</v>
      </c>
      <c r="U468" s="1">
        <f>IFERROR(VLOOKUP(Tableau5[[#This Row],[Numéro]],TableauCadre[],4,0),"")</f>
        <v>1</v>
      </c>
      <c r="V468" s="1">
        <f>IFERROR(VLOOKUP(Tableau5[[#This Row],[Numéro]],TableauCadre[],5,0),"")</f>
        <v>5.86</v>
      </c>
      <c r="W468" s="1">
        <f>IFERROR(VLOOKUP(Tableau5[[#This Row],[Numéro]],TableauCadre[],6,0),"")</f>
        <v>4.68</v>
      </c>
      <c r="X468" s="28">
        <f>IFERROR(VLOOKUP(Tableau5[[#This Row],[Numéro]],TableauCadre[],7,0),"")</f>
        <v>2011</v>
      </c>
    </row>
    <row r="469" spans="1:24" hidden="1" x14ac:dyDescent="0.25">
      <c r="A469" s="1" t="str">
        <f>IF(double!T466=0,"",double!T466)</f>
        <v>015126 U</v>
      </c>
      <c r="B469" s="1" t="str">
        <f>IF(Tableau5[[#This Row],[Numéro]]="","",double!U466)</f>
        <v>GUIOT SYLVAIN</v>
      </c>
      <c r="C469" s="23" t="str">
        <f>double!V466</f>
        <v>11063 – S.A.VERDUN SECTION BILLARD</v>
      </c>
      <c r="D469" s="27" t="str">
        <f>IFERROR(VLOOKUP(Tableau5[[#This Row],[Numéro]],TableauLibre[],3,0),"")</f>
        <v xml:space="preserve">N2 </v>
      </c>
      <c r="E469" s="1">
        <f>IFERROR(VLOOKUP(Tableau5[[#This Row],[Numéro]],TableauLibre[],4,0),"")</f>
        <v>1</v>
      </c>
      <c r="F469" s="1" t="str">
        <f>IFERROR(VLOOKUP(Tableau5[[#This Row],[Numéro]],TableauLibre[],5,0),"")</f>
        <v>—</v>
      </c>
      <c r="G469" s="1">
        <f>IFERROR(VLOOKUP(Tableau5[[#This Row],[Numéro]],TableauLibre[],6,0),"")</f>
        <v>7.9</v>
      </c>
      <c r="H469" s="28">
        <f>IFERROR(VLOOKUP(Tableau5[[#This Row],[Numéro]],TableauLibre[],7,0),"")</f>
        <v>2025</v>
      </c>
      <c r="I469" s="27" t="str">
        <f>IFERROR(VLOOKUP(Tableau5[[#This Row],[Numéro]],TableauBande[],3,0),"")</f>
        <v xml:space="preserve">N2 </v>
      </c>
      <c r="J469" s="1">
        <f>IFERROR(VLOOKUP(Tableau5[[#This Row],[Numéro]],TableauBande[],4,0),"")</f>
        <v>1</v>
      </c>
      <c r="K469" s="1" t="str">
        <f>IFERROR(VLOOKUP(Tableau5[[#This Row],[Numéro]],TableauBande[],5,0),"")</f>
        <v>—</v>
      </c>
      <c r="L469" s="1">
        <f>IFERROR(VLOOKUP(Tableau5[[#This Row],[Numéro]],TableauBande[],6,0),"")</f>
        <v>2.09</v>
      </c>
      <c r="M469" s="28">
        <f>IFERROR(VLOOKUP(Tableau5[[#This Row],[Numéro]],TableauBande[],7,0),"")</f>
        <v>2024</v>
      </c>
      <c r="N469" s="1" t="str">
        <f>IFERROR(VLOOKUP(Tableau5[[#This Row],[Numéro]],Tableau3Bandes[],3,0),"")</f>
        <v>N3</v>
      </c>
      <c r="O469" s="1">
        <f>IFERROR(VLOOKUP(Tableau5[[#This Row],[Numéro]],Tableau3Bandes[],4,0),"")</f>
        <v>1</v>
      </c>
      <c r="P469" s="1">
        <f>IFERROR(VLOOKUP(Tableau5[[#This Row],[Numéro]],Tableau3Bandes[],5,0),"")</f>
        <v>0.5</v>
      </c>
      <c r="Q469" s="1">
        <f>IFERROR(VLOOKUP(Tableau5[[#This Row],[Numéro]],Tableau3Bandes[],6,0),"")</f>
        <v>0.43</v>
      </c>
      <c r="R469" s="1">
        <f>IFERROR(VLOOKUP(Tableau5[[#This Row],[Numéro]],Tableau3Bandes[],7,0),"")</f>
        <v>2025</v>
      </c>
      <c r="S469" s="28">
        <f>IFERROR(VLOOKUP(Tableau5[[#This Row],[Numéro]],TableauClass2025[],3,0),"")</f>
        <v>421</v>
      </c>
      <c r="T469" s="27" t="str">
        <f>IFERROR(VLOOKUP(Tableau5[[#This Row],[Numéro]],TableauCadre[],3,0),"")</f>
        <v xml:space="preserve">N3 </v>
      </c>
      <c r="U469" s="1">
        <f>IFERROR(VLOOKUP(Tableau5[[#This Row],[Numéro]],TableauCadre[],4,0),"")</f>
        <v>1</v>
      </c>
      <c r="V469" s="1">
        <f>IFERROR(VLOOKUP(Tableau5[[#This Row],[Numéro]],TableauCadre[],5,0),"")</f>
        <v>6.05</v>
      </c>
      <c r="W469" s="1">
        <f>IFERROR(VLOOKUP(Tableau5[[#This Row],[Numéro]],TableauCadre[],6,0),"")</f>
        <v>4.84</v>
      </c>
      <c r="X469" s="28">
        <f>IFERROR(VLOOKUP(Tableau5[[#This Row],[Numéro]],TableauCadre[],7,0),"")</f>
        <v>2025</v>
      </c>
    </row>
    <row r="470" spans="1:24" hidden="1" x14ac:dyDescent="0.25">
      <c r="A470" s="1" t="str">
        <f>IF(double!T467=0,"",double!T467)</f>
        <v>012135 T</v>
      </c>
      <c r="B470" s="1" t="str">
        <f>IF(Tableau5[[#This Row],[Numéro]]="","",double!U467)</f>
        <v>GUITTONNEAU FREDERIC</v>
      </c>
      <c r="C470" s="23" t="str">
        <f>double!V467</f>
        <v>05043 – ACAD. TAPIS VERT DE REIMS</v>
      </c>
      <c r="D470" s="27" t="str">
        <f>IFERROR(VLOOKUP(Tableau5[[#This Row],[Numéro]],TableauLibre[],3,0),"")</f>
        <v>R2</v>
      </c>
      <c r="E470" s="1">
        <f>IFERROR(VLOOKUP(Tableau5[[#This Row],[Numéro]],TableauLibre[],4,0),"")</f>
        <v>1</v>
      </c>
      <c r="F470" s="1">
        <f>IFERROR(VLOOKUP(Tableau5[[#This Row],[Numéro]],TableauLibre[],5,0),"")</f>
        <v>3.63</v>
      </c>
      <c r="G470" s="1">
        <f>IFERROR(VLOOKUP(Tableau5[[#This Row],[Numéro]],TableauLibre[],6,0),"")</f>
        <v>2.9</v>
      </c>
      <c r="H470" s="28">
        <f>IFERROR(VLOOKUP(Tableau5[[#This Row],[Numéro]],TableauLibre[],7,0),"")</f>
        <v>2015</v>
      </c>
      <c r="I470" s="27" t="str">
        <f>IFERROR(VLOOKUP(Tableau5[[#This Row],[Numéro]],TableauBande[],3,0),"")</f>
        <v/>
      </c>
      <c r="J470" s="1" t="str">
        <f>IFERROR(VLOOKUP(Tableau5[[#This Row],[Numéro]],TableauBande[],4,0),"")</f>
        <v/>
      </c>
      <c r="K470" s="1" t="str">
        <f>IFERROR(VLOOKUP(Tableau5[[#This Row],[Numéro]],TableauBande[],5,0),"")</f>
        <v/>
      </c>
      <c r="L470" s="1" t="str">
        <f>IFERROR(VLOOKUP(Tableau5[[#This Row],[Numéro]],TableauBande[],6,0),"")</f>
        <v/>
      </c>
      <c r="M470" s="28" t="str">
        <f>IFERROR(VLOOKUP(Tableau5[[#This Row],[Numéro]],TableauBande[],7,0),"")</f>
        <v/>
      </c>
      <c r="N470" s="1" t="str">
        <f>IFERROR(VLOOKUP(Tableau5[[#This Row],[Numéro]],Tableau3Bandes[],3,0),"")</f>
        <v/>
      </c>
      <c r="O470" s="1" t="str">
        <f>IFERROR(VLOOKUP(Tableau5[[#This Row],[Numéro]],Tableau3Bandes[],4,0),"")</f>
        <v/>
      </c>
      <c r="P470" s="1" t="str">
        <f>IFERROR(VLOOKUP(Tableau5[[#This Row],[Numéro]],Tableau3Bandes[],5,0),"")</f>
        <v/>
      </c>
      <c r="Q470" s="1" t="str">
        <f>IFERROR(VLOOKUP(Tableau5[[#This Row],[Numéro]],Tableau3Bandes[],6,0),"")</f>
        <v/>
      </c>
      <c r="R470" s="1" t="str">
        <f>IFERROR(VLOOKUP(Tableau5[[#This Row],[Numéro]],Tableau3Bandes[],7,0),"")</f>
        <v/>
      </c>
      <c r="S470" s="28" t="str">
        <f>IFERROR(VLOOKUP(Tableau5[[#This Row],[Numéro]],TableauClass2025[],3,0),"")</f>
        <v/>
      </c>
      <c r="T470" s="27" t="str">
        <f>IFERROR(VLOOKUP(Tableau5[[#This Row],[Numéro]],TableauCadre[],3,0),"")</f>
        <v/>
      </c>
      <c r="U470" s="1" t="str">
        <f>IFERROR(VLOOKUP(Tableau5[[#This Row],[Numéro]],TableauCadre[],4,0),"")</f>
        <v/>
      </c>
      <c r="V470" s="1" t="str">
        <f>IFERROR(VLOOKUP(Tableau5[[#This Row],[Numéro]],TableauCadre[],5,0),"")</f>
        <v/>
      </c>
      <c r="W470" s="1" t="str">
        <f>IFERROR(VLOOKUP(Tableau5[[#This Row],[Numéro]],TableauCadre[],6,0),"")</f>
        <v/>
      </c>
      <c r="X470" s="28" t="str">
        <f>IFERROR(VLOOKUP(Tableau5[[#This Row],[Numéro]],TableauCadre[],7,0),"")</f>
        <v/>
      </c>
    </row>
    <row r="471" spans="1:24" hidden="1" x14ac:dyDescent="0.25">
      <c r="A471" s="1" t="str">
        <f>IF(double!T468=0,"",double!T468)</f>
        <v>178132 X</v>
      </c>
      <c r="B471" s="1" t="str">
        <f>IF(Tableau5[[#This Row],[Numéro]]="","",double!U468)</f>
        <v>GURRRERA THOMAS</v>
      </c>
      <c r="C471" s="23" t="str">
        <f>double!V468</f>
        <v>05043 – ACAD. TAPIS VERT DE REIMS</v>
      </c>
      <c r="D471" s="27" t="str">
        <f>IFERROR(VLOOKUP(Tableau5[[#This Row],[Numéro]],TableauLibre[],3,0),"")</f>
        <v>R4</v>
      </c>
      <c r="E471" s="1">
        <f>IFERROR(VLOOKUP(Tableau5[[#This Row],[Numéro]],TableauLibre[],4,0),"")</f>
        <v>1</v>
      </c>
      <c r="F471" s="1">
        <f>IFERROR(VLOOKUP(Tableau5[[#This Row],[Numéro]],TableauLibre[],5,0),"")</f>
        <v>1.05</v>
      </c>
      <c r="G471" s="1">
        <f>IFERROR(VLOOKUP(Tableau5[[#This Row],[Numéro]],TableauLibre[],6,0),"")</f>
        <v>0.84</v>
      </c>
      <c r="H471" s="28">
        <f>IFERROR(VLOOKUP(Tableau5[[#This Row],[Numéro]],TableauLibre[],7,0),"")</f>
        <v>2025</v>
      </c>
      <c r="I471" s="27" t="str">
        <f>IFERROR(VLOOKUP(Tableau5[[#This Row],[Numéro]],TableauBande[],3,0),"")</f>
        <v/>
      </c>
      <c r="J471" s="1" t="str">
        <f>IFERROR(VLOOKUP(Tableau5[[#This Row],[Numéro]],TableauBande[],4,0),"")</f>
        <v/>
      </c>
      <c r="K471" s="1" t="str">
        <f>IFERROR(VLOOKUP(Tableau5[[#This Row],[Numéro]],TableauBande[],5,0),"")</f>
        <v/>
      </c>
      <c r="L471" s="1" t="str">
        <f>IFERROR(VLOOKUP(Tableau5[[#This Row],[Numéro]],TableauBande[],6,0),"")</f>
        <v/>
      </c>
      <c r="M471" s="28" t="str">
        <f>IFERROR(VLOOKUP(Tableau5[[#This Row],[Numéro]],TableauBande[],7,0),"")</f>
        <v/>
      </c>
      <c r="N471" s="1" t="str">
        <f>IFERROR(VLOOKUP(Tableau5[[#This Row],[Numéro]],Tableau3Bandes[],3,0),"")</f>
        <v/>
      </c>
      <c r="O471" s="1" t="str">
        <f>IFERROR(VLOOKUP(Tableau5[[#This Row],[Numéro]],Tableau3Bandes[],4,0),"")</f>
        <v/>
      </c>
      <c r="P471" s="1" t="str">
        <f>IFERROR(VLOOKUP(Tableau5[[#This Row],[Numéro]],Tableau3Bandes[],5,0),"")</f>
        <v/>
      </c>
      <c r="Q471" s="1" t="str">
        <f>IFERROR(VLOOKUP(Tableau5[[#This Row],[Numéro]],Tableau3Bandes[],6,0),"")</f>
        <v/>
      </c>
      <c r="R471" s="1" t="str">
        <f>IFERROR(VLOOKUP(Tableau5[[#This Row],[Numéro]],Tableau3Bandes[],7,0),"")</f>
        <v/>
      </c>
      <c r="S471" s="28" t="str">
        <f>IFERROR(VLOOKUP(Tableau5[[#This Row],[Numéro]],TableauClass2025[],3,0),"")</f>
        <v/>
      </c>
      <c r="T471" s="27" t="str">
        <f>IFERROR(VLOOKUP(Tableau5[[#This Row],[Numéro]],TableauCadre[],3,0),"")</f>
        <v/>
      </c>
      <c r="U471" s="1" t="str">
        <f>IFERROR(VLOOKUP(Tableau5[[#This Row],[Numéro]],TableauCadre[],4,0),"")</f>
        <v/>
      </c>
      <c r="V471" s="1" t="str">
        <f>IFERROR(VLOOKUP(Tableau5[[#This Row],[Numéro]],TableauCadre[],5,0),"")</f>
        <v/>
      </c>
      <c r="W471" s="1" t="str">
        <f>IFERROR(VLOOKUP(Tableau5[[#This Row],[Numéro]],TableauCadre[],6,0),"")</f>
        <v/>
      </c>
      <c r="X471" s="28" t="str">
        <f>IFERROR(VLOOKUP(Tableau5[[#This Row],[Numéro]],TableauCadre[],7,0),"")</f>
        <v/>
      </c>
    </row>
    <row r="472" spans="1:24" hidden="1" x14ac:dyDescent="0.25">
      <c r="A472" s="1" t="str">
        <f>IF(double!T469=0,"",double!T469)</f>
        <v>178135 A</v>
      </c>
      <c r="B472" s="1" t="str">
        <f>IF(Tableau5[[#This Row],[Numéro]]="","",double!U469)</f>
        <v>GUSMINI SERRE BAPTISTE</v>
      </c>
      <c r="C472" s="23" t="str">
        <f>double!V469</f>
        <v>05043 – ACAD. TAPIS VERT DE REIMS</v>
      </c>
      <c r="D472" s="27" t="str">
        <f>IFERROR(VLOOKUP(Tableau5[[#This Row],[Numéro]],TableauLibre[],3,0),"")</f>
        <v>R4</v>
      </c>
      <c r="E472" s="1">
        <f>IFERROR(VLOOKUP(Tableau5[[#This Row],[Numéro]],TableauLibre[],4,0),"")</f>
        <v>1</v>
      </c>
      <c r="F472" s="1">
        <f>IFERROR(VLOOKUP(Tableau5[[#This Row],[Numéro]],TableauLibre[],5,0),"")</f>
        <v>0.41</v>
      </c>
      <c r="G472" s="1">
        <f>IFERROR(VLOOKUP(Tableau5[[#This Row],[Numéro]],TableauLibre[],6,0),"")</f>
        <v>0.33</v>
      </c>
      <c r="H472" s="28">
        <f>IFERROR(VLOOKUP(Tableau5[[#This Row],[Numéro]],TableauLibre[],7,0),"")</f>
        <v>2024</v>
      </c>
      <c r="I472" s="27" t="str">
        <f>IFERROR(VLOOKUP(Tableau5[[#This Row],[Numéro]],TableauBande[],3,0),"")</f>
        <v/>
      </c>
      <c r="J472" s="1" t="str">
        <f>IFERROR(VLOOKUP(Tableau5[[#This Row],[Numéro]],TableauBande[],4,0),"")</f>
        <v/>
      </c>
      <c r="K472" s="1" t="str">
        <f>IFERROR(VLOOKUP(Tableau5[[#This Row],[Numéro]],TableauBande[],5,0),"")</f>
        <v/>
      </c>
      <c r="L472" s="1" t="str">
        <f>IFERROR(VLOOKUP(Tableau5[[#This Row],[Numéro]],TableauBande[],6,0),"")</f>
        <v/>
      </c>
      <c r="M472" s="28" t="str">
        <f>IFERROR(VLOOKUP(Tableau5[[#This Row],[Numéro]],TableauBande[],7,0),"")</f>
        <v/>
      </c>
      <c r="N472" s="1" t="str">
        <f>IFERROR(VLOOKUP(Tableau5[[#This Row],[Numéro]],Tableau3Bandes[],3,0),"")</f>
        <v/>
      </c>
      <c r="O472" s="1" t="str">
        <f>IFERROR(VLOOKUP(Tableau5[[#This Row],[Numéro]],Tableau3Bandes[],4,0),"")</f>
        <v/>
      </c>
      <c r="P472" s="1" t="str">
        <f>IFERROR(VLOOKUP(Tableau5[[#This Row],[Numéro]],Tableau3Bandes[],5,0),"")</f>
        <v/>
      </c>
      <c r="Q472" s="1" t="str">
        <f>IFERROR(VLOOKUP(Tableau5[[#This Row],[Numéro]],Tableau3Bandes[],6,0),"")</f>
        <v/>
      </c>
      <c r="R472" s="1" t="str">
        <f>IFERROR(VLOOKUP(Tableau5[[#This Row],[Numéro]],Tableau3Bandes[],7,0),"")</f>
        <v/>
      </c>
      <c r="S472" s="28" t="str">
        <f>IFERROR(VLOOKUP(Tableau5[[#This Row],[Numéro]],TableauClass2025[],3,0),"")</f>
        <v/>
      </c>
      <c r="T472" s="27" t="str">
        <f>IFERROR(VLOOKUP(Tableau5[[#This Row],[Numéro]],TableauCadre[],3,0),"")</f>
        <v/>
      </c>
      <c r="U472" s="1" t="str">
        <f>IFERROR(VLOOKUP(Tableau5[[#This Row],[Numéro]],TableauCadre[],4,0),"")</f>
        <v/>
      </c>
      <c r="V472" s="1" t="str">
        <f>IFERROR(VLOOKUP(Tableau5[[#This Row],[Numéro]],TableauCadre[],5,0),"")</f>
        <v/>
      </c>
      <c r="W472" s="1" t="str">
        <f>IFERROR(VLOOKUP(Tableau5[[#This Row],[Numéro]],TableauCadre[],6,0),"")</f>
        <v/>
      </c>
      <c r="X472" s="28" t="str">
        <f>IFERROR(VLOOKUP(Tableau5[[#This Row],[Numéro]],TableauCadre[],7,0),"")</f>
        <v/>
      </c>
    </row>
    <row r="473" spans="1:24" hidden="1" x14ac:dyDescent="0.25">
      <c r="A473" s="1" t="str">
        <f>IF(double!T470=0,"",double!T470)</f>
        <v>010235 R</v>
      </c>
      <c r="B473" s="1" t="str">
        <f>IF(Tableau5[[#This Row],[Numéro]]="","",double!U470)</f>
        <v>GUTERL RICHARD</v>
      </c>
      <c r="C473" s="23" t="str">
        <f>double!V470</f>
        <v>01050 – AMIS DU BILLARD HOENHEIM</v>
      </c>
      <c r="D473" s="27" t="str">
        <f>IFERROR(VLOOKUP(Tableau5[[#This Row],[Numéro]],TableauLibre[],3,0),"")</f>
        <v>R3</v>
      </c>
      <c r="E473" s="1">
        <f>IFERROR(VLOOKUP(Tableau5[[#This Row],[Numéro]],TableauLibre[],4,0),"")</f>
        <v>1</v>
      </c>
      <c r="F473" s="1">
        <f>IFERROR(VLOOKUP(Tableau5[[#This Row],[Numéro]],TableauLibre[],5,0),"")</f>
        <v>2.04</v>
      </c>
      <c r="G473" s="1">
        <f>IFERROR(VLOOKUP(Tableau5[[#This Row],[Numéro]],TableauLibre[],6,0),"")</f>
        <v>1.63</v>
      </c>
      <c r="H473" s="28">
        <f>IFERROR(VLOOKUP(Tableau5[[#This Row],[Numéro]],TableauLibre[],7,0),"")</f>
        <v>2008</v>
      </c>
      <c r="I473" s="27" t="str">
        <f>IFERROR(VLOOKUP(Tableau5[[#This Row],[Numéro]],TableauBande[],3,0),"")</f>
        <v/>
      </c>
      <c r="J473" s="1" t="str">
        <f>IFERROR(VLOOKUP(Tableau5[[#This Row],[Numéro]],TableauBande[],4,0),"")</f>
        <v/>
      </c>
      <c r="K473" s="1" t="str">
        <f>IFERROR(VLOOKUP(Tableau5[[#This Row],[Numéro]],TableauBande[],5,0),"")</f>
        <v/>
      </c>
      <c r="L473" s="1" t="str">
        <f>IFERROR(VLOOKUP(Tableau5[[#This Row],[Numéro]],TableauBande[],6,0),"")</f>
        <v/>
      </c>
      <c r="M473" s="28" t="str">
        <f>IFERROR(VLOOKUP(Tableau5[[#This Row],[Numéro]],TableauBande[],7,0),"")</f>
        <v/>
      </c>
      <c r="N473" s="1" t="str">
        <f>IFERROR(VLOOKUP(Tableau5[[#This Row],[Numéro]],Tableau3Bandes[],3,0),"")</f>
        <v>N3</v>
      </c>
      <c r="O473" s="1">
        <f>IFERROR(VLOOKUP(Tableau5[[#This Row],[Numéro]],Tableau3Bandes[],4,0),"")</f>
        <v>1</v>
      </c>
      <c r="P473" s="1">
        <f>IFERROR(VLOOKUP(Tableau5[[#This Row],[Numéro]],Tableau3Bandes[],5,0),"")</f>
        <v>0.45300000000000001</v>
      </c>
      <c r="Q473" s="1">
        <f>IFERROR(VLOOKUP(Tableau5[[#This Row],[Numéro]],Tableau3Bandes[],6,0),"")</f>
        <v>0.39</v>
      </c>
      <c r="R473" s="1">
        <f>IFERROR(VLOOKUP(Tableau5[[#This Row],[Numéro]],Tableau3Bandes[],7,0),"")</f>
        <v>2008</v>
      </c>
      <c r="S473" s="28" t="str">
        <f>IFERROR(VLOOKUP(Tableau5[[#This Row],[Numéro]],TableauClass2025[],3,0),"")</f>
        <v/>
      </c>
      <c r="T473" s="27" t="str">
        <f>IFERROR(VLOOKUP(Tableau5[[#This Row],[Numéro]],TableauCadre[],3,0),"")</f>
        <v/>
      </c>
      <c r="U473" s="1" t="str">
        <f>IFERROR(VLOOKUP(Tableau5[[#This Row],[Numéro]],TableauCadre[],4,0),"")</f>
        <v/>
      </c>
      <c r="V473" s="1" t="str">
        <f>IFERROR(VLOOKUP(Tableau5[[#This Row],[Numéro]],TableauCadre[],5,0),"")</f>
        <v/>
      </c>
      <c r="W473" s="1" t="str">
        <f>IFERROR(VLOOKUP(Tableau5[[#This Row],[Numéro]],TableauCadre[],6,0),"")</f>
        <v/>
      </c>
      <c r="X473" s="28" t="str">
        <f>IFERROR(VLOOKUP(Tableau5[[#This Row],[Numéro]],TableauCadre[],7,0),"")</f>
        <v/>
      </c>
    </row>
    <row r="474" spans="1:24" hidden="1" x14ac:dyDescent="0.25">
      <c r="A474" s="1" t="str">
        <f>IF(double!T471=0,"",double!T471)</f>
        <v>102032 I</v>
      </c>
      <c r="B474" s="1" t="str">
        <f>IF(Tableau5[[#This Row],[Numéro]]="","",double!U471)</f>
        <v>GUTH CHRISTOPHE</v>
      </c>
      <c r="C474" s="23" t="str">
        <f>double!V471</f>
        <v>01018 – B.C. 55 SAINT LOUIS</v>
      </c>
      <c r="D474" s="27" t="str">
        <f>IFERROR(VLOOKUP(Tableau5[[#This Row],[Numéro]],TableauLibre[],3,0),"")</f>
        <v>R3</v>
      </c>
      <c r="E474" s="1">
        <f>IFERROR(VLOOKUP(Tableau5[[#This Row],[Numéro]],TableauLibre[],4,0),"")</f>
        <v>1</v>
      </c>
      <c r="F474" s="1">
        <f>IFERROR(VLOOKUP(Tableau5[[#This Row],[Numéro]],TableauLibre[],5,0),"")</f>
        <v>1.97</v>
      </c>
      <c r="G474" s="1">
        <f>IFERROR(VLOOKUP(Tableau5[[#This Row],[Numéro]],TableauLibre[],6,0),"")</f>
        <v>1.58</v>
      </c>
      <c r="H474" s="28">
        <f>IFERROR(VLOOKUP(Tableau5[[#This Row],[Numéro]],TableauLibre[],7,0),"")</f>
        <v>2012</v>
      </c>
      <c r="I474" s="27" t="str">
        <f>IFERROR(VLOOKUP(Tableau5[[#This Row],[Numéro]],TableauBande[],3,0),"")</f>
        <v/>
      </c>
      <c r="J474" s="1" t="str">
        <f>IFERROR(VLOOKUP(Tableau5[[#This Row],[Numéro]],TableauBande[],4,0),"")</f>
        <v/>
      </c>
      <c r="K474" s="1" t="str">
        <f>IFERROR(VLOOKUP(Tableau5[[#This Row],[Numéro]],TableauBande[],5,0),"")</f>
        <v/>
      </c>
      <c r="L474" s="1" t="str">
        <f>IFERROR(VLOOKUP(Tableau5[[#This Row],[Numéro]],TableauBande[],6,0),"")</f>
        <v/>
      </c>
      <c r="M474" s="28" t="str">
        <f>IFERROR(VLOOKUP(Tableau5[[#This Row],[Numéro]],TableauBande[],7,0),"")</f>
        <v/>
      </c>
      <c r="N474" s="1" t="str">
        <f>IFERROR(VLOOKUP(Tableau5[[#This Row],[Numéro]],Tableau3Bandes[],3,0),"")</f>
        <v/>
      </c>
      <c r="O474" s="1" t="str">
        <f>IFERROR(VLOOKUP(Tableau5[[#This Row],[Numéro]],Tableau3Bandes[],4,0),"")</f>
        <v/>
      </c>
      <c r="P474" s="1" t="str">
        <f>IFERROR(VLOOKUP(Tableau5[[#This Row],[Numéro]],Tableau3Bandes[],5,0),"")</f>
        <v/>
      </c>
      <c r="Q474" s="1" t="str">
        <f>IFERROR(VLOOKUP(Tableau5[[#This Row],[Numéro]],Tableau3Bandes[],6,0),"")</f>
        <v/>
      </c>
      <c r="R474" s="1" t="str">
        <f>IFERROR(VLOOKUP(Tableau5[[#This Row],[Numéro]],Tableau3Bandes[],7,0),"")</f>
        <v/>
      </c>
      <c r="S474" s="28" t="str">
        <f>IFERROR(VLOOKUP(Tableau5[[#This Row],[Numéro]],TableauClass2025[],3,0),"")</f>
        <v/>
      </c>
      <c r="T474" s="27" t="str">
        <f>IFERROR(VLOOKUP(Tableau5[[#This Row],[Numéro]],TableauCadre[],3,0),"")</f>
        <v/>
      </c>
      <c r="U474" s="1" t="str">
        <f>IFERROR(VLOOKUP(Tableau5[[#This Row],[Numéro]],TableauCadre[],4,0),"")</f>
        <v/>
      </c>
      <c r="V474" s="1" t="str">
        <f>IFERROR(VLOOKUP(Tableau5[[#This Row],[Numéro]],TableauCadre[],5,0),"")</f>
        <v/>
      </c>
      <c r="W474" s="1" t="str">
        <f>IFERROR(VLOOKUP(Tableau5[[#This Row],[Numéro]],TableauCadre[],6,0),"")</f>
        <v/>
      </c>
      <c r="X474" s="28" t="str">
        <f>IFERROR(VLOOKUP(Tableau5[[#This Row],[Numéro]],TableauCadre[],7,0),"")</f>
        <v/>
      </c>
    </row>
    <row r="475" spans="1:24" hidden="1" x14ac:dyDescent="0.25">
      <c r="A475" s="1" t="str">
        <f>IF(double!T472=0,"",double!T472)</f>
        <v>125108 W</v>
      </c>
      <c r="B475" s="1" t="str">
        <f>IF(Tableau5[[#This Row],[Numéro]]="","",double!U472)</f>
        <v>GUTIERREZ MATHIEU</v>
      </c>
      <c r="C475" s="23" t="str">
        <f>double!V472</f>
        <v>11051 – BILLARD CLUB BARISIEN</v>
      </c>
      <c r="D475" s="27" t="str">
        <f>IFERROR(VLOOKUP(Tableau5[[#This Row],[Numéro]],TableauLibre[],3,0),"")</f>
        <v xml:space="preserve">R3 </v>
      </c>
      <c r="E475" s="1">
        <f>IFERROR(VLOOKUP(Tableau5[[#This Row],[Numéro]],TableauLibre[],4,0),"")</f>
        <v>1</v>
      </c>
      <c r="F475" s="1">
        <f>IFERROR(VLOOKUP(Tableau5[[#This Row],[Numéro]],TableauLibre[],5,0),"")</f>
        <v>1.61</v>
      </c>
      <c r="G475" s="1">
        <f>IFERROR(VLOOKUP(Tableau5[[#This Row],[Numéro]],TableauLibre[],6,0),"")</f>
        <v>1.28</v>
      </c>
      <c r="H475" s="28">
        <f>IFERROR(VLOOKUP(Tableau5[[#This Row],[Numéro]],TableauLibre[],7,0),"")</f>
        <v>2025</v>
      </c>
      <c r="I475" s="27" t="str">
        <f>IFERROR(VLOOKUP(Tableau5[[#This Row],[Numéro]],TableauBande[],3,0),"")</f>
        <v/>
      </c>
      <c r="J475" s="1" t="str">
        <f>IFERROR(VLOOKUP(Tableau5[[#This Row],[Numéro]],TableauBande[],4,0),"")</f>
        <v/>
      </c>
      <c r="K475" s="1" t="str">
        <f>IFERROR(VLOOKUP(Tableau5[[#This Row],[Numéro]],TableauBande[],5,0),"")</f>
        <v/>
      </c>
      <c r="L475" s="1" t="str">
        <f>IFERROR(VLOOKUP(Tableau5[[#This Row],[Numéro]],TableauBande[],6,0),"")</f>
        <v/>
      </c>
      <c r="M475" s="28" t="str">
        <f>IFERROR(VLOOKUP(Tableau5[[#This Row],[Numéro]],TableauBande[],7,0),"")</f>
        <v/>
      </c>
      <c r="N475" s="1" t="str">
        <f>IFERROR(VLOOKUP(Tableau5[[#This Row],[Numéro]],Tableau3Bandes[],3,0),"")</f>
        <v/>
      </c>
      <c r="O475" s="1" t="str">
        <f>IFERROR(VLOOKUP(Tableau5[[#This Row],[Numéro]],Tableau3Bandes[],4,0),"")</f>
        <v/>
      </c>
      <c r="P475" s="1" t="str">
        <f>IFERROR(VLOOKUP(Tableau5[[#This Row],[Numéro]],Tableau3Bandes[],5,0),"")</f>
        <v/>
      </c>
      <c r="Q475" s="1" t="str">
        <f>IFERROR(VLOOKUP(Tableau5[[#This Row],[Numéro]],Tableau3Bandes[],6,0),"")</f>
        <v/>
      </c>
      <c r="R475" s="1" t="str">
        <f>IFERROR(VLOOKUP(Tableau5[[#This Row],[Numéro]],Tableau3Bandes[],7,0),"")</f>
        <v/>
      </c>
      <c r="S475" s="28" t="str">
        <f>IFERROR(VLOOKUP(Tableau5[[#This Row],[Numéro]],TableauClass2025[],3,0),"")</f>
        <v/>
      </c>
      <c r="T475" s="27" t="str">
        <f>IFERROR(VLOOKUP(Tableau5[[#This Row],[Numéro]],TableauCadre[],3,0),"")</f>
        <v/>
      </c>
      <c r="U475" s="1" t="str">
        <f>IFERROR(VLOOKUP(Tableau5[[#This Row],[Numéro]],TableauCadre[],4,0),"")</f>
        <v/>
      </c>
      <c r="V475" s="1" t="str">
        <f>IFERROR(VLOOKUP(Tableau5[[#This Row],[Numéro]],TableauCadre[],5,0),"")</f>
        <v/>
      </c>
      <c r="W475" s="1" t="str">
        <f>IFERROR(VLOOKUP(Tableau5[[#This Row],[Numéro]],TableauCadre[],6,0),"")</f>
        <v/>
      </c>
      <c r="X475" s="28" t="str">
        <f>IFERROR(VLOOKUP(Tableau5[[#This Row],[Numéro]],TableauCadre[],7,0),"")</f>
        <v/>
      </c>
    </row>
    <row r="476" spans="1:24" hidden="1" x14ac:dyDescent="0.25">
      <c r="A476" s="1" t="str">
        <f>IF(double!T473=0,"",double!T473)</f>
        <v>011938 E</v>
      </c>
      <c r="B476" s="1" t="str">
        <f>IF(Tableau5[[#This Row],[Numéro]]="","",double!U473)</f>
        <v>GUY BERNARD</v>
      </c>
      <c r="C476" s="23" t="str">
        <f>double!V473</f>
        <v>05035 – ROMILLY SPORT 10 SECTION BILLARD</v>
      </c>
      <c r="D476" s="27" t="str">
        <f>IFERROR(VLOOKUP(Tableau5[[#This Row],[Numéro]],TableauLibre[],3,0),"")</f>
        <v>N3</v>
      </c>
      <c r="E476" s="1">
        <f>IFERROR(VLOOKUP(Tableau5[[#This Row],[Numéro]],TableauLibre[],4,0),"")</f>
        <v>1</v>
      </c>
      <c r="F476" s="1">
        <f>IFERROR(VLOOKUP(Tableau5[[#This Row],[Numéro]],TableauLibre[],5,0),"")</f>
        <v>7.37</v>
      </c>
      <c r="G476" s="1">
        <f>IFERROR(VLOOKUP(Tableau5[[#This Row],[Numéro]],TableauLibre[],6,0),"")</f>
        <v>5.89</v>
      </c>
      <c r="H476" s="28">
        <f>IFERROR(VLOOKUP(Tableau5[[#This Row],[Numéro]],TableauLibre[],7,0),"")</f>
        <v>2023</v>
      </c>
      <c r="I476" s="27" t="str">
        <f>IFERROR(VLOOKUP(Tableau5[[#This Row],[Numéro]],TableauBande[],3,0),"")</f>
        <v xml:space="preserve">R1 </v>
      </c>
      <c r="J476" s="1">
        <f>IFERROR(VLOOKUP(Tableau5[[#This Row],[Numéro]],TableauBande[],4,0),"")</f>
        <v>1</v>
      </c>
      <c r="K476" s="1">
        <f>IFERROR(VLOOKUP(Tableau5[[#This Row],[Numéro]],TableauBande[],5,0),"")</f>
        <v>1.69</v>
      </c>
      <c r="L476" s="1">
        <f>IFERROR(VLOOKUP(Tableau5[[#This Row],[Numéro]],TableauBande[],6,0),"")</f>
        <v>1.51</v>
      </c>
      <c r="M476" s="28">
        <f>IFERROR(VLOOKUP(Tableau5[[#This Row],[Numéro]],TableauBande[],7,0),"")</f>
        <v>2025</v>
      </c>
      <c r="N476" s="1" t="str">
        <f>IFERROR(VLOOKUP(Tableau5[[#This Row],[Numéro]],Tableau3Bandes[],3,0),"")</f>
        <v xml:space="preserve">N3 </v>
      </c>
      <c r="O476" s="1">
        <f>IFERROR(VLOOKUP(Tableau5[[#This Row],[Numéro]],Tableau3Bandes[],4,0),"")</f>
        <v>1</v>
      </c>
      <c r="P476" s="1">
        <f>IFERROR(VLOOKUP(Tableau5[[#This Row],[Numéro]],Tableau3Bandes[],5,0),"")</f>
        <v>0.40699999999999997</v>
      </c>
      <c r="Q476" s="1">
        <f>IFERROR(VLOOKUP(Tableau5[[#This Row],[Numéro]],Tableau3Bandes[],6,0),"")</f>
        <v>0.35</v>
      </c>
      <c r="R476" s="1">
        <f>IFERROR(VLOOKUP(Tableau5[[#This Row],[Numéro]],Tableau3Bandes[],7,0),"")</f>
        <v>2025</v>
      </c>
      <c r="S476" s="28">
        <f>IFERROR(VLOOKUP(Tableau5[[#This Row],[Numéro]],TableauClass2025[],3,0),"")</f>
        <v>341</v>
      </c>
      <c r="T476" s="27" t="str">
        <f>IFERROR(VLOOKUP(Tableau5[[#This Row],[Numéro]],TableauCadre[],3,0),"")</f>
        <v xml:space="preserve">R1 </v>
      </c>
      <c r="U476" s="1">
        <f>IFERROR(VLOOKUP(Tableau5[[#This Row],[Numéro]],TableauCadre[],4,0),"")</f>
        <v>1</v>
      </c>
      <c r="V476" s="1">
        <f>IFERROR(VLOOKUP(Tableau5[[#This Row],[Numéro]],TableauCadre[],5,0),"")</f>
        <v>4.37</v>
      </c>
      <c r="W476" s="1">
        <f>IFERROR(VLOOKUP(Tableau5[[#This Row],[Numéro]],TableauCadre[],6,0),"")</f>
        <v>3.5</v>
      </c>
      <c r="X476" s="28">
        <f>IFERROR(VLOOKUP(Tableau5[[#This Row],[Numéro]],TableauCadre[],7,0),"")</f>
        <v>2025</v>
      </c>
    </row>
    <row r="477" spans="1:24" hidden="1" x14ac:dyDescent="0.25">
      <c r="A477" s="1" t="str">
        <f>IF(double!T474=0,"",double!T474)</f>
        <v>103676 O</v>
      </c>
      <c r="B477" s="1" t="str">
        <f>IF(Tableau5[[#This Row],[Numéro]]="","",double!U474)</f>
        <v>HAAB DANIEL</v>
      </c>
      <c r="C477" s="23" t="str">
        <f>double!V474</f>
        <v>11064 – BILLARD CLUB ELOYES</v>
      </c>
      <c r="D477" s="27" t="str">
        <f>IFERROR(VLOOKUP(Tableau5[[#This Row],[Numéro]],TableauLibre[],3,0),"")</f>
        <v xml:space="preserve">R4 </v>
      </c>
      <c r="E477" s="1">
        <f>IFERROR(VLOOKUP(Tableau5[[#This Row],[Numéro]],TableauLibre[],4,0),"")</f>
        <v>1</v>
      </c>
      <c r="F477" s="1">
        <f>IFERROR(VLOOKUP(Tableau5[[#This Row],[Numéro]],TableauLibre[],5,0),"")</f>
        <v>0.97</v>
      </c>
      <c r="G477" s="1">
        <f>IFERROR(VLOOKUP(Tableau5[[#This Row],[Numéro]],TableauLibre[],6,0),"")</f>
        <v>0.78</v>
      </c>
      <c r="H477" s="28">
        <f>IFERROR(VLOOKUP(Tableau5[[#This Row],[Numéro]],TableauLibre[],7,0),"")</f>
        <v>2013</v>
      </c>
      <c r="I477" s="27" t="str">
        <f>IFERROR(VLOOKUP(Tableau5[[#This Row],[Numéro]],TableauBande[],3,0),"")</f>
        <v>R2</v>
      </c>
      <c r="J477" s="1">
        <f>IFERROR(VLOOKUP(Tableau5[[#This Row],[Numéro]],TableauBande[],4,0),"")</f>
        <v>1</v>
      </c>
      <c r="K477" s="1">
        <f>IFERROR(VLOOKUP(Tableau5[[#This Row],[Numéro]],TableauBande[],5,0),"")</f>
        <v>0.7</v>
      </c>
      <c r="L477" s="1">
        <f>IFERROR(VLOOKUP(Tableau5[[#This Row],[Numéro]],TableauBande[],6,0),"")</f>
        <v>0.62</v>
      </c>
      <c r="M477" s="28">
        <f>IFERROR(VLOOKUP(Tableau5[[#This Row],[Numéro]],TableauBande[],7,0),"")</f>
        <v>2020</v>
      </c>
      <c r="N477" s="1" t="str">
        <f>IFERROR(VLOOKUP(Tableau5[[#This Row],[Numéro]],Tableau3Bandes[],3,0),"")</f>
        <v/>
      </c>
      <c r="O477" s="1" t="str">
        <f>IFERROR(VLOOKUP(Tableau5[[#This Row],[Numéro]],Tableau3Bandes[],4,0),"")</f>
        <v/>
      </c>
      <c r="P477" s="1" t="str">
        <f>IFERROR(VLOOKUP(Tableau5[[#This Row],[Numéro]],Tableau3Bandes[],5,0),"")</f>
        <v/>
      </c>
      <c r="Q477" s="1" t="str">
        <f>IFERROR(VLOOKUP(Tableau5[[#This Row],[Numéro]],Tableau3Bandes[],6,0),"")</f>
        <v/>
      </c>
      <c r="R477" s="1" t="str">
        <f>IFERROR(VLOOKUP(Tableau5[[#This Row],[Numéro]],Tableau3Bandes[],7,0),"")</f>
        <v/>
      </c>
      <c r="S477" s="28" t="str">
        <f>IFERROR(VLOOKUP(Tableau5[[#This Row],[Numéro]],TableauClass2025[],3,0),"")</f>
        <v/>
      </c>
      <c r="T477" s="27" t="str">
        <f>IFERROR(VLOOKUP(Tableau5[[#This Row],[Numéro]],TableauCadre[],3,0),"")</f>
        <v/>
      </c>
      <c r="U477" s="1" t="str">
        <f>IFERROR(VLOOKUP(Tableau5[[#This Row],[Numéro]],TableauCadre[],4,0),"")</f>
        <v/>
      </c>
      <c r="V477" s="1" t="str">
        <f>IFERROR(VLOOKUP(Tableau5[[#This Row],[Numéro]],TableauCadre[],5,0),"")</f>
        <v/>
      </c>
      <c r="W477" s="1" t="str">
        <f>IFERROR(VLOOKUP(Tableau5[[#This Row],[Numéro]],TableauCadre[],6,0),"")</f>
        <v/>
      </c>
      <c r="X477" s="28" t="str">
        <f>IFERROR(VLOOKUP(Tableau5[[#This Row],[Numéro]],TableauCadre[],7,0),"")</f>
        <v/>
      </c>
    </row>
    <row r="478" spans="1:24" hidden="1" x14ac:dyDescent="0.25">
      <c r="A478" s="1" t="str">
        <f>IF(double!T475=0,"",double!T475)</f>
        <v>010324 C</v>
      </c>
      <c r="B478" s="1" t="str">
        <f>IF(Tableau5[[#This Row],[Numéro]]="","",double!U475)</f>
        <v>HABERER CLAUDE</v>
      </c>
      <c r="C478" s="23" t="str">
        <f>double!V475</f>
        <v>01035 – B.C. 60 COCOBEN</v>
      </c>
      <c r="D478" s="27" t="str">
        <f>IFERROR(VLOOKUP(Tableau5[[#This Row],[Numéro]],TableauLibre[],3,0),"")</f>
        <v>R4</v>
      </c>
      <c r="E478" s="1">
        <f>IFERROR(VLOOKUP(Tableau5[[#This Row],[Numéro]],TableauLibre[],4,0),"")</f>
        <v>1</v>
      </c>
      <c r="F478" s="1">
        <f>IFERROR(VLOOKUP(Tableau5[[#This Row],[Numéro]],TableauLibre[],5,0),"")</f>
        <v>1.03</v>
      </c>
      <c r="G478" s="1">
        <f>IFERROR(VLOOKUP(Tableau5[[#This Row],[Numéro]],TableauLibre[],6,0),"")</f>
        <v>0.82</v>
      </c>
      <c r="H478" s="28">
        <f>IFERROR(VLOOKUP(Tableau5[[#This Row],[Numéro]],TableauLibre[],7,0),"")</f>
        <v>2012</v>
      </c>
      <c r="I478" s="27" t="str">
        <f>IFERROR(VLOOKUP(Tableau5[[#This Row],[Numéro]],TableauBande[],3,0),"")</f>
        <v>R2</v>
      </c>
      <c r="J478" s="1">
        <f>IFERROR(VLOOKUP(Tableau5[[#This Row],[Numéro]],TableauBande[],4,0),"")</f>
        <v>1</v>
      </c>
      <c r="K478" s="1">
        <f>IFERROR(VLOOKUP(Tableau5[[#This Row],[Numéro]],TableauBande[],5,0),"")</f>
        <v>0.66</v>
      </c>
      <c r="L478" s="1">
        <f>IFERROR(VLOOKUP(Tableau5[[#This Row],[Numéro]],TableauBande[],6,0),"")</f>
        <v>0.57999999999999996</v>
      </c>
      <c r="M478" s="28">
        <f>IFERROR(VLOOKUP(Tableau5[[#This Row],[Numéro]],TableauBande[],7,0),"")</f>
        <v>2016</v>
      </c>
      <c r="N478" s="1" t="str">
        <f>IFERROR(VLOOKUP(Tableau5[[#This Row],[Numéro]],Tableau3Bandes[],3,0),"")</f>
        <v>R1</v>
      </c>
      <c r="O478" s="1">
        <f>IFERROR(VLOOKUP(Tableau5[[#This Row],[Numéro]],Tableau3Bandes[],4,0),"")</f>
        <v>1</v>
      </c>
      <c r="P478" s="1">
        <f>IFERROR(VLOOKUP(Tableau5[[#This Row],[Numéro]],Tableau3Bandes[],5,0),"")</f>
        <v>0.36899999999999999</v>
      </c>
      <c r="Q478" s="1">
        <f>IFERROR(VLOOKUP(Tableau5[[#This Row],[Numéro]],Tableau3Bandes[],6,0),"")</f>
        <v>0.317</v>
      </c>
      <c r="R478" s="1">
        <f>IFERROR(VLOOKUP(Tableau5[[#This Row],[Numéro]],Tableau3Bandes[],7,0),"")</f>
        <v>2025</v>
      </c>
      <c r="S478" s="28">
        <f>IFERROR(VLOOKUP(Tableau5[[#This Row],[Numéro]],TableauClass2025[],3,0),"")</f>
        <v>283</v>
      </c>
      <c r="T478" s="27" t="str">
        <f>IFERROR(VLOOKUP(Tableau5[[#This Row],[Numéro]],TableauCadre[],3,0),"")</f>
        <v/>
      </c>
      <c r="U478" s="1" t="str">
        <f>IFERROR(VLOOKUP(Tableau5[[#This Row],[Numéro]],TableauCadre[],4,0),"")</f>
        <v/>
      </c>
      <c r="V478" s="1" t="str">
        <f>IFERROR(VLOOKUP(Tableau5[[#This Row],[Numéro]],TableauCadre[],5,0),"")</f>
        <v/>
      </c>
      <c r="W478" s="1" t="str">
        <f>IFERROR(VLOOKUP(Tableau5[[#This Row],[Numéro]],TableauCadre[],6,0),"")</f>
        <v/>
      </c>
      <c r="X478" s="28" t="str">
        <f>IFERROR(VLOOKUP(Tableau5[[#This Row],[Numéro]],TableauCadre[],7,0),"")</f>
        <v/>
      </c>
    </row>
    <row r="479" spans="1:24" hidden="1" x14ac:dyDescent="0.25">
      <c r="A479" s="1" t="str">
        <f>IF(double!T476=0,"",double!T476)</f>
        <v>137302 W</v>
      </c>
      <c r="B479" s="1" t="str">
        <f>IF(Tableau5[[#This Row],[Numéro]]="","",double!U476)</f>
        <v>HABY JEAN</v>
      </c>
      <c r="C479" s="23" t="str">
        <f>double!V476</f>
        <v>01041 – COLMAR BILLARD CLUB 71</v>
      </c>
      <c r="D479" s="27" t="str">
        <f>IFERROR(VLOOKUP(Tableau5[[#This Row],[Numéro]],TableauLibre[],3,0),"")</f>
        <v>R1</v>
      </c>
      <c r="E479" s="1">
        <f>IFERROR(VLOOKUP(Tableau5[[#This Row],[Numéro]],TableauLibre[],4,0),"")</f>
        <v>1</v>
      </c>
      <c r="F479" s="1">
        <f>IFERROR(VLOOKUP(Tableau5[[#This Row],[Numéro]],TableauLibre[],5,0),"")</f>
        <v>4.45</v>
      </c>
      <c r="G479" s="1">
        <f>IFERROR(VLOOKUP(Tableau5[[#This Row],[Numéro]],TableauLibre[],6,0),"")</f>
        <v>3.56</v>
      </c>
      <c r="H479" s="28">
        <f>IFERROR(VLOOKUP(Tableau5[[#This Row],[Numéro]],TableauLibre[],7,0),"")</f>
        <v>2016</v>
      </c>
      <c r="I479" s="27" t="str">
        <f>IFERROR(VLOOKUP(Tableau5[[#This Row],[Numéro]],TableauBande[],3,0),"")</f>
        <v xml:space="preserve">N2 </v>
      </c>
      <c r="J479" s="1">
        <f>IFERROR(VLOOKUP(Tableau5[[#This Row],[Numéro]],TableauBande[],4,0),"")</f>
        <v>1</v>
      </c>
      <c r="K479" s="1" t="str">
        <f>IFERROR(VLOOKUP(Tableau5[[#This Row],[Numéro]],TableauBande[],5,0),"")</f>
        <v>—</v>
      </c>
      <c r="L479" s="1">
        <f>IFERROR(VLOOKUP(Tableau5[[#This Row],[Numéro]],TableauBande[],6,0),"")</f>
        <v>2.5099999999999998</v>
      </c>
      <c r="M479" s="28">
        <f>IFERROR(VLOOKUP(Tableau5[[#This Row],[Numéro]],TableauBande[],7,0),"")</f>
        <v>2015</v>
      </c>
      <c r="N479" s="1" t="str">
        <f>IFERROR(VLOOKUP(Tableau5[[#This Row],[Numéro]],Tableau3Bandes[],3,0),"")</f>
        <v>Masters</v>
      </c>
      <c r="O479" s="1">
        <f>IFERROR(VLOOKUP(Tableau5[[#This Row],[Numéro]],Tableau3Bandes[],4,0),"")</f>
        <v>1</v>
      </c>
      <c r="P479" s="1" t="str">
        <f>IFERROR(VLOOKUP(Tableau5[[#This Row],[Numéro]],Tableau3Bandes[],5,0),"")</f>
        <v>—</v>
      </c>
      <c r="Q479" s="1">
        <f>IFERROR(VLOOKUP(Tableau5[[#This Row],[Numéro]],Tableau3Bandes[],6,0),"")</f>
        <v>1.048</v>
      </c>
      <c r="R479" s="1">
        <f>IFERROR(VLOOKUP(Tableau5[[#This Row],[Numéro]],Tableau3Bandes[],7,0),"")</f>
        <v>2025</v>
      </c>
      <c r="S479" s="28">
        <f>IFERROR(VLOOKUP(Tableau5[[#This Row],[Numéro]],TableauClass2025[],3,0),"")</f>
        <v>952</v>
      </c>
      <c r="T479" s="27" t="str">
        <f>IFERROR(VLOOKUP(Tableau5[[#This Row],[Numéro]],TableauCadre[],3,0),"")</f>
        <v xml:space="preserve">R1 </v>
      </c>
      <c r="U479" s="1">
        <f>IFERROR(VLOOKUP(Tableau5[[#This Row],[Numéro]],TableauCadre[],4,0),"")</f>
        <v>1</v>
      </c>
      <c r="V479" s="1">
        <f>IFERROR(VLOOKUP(Tableau5[[#This Row],[Numéro]],TableauCadre[],5,0),"")</f>
        <v>4.21</v>
      </c>
      <c r="W479" s="1">
        <f>IFERROR(VLOOKUP(Tableau5[[#This Row],[Numéro]],TableauCadre[],6,0),"")</f>
        <v>3.37</v>
      </c>
      <c r="X479" s="28">
        <f>IFERROR(VLOOKUP(Tableau5[[#This Row],[Numéro]],TableauCadre[],7,0),"")</f>
        <v>2018</v>
      </c>
    </row>
    <row r="480" spans="1:24" hidden="1" x14ac:dyDescent="0.25">
      <c r="A480" s="1" t="str">
        <f>IF(double!T477=0,"",double!T477)</f>
        <v>133519 J</v>
      </c>
      <c r="B480" s="1" t="str">
        <f>IF(Tableau5[[#This Row],[Numéro]]="","",double!U477)</f>
        <v>HAECKER BERNARD</v>
      </c>
      <c r="C480" s="23" t="str">
        <f>double!V477</f>
        <v>01010 – B.C. LINGOLSHEIM</v>
      </c>
      <c r="D480" s="27" t="str">
        <f>IFERROR(VLOOKUP(Tableau5[[#This Row],[Numéro]],TableauLibre[],3,0),"")</f>
        <v>R4</v>
      </c>
      <c r="E480" s="1">
        <f>IFERROR(VLOOKUP(Tableau5[[#This Row],[Numéro]],TableauLibre[],4,0),"")</f>
        <v>1</v>
      </c>
      <c r="F480" s="1">
        <f>IFERROR(VLOOKUP(Tableau5[[#This Row],[Numéro]],TableauLibre[],5,0),"")</f>
        <v>0.57999999999999996</v>
      </c>
      <c r="G480" s="1">
        <f>IFERROR(VLOOKUP(Tableau5[[#This Row],[Numéro]],TableauLibre[],6,0),"")</f>
        <v>0.47</v>
      </c>
      <c r="H480" s="28">
        <f>IFERROR(VLOOKUP(Tableau5[[#This Row],[Numéro]],TableauLibre[],7,0),"")</f>
        <v>2017</v>
      </c>
      <c r="I480" s="27" t="str">
        <f>IFERROR(VLOOKUP(Tableau5[[#This Row],[Numéro]],TableauBande[],3,0),"")</f>
        <v/>
      </c>
      <c r="J480" s="1" t="str">
        <f>IFERROR(VLOOKUP(Tableau5[[#This Row],[Numéro]],TableauBande[],4,0),"")</f>
        <v/>
      </c>
      <c r="K480" s="1" t="str">
        <f>IFERROR(VLOOKUP(Tableau5[[#This Row],[Numéro]],TableauBande[],5,0),"")</f>
        <v/>
      </c>
      <c r="L480" s="1" t="str">
        <f>IFERROR(VLOOKUP(Tableau5[[#This Row],[Numéro]],TableauBande[],6,0),"")</f>
        <v/>
      </c>
      <c r="M480" s="28" t="str">
        <f>IFERROR(VLOOKUP(Tableau5[[#This Row],[Numéro]],TableauBande[],7,0),"")</f>
        <v/>
      </c>
      <c r="N480" s="1" t="str">
        <f>IFERROR(VLOOKUP(Tableau5[[#This Row],[Numéro]],Tableau3Bandes[],3,0),"")</f>
        <v/>
      </c>
      <c r="O480" s="1" t="str">
        <f>IFERROR(VLOOKUP(Tableau5[[#This Row],[Numéro]],Tableau3Bandes[],4,0),"")</f>
        <v/>
      </c>
      <c r="P480" s="1" t="str">
        <f>IFERROR(VLOOKUP(Tableau5[[#This Row],[Numéro]],Tableau3Bandes[],5,0),"")</f>
        <v/>
      </c>
      <c r="Q480" s="1" t="str">
        <f>IFERROR(VLOOKUP(Tableau5[[#This Row],[Numéro]],Tableau3Bandes[],6,0),"")</f>
        <v/>
      </c>
      <c r="R480" s="1" t="str">
        <f>IFERROR(VLOOKUP(Tableau5[[#This Row],[Numéro]],Tableau3Bandes[],7,0),"")</f>
        <v/>
      </c>
      <c r="S480" s="28" t="str">
        <f>IFERROR(VLOOKUP(Tableau5[[#This Row],[Numéro]],TableauClass2025[],3,0),"")</f>
        <v/>
      </c>
      <c r="T480" s="27" t="str">
        <f>IFERROR(VLOOKUP(Tableau5[[#This Row],[Numéro]],TableauCadre[],3,0),"")</f>
        <v/>
      </c>
      <c r="U480" s="1" t="str">
        <f>IFERROR(VLOOKUP(Tableau5[[#This Row],[Numéro]],TableauCadre[],4,0),"")</f>
        <v/>
      </c>
      <c r="V480" s="1" t="str">
        <f>IFERROR(VLOOKUP(Tableau5[[#This Row],[Numéro]],TableauCadre[],5,0),"")</f>
        <v/>
      </c>
      <c r="W480" s="1" t="str">
        <f>IFERROR(VLOOKUP(Tableau5[[#This Row],[Numéro]],TableauCadre[],6,0),"")</f>
        <v/>
      </c>
      <c r="X480" s="28" t="str">
        <f>IFERROR(VLOOKUP(Tableau5[[#This Row],[Numéro]],TableauCadre[],7,0),"")</f>
        <v/>
      </c>
    </row>
    <row r="481" spans="1:24" hidden="1" x14ac:dyDescent="0.25">
      <c r="A481" s="1" t="str">
        <f>IF(double!T478=0,"",double!T478)</f>
        <v>107233 J</v>
      </c>
      <c r="B481" s="1" t="str">
        <f>IF(Tableau5[[#This Row],[Numéro]]="","",double!U478)</f>
        <v>HAFFEN PIERRE</v>
      </c>
      <c r="C481" s="23" t="str">
        <f>double!V478</f>
        <v>01010 – B.C. LINGOLSHEIM</v>
      </c>
      <c r="D481" s="27" t="str">
        <f>IFERROR(VLOOKUP(Tableau5[[#This Row],[Numéro]],TableauLibre[],3,0),"")</f>
        <v>R4</v>
      </c>
      <c r="E481" s="1">
        <f>IFERROR(VLOOKUP(Tableau5[[#This Row],[Numéro]],TableauLibre[],4,0),"")</f>
        <v>1</v>
      </c>
      <c r="F481" s="1">
        <f>IFERROR(VLOOKUP(Tableau5[[#This Row],[Numéro]],TableauLibre[],5,0),"")</f>
        <v>0.72</v>
      </c>
      <c r="G481" s="1">
        <f>IFERROR(VLOOKUP(Tableau5[[#This Row],[Numéro]],TableauLibre[],6,0),"")</f>
        <v>0.57999999999999996</v>
      </c>
      <c r="H481" s="28">
        <f>IFERROR(VLOOKUP(Tableau5[[#This Row],[Numéro]],TableauLibre[],7,0),"")</f>
        <v>2019</v>
      </c>
      <c r="I481" s="27" t="str">
        <f>IFERROR(VLOOKUP(Tableau5[[#This Row],[Numéro]],TableauBande[],3,0),"")</f>
        <v/>
      </c>
      <c r="J481" s="1" t="str">
        <f>IFERROR(VLOOKUP(Tableau5[[#This Row],[Numéro]],TableauBande[],4,0),"")</f>
        <v/>
      </c>
      <c r="K481" s="1" t="str">
        <f>IFERROR(VLOOKUP(Tableau5[[#This Row],[Numéro]],TableauBande[],5,0),"")</f>
        <v/>
      </c>
      <c r="L481" s="1" t="str">
        <f>IFERROR(VLOOKUP(Tableau5[[#This Row],[Numéro]],TableauBande[],6,0),"")</f>
        <v/>
      </c>
      <c r="M481" s="28" t="str">
        <f>IFERROR(VLOOKUP(Tableau5[[#This Row],[Numéro]],TableauBande[],7,0),"")</f>
        <v/>
      </c>
      <c r="N481" s="1" t="str">
        <f>IFERROR(VLOOKUP(Tableau5[[#This Row],[Numéro]],Tableau3Bandes[],3,0),"")</f>
        <v/>
      </c>
      <c r="O481" s="1" t="str">
        <f>IFERROR(VLOOKUP(Tableau5[[#This Row],[Numéro]],Tableau3Bandes[],4,0),"")</f>
        <v/>
      </c>
      <c r="P481" s="1" t="str">
        <f>IFERROR(VLOOKUP(Tableau5[[#This Row],[Numéro]],Tableau3Bandes[],5,0),"")</f>
        <v/>
      </c>
      <c r="Q481" s="1" t="str">
        <f>IFERROR(VLOOKUP(Tableau5[[#This Row],[Numéro]],Tableau3Bandes[],6,0),"")</f>
        <v/>
      </c>
      <c r="R481" s="1" t="str">
        <f>IFERROR(VLOOKUP(Tableau5[[#This Row],[Numéro]],Tableau3Bandes[],7,0),"")</f>
        <v/>
      </c>
      <c r="S481" s="28" t="str">
        <f>IFERROR(VLOOKUP(Tableau5[[#This Row],[Numéro]],TableauClass2025[],3,0),"")</f>
        <v/>
      </c>
      <c r="T481" s="27" t="str">
        <f>IFERROR(VLOOKUP(Tableau5[[#This Row],[Numéro]],TableauCadre[],3,0),"")</f>
        <v/>
      </c>
      <c r="U481" s="1" t="str">
        <f>IFERROR(VLOOKUP(Tableau5[[#This Row],[Numéro]],TableauCadre[],4,0),"")</f>
        <v/>
      </c>
      <c r="V481" s="1" t="str">
        <f>IFERROR(VLOOKUP(Tableau5[[#This Row],[Numéro]],TableauCadre[],5,0),"")</f>
        <v/>
      </c>
      <c r="W481" s="1" t="str">
        <f>IFERROR(VLOOKUP(Tableau5[[#This Row],[Numéro]],TableauCadre[],6,0),"")</f>
        <v/>
      </c>
      <c r="X481" s="28" t="str">
        <f>IFERROR(VLOOKUP(Tableau5[[#This Row],[Numéro]],TableauCadre[],7,0),"")</f>
        <v/>
      </c>
    </row>
    <row r="482" spans="1:24" hidden="1" x14ac:dyDescent="0.25">
      <c r="A482" s="1" t="str">
        <f>IF(double!T479=0,"",double!T479)</f>
        <v>101994 W</v>
      </c>
      <c r="B482" s="1" t="str">
        <f>IF(Tableau5[[#This Row],[Numéro]]="","",double!U479)</f>
        <v>HAFFEN SEBASTIEN</v>
      </c>
      <c r="C482" s="23" t="str">
        <f>double!V479</f>
        <v>01010 – B.C. LINGOLSHEIM</v>
      </c>
      <c r="D482" s="27" t="str">
        <f>IFERROR(VLOOKUP(Tableau5[[#This Row],[Numéro]],TableauLibre[],3,0),"")</f>
        <v xml:space="preserve">R1 </v>
      </c>
      <c r="E482" s="1">
        <f>IFERROR(VLOOKUP(Tableau5[[#This Row],[Numéro]],TableauLibre[],4,0),"")</f>
        <v>1</v>
      </c>
      <c r="F482" s="1">
        <f>IFERROR(VLOOKUP(Tableau5[[#This Row],[Numéro]],TableauLibre[],5,0),"")</f>
        <v>5.77</v>
      </c>
      <c r="G482" s="1">
        <f>IFERROR(VLOOKUP(Tableau5[[#This Row],[Numéro]],TableauLibre[],6,0),"")</f>
        <v>4.6100000000000003</v>
      </c>
      <c r="H482" s="28">
        <f>IFERROR(VLOOKUP(Tableau5[[#This Row],[Numéro]],TableauLibre[],7,0),"")</f>
        <v>2015</v>
      </c>
      <c r="I482" s="27" t="str">
        <f>IFERROR(VLOOKUP(Tableau5[[#This Row],[Numéro]],TableauBande[],3,0),"")</f>
        <v/>
      </c>
      <c r="J482" s="1" t="str">
        <f>IFERROR(VLOOKUP(Tableau5[[#This Row],[Numéro]],TableauBande[],4,0),"")</f>
        <v/>
      </c>
      <c r="K482" s="1" t="str">
        <f>IFERROR(VLOOKUP(Tableau5[[#This Row],[Numéro]],TableauBande[],5,0),"")</f>
        <v/>
      </c>
      <c r="L482" s="1" t="str">
        <f>IFERROR(VLOOKUP(Tableau5[[#This Row],[Numéro]],TableauBande[],6,0),"")</f>
        <v/>
      </c>
      <c r="M482" s="28" t="str">
        <f>IFERROR(VLOOKUP(Tableau5[[#This Row],[Numéro]],TableauBande[],7,0),"")</f>
        <v/>
      </c>
      <c r="N482" s="1" t="str">
        <f>IFERROR(VLOOKUP(Tableau5[[#This Row],[Numéro]],Tableau3Bandes[],3,0),"")</f>
        <v xml:space="preserve">R1 </v>
      </c>
      <c r="O482" s="1">
        <f>IFERROR(VLOOKUP(Tableau5[[#This Row],[Numéro]],Tableau3Bandes[],4,0),"")</f>
        <v>1</v>
      </c>
      <c r="P482" s="1">
        <f>IFERROR(VLOOKUP(Tableau5[[#This Row],[Numéro]],Tableau3Bandes[],5,0),"")</f>
        <v>0.34699999999999998</v>
      </c>
      <c r="Q482" s="1">
        <f>IFERROR(VLOOKUP(Tableau5[[#This Row],[Numéro]],Tableau3Bandes[],6,0),"")</f>
        <v>0.29899999999999999</v>
      </c>
      <c r="R482" s="1">
        <f>IFERROR(VLOOKUP(Tableau5[[#This Row],[Numéro]],Tableau3Bandes[],7,0),"")</f>
        <v>2013</v>
      </c>
      <c r="S482" s="28" t="str">
        <f>IFERROR(VLOOKUP(Tableau5[[#This Row],[Numéro]],TableauClass2025[],3,0),"")</f>
        <v/>
      </c>
      <c r="T482" s="27" t="str">
        <f>IFERROR(VLOOKUP(Tableau5[[#This Row],[Numéro]],TableauCadre[],3,0),"")</f>
        <v/>
      </c>
      <c r="U482" s="1" t="str">
        <f>IFERROR(VLOOKUP(Tableau5[[#This Row],[Numéro]],TableauCadre[],4,0),"")</f>
        <v/>
      </c>
      <c r="V482" s="1" t="str">
        <f>IFERROR(VLOOKUP(Tableau5[[#This Row],[Numéro]],TableauCadre[],5,0),"")</f>
        <v/>
      </c>
      <c r="W482" s="1" t="str">
        <f>IFERROR(VLOOKUP(Tableau5[[#This Row],[Numéro]],TableauCadre[],6,0),"")</f>
        <v/>
      </c>
      <c r="X482" s="28" t="str">
        <f>IFERROR(VLOOKUP(Tableau5[[#This Row],[Numéro]],TableauCadre[],7,0),"")</f>
        <v/>
      </c>
    </row>
    <row r="483" spans="1:24" hidden="1" x14ac:dyDescent="0.25">
      <c r="A483" s="1" t="str">
        <f>IF(double!T480=0,"",double!T480)</f>
        <v>145498 C</v>
      </c>
      <c r="B483" s="1" t="str">
        <f>IF(Tableau5[[#This Row],[Numéro]]="","",double!U480)</f>
        <v>HAINGUE JACKIE</v>
      </c>
      <c r="C483" s="23" t="str">
        <f>double!V480</f>
        <v>05043 – ACAD. TAPIS VERT DE REIMS</v>
      </c>
      <c r="D483" s="27" t="str">
        <f>IFERROR(VLOOKUP(Tableau5[[#This Row],[Numéro]],TableauLibre[],3,0),"")</f>
        <v>R4</v>
      </c>
      <c r="E483" s="1">
        <f>IFERROR(VLOOKUP(Tableau5[[#This Row],[Numéro]],TableauLibre[],4,0),"")</f>
        <v>1</v>
      </c>
      <c r="F483" s="1">
        <f>IFERROR(VLOOKUP(Tableau5[[#This Row],[Numéro]],TableauLibre[],5,0),"")</f>
        <v>0.91</v>
      </c>
      <c r="G483" s="1">
        <f>IFERROR(VLOOKUP(Tableau5[[#This Row],[Numéro]],TableauLibre[],6,0),"")</f>
        <v>0.73</v>
      </c>
      <c r="H483" s="28">
        <f>IFERROR(VLOOKUP(Tableau5[[#This Row],[Numéro]],TableauLibre[],7,0),"")</f>
        <v>2025</v>
      </c>
      <c r="I483" s="27" t="str">
        <f>IFERROR(VLOOKUP(Tableau5[[#This Row],[Numéro]],TableauBande[],3,0),"")</f>
        <v xml:space="preserve">R2 </v>
      </c>
      <c r="J483" s="1">
        <f>IFERROR(VLOOKUP(Tableau5[[#This Row],[Numéro]],TableauBande[],4,0),"")</f>
        <v>1</v>
      </c>
      <c r="K483" s="1">
        <f>IFERROR(VLOOKUP(Tableau5[[#This Row],[Numéro]],TableauBande[],5,0),"")</f>
        <v>1.04</v>
      </c>
      <c r="L483" s="1">
        <f>IFERROR(VLOOKUP(Tableau5[[#This Row],[Numéro]],TableauBande[],6,0),"")</f>
        <v>0.93</v>
      </c>
      <c r="M483" s="28">
        <f>IFERROR(VLOOKUP(Tableau5[[#This Row],[Numéro]],TableauBande[],7,0),"")</f>
        <v>2015</v>
      </c>
      <c r="N483" s="1" t="str">
        <f>IFERROR(VLOOKUP(Tableau5[[#This Row],[Numéro]],Tableau3Bandes[],3,0),"")</f>
        <v>R1</v>
      </c>
      <c r="O483" s="1">
        <f>IFERROR(VLOOKUP(Tableau5[[#This Row],[Numéro]],Tableau3Bandes[],4,0),"")</f>
        <v>1</v>
      </c>
      <c r="P483" s="1">
        <f>IFERROR(VLOOKUP(Tableau5[[#This Row],[Numéro]],Tableau3Bandes[],5,0),"")</f>
        <v>0.26400000000000001</v>
      </c>
      <c r="Q483" s="1">
        <f>IFERROR(VLOOKUP(Tableau5[[#This Row],[Numéro]],Tableau3Bandes[],6,0),"")</f>
        <v>0.22700000000000001</v>
      </c>
      <c r="R483" s="1">
        <f>IFERROR(VLOOKUP(Tableau5[[#This Row],[Numéro]],Tableau3Bandes[],7,0),"")</f>
        <v>2022</v>
      </c>
      <c r="S483" s="28" t="str">
        <f>IFERROR(VLOOKUP(Tableau5[[#This Row],[Numéro]],TableauClass2025[],3,0),"")</f>
        <v/>
      </c>
      <c r="T483" s="27" t="str">
        <f>IFERROR(VLOOKUP(Tableau5[[#This Row],[Numéro]],TableauCadre[],3,0),"")</f>
        <v/>
      </c>
      <c r="U483" s="1" t="str">
        <f>IFERROR(VLOOKUP(Tableau5[[#This Row],[Numéro]],TableauCadre[],4,0),"")</f>
        <v/>
      </c>
      <c r="V483" s="1" t="str">
        <f>IFERROR(VLOOKUP(Tableau5[[#This Row],[Numéro]],TableauCadre[],5,0),"")</f>
        <v/>
      </c>
      <c r="W483" s="1" t="str">
        <f>IFERROR(VLOOKUP(Tableau5[[#This Row],[Numéro]],TableauCadre[],6,0),"")</f>
        <v/>
      </c>
      <c r="X483" s="28" t="str">
        <f>IFERROR(VLOOKUP(Tableau5[[#This Row],[Numéro]],TableauCadre[],7,0),"")</f>
        <v/>
      </c>
    </row>
    <row r="484" spans="1:24" hidden="1" x14ac:dyDescent="0.25">
      <c r="A484" s="1" t="str">
        <f>IF(double!T481=0,"",double!T481)</f>
        <v>014894 W</v>
      </c>
      <c r="B484" s="1" t="str">
        <f>IF(Tableau5[[#This Row],[Numéro]]="","",double!U481)</f>
        <v>HAININ ALAIN</v>
      </c>
      <c r="C484" s="23" t="str">
        <f>double!V481</f>
        <v>11032 – BILLARD CLUB HOMECOURT</v>
      </c>
      <c r="D484" s="27" t="str">
        <f>IFERROR(VLOOKUP(Tableau5[[#This Row],[Numéro]],TableauLibre[],3,0),"")</f>
        <v>R3</v>
      </c>
      <c r="E484" s="1">
        <f>IFERROR(VLOOKUP(Tableau5[[#This Row],[Numéro]],TableauLibre[],4,0),"")</f>
        <v>1</v>
      </c>
      <c r="F484" s="1">
        <f>IFERROR(VLOOKUP(Tableau5[[#This Row],[Numéro]],TableauLibre[],5,0),"")</f>
        <v>1.2</v>
      </c>
      <c r="G484" s="1">
        <f>IFERROR(VLOOKUP(Tableau5[[#This Row],[Numéro]],TableauLibre[],6,0),"")</f>
        <v>0.96</v>
      </c>
      <c r="H484" s="28">
        <f>IFERROR(VLOOKUP(Tableau5[[#This Row],[Numéro]],TableauLibre[],7,0),"")</f>
        <v>2025</v>
      </c>
      <c r="I484" s="27" t="str">
        <f>IFERROR(VLOOKUP(Tableau5[[#This Row],[Numéro]],TableauBande[],3,0),"")</f>
        <v xml:space="preserve">R2 </v>
      </c>
      <c r="J484" s="1">
        <f>IFERROR(VLOOKUP(Tableau5[[#This Row],[Numéro]],TableauBande[],4,0),"")</f>
        <v>1</v>
      </c>
      <c r="K484" s="1">
        <f>IFERROR(VLOOKUP(Tableau5[[#This Row],[Numéro]],TableauBande[],5,0),"")</f>
        <v>0.9</v>
      </c>
      <c r="L484" s="1">
        <f>IFERROR(VLOOKUP(Tableau5[[#This Row],[Numéro]],TableauBande[],6,0),"")</f>
        <v>0.8</v>
      </c>
      <c r="M484" s="28">
        <f>IFERROR(VLOOKUP(Tableau5[[#This Row],[Numéro]],TableauBande[],7,0),"")</f>
        <v>2017</v>
      </c>
      <c r="N484" s="1" t="str">
        <f>IFERROR(VLOOKUP(Tableau5[[#This Row],[Numéro]],Tableau3Bandes[],3,0),"")</f>
        <v>R1</v>
      </c>
      <c r="O484" s="1">
        <f>IFERROR(VLOOKUP(Tableau5[[#This Row],[Numéro]],Tableau3Bandes[],4,0),"")</f>
        <v>1</v>
      </c>
      <c r="P484" s="1">
        <f>IFERROR(VLOOKUP(Tableau5[[#This Row],[Numéro]],Tableau3Bandes[],5,0),"")</f>
        <v>0.313</v>
      </c>
      <c r="Q484" s="1">
        <f>IFERROR(VLOOKUP(Tableau5[[#This Row],[Numéro]],Tableau3Bandes[],6,0),"")</f>
        <v>0.26900000000000002</v>
      </c>
      <c r="R484" s="1">
        <f>IFERROR(VLOOKUP(Tableau5[[#This Row],[Numéro]],Tableau3Bandes[],7,0),"")</f>
        <v>2025</v>
      </c>
      <c r="S484" s="28">
        <f>IFERROR(VLOOKUP(Tableau5[[#This Row],[Numéro]],TableauClass2025[],3,0),"")</f>
        <v>220</v>
      </c>
      <c r="T484" s="27" t="str">
        <f>IFERROR(VLOOKUP(Tableau5[[#This Row],[Numéro]],TableauCadre[],3,0),"")</f>
        <v/>
      </c>
      <c r="U484" s="1" t="str">
        <f>IFERROR(VLOOKUP(Tableau5[[#This Row],[Numéro]],TableauCadre[],4,0),"")</f>
        <v/>
      </c>
      <c r="V484" s="1" t="str">
        <f>IFERROR(VLOOKUP(Tableau5[[#This Row],[Numéro]],TableauCadre[],5,0),"")</f>
        <v/>
      </c>
      <c r="W484" s="1" t="str">
        <f>IFERROR(VLOOKUP(Tableau5[[#This Row],[Numéro]],TableauCadre[],6,0),"")</f>
        <v/>
      </c>
      <c r="X484" s="28" t="str">
        <f>IFERROR(VLOOKUP(Tableau5[[#This Row],[Numéro]],TableauCadre[],7,0),"")</f>
        <v/>
      </c>
    </row>
    <row r="485" spans="1:24" hidden="1" x14ac:dyDescent="0.25">
      <c r="A485" s="1" t="str">
        <f>IF(double!T482=0,"",double!T482)</f>
        <v>103799 H</v>
      </c>
      <c r="B485" s="1" t="str">
        <f>IF(Tableau5[[#This Row],[Numéro]]="","",double!U482)</f>
        <v>HAININ ERIC</v>
      </c>
      <c r="C485" s="23" t="str">
        <f>double!V482</f>
        <v>11032 – BILLARD CLUB HOMECOURT</v>
      </c>
      <c r="D485" s="27" t="str">
        <f>IFERROR(VLOOKUP(Tableau5[[#This Row],[Numéro]],TableauLibre[],3,0),"")</f>
        <v>R3</v>
      </c>
      <c r="E485" s="1">
        <f>IFERROR(VLOOKUP(Tableau5[[#This Row],[Numéro]],TableauLibre[],4,0),"")</f>
        <v>1</v>
      </c>
      <c r="F485" s="1">
        <f>IFERROR(VLOOKUP(Tableau5[[#This Row],[Numéro]],TableauLibre[],5,0),"")</f>
        <v>1.23</v>
      </c>
      <c r="G485" s="1">
        <f>IFERROR(VLOOKUP(Tableau5[[#This Row],[Numéro]],TableauLibre[],6,0),"")</f>
        <v>0.98</v>
      </c>
      <c r="H485" s="28">
        <f>IFERROR(VLOOKUP(Tableau5[[#This Row],[Numéro]],TableauLibre[],7,0),"")</f>
        <v>2023</v>
      </c>
      <c r="I485" s="27" t="str">
        <f>IFERROR(VLOOKUP(Tableau5[[#This Row],[Numéro]],TableauBande[],3,0),"")</f>
        <v>R2</v>
      </c>
      <c r="J485" s="1">
        <f>IFERROR(VLOOKUP(Tableau5[[#This Row],[Numéro]],TableauBande[],4,0),"")</f>
        <v>1</v>
      </c>
      <c r="K485" s="1">
        <f>IFERROR(VLOOKUP(Tableau5[[#This Row],[Numéro]],TableauBande[],5,0),"")</f>
        <v>0.86</v>
      </c>
      <c r="L485" s="1">
        <f>IFERROR(VLOOKUP(Tableau5[[#This Row],[Numéro]],TableauBande[],6,0),"")</f>
        <v>0.76</v>
      </c>
      <c r="M485" s="28">
        <f>IFERROR(VLOOKUP(Tableau5[[#This Row],[Numéro]],TableauBande[],7,0),"")</f>
        <v>2017</v>
      </c>
      <c r="N485" s="1" t="str">
        <f>IFERROR(VLOOKUP(Tableau5[[#This Row],[Numéro]],Tableau3Bandes[],3,0),"")</f>
        <v>R2</v>
      </c>
      <c r="O485" s="1">
        <f>IFERROR(VLOOKUP(Tableau5[[#This Row],[Numéro]],Tableau3Bandes[],4,0),"")</f>
        <v>1</v>
      </c>
      <c r="P485" s="1">
        <f>IFERROR(VLOOKUP(Tableau5[[#This Row],[Numéro]],Tableau3Bandes[],5,0),"")</f>
        <v>0.23200000000000001</v>
      </c>
      <c r="Q485" s="1">
        <f>IFERROR(VLOOKUP(Tableau5[[#This Row],[Numéro]],Tableau3Bandes[],6,0),"")</f>
        <v>0.2</v>
      </c>
      <c r="R485" s="1">
        <f>IFERROR(VLOOKUP(Tableau5[[#This Row],[Numéro]],Tableau3Bandes[],7,0),"")</f>
        <v>2023</v>
      </c>
      <c r="S485" s="28" t="str">
        <f>IFERROR(VLOOKUP(Tableau5[[#This Row],[Numéro]],TableauClass2025[],3,0),"")</f>
        <v/>
      </c>
      <c r="T485" s="27" t="str">
        <f>IFERROR(VLOOKUP(Tableau5[[#This Row],[Numéro]],TableauCadre[],3,0),"")</f>
        <v>R1</v>
      </c>
      <c r="U485" s="1">
        <f>IFERROR(VLOOKUP(Tableau5[[#This Row],[Numéro]],TableauCadre[],4,0),"")</f>
        <v>1</v>
      </c>
      <c r="V485" s="1">
        <f>IFERROR(VLOOKUP(Tableau5[[#This Row],[Numéro]],TableauCadre[],5,0),"")</f>
        <v>1.43</v>
      </c>
      <c r="W485" s="1">
        <f>IFERROR(VLOOKUP(Tableau5[[#This Row],[Numéro]],TableauCadre[],6,0),"")</f>
        <v>1.1399999999999999</v>
      </c>
      <c r="X485" s="28">
        <f>IFERROR(VLOOKUP(Tableau5[[#This Row],[Numéro]],TableauCadre[],7,0),"")</f>
        <v>2023</v>
      </c>
    </row>
    <row r="486" spans="1:24" hidden="1" x14ac:dyDescent="0.25">
      <c r="A486" s="1" t="str">
        <f>IF(double!T483=0,"",double!T483)</f>
        <v>112336 Q</v>
      </c>
      <c r="B486" s="1" t="str">
        <f>IF(Tableau5[[#This Row],[Numéro]]="","",double!U483)</f>
        <v>HAININ FREDERIC</v>
      </c>
      <c r="C486" s="23" t="str">
        <f>double!V483</f>
        <v>11032 – BILLARD CLUB HOMECOURT</v>
      </c>
      <c r="D486" s="27" t="str">
        <f>IFERROR(VLOOKUP(Tableau5[[#This Row],[Numéro]],TableauLibre[],3,0),"")</f>
        <v>R3</v>
      </c>
      <c r="E486" s="1">
        <f>IFERROR(VLOOKUP(Tableau5[[#This Row],[Numéro]],TableauLibre[],4,0),"")</f>
        <v>1</v>
      </c>
      <c r="F486" s="1">
        <f>IFERROR(VLOOKUP(Tableau5[[#This Row],[Numéro]],TableauLibre[],5,0),"")</f>
        <v>2.2799999999999998</v>
      </c>
      <c r="G486" s="1">
        <f>IFERROR(VLOOKUP(Tableau5[[#This Row],[Numéro]],TableauLibre[],6,0),"")</f>
        <v>1.82</v>
      </c>
      <c r="H486" s="28">
        <f>IFERROR(VLOOKUP(Tableau5[[#This Row],[Numéro]],TableauLibre[],7,0),"")</f>
        <v>2018</v>
      </c>
      <c r="I486" s="27" t="str">
        <f>IFERROR(VLOOKUP(Tableau5[[#This Row],[Numéro]],TableauBande[],3,0),"")</f>
        <v xml:space="preserve">R2 </v>
      </c>
      <c r="J486" s="1">
        <f>IFERROR(VLOOKUP(Tableau5[[#This Row],[Numéro]],TableauBande[],4,0),"")</f>
        <v>1</v>
      </c>
      <c r="K486" s="1">
        <f>IFERROR(VLOOKUP(Tableau5[[#This Row],[Numéro]],TableauBande[],5,0),"")</f>
        <v>1.05</v>
      </c>
      <c r="L486" s="1">
        <f>IFERROR(VLOOKUP(Tableau5[[#This Row],[Numéro]],TableauBande[],6,0),"")</f>
        <v>0.94</v>
      </c>
      <c r="M486" s="28">
        <f>IFERROR(VLOOKUP(Tableau5[[#This Row],[Numéro]],TableauBande[],7,0),"")</f>
        <v>2014</v>
      </c>
      <c r="N486" s="1" t="str">
        <f>IFERROR(VLOOKUP(Tableau5[[#This Row],[Numéro]],Tableau3Bandes[],3,0),"")</f>
        <v xml:space="preserve">R1 </v>
      </c>
      <c r="O486" s="1">
        <f>IFERROR(VLOOKUP(Tableau5[[#This Row],[Numéro]],Tableau3Bandes[],4,0),"")</f>
        <v>1</v>
      </c>
      <c r="P486" s="1">
        <f>IFERROR(VLOOKUP(Tableau5[[#This Row],[Numéro]],Tableau3Bandes[],5,0),"")</f>
        <v>0.372</v>
      </c>
      <c r="Q486" s="1">
        <f>IFERROR(VLOOKUP(Tableau5[[#This Row],[Numéro]],Tableau3Bandes[],6,0),"")</f>
        <v>0.32</v>
      </c>
      <c r="R486" s="1">
        <f>IFERROR(VLOOKUP(Tableau5[[#This Row],[Numéro]],Tableau3Bandes[],7,0),"")</f>
        <v>2017</v>
      </c>
      <c r="S486" s="28" t="str">
        <f>IFERROR(VLOOKUP(Tableau5[[#This Row],[Numéro]],TableauClass2025[],3,0),"")</f>
        <v/>
      </c>
      <c r="T486" s="27" t="str">
        <f>IFERROR(VLOOKUP(Tableau5[[#This Row],[Numéro]],TableauCadre[],3,0),"")</f>
        <v/>
      </c>
      <c r="U486" s="1" t="str">
        <f>IFERROR(VLOOKUP(Tableau5[[#This Row],[Numéro]],TableauCadre[],4,0),"")</f>
        <v/>
      </c>
      <c r="V486" s="1" t="str">
        <f>IFERROR(VLOOKUP(Tableau5[[#This Row],[Numéro]],TableauCadre[],5,0),"")</f>
        <v/>
      </c>
      <c r="W486" s="1" t="str">
        <f>IFERROR(VLOOKUP(Tableau5[[#This Row],[Numéro]],TableauCadre[],6,0),"")</f>
        <v/>
      </c>
      <c r="X486" s="28" t="str">
        <f>IFERROR(VLOOKUP(Tableau5[[#This Row],[Numéro]],TableauCadre[],7,0),"")</f>
        <v/>
      </c>
    </row>
    <row r="487" spans="1:24" hidden="1" x14ac:dyDescent="0.25">
      <c r="A487" s="1" t="str">
        <f>IF(double!T484=0,"",double!T484)</f>
        <v>122984 E</v>
      </c>
      <c r="B487" s="1" t="str">
        <f>IF(Tableau5[[#This Row],[Numéro]]="","",double!U484)</f>
        <v>HALET FABRICE</v>
      </c>
      <c r="C487" s="23" t="str">
        <f>double!V484</f>
        <v>05041 – BILLARD CLUB DE GRAUVES</v>
      </c>
      <c r="D487" s="27" t="str">
        <f>IFERROR(VLOOKUP(Tableau5[[#This Row],[Numéro]],TableauLibre[],3,0),"")</f>
        <v>R1</v>
      </c>
      <c r="E487" s="1">
        <f>IFERROR(VLOOKUP(Tableau5[[#This Row],[Numéro]],TableauLibre[],4,0),"")</f>
        <v>1</v>
      </c>
      <c r="F487" s="1">
        <f>IFERROR(VLOOKUP(Tableau5[[#This Row],[Numéro]],TableauLibre[],5,0),"")</f>
        <v>4.68</v>
      </c>
      <c r="G487" s="1">
        <f>IFERROR(VLOOKUP(Tableau5[[#This Row],[Numéro]],TableauLibre[],6,0),"")</f>
        <v>3.74</v>
      </c>
      <c r="H487" s="28">
        <f>IFERROR(VLOOKUP(Tableau5[[#This Row],[Numéro]],TableauLibre[],7,0),"")</f>
        <v>2017</v>
      </c>
      <c r="I487" s="27" t="str">
        <f>IFERROR(VLOOKUP(Tableau5[[#This Row],[Numéro]],TableauBande[],3,0),"")</f>
        <v>N3</v>
      </c>
      <c r="J487" s="1">
        <f>IFERROR(VLOOKUP(Tableau5[[#This Row],[Numéro]],TableauBande[],4,0),"")</f>
        <v>1</v>
      </c>
      <c r="K487" s="1">
        <f>IFERROR(VLOOKUP(Tableau5[[#This Row],[Numéro]],TableauBande[],5,0),"")</f>
        <v>1.96</v>
      </c>
      <c r="L487" s="1">
        <f>IFERROR(VLOOKUP(Tableau5[[#This Row],[Numéro]],TableauBande[],6,0),"")</f>
        <v>1.74</v>
      </c>
      <c r="M487" s="28">
        <f>IFERROR(VLOOKUP(Tableau5[[#This Row],[Numéro]],TableauBande[],7,0),"")</f>
        <v>2020</v>
      </c>
      <c r="N487" s="1" t="str">
        <f>IFERROR(VLOOKUP(Tableau5[[#This Row],[Numéro]],Tableau3Bandes[],3,0),"")</f>
        <v>N3</v>
      </c>
      <c r="O487" s="1">
        <f>IFERROR(VLOOKUP(Tableau5[[#This Row],[Numéro]],Tableau3Bandes[],4,0),"")</f>
        <v>1</v>
      </c>
      <c r="P487" s="1">
        <f>IFERROR(VLOOKUP(Tableau5[[#This Row],[Numéro]],Tableau3Bandes[],5,0),"")</f>
        <v>0.41899999999999998</v>
      </c>
      <c r="Q487" s="1">
        <f>IFERROR(VLOOKUP(Tableau5[[#This Row],[Numéro]],Tableau3Bandes[],6,0),"")</f>
        <v>0.36</v>
      </c>
      <c r="R487" s="1">
        <f>IFERROR(VLOOKUP(Tableau5[[#This Row],[Numéro]],Tableau3Bandes[],7,0),"")</f>
        <v>2020</v>
      </c>
      <c r="S487" s="28" t="str">
        <f>IFERROR(VLOOKUP(Tableau5[[#This Row],[Numéro]],TableauClass2025[],3,0),"")</f>
        <v/>
      </c>
      <c r="T487" s="27" t="str">
        <f>IFERROR(VLOOKUP(Tableau5[[#This Row],[Numéro]],TableauCadre[],3,0),"")</f>
        <v xml:space="preserve">N3 </v>
      </c>
      <c r="U487" s="1">
        <f>IFERROR(VLOOKUP(Tableau5[[#This Row],[Numéro]],TableauCadre[],4,0),"")</f>
        <v>1</v>
      </c>
      <c r="V487" s="1">
        <f>IFERROR(VLOOKUP(Tableau5[[#This Row],[Numéro]],TableauCadre[],5,0),"")</f>
        <v>6.32</v>
      </c>
      <c r="W487" s="1">
        <f>IFERROR(VLOOKUP(Tableau5[[#This Row],[Numéro]],TableauCadre[],6,0),"")</f>
        <v>5.05</v>
      </c>
      <c r="X487" s="28">
        <f>IFERROR(VLOOKUP(Tableau5[[#This Row],[Numéro]],TableauCadre[],7,0),"")</f>
        <v>2010</v>
      </c>
    </row>
    <row r="488" spans="1:24" x14ac:dyDescent="0.25">
      <c r="A488" s="1" t="str">
        <f>IF(double!T378=0,"",double!T378)</f>
        <v>014742 A</v>
      </c>
      <c r="B488" s="1" t="str">
        <f>IF(Tableau5[[#This Row],[Numéro]]="","",double!U378)</f>
        <v>FRANCK PASCAL</v>
      </c>
      <c r="C488" s="23" t="str">
        <f>double!V378</f>
        <v>11005 – E.S. HAGONDANGE</v>
      </c>
      <c r="D488" s="27" t="str">
        <f>IFERROR(VLOOKUP(Tableau5[[#This Row],[Numéro]],TableauLibre[],3,0),"")</f>
        <v>R1</v>
      </c>
      <c r="E488" s="1">
        <f>IFERROR(VLOOKUP(Tableau5[[#This Row],[Numéro]],TableauLibre[],4,0),"")</f>
        <v>1</v>
      </c>
      <c r="F488" s="1">
        <f>IFERROR(VLOOKUP(Tableau5[[#This Row],[Numéro]],TableauLibre[],5,0),"")</f>
        <v>5.03</v>
      </c>
      <c r="G488" s="1">
        <f>IFERROR(VLOOKUP(Tableau5[[#This Row],[Numéro]],TableauLibre[],6,0),"")</f>
        <v>4.0199999999999996</v>
      </c>
      <c r="H488" s="28">
        <f>IFERROR(VLOOKUP(Tableau5[[#This Row],[Numéro]],TableauLibre[],7,0),"")</f>
        <v>2025</v>
      </c>
      <c r="I488" s="27" t="str">
        <f>IFERROR(VLOOKUP(Tableau5[[#This Row],[Numéro]],TableauBande[],3,0),"")</f>
        <v>N3</v>
      </c>
      <c r="J488" s="1">
        <f>IFERROR(VLOOKUP(Tableau5[[#This Row],[Numéro]],TableauBande[],4,0),"")</f>
        <v>1</v>
      </c>
      <c r="K488" s="1">
        <f>IFERROR(VLOOKUP(Tableau5[[#This Row],[Numéro]],TableauBande[],5,0),"")</f>
        <v>2.11</v>
      </c>
      <c r="L488" s="1">
        <f>IFERROR(VLOOKUP(Tableau5[[#This Row],[Numéro]],TableauBande[],6,0),"")</f>
        <v>1.88</v>
      </c>
      <c r="M488" s="28">
        <f>IFERROR(VLOOKUP(Tableau5[[#This Row],[Numéro]],TableauBande[],7,0),"")</f>
        <v>2025</v>
      </c>
      <c r="N488" s="1" t="str">
        <f>IFERROR(VLOOKUP(Tableau5[[#This Row],[Numéro]],Tableau3Bandes[],3,0),"")</f>
        <v>N2</v>
      </c>
      <c r="O488" s="1">
        <f>IFERROR(VLOOKUP(Tableau5[[#This Row],[Numéro]],Tableau3Bandes[],4,0),"")</f>
        <v>1</v>
      </c>
      <c r="P488" s="1" t="str">
        <f>IFERROR(VLOOKUP(Tableau5[[#This Row],[Numéro]],Tableau3Bandes[],5,0),"")</f>
        <v>—</v>
      </c>
      <c r="Q488" s="1">
        <f>IFERROR(VLOOKUP(Tableau5[[#This Row],[Numéro]],Tableau3Bandes[],6,0),"")</f>
        <v>0.54100000000000004</v>
      </c>
      <c r="R488" s="1">
        <f>IFERROR(VLOOKUP(Tableau5[[#This Row],[Numéro]],Tableau3Bandes[],7,0),"")</f>
        <v>2025</v>
      </c>
      <c r="S488" s="28">
        <f>IFERROR(VLOOKUP(Tableau5[[#This Row],[Numéro]],TableauClass2025[],3,0),"")</f>
        <v>537</v>
      </c>
      <c r="T488" s="27" t="str">
        <f>IFERROR(VLOOKUP(Tableau5[[#This Row],[Numéro]],TableauCadre[],3,0),"")</f>
        <v xml:space="preserve">R1 </v>
      </c>
      <c r="U488" s="1">
        <f>IFERROR(VLOOKUP(Tableau5[[#This Row],[Numéro]],TableauCadre[],4,0),"")</f>
        <v>1</v>
      </c>
      <c r="V488" s="1">
        <f>IFERROR(VLOOKUP(Tableau5[[#This Row],[Numéro]],TableauCadre[],5,0),"")</f>
        <v>3.98</v>
      </c>
      <c r="W488" s="1">
        <f>IFERROR(VLOOKUP(Tableau5[[#This Row],[Numéro]],TableauCadre[],6,0),"")</f>
        <v>3.18</v>
      </c>
      <c r="X488" s="28">
        <f>IFERROR(VLOOKUP(Tableau5[[#This Row],[Numéro]],TableauCadre[],7,0),"")</f>
        <v>2018</v>
      </c>
    </row>
    <row r="489" spans="1:24" hidden="1" x14ac:dyDescent="0.25">
      <c r="A489" s="1" t="str">
        <f>IF(double!T486=0,"",double!T486)</f>
        <v>175217 D</v>
      </c>
      <c r="B489" s="1" t="str">
        <f>IF(Tableau5[[#This Row],[Numéro]]="","",double!U486)</f>
        <v>HANRIOT LUDOVIC</v>
      </c>
      <c r="C489" s="23" t="str">
        <f>double!V486</f>
        <v>11029 – BILLARD CLUB MUSSIPONTAIN</v>
      </c>
      <c r="D489" s="27" t="str">
        <f>IFERROR(VLOOKUP(Tableau5[[#This Row],[Numéro]],TableauLibre[],3,0),"")</f>
        <v>R4</v>
      </c>
      <c r="E489" s="1">
        <f>IFERROR(VLOOKUP(Tableau5[[#This Row],[Numéro]],TableauLibre[],4,0),"")</f>
        <v>1</v>
      </c>
      <c r="F489" s="1">
        <f>IFERROR(VLOOKUP(Tableau5[[#This Row],[Numéro]],TableauLibre[],5,0),"")</f>
        <v>0.69</v>
      </c>
      <c r="G489" s="1">
        <f>IFERROR(VLOOKUP(Tableau5[[#This Row],[Numéro]],TableauLibre[],6,0),"")</f>
        <v>0.55000000000000004</v>
      </c>
      <c r="H489" s="28">
        <f>IFERROR(VLOOKUP(Tableau5[[#This Row],[Numéro]],TableauLibre[],7,0),"")</f>
        <v>2025</v>
      </c>
      <c r="I489" s="27" t="str">
        <f>IFERROR(VLOOKUP(Tableau5[[#This Row],[Numéro]],TableauBande[],3,0),"")</f>
        <v/>
      </c>
      <c r="J489" s="1" t="str">
        <f>IFERROR(VLOOKUP(Tableau5[[#This Row],[Numéro]],TableauBande[],4,0),"")</f>
        <v/>
      </c>
      <c r="K489" s="1" t="str">
        <f>IFERROR(VLOOKUP(Tableau5[[#This Row],[Numéro]],TableauBande[],5,0),"")</f>
        <v/>
      </c>
      <c r="L489" s="1" t="str">
        <f>IFERROR(VLOOKUP(Tableau5[[#This Row],[Numéro]],TableauBande[],6,0),"")</f>
        <v/>
      </c>
      <c r="M489" s="28" t="str">
        <f>IFERROR(VLOOKUP(Tableau5[[#This Row],[Numéro]],TableauBande[],7,0),"")</f>
        <v/>
      </c>
      <c r="N489" s="1" t="str">
        <f>IFERROR(VLOOKUP(Tableau5[[#This Row],[Numéro]],Tableau3Bandes[],3,0),"")</f>
        <v/>
      </c>
      <c r="O489" s="1" t="str">
        <f>IFERROR(VLOOKUP(Tableau5[[#This Row],[Numéro]],Tableau3Bandes[],4,0),"")</f>
        <v/>
      </c>
      <c r="P489" s="1" t="str">
        <f>IFERROR(VLOOKUP(Tableau5[[#This Row],[Numéro]],Tableau3Bandes[],5,0),"")</f>
        <v/>
      </c>
      <c r="Q489" s="1" t="str">
        <f>IFERROR(VLOOKUP(Tableau5[[#This Row],[Numéro]],Tableau3Bandes[],6,0),"")</f>
        <v/>
      </c>
      <c r="R489" s="1" t="str">
        <f>IFERROR(VLOOKUP(Tableau5[[#This Row],[Numéro]],Tableau3Bandes[],7,0),"")</f>
        <v/>
      </c>
      <c r="S489" s="28" t="str">
        <f>IFERROR(VLOOKUP(Tableau5[[#This Row],[Numéro]],TableauClass2025[],3,0),"")</f>
        <v/>
      </c>
      <c r="T489" s="27" t="str">
        <f>IFERROR(VLOOKUP(Tableau5[[#This Row],[Numéro]],TableauCadre[],3,0),"")</f>
        <v/>
      </c>
      <c r="U489" s="1" t="str">
        <f>IFERROR(VLOOKUP(Tableau5[[#This Row],[Numéro]],TableauCadre[],4,0),"")</f>
        <v/>
      </c>
      <c r="V489" s="1" t="str">
        <f>IFERROR(VLOOKUP(Tableau5[[#This Row],[Numéro]],TableauCadre[],5,0),"")</f>
        <v/>
      </c>
      <c r="W489" s="1" t="str">
        <f>IFERROR(VLOOKUP(Tableau5[[#This Row],[Numéro]],TableauCadre[],6,0),"")</f>
        <v/>
      </c>
      <c r="X489" s="28" t="str">
        <f>IFERROR(VLOOKUP(Tableau5[[#This Row],[Numéro]],TableauCadre[],7,0),"")</f>
        <v/>
      </c>
    </row>
    <row r="490" spans="1:24" hidden="1" x14ac:dyDescent="0.25">
      <c r="A490" s="1" t="str">
        <f>IF(double!T487=0,"",double!T487)</f>
        <v>154554 T</v>
      </c>
      <c r="B490" s="1" t="str">
        <f>IF(Tableau5[[#This Row],[Numéro]]="","",double!U487)</f>
        <v>HANSMANN JEAN CLAUDE</v>
      </c>
      <c r="C490" s="23" t="str">
        <f>double!V487</f>
        <v>01010 – B.C. LINGOLSHEIM</v>
      </c>
      <c r="D490" s="27" t="str">
        <f>IFERROR(VLOOKUP(Tableau5[[#This Row],[Numéro]],TableauLibre[],3,0),"")</f>
        <v>R4</v>
      </c>
      <c r="E490" s="1">
        <f>IFERROR(VLOOKUP(Tableau5[[#This Row],[Numéro]],TableauLibre[],4,0),"")</f>
        <v>1</v>
      </c>
      <c r="F490" s="1">
        <f>IFERROR(VLOOKUP(Tableau5[[#This Row],[Numéro]],TableauLibre[],5,0),"")</f>
        <v>0.66</v>
      </c>
      <c r="G490" s="1">
        <f>IFERROR(VLOOKUP(Tableau5[[#This Row],[Numéro]],TableauLibre[],6,0),"")</f>
        <v>0.52</v>
      </c>
      <c r="H490" s="28">
        <f>IFERROR(VLOOKUP(Tableau5[[#This Row],[Numéro]],TableauLibre[],7,0),"")</f>
        <v>2016</v>
      </c>
      <c r="I490" s="27" t="str">
        <f>IFERROR(VLOOKUP(Tableau5[[#This Row],[Numéro]],TableauBande[],3,0),"")</f>
        <v/>
      </c>
      <c r="J490" s="1" t="str">
        <f>IFERROR(VLOOKUP(Tableau5[[#This Row],[Numéro]],TableauBande[],4,0),"")</f>
        <v/>
      </c>
      <c r="K490" s="1" t="str">
        <f>IFERROR(VLOOKUP(Tableau5[[#This Row],[Numéro]],TableauBande[],5,0),"")</f>
        <v/>
      </c>
      <c r="L490" s="1" t="str">
        <f>IFERROR(VLOOKUP(Tableau5[[#This Row],[Numéro]],TableauBande[],6,0),"")</f>
        <v/>
      </c>
      <c r="M490" s="28" t="str">
        <f>IFERROR(VLOOKUP(Tableau5[[#This Row],[Numéro]],TableauBande[],7,0),"")</f>
        <v/>
      </c>
      <c r="N490" s="1" t="str">
        <f>IFERROR(VLOOKUP(Tableau5[[#This Row],[Numéro]],Tableau3Bandes[],3,0),"")</f>
        <v/>
      </c>
      <c r="O490" s="1" t="str">
        <f>IFERROR(VLOOKUP(Tableau5[[#This Row],[Numéro]],Tableau3Bandes[],4,0),"")</f>
        <v/>
      </c>
      <c r="P490" s="1" t="str">
        <f>IFERROR(VLOOKUP(Tableau5[[#This Row],[Numéro]],Tableau3Bandes[],5,0),"")</f>
        <v/>
      </c>
      <c r="Q490" s="1" t="str">
        <f>IFERROR(VLOOKUP(Tableau5[[#This Row],[Numéro]],Tableau3Bandes[],6,0),"")</f>
        <v/>
      </c>
      <c r="R490" s="1" t="str">
        <f>IFERROR(VLOOKUP(Tableau5[[#This Row],[Numéro]],Tableau3Bandes[],7,0),"")</f>
        <v/>
      </c>
      <c r="S490" s="28" t="str">
        <f>IFERROR(VLOOKUP(Tableau5[[#This Row],[Numéro]],TableauClass2025[],3,0),"")</f>
        <v/>
      </c>
      <c r="T490" s="27" t="str">
        <f>IFERROR(VLOOKUP(Tableau5[[#This Row],[Numéro]],TableauCadre[],3,0),"")</f>
        <v/>
      </c>
      <c r="U490" s="1" t="str">
        <f>IFERROR(VLOOKUP(Tableau5[[#This Row],[Numéro]],TableauCadre[],4,0),"")</f>
        <v/>
      </c>
      <c r="V490" s="1" t="str">
        <f>IFERROR(VLOOKUP(Tableau5[[#This Row],[Numéro]],TableauCadre[],5,0),"")</f>
        <v/>
      </c>
      <c r="W490" s="1" t="str">
        <f>IFERROR(VLOOKUP(Tableau5[[#This Row],[Numéro]],TableauCadre[],6,0),"")</f>
        <v/>
      </c>
      <c r="X490" s="28" t="str">
        <f>IFERROR(VLOOKUP(Tableau5[[#This Row],[Numéro]],TableauCadre[],7,0),"")</f>
        <v/>
      </c>
    </row>
    <row r="491" spans="1:24" hidden="1" x14ac:dyDescent="0.25">
      <c r="A491" s="1" t="str">
        <f>IF(double!T488=0,"",double!T488)</f>
        <v>172063 A</v>
      </c>
      <c r="B491" s="1" t="str">
        <f>IF(Tableau5[[#This Row],[Numéro]]="","",double!U488)</f>
        <v>HANTZ LAURENT</v>
      </c>
      <c r="C491" s="23" t="str">
        <f>double!V488</f>
        <v>01004 – B.C. BISCHHEIM</v>
      </c>
      <c r="D491" s="27" t="str">
        <f>IFERROR(VLOOKUP(Tableau5[[#This Row],[Numéro]],TableauLibre[],3,0),"")</f>
        <v>R3</v>
      </c>
      <c r="E491" s="1">
        <f>IFERROR(VLOOKUP(Tableau5[[#This Row],[Numéro]],TableauLibre[],4,0),"")</f>
        <v>1</v>
      </c>
      <c r="F491" s="1">
        <f>IFERROR(VLOOKUP(Tableau5[[#This Row],[Numéro]],TableauLibre[],5,0),"")</f>
        <v>1.97</v>
      </c>
      <c r="G491" s="1">
        <f>IFERROR(VLOOKUP(Tableau5[[#This Row],[Numéro]],TableauLibre[],6,0),"")</f>
        <v>1.57</v>
      </c>
      <c r="H491" s="28">
        <f>IFERROR(VLOOKUP(Tableau5[[#This Row],[Numéro]],TableauLibre[],7,0),"")</f>
        <v>2024</v>
      </c>
      <c r="I491" s="27" t="str">
        <f>IFERROR(VLOOKUP(Tableau5[[#This Row],[Numéro]],TableauBande[],3,0),"")</f>
        <v/>
      </c>
      <c r="J491" s="1" t="str">
        <f>IFERROR(VLOOKUP(Tableau5[[#This Row],[Numéro]],TableauBande[],4,0),"")</f>
        <v/>
      </c>
      <c r="K491" s="1" t="str">
        <f>IFERROR(VLOOKUP(Tableau5[[#This Row],[Numéro]],TableauBande[],5,0),"")</f>
        <v/>
      </c>
      <c r="L491" s="1" t="str">
        <f>IFERROR(VLOOKUP(Tableau5[[#This Row],[Numéro]],TableauBande[],6,0),"")</f>
        <v/>
      </c>
      <c r="M491" s="28" t="str">
        <f>IFERROR(VLOOKUP(Tableau5[[#This Row],[Numéro]],TableauBande[],7,0),"")</f>
        <v/>
      </c>
      <c r="N491" s="1" t="str">
        <f>IFERROR(VLOOKUP(Tableau5[[#This Row],[Numéro]],Tableau3Bandes[],3,0),"")</f>
        <v/>
      </c>
      <c r="O491" s="1" t="str">
        <f>IFERROR(VLOOKUP(Tableau5[[#This Row],[Numéro]],Tableau3Bandes[],4,0),"")</f>
        <v/>
      </c>
      <c r="P491" s="1" t="str">
        <f>IFERROR(VLOOKUP(Tableau5[[#This Row],[Numéro]],Tableau3Bandes[],5,0),"")</f>
        <v/>
      </c>
      <c r="Q491" s="1" t="str">
        <f>IFERROR(VLOOKUP(Tableau5[[#This Row],[Numéro]],Tableau3Bandes[],6,0),"")</f>
        <v/>
      </c>
      <c r="R491" s="1" t="str">
        <f>IFERROR(VLOOKUP(Tableau5[[#This Row],[Numéro]],Tableau3Bandes[],7,0),"")</f>
        <v/>
      </c>
      <c r="S491" s="28" t="str">
        <f>IFERROR(VLOOKUP(Tableau5[[#This Row],[Numéro]],TableauClass2025[],3,0),"")</f>
        <v/>
      </c>
      <c r="T491" s="27" t="str">
        <f>IFERROR(VLOOKUP(Tableau5[[#This Row],[Numéro]],TableauCadre[],3,0),"")</f>
        <v>R1</v>
      </c>
      <c r="U491" s="1">
        <f>IFERROR(VLOOKUP(Tableau5[[#This Row],[Numéro]],TableauCadre[],4,0),"")</f>
        <v>1</v>
      </c>
      <c r="V491" s="1">
        <f>IFERROR(VLOOKUP(Tableau5[[#This Row],[Numéro]],TableauCadre[],5,0),"")</f>
        <v>1.72</v>
      </c>
      <c r="W491" s="1">
        <f>IFERROR(VLOOKUP(Tableau5[[#This Row],[Numéro]],TableauCadre[],6,0),"")</f>
        <v>1.37</v>
      </c>
      <c r="X491" s="28">
        <f>IFERROR(VLOOKUP(Tableau5[[#This Row],[Numéro]],TableauCadre[],7,0),"")</f>
        <v>2025</v>
      </c>
    </row>
    <row r="492" spans="1:24" hidden="1" x14ac:dyDescent="0.25">
      <c r="A492" s="1" t="str">
        <f>IF(double!T489=0,"",double!T489)</f>
        <v>012025 N</v>
      </c>
      <c r="B492" s="1" t="str">
        <f>IF(Tableau5[[#This Row],[Numéro]]="","",double!U489)</f>
        <v>HARNISCH PASCAL</v>
      </c>
      <c r="C492" s="23" t="str">
        <f>double!V489</f>
        <v>05043 – ACAD. TAPIS VERT DE REIMS</v>
      </c>
      <c r="D492" s="27" t="str">
        <f>IFERROR(VLOOKUP(Tableau5[[#This Row],[Numéro]],TableauLibre[],3,0),"")</f>
        <v>R3</v>
      </c>
      <c r="E492" s="1">
        <f>IFERROR(VLOOKUP(Tableau5[[#This Row],[Numéro]],TableauLibre[],4,0),"")</f>
        <v>1</v>
      </c>
      <c r="F492" s="1">
        <f>IFERROR(VLOOKUP(Tableau5[[#This Row],[Numéro]],TableauLibre[],5,0),"")</f>
        <v>1.91</v>
      </c>
      <c r="G492" s="1">
        <f>IFERROR(VLOOKUP(Tableau5[[#This Row],[Numéro]],TableauLibre[],6,0),"")</f>
        <v>1.53</v>
      </c>
      <c r="H492" s="28">
        <f>IFERROR(VLOOKUP(Tableau5[[#This Row],[Numéro]],TableauLibre[],7,0),"")</f>
        <v>2015</v>
      </c>
      <c r="I492" s="27" t="str">
        <f>IFERROR(VLOOKUP(Tableau5[[#This Row],[Numéro]],TableauBande[],3,0),"")</f>
        <v>R1</v>
      </c>
      <c r="J492" s="1">
        <f>IFERROR(VLOOKUP(Tableau5[[#This Row],[Numéro]],TableauBande[],4,0),"")</f>
        <v>1</v>
      </c>
      <c r="K492" s="1">
        <f>IFERROR(VLOOKUP(Tableau5[[#This Row],[Numéro]],TableauBande[],5,0),"")</f>
        <v>1.35</v>
      </c>
      <c r="L492" s="1">
        <f>IFERROR(VLOOKUP(Tableau5[[#This Row],[Numéro]],TableauBande[],6,0),"")</f>
        <v>1.2</v>
      </c>
      <c r="M492" s="28">
        <f>IFERROR(VLOOKUP(Tableau5[[#This Row],[Numéro]],TableauBande[],7,0),"")</f>
        <v>2015</v>
      </c>
      <c r="N492" s="1" t="str">
        <f>IFERROR(VLOOKUP(Tableau5[[#This Row],[Numéro]],Tableau3Bandes[],3,0),"")</f>
        <v>N3</v>
      </c>
      <c r="O492" s="1">
        <f>IFERROR(VLOOKUP(Tableau5[[#This Row],[Numéro]],Tableau3Bandes[],4,0),"")</f>
        <v>1</v>
      </c>
      <c r="P492" s="1">
        <f>IFERROR(VLOOKUP(Tableau5[[#This Row],[Numéro]],Tableau3Bandes[],5,0),"")</f>
        <v>0.44600000000000001</v>
      </c>
      <c r="Q492" s="1">
        <f>IFERROR(VLOOKUP(Tableau5[[#This Row],[Numéro]],Tableau3Bandes[],6,0),"")</f>
        <v>0.38400000000000001</v>
      </c>
      <c r="R492" s="1">
        <f>IFERROR(VLOOKUP(Tableau5[[#This Row],[Numéro]],Tableau3Bandes[],7,0),"")</f>
        <v>2025</v>
      </c>
      <c r="S492" s="28">
        <f>IFERROR(VLOOKUP(Tableau5[[#This Row],[Numéro]],TableauClass2025[],3,0),"")</f>
        <v>349</v>
      </c>
      <c r="T492" s="27" t="str">
        <f>IFERROR(VLOOKUP(Tableau5[[#This Row],[Numéro]],TableauCadre[],3,0),"")</f>
        <v/>
      </c>
      <c r="U492" s="1" t="str">
        <f>IFERROR(VLOOKUP(Tableau5[[#This Row],[Numéro]],TableauCadre[],4,0),"")</f>
        <v/>
      </c>
      <c r="V492" s="1" t="str">
        <f>IFERROR(VLOOKUP(Tableau5[[#This Row],[Numéro]],TableauCadre[],5,0),"")</f>
        <v/>
      </c>
      <c r="W492" s="1" t="str">
        <f>IFERROR(VLOOKUP(Tableau5[[#This Row],[Numéro]],TableauCadre[],6,0),"")</f>
        <v/>
      </c>
      <c r="X492" s="28" t="str">
        <f>IFERROR(VLOOKUP(Tableau5[[#This Row],[Numéro]],TableauCadre[],7,0),"")</f>
        <v/>
      </c>
    </row>
    <row r="493" spans="1:24" hidden="1" x14ac:dyDescent="0.25">
      <c r="A493" s="1" t="str">
        <f>IF(double!T490=0,"",double!T490)</f>
        <v>142299 B</v>
      </c>
      <c r="B493" s="1" t="str">
        <f>IF(Tableau5[[#This Row],[Numéro]]="","",double!U490)</f>
        <v>HASENFRATZ THIERRY</v>
      </c>
      <c r="C493" s="23" t="str">
        <f>double!V490</f>
        <v>01031 – B.C. ERSTEIN</v>
      </c>
      <c r="D493" s="27" t="str">
        <f>IFERROR(VLOOKUP(Tableau5[[#This Row],[Numéro]],TableauLibre[],3,0),"")</f>
        <v>R3</v>
      </c>
      <c r="E493" s="1">
        <f>IFERROR(VLOOKUP(Tableau5[[#This Row],[Numéro]],TableauLibre[],4,0),"")</f>
        <v>1</v>
      </c>
      <c r="F493" s="1">
        <f>IFERROR(VLOOKUP(Tableau5[[#This Row],[Numéro]],TableauLibre[],5,0),"")</f>
        <v>1.57</v>
      </c>
      <c r="G493" s="1">
        <f>IFERROR(VLOOKUP(Tableau5[[#This Row],[Numéro]],TableauLibre[],6,0),"")</f>
        <v>1.25</v>
      </c>
      <c r="H493" s="28">
        <f>IFERROR(VLOOKUP(Tableau5[[#This Row],[Numéro]],TableauLibre[],7,0),"")</f>
        <v>2015</v>
      </c>
      <c r="I493" s="27" t="str">
        <f>IFERROR(VLOOKUP(Tableau5[[#This Row],[Numéro]],TableauBande[],3,0),"")</f>
        <v/>
      </c>
      <c r="J493" s="1" t="str">
        <f>IFERROR(VLOOKUP(Tableau5[[#This Row],[Numéro]],TableauBande[],4,0),"")</f>
        <v/>
      </c>
      <c r="K493" s="1" t="str">
        <f>IFERROR(VLOOKUP(Tableau5[[#This Row],[Numéro]],TableauBande[],5,0),"")</f>
        <v/>
      </c>
      <c r="L493" s="1" t="str">
        <f>IFERROR(VLOOKUP(Tableau5[[#This Row],[Numéro]],TableauBande[],6,0),"")</f>
        <v/>
      </c>
      <c r="M493" s="28" t="str">
        <f>IFERROR(VLOOKUP(Tableau5[[#This Row],[Numéro]],TableauBande[],7,0),"")</f>
        <v/>
      </c>
      <c r="N493" s="1" t="str">
        <f>IFERROR(VLOOKUP(Tableau5[[#This Row],[Numéro]],Tableau3Bandes[],3,0),"")</f>
        <v/>
      </c>
      <c r="O493" s="1" t="str">
        <f>IFERROR(VLOOKUP(Tableau5[[#This Row],[Numéro]],Tableau3Bandes[],4,0),"")</f>
        <v/>
      </c>
      <c r="P493" s="1" t="str">
        <f>IFERROR(VLOOKUP(Tableau5[[#This Row],[Numéro]],Tableau3Bandes[],5,0),"")</f>
        <v/>
      </c>
      <c r="Q493" s="1" t="str">
        <f>IFERROR(VLOOKUP(Tableau5[[#This Row],[Numéro]],Tableau3Bandes[],6,0),"")</f>
        <v/>
      </c>
      <c r="R493" s="1" t="str">
        <f>IFERROR(VLOOKUP(Tableau5[[#This Row],[Numéro]],Tableau3Bandes[],7,0),"")</f>
        <v/>
      </c>
      <c r="S493" s="28" t="str">
        <f>IFERROR(VLOOKUP(Tableau5[[#This Row],[Numéro]],TableauClass2025[],3,0),"")</f>
        <v/>
      </c>
      <c r="T493" s="27" t="str">
        <f>IFERROR(VLOOKUP(Tableau5[[#This Row],[Numéro]],TableauCadre[],3,0),"")</f>
        <v/>
      </c>
      <c r="U493" s="1" t="str">
        <f>IFERROR(VLOOKUP(Tableau5[[#This Row],[Numéro]],TableauCadre[],4,0),"")</f>
        <v/>
      </c>
      <c r="V493" s="1" t="str">
        <f>IFERROR(VLOOKUP(Tableau5[[#This Row],[Numéro]],TableauCadre[],5,0),"")</f>
        <v/>
      </c>
      <c r="W493" s="1" t="str">
        <f>IFERROR(VLOOKUP(Tableau5[[#This Row],[Numéro]],TableauCadre[],6,0),"")</f>
        <v/>
      </c>
      <c r="X493" s="28" t="str">
        <f>IFERROR(VLOOKUP(Tableau5[[#This Row],[Numéro]],TableauCadre[],7,0),"")</f>
        <v/>
      </c>
    </row>
    <row r="494" spans="1:24" hidden="1" x14ac:dyDescent="0.25">
      <c r="A494" s="1" t="str">
        <f>IF(double!T491=0,"",double!T491)</f>
        <v>015094 O</v>
      </c>
      <c r="B494" s="1" t="str">
        <f>IF(Tableau5[[#This Row],[Numéro]]="","",double!U491)</f>
        <v>HATIER OLIVIER</v>
      </c>
      <c r="C494" s="23" t="str">
        <f>double!V491</f>
        <v>11050 – BILLARD CLUB SAINT MIHIEL</v>
      </c>
      <c r="D494" s="27" t="str">
        <f>IFERROR(VLOOKUP(Tableau5[[#This Row],[Numéro]],TableauLibre[],3,0),"")</f>
        <v xml:space="preserve">N2 </v>
      </c>
      <c r="E494" s="1">
        <f>IFERROR(VLOOKUP(Tableau5[[#This Row],[Numéro]],TableauLibre[],4,0),"")</f>
        <v>1</v>
      </c>
      <c r="F494" s="1" t="str">
        <f>IFERROR(VLOOKUP(Tableau5[[#This Row],[Numéro]],TableauLibre[],5,0),"")</f>
        <v>—</v>
      </c>
      <c r="G494" s="1">
        <f>IFERROR(VLOOKUP(Tableau5[[#This Row],[Numéro]],TableauLibre[],6,0),"")</f>
        <v>5.58</v>
      </c>
      <c r="H494" s="28">
        <f>IFERROR(VLOOKUP(Tableau5[[#This Row],[Numéro]],TableauLibre[],7,0),"")</f>
        <v>2025</v>
      </c>
      <c r="I494" s="27" t="str">
        <f>IFERROR(VLOOKUP(Tableau5[[#This Row],[Numéro]],TableauBande[],3,0),"")</f>
        <v xml:space="preserve">N2 </v>
      </c>
      <c r="J494" s="1">
        <f>IFERROR(VLOOKUP(Tableau5[[#This Row],[Numéro]],TableauBande[],4,0),"")</f>
        <v>1</v>
      </c>
      <c r="K494" s="1" t="str">
        <f>IFERROR(VLOOKUP(Tableau5[[#This Row],[Numéro]],TableauBande[],5,0),"")</f>
        <v>—</v>
      </c>
      <c r="L494" s="1">
        <f>IFERROR(VLOOKUP(Tableau5[[#This Row],[Numéro]],TableauBande[],6,0),"")</f>
        <v>2.96</v>
      </c>
      <c r="M494" s="28">
        <f>IFERROR(VLOOKUP(Tableau5[[#This Row],[Numéro]],TableauBande[],7,0),"")</f>
        <v>2011</v>
      </c>
      <c r="N494" s="1" t="str">
        <f>IFERROR(VLOOKUP(Tableau5[[#This Row],[Numéro]],Tableau3Bandes[],3,0),"")</f>
        <v xml:space="preserve">N2 </v>
      </c>
      <c r="O494" s="1">
        <f>IFERROR(VLOOKUP(Tableau5[[#This Row],[Numéro]],Tableau3Bandes[],4,0),"")</f>
        <v>1</v>
      </c>
      <c r="P494" s="1" t="str">
        <f>IFERROR(VLOOKUP(Tableau5[[#This Row],[Numéro]],Tableau3Bandes[],5,0),"")</f>
        <v>—</v>
      </c>
      <c r="Q494" s="1">
        <f>IFERROR(VLOOKUP(Tableau5[[#This Row],[Numéro]],Tableau3Bandes[],6,0),"")</f>
        <v>0.56699999999999995</v>
      </c>
      <c r="R494" s="1">
        <f>IFERROR(VLOOKUP(Tableau5[[#This Row],[Numéro]],Tableau3Bandes[],7,0),"")</f>
        <v>2025</v>
      </c>
      <c r="S494" s="28">
        <f>IFERROR(VLOOKUP(Tableau5[[#This Row],[Numéro]],TableauClass2025[],3,0),"")</f>
        <v>607</v>
      </c>
      <c r="T494" s="27" t="str">
        <f>IFERROR(VLOOKUP(Tableau5[[#This Row],[Numéro]],TableauCadre[],3,0),"")</f>
        <v xml:space="preserve">N3 </v>
      </c>
      <c r="U494" s="1">
        <f>IFERROR(VLOOKUP(Tableau5[[#This Row],[Numéro]],TableauCadre[],4,0),"")</f>
        <v>1</v>
      </c>
      <c r="V494" s="1">
        <f>IFERROR(VLOOKUP(Tableau5[[#This Row],[Numéro]],TableauCadre[],5,0),"")</f>
        <v>7.22</v>
      </c>
      <c r="W494" s="1">
        <f>IFERROR(VLOOKUP(Tableau5[[#This Row],[Numéro]],TableauCadre[],6,0),"")</f>
        <v>5.78</v>
      </c>
      <c r="X494" s="28">
        <f>IFERROR(VLOOKUP(Tableau5[[#This Row],[Numéro]],TableauCadre[],7,0),"")</f>
        <v>2023</v>
      </c>
    </row>
    <row r="495" spans="1:24" hidden="1" x14ac:dyDescent="0.25">
      <c r="A495" s="1" t="str">
        <f>IF(double!T492=0,"",double!T492)</f>
        <v>149536 P</v>
      </c>
      <c r="B495" s="1" t="str">
        <f>IF(Tableau5[[#This Row],[Numéro]]="","",double!U492)</f>
        <v>HEGE PIERRE ANDRE</v>
      </c>
      <c r="C495" s="23" t="str">
        <f>double!V492</f>
        <v>01020 – B.C. 1947 SELESTAT</v>
      </c>
      <c r="D495" s="27" t="str">
        <f>IFERROR(VLOOKUP(Tableau5[[#This Row],[Numéro]],TableauLibre[],3,0),"")</f>
        <v>R3</v>
      </c>
      <c r="E495" s="1">
        <f>IFERROR(VLOOKUP(Tableau5[[#This Row],[Numéro]],TableauLibre[],4,0),"")</f>
        <v>1</v>
      </c>
      <c r="F495" s="1">
        <f>IFERROR(VLOOKUP(Tableau5[[#This Row],[Numéro]],TableauLibre[],5,0),"")</f>
        <v>1.41</v>
      </c>
      <c r="G495" s="1">
        <f>IFERROR(VLOOKUP(Tableau5[[#This Row],[Numéro]],TableauLibre[],6,0),"")</f>
        <v>1.1200000000000001</v>
      </c>
      <c r="H495" s="28">
        <f>IFERROR(VLOOKUP(Tableau5[[#This Row],[Numéro]],TableauLibre[],7,0),"")</f>
        <v>2014</v>
      </c>
      <c r="I495" s="27" t="str">
        <f>IFERROR(VLOOKUP(Tableau5[[#This Row],[Numéro]],TableauBande[],3,0),"")</f>
        <v/>
      </c>
      <c r="J495" s="1" t="str">
        <f>IFERROR(VLOOKUP(Tableau5[[#This Row],[Numéro]],TableauBande[],4,0),"")</f>
        <v/>
      </c>
      <c r="K495" s="1" t="str">
        <f>IFERROR(VLOOKUP(Tableau5[[#This Row],[Numéro]],TableauBande[],5,0),"")</f>
        <v/>
      </c>
      <c r="L495" s="1" t="str">
        <f>IFERROR(VLOOKUP(Tableau5[[#This Row],[Numéro]],TableauBande[],6,0),"")</f>
        <v/>
      </c>
      <c r="M495" s="28" t="str">
        <f>IFERROR(VLOOKUP(Tableau5[[#This Row],[Numéro]],TableauBande[],7,0),"")</f>
        <v/>
      </c>
      <c r="N495" s="1" t="str">
        <f>IFERROR(VLOOKUP(Tableau5[[#This Row],[Numéro]],Tableau3Bandes[],3,0),"")</f>
        <v/>
      </c>
      <c r="O495" s="1" t="str">
        <f>IFERROR(VLOOKUP(Tableau5[[#This Row],[Numéro]],Tableau3Bandes[],4,0),"")</f>
        <v/>
      </c>
      <c r="P495" s="1" t="str">
        <f>IFERROR(VLOOKUP(Tableau5[[#This Row],[Numéro]],Tableau3Bandes[],5,0),"")</f>
        <v/>
      </c>
      <c r="Q495" s="1" t="str">
        <f>IFERROR(VLOOKUP(Tableau5[[#This Row],[Numéro]],Tableau3Bandes[],6,0),"")</f>
        <v/>
      </c>
      <c r="R495" s="1" t="str">
        <f>IFERROR(VLOOKUP(Tableau5[[#This Row],[Numéro]],Tableau3Bandes[],7,0),"")</f>
        <v/>
      </c>
      <c r="S495" s="28" t="str">
        <f>IFERROR(VLOOKUP(Tableau5[[#This Row],[Numéro]],TableauClass2025[],3,0),"")</f>
        <v/>
      </c>
      <c r="T495" s="27" t="str">
        <f>IFERROR(VLOOKUP(Tableau5[[#This Row],[Numéro]],TableauCadre[],3,0),"")</f>
        <v/>
      </c>
      <c r="U495" s="1" t="str">
        <f>IFERROR(VLOOKUP(Tableau5[[#This Row],[Numéro]],TableauCadre[],4,0),"")</f>
        <v/>
      </c>
      <c r="V495" s="1" t="str">
        <f>IFERROR(VLOOKUP(Tableau5[[#This Row],[Numéro]],TableauCadre[],5,0),"")</f>
        <v/>
      </c>
      <c r="W495" s="1" t="str">
        <f>IFERROR(VLOOKUP(Tableau5[[#This Row],[Numéro]],TableauCadre[],6,0),"")</f>
        <v/>
      </c>
      <c r="X495" s="28" t="str">
        <f>IFERROR(VLOOKUP(Tableau5[[#This Row],[Numéro]],TableauCadre[],7,0),"")</f>
        <v/>
      </c>
    </row>
    <row r="496" spans="1:24" hidden="1" x14ac:dyDescent="0.25">
      <c r="A496" s="1" t="str">
        <f>IF(double!T493=0,"",double!T493)</f>
        <v>010208 Q</v>
      </c>
      <c r="B496" s="1" t="str">
        <f>IF(Tableau5[[#This Row],[Numéro]]="","",double!U493)</f>
        <v>HEILMANN NOEL</v>
      </c>
      <c r="C496" s="23" t="str">
        <f>double!V493</f>
        <v>01006 – AMICALE DE BILLARD ECKBOLSHEIM</v>
      </c>
      <c r="D496" s="27" t="str">
        <f>IFERROR(VLOOKUP(Tableau5[[#This Row],[Numéro]],TableauLibre[],3,0),"")</f>
        <v xml:space="preserve">R4 </v>
      </c>
      <c r="E496" s="1">
        <f>IFERROR(VLOOKUP(Tableau5[[#This Row],[Numéro]],TableauLibre[],4,0),"")</f>
        <v>1</v>
      </c>
      <c r="F496" s="1">
        <f>IFERROR(VLOOKUP(Tableau5[[#This Row],[Numéro]],TableauLibre[],5,0),"")</f>
        <v>1.1299999999999999</v>
      </c>
      <c r="G496" s="1">
        <f>IFERROR(VLOOKUP(Tableau5[[#This Row],[Numéro]],TableauLibre[],6,0),"")</f>
        <v>0.9</v>
      </c>
      <c r="H496" s="28">
        <f>IFERROR(VLOOKUP(Tableau5[[#This Row],[Numéro]],TableauLibre[],7,0),"")</f>
        <v>2025</v>
      </c>
      <c r="I496" s="27" t="str">
        <f>IFERROR(VLOOKUP(Tableau5[[#This Row],[Numéro]],TableauBande[],3,0),"")</f>
        <v/>
      </c>
      <c r="J496" s="1" t="str">
        <f>IFERROR(VLOOKUP(Tableau5[[#This Row],[Numéro]],TableauBande[],4,0),"")</f>
        <v/>
      </c>
      <c r="K496" s="1" t="str">
        <f>IFERROR(VLOOKUP(Tableau5[[#This Row],[Numéro]],TableauBande[],5,0),"")</f>
        <v/>
      </c>
      <c r="L496" s="1" t="str">
        <f>IFERROR(VLOOKUP(Tableau5[[#This Row],[Numéro]],TableauBande[],6,0),"")</f>
        <v/>
      </c>
      <c r="M496" s="28" t="str">
        <f>IFERROR(VLOOKUP(Tableau5[[#This Row],[Numéro]],TableauBande[],7,0),"")</f>
        <v/>
      </c>
      <c r="N496" s="1" t="str">
        <f>IFERROR(VLOOKUP(Tableau5[[#This Row],[Numéro]],Tableau3Bandes[],3,0),"")</f>
        <v/>
      </c>
      <c r="O496" s="1" t="str">
        <f>IFERROR(VLOOKUP(Tableau5[[#This Row],[Numéro]],Tableau3Bandes[],4,0),"")</f>
        <v/>
      </c>
      <c r="P496" s="1" t="str">
        <f>IFERROR(VLOOKUP(Tableau5[[#This Row],[Numéro]],Tableau3Bandes[],5,0),"")</f>
        <v/>
      </c>
      <c r="Q496" s="1" t="str">
        <f>IFERROR(VLOOKUP(Tableau5[[#This Row],[Numéro]],Tableau3Bandes[],6,0),"")</f>
        <v/>
      </c>
      <c r="R496" s="1" t="str">
        <f>IFERROR(VLOOKUP(Tableau5[[#This Row],[Numéro]],Tableau3Bandes[],7,0),"")</f>
        <v/>
      </c>
      <c r="S496" s="28" t="str">
        <f>IFERROR(VLOOKUP(Tableau5[[#This Row],[Numéro]],TableauClass2025[],3,0),"")</f>
        <v/>
      </c>
      <c r="T496" s="27" t="str">
        <f>IFERROR(VLOOKUP(Tableau5[[#This Row],[Numéro]],TableauCadre[],3,0),"")</f>
        <v/>
      </c>
      <c r="U496" s="1" t="str">
        <f>IFERROR(VLOOKUP(Tableau5[[#This Row],[Numéro]],TableauCadre[],4,0),"")</f>
        <v/>
      </c>
      <c r="V496" s="1" t="str">
        <f>IFERROR(VLOOKUP(Tableau5[[#This Row],[Numéro]],TableauCadre[],5,0),"")</f>
        <v/>
      </c>
      <c r="W496" s="1" t="str">
        <f>IFERROR(VLOOKUP(Tableau5[[#This Row],[Numéro]],TableauCadre[],6,0),"")</f>
        <v/>
      </c>
      <c r="X496" s="28" t="str">
        <f>IFERROR(VLOOKUP(Tableau5[[#This Row],[Numéro]],TableauCadre[],7,0),"")</f>
        <v/>
      </c>
    </row>
    <row r="497" spans="1:24" hidden="1" x14ac:dyDescent="0.25">
      <c r="A497" s="1" t="str">
        <f>IF(double!T494=0,"",double!T494)</f>
        <v>010177 L</v>
      </c>
      <c r="B497" s="1" t="str">
        <f>IF(Tableau5[[#This Row],[Numéro]]="","",double!U494)</f>
        <v>HEINRICH RENE</v>
      </c>
      <c r="C497" s="23" t="str">
        <f>double!V494</f>
        <v>01016 – B.C. HAGUENAU</v>
      </c>
      <c r="D497" s="27" t="str">
        <f>IFERROR(VLOOKUP(Tableau5[[#This Row],[Numéro]],TableauLibre[],3,0),"")</f>
        <v xml:space="preserve">R1 </v>
      </c>
      <c r="E497" s="1">
        <f>IFERROR(VLOOKUP(Tableau5[[#This Row],[Numéro]],TableauLibre[],4,0),"")</f>
        <v>1</v>
      </c>
      <c r="F497" s="1">
        <f>IFERROR(VLOOKUP(Tableau5[[#This Row],[Numéro]],TableauLibre[],5,0),"")</f>
        <v>4.25</v>
      </c>
      <c r="G497" s="1">
        <f>IFERROR(VLOOKUP(Tableau5[[#This Row],[Numéro]],TableauLibre[],6,0),"")</f>
        <v>3.4</v>
      </c>
      <c r="H497" s="28">
        <f>IFERROR(VLOOKUP(Tableau5[[#This Row],[Numéro]],TableauLibre[],7,0),"")</f>
        <v>2024</v>
      </c>
      <c r="I497" s="27" t="str">
        <f>IFERROR(VLOOKUP(Tableau5[[#This Row],[Numéro]],TableauBande[],3,0),"")</f>
        <v xml:space="preserve">N2 </v>
      </c>
      <c r="J497" s="1">
        <f>IFERROR(VLOOKUP(Tableau5[[#This Row],[Numéro]],TableauBande[],4,0),"")</f>
        <v>1</v>
      </c>
      <c r="K497" s="1" t="str">
        <f>IFERROR(VLOOKUP(Tableau5[[#This Row],[Numéro]],TableauBande[],5,0),"")</f>
        <v>—</v>
      </c>
      <c r="L497" s="1">
        <f>IFERROR(VLOOKUP(Tableau5[[#This Row],[Numéro]],TableauBande[],6,0),"")</f>
        <v>2.19</v>
      </c>
      <c r="M497" s="28">
        <f>IFERROR(VLOOKUP(Tableau5[[#This Row],[Numéro]],TableauBande[],7,0),"")</f>
        <v>2019</v>
      </c>
      <c r="N497" s="1" t="str">
        <f>IFERROR(VLOOKUP(Tableau5[[#This Row],[Numéro]],Tableau3Bandes[],3,0),"")</f>
        <v/>
      </c>
      <c r="O497" s="1" t="str">
        <f>IFERROR(VLOOKUP(Tableau5[[#This Row],[Numéro]],Tableau3Bandes[],4,0),"")</f>
        <v/>
      </c>
      <c r="P497" s="1" t="str">
        <f>IFERROR(VLOOKUP(Tableau5[[#This Row],[Numéro]],Tableau3Bandes[],5,0),"")</f>
        <v/>
      </c>
      <c r="Q497" s="1" t="str">
        <f>IFERROR(VLOOKUP(Tableau5[[#This Row],[Numéro]],Tableau3Bandes[],6,0),"")</f>
        <v/>
      </c>
      <c r="R497" s="1" t="str">
        <f>IFERROR(VLOOKUP(Tableau5[[#This Row],[Numéro]],Tableau3Bandes[],7,0),"")</f>
        <v/>
      </c>
      <c r="S497" s="28" t="str">
        <f>IFERROR(VLOOKUP(Tableau5[[#This Row],[Numéro]],TableauClass2025[],3,0),"")</f>
        <v/>
      </c>
      <c r="T497" s="27" t="str">
        <f>IFERROR(VLOOKUP(Tableau5[[#This Row],[Numéro]],TableauCadre[],3,0),"")</f>
        <v xml:space="preserve">N3 </v>
      </c>
      <c r="U497" s="1">
        <f>IFERROR(VLOOKUP(Tableau5[[#This Row],[Numéro]],TableauCadre[],4,0),"")</f>
        <v>1</v>
      </c>
      <c r="V497" s="1">
        <f>IFERROR(VLOOKUP(Tableau5[[#This Row],[Numéro]],TableauCadre[],5,0),"")</f>
        <v>3.4</v>
      </c>
      <c r="W497" s="1">
        <f>IFERROR(VLOOKUP(Tableau5[[#This Row],[Numéro]],TableauCadre[],6,0),"")</f>
        <v>2.72</v>
      </c>
      <c r="X497" s="28">
        <f>IFERROR(VLOOKUP(Tableau5[[#This Row],[Numéro]],TableauCadre[],7,0),"")</f>
        <v>2024</v>
      </c>
    </row>
    <row r="498" spans="1:24" hidden="1" x14ac:dyDescent="0.25">
      <c r="A498" s="1" t="str">
        <f>IF(double!T495=0,"",double!T495)</f>
        <v>156630 A</v>
      </c>
      <c r="B498" s="1" t="str">
        <f>IF(Tableau5[[#This Row],[Numéro]]="","",double!U495)</f>
        <v>HELLIOT PASCAL</v>
      </c>
      <c r="C498" s="23" t="str">
        <f>double!V495</f>
        <v>11052 – BILLARD CLUB FRIGNICOURT</v>
      </c>
      <c r="D498" s="27" t="str">
        <f>IFERROR(VLOOKUP(Tableau5[[#This Row],[Numéro]],TableauLibre[],3,0),"")</f>
        <v xml:space="preserve">R3 </v>
      </c>
      <c r="E498" s="1">
        <f>IFERROR(VLOOKUP(Tableau5[[#This Row],[Numéro]],TableauLibre[],4,0),"")</f>
        <v>1</v>
      </c>
      <c r="F498" s="1">
        <f>IFERROR(VLOOKUP(Tableau5[[#This Row],[Numéro]],TableauLibre[],5,0),"")</f>
        <v>1.21</v>
      </c>
      <c r="G498" s="1">
        <f>IFERROR(VLOOKUP(Tableau5[[#This Row],[Numéro]],TableauLibre[],6,0),"")</f>
        <v>0.97</v>
      </c>
      <c r="H498" s="28">
        <f>IFERROR(VLOOKUP(Tableau5[[#This Row],[Numéro]],TableauLibre[],7,0),"")</f>
        <v>2025</v>
      </c>
      <c r="I498" s="27" t="str">
        <f>IFERROR(VLOOKUP(Tableau5[[#This Row],[Numéro]],TableauBande[],3,0),"")</f>
        <v/>
      </c>
      <c r="J498" s="1" t="str">
        <f>IFERROR(VLOOKUP(Tableau5[[#This Row],[Numéro]],TableauBande[],4,0),"")</f>
        <v/>
      </c>
      <c r="K498" s="1" t="str">
        <f>IFERROR(VLOOKUP(Tableau5[[#This Row],[Numéro]],TableauBande[],5,0),"")</f>
        <v/>
      </c>
      <c r="L498" s="1" t="str">
        <f>IFERROR(VLOOKUP(Tableau5[[#This Row],[Numéro]],TableauBande[],6,0),"")</f>
        <v/>
      </c>
      <c r="M498" s="28" t="str">
        <f>IFERROR(VLOOKUP(Tableau5[[#This Row],[Numéro]],TableauBande[],7,0),"")</f>
        <v/>
      </c>
      <c r="N498" s="1" t="str">
        <f>IFERROR(VLOOKUP(Tableau5[[#This Row],[Numéro]],Tableau3Bandes[],3,0),"")</f>
        <v/>
      </c>
      <c r="O498" s="1" t="str">
        <f>IFERROR(VLOOKUP(Tableau5[[#This Row],[Numéro]],Tableau3Bandes[],4,0),"")</f>
        <v/>
      </c>
      <c r="P498" s="1" t="str">
        <f>IFERROR(VLOOKUP(Tableau5[[#This Row],[Numéro]],Tableau3Bandes[],5,0),"")</f>
        <v/>
      </c>
      <c r="Q498" s="1" t="str">
        <f>IFERROR(VLOOKUP(Tableau5[[#This Row],[Numéro]],Tableau3Bandes[],6,0),"")</f>
        <v/>
      </c>
      <c r="R498" s="1" t="str">
        <f>IFERROR(VLOOKUP(Tableau5[[#This Row],[Numéro]],Tableau3Bandes[],7,0),"")</f>
        <v/>
      </c>
      <c r="S498" s="28" t="str">
        <f>IFERROR(VLOOKUP(Tableau5[[#This Row],[Numéro]],TableauClass2025[],3,0),"")</f>
        <v/>
      </c>
      <c r="T498" s="27" t="str">
        <f>IFERROR(VLOOKUP(Tableau5[[#This Row],[Numéro]],TableauCadre[],3,0),"")</f>
        <v/>
      </c>
      <c r="U498" s="1" t="str">
        <f>IFERROR(VLOOKUP(Tableau5[[#This Row],[Numéro]],TableauCadre[],4,0),"")</f>
        <v/>
      </c>
      <c r="V498" s="1" t="str">
        <f>IFERROR(VLOOKUP(Tableau5[[#This Row],[Numéro]],TableauCadre[],5,0),"")</f>
        <v/>
      </c>
      <c r="W498" s="1" t="str">
        <f>IFERROR(VLOOKUP(Tableau5[[#This Row],[Numéro]],TableauCadre[],6,0),"")</f>
        <v/>
      </c>
      <c r="X498" s="28" t="str">
        <f>IFERROR(VLOOKUP(Tableau5[[#This Row],[Numéro]],TableauCadre[],7,0),"")</f>
        <v/>
      </c>
    </row>
    <row r="499" spans="1:24" hidden="1" x14ac:dyDescent="0.25">
      <c r="A499" s="1" t="str">
        <f>IF(double!T496=0,"",double!T496)</f>
        <v>131580 U</v>
      </c>
      <c r="B499" s="1" t="str">
        <f>IF(Tableau5[[#This Row],[Numéro]]="","",double!U496)</f>
        <v>HELMRICH OLIVIER</v>
      </c>
      <c r="C499" s="23" t="str">
        <f>double!V496</f>
        <v>01004 – B.C. BISCHHEIM</v>
      </c>
      <c r="D499" s="27" t="str">
        <f>IFERROR(VLOOKUP(Tableau5[[#This Row],[Numéro]],TableauLibre[],3,0),"")</f>
        <v>R4</v>
      </c>
      <c r="E499" s="1">
        <f>IFERROR(VLOOKUP(Tableau5[[#This Row],[Numéro]],TableauLibre[],4,0),"")</f>
        <v>1</v>
      </c>
      <c r="F499" s="1">
        <f>IFERROR(VLOOKUP(Tableau5[[#This Row],[Numéro]],TableauLibre[],5,0),"")</f>
        <v>0.97</v>
      </c>
      <c r="G499" s="1">
        <f>IFERROR(VLOOKUP(Tableau5[[#This Row],[Numéro]],TableauLibre[],6,0),"")</f>
        <v>0.77</v>
      </c>
      <c r="H499" s="28">
        <f>IFERROR(VLOOKUP(Tableau5[[#This Row],[Numéro]],TableauLibre[],7,0),"")</f>
        <v>2011</v>
      </c>
      <c r="I499" s="27" t="str">
        <f>IFERROR(VLOOKUP(Tableau5[[#This Row],[Numéro]],TableauBande[],3,0),"")</f>
        <v/>
      </c>
      <c r="J499" s="1" t="str">
        <f>IFERROR(VLOOKUP(Tableau5[[#This Row],[Numéro]],TableauBande[],4,0),"")</f>
        <v/>
      </c>
      <c r="K499" s="1" t="str">
        <f>IFERROR(VLOOKUP(Tableau5[[#This Row],[Numéro]],TableauBande[],5,0),"")</f>
        <v/>
      </c>
      <c r="L499" s="1" t="str">
        <f>IFERROR(VLOOKUP(Tableau5[[#This Row],[Numéro]],TableauBande[],6,0),"")</f>
        <v/>
      </c>
      <c r="M499" s="28" t="str">
        <f>IFERROR(VLOOKUP(Tableau5[[#This Row],[Numéro]],TableauBande[],7,0),"")</f>
        <v/>
      </c>
      <c r="N499" s="1" t="str">
        <f>IFERROR(VLOOKUP(Tableau5[[#This Row],[Numéro]],Tableau3Bandes[],3,0),"")</f>
        <v/>
      </c>
      <c r="O499" s="1" t="str">
        <f>IFERROR(VLOOKUP(Tableau5[[#This Row],[Numéro]],Tableau3Bandes[],4,0),"")</f>
        <v/>
      </c>
      <c r="P499" s="1" t="str">
        <f>IFERROR(VLOOKUP(Tableau5[[#This Row],[Numéro]],Tableau3Bandes[],5,0),"")</f>
        <v/>
      </c>
      <c r="Q499" s="1" t="str">
        <f>IFERROR(VLOOKUP(Tableau5[[#This Row],[Numéro]],Tableau3Bandes[],6,0),"")</f>
        <v/>
      </c>
      <c r="R499" s="1" t="str">
        <f>IFERROR(VLOOKUP(Tableau5[[#This Row],[Numéro]],Tableau3Bandes[],7,0),"")</f>
        <v/>
      </c>
      <c r="S499" s="28" t="str">
        <f>IFERROR(VLOOKUP(Tableau5[[#This Row],[Numéro]],TableauClass2025[],3,0),"")</f>
        <v/>
      </c>
      <c r="T499" s="27" t="str">
        <f>IFERROR(VLOOKUP(Tableau5[[#This Row],[Numéro]],TableauCadre[],3,0),"")</f>
        <v/>
      </c>
      <c r="U499" s="1" t="str">
        <f>IFERROR(VLOOKUP(Tableau5[[#This Row],[Numéro]],TableauCadre[],4,0),"")</f>
        <v/>
      </c>
      <c r="V499" s="1" t="str">
        <f>IFERROR(VLOOKUP(Tableau5[[#This Row],[Numéro]],TableauCadre[],5,0),"")</f>
        <v/>
      </c>
      <c r="W499" s="1" t="str">
        <f>IFERROR(VLOOKUP(Tableau5[[#This Row],[Numéro]],TableauCadre[],6,0),"")</f>
        <v/>
      </c>
      <c r="X499" s="28" t="str">
        <f>IFERROR(VLOOKUP(Tableau5[[#This Row],[Numéro]],TableauCadre[],7,0),"")</f>
        <v/>
      </c>
    </row>
    <row r="500" spans="1:24" hidden="1" x14ac:dyDescent="0.25">
      <c r="A500" s="1" t="str">
        <f>IF(double!T497=0,"",double!T497)</f>
        <v>132373 H</v>
      </c>
      <c r="B500" s="1" t="str">
        <f>IF(Tableau5[[#This Row],[Numéro]]="","",double!U497)</f>
        <v>HEMARD GILLES</v>
      </c>
      <c r="C500" s="23" t="str">
        <f>double!V497</f>
        <v>05028 – BILLARD CLUB DE MARIGNY ST FLAVY</v>
      </c>
      <c r="D500" s="27" t="str">
        <f>IFERROR(VLOOKUP(Tableau5[[#This Row],[Numéro]],TableauLibre[],3,0),"")</f>
        <v>R3</v>
      </c>
      <c r="E500" s="1">
        <f>IFERROR(VLOOKUP(Tableau5[[#This Row],[Numéro]],TableauLibre[],4,0),"")</f>
        <v>1</v>
      </c>
      <c r="F500" s="1">
        <f>IFERROR(VLOOKUP(Tableau5[[#This Row],[Numéro]],TableauLibre[],5,0),"")</f>
        <v>1.42</v>
      </c>
      <c r="G500" s="1">
        <f>IFERROR(VLOOKUP(Tableau5[[#This Row],[Numéro]],TableauLibre[],6,0),"")</f>
        <v>1.1399999999999999</v>
      </c>
      <c r="H500" s="28">
        <f>IFERROR(VLOOKUP(Tableau5[[#This Row],[Numéro]],TableauLibre[],7,0),"")</f>
        <v>2016</v>
      </c>
      <c r="I500" s="27" t="str">
        <f>IFERROR(VLOOKUP(Tableau5[[#This Row],[Numéro]],TableauBande[],3,0),"")</f>
        <v>R2</v>
      </c>
      <c r="J500" s="1">
        <f>IFERROR(VLOOKUP(Tableau5[[#This Row],[Numéro]],TableauBande[],4,0),"")</f>
        <v>1</v>
      </c>
      <c r="K500" s="1">
        <f>IFERROR(VLOOKUP(Tableau5[[#This Row],[Numéro]],TableauBande[],5,0),"")</f>
        <v>0.56999999999999995</v>
      </c>
      <c r="L500" s="1">
        <f>IFERROR(VLOOKUP(Tableau5[[#This Row],[Numéro]],TableauBande[],6,0),"")</f>
        <v>0.5</v>
      </c>
      <c r="M500" s="28">
        <f>IFERROR(VLOOKUP(Tableau5[[#This Row],[Numéro]],TableauBande[],7,0),"")</f>
        <v>2018</v>
      </c>
      <c r="N500" s="1" t="str">
        <f>IFERROR(VLOOKUP(Tableau5[[#This Row],[Numéro]],Tableau3Bandes[],3,0),"")</f>
        <v xml:space="preserve">R2 </v>
      </c>
      <c r="O500" s="1">
        <f>IFERROR(VLOOKUP(Tableau5[[#This Row],[Numéro]],Tableau3Bandes[],4,0),"")</f>
        <v>1</v>
      </c>
      <c r="P500" s="1">
        <f>IFERROR(VLOOKUP(Tableau5[[#This Row],[Numéro]],Tableau3Bandes[],5,0),"")</f>
        <v>0.18099999999999999</v>
      </c>
      <c r="Q500" s="1">
        <f>IFERROR(VLOOKUP(Tableau5[[#This Row],[Numéro]],Tableau3Bandes[],6,0),"")</f>
        <v>0.156</v>
      </c>
      <c r="R500" s="1">
        <f>IFERROR(VLOOKUP(Tableau5[[#This Row],[Numéro]],Tableau3Bandes[],7,0),"")</f>
        <v>2016</v>
      </c>
      <c r="S500" s="28" t="str">
        <f>IFERROR(VLOOKUP(Tableau5[[#This Row],[Numéro]],TableauClass2025[],3,0),"")</f>
        <v/>
      </c>
      <c r="T500" s="27" t="str">
        <f>IFERROR(VLOOKUP(Tableau5[[#This Row],[Numéro]],TableauCadre[],3,0),"")</f>
        <v>R1</v>
      </c>
      <c r="U500" s="1">
        <f>IFERROR(VLOOKUP(Tableau5[[#This Row],[Numéro]],TableauCadre[],4,0),"")</f>
        <v>1</v>
      </c>
      <c r="V500" s="1">
        <f>IFERROR(VLOOKUP(Tableau5[[#This Row],[Numéro]],TableauCadre[],5,0),"")</f>
        <v>1.18</v>
      </c>
      <c r="W500" s="1">
        <f>IFERROR(VLOOKUP(Tableau5[[#This Row],[Numéro]],TableauCadre[],6,0),"")</f>
        <v>0.94</v>
      </c>
      <c r="X500" s="28">
        <f>IFERROR(VLOOKUP(Tableau5[[#This Row],[Numéro]],TableauCadre[],7,0),"")</f>
        <v>2016</v>
      </c>
    </row>
    <row r="501" spans="1:24" x14ac:dyDescent="0.25">
      <c r="A501" s="1" t="str">
        <f>IF(double!T417=0,"",double!T417)</f>
        <v>015400 I</v>
      </c>
      <c r="B501" s="1" t="str">
        <f>IF(Tableau5[[#This Row],[Numéro]]="","",double!U417)</f>
        <v>GEORGES BERTRAND</v>
      </c>
      <c r="C501" s="23" t="str">
        <f>double!V417</f>
        <v>11005 – E.S. HAGONDANGE</v>
      </c>
      <c r="D501" s="27" t="str">
        <f>IFERROR(VLOOKUP(Tableau5[[#This Row],[Numéro]],TableauLibre[],3,0),"")</f>
        <v>R4</v>
      </c>
      <c r="E501" s="1">
        <f>IFERROR(VLOOKUP(Tableau5[[#This Row],[Numéro]],TableauLibre[],4,0),"")</f>
        <v>1</v>
      </c>
      <c r="F501" s="1">
        <f>IFERROR(VLOOKUP(Tableau5[[#This Row],[Numéro]],TableauLibre[],5,0),"")</f>
        <v>1.07</v>
      </c>
      <c r="G501" s="1">
        <f>IFERROR(VLOOKUP(Tableau5[[#This Row],[Numéro]],TableauLibre[],6,0),"")</f>
        <v>0.86</v>
      </c>
      <c r="H501" s="28">
        <f>IFERROR(VLOOKUP(Tableau5[[#This Row],[Numéro]],TableauLibre[],7,0),"")</f>
        <v>2018</v>
      </c>
      <c r="I501" s="27" t="str">
        <f>IFERROR(VLOOKUP(Tableau5[[#This Row],[Numéro]],TableauBande[],3,0),"")</f>
        <v>R2</v>
      </c>
      <c r="J501" s="1">
        <f>IFERROR(VLOOKUP(Tableau5[[#This Row],[Numéro]],TableauBande[],4,0),"")</f>
        <v>1</v>
      </c>
      <c r="K501" s="1">
        <f>IFERROR(VLOOKUP(Tableau5[[#This Row],[Numéro]],TableauBande[],5,0),"")</f>
        <v>0.28000000000000003</v>
      </c>
      <c r="L501" s="1">
        <f>IFERROR(VLOOKUP(Tableau5[[#This Row],[Numéro]],TableauBande[],6,0),"")</f>
        <v>0.25</v>
      </c>
      <c r="M501" s="28">
        <f>IFERROR(VLOOKUP(Tableau5[[#This Row],[Numéro]],TableauBande[],7,0),"")</f>
        <v>2025</v>
      </c>
      <c r="N501" s="1" t="str">
        <f>IFERROR(VLOOKUP(Tableau5[[#This Row],[Numéro]],Tableau3Bandes[],3,0),"")</f>
        <v>R2</v>
      </c>
      <c r="O501" s="1">
        <f>IFERROR(VLOOKUP(Tableau5[[#This Row],[Numéro]],Tableau3Bandes[],4,0),"")</f>
        <v>1</v>
      </c>
      <c r="P501" s="1">
        <f>IFERROR(VLOOKUP(Tableau5[[#This Row],[Numéro]],Tableau3Bandes[],5,0),"")</f>
        <v>0.13200000000000001</v>
      </c>
      <c r="Q501" s="1">
        <f>IFERROR(VLOOKUP(Tableau5[[#This Row],[Numéro]],Tableau3Bandes[],6,0),"")</f>
        <v>0.113</v>
      </c>
      <c r="R501" s="1">
        <f>IFERROR(VLOOKUP(Tableau5[[#This Row],[Numéro]],Tableau3Bandes[],7,0),"")</f>
        <v>2025</v>
      </c>
      <c r="S501" s="28">
        <f>IFERROR(VLOOKUP(Tableau5[[#This Row],[Numéro]],TableauClass2025[],3,0),"")</f>
        <v>121</v>
      </c>
      <c r="T501" s="27" t="str">
        <f>IFERROR(VLOOKUP(Tableau5[[#This Row],[Numéro]],TableauCadre[],3,0),"")</f>
        <v>R1</v>
      </c>
      <c r="U501" s="1">
        <f>IFERROR(VLOOKUP(Tableau5[[#This Row],[Numéro]],TableauCadre[],4,0),"")</f>
        <v>1</v>
      </c>
      <c r="V501" s="1">
        <f>IFERROR(VLOOKUP(Tableau5[[#This Row],[Numéro]],TableauCadre[],5,0),"")</f>
        <v>0.54</v>
      </c>
      <c r="W501" s="1">
        <f>IFERROR(VLOOKUP(Tableau5[[#This Row],[Numéro]],TableauCadre[],6,0),"")</f>
        <v>0.43</v>
      </c>
      <c r="X501" s="28">
        <f>IFERROR(VLOOKUP(Tableau5[[#This Row],[Numéro]],TableauCadre[],7,0),"")</f>
        <v>2025</v>
      </c>
    </row>
    <row r="502" spans="1:24" hidden="1" x14ac:dyDescent="0.25">
      <c r="A502" s="1" t="str">
        <f>IF(double!T499=0,"",double!T499)</f>
        <v>129992 S</v>
      </c>
      <c r="B502" s="1" t="str">
        <f>IF(Tableau5[[#This Row],[Numéro]]="","",double!U499)</f>
        <v>HENRICH SONIA</v>
      </c>
      <c r="C502" s="23" t="str">
        <f>double!V499</f>
        <v>01004 – B.C. BISCHHEIM</v>
      </c>
      <c r="D502" s="27" t="str">
        <f>IFERROR(VLOOKUP(Tableau5[[#This Row],[Numéro]],TableauLibre[],3,0),"")</f>
        <v>R3</v>
      </c>
      <c r="E502" s="1">
        <f>IFERROR(VLOOKUP(Tableau5[[#This Row],[Numéro]],TableauLibre[],4,0),"")</f>
        <v>1</v>
      </c>
      <c r="F502" s="1">
        <f>IFERROR(VLOOKUP(Tableau5[[#This Row],[Numéro]],TableauLibre[],5,0),"")</f>
        <v>1.55</v>
      </c>
      <c r="G502" s="1">
        <f>IFERROR(VLOOKUP(Tableau5[[#This Row],[Numéro]],TableauLibre[],6,0),"")</f>
        <v>1.24</v>
      </c>
      <c r="H502" s="28">
        <f>IFERROR(VLOOKUP(Tableau5[[#This Row],[Numéro]],TableauLibre[],7,0),"")</f>
        <v>2025</v>
      </c>
      <c r="I502" s="27" t="str">
        <f>IFERROR(VLOOKUP(Tableau5[[#This Row],[Numéro]],TableauBande[],3,0),"")</f>
        <v xml:space="preserve">R2 </v>
      </c>
      <c r="J502" s="1">
        <f>IFERROR(VLOOKUP(Tableau5[[#This Row],[Numéro]],TableauBande[],4,0),"")</f>
        <v>1</v>
      </c>
      <c r="K502" s="1">
        <f>IFERROR(VLOOKUP(Tableau5[[#This Row],[Numéro]],TableauBande[],5,0),"")</f>
        <v>1.06</v>
      </c>
      <c r="L502" s="1">
        <f>IFERROR(VLOOKUP(Tableau5[[#This Row],[Numéro]],TableauBande[],6,0),"")</f>
        <v>0.94</v>
      </c>
      <c r="M502" s="28">
        <f>IFERROR(VLOOKUP(Tableau5[[#This Row],[Numéro]],TableauBande[],7,0),"")</f>
        <v>2023</v>
      </c>
      <c r="N502" s="1" t="str">
        <f>IFERROR(VLOOKUP(Tableau5[[#This Row],[Numéro]],Tableau3Bandes[],3,0),"")</f>
        <v xml:space="preserve">R2 </v>
      </c>
      <c r="O502" s="1">
        <f>IFERROR(VLOOKUP(Tableau5[[#This Row],[Numéro]],Tableau3Bandes[],4,0),"")</f>
        <v>1</v>
      </c>
      <c r="P502" s="1">
        <f>IFERROR(VLOOKUP(Tableau5[[#This Row],[Numéro]],Tableau3Bandes[],5,0),"")</f>
        <v>0.219</v>
      </c>
      <c r="Q502" s="1">
        <f>IFERROR(VLOOKUP(Tableau5[[#This Row],[Numéro]],Tableau3Bandes[],6,0),"")</f>
        <v>0.189</v>
      </c>
      <c r="R502" s="1">
        <f>IFERROR(VLOOKUP(Tableau5[[#This Row],[Numéro]],Tableau3Bandes[],7,0),"")</f>
        <v>2020</v>
      </c>
      <c r="S502" s="28" t="str">
        <f>IFERROR(VLOOKUP(Tableau5[[#This Row],[Numéro]],TableauClass2025[],3,0),"")</f>
        <v/>
      </c>
      <c r="T502" s="27" t="str">
        <f>IFERROR(VLOOKUP(Tableau5[[#This Row],[Numéro]],TableauCadre[],3,0),"")</f>
        <v/>
      </c>
      <c r="U502" s="1" t="str">
        <f>IFERROR(VLOOKUP(Tableau5[[#This Row],[Numéro]],TableauCadre[],4,0),"")</f>
        <v/>
      </c>
      <c r="V502" s="1" t="str">
        <f>IFERROR(VLOOKUP(Tableau5[[#This Row],[Numéro]],TableauCadre[],5,0),"")</f>
        <v/>
      </c>
      <c r="W502" s="1" t="str">
        <f>IFERROR(VLOOKUP(Tableau5[[#This Row],[Numéro]],TableauCadre[],6,0),"")</f>
        <v/>
      </c>
      <c r="X502" s="28" t="str">
        <f>IFERROR(VLOOKUP(Tableau5[[#This Row],[Numéro]],TableauCadre[],7,0),"")</f>
        <v/>
      </c>
    </row>
    <row r="503" spans="1:24" hidden="1" x14ac:dyDescent="0.25">
      <c r="A503" s="1" t="str">
        <f>IF(double!T500=0,"",double!T500)</f>
        <v>161513 H</v>
      </c>
      <c r="B503" s="1" t="str">
        <f>IF(Tableau5[[#This Row],[Numéro]]="","",double!U500)</f>
        <v>HENRY DOMINIQUE</v>
      </c>
      <c r="C503" s="23" t="str">
        <f>double!V500</f>
        <v>05047 – BILLARD CLUB SEZANNAIS</v>
      </c>
      <c r="D503" s="27" t="str">
        <f>IFERROR(VLOOKUP(Tableau5[[#This Row],[Numéro]],TableauLibre[],3,0),"")</f>
        <v>R3</v>
      </c>
      <c r="E503" s="1">
        <f>IFERROR(VLOOKUP(Tableau5[[#This Row],[Numéro]],TableauLibre[],4,0),"")</f>
        <v>1</v>
      </c>
      <c r="F503" s="1">
        <f>IFERROR(VLOOKUP(Tableau5[[#This Row],[Numéro]],TableauLibre[],5,0),"")</f>
        <v>1.38</v>
      </c>
      <c r="G503" s="1">
        <f>IFERROR(VLOOKUP(Tableau5[[#This Row],[Numéro]],TableauLibre[],6,0),"")</f>
        <v>1.1000000000000001</v>
      </c>
      <c r="H503" s="28">
        <f>IFERROR(VLOOKUP(Tableau5[[#This Row],[Numéro]],TableauLibre[],7,0),"")</f>
        <v>2025</v>
      </c>
      <c r="I503" s="27" t="str">
        <f>IFERROR(VLOOKUP(Tableau5[[#This Row],[Numéro]],TableauBande[],3,0),"")</f>
        <v>R2</v>
      </c>
      <c r="J503" s="1">
        <f>IFERROR(VLOOKUP(Tableau5[[#This Row],[Numéro]],TableauBande[],4,0),"")</f>
        <v>1</v>
      </c>
      <c r="K503" s="1">
        <f>IFERROR(VLOOKUP(Tableau5[[#This Row],[Numéro]],TableauBande[],5,0),"")</f>
        <v>0.86</v>
      </c>
      <c r="L503" s="1">
        <f>IFERROR(VLOOKUP(Tableau5[[#This Row],[Numéro]],TableauBande[],6,0),"")</f>
        <v>0.76</v>
      </c>
      <c r="M503" s="28">
        <f>IFERROR(VLOOKUP(Tableau5[[#This Row],[Numéro]],TableauBande[],7,0),"")</f>
        <v>2025</v>
      </c>
      <c r="N503" s="1" t="str">
        <f>IFERROR(VLOOKUP(Tableau5[[#This Row],[Numéro]],Tableau3Bandes[],3,0),"")</f>
        <v>R2</v>
      </c>
      <c r="O503" s="1">
        <f>IFERROR(VLOOKUP(Tableau5[[#This Row],[Numéro]],Tableau3Bandes[],4,0),"")</f>
        <v>1</v>
      </c>
      <c r="P503" s="1">
        <f>IFERROR(VLOOKUP(Tableau5[[#This Row],[Numéro]],Tableau3Bandes[],5,0),"")</f>
        <v>0.22500000000000001</v>
      </c>
      <c r="Q503" s="1">
        <f>IFERROR(VLOOKUP(Tableau5[[#This Row],[Numéro]],Tableau3Bandes[],6,0),"")</f>
        <v>0.193</v>
      </c>
      <c r="R503" s="1">
        <f>IFERROR(VLOOKUP(Tableau5[[#This Row],[Numéro]],Tableau3Bandes[],7,0),"")</f>
        <v>2025</v>
      </c>
      <c r="S503" s="28">
        <f>IFERROR(VLOOKUP(Tableau5[[#This Row],[Numéro]],TableauClass2025[],3,0),"")</f>
        <v>208</v>
      </c>
      <c r="T503" s="27" t="str">
        <f>IFERROR(VLOOKUP(Tableau5[[#This Row],[Numéro]],TableauCadre[],3,0),"")</f>
        <v/>
      </c>
      <c r="U503" s="1" t="str">
        <f>IFERROR(VLOOKUP(Tableau5[[#This Row],[Numéro]],TableauCadre[],4,0),"")</f>
        <v/>
      </c>
      <c r="V503" s="1" t="str">
        <f>IFERROR(VLOOKUP(Tableau5[[#This Row],[Numéro]],TableauCadre[],5,0),"")</f>
        <v/>
      </c>
      <c r="W503" s="1" t="str">
        <f>IFERROR(VLOOKUP(Tableau5[[#This Row],[Numéro]],TableauCadre[],6,0),"")</f>
        <v/>
      </c>
      <c r="X503" s="28" t="str">
        <f>IFERROR(VLOOKUP(Tableau5[[#This Row],[Numéro]],TableauCadre[],7,0),"")</f>
        <v/>
      </c>
    </row>
    <row r="504" spans="1:24" hidden="1" x14ac:dyDescent="0.25">
      <c r="A504" s="1" t="str">
        <f>IF(double!T501=0,"",double!T501)</f>
        <v>011986 A</v>
      </c>
      <c r="B504" s="1" t="str">
        <f>IF(Tableau5[[#This Row],[Numéro]]="","",double!U501)</f>
        <v>HENRY JEAN MARC</v>
      </c>
      <c r="C504" s="23" t="str">
        <f>double!V501</f>
        <v>05047 – BILLARD CLUB SEZANNAIS</v>
      </c>
      <c r="D504" s="27" t="str">
        <f>IFERROR(VLOOKUP(Tableau5[[#This Row],[Numéro]],TableauLibre[],3,0),"")</f>
        <v xml:space="preserve">R4 </v>
      </c>
      <c r="E504" s="1">
        <f>IFERROR(VLOOKUP(Tableau5[[#This Row],[Numéro]],TableauLibre[],4,0),"")</f>
        <v>1</v>
      </c>
      <c r="F504" s="1">
        <f>IFERROR(VLOOKUP(Tableau5[[#This Row],[Numéro]],TableauLibre[],5,0),"")</f>
        <v>1.03</v>
      </c>
      <c r="G504" s="1">
        <f>IFERROR(VLOOKUP(Tableau5[[#This Row],[Numéro]],TableauLibre[],6,0),"")</f>
        <v>0.82</v>
      </c>
      <c r="H504" s="28">
        <f>IFERROR(VLOOKUP(Tableau5[[#This Row],[Numéro]],TableauLibre[],7,0),"")</f>
        <v>2009</v>
      </c>
      <c r="I504" s="27" t="str">
        <f>IFERROR(VLOOKUP(Tableau5[[#This Row],[Numéro]],TableauBande[],3,0),"")</f>
        <v>R2</v>
      </c>
      <c r="J504" s="1">
        <f>IFERROR(VLOOKUP(Tableau5[[#This Row],[Numéro]],TableauBande[],4,0),"")</f>
        <v>1</v>
      </c>
      <c r="K504" s="1">
        <f>IFERROR(VLOOKUP(Tableau5[[#This Row],[Numéro]],TableauBande[],5,0),"")</f>
        <v>0.55000000000000004</v>
      </c>
      <c r="L504" s="1">
        <f>IFERROR(VLOOKUP(Tableau5[[#This Row],[Numéro]],TableauBande[],6,0),"")</f>
        <v>0.49</v>
      </c>
      <c r="M504" s="28">
        <f>IFERROR(VLOOKUP(Tableau5[[#This Row],[Numéro]],TableauBande[],7,0),"")</f>
        <v>2008</v>
      </c>
      <c r="N504" s="1" t="str">
        <f>IFERROR(VLOOKUP(Tableau5[[#This Row],[Numéro]],Tableau3Bandes[],3,0),"")</f>
        <v/>
      </c>
      <c r="O504" s="1" t="str">
        <f>IFERROR(VLOOKUP(Tableau5[[#This Row],[Numéro]],Tableau3Bandes[],4,0),"")</f>
        <v/>
      </c>
      <c r="P504" s="1" t="str">
        <f>IFERROR(VLOOKUP(Tableau5[[#This Row],[Numéro]],Tableau3Bandes[],5,0),"")</f>
        <v/>
      </c>
      <c r="Q504" s="1" t="str">
        <f>IFERROR(VLOOKUP(Tableau5[[#This Row],[Numéro]],Tableau3Bandes[],6,0),"")</f>
        <v/>
      </c>
      <c r="R504" s="1" t="str">
        <f>IFERROR(VLOOKUP(Tableau5[[#This Row],[Numéro]],Tableau3Bandes[],7,0),"")</f>
        <v/>
      </c>
      <c r="S504" s="28" t="str">
        <f>IFERROR(VLOOKUP(Tableau5[[#This Row],[Numéro]],TableauClass2025[],3,0),"")</f>
        <v/>
      </c>
      <c r="T504" s="27" t="str">
        <f>IFERROR(VLOOKUP(Tableau5[[#This Row],[Numéro]],TableauCadre[],3,0),"")</f>
        <v/>
      </c>
      <c r="U504" s="1" t="str">
        <f>IFERROR(VLOOKUP(Tableau5[[#This Row],[Numéro]],TableauCadre[],4,0),"")</f>
        <v/>
      </c>
      <c r="V504" s="1" t="str">
        <f>IFERROR(VLOOKUP(Tableau5[[#This Row],[Numéro]],TableauCadre[],5,0),"")</f>
        <v/>
      </c>
      <c r="W504" s="1" t="str">
        <f>IFERROR(VLOOKUP(Tableau5[[#This Row],[Numéro]],TableauCadre[],6,0),"")</f>
        <v/>
      </c>
      <c r="X504" s="28" t="str">
        <f>IFERROR(VLOOKUP(Tableau5[[#This Row],[Numéro]],TableauCadre[],7,0),"")</f>
        <v/>
      </c>
    </row>
    <row r="505" spans="1:24" hidden="1" x14ac:dyDescent="0.25">
      <c r="A505" s="1" t="str">
        <f>IF(double!T502=0,"",double!T502)</f>
        <v>142918 W</v>
      </c>
      <c r="B505" s="1" t="str">
        <f>IF(Tableau5[[#This Row],[Numéro]]="","",double!U502)</f>
        <v>HENRY KILLIAN</v>
      </c>
      <c r="C505" s="23" t="str">
        <f>double!V502</f>
        <v>11055 – BILLARD CLUB TOULOIS</v>
      </c>
      <c r="D505" s="27" t="str">
        <f>IFERROR(VLOOKUP(Tableau5[[#This Row],[Numéro]],TableauLibre[],3,0),"")</f>
        <v>R4</v>
      </c>
      <c r="E505" s="1">
        <f>IFERROR(VLOOKUP(Tableau5[[#This Row],[Numéro]],TableauLibre[],4,0),"")</f>
        <v>1</v>
      </c>
      <c r="F505" s="1">
        <f>IFERROR(VLOOKUP(Tableau5[[#This Row],[Numéro]],TableauLibre[],5,0),"")</f>
        <v>0.38</v>
      </c>
      <c r="G505" s="1">
        <f>IFERROR(VLOOKUP(Tableau5[[#This Row],[Numéro]],TableauLibre[],6,0),"")</f>
        <v>0.3</v>
      </c>
      <c r="H505" s="28">
        <f>IFERROR(VLOOKUP(Tableau5[[#This Row],[Numéro]],TableauLibre[],7,0),"")</f>
        <v>2013</v>
      </c>
      <c r="I505" s="27" t="str">
        <f>IFERROR(VLOOKUP(Tableau5[[#This Row],[Numéro]],TableauBande[],3,0),"")</f>
        <v/>
      </c>
      <c r="J505" s="1" t="str">
        <f>IFERROR(VLOOKUP(Tableau5[[#This Row],[Numéro]],TableauBande[],4,0),"")</f>
        <v/>
      </c>
      <c r="K505" s="1" t="str">
        <f>IFERROR(VLOOKUP(Tableau5[[#This Row],[Numéro]],TableauBande[],5,0),"")</f>
        <v/>
      </c>
      <c r="L505" s="1" t="str">
        <f>IFERROR(VLOOKUP(Tableau5[[#This Row],[Numéro]],TableauBande[],6,0),"")</f>
        <v/>
      </c>
      <c r="M505" s="28" t="str">
        <f>IFERROR(VLOOKUP(Tableau5[[#This Row],[Numéro]],TableauBande[],7,0),"")</f>
        <v/>
      </c>
      <c r="N505" s="1" t="str">
        <f>IFERROR(VLOOKUP(Tableau5[[#This Row],[Numéro]],Tableau3Bandes[],3,0),"")</f>
        <v/>
      </c>
      <c r="O505" s="1" t="str">
        <f>IFERROR(VLOOKUP(Tableau5[[#This Row],[Numéro]],Tableau3Bandes[],4,0),"")</f>
        <v/>
      </c>
      <c r="P505" s="1" t="str">
        <f>IFERROR(VLOOKUP(Tableau5[[#This Row],[Numéro]],Tableau3Bandes[],5,0),"")</f>
        <v/>
      </c>
      <c r="Q505" s="1" t="str">
        <f>IFERROR(VLOOKUP(Tableau5[[#This Row],[Numéro]],Tableau3Bandes[],6,0),"")</f>
        <v/>
      </c>
      <c r="R505" s="1" t="str">
        <f>IFERROR(VLOOKUP(Tableau5[[#This Row],[Numéro]],Tableau3Bandes[],7,0),"")</f>
        <v/>
      </c>
      <c r="S505" s="28" t="str">
        <f>IFERROR(VLOOKUP(Tableau5[[#This Row],[Numéro]],TableauClass2025[],3,0),"")</f>
        <v/>
      </c>
      <c r="T505" s="27" t="str">
        <f>IFERROR(VLOOKUP(Tableau5[[#This Row],[Numéro]],TableauCadre[],3,0),"")</f>
        <v/>
      </c>
      <c r="U505" s="1" t="str">
        <f>IFERROR(VLOOKUP(Tableau5[[#This Row],[Numéro]],TableauCadre[],4,0),"")</f>
        <v/>
      </c>
      <c r="V505" s="1" t="str">
        <f>IFERROR(VLOOKUP(Tableau5[[#This Row],[Numéro]],TableauCadre[],5,0),"")</f>
        <v/>
      </c>
      <c r="W505" s="1" t="str">
        <f>IFERROR(VLOOKUP(Tableau5[[#This Row],[Numéro]],TableauCadre[],6,0),"")</f>
        <v/>
      </c>
      <c r="X505" s="28" t="str">
        <f>IFERROR(VLOOKUP(Tableau5[[#This Row],[Numéro]],TableauCadre[],7,0),"")</f>
        <v/>
      </c>
    </row>
    <row r="506" spans="1:24" hidden="1" x14ac:dyDescent="0.25">
      <c r="A506" s="1" t="str">
        <f>IF(double!T503=0,"",double!T503)</f>
        <v>011753 B</v>
      </c>
      <c r="B506" s="1" t="str">
        <f>IF(Tableau5[[#This Row],[Numéro]]="","",double!U503)</f>
        <v>HENRY MICHEL</v>
      </c>
      <c r="C506" s="23" t="str">
        <f>double!V503</f>
        <v>05034 – BILLARD TROYES AGGLO</v>
      </c>
      <c r="D506" s="27" t="str">
        <f>IFERROR(VLOOKUP(Tableau5[[#This Row],[Numéro]],TableauLibre[],3,0),"")</f>
        <v xml:space="preserve">R2 </v>
      </c>
      <c r="E506" s="1">
        <f>IFERROR(VLOOKUP(Tableau5[[#This Row],[Numéro]],TableauLibre[],4,0),"")</f>
        <v>1</v>
      </c>
      <c r="F506" s="1">
        <f>IFERROR(VLOOKUP(Tableau5[[#This Row],[Numéro]],TableauLibre[],5,0),"")</f>
        <v>3.72</v>
      </c>
      <c r="G506" s="1">
        <f>IFERROR(VLOOKUP(Tableau5[[#This Row],[Numéro]],TableauLibre[],6,0),"")</f>
        <v>2.98</v>
      </c>
      <c r="H506" s="28">
        <f>IFERROR(VLOOKUP(Tableau5[[#This Row],[Numéro]],TableauLibre[],7,0),"")</f>
        <v>2024</v>
      </c>
      <c r="I506" s="27" t="str">
        <f>IFERROR(VLOOKUP(Tableau5[[#This Row],[Numéro]],TableauBande[],3,0),"")</f>
        <v xml:space="preserve">R1 </v>
      </c>
      <c r="J506" s="1">
        <f>IFERROR(VLOOKUP(Tableau5[[#This Row],[Numéro]],TableauBande[],4,0),"")</f>
        <v>1</v>
      </c>
      <c r="K506" s="1">
        <f>IFERROR(VLOOKUP(Tableau5[[#This Row],[Numéro]],TableauBande[],5,0),"")</f>
        <v>1.71</v>
      </c>
      <c r="L506" s="1">
        <f>IFERROR(VLOOKUP(Tableau5[[#This Row],[Numéro]],TableauBande[],6,0),"")</f>
        <v>1.52</v>
      </c>
      <c r="M506" s="28">
        <f>IFERROR(VLOOKUP(Tableau5[[#This Row],[Numéro]],TableauBande[],7,0),"")</f>
        <v>2025</v>
      </c>
      <c r="N506" s="1" t="str">
        <f>IFERROR(VLOOKUP(Tableau5[[#This Row],[Numéro]],Tableau3Bandes[],3,0),"")</f>
        <v>N3</v>
      </c>
      <c r="O506" s="1">
        <f>IFERROR(VLOOKUP(Tableau5[[#This Row],[Numéro]],Tableau3Bandes[],4,0),"")</f>
        <v>1</v>
      </c>
      <c r="P506" s="1">
        <f>IFERROR(VLOOKUP(Tableau5[[#This Row],[Numéro]],Tableau3Bandes[],5,0),"")</f>
        <v>0.496</v>
      </c>
      <c r="Q506" s="1">
        <f>IFERROR(VLOOKUP(Tableau5[[#This Row],[Numéro]],Tableau3Bandes[],6,0),"")</f>
        <v>0.42599999999999999</v>
      </c>
      <c r="R506" s="1">
        <f>IFERROR(VLOOKUP(Tableau5[[#This Row],[Numéro]],Tableau3Bandes[],7,0),"")</f>
        <v>2025</v>
      </c>
      <c r="S506" s="28">
        <f>IFERROR(VLOOKUP(Tableau5[[#This Row],[Numéro]],TableauClass2025[],3,0),"")</f>
        <v>384</v>
      </c>
      <c r="T506" s="27" t="str">
        <f>IFERROR(VLOOKUP(Tableau5[[#This Row],[Numéro]],TableauCadre[],3,0),"")</f>
        <v>R1</v>
      </c>
      <c r="U506" s="1">
        <f>IFERROR(VLOOKUP(Tableau5[[#This Row],[Numéro]],TableauCadre[],4,0),"")</f>
        <v>1</v>
      </c>
      <c r="V506" s="1">
        <f>IFERROR(VLOOKUP(Tableau5[[#This Row],[Numéro]],TableauCadre[],5,0),"")</f>
        <v>3.28</v>
      </c>
      <c r="W506" s="1">
        <f>IFERROR(VLOOKUP(Tableau5[[#This Row],[Numéro]],TableauCadre[],6,0),"")</f>
        <v>2.63</v>
      </c>
      <c r="X506" s="28">
        <f>IFERROR(VLOOKUP(Tableau5[[#This Row],[Numéro]],TableauCadre[],7,0),"")</f>
        <v>2025</v>
      </c>
    </row>
    <row r="507" spans="1:24" hidden="1" x14ac:dyDescent="0.25">
      <c r="A507" s="1" t="str">
        <f>IF(double!T504=0,"",double!T504)</f>
        <v>154660 J</v>
      </c>
      <c r="B507" s="1" t="str">
        <f>IF(Tableau5[[#This Row],[Numéro]]="","",double!U504)</f>
        <v>HENRY THIEBAUT LUDERIK</v>
      </c>
      <c r="C507" s="23" t="str">
        <f>double!V504</f>
        <v>11034 – BILLARD CLUB EPINAL</v>
      </c>
      <c r="D507" s="27" t="str">
        <f>IFERROR(VLOOKUP(Tableau5[[#This Row],[Numéro]],TableauLibre[],3,0),"")</f>
        <v>R4</v>
      </c>
      <c r="E507" s="1">
        <f>IFERROR(VLOOKUP(Tableau5[[#This Row],[Numéro]],TableauLibre[],4,0),"")</f>
        <v>1</v>
      </c>
      <c r="F507" s="1">
        <f>IFERROR(VLOOKUP(Tableau5[[#This Row],[Numéro]],TableauLibre[],5,0),"")</f>
        <v>0.78</v>
      </c>
      <c r="G507" s="1">
        <f>IFERROR(VLOOKUP(Tableau5[[#This Row],[Numéro]],TableauLibre[],6,0),"")</f>
        <v>0.62</v>
      </c>
      <c r="H507" s="28">
        <f>IFERROR(VLOOKUP(Tableau5[[#This Row],[Numéro]],TableauLibre[],7,0),"")</f>
        <v>2019</v>
      </c>
      <c r="I507" s="27" t="str">
        <f>IFERROR(VLOOKUP(Tableau5[[#This Row],[Numéro]],TableauBande[],3,0),"")</f>
        <v/>
      </c>
      <c r="J507" s="1" t="str">
        <f>IFERROR(VLOOKUP(Tableau5[[#This Row],[Numéro]],TableauBande[],4,0),"")</f>
        <v/>
      </c>
      <c r="K507" s="1" t="str">
        <f>IFERROR(VLOOKUP(Tableau5[[#This Row],[Numéro]],TableauBande[],5,0),"")</f>
        <v/>
      </c>
      <c r="L507" s="1" t="str">
        <f>IFERROR(VLOOKUP(Tableau5[[#This Row],[Numéro]],TableauBande[],6,0),"")</f>
        <v/>
      </c>
      <c r="M507" s="28" t="str">
        <f>IFERROR(VLOOKUP(Tableau5[[#This Row],[Numéro]],TableauBande[],7,0),"")</f>
        <v/>
      </c>
      <c r="N507" s="1" t="str">
        <f>IFERROR(VLOOKUP(Tableau5[[#This Row],[Numéro]],Tableau3Bandes[],3,0),"")</f>
        <v/>
      </c>
      <c r="O507" s="1" t="str">
        <f>IFERROR(VLOOKUP(Tableau5[[#This Row],[Numéro]],Tableau3Bandes[],4,0),"")</f>
        <v/>
      </c>
      <c r="P507" s="1" t="str">
        <f>IFERROR(VLOOKUP(Tableau5[[#This Row],[Numéro]],Tableau3Bandes[],5,0),"")</f>
        <v/>
      </c>
      <c r="Q507" s="1" t="str">
        <f>IFERROR(VLOOKUP(Tableau5[[#This Row],[Numéro]],Tableau3Bandes[],6,0),"")</f>
        <v/>
      </c>
      <c r="R507" s="1" t="str">
        <f>IFERROR(VLOOKUP(Tableau5[[#This Row],[Numéro]],Tableau3Bandes[],7,0),"")</f>
        <v/>
      </c>
      <c r="S507" s="28" t="str">
        <f>IFERROR(VLOOKUP(Tableau5[[#This Row],[Numéro]],TableauClass2025[],3,0),"")</f>
        <v/>
      </c>
      <c r="T507" s="27" t="str">
        <f>IFERROR(VLOOKUP(Tableau5[[#This Row],[Numéro]],TableauCadre[],3,0),"")</f>
        <v/>
      </c>
      <c r="U507" s="1" t="str">
        <f>IFERROR(VLOOKUP(Tableau5[[#This Row],[Numéro]],TableauCadre[],4,0),"")</f>
        <v/>
      </c>
      <c r="V507" s="1" t="str">
        <f>IFERROR(VLOOKUP(Tableau5[[#This Row],[Numéro]],TableauCadre[],5,0),"")</f>
        <v/>
      </c>
      <c r="W507" s="1" t="str">
        <f>IFERROR(VLOOKUP(Tableau5[[#This Row],[Numéro]],TableauCadre[],6,0),"")</f>
        <v/>
      </c>
      <c r="X507" s="28" t="str">
        <f>IFERROR(VLOOKUP(Tableau5[[#This Row],[Numéro]],TableauCadre[],7,0),"")</f>
        <v/>
      </c>
    </row>
    <row r="508" spans="1:24" hidden="1" x14ac:dyDescent="0.25">
      <c r="A508" s="1" t="str">
        <f>IF(double!T505=0,"",double!T505)</f>
        <v>149664 D</v>
      </c>
      <c r="B508" s="1" t="str">
        <f>IF(Tableau5[[#This Row],[Numéro]]="","",double!U505)</f>
        <v>HERITIER DANIEL</v>
      </c>
      <c r="C508" s="23" t="str">
        <f>double!V505</f>
        <v>01049 – B.C. BARR</v>
      </c>
      <c r="D508" s="27" t="str">
        <f>IFERROR(VLOOKUP(Tableau5[[#This Row],[Numéro]],TableauLibre[],3,0),"")</f>
        <v>R4</v>
      </c>
      <c r="E508" s="1">
        <f>IFERROR(VLOOKUP(Tableau5[[#This Row],[Numéro]],TableauLibre[],4,0),"")</f>
        <v>1</v>
      </c>
      <c r="F508" s="1">
        <f>IFERROR(VLOOKUP(Tableau5[[#This Row],[Numéro]],TableauLibre[],5,0),"")</f>
        <v>0.99</v>
      </c>
      <c r="G508" s="1">
        <f>IFERROR(VLOOKUP(Tableau5[[#This Row],[Numéro]],TableauLibre[],6,0),"")</f>
        <v>0.79</v>
      </c>
      <c r="H508" s="28">
        <f>IFERROR(VLOOKUP(Tableau5[[#This Row],[Numéro]],TableauLibre[],7,0),"")</f>
        <v>2015</v>
      </c>
      <c r="I508" s="27" t="str">
        <f>IFERROR(VLOOKUP(Tableau5[[#This Row],[Numéro]],TableauBande[],3,0),"")</f>
        <v/>
      </c>
      <c r="J508" s="1" t="str">
        <f>IFERROR(VLOOKUP(Tableau5[[#This Row],[Numéro]],TableauBande[],4,0),"")</f>
        <v/>
      </c>
      <c r="K508" s="1" t="str">
        <f>IFERROR(VLOOKUP(Tableau5[[#This Row],[Numéro]],TableauBande[],5,0),"")</f>
        <v/>
      </c>
      <c r="L508" s="1" t="str">
        <f>IFERROR(VLOOKUP(Tableau5[[#This Row],[Numéro]],TableauBande[],6,0),"")</f>
        <v/>
      </c>
      <c r="M508" s="28" t="str">
        <f>IFERROR(VLOOKUP(Tableau5[[#This Row],[Numéro]],TableauBande[],7,0),"")</f>
        <v/>
      </c>
      <c r="N508" s="1" t="str">
        <f>IFERROR(VLOOKUP(Tableau5[[#This Row],[Numéro]],Tableau3Bandes[],3,0),"")</f>
        <v>R2</v>
      </c>
      <c r="O508" s="1">
        <f>IFERROR(VLOOKUP(Tableau5[[#This Row],[Numéro]],Tableau3Bandes[],4,0),"")</f>
        <v>1</v>
      </c>
      <c r="P508" s="1">
        <f>IFERROR(VLOOKUP(Tableau5[[#This Row],[Numéro]],Tableau3Bandes[],5,0),"")</f>
        <v>0.16600000000000001</v>
      </c>
      <c r="Q508" s="1">
        <f>IFERROR(VLOOKUP(Tableau5[[#This Row],[Numéro]],Tableau3Bandes[],6,0),"")</f>
        <v>0.14299999999999999</v>
      </c>
      <c r="R508" s="1">
        <f>IFERROR(VLOOKUP(Tableau5[[#This Row],[Numéro]],Tableau3Bandes[],7,0),"")</f>
        <v>2019</v>
      </c>
      <c r="S508" s="28" t="str">
        <f>IFERROR(VLOOKUP(Tableau5[[#This Row],[Numéro]],TableauClass2025[],3,0),"")</f>
        <v/>
      </c>
      <c r="T508" s="27" t="str">
        <f>IFERROR(VLOOKUP(Tableau5[[#This Row],[Numéro]],TableauCadre[],3,0),"")</f>
        <v/>
      </c>
      <c r="U508" s="1" t="str">
        <f>IFERROR(VLOOKUP(Tableau5[[#This Row],[Numéro]],TableauCadre[],4,0),"")</f>
        <v/>
      </c>
      <c r="V508" s="1" t="str">
        <f>IFERROR(VLOOKUP(Tableau5[[#This Row],[Numéro]],TableauCadre[],5,0),"")</f>
        <v/>
      </c>
      <c r="W508" s="1" t="str">
        <f>IFERROR(VLOOKUP(Tableau5[[#This Row],[Numéro]],TableauCadre[],6,0),"")</f>
        <v/>
      </c>
      <c r="X508" s="28" t="str">
        <f>IFERROR(VLOOKUP(Tableau5[[#This Row],[Numéro]],TableauCadre[],7,0),"")</f>
        <v/>
      </c>
    </row>
    <row r="509" spans="1:24" hidden="1" x14ac:dyDescent="0.25">
      <c r="A509" s="1" t="str">
        <f>IF(double!T506=0,"",double!T506)</f>
        <v>010155 P</v>
      </c>
      <c r="B509" s="1" t="str">
        <f>IF(Tableau5[[#This Row],[Numéro]]="","",double!U506)</f>
        <v>HERMANN CLAUDE</v>
      </c>
      <c r="C509" s="23" t="str">
        <f>double!V506</f>
        <v>01031 – B.C. ERSTEIN</v>
      </c>
      <c r="D509" s="27" t="str">
        <f>IFERROR(VLOOKUP(Tableau5[[#This Row],[Numéro]],TableauLibre[],3,0),"")</f>
        <v xml:space="preserve">R2 </v>
      </c>
      <c r="E509" s="1">
        <f>IFERROR(VLOOKUP(Tableau5[[#This Row],[Numéro]],TableauLibre[],4,0),"")</f>
        <v>1</v>
      </c>
      <c r="F509" s="1">
        <f>IFERROR(VLOOKUP(Tableau5[[#This Row],[Numéro]],TableauLibre[],5,0),"")</f>
        <v>3.72</v>
      </c>
      <c r="G509" s="1">
        <f>IFERROR(VLOOKUP(Tableau5[[#This Row],[Numéro]],TableauLibre[],6,0),"")</f>
        <v>2.98</v>
      </c>
      <c r="H509" s="28">
        <f>IFERROR(VLOOKUP(Tableau5[[#This Row],[Numéro]],TableauLibre[],7,0),"")</f>
        <v>2024</v>
      </c>
      <c r="I509" s="27" t="str">
        <f>IFERROR(VLOOKUP(Tableau5[[#This Row],[Numéro]],TableauBande[],3,0),"")</f>
        <v>N3</v>
      </c>
      <c r="J509" s="1">
        <f>IFERROR(VLOOKUP(Tableau5[[#This Row],[Numéro]],TableauBande[],4,0),"")</f>
        <v>1</v>
      </c>
      <c r="K509" s="1">
        <f>IFERROR(VLOOKUP(Tableau5[[#This Row],[Numéro]],TableauBande[],5,0),"")</f>
        <v>1.93</v>
      </c>
      <c r="L509" s="1">
        <f>IFERROR(VLOOKUP(Tableau5[[#This Row],[Numéro]],TableauBande[],6,0),"")</f>
        <v>1.72</v>
      </c>
      <c r="M509" s="28">
        <f>IFERROR(VLOOKUP(Tableau5[[#This Row],[Numéro]],TableauBande[],7,0),"")</f>
        <v>2025</v>
      </c>
      <c r="N509" s="1" t="str">
        <f>IFERROR(VLOOKUP(Tableau5[[#This Row],[Numéro]],Tableau3Bandes[],3,0),"")</f>
        <v>N2</v>
      </c>
      <c r="O509" s="1">
        <f>IFERROR(VLOOKUP(Tableau5[[#This Row],[Numéro]],Tableau3Bandes[],4,0),"")</f>
        <v>1</v>
      </c>
      <c r="P509" s="1" t="str">
        <f>IFERROR(VLOOKUP(Tableau5[[#This Row],[Numéro]],Tableau3Bandes[],5,0),"")</f>
        <v>—</v>
      </c>
      <c r="Q509" s="1">
        <f>IFERROR(VLOOKUP(Tableau5[[#This Row],[Numéro]],Tableau3Bandes[],6,0),"")</f>
        <v>0.52900000000000003</v>
      </c>
      <c r="R509" s="1">
        <f>IFERROR(VLOOKUP(Tableau5[[#This Row],[Numéro]],Tableau3Bandes[],7,0),"")</f>
        <v>2025</v>
      </c>
      <c r="S509" s="28">
        <f>IFERROR(VLOOKUP(Tableau5[[#This Row],[Numéro]],TableauClass2025[],3,0),"")</f>
        <v>548</v>
      </c>
      <c r="T509" s="27" t="str">
        <f>IFERROR(VLOOKUP(Tableau5[[#This Row],[Numéro]],TableauCadre[],3,0),"")</f>
        <v xml:space="preserve">R1 </v>
      </c>
      <c r="U509" s="1">
        <f>IFERROR(VLOOKUP(Tableau5[[#This Row],[Numéro]],TableauCadre[],4,0),"")</f>
        <v>1</v>
      </c>
      <c r="V509" s="1">
        <f>IFERROR(VLOOKUP(Tableau5[[#This Row],[Numéro]],TableauCadre[],5,0),"")</f>
        <v>3.7</v>
      </c>
      <c r="W509" s="1">
        <f>IFERROR(VLOOKUP(Tableau5[[#This Row],[Numéro]],TableauCadre[],6,0),"")</f>
        <v>2.96</v>
      </c>
      <c r="X509" s="28">
        <f>IFERROR(VLOOKUP(Tableau5[[#This Row],[Numéro]],TableauCadre[],7,0),"")</f>
        <v>2024</v>
      </c>
    </row>
    <row r="510" spans="1:24" x14ac:dyDescent="0.25">
      <c r="A510" s="1" t="str">
        <f>IF(double!T418=0,"",double!T418)</f>
        <v>014808 O</v>
      </c>
      <c r="B510" s="1" t="str">
        <f>IF(Tableau5[[#This Row],[Numéro]]="","",double!U418)</f>
        <v>GEORGES MARCEL</v>
      </c>
      <c r="C510" s="23" t="str">
        <f>double!V418</f>
        <v>11003 – BILLARD CLUB BAN SAINT MARTIN</v>
      </c>
      <c r="D510" s="27" t="str">
        <f>IFERROR(VLOOKUP(Tableau5[[#This Row],[Numéro]],TableauLibre[],3,0),"")</f>
        <v xml:space="preserve">R3 </v>
      </c>
      <c r="E510" s="1">
        <f>IFERROR(VLOOKUP(Tableau5[[#This Row],[Numéro]],TableauLibre[],4,0),"")</f>
        <v>1</v>
      </c>
      <c r="F510" s="1">
        <f>IFERROR(VLOOKUP(Tableau5[[#This Row],[Numéro]],TableauLibre[],5,0),"")</f>
        <v>1.65</v>
      </c>
      <c r="G510" s="1">
        <f>IFERROR(VLOOKUP(Tableau5[[#This Row],[Numéro]],TableauLibre[],6,0),"")</f>
        <v>1.32</v>
      </c>
      <c r="H510" s="28">
        <f>IFERROR(VLOOKUP(Tableau5[[#This Row],[Numéro]],TableauLibre[],7,0),"")</f>
        <v>2025</v>
      </c>
      <c r="I510" s="27" t="str">
        <f>IFERROR(VLOOKUP(Tableau5[[#This Row],[Numéro]],TableauBande[],3,0),"")</f>
        <v>R2</v>
      </c>
      <c r="J510" s="1">
        <f>IFERROR(VLOOKUP(Tableau5[[#This Row],[Numéro]],TableauBande[],4,0),"")</f>
        <v>1</v>
      </c>
      <c r="K510" s="1">
        <f>IFERROR(VLOOKUP(Tableau5[[#This Row],[Numéro]],TableauBande[],5,0),"")</f>
        <v>0.91</v>
      </c>
      <c r="L510" s="1">
        <f>IFERROR(VLOOKUP(Tableau5[[#This Row],[Numéro]],TableauBande[],6,0),"")</f>
        <v>0.81</v>
      </c>
      <c r="M510" s="28">
        <f>IFERROR(VLOOKUP(Tableau5[[#This Row],[Numéro]],TableauBande[],7,0),"")</f>
        <v>2023</v>
      </c>
      <c r="N510" s="1" t="str">
        <f>IFERROR(VLOOKUP(Tableau5[[#This Row],[Numéro]],Tableau3Bandes[],3,0),"")</f>
        <v>R2</v>
      </c>
      <c r="O510" s="1">
        <f>IFERROR(VLOOKUP(Tableau5[[#This Row],[Numéro]],Tableau3Bandes[],4,0),"")</f>
        <v>1</v>
      </c>
      <c r="P510" s="1">
        <f>IFERROR(VLOOKUP(Tableau5[[#This Row],[Numéro]],Tableau3Bandes[],5,0),"")</f>
        <v>0.183</v>
      </c>
      <c r="Q510" s="1">
        <f>IFERROR(VLOOKUP(Tableau5[[#This Row],[Numéro]],Tableau3Bandes[],6,0),"")</f>
        <v>0.157</v>
      </c>
      <c r="R510" s="1">
        <f>IFERROR(VLOOKUP(Tableau5[[#This Row],[Numéro]],Tableau3Bandes[],7,0),"")</f>
        <v>2025</v>
      </c>
      <c r="S510" s="28">
        <f>IFERROR(VLOOKUP(Tableau5[[#This Row],[Numéro]],TableauClass2025[],3,0),"")</f>
        <v>193</v>
      </c>
      <c r="T510" s="27" t="str">
        <f>IFERROR(VLOOKUP(Tableau5[[#This Row],[Numéro]],TableauCadre[],3,0),"")</f>
        <v>R1</v>
      </c>
      <c r="U510" s="1">
        <f>IFERROR(VLOOKUP(Tableau5[[#This Row],[Numéro]],TableauCadre[],4,0),"")</f>
        <v>1</v>
      </c>
      <c r="V510" s="1">
        <f>IFERROR(VLOOKUP(Tableau5[[#This Row],[Numéro]],TableauCadre[],5,0),"")</f>
        <v>2.9</v>
      </c>
      <c r="W510" s="1">
        <f>IFERROR(VLOOKUP(Tableau5[[#This Row],[Numéro]],TableauCadre[],6,0),"")</f>
        <v>2.3199999999999998</v>
      </c>
      <c r="X510" s="28">
        <f>IFERROR(VLOOKUP(Tableau5[[#This Row],[Numéro]],TableauCadre[],7,0),"")</f>
        <v>2019</v>
      </c>
    </row>
    <row r="511" spans="1:24" hidden="1" x14ac:dyDescent="0.25">
      <c r="A511" s="1" t="str">
        <f>IF(double!T508=0,"",double!T508)</f>
        <v>172626 M</v>
      </c>
      <c r="B511" s="1" t="str">
        <f>IF(Tableau5[[#This Row],[Numéro]]="","",double!U508)</f>
        <v>HERRIG JEAN LOUIS</v>
      </c>
      <c r="C511" s="23" t="str">
        <f>double!V508</f>
        <v>05034 – BILLARD TROYES AGGLO</v>
      </c>
      <c r="D511" s="27" t="str">
        <f>IFERROR(VLOOKUP(Tableau5[[#This Row],[Numéro]],TableauLibre[],3,0),"")</f>
        <v>R3</v>
      </c>
      <c r="E511" s="1">
        <f>IFERROR(VLOOKUP(Tableau5[[#This Row],[Numéro]],TableauLibre[],4,0),"")</f>
        <v>1</v>
      </c>
      <c r="F511" s="1">
        <f>IFERROR(VLOOKUP(Tableau5[[#This Row],[Numéro]],TableauLibre[],5,0),"")</f>
        <v>2.12</v>
      </c>
      <c r="G511" s="1">
        <f>IFERROR(VLOOKUP(Tableau5[[#This Row],[Numéro]],TableauLibre[],6,0),"")</f>
        <v>1.69</v>
      </c>
      <c r="H511" s="28">
        <f>IFERROR(VLOOKUP(Tableau5[[#This Row],[Numéro]],TableauLibre[],7,0),"")</f>
        <v>2024</v>
      </c>
      <c r="I511" s="27" t="str">
        <f>IFERROR(VLOOKUP(Tableau5[[#This Row],[Numéro]],TableauBande[],3,0),"")</f>
        <v xml:space="preserve">R2 </v>
      </c>
      <c r="J511" s="1">
        <f>IFERROR(VLOOKUP(Tableau5[[#This Row],[Numéro]],TableauBande[],4,0),"")</f>
        <v>1</v>
      </c>
      <c r="K511" s="1">
        <f>IFERROR(VLOOKUP(Tableau5[[#This Row],[Numéro]],TableauBande[],5,0),"")</f>
        <v>0.85</v>
      </c>
      <c r="L511" s="1">
        <f>IFERROR(VLOOKUP(Tableau5[[#This Row],[Numéro]],TableauBande[],6,0),"")</f>
        <v>0.76</v>
      </c>
      <c r="M511" s="28">
        <f>IFERROR(VLOOKUP(Tableau5[[#This Row],[Numéro]],TableauBande[],7,0),"")</f>
        <v>2025</v>
      </c>
      <c r="N511" s="1" t="str">
        <f>IFERROR(VLOOKUP(Tableau5[[#This Row],[Numéro]],Tableau3Bandes[],3,0),"")</f>
        <v/>
      </c>
      <c r="O511" s="1" t="str">
        <f>IFERROR(VLOOKUP(Tableau5[[#This Row],[Numéro]],Tableau3Bandes[],4,0),"")</f>
        <v/>
      </c>
      <c r="P511" s="1" t="str">
        <f>IFERROR(VLOOKUP(Tableau5[[#This Row],[Numéro]],Tableau3Bandes[],5,0),"")</f>
        <v/>
      </c>
      <c r="Q511" s="1" t="str">
        <f>IFERROR(VLOOKUP(Tableau5[[#This Row],[Numéro]],Tableau3Bandes[],6,0),"")</f>
        <v/>
      </c>
      <c r="R511" s="1" t="str">
        <f>IFERROR(VLOOKUP(Tableau5[[#This Row],[Numéro]],Tableau3Bandes[],7,0),"")</f>
        <v/>
      </c>
      <c r="S511" s="28" t="str">
        <f>IFERROR(VLOOKUP(Tableau5[[#This Row],[Numéro]],TableauClass2025[],3,0),"")</f>
        <v/>
      </c>
      <c r="T511" s="27" t="str">
        <f>IFERROR(VLOOKUP(Tableau5[[#This Row],[Numéro]],TableauCadre[],3,0),"")</f>
        <v/>
      </c>
      <c r="U511" s="1" t="str">
        <f>IFERROR(VLOOKUP(Tableau5[[#This Row],[Numéro]],TableauCadre[],4,0),"")</f>
        <v/>
      </c>
      <c r="V511" s="1" t="str">
        <f>IFERROR(VLOOKUP(Tableau5[[#This Row],[Numéro]],TableauCadre[],5,0),"")</f>
        <v/>
      </c>
      <c r="W511" s="1" t="str">
        <f>IFERROR(VLOOKUP(Tableau5[[#This Row],[Numéro]],TableauCadre[],6,0),"")</f>
        <v/>
      </c>
      <c r="X511" s="28" t="str">
        <f>IFERROR(VLOOKUP(Tableau5[[#This Row],[Numéro]],TableauCadre[],7,0),"")</f>
        <v/>
      </c>
    </row>
    <row r="512" spans="1:24" hidden="1" x14ac:dyDescent="0.25">
      <c r="A512" s="1" t="str">
        <f>IF(double!T509=0,"",double!T509)</f>
        <v>131594 I</v>
      </c>
      <c r="B512" s="1" t="str">
        <f>IF(Tableau5[[#This Row],[Numéro]]="","",double!U509)</f>
        <v>HERTFELDER BERNARD</v>
      </c>
      <c r="C512" s="23" t="str">
        <f>double!V509</f>
        <v>01020 – B.C. 1947 SELESTAT</v>
      </c>
      <c r="D512" s="27" t="str">
        <f>IFERROR(VLOOKUP(Tableau5[[#This Row],[Numéro]],TableauLibre[],3,0),"")</f>
        <v>R3</v>
      </c>
      <c r="E512" s="1">
        <f>IFERROR(VLOOKUP(Tableau5[[#This Row],[Numéro]],TableauLibre[],4,0),"")</f>
        <v>1</v>
      </c>
      <c r="F512" s="1">
        <f>IFERROR(VLOOKUP(Tableau5[[#This Row],[Numéro]],TableauLibre[],5,0),"")</f>
        <v>1.46</v>
      </c>
      <c r="G512" s="1">
        <f>IFERROR(VLOOKUP(Tableau5[[#This Row],[Numéro]],TableauLibre[],6,0),"")</f>
        <v>1.17</v>
      </c>
      <c r="H512" s="28">
        <f>IFERROR(VLOOKUP(Tableau5[[#This Row],[Numéro]],TableauLibre[],7,0),"")</f>
        <v>2018</v>
      </c>
      <c r="I512" s="27" t="str">
        <f>IFERROR(VLOOKUP(Tableau5[[#This Row],[Numéro]],TableauBande[],3,0),"")</f>
        <v>R1</v>
      </c>
      <c r="J512" s="1">
        <f>IFERROR(VLOOKUP(Tableau5[[#This Row],[Numéro]],TableauBande[],4,0),"")</f>
        <v>1</v>
      </c>
      <c r="K512" s="1">
        <f>IFERROR(VLOOKUP(Tableau5[[#This Row],[Numéro]],TableauBande[],5,0),"")</f>
        <v>1.1000000000000001</v>
      </c>
      <c r="L512" s="1">
        <f>IFERROR(VLOOKUP(Tableau5[[#This Row],[Numéro]],TableauBande[],6,0),"")</f>
        <v>0.98</v>
      </c>
      <c r="M512" s="28">
        <f>IFERROR(VLOOKUP(Tableau5[[#This Row],[Numéro]],TableauBande[],7,0),"")</f>
        <v>2011</v>
      </c>
      <c r="N512" s="1" t="str">
        <f>IFERROR(VLOOKUP(Tableau5[[#This Row],[Numéro]],Tableau3Bandes[],3,0),"")</f>
        <v>R1</v>
      </c>
      <c r="O512" s="1">
        <f>IFERROR(VLOOKUP(Tableau5[[#This Row],[Numéro]],Tableau3Bandes[],4,0),"")</f>
        <v>1</v>
      </c>
      <c r="P512" s="1">
        <f>IFERROR(VLOOKUP(Tableau5[[#This Row],[Numéro]],Tableau3Bandes[],5,0),"")</f>
        <v>0.317</v>
      </c>
      <c r="Q512" s="1">
        <f>IFERROR(VLOOKUP(Tableau5[[#This Row],[Numéro]],Tableau3Bandes[],6,0),"")</f>
        <v>0.27300000000000002</v>
      </c>
      <c r="R512" s="1">
        <f>IFERROR(VLOOKUP(Tableau5[[#This Row],[Numéro]],Tableau3Bandes[],7,0),"")</f>
        <v>2025</v>
      </c>
      <c r="S512" s="28">
        <f>IFERROR(VLOOKUP(Tableau5[[#This Row],[Numéro]],TableauClass2025[],3,0),"")</f>
        <v>242</v>
      </c>
      <c r="T512" s="27" t="str">
        <f>IFERROR(VLOOKUP(Tableau5[[#This Row],[Numéro]],TableauCadre[],3,0),"")</f>
        <v>R1</v>
      </c>
      <c r="U512" s="1">
        <f>IFERROR(VLOOKUP(Tableau5[[#This Row],[Numéro]],TableauCadre[],4,0),"")</f>
        <v>1</v>
      </c>
      <c r="V512" s="1">
        <f>IFERROR(VLOOKUP(Tableau5[[#This Row],[Numéro]],TableauCadre[],5,0),"")</f>
        <v>1.0900000000000001</v>
      </c>
      <c r="W512" s="1">
        <f>IFERROR(VLOOKUP(Tableau5[[#This Row],[Numéro]],TableauCadre[],6,0),"")</f>
        <v>0.87</v>
      </c>
      <c r="X512" s="28">
        <f>IFERROR(VLOOKUP(Tableau5[[#This Row],[Numéro]],TableauCadre[],7,0),"")</f>
        <v>2012</v>
      </c>
    </row>
    <row r="513" spans="1:24" hidden="1" x14ac:dyDescent="0.25">
      <c r="A513" s="1" t="str">
        <f>IF(double!T510=0,"",double!T510)</f>
        <v>010074 M</v>
      </c>
      <c r="B513" s="1" t="str">
        <f>IF(Tableau5[[#This Row],[Numéro]]="","",double!U510)</f>
        <v>HERZOG CHRISTIAN</v>
      </c>
      <c r="C513" s="23" t="str">
        <f>double!V510</f>
        <v>01020 – B.C. 1947 SELESTAT</v>
      </c>
      <c r="D513" s="27" t="str">
        <f>IFERROR(VLOOKUP(Tableau5[[#This Row],[Numéro]],TableauLibre[],3,0),"")</f>
        <v>R3</v>
      </c>
      <c r="E513" s="1">
        <f>IFERROR(VLOOKUP(Tableau5[[#This Row],[Numéro]],TableauLibre[],4,0),"")</f>
        <v>1</v>
      </c>
      <c r="F513" s="1">
        <f>IFERROR(VLOOKUP(Tableau5[[#This Row],[Numéro]],TableauLibre[],5,0),"")</f>
        <v>1.94</v>
      </c>
      <c r="G513" s="1">
        <f>IFERROR(VLOOKUP(Tableau5[[#This Row],[Numéro]],TableauLibre[],6,0),"")</f>
        <v>1.55</v>
      </c>
      <c r="H513" s="28">
        <f>IFERROR(VLOOKUP(Tableau5[[#This Row],[Numéro]],TableauLibre[],7,0),"")</f>
        <v>2015</v>
      </c>
      <c r="I513" s="27" t="str">
        <f>IFERROR(VLOOKUP(Tableau5[[#This Row],[Numéro]],TableauBande[],3,0),"")</f>
        <v/>
      </c>
      <c r="J513" s="1" t="str">
        <f>IFERROR(VLOOKUP(Tableau5[[#This Row],[Numéro]],TableauBande[],4,0),"")</f>
        <v/>
      </c>
      <c r="K513" s="1" t="str">
        <f>IFERROR(VLOOKUP(Tableau5[[#This Row],[Numéro]],TableauBande[],5,0),"")</f>
        <v/>
      </c>
      <c r="L513" s="1" t="str">
        <f>IFERROR(VLOOKUP(Tableau5[[#This Row],[Numéro]],TableauBande[],6,0),"")</f>
        <v/>
      </c>
      <c r="M513" s="28" t="str">
        <f>IFERROR(VLOOKUP(Tableau5[[#This Row],[Numéro]],TableauBande[],7,0),"")</f>
        <v/>
      </c>
      <c r="N513" s="1" t="str">
        <f>IFERROR(VLOOKUP(Tableau5[[#This Row],[Numéro]],Tableau3Bandes[],3,0),"")</f>
        <v/>
      </c>
      <c r="O513" s="1" t="str">
        <f>IFERROR(VLOOKUP(Tableau5[[#This Row],[Numéro]],Tableau3Bandes[],4,0),"")</f>
        <v/>
      </c>
      <c r="P513" s="1" t="str">
        <f>IFERROR(VLOOKUP(Tableau5[[#This Row],[Numéro]],Tableau3Bandes[],5,0),"")</f>
        <v/>
      </c>
      <c r="Q513" s="1" t="str">
        <f>IFERROR(VLOOKUP(Tableau5[[#This Row],[Numéro]],Tableau3Bandes[],6,0),"")</f>
        <v/>
      </c>
      <c r="R513" s="1" t="str">
        <f>IFERROR(VLOOKUP(Tableau5[[#This Row],[Numéro]],Tableau3Bandes[],7,0),"")</f>
        <v/>
      </c>
      <c r="S513" s="28" t="str">
        <f>IFERROR(VLOOKUP(Tableau5[[#This Row],[Numéro]],TableauClass2025[],3,0),"")</f>
        <v/>
      </c>
      <c r="T513" s="27" t="str">
        <f>IFERROR(VLOOKUP(Tableau5[[#This Row],[Numéro]],TableauCadre[],3,0),"")</f>
        <v/>
      </c>
      <c r="U513" s="1" t="str">
        <f>IFERROR(VLOOKUP(Tableau5[[#This Row],[Numéro]],TableauCadre[],4,0),"")</f>
        <v/>
      </c>
      <c r="V513" s="1" t="str">
        <f>IFERROR(VLOOKUP(Tableau5[[#This Row],[Numéro]],TableauCadre[],5,0),"")</f>
        <v/>
      </c>
      <c r="W513" s="1" t="str">
        <f>IFERROR(VLOOKUP(Tableau5[[#This Row],[Numéro]],TableauCadre[],6,0),"")</f>
        <v/>
      </c>
      <c r="X513" s="28" t="str">
        <f>IFERROR(VLOOKUP(Tableau5[[#This Row],[Numéro]],TableauCadre[],7,0),"")</f>
        <v/>
      </c>
    </row>
    <row r="514" spans="1:24" hidden="1" x14ac:dyDescent="0.25">
      <c r="A514" s="1" t="str">
        <f>IF(double!T511=0,"",double!T511)</f>
        <v>116431 D</v>
      </c>
      <c r="B514" s="1" t="str">
        <f>IF(Tableau5[[#This Row],[Numéro]]="","",double!U511)</f>
        <v>HERZOG JEAN CLAUDE</v>
      </c>
      <c r="C514" s="23" t="str">
        <f>double!V511</f>
        <v>01020 – B.C. 1947 SELESTAT</v>
      </c>
      <c r="D514" s="27" t="str">
        <f>IFERROR(VLOOKUP(Tableau5[[#This Row],[Numéro]],TableauLibre[],3,0),"")</f>
        <v>R3</v>
      </c>
      <c r="E514" s="1">
        <f>IFERROR(VLOOKUP(Tableau5[[#This Row],[Numéro]],TableauLibre[],4,0),"")</f>
        <v>1</v>
      </c>
      <c r="F514" s="1">
        <f>IFERROR(VLOOKUP(Tableau5[[#This Row],[Numéro]],TableauLibre[],5,0),"")</f>
        <v>1.92</v>
      </c>
      <c r="G514" s="1">
        <f>IFERROR(VLOOKUP(Tableau5[[#This Row],[Numéro]],TableauLibre[],6,0),"")</f>
        <v>1.54</v>
      </c>
      <c r="H514" s="28">
        <f>IFERROR(VLOOKUP(Tableau5[[#This Row],[Numéro]],TableauLibre[],7,0),"")</f>
        <v>2013</v>
      </c>
      <c r="I514" s="27" t="str">
        <f>IFERROR(VLOOKUP(Tableau5[[#This Row],[Numéro]],TableauBande[],3,0),"")</f>
        <v/>
      </c>
      <c r="J514" s="1" t="str">
        <f>IFERROR(VLOOKUP(Tableau5[[#This Row],[Numéro]],TableauBande[],4,0),"")</f>
        <v/>
      </c>
      <c r="K514" s="1" t="str">
        <f>IFERROR(VLOOKUP(Tableau5[[#This Row],[Numéro]],TableauBande[],5,0),"")</f>
        <v/>
      </c>
      <c r="L514" s="1" t="str">
        <f>IFERROR(VLOOKUP(Tableau5[[#This Row],[Numéro]],TableauBande[],6,0),"")</f>
        <v/>
      </c>
      <c r="M514" s="28" t="str">
        <f>IFERROR(VLOOKUP(Tableau5[[#This Row],[Numéro]],TableauBande[],7,0),"")</f>
        <v/>
      </c>
      <c r="N514" s="1" t="str">
        <f>IFERROR(VLOOKUP(Tableau5[[#This Row],[Numéro]],Tableau3Bandes[],3,0),"")</f>
        <v/>
      </c>
      <c r="O514" s="1" t="str">
        <f>IFERROR(VLOOKUP(Tableau5[[#This Row],[Numéro]],Tableau3Bandes[],4,0),"")</f>
        <v/>
      </c>
      <c r="P514" s="1" t="str">
        <f>IFERROR(VLOOKUP(Tableau5[[#This Row],[Numéro]],Tableau3Bandes[],5,0),"")</f>
        <v/>
      </c>
      <c r="Q514" s="1" t="str">
        <f>IFERROR(VLOOKUP(Tableau5[[#This Row],[Numéro]],Tableau3Bandes[],6,0),"")</f>
        <v/>
      </c>
      <c r="R514" s="1" t="str">
        <f>IFERROR(VLOOKUP(Tableau5[[#This Row],[Numéro]],Tableau3Bandes[],7,0),"")</f>
        <v/>
      </c>
      <c r="S514" s="28" t="str">
        <f>IFERROR(VLOOKUP(Tableau5[[#This Row],[Numéro]],TableauClass2025[],3,0),"")</f>
        <v/>
      </c>
      <c r="T514" s="27" t="str">
        <f>IFERROR(VLOOKUP(Tableau5[[#This Row],[Numéro]],TableauCadre[],3,0),"")</f>
        <v/>
      </c>
      <c r="U514" s="1" t="str">
        <f>IFERROR(VLOOKUP(Tableau5[[#This Row],[Numéro]],TableauCadre[],4,0),"")</f>
        <v/>
      </c>
      <c r="V514" s="1" t="str">
        <f>IFERROR(VLOOKUP(Tableau5[[#This Row],[Numéro]],TableauCadre[],5,0),"")</f>
        <v/>
      </c>
      <c r="W514" s="1" t="str">
        <f>IFERROR(VLOOKUP(Tableau5[[#This Row],[Numéro]],TableauCadre[],6,0),"")</f>
        <v/>
      </c>
      <c r="X514" s="28" t="str">
        <f>IFERROR(VLOOKUP(Tableau5[[#This Row],[Numéro]],TableauCadre[],7,0),"")</f>
        <v/>
      </c>
    </row>
    <row r="515" spans="1:24" hidden="1" x14ac:dyDescent="0.25">
      <c r="A515" s="1" t="str">
        <f>IF(double!T512=0,"",double!T512)</f>
        <v>010075 N</v>
      </c>
      <c r="B515" s="1" t="str">
        <f>IF(Tableau5[[#This Row],[Numéro]]="","",double!U512)</f>
        <v>HERZOG RENE</v>
      </c>
      <c r="C515" s="23" t="str">
        <f>double!V512</f>
        <v>01020 – B.C. 1947 SELESTAT</v>
      </c>
      <c r="D515" s="27" t="str">
        <f>IFERROR(VLOOKUP(Tableau5[[#This Row],[Numéro]],TableauLibre[],3,0),"")</f>
        <v>R4</v>
      </c>
      <c r="E515" s="1">
        <f>IFERROR(VLOOKUP(Tableau5[[#This Row],[Numéro]],TableauLibre[],4,0),"")</f>
        <v>1</v>
      </c>
      <c r="F515" s="1">
        <f>IFERROR(VLOOKUP(Tableau5[[#This Row],[Numéro]],TableauLibre[],5,0),"")</f>
        <v>1.1299999999999999</v>
      </c>
      <c r="G515" s="1">
        <f>IFERROR(VLOOKUP(Tableau5[[#This Row],[Numéro]],TableauLibre[],6,0),"")</f>
        <v>0.9</v>
      </c>
      <c r="H515" s="28">
        <f>IFERROR(VLOOKUP(Tableau5[[#This Row],[Numéro]],TableauLibre[],7,0),"")</f>
        <v>2008</v>
      </c>
      <c r="I515" s="27" t="str">
        <f>IFERROR(VLOOKUP(Tableau5[[#This Row],[Numéro]],TableauBande[],3,0),"")</f>
        <v/>
      </c>
      <c r="J515" s="1" t="str">
        <f>IFERROR(VLOOKUP(Tableau5[[#This Row],[Numéro]],TableauBande[],4,0),"")</f>
        <v/>
      </c>
      <c r="K515" s="1" t="str">
        <f>IFERROR(VLOOKUP(Tableau5[[#This Row],[Numéro]],TableauBande[],5,0),"")</f>
        <v/>
      </c>
      <c r="L515" s="1" t="str">
        <f>IFERROR(VLOOKUP(Tableau5[[#This Row],[Numéro]],TableauBande[],6,0),"")</f>
        <v/>
      </c>
      <c r="M515" s="28" t="str">
        <f>IFERROR(VLOOKUP(Tableau5[[#This Row],[Numéro]],TableauBande[],7,0),"")</f>
        <v/>
      </c>
      <c r="N515" s="1" t="str">
        <f>IFERROR(VLOOKUP(Tableau5[[#This Row],[Numéro]],Tableau3Bandes[],3,0),"")</f>
        <v/>
      </c>
      <c r="O515" s="1" t="str">
        <f>IFERROR(VLOOKUP(Tableau5[[#This Row],[Numéro]],Tableau3Bandes[],4,0),"")</f>
        <v/>
      </c>
      <c r="P515" s="1" t="str">
        <f>IFERROR(VLOOKUP(Tableau5[[#This Row],[Numéro]],Tableau3Bandes[],5,0),"")</f>
        <v/>
      </c>
      <c r="Q515" s="1" t="str">
        <f>IFERROR(VLOOKUP(Tableau5[[#This Row],[Numéro]],Tableau3Bandes[],6,0),"")</f>
        <v/>
      </c>
      <c r="R515" s="1" t="str">
        <f>IFERROR(VLOOKUP(Tableau5[[#This Row],[Numéro]],Tableau3Bandes[],7,0),"")</f>
        <v/>
      </c>
      <c r="S515" s="28" t="str">
        <f>IFERROR(VLOOKUP(Tableau5[[#This Row],[Numéro]],TableauClass2025[],3,0),"")</f>
        <v/>
      </c>
      <c r="T515" s="27" t="str">
        <f>IFERROR(VLOOKUP(Tableau5[[#This Row],[Numéro]],TableauCadre[],3,0),"")</f>
        <v/>
      </c>
      <c r="U515" s="1" t="str">
        <f>IFERROR(VLOOKUP(Tableau5[[#This Row],[Numéro]],TableauCadre[],4,0),"")</f>
        <v/>
      </c>
      <c r="V515" s="1" t="str">
        <f>IFERROR(VLOOKUP(Tableau5[[#This Row],[Numéro]],TableauCadre[],5,0),"")</f>
        <v/>
      </c>
      <c r="W515" s="1" t="str">
        <f>IFERROR(VLOOKUP(Tableau5[[#This Row],[Numéro]],TableauCadre[],6,0),"")</f>
        <v/>
      </c>
      <c r="X515" s="28" t="str">
        <f>IFERROR(VLOOKUP(Tableau5[[#This Row],[Numéro]],TableauCadre[],7,0),"")</f>
        <v/>
      </c>
    </row>
    <row r="516" spans="1:24" hidden="1" x14ac:dyDescent="0.25">
      <c r="A516" s="1" t="str">
        <f>IF(double!T513=0,"",double!T513)</f>
        <v>125595 P</v>
      </c>
      <c r="B516" s="1" t="str">
        <f>IF(Tableau5[[#This Row],[Numéro]]="","",double!U513)</f>
        <v>HEYDMANN CLAUDE</v>
      </c>
      <c r="C516" s="23" t="str">
        <f>double!V513</f>
        <v>01004 – B.C. BISCHHEIM</v>
      </c>
      <c r="D516" s="27" t="str">
        <f>IFERROR(VLOOKUP(Tableau5[[#This Row],[Numéro]],TableauLibre[],3,0),"")</f>
        <v xml:space="preserve">R3 </v>
      </c>
      <c r="E516" s="1">
        <f>IFERROR(VLOOKUP(Tableau5[[#This Row],[Numéro]],TableauLibre[],4,0),"")</f>
        <v>1</v>
      </c>
      <c r="F516" s="1">
        <f>IFERROR(VLOOKUP(Tableau5[[#This Row],[Numéro]],TableauLibre[],5,0),"")</f>
        <v>2.2599999999999998</v>
      </c>
      <c r="G516" s="1">
        <f>IFERROR(VLOOKUP(Tableau5[[#This Row],[Numéro]],TableauLibre[],6,0),"")</f>
        <v>1.81</v>
      </c>
      <c r="H516" s="28">
        <f>IFERROR(VLOOKUP(Tableau5[[#This Row],[Numéro]],TableauLibre[],7,0),"")</f>
        <v>2024</v>
      </c>
      <c r="I516" s="27" t="str">
        <f>IFERROR(VLOOKUP(Tableau5[[#This Row],[Numéro]],TableauBande[],3,0),"")</f>
        <v xml:space="preserve">R1 </v>
      </c>
      <c r="J516" s="1">
        <f>IFERROR(VLOOKUP(Tableau5[[#This Row],[Numéro]],TableauBande[],4,0),"")</f>
        <v>1</v>
      </c>
      <c r="K516" s="1">
        <f>IFERROR(VLOOKUP(Tableau5[[#This Row],[Numéro]],TableauBande[],5,0),"")</f>
        <v>1.76</v>
      </c>
      <c r="L516" s="1">
        <f>IFERROR(VLOOKUP(Tableau5[[#This Row],[Numéro]],TableauBande[],6,0),"")</f>
        <v>1.56</v>
      </c>
      <c r="M516" s="28">
        <f>IFERROR(VLOOKUP(Tableau5[[#This Row],[Numéro]],TableauBande[],7,0),"")</f>
        <v>2018</v>
      </c>
      <c r="N516" s="1" t="str">
        <f>IFERROR(VLOOKUP(Tableau5[[#This Row],[Numéro]],Tableau3Bandes[],3,0),"")</f>
        <v>N3</v>
      </c>
      <c r="O516" s="1">
        <f>IFERROR(VLOOKUP(Tableau5[[#This Row],[Numéro]],Tableau3Bandes[],4,0),"")</f>
        <v>1</v>
      </c>
      <c r="P516" s="1">
        <f>IFERROR(VLOOKUP(Tableau5[[#This Row],[Numéro]],Tableau3Bandes[],5,0),"")</f>
        <v>0.42399999999999999</v>
      </c>
      <c r="Q516" s="1">
        <f>IFERROR(VLOOKUP(Tableau5[[#This Row],[Numéro]],Tableau3Bandes[],6,0),"")</f>
        <v>0.36499999999999999</v>
      </c>
      <c r="R516" s="1">
        <f>IFERROR(VLOOKUP(Tableau5[[#This Row],[Numéro]],Tableau3Bandes[],7,0),"")</f>
        <v>2025</v>
      </c>
      <c r="S516" s="28">
        <f>IFERROR(VLOOKUP(Tableau5[[#This Row],[Numéro]],TableauClass2025[],3,0),"")</f>
        <v>394</v>
      </c>
      <c r="T516" s="27" t="str">
        <f>IFERROR(VLOOKUP(Tableau5[[#This Row],[Numéro]],TableauCadre[],3,0),"")</f>
        <v>R1</v>
      </c>
      <c r="U516" s="1">
        <f>IFERROR(VLOOKUP(Tableau5[[#This Row],[Numéro]],TableauCadre[],4,0),"")</f>
        <v>1</v>
      </c>
      <c r="V516" s="1">
        <f>IFERROR(VLOOKUP(Tableau5[[#This Row],[Numéro]],TableauCadre[],5,0),"")</f>
        <v>2.91</v>
      </c>
      <c r="W516" s="1">
        <f>IFERROR(VLOOKUP(Tableau5[[#This Row],[Numéro]],TableauCadre[],6,0),"")</f>
        <v>2.33</v>
      </c>
      <c r="X516" s="28">
        <f>IFERROR(VLOOKUP(Tableau5[[#This Row],[Numéro]],TableauCadre[],7,0),"")</f>
        <v>2014</v>
      </c>
    </row>
    <row r="517" spans="1:24" hidden="1" x14ac:dyDescent="0.25">
      <c r="A517" s="1" t="str">
        <f>IF(double!T514=0,"",double!T514)</f>
        <v>010430 E</v>
      </c>
      <c r="B517" s="1" t="str">
        <f>IF(Tableau5[[#This Row],[Numéro]]="","",double!U514)</f>
        <v>HEYDMANN JEAN PIERRE</v>
      </c>
      <c r="C517" s="23" t="str">
        <f>double!V514</f>
        <v>01004 – B.C. BISCHHEIM</v>
      </c>
      <c r="D517" s="27" t="str">
        <f>IFERROR(VLOOKUP(Tableau5[[#This Row],[Numéro]],TableauLibre[],3,0),"")</f>
        <v>R2</v>
      </c>
      <c r="E517" s="1">
        <f>IFERROR(VLOOKUP(Tableau5[[#This Row],[Numéro]],TableauLibre[],4,0),"")</f>
        <v>1</v>
      </c>
      <c r="F517" s="1">
        <f>IFERROR(VLOOKUP(Tableau5[[#This Row],[Numéro]],TableauLibre[],5,0),"")</f>
        <v>3.69</v>
      </c>
      <c r="G517" s="1">
        <f>IFERROR(VLOOKUP(Tableau5[[#This Row],[Numéro]],TableauLibre[],6,0),"")</f>
        <v>2.95</v>
      </c>
      <c r="H517" s="28">
        <f>IFERROR(VLOOKUP(Tableau5[[#This Row],[Numéro]],TableauLibre[],7,0),"")</f>
        <v>2014</v>
      </c>
      <c r="I517" s="27" t="str">
        <f>IFERROR(VLOOKUP(Tableau5[[#This Row],[Numéro]],TableauBande[],3,0),"")</f>
        <v/>
      </c>
      <c r="J517" s="1" t="str">
        <f>IFERROR(VLOOKUP(Tableau5[[#This Row],[Numéro]],TableauBande[],4,0),"")</f>
        <v/>
      </c>
      <c r="K517" s="1" t="str">
        <f>IFERROR(VLOOKUP(Tableau5[[#This Row],[Numéro]],TableauBande[],5,0),"")</f>
        <v/>
      </c>
      <c r="L517" s="1" t="str">
        <f>IFERROR(VLOOKUP(Tableau5[[#This Row],[Numéro]],TableauBande[],6,0),"")</f>
        <v/>
      </c>
      <c r="M517" s="28" t="str">
        <f>IFERROR(VLOOKUP(Tableau5[[#This Row],[Numéro]],TableauBande[],7,0),"")</f>
        <v/>
      </c>
      <c r="N517" s="1" t="str">
        <f>IFERROR(VLOOKUP(Tableau5[[#This Row],[Numéro]],Tableau3Bandes[],3,0),"")</f>
        <v xml:space="preserve">R1 </v>
      </c>
      <c r="O517" s="1">
        <f>IFERROR(VLOOKUP(Tableau5[[#This Row],[Numéro]],Tableau3Bandes[],4,0),"")</f>
        <v>1</v>
      </c>
      <c r="P517" s="1">
        <f>IFERROR(VLOOKUP(Tableau5[[#This Row],[Numéro]],Tableau3Bandes[],5,0),"")</f>
        <v>0.32700000000000001</v>
      </c>
      <c r="Q517" s="1">
        <f>IFERROR(VLOOKUP(Tableau5[[#This Row],[Numéro]],Tableau3Bandes[],6,0),"")</f>
        <v>0.28100000000000003</v>
      </c>
      <c r="R517" s="1">
        <f>IFERROR(VLOOKUP(Tableau5[[#This Row],[Numéro]],Tableau3Bandes[],7,0),"")</f>
        <v>2015</v>
      </c>
      <c r="S517" s="28" t="str">
        <f>IFERROR(VLOOKUP(Tableau5[[#This Row],[Numéro]],TableauClass2025[],3,0),"")</f>
        <v/>
      </c>
      <c r="T517" s="27" t="str">
        <f>IFERROR(VLOOKUP(Tableau5[[#This Row],[Numéro]],TableauCadre[],3,0),"")</f>
        <v/>
      </c>
      <c r="U517" s="1" t="str">
        <f>IFERROR(VLOOKUP(Tableau5[[#This Row],[Numéro]],TableauCadre[],4,0),"")</f>
        <v/>
      </c>
      <c r="V517" s="1" t="str">
        <f>IFERROR(VLOOKUP(Tableau5[[#This Row],[Numéro]],TableauCadre[],5,0),"")</f>
        <v/>
      </c>
      <c r="W517" s="1" t="str">
        <f>IFERROR(VLOOKUP(Tableau5[[#This Row],[Numéro]],TableauCadre[],6,0),"")</f>
        <v/>
      </c>
      <c r="X517" s="28" t="str">
        <f>IFERROR(VLOOKUP(Tableau5[[#This Row],[Numéro]],TableauCadre[],7,0),"")</f>
        <v/>
      </c>
    </row>
    <row r="518" spans="1:24" hidden="1" x14ac:dyDescent="0.25">
      <c r="A518" s="1" t="str">
        <f>IF(double!T515=0,"",double!T515)</f>
        <v>175831 W</v>
      </c>
      <c r="B518" s="1" t="str">
        <f>IF(Tableau5[[#This Row],[Numéro]]="","",double!U515)</f>
        <v>HIDOUIN PASCAL</v>
      </c>
      <c r="C518" s="23" t="str">
        <f>double!V515</f>
        <v>01016 – B.C. HAGUENAU</v>
      </c>
      <c r="D518" s="27" t="str">
        <f>IFERROR(VLOOKUP(Tableau5[[#This Row],[Numéro]],TableauLibre[],3,0),"")</f>
        <v>R2</v>
      </c>
      <c r="E518" s="1">
        <f>IFERROR(VLOOKUP(Tableau5[[#This Row],[Numéro]],TableauLibre[],4,0),"")</f>
        <v>1</v>
      </c>
      <c r="F518" s="1">
        <f>IFERROR(VLOOKUP(Tableau5[[#This Row],[Numéro]],TableauLibre[],5,0),"")</f>
        <v>2.94</v>
      </c>
      <c r="G518" s="1">
        <f>IFERROR(VLOOKUP(Tableau5[[#This Row],[Numéro]],TableauLibre[],6,0),"")</f>
        <v>2.35</v>
      </c>
      <c r="H518" s="28">
        <f>IFERROR(VLOOKUP(Tableau5[[#This Row],[Numéro]],TableauLibre[],7,0),"")</f>
        <v>2025</v>
      </c>
      <c r="I518" s="27" t="str">
        <f>IFERROR(VLOOKUP(Tableau5[[#This Row],[Numéro]],TableauBande[],3,0),"")</f>
        <v xml:space="preserve">R1 </v>
      </c>
      <c r="J518" s="1">
        <f>IFERROR(VLOOKUP(Tableau5[[#This Row],[Numéro]],TableauBande[],4,0),"")</f>
        <v>1</v>
      </c>
      <c r="K518" s="1">
        <f>IFERROR(VLOOKUP(Tableau5[[#This Row],[Numéro]],TableauBande[],5,0),"")</f>
        <v>1.44</v>
      </c>
      <c r="L518" s="1">
        <f>IFERROR(VLOOKUP(Tableau5[[#This Row],[Numéro]],TableauBande[],6,0),"")</f>
        <v>1.28</v>
      </c>
      <c r="M518" s="28">
        <f>IFERROR(VLOOKUP(Tableau5[[#This Row],[Numéro]],TableauBande[],7,0),"")</f>
        <v>2025</v>
      </c>
      <c r="N518" s="1" t="str">
        <f>IFERROR(VLOOKUP(Tableau5[[#This Row],[Numéro]],Tableau3Bandes[],3,0),"")</f>
        <v>N3</v>
      </c>
      <c r="O518" s="1">
        <f>IFERROR(VLOOKUP(Tableau5[[#This Row],[Numéro]],Tableau3Bandes[],4,0),"")</f>
        <v>1</v>
      </c>
      <c r="P518" s="1">
        <f>IFERROR(VLOOKUP(Tableau5[[#This Row],[Numéro]],Tableau3Bandes[],5,0),"")</f>
        <v>0.501</v>
      </c>
      <c r="Q518" s="1">
        <f>IFERROR(VLOOKUP(Tableau5[[#This Row],[Numéro]],Tableau3Bandes[],6,0),"")</f>
        <v>0.43099999999999999</v>
      </c>
      <c r="R518" s="1">
        <f>IFERROR(VLOOKUP(Tableau5[[#This Row],[Numéro]],Tableau3Bandes[],7,0),"")</f>
        <v>2025</v>
      </c>
      <c r="S518" s="28">
        <f>IFERROR(VLOOKUP(Tableau5[[#This Row],[Numéro]],TableauClass2025[],3,0),"")</f>
        <v>356</v>
      </c>
      <c r="T518" s="27" t="str">
        <f>IFERROR(VLOOKUP(Tableau5[[#This Row],[Numéro]],TableauCadre[],3,0),"")</f>
        <v/>
      </c>
      <c r="U518" s="1" t="str">
        <f>IFERROR(VLOOKUP(Tableau5[[#This Row],[Numéro]],TableauCadre[],4,0),"")</f>
        <v/>
      </c>
      <c r="V518" s="1" t="str">
        <f>IFERROR(VLOOKUP(Tableau5[[#This Row],[Numéro]],TableauCadre[],5,0),"")</f>
        <v/>
      </c>
      <c r="W518" s="1" t="str">
        <f>IFERROR(VLOOKUP(Tableau5[[#This Row],[Numéro]],TableauCadre[],6,0),"")</f>
        <v/>
      </c>
      <c r="X518" s="28" t="str">
        <f>IFERROR(VLOOKUP(Tableau5[[#This Row],[Numéro]],TableauCadre[],7,0),"")</f>
        <v/>
      </c>
    </row>
    <row r="519" spans="1:24" hidden="1" x14ac:dyDescent="0.25">
      <c r="A519" s="1" t="str">
        <f>IF(double!T516=0,"",double!T516)</f>
        <v>102723 X</v>
      </c>
      <c r="B519" s="1" t="str">
        <f>IF(Tableau5[[#This Row],[Numéro]]="","",double!U516)</f>
        <v>HILAIRE MICHEL</v>
      </c>
      <c r="C519" s="23" t="str">
        <f>double!V516</f>
        <v>11011 – BILLARD CLUB LONGWY</v>
      </c>
      <c r="D519" s="27" t="str">
        <f>IFERROR(VLOOKUP(Tableau5[[#This Row],[Numéro]],TableauLibre[],3,0),"")</f>
        <v>R2</v>
      </c>
      <c r="E519" s="1">
        <f>IFERROR(VLOOKUP(Tableau5[[#This Row],[Numéro]],TableauLibre[],4,0),"")</f>
        <v>1</v>
      </c>
      <c r="F519" s="1">
        <f>IFERROR(VLOOKUP(Tableau5[[#This Row],[Numéro]],TableauLibre[],5,0),"")</f>
        <v>2.31</v>
      </c>
      <c r="G519" s="1">
        <f>IFERROR(VLOOKUP(Tableau5[[#This Row],[Numéro]],TableauLibre[],6,0),"")</f>
        <v>1.85</v>
      </c>
      <c r="H519" s="28">
        <f>IFERROR(VLOOKUP(Tableau5[[#This Row],[Numéro]],TableauLibre[],7,0),"")</f>
        <v>2010</v>
      </c>
      <c r="I519" s="27" t="str">
        <f>IFERROR(VLOOKUP(Tableau5[[#This Row],[Numéro]],TableauBande[],3,0),"")</f>
        <v/>
      </c>
      <c r="J519" s="1" t="str">
        <f>IFERROR(VLOOKUP(Tableau5[[#This Row],[Numéro]],TableauBande[],4,0),"")</f>
        <v/>
      </c>
      <c r="K519" s="1" t="str">
        <f>IFERROR(VLOOKUP(Tableau5[[#This Row],[Numéro]],TableauBande[],5,0),"")</f>
        <v/>
      </c>
      <c r="L519" s="1" t="str">
        <f>IFERROR(VLOOKUP(Tableau5[[#This Row],[Numéro]],TableauBande[],6,0),"")</f>
        <v/>
      </c>
      <c r="M519" s="28" t="str">
        <f>IFERROR(VLOOKUP(Tableau5[[#This Row],[Numéro]],TableauBande[],7,0),"")</f>
        <v/>
      </c>
      <c r="N519" s="1" t="str">
        <f>IFERROR(VLOOKUP(Tableau5[[#This Row],[Numéro]],Tableau3Bandes[],3,0),"")</f>
        <v/>
      </c>
      <c r="O519" s="1" t="str">
        <f>IFERROR(VLOOKUP(Tableau5[[#This Row],[Numéro]],Tableau3Bandes[],4,0),"")</f>
        <v/>
      </c>
      <c r="P519" s="1" t="str">
        <f>IFERROR(VLOOKUP(Tableau5[[#This Row],[Numéro]],Tableau3Bandes[],5,0),"")</f>
        <v/>
      </c>
      <c r="Q519" s="1" t="str">
        <f>IFERROR(VLOOKUP(Tableau5[[#This Row],[Numéro]],Tableau3Bandes[],6,0),"")</f>
        <v/>
      </c>
      <c r="R519" s="1" t="str">
        <f>IFERROR(VLOOKUP(Tableau5[[#This Row],[Numéro]],Tableau3Bandes[],7,0),"")</f>
        <v/>
      </c>
      <c r="S519" s="28" t="str">
        <f>IFERROR(VLOOKUP(Tableau5[[#This Row],[Numéro]],TableauClass2025[],3,0),"")</f>
        <v/>
      </c>
      <c r="T519" s="27" t="str">
        <f>IFERROR(VLOOKUP(Tableau5[[#This Row],[Numéro]],TableauCadre[],3,0),"")</f>
        <v/>
      </c>
      <c r="U519" s="1" t="str">
        <f>IFERROR(VLOOKUP(Tableau5[[#This Row],[Numéro]],TableauCadre[],4,0),"")</f>
        <v/>
      </c>
      <c r="V519" s="1" t="str">
        <f>IFERROR(VLOOKUP(Tableau5[[#This Row],[Numéro]],TableauCadre[],5,0),"")</f>
        <v/>
      </c>
      <c r="W519" s="1" t="str">
        <f>IFERROR(VLOOKUP(Tableau5[[#This Row],[Numéro]],TableauCadre[],6,0),"")</f>
        <v/>
      </c>
      <c r="X519" s="28" t="str">
        <f>IFERROR(VLOOKUP(Tableau5[[#This Row],[Numéro]],TableauCadre[],7,0),"")</f>
        <v/>
      </c>
    </row>
    <row r="520" spans="1:24" hidden="1" x14ac:dyDescent="0.25">
      <c r="A520" s="1" t="str">
        <f>IF(double!T517=0,"",double!T517)</f>
        <v>145701 X</v>
      </c>
      <c r="B520" s="1" t="str">
        <f>IF(Tableau5[[#This Row],[Numéro]]="","",double!U517)</f>
        <v>HILARIO ANTOINE</v>
      </c>
      <c r="C520" s="23" t="str">
        <f>double!V517</f>
        <v>01010 – B.C. LINGOLSHEIM</v>
      </c>
      <c r="D520" s="27" t="str">
        <f>IFERROR(VLOOKUP(Tableau5[[#This Row],[Numéro]],TableauLibre[],3,0),"")</f>
        <v>R4</v>
      </c>
      <c r="E520" s="1">
        <f>IFERROR(VLOOKUP(Tableau5[[#This Row],[Numéro]],TableauLibre[],4,0),"")</f>
        <v>1</v>
      </c>
      <c r="F520" s="1">
        <f>IFERROR(VLOOKUP(Tableau5[[#This Row],[Numéro]],TableauLibre[],5,0),"")</f>
        <v>1.05</v>
      </c>
      <c r="G520" s="1">
        <f>IFERROR(VLOOKUP(Tableau5[[#This Row],[Numéro]],TableauLibre[],6,0),"")</f>
        <v>0.84</v>
      </c>
      <c r="H520" s="28">
        <f>IFERROR(VLOOKUP(Tableau5[[#This Row],[Numéro]],TableauLibre[],7,0),"")</f>
        <v>2013</v>
      </c>
      <c r="I520" s="27" t="str">
        <f>IFERROR(VLOOKUP(Tableau5[[#This Row],[Numéro]],TableauBande[],3,0),"")</f>
        <v/>
      </c>
      <c r="J520" s="1" t="str">
        <f>IFERROR(VLOOKUP(Tableau5[[#This Row],[Numéro]],TableauBande[],4,0),"")</f>
        <v/>
      </c>
      <c r="K520" s="1" t="str">
        <f>IFERROR(VLOOKUP(Tableau5[[#This Row],[Numéro]],TableauBande[],5,0),"")</f>
        <v/>
      </c>
      <c r="L520" s="1" t="str">
        <f>IFERROR(VLOOKUP(Tableau5[[#This Row],[Numéro]],TableauBande[],6,0),"")</f>
        <v/>
      </c>
      <c r="M520" s="28" t="str">
        <f>IFERROR(VLOOKUP(Tableau5[[#This Row],[Numéro]],TableauBande[],7,0),"")</f>
        <v/>
      </c>
      <c r="N520" s="1" t="str">
        <f>IFERROR(VLOOKUP(Tableau5[[#This Row],[Numéro]],Tableau3Bandes[],3,0),"")</f>
        <v/>
      </c>
      <c r="O520" s="1" t="str">
        <f>IFERROR(VLOOKUP(Tableau5[[#This Row],[Numéro]],Tableau3Bandes[],4,0),"")</f>
        <v/>
      </c>
      <c r="P520" s="1" t="str">
        <f>IFERROR(VLOOKUP(Tableau5[[#This Row],[Numéro]],Tableau3Bandes[],5,0),"")</f>
        <v/>
      </c>
      <c r="Q520" s="1" t="str">
        <f>IFERROR(VLOOKUP(Tableau5[[#This Row],[Numéro]],Tableau3Bandes[],6,0),"")</f>
        <v/>
      </c>
      <c r="R520" s="1" t="str">
        <f>IFERROR(VLOOKUP(Tableau5[[#This Row],[Numéro]],Tableau3Bandes[],7,0),"")</f>
        <v/>
      </c>
      <c r="S520" s="28" t="str">
        <f>IFERROR(VLOOKUP(Tableau5[[#This Row],[Numéro]],TableauClass2025[],3,0),"")</f>
        <v/>
      </c>
      <c r="T520" s="27" t="str">
        <f>IFERROR(VLOOKUP(Tableau5[[#This Row],[Numéro]],TableauCadre[],3,0),"")</f>
        <v/>
      </c>
      <c r="U520" s="1" t="str">
        <f>IFERROR(VLOOKUP(Tableau5[[#This Row],[Numéro]],TableauCadre[],4,0),"")</f>
        <v/>
      </c>
      <c r="V520" s="1" t="str">
        <f>IFERROR(VLOOKUP(Tableau5[[#This Row],[Numéro]],TableauCadre[],5,0),"")</f>
        <v/>
      </c>
      <c r="W520" s="1" t="str">
        <f>IFERROR(VLOOKUP(Tableau5[[#This Row],[Numéro]],TableauCadre[],6,0),"")</f>
        <v/>
      </c>
      <c r="X520" s="28" t="str">
        <f>IFERROR(VLOOKUP(Tableau5[[#This Row],[Numéro]],TableauCadre[],7,0),"")</f>
        <v/>
      </c>
    </row>
    <row r="521" spans="1:24" hidden="1" x14ac:dyDescent="0.25">
      <c r="A521" s="1" t="str">
        <f>IF(double!T518=0,"",double!T518)</f>
        <v>160097 T</v>
      </c>
      <c r="B521" s="1" t="str">
        <f>IF(Tableau5[[#This Row],[Numéro]]="","",double!U518)</f>
        <v>HISEL GEORGES</v>
      </c>
      <c r="C521" s="23" t="str">
        <f>double!V518</f>
        <v>05035 – ROMILLY SPORT 10 SECTION BILLARD</v>
      </c>
      <c r="D521" s="27" t="str">
        <f>IFERROR(VLOOKUP(Tableau5[[#This Row],[Numéro]],TableauLibre[],3,0),"")</f>
        <v>R4</v>
      </c>
      <c r="E521" s="1">
        <f>IFERROR(VLOOKUP(Tableau5[[#This Row],[Numéro]],TableauLibre[],4,0),"")</f>
        <v>1</v>
      </c>
      <c r="F521" s="1">
        <f>IFERROR(VLOOKUP(Tableau5[[#This Row],[Numéro]],TableauLibre[],5,0),"")</f>
        <v>0.85</v>
      </c>
      <c r="G521" s="1">
        <f>IFERROR(VLOOKUP(Tableau5[[#This Row],[Numéro]],TableauLibre[],6,0),"")</f>
        <v>0.68</v>
      </c>
      <c r="H521" s="28">
        <f>IFERROR(VLOOKUP(Tableau5[[#This Row],[Numéro]],TableauLibre[],7,0),"")</f>
        <v>2024</v>
      </c>
      <c r="I521" s="27" t="str">
        <f>IFERROR(VLOOKUP(Tableau5[[#This Row],[Numéro]],TableauBande[],3,0),"")</f>
        <v>R2</v>
      </c>
      <c r="J521" s="1">
        <f>IFERROR(VLOOKUP(Tableau5[[#This Row],[Numéro]],TableauBande[],4,0),"")</f>
        <v>1</v>
      </c>
      <c r="K521" s="1">
        <f>IFERROR(VLOOKUP(Tableau5[[#This Row],[Numéro]],TableauBande[],5,0),"")</f>
        <v>0.6</v>
      </c>
      <c r="L521" s="1">
        <f>IFERROR(VLOOKUP(Tableau5[[#This Row],[Numéro]],TableauBande[],6,0),"")</f>
        <v>0.53</v>
      </c>
      <c r="M521" s="28">
        <f>IFERROR(VLOOKUP(Tableau5[[#This Row],[Numéro]],TableauBande[],7,0),"")</f>
        <v>2025</v>
      </c>
      <c r="N521" s="1" t="str">
        <f>IFERROR(VLOOKUP(Tableau5[[#This Row],[Numéro]],Tableau3Bandes[],3,0),"")</f>
        <v/>
      </c>
      <c r="O521" s="1" t="str">
        <f>IFERROR(VLOOKUP(Tableau5[[#This Row],[Numéro]],Tableau3Bandes[],4,0),"")</f>
        <v/>
      </c>
      <c r="P521" s="1" t="str">
        <f>IFERROR(VLOOKUP(Tableau5[[#This Row],[Numéro]],Tableau3Bandes[],5,0),"")</f>
        <v/>
      </c>
      <c r="Q521" s="1" t="str">
        <f>IFERROR(VLOOKUP(Tableau5[[#This Row],[Numéro]],Tableau3Bandes[],6,0),"")</f>
        <v/>
      </c>
      <c r="R521" s="1" t="str">
        <f>IFERROR(VLOOKUP(Tableau5[[#This Row],[Numéro]],Tableau3Bandes[],7,0),"")</f>
        <v/>
      </c>
      <c r="S521" s="28" t="str">
        <f>IFERROR(VLOOKUP(Tableau5[[#This Row],[Numéro]],TableauClass2025[],3,0),"")</f>
        <v/>
      </c>
      <c r="T521" s="27" t="str">
        <f>IFERROR(VLOOKUP(Tableau5[[#This Row],[Numéro]],TableauCadre[],3,0),"")</f>
        <v/>
      </c>
      <c r="U521" s="1" t="str">
        <f>IFERROR(VLOOKUP(Tableau5[[#This Row],[Numéro]],TableauCadre[],4,0),"")</f>
        <v/>
      </c>
      <c r="V521" s="1" t="str">
        <f>IFERROR(VLOOKUP(Tableau5[[#This Row],[Numéro]],TableauCadre[],5,0),"")</f>
        <v/>
      </c>
      <c r="W521" s="1" t="str">
        <f>IFERROR(VLOOKUP(Tableau5[[#This Row],[Numéro]],TableauCadre[],6,0),"")</f>
        <v/>
      </c>
      <c r="X521" s="28" t="str">
        <f>IFERROR(VLOOKUP(Tableau5[[#This Row],[Numéro]],TableauCadre[],7,0),"")</f>
        <v/>
      </c>
    </row>
    <row r="522" spans="1:24" hidden="1" x14ac:dyDescent="0.25">
      <c r="A522" s="1" t="str">
        <f>IF(double!T519=0,"",double!T519)</f>
        <v>023214 W</v>
      </c>
      <c r="B522" s="1" t="str">
        <f>IF(Tableau5[[#This Row],[Numéro]]="","",double!U519)</f>
        <v>HLUSZKO DENIS</v>
      </c>
      <c r="C522" s="23" t="str">
        <f>double!V519</f>
        <v>01027 – B.C. GUEBWILLER</v>
      </c>
      <c r="D522" s="27" t="str">
        <f>IFERROR(VLOOKUP(Tableau5[[#This Row],[Numéro]],TableauLibre[],3,0),"")</f>
        <v>R2</v>
      </c>
      <c r="E522" s="1">
        <f>IFERROR(VLOOKUP(Tableau5[[#This Row],[Numéro]],TableauLibre[],4,0),"")</f>
        <v>1</v>
      </c>
      <c r="F522" s="1">
        <f>IFERROR(VLOOKUP(Tableau5[[#This Row],[Numéro]],TableauLibre[],5,0),"")</f>
        <v>3.42</v>
      </c>
      <c r="G522" s="1">
        <f>IFERROR(VLOOKUP(Tableau5[[#This Row],[Numéro]],TableauLibre[],6,0),"")</f>
        <v>2.73</v>
      </c>
      <c r="H522" s="28">
        <f>IFERROR(VLOOKUP(Tableau5[[#This Row],[Numéro]],TableauLibre[],7,0),"")</f>
        <v>2010</v>
      </c>
      <c r="I522" s="27" t="str">
        <f>IFERROR(VLOOKUP(Tableau5[[#This Row],[Numéro]],TableauBande[],3,0),"")</f>
        <v xml:space="preserve">R2 </v>
      </c>
      <c r="J522" s="1">
        <f>IFERROR(VLOOKUP(Tableau5[[#This Row],[Numéro]],TableauBande[],4,0),"")</f>
        <v>1</v>
      </c>
      <c r="K522" s="1">
        <f>IFERROR(VLOOKUP(Tableau5[[#This Row],[Numéro]],TableauBande[],5,0),"")</f>
        <v>1.08</v>
      </c>
      <c r="L522" s="1">
        <f>IFERROR(VLOOKUP(Tableau5[[#This Row],[Numéro]],TableauBande[],6,0),"")</f>
        <v>0.96</v>
      </c>
      <c r="M522" s="28">
        <f>IFERROR(VLOOKUP(Tableau5[[#This Row],[Numéro]],TableauBande[],7,0),"")</f>
        <v>2024</v>
      </c>
      <c r="N522" s="1" t="str">
        <f>IFERROR(VLOOKUP(Tableau5[[#This Row],[Numéro]],Tableau3Bandes[],3,0),"")</f>
        <v xml:space="preserve">N3 </v>
      </c>
      <c r="O522" s="1">
        <f>IFERROR(VLOOKUP(Tableau5[[#This Row],[Numéro]],Tableau3Bandes[],4,0),"")</f>
        <v>1</v>
      </c>
      <c r="P522" s="1">
        <f>IFERROR(VLOOKUP(Tableau5[[#This Row],[Numéro]],Tableau3Bandes[],5,0),"")</f>
        <v>0.40300000000000002</v>
      </c>
      <c r="Q522" s="1">
        <f>IFERROR(VLOOKUP(Tableau5[[#This Row],[Numéro]],Tableau3Bandes[],6,0),"")</f>
        <v>0.34599999999999997</v>
      </c>
      <c r="R522" s="1">
        <f>IFERROR(VLOOKUP(Tableau5[[#This Row],[Numéro]],Tableau3Bandes[],7,0),"")</f>
        <v>2024</v>
      </c>
      <c r="S522" s="28" t="str">
        <f>IFERROR(VLOOKUP(Tableau5[[#This Row],[Numéro]],TableauClass2025[],3,0),"")</f>
        <v/>
      </c>
      <c r="T522" s="27" t="str">
        <f>IFERROR(VLOOKUP(Tableau5[[#This Row],[Numéro]],TableauCadre[],3,0),"")</f>
        <v/>
      </c>
      <c r="U522" s="1" t="str">
        <f>IFERROR(VLOOKUP(Tableau5[[#This Row],[Numéro]],TableauCadre[],4,0),"")</f>
        <v/>
      </c>
      <c r="V522" s="1" t="str">
        <f>IFERROR(VLOOKUP(Tableau5[[#This Row],[Numéro]],TableauCadre[],5,0),"")</f>
        <v/>
      </c>
      <c r="W522" s="1" t="str">
        <f>IFERROR(VLOOKUP(Tableau5[[#This Row],[Numéro]],TableauCadre[],6,0),"")</f>
        <v/>
      </c>
      <c r="X522" s="28" t="str">
        <f>IFERROR(VLOOKUP(Tableau5[[#This Row],[Numéro]],TableauCadre[],7,0),"")</f>
        <v/>
      </c>
    </row>
    <row r="523" spans="1:24" hidden="1" x14ac:dyDescent="0.25">
      <c r="A523" s="1" t="str">
        <f>IF(double!T520=0,"",double!T520)</f>
        <v>015299 L</v>
      </c>
      <c r="B523" s="1" t="str">
        <f>IF(Tableau5[[#This Row],[Numéro]]="","",double!U520)</f>
        <v>HOBIGAND GUY</v>
      </c>
      <c r="C523" s="23" t="str">
        <f>double!V520</f>
        <v>11042 – BILLARD CLUB STEPHANOIS</v>
      </c>
      <c r="D523" s="27" t="str">
        <f>IFERROR(VLOOKUP(Tableau5[[#This Row],[Numéro]],TableauLibre[],3,0),"")</f>
        <v>R4</v>
      </c>
      <c r="E523" s="1">
        <f>IFERROR(VLOOKUP(Tableau5[[#This Row],[Numéro]],TableauLibre[],4,0),"")</f>
        <v>1</v>
      </c>
      <c r="F523" s="1">
        <f>IFERROR(VLOOKUP(Tableau5[[#This Row],[Numéro]],TableauLibre[],5,0),"")</f>
        <v>0.94</v>
      </c>
      <c r="G523" s="1">
        <f>IFERROR(VLOOKUP(Tableau5[[#This Row],[Numéro]],TableauLibre[],6,0),"")</f>
        <v>0.75</v>
      </c>
      <c r="H523" s="28">
        <f>IFERROR(VLOOKUP(Tableau5[[#This Row],[Numéro]],TableauLibre[],7,0),"")</f>
        <v>2016</v>
      </c>
      <c r="I523" s="27" t="str">
        <f>IFERROR(VLOOKUP(Tableau5[[#This Row],[Numéro]],TableauBande[],3,0),"")</f>
        <v>R2</v>
      </c>
      <c r="J523" s="1">
        <f>IFERROR(VLOOKUP(Tableau5[[#This Row],[Numéro]],TableauBande[],4,0),"")</f>
        <v>1</v>
      </c>
      <c r="K523" s="1">
        <f>IFERROR(VLOOKUP(Tableau5[[#This Row],[Numéro]],TableauBande[],5,0),"")</f>
        <v>0.64</v>
      </c>
      <c r="L523" s="1">
        <f>IFERROR(VLOOKUP(Tableau5[[#This Row],[Numéro]],TableauBande[],6,0),"")</f>
        <v>0.56999999999999995</v>
      </c>
      <c r="M523" s="28">
        <f>IFERROR(VLOOKUP(Tableau5[[#This Row],[Numéro]],TableauBande[],7,0),"")</f>
        <v>2015</v>
      </c>
      <c r="N523" s="1" t="str">
        <f>IFERROR(VLOOKUP(Tableau5[[#This Row],[Numéro]],Tableau3Bandes[],3,0),"")</f>
        <v>R2</v>
      </c>
      <c r="O523" s="1">
        <f>IFERROR(VLOOKUP(Tableau5[[#This Row],[Numéro]],Tableau3Bandes[],4,0),"")</f>
        <v>1</v>
      </c>
      <c r="P523" s="1">
        <f>IFERROR(VLOOKUP(Tableau5[[#This Row],[Numéro]],Tableau3Bandes[],5,0),"")</f>
        <v>0.191</v>
      </c>
      <c r="Q523" s="1">
        <f>IFERROR(VLOOKUP(Tableau5[[#This Row],[Numéro]],Tableau3Bandes[],6,0),"")</f>
        <v>0.16400000000000001</v>
      </c>
      <c r="R523" s="1">
        <f>IFERROR(VLOOKUP(Tableau5[[#This Row],[Numéro]],Tableau3Bandes[],7,0),"")</f>
        <v>2012</v>
      </c>
      <c r="S523" s="28" t="str">
        <f>IFERROR(VLOOKUP(Tableau5[[#This Row],[Numéro]],TableauClass2025[],3,0),"")</f>
        <v/>
      </c>
      <c r="T523" s="27" t="str">
        <f>IFERROR(VLOOKUP(Tableau5[[#This Row],[Numéro]],TableauCadre[],3,0),"")</f>
        <v/>
      </c>
      <c r="U523" s="1" t="str">
        <f>IFERROR(VLOOKUP(Tableau5[[#This Row],[Numéro]],TableauCadre[],4,0),"")</f>
        <v/>
      </c>
      <c r="V523" s="1" t="str">
        <f>IFERROR(VLOOKUP(Tableau5[[#This Row],[Numéro]],TableauCadre[],5,0),"")</f>
        <v/>
      </c>
      <c r="W523" s="1" t="str">
        <f>IFERROR(VLOOKUP(Tableau5[[#This Row],[Numéro]],TableauCadre[],6,0),"")</f>
        <v/>
      </c>
      <c r="X523" s="28" t="str">
        <f>IFERROR(VLOOKUP(Tableau5[[#This Row],[Numéro]],TableauCadre[],7,0),"")</f>
        <v/>
      </c>
    </row>
    <row r="524" spans="1:24" x14ac:dyDescent="0.25">
      <c r="A524" s="1" t="str">
        <f>IF(double!T431=0,"",double!T431)</f>
        <v>112383 L</v>
      </c>
      <c r="B524" s="1" t="str">
        <f>IF(Tableau5[[#This Row],[Numéro]]="","",double!U431)</f>
        <v>GOBILLOT ANTHONY</v>
      </c>
      <c r="C524" s="23" t="str">
        <f>double!V431</f>
        <v>11035 – C.B. SARREGUEMINES</v>
      </c>
      <c r="D524" s="27" t="str">
        <f>IFERROR(VLOOKUP(Tableau5[[#This Row],[Numéro]],TableauLibre[],3,0),"")</f>
        <v>R2</v>
      </c>
      <c r="E524" s="1">
        <f>IFERROR(VLOOKUP(Tableau5[[#This Row],[Numéro]],TableauLibre[],4,0),"")</f>
        <v>1</v>
      </c>
      <c r="F524" s="1">
        <f>IFERROR(VLOOKUP(Tableau5[[#This Row],[Numéro]],TableauLibre[],5,0),"")</f>
        <v>2.54</v>
      </c>
      <c r="G524" s="1">
        <f>IFERROR(VLOOKUP(Tableau5[[#This Row],[Numéro]],TableauLibre[],6,0),"")</f>
        <v>2.0299999999999998</v>
      </c>
      <c r="H524" s="28">
        <f>IFERROR(VLOOKUP(Tableau5[[#This Row],[Numéro]],TableauLibre[],7,0),"")</f>
        <v>2008</v>
      </c>
      <c r="I524" s="27" t="str">
        <f>IFERROR(VLOOKUP(Tableau5[[#This Row],[Numéro]],TableauBande[],3,0),"")</f>
        <v>R1</v>
      </c>
      <c r="J524" s="1">
        <f>IFERROR(VLOOKUP(Tableau5[[#This Row],[Numéro]],TableauBande[],4,0),"")</f>
        <v>1</v>
      </c>
      <c r="K524" s="1">
        <f>IFERROR(VLOOKUP(Tableau5[[#This Row],[Numéro]],TableauBande[],5,0),"")</f>
        <v>1.36</v>
      </c>
      <c r="L524" s="1">
        <f>IFERROR(VLOOKUP(Tableau5[[#This Row],[Numéro]],TableauBande[],6,0),"")</f>
        <v>1.21</v>
      </c>
      <c r="M524" s="28">
        <f>IFERROR(VLOOKUP(Tableau5[[#This Row],[Numéro]],TableauBande[],7,0),"")</f>
        <v>2025</v>
      </c>
      <c r="N524" s="1" t="str">
        <f>IFERROR(VLOOKUP(Tableau5[[#This Row],[Numéro]],Tableau3Bandes[],3,0),"")</f>
        <v xml:space="preserve">R1 </v>
      </c>
      <c r="O524" s="1">
        <f>IFERROR(VLOOKUP(Tableau5[[#This Row],[Numéro]],Tableau3Bandes[],4,0),"")</f>
        <v>1</v>
      </c>
      <c r="P524" s="1">
        <f>IFERROR(VLOOKUP(Tableau5[[#This Row],[Numéro]],Tableau3Bandes[],5,0),"")</f>
        <v>0.35199999999999998</v>
      </c>
      <c r="Q524" s="1">
        <f>IFERROR(VLOOKUP(Tableau5[[#This Row],[Numéro]],Tableau3Bandes[],6,0),"")</f>
        <v>0.30199999999999999</v>
      </c>
      <c r="R524" s="1">
        <f>IFERROR(VLOOKUP(Tableau5[[#This Row],[Numéro]],Tableau3Bandes[],7,0),"")</f>
        <v>2025</v>
      </c>
      <c r="S524" s="28">
        <f>IFERROR(VLOOKUP(Tableau5[[#This Row],[Numéro]],TableauClass2025[],3,0),"")</f>
        <v>303</v>
      </c>
      <c r="T524" s="27" t="str">
        <f>IFERROR(VLOOKUP(Tableau5[[#This Row],[Numéro]],TableauCadre[],3,0),"")</f>
        <v/>
      </c>
      <c r="U524" s="1" t="str">
        <f>IFERROR(VLOOKUP(Tableau5[[#This Row],[Numéro]],TableauCadre[],4,0),"")</f>
        <v/>
      </c>
      <c r="V524" s="1" t="str">
        <f>IFERROR(VLOOKUP(Tableau5[[#This Row],[Numéro]],TableauCadre[],5,0),"")</f>
        <v/>
      </c>
      <c r="W524" s="1" t="str">
        <f>IFERROR(VLOOKUP(Tableau5[[#This Row],[Numéro]],TableauCadre[],6,0),"")</f>
        <v/>
      </c>
      <c r="X524" s="28" t="str">
        <f>IFERROR(VLOOKUP(Tableau5[[#This Row],[Numéro]],TableauCadre[],7,0),"")</f>
        <v/>
      </c>
    </row>
    <row r="525" spans="1:24" hidden="1" x14ac:dyDescent="0.25">
      <c r="A525" s="1" t="str">
        <f>IF(double!T522=0,"",double!T522)</f>
        <v>117086 I</v>
      </c>
      <c r="B525" s="1" t="str">
        <f>IF(Tableau5[[#This Row],[Numéro]]="","",double!U522)</f>
        <v>HOEUILLARD CLAUDE</v>
      </c>
      <c r="C525" s="23" t="str">
        <f>double!V522</f>
        <v>05042 – ACAD.CHALONNAISE DE BILLARD</v>
      </c>
      <c r="D525" s="27" t="str">
        <f>IFERROR(VLOOKUP(Tableau5[[#This Row],[Numéro]],TableauLibre[],3,0),"")</f>
        <v>R3</v>
      </c>
      <c r="E525" s="1">
        <f>IFERROR(VLOOKUP(Tableau5[[#This Row],[Numéro]],TableauLibre[],4,0),"")</f>
        <v>1</v>
      </c>
      <c r="F525" s="1">
        <f>IFERROR(VLOOKUP(Tableau5[[#This Row],[Numéro]],TableauLibre[],5,0),"")</f>
        <v>1.62</v>
      </c>
      <c r="G525" s="1">
        <f>IFERROR(VLOOKUP(Tableau5[[#This Row],[Numéro]],TableauLibre[],6,0),"")</f>
        <v>1.29</v>
      </c>
      <c r="H525" s="28">
        <f>IFERROR(VLOOKUP(Tableau5[[#This Row],[Numéro]],TableauLibre[],7,0),"")</f>
        <v>2013</v>
      </c>
      <c r="I525" s="27" t="str">
        <f>IFERROR(VLOOKUP(Tableau5[[#This Row],[Numéro]],TableauBande[],3,0),"")</f>
        <v>R2</v>
      </c>
      <c r="J525" s="1">
        <f>IFERROR(VLOOKUP(Tableau5[[#This Row],[Numéro]],TableauBande[],4,0),"")</f>
        <v>1</v>
      </c>
      <c r="K525" s="1">
        <f>IFERROR(VLOOKUP(Tableau5[[#This Row],[Numéro]],TableauBande[],5,0),"")</f>
        <v>1</v>
      </c>
      <c r="L525" s="1">
        <f>IFERROR(VLOOKUP(Tableau5[[#This Row],[Numéro]],TableauBande[],6,0),"")</f>
        <v>0.89</v>
      </c>
      <c r="M525" s="28">
        <f>IFERROR(VLOOKUP(Tableau5[[#This Row],[Numéro]],TableauBande[],7,0),"")</f>
        <v>2014</v>
      </c>
      <c r="N525" s="1" t="str">
        <f>IFERROR(VLOOKUP(Tableau5[[#This Row],[Numéro]],Tableau3Bandes[],3,0),"")</f>
        <v/>
      </c>
      <c r="O525" s="1" t="str">
        <f>IFERROR(VLOOKUP(Tableau5[[#This Row],[Numéro]],Tableau3Bandes[],4,0),"")</f>
        <v/>
      </c>
      <c r="P525" s="1" t="str">
        <f>IFERROR(VLOOKUP(Tableau5[[#This Row],[Numéro]],Tableau3Bandes[],5,0),"")</f>
        <v/>
      </c>
      <c r="Q525" s="1" t="str">
        <f>IFERROR(VLOOKUP(Tableau5[[#This Row],[Numéro]],Tableau3Bandes[],6,0),"")</f>
        <v/>
      </c>
      <c r="R525" s="1" t="str">
        <f>IFERROR(VLOOKUP(Tableau5[[#This Row],[Numéro]],Tableau3Bandes[],7,0),"")</f>
        <v/>
      </c>
      <c r="S525" s="28" t="str">
        <f>IFERROR(VLOOKUP(Tableau5[[#This Row],[Numéro]],TableauClass2025[],3,0),"")</f>
        <v/>
      </c>
      <c r="T525" s="27" t="str">
        <f>IFERROR(VLOOKUP(Tableau5[[#This Row],[Numéro]],TableauCadre[],3,0),"")</f>
        <v/>
      </c>
      <c r="U525" s="1" t="str">
        <f>IFERROR(VLOOKUP(Tableau5[[#This Row],[Numéro]],TableauCadre[],4,0),"")</f>
        <v/>
      </c>
      <c r="V525" s="1" t="str">
        <f>IFERROR(VLOOKUP(Tableau5[[#This Row],[Numéro]],TableauCadre[],5,0),"")</f>
        <v/>
      </c>
      <c r="W525" s="1" t="str">
        <f>IFERROR(VLOOKUP(Tableau5[[#This Row],[Numéro]],TableauCadre[],6,0),"")</f>
        <v/>
      </c>
      <c r="X525" s="28" t="str">
        <f>IFERROR(VLOOKUP(Tableau5[[#This Row],[Numéro]],TableauCadre[],7,0),"")</f>
        <v/>
      </c>
    </row>
    <row r="526" spans="1:24" hidden="1" x14ac:dyDescent="0.25">
      <c r="A526" s="1" t="str">
        <f>IF(double!T523=0,"",double!T523)</f>
        <v>010102 O</v>
      </c>
      <c r="B526" s="1" t="str">
        <f>IF(Tableau5[[#This Row],[Numéro]]="","",double!U523)</f>
        <v>HOFERER JEAN BERNARD</v>
      </c>
      <c r="C526" s="23" t="str">
        <f>double!V523</f>
        <v>01041 – COLMAR BILLARD CLUB 71</v>
      </c>
      <c r="D526" s="27" t="str">
        <f>IFERROR(VLOOKUP(Tableau5[[#This Row],[Numéro]],TableauLibre[],3,0),"")</f>
        <v>R3</v>
      </c>
      <c r="E526" s="1">
        <f>IFERROR(VLOOKUP(Tableau5[[#This Row],[Numéro]],TableauLibre[],4,0),"")</f>
        <v>1</v>
      </c>
      <c r="F526" s="1">
        <f>IFERROR(VLOOKUP(Tableau5[[#This Row],[Numéro]],TableauLibre[],5,0),"")</f>
        <v>1.91</v>
      </c>
      <c r="G526" s="1">
        <f>IFERROR(VLOOKUP(Tableau5[[#This Row],[Numéro]],TableauLibre[],6,0),"")</f>
        <v>1.52</v>
      </c>
      <c r="H526" s="28">
        <f>IFERROR(VLOOKUP(Tableau5[[#This Row],[Numéro]],TableauLibre[],7,0),"")</f>
        <v>2019</v>
      </c>
      <c r="I526" s="27" t="str">
        <f>IFERROR(VLOOKUP(Tableau5[[#This Row],[Numéro]],TableauBande[],3,0),"")</f>
        <v/>
      </c>
      <c r="J526" s="1" t="str">
        <f>IFERROR(VLOOKUP(Tableau5[[#This Row],[Numéro]],TableauBande[],4,0),"")</f>
        <v/>
      </c>
      <c r="K526" s="1" t="str">
        <f>IFERROR(VLOOKUP(Tableau5[[#This Row],[Numéro]],TableauBande[],5,0),"")</f>
        <v/>
      </c>
      <c r="L526" s="1" t="str">
        <f>IFERROR(VLOOKUP(Tableau5[[#This Row],[Numéro]],TableauBande[],6,0),"")</f>
        <v/>
      </c>
      <c r="M526" s="28" t="str">
        <f>IFERROR(VLOOKUP(Tableau5[[#This Row],[Numéro]],TableauBande[],7,0),"")</f>
        <v/>
      </c>
      <c r="N526" s="1" t="str">
        <f>IFERROR(VLOOKUP(Tableau5[[#This Row],[Numéro]],Tableau3Bandes[],3,0),"")</f>
        <v/>
      </c>
      <c r="O526" s="1" t="str">
        <f>IFERROR(VLOOKUP(Tableau5[[#This Row],[Numéro]],Tableau3Bandes[],4,0),"")</f>
        <v/>
      </c>
      <c r="P526" s="1" t="str">
        <f>IFERROR(VLOOKUP(Tableau5[[#This Row],[Numéro]],Tableau3Bandes[],5,0),"")</f>
        <v/>
      </c>
      <c r="Q526" s="1" t="str">
        <f>IFERROR(VLOOKUP(Tableau5[[#This Row],[Numéro]],Tableau3Bandes[],6,0),"")</f>
        <v/>
      </c>
      <c r="R526" s="1" t="str">
        <f>IFERROR(VLOOKUP(Tableau5[[#This Row],[Numéro]],Tableau3Bandes[],7,0),"")</f>
        <v/>
      </c>
      <c r="S526" s="28" t="str">
        <f>IFERROR(VLOOKUP(Tableau5[[#This Row],[Numéro]],TableauClass2025[],3,0),"")</f>
        <v/>
      </c>
      <c r="T526" s="27" t="str">
        <f>IFERROR(VLOOKUP(Tableau5[[#This Row],[Numéro]],TableauCadre[],3,0),"")</f>
        <v/>
      </c>
      <c r="U526" s="1" t="str">
        <f>IFERROR(VLOOKUP(Tableau5[[#This Row],[Numéro]],TableauCadre[],4,0),"")</f>
        <v/>
      </c>
      <c r="V526" s="1" t="str">
        <f>IFERROR(VLOOKUP(Tableau5[[#This Row],[Numéro]],TableauCadre[],5,0),"")</f>
        <v/>
      </c>
      <c r="W526" s="1" t="str">
        <f>IFERROR(VLOOKUP(Tableau5[[#This Row],[Numéro]],TableauCadre[],6,0),"")</f>
        <v/>
      </c>
      <c r="X526" s="28" t="str">
        <f>IFERROR(VLOOKUP(Tableau5[[#This Row],[Numéro]],TableauCadre[],7,0),"")</f>
        <v/>
      </c>
    </row>
    <row r="527" spans="1:24" x14ac:dyDescent="0.25">
      <c r="A527" s="1" t="str">
        <f>IF(double!T439=0,"",double!T439)</f>
        <v>131687 X</v>
      </c>
      <c r="B527" s="1" t="str">
        <f>IF(Tableau5[[#This Row],[Numéro]]="","",double!U439)</f>
        <v>GOMEZ JOSE</v>
      </c>
      <c r="C527" s="23" t="str">
        <f>double!V439</f>
        <v>11005 – E.S. HAGONDANGE</v>
      </c>
      <c r="D527" s="27" t="str">
        <f>IFERROR(VLOOKUP(Tableau5[[#This Row],[Numéro]],TableauLibre[],3,0),"")</f>
        <v>R3</v>
      </c>
      <c r="E527" s="1">
        <f>IFERROR(VLOOKUP(Tableau5[[#This Row],[Numéro]],TableauLibre[],4,0),"")</f>
        <v>1</v>
      </c>
      <c r="F527" s="1">
        <f>IFERROR(VLOOKUP(Tableau5[[#This Row],[Numéro]],TableauLibre[],5,0),"")</f>
        <v>1.35</v>
      </c>
      <c r="G527" s="1">
        <f>IFERROR(VLOOKUP(Tableau5[[#This Row],[Numéro]],TableauLibre[],6,0),"")</f>
        <v>1.08</v>
      </c>
      <c r="H527" s="28">
        <f>IFERROR(VLOOKUP(Tableau5[[#This Row],[Numéro]],TableauLibre[],7,0),"")</f>
        <v>2025</v>
      </c>
      <c r="I527" s="27" t="str">
        <f>IFERROR(VLOOKUP(Tableau5[[#This Row],[Numéro]],TableauBande[],3,0),"")</f>
        <v>R2</v>
      </c>
      <c r="J527" s="1">
        <f>IFERROR(VLOOKUP(Tableau5[[#This Row],[Numéro]],TableauBande[],4,0),"")</f>
        <v>1</v>
      </c>
      <c r="K527" s="1">
        <f>IFERROR(VLOOKUP(Tableau5[[#This Row],[Numéro]],TableauBande[],5,0),"")</f>
        <v>0.79</v>
      </c>
      <c r="L527" s="1">
        <f>IFERROR(VLOOKUP(Tableau5[[#This Row],[Numéro]],TableauBande[],6,0),"")</f>
        <v>0.7</v>
      </c>
      <c r="M527" s="28">
        <f>IFERROR(VLOOKUP(Tableau5[[#This Row],[Numéro]],TableauBande[],7,0),"")</f>
        <v>2025</v>
      </c>
      <c r="N527" s="1" t="str">
        <f>IFERROR(VLOOKUP(Tableau5[[#This Row],[Numéro]],Tableau3Bandes[],3,0),"")</f>
        <v xml:space="preserve">R1 </v>
      </c>
      <c r="O527" s="1">
        <f>IFERROR(VLOOKUP(Tableau5[[#This Row],[Numéro]],Tableau3Bandes[],4,0),"")</f>
        <v>1</v>
      </c>
      <c r="P527" s="1">
        <f>IFERROR(VLOOKUP(Tableau5[[#This Row],[Numéro]],Tableau3Bandes[],5,0),"")</f>
        <v>0.253</v>
      </c>
      <c r="Q527" s="1">
        <f>IFERROR(VLOOKUP(Tableau5[[#This Row],[Numéro]],Tableau3Bandes[],6,0),"")</f>
        <v>0.218</v>
      </c>
      <c r="R527" s="1">
        <f>IFERROR(VLOOKUP(Tableau5[[#This Row],[Numéro]],Tableau3Bandes[],7,0),"")</f>
        <v>2025</v>
      </c>
      <c r="S527" s="28">
        <f>IFERROR(VLOOKUP(Tableau5[[#This Row],[Numéro]],TableauClass2025[],3,0),"")</f>
        <v>214</v>
      </c>
      <c r="T527" s="27" t="str">
        <f>IFERROR(VLOOKUP(Tableau5[[#This Row],[Numéro]],TableauCadre[],3,0),"")</f>
        <v/>
      </c>
      <c r="U527" s="1" t="str">
        <f>IFERROR(VLOOKUP(Tableau5[[#This Row],[Numéro]],TableauCadre[],4,0),"")</f>
        <v/>
      </c>
      <c r="V527" s="1" t="str">
        <f>IFERROR(VLOOKUP(Tableau5[[#This Row],[Numéro]],TableauCadre[],5,0),"")</f>
        <v/>
      </c>
      <c r="W527" s="1" t="str">
        <f>IFERROR(VLOOKUP(Tableau5[[#This Row],[Numéro]],TableauCadre[],6,0),"")</f>
        <v/>
      </c>
      <c r="X527" s="28" t="str">
        <f>IFERROR(VLOOKUP(Tableau5[[#This Row],[Numéro]],TableauCadre[],7,0),"")</f>
        <v/>
      </c>
    </row>
    <row r="528" spans="1:24" x14ac:dyDescent="0.25">
      <c r="A528" s="1" t="str">
        <f>IF(double!T447=0,"",double!T447)</f>
        <v>107147 B</v>
      </c>
      <c r="B528" s="1" t="str">
        <f>IF(Tableau5[[#This Row],[Numéro]]="","",double!U447)</f>
        <v>GOUVERNEL PIERRE</v>
      </c>
      <c r="C528" s="23" t="str">
        <f>double!V447</f>
        <v>11067 – BILLARD CLUB FLORANGE</v>
      </c>
      <c r="D528" s="27" t="str">
        <f>IFERROR(VLOOKUP(Tableau5[[#This Row],[Numéro]],TableauLibre[],3,0),"")</f>
        <v>R2</v>
      </c>
      <c r="E528" s="1">
        <f>IFERROR(VLOOKUP(Tableau5[[#This Row],[Numéro]],TableauLibre[],4,0),"")</f>
        <v>1</v>
      </c>
      <c r="F528" s="1">
        <f>IFERROR(VLOOKUP(Tableau5[[#This Row],[Numéro]],TableauLibre[],5,0),"")</f>
        <v>3.3</v>
      </c>
      <c r="G528" s="1">
        <f>IFERROR(VLOOKUP(Tableau5[[#This Row],[Numéro]],TableauLibre[],6,0),"")</f>
        <v>2.64</v>
      </c>
      <c r="H528" s="28">
        <f>IFERROR(VLOOKUP(Tableau5[[#This Row],[Numéro]],TableauLibre[],7,0),"")</f>
        <v>2025</v>
      </c>
      <c r="I528" s="27" t="str">
        <f>IFERROR(VLOOKUP(Tableau5[[#This Row],[Numéro]],TableauBande[],3,0),"")</f>
        <v xml:space="preserve">R2 </v>
      </c>
      <c r="J528" s="1">
        <f>IFERROR(VLOOKUP(Tableau5[[#This Row],[Numéro]],TableauBande[],4,0),"")</f>
        <v>1</v>
      </c>
      <c r="K528" s="1">
        <f>IFERROR(VLOOKUP(Tableau5[[#This Row],[Numéro]],TableauBande[],5,0),"")</f>
        <v>1.02</v>
      </c>
      <c r="L528" s="1">
        <f>IFERROR(VLOOKUP(Tableau5[[#This Row],[Numéro]],TableauBande[],6,0),"")</f>
        <v>0.91</v>
      </c>
      <c r="M528" s="28">
        <f>IFERROR(VLOOKUP(Tableau5[[#This Row],[Numéro]],TableauBande[],7,0),"")</f>
        <v>2024</v>
      </c>
      <c r="N528" s="1" t="str">
        <f>IFERROR(VLOOKUP(Tableau5[[#This Row],[Numéro]],Tableau3Bandes[],3,0),"")</f>
        <v>N3</v>
      </c>
      <c r="O528" s="1">
        <f>IFERROR(VLOOKUP(Tableau5[[#This Row],[Numéro]],Tableau3Bandes[],4,0),"")</f>
        <v>1</v>
      </c>
      <c r="P528" s="1">
        <f>IFERROR(VLOOKUP(Tableau5[[#This Row],[Numéro]],Tableau3Bandes[],5,0),"")</f>
        <v>0.437</v>
      </c>
      <c r="Q528" s="1">
        <f>IFERROR(VLOOKUP(Tableau5[[#This Row],[Numéro]],Tableau3Bandes[],6,0),"")</f>
        <v>0.375</v>
      </c>
      <c r="R528" s="1">
        <f>IFERROR(VLOOKUP(Tableau5[[#This Row],[Numéro]],Tableau3Bandes[],7,0),"")</f>
        <v>2013</v>
      </c>
      <c r="S528" s="28" t="str">
        <f>IFERROR(VLOOKUP(Tableau5[[#This Row],[Numéro]],TableauClass2025[],3,0),"")</f>
        <v/>
      </c>
      <c r="T528" s="27" t="str">
        <f>IFERROR(VLOOKUP(Tableau5[[#This Row],[Numéro]],TableauCadre[],3,0),"")</f>
        <v>R1</v>
      </c>
      <c r="U528" s="1">
        <f>IFERROR(VLOOKUP(Tableau5[[#This Row],[Numéro]],TableauCadre[],4,0),"")</f>
        <v>1</v>
      </c>
      <c r="V528" s="1">
        <f>IFERROR(VLOOKUP(Tableau5[[#This Row],[Numéro]],TableauCadre[],5,0),"")</f>
        <v>4.1100000000000003</v>
      </c>
      <c r="W528" s="1">
        <f>IFERROR(VLOOKUP(Tableau5[[#This Row],[Numéro]],TableauCadre[],6,0),"")</f>
        <v>3.29</v>
      </c>
      <c r="X528" s="28">
        <f>IFERROR(VLOOKUP(Tableau5[[#This Row],[Numéro]],TableauCadre[],7,0),"")</f>
        <v>2025</v>
      </c>
    </row>
    <row r="529" spans="1:24" hidden="1" x14ac:dyDescent="0.25">
      <c r="A529" s="1" t="str">
        <f>IF(double!T526=0,"",double!T526)</f>
        <v>134545 V</v>
      </c>
      <c r="B529" s="1" t="str">
        <f>IF(Tableau5[[#This Row],[Numéro]]="","",double!U526)</f>
        <v>HOFFARTH ROGER</v>
      </c>
      <c r="C529" s="23" t="str">
        <f>double!V526</f>
        <v>01027 – B.C. GUEBWILLER</v>
      </c>
      <c r="D529" s="27" t="str">
        <f>IFERROR(VLOOKUP(Tableau5[[#This Row],[Numéro]],TableauLibre[],3,0),"")</f>
        <v>R3</v>
      </c>
      <c r="E529" s="1">
        <f>IFERROR(VLOOKUP(Tableau5[[#This Row],[Numéro]],TableauLibre[],4,0),"")</f>
        <v>1</v>
      </c>
      <c r="F529" s="1">
        <f>IFERROR(VLOOKUP(Tableau5[[#This Row],[Numéro]],TableauLibre[],5,0),"")</f>
        <v>1.47</v>
      </c>
      <c r="G529" s="1">
        <f>IFERROR(VLOOKUP(Tableau5[[#This Row],[Numéro]],TableauLibre[],6,0),"")</f>
        <v>1.18</v>
      </c>
      <c r="H529" s="28">
        <f>IFERROR(VLOOKUP(Tableau5[[#This Row],[Numéro]],TableauLibre[],7,0),"")</f>
        <v>2012</v>
      </c>
      <c r="I529" s="27" t="str">
        <f>IFERROR(VLOOKUP(Tableau5[[#This Row],[Numéro]],TableauBande[],3,0),"")</f>
        <v>R2</v>
      </c>
      <c r="J529" s="1">
        <f>IFERROR(VLOOKUP(Tableau5[[#This Row],[Numéro]],TableauBande[],4,0),"")</f>
        <v>1</v>
      </c>
      <c r="K529" s="1">
        <f>IFERROR(VLOOKUP(Tableau5[[#This Row],[Numéro]],TableauBande[],5,0),"")</f>
        <v>0.74</v>
      </c>
      <c r="L529" s="1">
        <f>IFERROR(VLOOKUP(Tableau5[[#This Row],[Numéro]],TableauBande[],6,0),"")</f>
        <v>0.66</v>
      </c>
      <c r="M529" s="28">
        <f>IFERROR(VLOOKUP(Tableau5[[#This Row],[Numéro]],TableauBande[],7,0),"")</f>
        <v>2011</v>
      </c>
      <c r="N529" s="1" t="str">
        <f>IFERROR(VLOOKUP(Tableau5[[#This Row],[Numéro]],Tableau3Bandes[],3,0),"")</f>
        <v/>
      </c>
      <c r="O529" s="1" t="str">
        <f>IFERROR(VLOOKUP(Tableau5[[#This Row],[Numéro]],Tableau3Bandes[],4,0),"")</f>
        <v/>
      </c>
      <c r="P529" s="1" t="str">
        <f>IFERROR(VLOOKUP(Tableau5[[#This Row],[Numéro]],Tableau3Bandes[],5,0),"")</f>
        <v/>
      </c>
      <c r="Q529" s="1" t="str">
        <f>IFERROR(VLOOKUP(Tableau5[[#This Row],[Numéro]],Tableau3Bandes[],6,0),"")</f>
        <v/>
      </c>
      <c r="R529" s="1" t="str">
        <f>IFERROR(VLOOKUP(Tableau5[[#This Row],[Numéro]],Tableau3Bandes[],7,0),"")</f>
        <v/>
      </c>
      <c r="S529" s="28" t="str">
        <f>IFERROR(VLOOKUP(Tableau5[[#This Row],[Numéro]],TableauClass2025[],3,0),"")</f>
        <v/>
      </c>
      <c r="T529" s="27" t="str">
        <f>IFERROR(VLOOKUP(Tableau5[[#This Row],[Numéro]],TableauCadre[],3,0),"")</f>
        <v/>
      </c>
      <c r="U529" s="1" t="str">
        <f>IFERROR(VLOOKUP(Tableau5[[#This Row],[Numéro]],TableauCadre[],4,0),"")</f>
        <v/>
      </c>
      <c r="V529" s="1" t="str">
        <f>IFERROR(VLOOKUP(Tableau5[[#This Row],[Numéro]],TableauCadre[],5,0),"")</f>
        <v/>
      </c>
      <c r="W529" s="1" t="str">
        <f>IFERROR(VLOOKUP(Tableau5[[#This Row],[Numéro]],TableauCadre[],6,0),"")</f>
        <v/>
      </c>
      <c r="X529" s="28" t="str">
        <f>IFERROR(VLOOKUP(Tableau5[[#This Row],[Numéro]],TableauCadre[],7,0),"")</f>
        <v/>
      </c>
    </row>
    <row r="530" spans="1:24" hidden="1" x14ac:dyDescent="0.25">
      <c r="A530" s="1" t="str">
        <f>IF(double!T527=0,"",double!T527)</f>
        <v>132245 J</v>
      </c>
      <c r="B530" s="1" t="str">
        <f>IF(Tableau5[[#This Row],[Numéro]]="","",double!U527)</f>
        <v>HOLBEIN JEAN LOUIS</v>
      </c>
      <c r="C530" s="23" t="str">
        <f>double!V527</f>
        <v>01041 – COLMAR BILLARD CLUB 71</v>
      </c>
      <c r="D530" s="27" t="str">
        <f>IFERROR(VLOOKUP(Tableau5[[#This Row],[Numéro]],TableauLibre[],3,0),"")</f>
        <v>R3</v>
      </c>
      <c r="E530" s="1">
        <f>IFERROR(VLOOKUP(Tableau5[[#This Row],[Numéro]],TableauLibre[],4,0),"")</f>
        <v>1</v>
      </c>
      <c r="F530" s="1">
        <f>IFERROR(VLOOKUP(Tableau5[[#This Row],[Numéro]],TableauLibre[],5,0),"")</f>
        <v>1.71</v>
      </c>
      <c r="G530" s="1">
        <f>IFERROR(VLOOKUP(Tableau5[[#This Row],[Numéro]],TableauLibre[],6,0),"")</f>
        <v>1.36</v>
      </c>
      <c r="H530" s="28">
        <f>IFERROR(VLOOKUP(Tableau5[[#This Row],[Numéro]],TableauLibre[],7,0),"")</f>
        <v>2020</v>
      </c>
      <c r="I530" s="27" t="str">
        <f>IFERROR(VLOOKUP(Tableau5[[#This Row],[Numéro]],TableauBande[],3,0),"")</f>
        <v>R2</v>
      </c>
      <c r="J530" s="1">
        <f>IFERROR(VLOOKUP(Tableau5[[#This Row],[Numéro]],TableauBande[],4,0),"")</f>
        <v>1</v>
      </c>
      <c r="K530" s="1">
        <f>IFERROR(VLOOKUP(Tableau5[[#This Row],[Numéro]],TableauBande[],5,0),"")</f>
        <v>0.93</v>
      </c>
      <c r="L530" s="1">
        <f>IFERROR(VLOOKUP(Tableau5[[#This Row],[Numéro]],TableauBande[],6,0),"")</f>
        <v>0.83</v>
      </c>
      <c r="M530" s="28">
        <f>IFERROR(VLOOKUP(Tableau5[[#This Row],[Numéro]],TableauBande[],7,0),"")</f>
        <v>2020</v>
      </c>
      <c r="N530" s="1" t="str">
        <f>IFERROR(VLOOKUP(Tableau5[[#This Row],[Numéro]],Tableau3Bandes[],3,0),"")</f>
        <v>R2</v>
      </c>
      <c r="O530" s="1">
        <f>IFERROR(VLOOKUP(Tableau5[[#This Row],[Numéro]],Tableau3Bandes[],4,0),"")</f>
        <v>1</v>
      </c>
      <c r="P530" s="1">
        <f>IFERROR(VLOOKUP(Tableau5[[#This Row],[Numéro]],Tableau3Bandes[],5,0),"")</f>
        <v>0.221</v>
      </c>
      <c r="Q530" s="1">
        <f>IFERROR(VLOOKUP(Tableau5[[#This Row],[Numéro]],Tableau3Bandes[],6,0),"")</f>
        <v>0.19</v>
      </c>
      <c r="R530" s="1">
        <f>IFERROR(VLOOKUP(Tableau5[[#This Row],[Numéro]],Tableau3Bandes[],7,0),"")</f>
        <v>2020</v>
      </c>
      <c r="S530" s="28" t="str">
        <f>IFERROR(VLOOKUP(Tableau5[[#This Row],[Numéro]],TableauClass2025[],3,0),"")</f>
        <v/>
      </c>
      <c r="T530" s="27" t="str">
        <f>IFERROR(VLOOKUP(Tableau5[[#This Row],[Numéro]],TableauCadre[],3,0),"")</f>
        <v>R1</v>
      </c>
      <c r="U530" s="1">
        <f>IFERROR(VLOOKUP(Tableau5[[#This Row],[Numéro]],TableauCadre[],4,0),"")</f>
        <v>1</v>
      </c>
      <c r="V530" s="1">
        <f>IFERROR(VLOOKUP(Tableau5[[#This Row],[Numéro]],TableauCadre[],5,0),"")</f>
        <v>1.1399999999999999</v>
      </c>
      <c r="W530" s="1">
        <f>IFERROR(VLOOKUP(Tableau5[[#This Row],[Numéro]],TableauCadre[],6,0),"")</f>
        <v>0.91</v>
      </c>
      <c r="X530" s="28">
        <f>IFERROR(VLOOKUP(Tableau5[[#This Row],[Numéro]],TableauCadre[],7,0),"")</f>
        <v>2020</v>
      </c>
    </row>
    <row r="531" spans="1:24" hidden="1" x14ac:dyDescent="0.25">
      <c r="A531" s="1" t="str">
        <f>IF(double!T528=0,"",double!T528)</f>
        <v>164692 N</v>
      </c>
      <c r="B531" s="1" t="str">
        <f>IF(Tableau5[[#This Row],[Numéro]]="","",double!U528)</f>
        <v>HORNET NICOLAS</v>
      </c>
      <c r="C531" s="23" t="str">
        <f>double!V528</f>
        <v>11022 – ACADEMIE DE BILLARD SAINT-MAX / NANCY</v>
      </c>
      <c r="D531" s="27" t="str">
        <f>IFERROR(VLOOKUP(Tableau5[[#This Row],[Numéro]],TableauLibre[],3,0),"")</f>
        <v>R4</v>
      </c>
      <c r="E531" s="1">
        <f>IFERROR(VLOOKUP(Tableau5[[#This Row],[Numéro]],TableauLibre[],4,0),"")</f>
        <v>1</v>
      </c>
      <c r="F531" s="1">
        <f>IFERROR(VLOOKUP(Tableau5[[#This Row],[Numéro]],TableauLibre[],5,0),"")</f>
        <v>0.52</v>
      </c>
      <c r="G531" s="1">
        <f>IFERROR(VLOOKUP(Tableau5[[#This Row],[Numéro]],TableauLibre[],6,0),"")</f>
        <v>0.41</v>
      </c>
      <c r="H531" s="28">
        <f>IFERROR(VLOOKUP(Tableau5[[#This Row],[Numéro]],TableauLibre[],7,0),"")</f>
        <v>2019</v>
      </c>
      <c r="I531" s="27" t="str">
        <f>IFERROR(VLOOKUP(Tableau5[[#This Row],[Numéro]],TableauBande[],3,0),"")</f>
        <v/>
      </c>
      <c r="J531" s="1" t="str">
        <f>IFERROR(VLOOKUP(Tableau5[[#This Row],[Numéro]],TableauBande[],4,0),"")</f>
        <v/>
      </c>
      <c r="K531" s="1" t="str">
        <f>IFERROR(VLOOKUP(Tableau5[[#This Row],[Numéro]],TableauBande[],5,0),"")</f>
        <v/>
      </c>
      <c r="L531" s="1" t="str">
        <f>IFERROR(VLOOKUP(Tableau5[[#This Row],[Numéro]],TableauBande[],6,0),"")</f>
        <v/>
      </c>
      <c r="M531" s="28" t="str">
        <f>IFERROR(VLOOKUP(Tableau5[[#This Row],[Numéro]],TableauBande[],7,0),"")</f>
        <v/>
      </c>
      <c r="N531" s="1" t="str">
        <f>IFERROR(VLOOKUP(Tableau5[[#This Row],[Numéro]],Tableau3Bandes[],3,0),"")</f>
        <v/>
      </c>
      <c r="O531" s="1" t="str">
        <f>IFERROR(VLOOKUP(Tableau5[[#This Row],[Numéro]],Tableau3Bandes[],4,0),"")</f>
        <v/>
      </c>
      <c r="P531" s="1" t="str">
        <f>IFERROR(VLOOKUP(Tableau5[[#This Row],[Numéro]],Tableau3Bandes[],5,0),"")</f>
        <v/>
      </c>
      <c r="Q531" s="1" t="str">
        <f>IFERROR(VLOOKUP(Tableau5[[#This Row],[Numéro]],Tableau3Bandes[],6,0),"")</f>
        <v/>
      </c>
      <c r="R531" s="1" t="str">
        <f>IFERROR(VLOOKUP(Tableau5[[#This Row],[Numéro]],Tableau3Bandes[],7,0),"")</f>
        <v/>
      </c>
      <c r="S531" s="28" t="str">
        <f>IFERROR(VLOOKUP(Tableau5[[#This Row],[Numéro]],TableauClass2025[],3,0),"")</f>
        <v/>
      </c>
      <c r="T531" s="27" t="str">
        <f>IFERROR(VLOOKUP(Tableau5[[#This Row],[Numéro]],TableauCadre[],3,0),"")</f>
        <v/>
      </c>
      <c r="U531" s="1" t="str">
        <f>IFERROR(VLOOKUP(Tableau5[[#This Row],[Numéro]],TableauCadre[],4,0),"")</f>
        <v/>
      </c>
      <c r="V531" s="1" t="str">
        <f>IFERROR(VLOOKUP(Tableau5[[#This Row],[Numéro]],TableauCadre[],5,0),"")</f>
        <v/>
      </c>
      <c r="W531" s="1" t="str">
        <f>IFERROR(VLOOKUP(Tableau5[[#This Row],[Numéro]],TableauCadre[],6,0),"")</f>
        <v/>
      </c>
      <c r="X531" s="28" t="str">
        <f>IFERROR(VLOOKUP(Tableau5[[#This Row],[Numéro]],TableauCadre[],7,0),"")</f>
        <v/>
      </c>
    </row>
    <row r="532" spans="1:24" hidden="1" x14ac:dyDescent="0.25">
      <c r="A532" s="1" t="str">
        <f>IF(double!T529=0,"",double!T529)</f>
        <v>014996 U</v>
      </c>
      <c r="B532" s="1" t="str">
        <f>IF(Tableau5[[#This Row],[Numéro]]="","",double!U529)</f>
        <v>HOUCHOT JEAN MICHEL</v>
      </c>
      <c r="C532" s="23" t="str">
        <f>double!V529</f>
        <v>11063 – S.A.VERDUN SECTION BILLARD</v>
      </c>
      <c r="D532" s="27" t="str">
        <f>IFERROR(VLOOKUP(Tableau5[[#This Row],[Numéro]],TableauLibre[],3,0),"")</f>
        <v>R3</v>
      </c>
      <c r="E532" s="1">
        <f>IFERROR(VLOOKUP(Tableau5[[#This Row],[Numéro]],TableauLibre[],4,0),"")</f>
        <v>1</v>
      </c>
      <c r="F532" s="1">
        <f>IFERROR(VLOOKUP(Tableau5[[#This Row],[Numéro]],TableauLibre[],5,0),"")</f>
        <v>1.45</v>
      </c>
      <c r="G532" s="1">
        <f>IFERROR(VLOOKUP(Tableau5[[#This Row],[Numéro]],TableauLibre[],6,0),"")</f>
        <v>1.1599999999999999</v>
      </c>
      <c r="H532" s="28">
        <f>IFERROR(VLOOKUP(Tableau5[[#This Row],[Numéro]],TableauLibre[],7,0),"")</f>
        <v>2015</v>
      </c>
      <c r="I532" s="27" t="str">
        <f>IFERROR(VLOOKUP(Tableau5[[#This Row],[Numéro]],TableauBande[],3,0),"")</f>
        <v/>
      </c>
      <c r="J532" s="1" t="str">
        <f>IFERROR(VLOOKUP(Tableau5[[#This Row],[Numéro]],TableauBande[],4,0),"")</f>
        <v/>
      </c>
      <c r="K532" s="1" t="str">
        <f>IFERROR(VLOOKUP(Tableau5[[#This Row],[Numéro]],TableauBande[],5,0),"")</f>
        <v/>
      </c>
      <c r="L532" s="1" t="str">
        <f>IFERROR(VLOOKUP(Tableau5[[#This Row],[Numéro]],TableauBande[],6,0),"")</f>
        <v/>
      </c>
      <c r="M532" s="28" t="str">
        <f>IFERROR(VLOOKUP(Tableau5[[#This Row],[Numéro]],TableauBande[],7,0),"")</f>
        <v/>
      </c>
      <c r="N532" s="1" t="str">
        <f>IFERROR(VLOOKUP(Tableau5[[#This Row],[Numéro]],Tableau3Bandes[],3,0),"")</f>
        <v/>
      </c>
      <c r="O532" s="1" t="str">
        <f>IFERROR(VLOOKUP(Tableau5[[#This Row],[Numéro]],Tableau3Bandes[],4,0),"")</f>
        <v/>
      </c>
      <c r="P532" s="1" t="str">
        <f>IFERROR(VLOOKUP(Tableau5[[#This Row],[Numéro]],Tableau3Bandes[],5,0),"")</f>
        <v/>
      </c>
      <c r="Q532" s="1" t="str">
        <f>IFERROR(VLOOKUP(Tableau5[[#This Row],[Numéro]],Tableau3Bandes[],6,0),"")</f>
        <v/>
      </c>
      <c r="R532" s="1" t="str">
        <f>IFERROR(VLOOKUP(Tableau5[[#This Row],[Numéro]],Tableau3Bandes[],7,0),"")</f>
        <v/>
      </c>
      <c r="S532" s="28" t="str">
        <f>IFERROR(VLOOKUP(Tableau5[[#This Row],[Numéro]],TableauClass2025[],3,0),"")</f>
        <v/>
      </c>
      <c r="T532" s="27" t="str">
        <f>IFERROR(VLOOKUP(Tableau5[[#This Row],[Numéro]],TableauCadre[],3,0),"")</f>
        <v/>
      </c>
      <c r="U532" s="1" t="str">
        <f>IFERROR(VLOOKUP(Tableau5[[#This Row],[Numéro]],TableauCadre[],4,0),"")</f>
        <v/>
      </c>
      <c r="V532" s="1" t="str">
        <f>IFERROR(VLOOKUP(Tableau5[[#This Row],[Numéro]],TableauCadre[],5,0),"")</f>
        <v/>
      </c>
      <c r="W532" s="1" t="str">
        <f>IFERROR(VLOOKUP(Tableau5[[#This Row],[Numéro]],TableauCadre[],6,0),"")</f>
        <v/>
      </c>
      <c r="X532" s="28" t="str">
        <f>IFERROR(VLOOKUP(Tableau5[[#This Row],[Numéro]],TableauCadre[],7,0),"")</f>
        <v/>
      </c>
    </row>
    <row r="533" spans="1:24" hidden="1" x14ac:dyDescent="0.25">
      <c r="A533" s="1" t="str">
        <f>IF(double!T530=0,"",double!T530)</f>
        <v>142903 H</v>
      </c>
      <c r="B533" s="1" t="str">
        <f>IF(Tableau5[[#This Row],[Numéro]]="","",double!U530)</f>
        <v>HOUIN LUCAS</v>
      </c>
      <c r="C533" s="23" t="str">
        <f>double!V530</f>
        <v>11029 – BILLARD CLUB MUSSIPONTAIN</v>
      </c>
      <c r="D533" s="27" t="str">
        <f>IFERROR(VLOOKUP(Tableau5[[#This Row],[Numéro]],TableauLibre[],3,0),"")</f>
        <v>R4</v>
      </c>
      <c r="E533" s="1">
        <f>IFERROR(VLOOKUP(Tableau5[[#This Row],[Numéro]],TableauLibre[],4,0),"")</f>
        <v>1</v>
      </c>
      <c r="F533" s="1">
        <f>IFERROR(VLOOKUP(Tableau5[[#This Row],[Numéro]],TableauLibre[],5,0),"")</f>
        <v>0.25</v>
      </c>
      <c r="G533" s="1">
        <f>IFERROR(VLOOKUP(Tableau5[[#This Row],[Numéro]],TableauLibre[],6,0),"")</f>
        <v>0.2</v>
      </c>
      <c r="H533" s="28">
        <f>IFERROR(VLOOKUP(Tableau5[[#This Row],[Numéro]],TableauLibre[],7,0),"")</f>
        <v>2012</v>
      </c>
      <c r="I533" s="27" t="str">
        <f>IFERROR(VLOOKUP(Tableau5[[#This Row],[Numéro]],TableauBande[],3,0),"")</f>
        <v/>
      </c>
      <c r="J533" s="1" t="str">
        <f>IFERROR(VLOOKUP(Tableau5[[#This Row],[Numéro]],TableauBande[],4,0),"")</f>
        <v/>
      </c>
      <c r="K533" s="1" t="str">
        <f>IFERROR(VLOOKUP(Tableau5[[#This Row],[Numéro]],TableauBande[],5,0),"")</f>
        <v/>
      </c>
      <c r="L533" s="1" t="str">
        <f>IFERROR(VLOOKUP(Tableau5[[#This Row],[Numéro]],TableauBande[],6,0),"")</f>
        <v/>
      </c>
      <c r="M533" s="28" t="str">
        <f>IFERROR(VLOOKUP(Tableau5[[#This Row],[Numéro]],TableauBande[],7,0),"")</f>
        <v/>
      </c>
      <c r="N533" s="1" t="str">
        <f>IFERROR(VLOOKUP(Tableau5[[#This Row],[Numéro]],Tableau3Bandes[],3,0),"")</f>
        <v/>
      </c>
      <c r="O533" s="1" t="str">
        <f>IFERROR(VLOOKUP(Tableau5[[#This Row],[Numéro]],Tableau3Bandes[],4,0),"")</f>
        <v/>
      </c>
      <c r="P533" s="1" t="str">
        <f>IFERROR(VLOOKUP(Tableau5[[#This Row],[Numéro]],Tableau3Bandes[],5,0),"")</f>
        <v/>
      </c>
      <c r="Q533" s="1" t="str">
        <f>IFERROR(VLOOKUP(Tableau5[[#This Row],[Numéro]],Tableau3Bandes[],6,0),"")</f>
        <v/>
      </c>
      <c r="R533" s="1" t="str">
        <f>IFERROR(VLOOKUP(Tableau5[[#This Row],[Numéro]],Tableau3Bandes[],7,0),"")</f>
        <v/>
      </c>
      <c r="S533" s="28" t="str">
        <f>IFERROR(VLOOKUP(Tableau5[[#This Row],[Numéro]],TableauClass2025[],3,0),"")</f>
        <v/>
      </c>
      <c r="T533" s="27" t="str">
        <f>IFERROR(VLOOKUP(Tableau5[[#This Row],[Numéro]],TableauCadre[],3,0),"")</f>
        <v/>
      </c>
      <c r="U533" s="1" t="str">
        <f>IFERROR(VLOOKUP(Tableau5[[#This Row],[Numéro]],TableauCadre[],4,0),"")</f>
        <v/>
      </c>
      <c r="V533" s="1" t="str">
        <f>IFERROR(VLOOKUP(Tableau5[[#This Row],[Numéro]],TableauCadre[],5,0),"")</f>
        <v/>
      </c>
      <c r="W533" s="1" t="str">
        <f>IFERROR(VLOOKUP(Tableau5[[#This Row],[Numéro]],TableauCadre[],6,0),"")</f>
        <v/>
      </c>
      <c r="X533" s="28" t="str">
        <f>IFERROR(VLOOKUP(Tableau5[[#This Row],[Numéro]],TableauCadre[],7,0),"")</f>
        <v/>
      </c>
    </row>
    <row r="534" spans="1:24" hidden="1" x14ac:dyDescent="0.25">
      <c r="A534" s="1" t="str">
        <f>IF(double!T531=0,"",double!T531)</f>
        <v>178464 H</v>
      </c>
      <c r="B534" s="1" t="str">
        <f>IF(Tableau5[[#This Row],[Numéro]]="","",double!U531)</f>
        <v>HOULMONT PATRICE</v>
      </c>
      <c r="C534" s="23" t="str">
        <f>double!V531</f>
        <v>05040 – EPERNAY BILLARD CLUB</v>
      </c>
      <c r="D534" s="27" t="str">
        <f>IFERROR(VLOOKUP(Tableau5[[#This Row],[Numéro]],TableauLibre[],3,0),"")</f>
        <v>R4</v>
      </c>
      <c r="E534" s="1">
        <f>IFERROR(VLOOKUP(Tableau5[[#This Row],[Numéro]],TableauLibre[],4,0),"")</f>
        <v>1</v>
      </c>
      <c r="F534" s="1">
        <f>IFERROR(VLOOKUP(Tableau5[[#This Row],[Numéro]],TableauLibre[],5,0),"")</f>
        <v>0.57999999999999996</v>
      </c>
      <c r="G534" s="1">
        <f>IFERROR(VLOOKUP(Tableau5[[#This Row],[Numéro]],TableauLibre[],6,0),"")</f>
        <v>0.46</v>
      </c>
      <c r="H534" s="28">
        <f>IFERROR(VLOOKUP(Tableau5[[#This Row],[Numéro]],TableauLibre[],7,0),"")</f>
        <v>2025</v>
      </c>
      <c r="I534" s="27" t="str">
        <f>IFERROR(VLOOKUP(Tableau5[[#This Row],[Numéro]],TableauBande[],3,0),"")</f>
        <v/>
      </c>
      <c r="J534" s="1" t="str">
        <f>IFERROR(VLOOKUP(Tableau5[[#This Row],[Numéro]],TableauBande[],4,0),"")</f>
        <v/>
      </c>
      <c r="K534" s="1" t="str">
        <f>IFERROR(VLOOKUP(Tableau5[[#This Row],[Numéro]],TableauBande[],5,0),"")</f>
        <v/>
      </c>
      <c r="L534" s="1" t="str">
        <f>IFERROR(VLOOKUP(Tableau5[[#This Row],[Numéro]],TableauBande[],6,0),"")</f>
        <v/>
      </c>
      <c r="M534" s="28" t="str">
        <f>IFERROR(VLOOKUP(Tableau5[[#This Row],[Numéro]],TableauBande[],7,0),"")</f>
        <v/>
      </c>
      <c r="N534" s="1" t="str">
        <f>IFERROR(VLOOKUP(Tableau5[[#This Row],[Numéro]],Tableau3Bandes[],3,0),"")</f>
        <v/>
      </c>
      <c r="O534" s="1" t="str">
        <f>IFERROR(VLOOKUP(Tableau5[[#This Row],[Numéro]],Tableau3Bandes[],4,0),"")</f>
        <v/>
      </c>
      <c r="P534" s="1" t="str">
        <f>IFERROR(VLOOKUP(Tableau5[[#This Row],[Numéro]],Tableau3Bandes[],5,0),"")</f>
        <v/>
      </c>
      <c r="Q534" s="1" t="str">
        <f>IFERROR(VLOOKUP(Tableau5[[#This Row],[Numéro]],Tableau3Bandes[],6,0),"")</f>
        <v/>
      </c>
      <c r="R534" s="1" t="str">
        <f>IFERROR(VLOOKUP(Tableau5[[#This Row],[Numéro]],Tableau3Bandes[],7,0),"")</f>
        <v/>
      </c>
      <c r="S534" s="28" t="str">
        <f>IFERROR(VLOOKUP(Tableau5[[#This Row],[Numéro]],TableauClass2025[],3,0),"")</f>
        <v/>
      </c>
      <c r="T534" s="27" t="str">
        <f>IFERROR(VLOOKUP(Tableau5[[#This Row],[Numéro]],TableauCadre[],3,0),"")</f>
        <v/>
      </c>
      <c r="U534" s="1" t="str">
        <f>IFERROR(VLOOKUP(Tableau5[[#This Row],[Numéro]],TableauCadre[],4,0),"")</f>
        <v/>
      </c>
      <c r="V534" s="1" t="str">
        <f>IFERROR(VLOOKUP(Tableau5[[#This Row],[Numéro]],TableauCadre[],5,0),"")</f>
        <v/>
      </c>
      <c r="W534" s="1" t="str">
        <f>IFERROR(VLOOKUP(Tableau5[[#This Row],[Numéro]],TableauCadre[],6,0),"")</f>
        <v/>
      </c>
      <c r="X534" s="28" t="str">
        <f>IFERROR(VLOOKUP(Tableau5[[#This Row],[Numéro]],TableauCadre[],7,0),"")</f>
        <v/>
      </c>
    </row>
    <row r="535" spans="1:24" hidden="1" x14ac:dyDescent="0.25">
      <c r="A535" s="1" t="str">
        <f>IF(double!T532=0,"",double!T532)</f>
        <v>145733 D</v>
      </c>
      <c r="B535" s="1" t="str">
        <f>IF(Tableau5[[#This Row],[Numéro]]="","",double!U532)</f>
        <v>HU SYLVAIN</v>
      </c>
      <c r="C535" s="23" t="str">
        <f>double!V532</f>
        <v>05043 – ACAD. TAPIS VERT DE REIMS</v>
      </c>
      <c r="D535" s="27" t="str">
        <f>IFERROR(VLOOKUP(Tableau5[[#This Row],[Numéro]],TableauLibre[],3,0),"")</f>
        <v>R4</v>
      </c>
      <c r="E535" s="1">
        <f>IFERROR(VLOOKUP(Tableau5[[#This Row],[Numéro]],TableauLibre[],4,0),"")</f>
        <v>1</v>
      </c>
      <c r="F535" s="1">
        <f>IFERROR(VLOOKUP(Tableau5[[#This Row],[Numéro]],TableauLibre[],5,0),"")</f>
        <v>0.73</v>
      </c>
      <c r="G535" s="1">
        <f>IFERROR(VLOOKUP(Tableau5[[#This Row],[Numéro]],TableauLibre[],6,0),"")</f>
        <v>0.57999999999999996</v>
      </c>
      <c r="H535" s="28">
        <f>IFERROR(VLOOKUP(Tableau5[[#This Row],[Numéro]],TableauLibre[],7,0),"")</f>
        <v>2023</v>
      </c>
      <c r="I535" s="27" t="str">
        <f>IFERROR(VLOOKUP(Tableau5[[#This Row],[Numéro]],TableauBande[],3,0),"")</f>
        <v>R2</v>
      </c>
      <c r="J535" s="1">
        <f>IFERROR(VLOOKUP(Tableau5[[#This Row],[Numéro]],TableauBande[],4,0),"")</f>
        <v>1</v>
      </c>
      <c r="K535" s="1">
        <f>IFERROR(VLOOKUP(Tableau5[[#This Row],[Numéro]],TableauBande[],5,0),"")</f>
        <v>0.43</v>
      </c>
      <c r="L535" s="1">
        <f>IFERROR(VLOOKUP(Tableau5[[#This Row],[Numéro]],TableauBande[],6,0),"")</f>
        <v>0.38</v>
      </c>
      <c r="M535" s="28">
        <f>IFERROR(VLOOKUP(Tableau5[[#This Row],[Numéro]],TableauBande[],7,0),"")</f>
        <v>2023</v>
      </c>
      <c r="N535" s="1" t="str">
        <f>IFERROR(VLOOKUP(Tableau5[[#This Row],[Numéro]],Tableau3Bandes[],3,0),"")</f>
        <v/>
      </c>
      <c r="O535" s="1" t="str">
        <f>IFERROR(VLOOKUP(Tableau5[[#This Row],[Numéro]],Tableau3Bandes[],4,0),"")</f>
        <v/>
      </c>
      <c r="P535" s="1" t="str">
        <f>IFERROR(VLOOKUP(Tableau5[[#This Row],[Numéro]],Tableau3Bandes[],5,0),"")</f>
        <v/>
      </c>
      <c r="Q535" s="1" t="str">
        <f>IFERROR(VLOOKUP(Tableau5[[#This Row],[Numéro]],Tableau3Bandes[],6,0),"")</f>
        <v/>
      </c>
      <c r="R535" s="1" t="str">
        <f>IFERROR(VLOOKUP(Tableau5[[#This Row],[Numéro]],Tableau3Bandes[],7,0),"")</f>
        <v/>
      </c>
      <c r="S535" s="28" t="str">
        <f>IFERROR(VLOOKUP(Tableau5[[#This Row],[Numéro]],TableauClass2025[],3,0),"")</f>
        <v/>
      </c>
      <c r="T535" s="27" t="str">
        <f>IFERROR(VLOOKUP(Tableau5[[#This Row],[Numéro]],TableauCadre[],3,0),"")</f>
        <v/>
      </c>
      <c r="U535" s="1" t="str">
        <f>IFERROR(VLOOKUP(Tableau5[[#This Row],[Numéro]],TableauCadre[],4,0),"")</f>
        <v/>
      </c>
      <c r="V535" s="1" t="str">
        <f>IFERROR(VLOOKUP(Tableau5[[#This Row],[Numéro]],TableauCadre[],5,0),"")</f>
        <v/>
      </c>
      <c r="W535" s="1" t="str">
        <f>IFERROR(VLOOKUP(Tableau5[[#This Row],[Numéro]],TableauCadre[],6,0),"")</f>
        <v/>
      </c>
      <c r="X535" s="28" t="str">
        <f>IFERROR(VLOOKUP(Tableau5[[#This Row],[Numéro]],TableauCadre[],7,0),"")</f>
        <v/>
      </c>
    </row>
    <row r="536" spans="1:24" hidden="1" x14ac:dyDescent="0.25">
      <c r="A536" s="1" t="str">
        <f>IF(double!T533=0,"",double!T533)</f>
        <v>010482 E</v>
      </c>
      <c r="B536" s="1" t="str">
        <f>IF(Tableau5[[#This Row],[Numéro]]="","",double!U533)</f>
        <v>HUBACH ANDRE</v>
      </c>
      <c r="C536" s="23" t="str">
        <f>double!V533</f>
        <v>01020 – B.C. 1947 SELESTAT</v>
      </c>
      <c r="D536" s="27" t="str">
        <f>IFERROR(VLOOKUP(Tableau5[[#This Row],[Numéro]],TableauLibre[],3,0),"")</f>
        <v>R2</v>
      </c>
      <c r="E536" s="1">
        <f>IFERROR(VLOOKUP(Tableau5[[#This Row],[Numéro]],TableauLibre[],4,0),"")</f>
        <v>1</v>
      </c>
      <c r="F536" s="1">
        <f>IFERROR(VLOOKUP(Tableau5[[#This Row],[Numéro]],TableauLibre[],5,0),"")</f>
        <v>2.56</v>
      </c>
      <c r="G536" s="1">
        <f>IFERROR(VLOOKUP(Tableau5[[#This Row],[Numéro]],TableauLibre[],6,0),"")</f>
        <v>2.04</v>
      </c>
      <c r="H536" s="28">
        <f>IFERROR(VLOOKUP(Tableau5[[#This Row],[Numéro]],TableauLibre[],7,0),"")</f>
        <v>2015</v>
      </c>
      <c r="I536" s="27" t="str">
        <f>IFERROR(VLOOKUP(Tableau5[[#This Row],[Numéro]],TableauBande[],3,0),"")</f>
        <v xml:space="preserve">R1 </v>
      </c>
      <c r="J536" s="1">
        <f>IFERROR(VLOOKUP(Tableau5[[#This Row],[Numéro]],TableauBande[],4,0),"")</f>
        <v>1</v>
      </c>
      <c r="K536" s="1">
        <f>IFERROR(VLOOKUP(Tableau5[[#This Row],[Numéro]],TableauBande[],5,0),"")</f>
        <v>1.79</v>
      </c>
      <c r="L536" s="1">
        <f>IFERROR(VLOOKUP(Tableau5[[#This Row],[Numéro]],TableauBande[],6,0),"")</f>
        <v>1.59</v>
      </c>
      <c r="M536" s="28">
        <f>IFERROR(VLOOKUP(Tableau5[[#This Row],[Numéro]],TableauBande[],7,0),"")</f>
        <v>2013</v>
      </c>
      <c r="N536" s="1" t="str">
        <f>IFERROR(VLOOKUP(Tableau5[[#This Row],[Numéro]],Tableau3Bandes[],3,0),"")</f>
        <v>N3</v>
      </c>
      <c r="O536" s="1">
        <f>IFERROR(VLOOKUP(Tableau5[[#This Row],[Numéro]],Tableau3Bandes[],4,0),"")</f>
        <v>1</v>
      </c>
      <c r="P536" s="1">
        <f>IFERROR(VLOOKUP(Tableau5[[#This Row],[Numéro]],Tableau3Bandes[],5,0),"")</f>
        <v>0.44800000000000001</v>
      </c>
      <c r="Q536" s="1">
        <f>IFERROR(VLOOKUP(Tableau5[[#This Row],[Numéro]],Tableau3Bandes[],6,0),"")</f>
        <v>0.38500000000000001</v>
      </c>
      <c r="R536" s="1">
        <f>IFERROR(VLOOKUP(Tableau5[[#This Row],[Numéro]],Tableau3Bandes[],7,0),"")</f>
        <v>2013</v>
      </c>
      <c r="S536" s="28" t="str">
        <f>IFERROR(VLOOKUP(Tableau5[[#This Row],[Numéro]],TableauClass2025[],3,0),"")</f>
        <v/>
      </c>
      <c r="T536" s="27" t="str">
        <f>IFERROR(VLOOKUP(Tableau5[[#This Row],[Numéro]],TableauCadre[],3,0),"")</f>
        <v/>
      </c>
      <c r="U536" s="1" t="str">
        <f>IFERROR(VLOOKUP(Tableau5[[#This Row],[Numéro]],TableauCadre[],4,0),"")</f>
        <v/>
      </c>
      <c r="V536" s="1" t="str">
        <f>IFERROR(VLOOKUP(Tableau5[[#This Row],[Numéro]],TableauCadre[],5,0),"")</f>
        <v/>
      </c>
      <c r="W536" s="1" t="str">
        <f>IFERROR(VLOOKUP(Tableau5[[#This Row],[Numéro]],TableauCadre[],6,0),"")</f>
        <v/>
      </c>
      <c r="X536" s="28" t="str">
        <f>IFERROR(VLOOKUP(Tableau5[[#This Row],[Numéro]],TableauCadre[],7,0),"")</f>
        <v/>
      </c>
    </row>
    <row r="537" spans="1:24" hidden="1" x14ac:dyDescent="0.25">
      <c r="A537" s="1" t="str">
        <f>IF(double!T534=0,"",double!T534)</f>
        <v>142280 I</v>
      </c>
      <c r="B537" s="1" t="str">
        <f>IF(Tableau5[[#This Row],[Numéro]]="","",double!U534)</f>
        <v>HUGEL FERNAND</v>
      </c>
      <c r="C537" s="23" t="str">
        <f>double!V534</f>
        <v>01010 – B.C. LINGOLSHEIM</v>
      </c>
      <c r="D537" s="27" t="str">
        <f>IFERROR(VLOOKUP(Tableau5[[#This Row],[Numéro]],TableauLibre[],3,0),"")</f>
        <v>R2</v>
      </c>
      <c r="E537" s="1">
        <f>IFERROR(VLOOKUP(Tableau5[[#This Row],[Numéro]],TableauLibre[],4,0),"")</f>
        <v>1</v>
      </c>
      <c r="F537" s="1">
        <f>IFERROR(VLOOKUP(Tableau5[[#This Row],[Numéro]],TableauLibre[],5,0),"")</f>
        <v>2.64</v>
      </c>
      <c r="G537" s="1">
        <f>IFERROR(VLOOKUP(Tableau5[[#This Row],[Numéro]],TableauLibre[],6,0),"")</f>
        <v>2.11</v>
      </c>
      <c r="H537" s="28">
        <f>IFERROR(VLOOKUP(Tableau5[[#This Row],[Numéro]],TableauLibre[],7,0),"")</f>
        <v>2023</v>
      </c>
      <c r="I537" s="27" t="str">
        <f>IFERROR(VLOOKUP(Tableau5[[#This Row],[Numéro]],TableauBande[],3,0),"")</f>
        <v xml:space="preserve">R2 </v>
      </c>
      <c r="J537" s="1">
        <f>IFERROR(VLOOKUP(Tableau5[[#This Row],[Numéro]],TableauBande[],4,0),"")</f>
        <v>1</v>
      </c>
      <c r="K537" s="1">
        <f>IFERROR(VLOOKUP(Tableau5[[#This Row],[Numéro]],TableauBande[],5,0),"")</f>
        <v>1.02</v>
      </c>
      <c r="L537" s="1">
        <f>IFERROR(VLOOKUP(Tableau5[[#This Row],[Numéro]],TableauBande[],6,0),"")</f>
        <v>0.9</v>
      </c>
      <c r="M537" s="28">
        <f>IFERROR(VLOOKUP(Tableau5[[#This Row],[Numéro]],TableauBande[],7,0),"")</f>
        <v>2024</v>
      </c>
      <c r="N537" s="1" t="str">
        <f>IFERROR(VLOOKUP(Tableau5[[#This Row],[Numéro]],Tableau3Bandes[],3,0),"")</f>
        <v/>
      </c>
      <c r="O537" s="1" t="str">
        <f>IFERROR(VLOOKUP(Tableau5[[#This Row],[Numéro]],Tableau3Bandes[],4,0),"")</f>
        <v/>
      </c>
      <c r="P537" s="1" t="str">
        <f>IFERROR(VLOOKUP(Tableau5[[#This Row],[Numéro]],Tableau3Bandes[],5,0),"")</f>
        <v/>
      </c>
      <c r="Q537" s="1" t="str">
        <f>IFERROR(VLOOKUP(Tableau5[[#This Row],[Numéro]],Tableau3Bandes[],6,0),"")</f>
        <v/>
      </c>
      <c r="R537" s="1" t="str">
        <f>IFERROR(VLOOKUP(Tableau5[[#This Row],[Numéro]],Tableau3Bandes[],7,0),"")</f>
        <v/>
      </c>
      <c r="S537" s="28" t="str">
        <f>IFERROR(VLOOKUP(Tableau5[[#This Row],[Numéro]],TableauClass2025[],3,0),"")</f>
        <v/>
      </c>
      <c r="T537" s="27" t="str">
        <f>IFERROR(VLOOKUP(Tableau5[[#This Row],[Numéro]],TableauCadre[],3,0),"")</f>
        <v>R1</v>
      </c>
      <c r="U537" s="1">
        <f>IFERROR(VLOOKUP(Tableau5[[#This Row],[Numéro]],TableauCadre[],4,0),"")</f>
        <v>1</v>
      </c>
      <c r="V537" s="1">
        <f>IFERROR(VLOOKUP(Tableau5[[#This Row],[Numéro]],TableauCadre[],5,0),"")</f>
        <v>1.66</v>
      </c>
      <c r="W537" s="1">
        <f>IFERROR(VLOOKUP(Tableau5[[#This Row],[Numéro]],TableauCadre[],6,0),"")</f>
        <v>1.33</v>
      </c>
      <c r="X537" s="28">
        <f>IFERROR(VLOOKUP(Tableau5[[#This Row],[Numéro]],TableauCadre[],7,0),"")</f>
        <v>2024</v>
      </c>
    </row>
    <row r="538" spans="1:24" hidden="1" x14ac:dyDescent="0.25">
      <c r="A538" s="1" t="str">
        <f>IF(double!T535=0,"",double!T535)</f>
        <v>011790 M</v>
      </c>
      <c r="B538" s="1" t="str">
        <f>IF(Tableau5[[#This Row],[Numéro]]="","",double!U535)</f>
        <v>HUGUES FRANCIS</v>
      </c>
      <c r="C538" s="23" t="str">
        <f>double!V535</f>
        <v>05042 – ACAD.CHALONNAISE DE BILLARD</v>
      </c>
      <c r="D538" s="27" t="str">
        <f>IFERROR(VLOOKUP(Tableau5[[#This Row],[Numéro]],TableauLibre[],3,0),"")</f>
        <v>N3</v>
      </c>
      <c r="E538" s="1">
        <f>IFERROR(VLOOKUP(Tableau5[[#This Row],[Numéro]],TableauLibre[],4,0),"")</f>
        <v>1</v>
      </c>
      <c r="F538" s="1">
        <f>IFERROR(VLOOKUP(Tableau5[[#This Row],[Numéro]],TableauLibre[],5,0),"")</f>
        <v>8.4</v>
      </c>
      <c r="G538" s="1">
        <f>IFERROR(VLOOKUP(Tableau5[[#This Row],[Numéro]],TableauLibre[],6,0),"")</f>
        <v>6.72</v>
      </c>
      <c r="H538" s="28">
        <f>IFERROR(VLOOKUP(Tableau5[[#This Row],[Numéro]],TableauLibre[],7,0),"")</f>
        <v>2020</v>
      </c>
      <c r="I538" s="27" t="str">
        <f>IFERROR(VLOOKUP(Tableau5[[#This Row],[Numéro]],TableauBande[],3,0),"")</f>
        <v>N3</v>
      </c>
      <c r="J538" s="1">
        <f>IFERROR(VLOOKUP(Tableau5[[#This Row],[Numéro]],TableauBande[],4,0),"")</f>
        <v>1</v>
      </c>
      <c r="K538" s="1">
        <f>IFERROR(VLOOKUP(Tableau5[[#This Row],[Numéro]],TableauBande[],5,0),"")</f>
        <v>2.56</v>
      </c>
      <c r="L538" s="1">
        <f>IFERROR(VLOOKUP(Tableau5[[#This Row],[Numéro]],TableauBande[],6,0),"")</f>
        <v>2.2799999999999998</v>
      </c>
      <c r="M538" s="28">
        <f>IFERROR(VLOOKUP(Tableau5[[#This Row],[Numéro]],TableauBande[],7,0),"")</f>
        <v>2019</v>
      </c>
      <c r="N538" s="1" t="str">
        <f>IFERROR(VLOOKUP(Tableau5[[#This Row],[Numéro]],Tableau3Bandes[],3,0),"")</f>
        <v xml:space="preserve">N3 </v>
      </c>
      <c r="O538" s="1">
        <f>IFERROR(VLOOKUP(Tableau5[[#This Row],[Numéro]],Tableau3Bandes[],4,0),"")</f>
        <v>1</v>
      </c>
      <c r="P538" s="1">
        <f>IFERROR(VLOOKUP(Tableau5[[#This Row],[Numéro]],Tableau3Bandes[],5,0),"")</f>
        <v>0.53200000000000003</v>
      </c>
      <c r="Q538" s="1">
        <f>IFERROR(VLOOKUP(Tableau5[[#This Row],[Numéro]],Tableau3Bandes[],6,0),"")</f>
        <v>0.45700000000000002</v>
      </c>
      <c r="R538" s="1">
        <f>IFERROR(VLOOKUP(Tableau5[[#This Row],[Numéro]],Tableau3Bandes[],7,0),"")</f>
        <v>2022</v>
      </c>
      <c r="S538" s="28" t="str">
        <f>IFERROR(VLOOKUP(Tableau5[[#This Row],[Numéro]],TableauClass2025[],3,0),"")</f>
        <v/>
      </c>
      <c r="T538" s="27" t="str">
        <f>IFERROR(VLOOKUP(Tableau5[[#This Row],[Numéro]],TableauCadre[],3,0),"")</f>
        <v xml:space="preserve">N3 </v>
      </c>
      <c r="U538" s="1">
        <f>IFERROR(VLOOKUP(Tableau5[[#This Row],[Numéro]],TableauCadre[],4,0),"")</f>
        <v>1</v>
      </c>
      <c r="V538" s="1">
        <f>IFERROR(VLOOKUP(Tableau5[[#This Row],[Numéro]],TableauCadre[],5,0),"")</f>
        <v>6.44</v>
      </c>
      <c r="W538" s="1">
        <f>IFERROR(VLOOKUP(Tableau5[[#This Row],[Numéro]],TableauCadre[],6,0),"")</f>
        <v>5.15</v>
      </c>
      <c r="X538" s="28">
        <f>IFERROR(VLOOKUP(Tableau5[[#This Row],[Numéro]],TableauCadre[],7,0),"")</f>
        <v>2019</v>
      </c>
    </row>
    <row r="539" spans="1:24" hidden="1" x14ac:dyDescent="0.25">
      <c r="A539" s="1" t="str">
        <f>IF(double!T536=0,"",double!T536)</f>
        <v>167784 Z</v>
      </c>
      <c r="B539" s="1" t="str">
        <f>IF(Tableau5[[#This Row],[Numéro]]="","",double!U536)</f>
        <v>HUMBERT MURIEL</v>
      </c>
      <c r="C539" s="23" t="str">
        <f>double!V536</f>
        <v>11027 – ASS. SPORT. LAXOVIENNE DE BILLARD</v>
      </c>
      <c r="D539" s="27" t="str">
        <f>IFERROR(VLOOKUP(Tableau5[[#This Row],[Numéro]],TableauLibre[],3,0),"")</f>
        <v>R4</v>
      </c>
      <c r="E539" s="1">
        <f>IFERROR(VLOOKUP(Tableau5[[#This Row],[Numéro]],TableauLibre[],4,0),"")</f>
        <v>1</v>
      </c>
      <c r="F539" s="1">
        <f>IFERROR(VLOOKUP(Tableau5[[#This Row],[Numéro]],TableauLibre[],5,0),"")</f>
        <v>0.38</v>
      </c>
      <c r="G539" s="1">
        <f>IFERROR(VLOOKUP(Tableau5[[#This Row],[Numéro]],TableauLibre[],6,0),"")</f>
        <v>0.3</v>
      </c>
      <c r="H539" s="28">
        <f>IFERROR(VLOOKUP(Tableau5[[#This Row],[Numéro]],TableauLibre[],7,0),"")</f>
        <v>2022</v>
      </c>
      <c r="I539" s="27" t="str">
        <f>IFERROR(VLOOKUP(Tableau5[[#This Row],[Numéro]],TableauBande[],3,0),"")</f>
        <v/>
      </c>
      <c r="J539" s="1" t="str">
        <f>IFERROR(VLOOKUP(Tableau5[[#This Row],[Numéro]],TableauBande[],4,0),"")</f>
        <v/>
      </c>
      <c r="K539" s="1" t="str">
        <f>IFERROR(VLOOKUP(Tableau5[[#This Row],[Numéro]],TableauBande[],5,0),"")</f>
        <v/>
      </c>
      <c r="L539" s="1" t="str">
        <f>IFERROR(VLOOKUP(Tableau5[[#This Row],[Numéro]],TableauBande[],6,0),"")</f>
        <v/>
      </c>
      <c r="M539" s="28" t="str">
        <f>IFERROR(VLOOKUP(Tableau5[[#This Row],[Numéro]],TableauBande[],7,0),"")</f>
        <v/>
      </c>
      <c r="N539" s="1" t="str">
        <f>IFERROR(VLOOKUP(Tableau5[[#This Row],[Numéro]],Tableau3Bandes[],3,0),"")</f>
        <v/>
      </c>
      <c r="O539" s="1" t="str">
        <f>IFERROR(VLOOKUP(Tableau5[[#This Row],[Numéro]],Tableau3Bandes[],4,0),"")</f>
        <v/>
      </c>
      <c r="P539" s="1" t="str">
        <f>IFERROR(VLOOKUP(Tableau5[[#This Row],[Numéro]],Tableau3Bandes[],5,0),"")</f>
        <v/>
      </c>
      <c r="Q539" s="1" t="str">
        <f>IFERROR(VLOOKUP(Tableau5[[#This Row],[Numéro]],Tableau3Bandes[],6,0),"")</f>
        <v/>
      </c>
      <c r="R539" s="1" t="str">
        <f>IFERROR(VLOOKUP(Tableau5[[#This Row],[Numéro]],Tableau3Bandes[],7,0),"")</f>
        <v/>
      </c>
      <c r="S539" s="28" t="str">
        <f>IFERROR(VLOOKUP(Tableau5[[#This Row],[Numéro]],TableauClass2025[],3,0),"")</f>
        <v/>
      </c>
      <c r="T539" s="27" t="str">
        <f>IFERROR(VLOOKUP(Tableau5[[#This Row],[Numéro]],TableauCadre[],3,0),"")</f>
        <v/>
      </c>
      <c r="U539" s="1" t="str">
        <f>IFERROR(VLOOKUP(Tableau5[[#This Row],[Numéro]],TableauCadre[],4,0),"")</f>
        <v/>
      </c>
      <c r="V539" s="1" t="str">
        <f>IFERROR(VLOOKUP(Tableau5[[#This Row],[Numéro]],TableauCadre[],5,0),"")</f>
        <v/>
      </c>
      <c r="W539" s="1" t="str">
        <f>IFERROR(VLOOKUP(Tableau5[[#This Row],[Numéro]],TableauCadre[],6,0),"")</f>
        <v/>
      </c>
      <c r="X539" s="28" t="str">
        <f>IFERROR(VLOOKUP(Tableau5[[#This Row],[Numéro]],TableauCadre[],7,0),"")</f>
        <v/>
      </c>
    </row>
    <row r="540" spans="1:24" hidden="1" x14ac:dyDescent="0.25">
      <c r="A540" s="1" t="str">
        <f>IF(double!T537=0,"",double!T537)</f>
        <v>186128 N</v>
      </c>
      <c r="B540" s="1" t="str">
        <f>IF(Tableau5[[#This Row],[Numéro]]="","",double!U537)</f>
        <v>HUMBERT PIERRE MARIE</v>
      </c>
      <c r="C540" s="23" t="str">
        <f>double!V537</f>
        <v>11034 – BILLARD CLUB EPINAL</v>
      </c>
      <c r="D540" s="27" t="str">
        <f>IFERROR(VLOOKUP(Tableau5[[#This Row],[Numéro]],TableauLibre[],3,0),"")</f>
        <v xml:space="preserve">R4 </v>
      </c>
      <c r="E540" s="1">
        <f>IFERROR(VLOOKUP(Tableau5[[#This Row],[Numéro]],TableauLibre[],4,0),"")</f>
        <v>1</v>
      </c>
      <c r="F540" s="1">
        <f>IFERROR(VLOOKUP(Tableau5[[#This Row],[Numéro]],TableauLibre[],5,0),"")</f>
        <v>1.1100000000000001</v>
      </c>
      <c r="G540" s="1">
        <f>IFERROR(VLOOKUP(Tableau5[[#This Row],[Numéro]],TableauLibre[],6,0),"")</f>
        <v>0.89</v>
      </c>
      <c r="H540" s="28">
        <f>IFERROR(VLOOKUP(Tableau5[[#This Row],[Numéro]],TableauLibre[],7,0),"")</f>
        <v>2025</v>
      </c>
      <c r="I540" s="27" t="str">
        <f>IFERROR(VLOOKUP(Tableau5[[#This Row],[Numéro]],TableauBande[],3,0),"")</f>
        <v/>
      </c>
      <c r="J540" s="1" t="str">
        <f>IFERROR(VLOOKUP(Tableau5[[#This Row],[Numéro]],TableauBande[],4,0),"")</f>
        <v/>
      </c>
      <c r="K540" s="1" t="str">
        <f>IFERROR(VLOOKUP(Tableau5[[#This Row],[Numéro]],TableauBande[],5,0),"")</f>
        <v/>
      </c>
      <c r="L540" s="1" t="str">
        <f>IFERROR(VLOOKUP(Tableau5[[#This Row],[Numéro]],TableauBande[],6,0),"")</f>
        <v/>
      </c>
      <c r="M540" s="28" t="str">
        <f>IFERROR(VLOOKUP(Tableau5[[#This Row],[Numéro]],TableauBande[],7,0),"")</f>
        <v/>
      </c>
      <c r="N540" s="1" t="str">
        <f>IFERROR(VLOOKUP(Tableau5[[#This Row],[Numéro]],Tableau3Bandes[],3,0),"")</f>
        <v/>
      </c>
      <c r="O540" s="1" t="str">
        <f>IFERROR(VLOOKUP(Tableau5[[#This Row],[Numéro]],Tableau3Bandes[],4,0),"")</f>
        <v/>
      </c>
      <c r="P540" s="1" t="str">
        <f>IFERROR(VLOOKUP(Tableau5[[#This Row],[Numéro]],Tableau3Bandes[],5,0),"")</f>
        <v/>
      </c>
      <c r="Q540" s="1" t="str">
        <f>IFERROR(VLOOKUP(Tableau5[[#This Row],[Numéro]],Tableau3Bandes[],6,0),"")</f>
        <v/>
      </c>
      <c r="R540" s="1" t="str">
        <f>IFERROR(VLOOKUP(Tableau5[[#This Row],[Numéro]],Tableau3Bandes[],7,0),"")</f>
        <v/>
      </c>
      <c r="S540" s="28" t="str">
        <f>IFERROR(VLOOKUP(Tableau5[[#This Row],[Numéro]],TableauClass2025[],3,0),"")</f>
        <v/>
      </c>
      <c r="T540" s="27" t="str">
        <f>IFERROR(VLOOKUP(Tableau5[[#This Row],[Numéro]],TableauCadre[],3,0),"")</f>
        <v/>
      </c>
      <c r="U540" s="1" t="str">
        <f>IFERROR(VLOOKUP(Tableau5[[#This Row],[Numéro]],TableauCadre[],4,0),"")</f>
        <v/>
      </c>
      <c r="V540" s="1" t="str">
        <f>IFERROR(VLOOKUP(Tableau5[[#This Row],[Numéro]],TableauCadre[],5,0),"")</f>
        <v/>
      </c>
      <c r="W540" s="1" t="str">
        <f>IFERROR(VLOOKUP(Tableau5[[#This Row],[Numéro]],TableauCadre[],6,0),"")</f>
        <v/>
      </c>
      <c r="X540" s="28" t="str">
        <f>IFERROR(VLOOKUP(Tableau5[[#This Row],[Numéro]],TableauCadre[],7,0),"")</f>
        <v/>
      </c>
    </row>
    <row r="541" spans="1:24" x14ac:dyDescent="0.25">
      <c r="A541" s="1" t="str">
        <f>IF(double!T457=0,"",double!T457)</f>
        <v>147969 L</v>
      </c>
      <c r="B541" s="1" t="str">
        <f>IF(Tableau5[[#This Row],[Numéro]]="","",double!U457)</f>
        <v>GUALTIEROTTI VICTOR</v>
      </c>
      <c r="C541" s="23" t="str">
        <f>double!V457</f>
        <v>11003 – BILLARD CLUB BAN SAINT MARTIN</v>
      </c>
      <c r="D541" s="27" t="str">
        <f>IFERROR(VLOOKUP(Tableau5[[#This Row],[Numéro]],TableauLibre[],3,0),"")</f>
        <v>R4</v>
      </c>
      <c r="E541" s="1">
        <f>IFERROR(VLOOKUP(Tableau5[[#This Row],[Numéro]],TableauLibre[],4,0),"")</f>
        <v>1</v>
      </c>
      <c r="F541" s="1">
        <f>IFERROR(VLOOKUP(Tableau5[[#This Row],[Numéro]],TableauLibre[],5,0),"")</f>
        <v>0.18</v>
      </c>
      <c r="G541" s="1">
        <f>IFERROR(VLOOKUP(Tableau5[[#This Row],[Numéro]],TableauLibre[],6,0),"")</f>
        <v>0.14000000000000001</v>
      </c>
      <c r="H541" s="28">
        <f>IFERROR(VLOOKUP(Tableau5[[#This Row],[Numéro]],TableauLibre[],7,0),"")</f>
        <v>2014</v>
      </c>
      <c r="I541" s="27" t="str">
        <f>IFERROR(VLOOKUP(Tableau5[[#This Row],[Numéro]],TableauBande[],3,0),"")</f>
        <v/>
      </c>
      <c r="J541" s="1" t="str">
        <f>IFERROR(VLOOKUP(Tableau5[[#This Row],[Numéro]],TableauBande[],4,0),"")</f>
        <v/>
      </c>
      <c r="K541" s="1" t="str">
        <f>IFERROR(VLOOKUP(Tableau5[[#This Row],[Numéro]],TableauBande[],5,0),"")</f>
        <v/>
      </c>
      <c r="L541" s="1" t="str">
        <f>IFERROR(VLOOKUP(Tableau5[[#This Row],[Numéro]],TableauBande[],6,0),"")</f>
        <v/>
      </c>
      <c r="M541" s="28" t="str">
        <f>IFERROR(VLOOKUP(Tableau5[[#This Row],[Numéro]],TableauBande[],7,0),"")</f>
        <v/>
      </c>
      <c r="N541" s="1" t="str">
        <f>IFERROR(VLOOKUP(Tableau5[[#This Row],[Numéro]],Tableau3Bandes[],3,0),"")</f>
        <v/>
      </c>
      <c r="O541" s="1" t="str">
        <f>IFERROR(VLOOKUP(Tableau5[[#This Row],[Numéro]],Tableau3Bandes[],4,0),"")</f>
        <v/>
      </c>
      <c r="P541" s="1" t="str">
        <f>IFERROR(VLOOKUP(Tableau5[[#This Row],[Numéro]],Tableau3Bandes[],5,0),"")</f>
        <v/>
      </c>
      <c r="Q541" s="1" t="str">
        <f>IFERROR(VLOOKUP(Tableau5[[#This Row],[Numéro]],Tableau3Bandes[],6,0),"")</f>
        <v/>
      </c>
      <c r="R541" s="1" t="str">
        <f>IFERROR(VLOOKUP(Tableau5[[#This Row],[Numéro]],Tableau3Bandes[],7,0),"")</f>
        <v/>
      </c>
      <c r="S541" s="28" t="str">
        <f>IFERROR(VLOOKUP(Tableau5[[#This Row],[Numéro]],TableauClass2025[],3,0),"")</f>
        <v/>
      </c>
      <c r="T541" s="27" t="str">
        <f>IFERROR(VLOOKUP(Tableau5[[#This Row],[Numéro]],TableauCadre[],3,0),"")</f>
        <v/>
      </c>
      <c r="U541" s="1" t="str">
        <f>IFERROR(VLOOKUP(Tableau5[[#This Row],[Numéro]],TableauCadre[],4,0),"")</f>
        <v/>
      </c>
      <c r="V541" s="1" t="str">
        <f>IFERROR(VLOOKUP(Tableau5[[#This Row],[Numéro]],TableauCadre[],5,0),"")</f>
        <v/>
      </c>
      <c r="W541" s="1" t="str">
        <f>IFERROR(VLOOKUP(Tableau5[[#This Row],[Numéro]],TableauCadre[],6,0),"")</f>
        <v/>
      </c>
      <c r="X541" s="28" t="str">
        <f>IFERROR(VLOOKUP(Tableau5[[#This Row],[Numéro]],TableauCadre[],7,0),"")</f>
        <v/>
      </c>
    </row>
    <row r="542" spans="1:24" hidden="1" x14ac:dyDescent="0.25">
      <c r="A542" s="1" t="str">
        <f>IF(double!T539=0,"",double!T539)</f>
        <v>169356 H</v>
      </c>
      <c r="B542" s="1" t="str">
        <f>IF(Tableau5[[#This Row],[Numéro]]="","",double!U539)</f>
        <v>HURAUX JACQUES</v>
      </c>
      <c r="C542" s="23" t="str">
        <f>double!V539</f>
        <v>11034 – BILLARD CLUB EPINAL</v>
      </c>
      <c r="D542" s="27" t="str">
        <f>IFERROR(VLOOKUP(Tableau5[[#This Row],[Numéro]],TableauLibre[],3,0),"")</f>
        <v>R2</v>
      </c>
      <c r="E542" s="1">
        <f>IFERROR(VLOOKUP(Tableau5[[#This Row],[Numéro]],TableauLibre[],4,0),"")</f>
        <v>1</v>
      </c>
      <c r="F542" s="1">
        <f>IFERROR(VLOOKUP(Tableau5[[#This Row],[Numéro]],TableauLibre[],5,0),"")</f>
        <v>2.76</v>
      </c>
      <c r="G542" s="1">
        <f>IFERROR(VLOOKUP(Tableau5[[#This Row],[Numéro]],TableauLibre[],6,0),"")</f>
        <v>2.21</v>
      </c>
      <c r="H542" s="28">
        <f>IFERROR(VLOOKUP(Tableau5[[#This Row],[Numéro]],TableauLibre[],7,0),"")</f>
        <v>2020</v>
      </c>
      <c r="I542" s="27" t="str">
        <f>IFERROR(VLOOKUP(Tableau5[[#This Row],[Numéro]],TableauBande[],3,0),"")</f>
        <v/>
      </c>
      <c r="J542" s="1" t="str">
        <f>IFERROR(VLOOKUP(Tableau5[[#This Row],[Numéro]],TableauBande[],4,0),"")</f>
        <v/>
      </c>
      <c r="K542" s="1" t="str">
        <f>IFERROR(VLOOKUP(Tableau5[[#This Row],[Numéro]],TableauBande[],5,0),"")</f>
        <v/>
      </c>
      <c r="L542" s="1" t="str">
        <f>IFERROR(VLOOKUP(Tableau5[[#This Row],[Numéro]],TableauBande[],6,0),"")</f>
        <v/>
      </c>
      <c r="M542" s="28" t="str">
        <f>IFERROR(VLOOKUP(Tableau5[[#This Row],[Numéro]],TableauBande[],7,0),"")</f>
        <v/>
      </c>
      <c r="N542" s="1" t="str">
        <f>IFERROR(VLOOKUP(Tableau5[[#This Row],[Numéro]],Tableau3Bandes[],3,0),"")</f>
        <v/>
      </c>
      <c r="O542" s="1" t="str">
        <f>IFERROR(VLOOKUP(Tableau5[[#This Row],[Numéro]],Tableau3Bandes[],4,0),"")</f>
        <v/>
      </c>
      <c r="P542" s="1" t="str">
        <f>IFERROR(VLOOKUP(Tableau5[[#This Row],[Numéro]],Tableau3Bandes[],5,0),"")</f>
        <v/>
      </c>
      <c r="Q542" s="1" t="str">
        <f>IFERROR(VLOOKUP(Tableau5[[#This Row],[Numéro]],Tableau3Bandes[],6,0),"")</f>
        <v/>
      </c>
      <c r="R542" s="1" t="str">
        <f>IFERROR(VLOOKUP(Tableau5[[#This Row],[Numéro]],Tableau3Bandes[],7,0),"")</f>
        <v/>
      </c>
      <c r="S542" s="28" t="str">
        <f>IFERROR(VLOOKUP(Tableau5[[#This Row],[Numéro]],TableauClass2025[],3,0),"")</f>
        <v/>
      </c>
      <c r="T542" s="27" t="str">
        <f>IFERROR(VLOOKUP(Tableau5[[#This Row],[Numéro]],TableauCadre[],3,0),"")</f>
        <v/>
      </c>
      <c r="U542" s="1" t="str">
        <f>IFERROR(VLOOKUP(Tableau5[[#This Row],[Numéro]],TableauCadre[],4,0),"")</f>
        <v/>
      </c>
      <c r="V542" s="1" t="str">
        <f>IFERROR(VLOOKUP(Tableau5[[#This Row],[Numéro]],TableauCadre[],5,0),"")</f>
        <v/>
      </c>
      <c r="W542" s="1" t="str">
        <f>IFERROR(VLOOKUP(Tableau5[[#This Row],[Numéro]],TableauCadre[],6,0),"")</f>
        <v/>
      </c>
      <c r="X542" s="28" t="str">
        <f>IFERROR(VLOOKUP(Tableau5[[#This Row],[Numéro]],TableauCadre[],7,0),"")</f>
        <v/>
      </c>
    </row>
    <row r="543" spans="1:24" hidden="1" x14ac:dyDescent="0.25">
      <c r="A543" s="1" t="str">
        <f>IF(double!T540=0,"",double!T540)</f>
        <v>139872 S</v>
      </c>
      <c r="B543" s="1" t="str">
        <f>IF(Tableau5[[#This Row],[Numéro]]="","",double!U540)</f>
        <v>HUSSELSTEIN JEAN PAUL</v>
      </c>
      <c r="C543" s="23" t="str">
        <f>double!V540</f>
        <v>01016 – B.C. HAGUENAU</v>
      </c>
      <c r="D543" s="27" t="str">
        <f>IFERROR(VLOOKUP(Tableau5[[#This Row],[Numéro]],TableauLibre[],3,0),"")</f>
        <v>R3</v>
      </c>
      <c r="E543" s="1">
        <f>IFERROR(VLOOKUP(Tableau5[[#This Row],[Numéro]],TableauLibre[],4,0),"")</f>
        <v>1</v>
      </c>
      <c r="F543" s="1">
        <f>IFERROR(VLOOKUP(Tableau5[[#This Row],[Numéro]],TableauLibre[],5,0),"")</f>
        <v>1.69</v>
      </c>
      <c r="G543" s="1">
        <f>IFERROR(VLOOKUP(Tableau5[[#This Row],[Numéro]],TableauLibre[],6,0),"")</f>
        <v>1.35</v>
      </c>
      <c r="H543" s="28">
        <f>IFERROR(VLOOKUP(Tableau5[[#This Row],[Numéro]],TableauLibre[],7,0),"")</f>
        <v>2020</v>
      </c>
      <c r="I543" s="27" t="str">
        <f>IFERROR(VLOOKUP(Tableau5[[#This Row],[Numéro]],TableauBande[],3,0),"")</f>
        <v/>
      </c>
      <c r="J543" s="1" t="str">
        <f>IFERROR(VLOOKUP(Tableau5[[#This Row],[Numéro]],TableauBande[],4,0),"")</f>
        <v/>
      </c>
      <c r="K543" s="1" t="str">
        <f>IFERROR(VLOOKUP(Tableau5[[#This Row],[Numéro]],TableauBande[],5,0),"")</f>
        <v/>
      </c>
      <c r="L543" s="1" t="str">
        <f>IFERROR(VLOOKUP(Tableau5[[#This Row],[Numéro]],TableauBande[],6,0),"")</f>
        <v/>
      </c>
      <c r="M543" s="28" t="str">
        <f>IFERROR(VLOOKUP(Tableau5[[#This Row],[Numéro]],TableauBande[],7,0),"")</f>
        <v/>
      </c>
      <c r="N543" s="1" t="str">
        <f>IFERROR(VLOOKUP(Tableau5[[#This Row],[Numéro]],Tableau3Bandes[],3,0),"")</f>
        <v/>
      </c>
      <c r="O543" s="1" t="str">
        <f>IFERROR(VLOOKUP(Tableau5[[#This Row],[Numéro]],Tableau3Bandes[],4,0),"")</f>
        <v/>
      </c>
      <c r="P543" s="1" t="str">
        <f>IFERROR(VLOOKUP(Tableau5[[#This Row],[Numéro]],Tableau3Bandes[],5,0),"")</f>
        <v/>
      </c>
      <c r="Q543" s="1" t="str">
        <f>IFERROR(VLOOKUP(Tableau5[[#This Row],[Numéro]],Tableau3Bandes[],6,0),"")</f>
        <v/>
      </c>
      <c r="R543" s="1" t="str">
        <f>IFERROR(VLOOKUP(Tableau5[[#This Row],[Numéro]],Tableau3Bandes[],7,0),"")</f>
        <v/>
      </c>
      <c r="S543" s="28" t="str">
        <f>IFERROR(VLOOKUP(Tableau5[[#This Row],[Numéro]],TableauClass2025[],3,0),"")</f>
        <v/>
      </c>
      <c r="T543" s="27" t="str">
        <f>IFERROR(VLOOKUP(Tableau5[[#This Row],[Numéro]],TableauCadre[],3,0),"")</f>
        <v/>
      </c>
      <c r="U543" s="1" t="str">
        <f>IFERROR(VLOOKUP(Tableau5[[#This Row],[Numéro]],TableauCadre[],4,0),"")</f>
        <v/>
      </c>
      <c r="V543" s="1" t="str">
        <f>IFERROR(VLOOKUP(Tableau5[[#This Row],[Numéro]],TableauCadre[],5,0),"")</f>
        <v/>
      </c>
      <c r="W543" s="1" t="str">
        <f>IFERROR(VLOOKUP(Tableau5[[#This Row],[Numéro]],TableauCadre[],6,0),"")</f>
        <v/>
      </c>
      <c r="X543" s="28" t="str">
        <f>IFERROR(VLOOKUP(Tableau5[[#This Row],[Numéro]],TableauCadre[],7,0),"")</f>
        <v/>
      </c>
    </row>
    <row r="544" spans="1:24" hidden="1" x14ac:dyDescent="0.25">
      <c r="A544" s="1" t="str">
        <f>IF(double!T541=0,"",double!T541)</f>
        <v>011733 H</v>
      </c>
      <c r="B544" s="1" t="str">
        <f>IF(Tableau5[[#This Row],[Numéro]]="","",double!U541)</f>
        <v>HUSSON PHILIPPE</v>
      </c>
      <c r="C544" s="23" t="str">
        <f>double!V541</f>
        <v>05001 – ACAD.CHARLEVILLE-MEZIERES</v>
      </c>
      <c r="D544" s="27" t="str">
        <f>IFERROR(VLOOKUP(Tableau5[[#This Row],[Numéro]],TableauLibre[],3,0),"")</f>
        <v>N3</v>
      </c>
      <c r="E544" s="1">
        <f>IFERROR(VLOOKUP(Tableau5[[#This Row],[Numéro]],TableauLibre[],4,0),"")</f>
        <v>1</v>
      </c>
      <c r="F544" s="1">
        <f>IFERROR(VLOOKUP(Tableau5[[#This Row],[Numéro]],TableauLibre[],5,0),"")</f>
        <v>6.68</v>
      </c>
      <c r="G544" s="1">
        <f>IFERROR(VLOOKUP(Tableau5[[#This Row],[Numéro]],TableauLibre[],6,0),"")</f>
        <v>5.34</v>
      </c>
      <c r="H544" s="28">
        <f>IFERROR(VLOOKUP(Tableau5[[#This Row],[Numéro]],TableauLibre[],7,0),"")</f>
        <v>2011</v>
      </c>
      <c r="I544" s="27" t="str">
        <f>IFERROR(VLOOKUP(Tableau5[[#This Row],[Numéro]],TableauBande[],3,0),"")</f>
        <v xml:space="preserve">N2 </v>
      </c>
      <c r="J544" s="1">
        <f>IFERROR(VLOOKUP(Tableau5[[#This Row],[Numéro]],TableauBande[],4,0),"")</f>
        <v>1</v>
      </c>
      <c r="K544" s="1" t="str">
        <f>IFERROR(VLOOKUP(Tableau5[[#This Row],[Numéro]],TableauBande[],5,0),"")</f>
        <v>—</v>
      </c>
      <c r="L544" s="1">
        <f>IFERROR(VLOOKUP(Tableau5[[#This Row],[Numéro]],TableauBande[],6,0),"")</f>
        <v>2.09</v>
      </c>
      <c r="M544" s="28">
        <f>IFERROR(VLOOKUP(Tableau5[[#This Row],[Numéro]],TableauBande[],7,0),"")</f>
        <v>2010</v>
      </c>
      <c r="N544" s="1" t="str">
        <f>IFERROR(VLOOKUP(Tableau5[[#This Row],[Numéro]],Tableau3Bandes[],3,0),"")</f>
        <v xml:space="preserve">N3 </v>
      </c>
      <c r="O544" s="1">
        <f>IFERROR(VLOOKUP(Tableau5[[#This Row],[Numéro]],Tableau3Bandes[],4,0),"")</f>
        <v>1</v>
      </c>
      <c r="P544" s="1">
        <f>IFERROR(VLOOKUP(Tableau5[[#This Row],[Numéro]],Tableau3Bandes[],5,0),"")</f>
        <v>0.34100000000000003</v>
      </c>
      <c r="Q544" s="1">
        <f>IFERROR(VLOOKUP(Tableau5[[#This Row],[Numéro]],Tableau3Bandes[],6,0),"")</f>
        <v>0.29299999999999998</v>
      </c>
      <c r="R544" s="1">
        <f>IFERROR(VLOOKUP(Tableau5[[#This Row],[Numéro]],Tableau3Bandes[],7,0),"")</f>
        <v>2009</v>
      </c>
      <c r="S544" s="28" t="str">
        <f>IFERROR(VLOOKUP(Tableau5[[#This Row],[Numéro]],TableauClass2025[],3,0),"")</f>
        <v/>
      </c>
      <c r="T544" s="27" t="str">
        <f>IFERROR(VLOOKUP(Tableau5[[#This Row],[Numéro]],TableauCadre[],3,0),"")</f>
        <v>N3</v>
      </c>
      <c r="U544" s="1">
        <f>IFERROR(VLOOKUP(Tableau5[[#This Row],[Numéro]],TableauCadre[],4,0),"")</f>
        <v>1</v>
      </c>
      <c r="V544" s="1">
        <f>IFERROR(VLOOKUP(Tableau5[[#This Row],[Numéro]],TableauCadre[],5,0),"")</f>
        <v>6</v>
      </c>
      <c r="W544" s="1">
        <f>IFERROR(VLOOKUP(Tableau5[[#This Row],[Numéro]],TableauCadre[],6,0),"")</f>
        <v>4.8</v>
      </c>
      <c r="X544" s="28">
        <f>IFERROR(VLOOKUP(Tableau5[[#This Row],[Numéro]],TableauCadre[],7,0),"")</f>
        <v>2011</v>
      </c>
    </row>
    <row r="545" spans="1:24" hidden="1" x14ac:dyDescent="0.25">
      <c r="A545" s="1" t="str">
        <f>IF(double!T542=0,"",double!T542)</f>
        <v>132184 A</v>
      </c>
      <c r="B545" s="1" t="str">
        <f>IF(Tableau5[[#This Row],[Numéro]]="","",double!U542)</f>
        <v>HUSSON SERGE</v>
      </c>
      <c r="C545" s="23" t="str">
        <f>double!V542</f>
        <v>05043 – ACAD. TAPIS VERT DE REIMS</v>
      </c>
      <c r="D545" s="27" t="str">
        <f>IFERROR(VLOOKUP(Tableau5[[#This Row],[Numéro]],TableauLibre[],3,0),"")</f>
        <v>R2</v>
      </c>
      <c r="E545" s="1">
        <f>IFERROR(VLOOKUP(Tableau5[[#This Row],[Numéro]],TableauLibre[],4,0),"")</f>
        <v>1</v>
      </c>
      <c r="F545" s="1">
        <f>IFERROR(VLOOKUP(Tableau5[[#This Row],[Numéro]],TableauLibre[],5,0),"")</f>
        <v>3.33</v>
      </c>
      <c r="G545" s="1">
        <f>IFERROR(VLOOKUP(Tableau5[[#This Row],[Numéro]],TableauLibre[],6,0),"")</f>
        <v>2.66</v>
      </c>
      <c r="H545" s="28">
        <f>IFERROR(VLOOKUP(Tableau5[[#This Row],[Numéro]],TableauLibre[],7,0),"")</f>
        <v>2024</v>
      </c>
      <c r="I545" s="27" t="str">
        <f>IFERROR(VLOOKUP(Tableau5[[#This Row],[Numéro]],TableauBande[],3,0),"")</f>
        <v>R1</v>
      </c>
      <c r="J545" s="1">
        <f>IFERROR(VLOOKUP(Tableau5[[#This Row],[Numéro]],TableauBande[],4,0),"")</f>
        <v>1</v>
      </c>
      <c r="K545" s="1">
        <f>IFERROR(VLOOKUP(Tableau5[[#This Row],[Numéro]],TableauBande[],5,0),"")</f>
        <v>1.32</v>
      </c>
      <c r="L545" s="1">
        <f>IFERROR(VLOOKUP(Tableau5[[#This Row],[Numéro]],TableauBande[],6,0),"")</f>
        <v>1.17</v>
      </c>
      <c r="M545" s="28">
        <f>IFERROR(VLOOKUP(Tableau5[[#This Row],[Numéro]],TableauBande[],7,0),"")</f>
        <v>2024</v>
      </c>
      <c r="N545" s="1" t="str">
        <f>IFERROR(VLOOKUP(Tableau5[[#This Row],[Numéro]],Tableau3Bandes[],3,0),"")</f>
        <v>R1</v>
      </c>
      <c r="O545" s="1">
        <f>IFERROR(VLOOKUP(Tableau5[[#This Row],[Numéro]],Tableau3Bandes[],4,0),"")</f>
        <v>1</v>
      </c>
      <c r="P545" s="1">
        <f>IFERROR(VLOOKUP(Tableau5[[#This Row],[Numéro]],Tableau3Bandes[],5,0),"")</f>
        <v>0.316</v>
      </c>
      <c r="Q545" s="1">
        <f>IFERROR(VLOOKUP(Tableau5[[#This Row],[Numéro]],Tableau3Bandes[],6,0),"")</f>
        <v>0.27200000000000002</v>
      </c>
      <c r="R545" s="1">
        <f>IFERROR(VLOOKUP(Tableau5[[#This Row],[Numéro]],Tableau3Bandes[],7,0),"")</f>
        <v>2024</v>
      </c>
      <c r="S545" s="28" t="str">
        <f>IFERROR(VLOOKUP(Tableau5[[#This Row],[Numéro]],TableauClass2025[],3,0),"")</f>
        <v/>
      </c>
      <c r="T545" s="27" t="str">
        <f>IFERROR(VLOOKUP(Tableau5[[#This Row],[Numéro]],TableauCadre[],3,0),"")</f>
        <v>R1</v>
      </c>
      <c r="U545" s="1">
        <f>IFERROR(VLOOKUP(Tableau5[[#This Row],[Numéro]],TableauCadre[],4,0),"")</f>
        <v>1</v>
      </c>
      <c r="V545" s="1">
        <f>IFERROR(VLOOKUP(Tableau5[[#This Row],[Numéro]],TableauCadre[],5,0),"")</f>
        <v>2.66</v>
      </c>
      <c r="W545" s="1">
        <f>IFERROR(VLOOKUP(Tableau5[[#This Row],[Numéro]],TableauCadre[],6,0),"")</f>
        <v>2.13</v>
      </c>
      <c r="X545" s="28">
        <f>IFERROR(VLOOKUP(Tableau5[[#This Row],[Numéro]],TableauCadre[],7,0),"")</f>
        <v>2024</v>
      </c>
    </row>
    <row r="546" spans="1:24" x14ac:dyDescent="0.25">
      <c r="A546" s="1" t="str">
        <f>IF(double!T458=0,"",double!T458)</f>
        <v>015020 S</v>
      </c>
      <c r="B546" s="1" t="str">
        <f>IF(Tableau5[[#This Row],[Numéro]]="","",double!U458)</f>
        <v>GUCKERT CHRISTIAN</v>
      </c>
      <c r="C546" s="23" t="str">
        <f>double!V458</f>
        <v>11005 – E.S. HAGONDANGE</v>
      </c>
      <c r="D546" s="27" t="str">
        <f>IFERROR(VLOOKUP(Tableau5[[#This Row],[Numéro]],TableauLibre[],3,0),"")</f>
        <v>N3</v>
      </c>
      <c r="E546" s="1">
        <f>IFERROR(VLOOKUP(Tableau5[[#This Row],[Numéro]],TableauLibre[],4,0),"")</f>
        <v>1</v>
      </c>
      <c r="F546" s="1">
        <f>IFERROR(VLOOKUP(Tableau5[[#This Row],[Numéro]],TableauLibre[],5,0),"")</f>
        <v>6.63</v>
      </c>
      <c r="G546" s="1">
        <f>IFERROR(VLOOKUP(Tableau5[[#This Row],[Numéro]],TableauLibre[],6,0),"")</f>
        <v>5.3</v>
      </c>
      <c r="H546" s="28">
        <f>IFERROR(VLOOKUP(Tableau5[[#This Row],[Numéro]],TableauLibre[],7,0),"")</f>
        <v>2017</v>
      </c>
      <c r="I546" s="27" t="str">
        <f>IFERROR(VLOOKUP(Tableau5[[#This Row],[Numéro]],TableauBande[],3,0),"")</f>
        <v xml:space="preserve">R1 </v>
      </c>
      <c r="J546" s="1">
        <f>IFERROR(VLOOKUP(Tableau5[[#This Row],[Numéro]],TableauBande[],4,0),"")</f>
        <v>1</v>
      </c>
      <c r="K546" s="1">
        <f>IFERROR(VLOOKUP(Tableau5[[#This Row],[Numéro]],TableauBande[],5,0),"")</f>
        <v>1.58</v>
      </c>
      <c r="L546" s="1">
        <f>IFERROR(VLOOKUP(Tableau5[[#This Row],[Numéro]],TableauBande[],6,0),"")</f>
        <v>1.41</v>
      </c>
      <c r="M546" s="28">
        <f>IFERROR(VLOOKUP(Tableau5[[#This Row],[Numéro]],TableauBande[],7,0),"")</f>
        <v>2024</v>
      </c>
      <c r="N546" s="1" t="str">
        <f>IFERROR(VLOOKUP(Tableau5[[#This Row],[Numéro]],Tableau3Bandes[],3,0),"")</f>
        <v xml:space="preserve">N3 </v>
      </c>
      <c r="O546" s="1">
        <f>IFERROR(VLOOKUP(Tableau5[[#This Row],[Numéro]],Tableau3Bandes[],4,0),"")</f>
        <v>1</v>
      </c>
      <c r="P546" s="1">
        <f>IFERROR(VLOOKUP(Tableau5[[#This Row],[Numéro]],Tableau3Bandes[],5,0),"")</f>
        <v>0.442</v>
      </c>
      <c r="Q546" s="1">
        <f>IFERROR(VLOOKUP(Tableau5[[#This Row],[Numéro]],Tableau3Bandes[],6,0),"")</f>
        <v>0.38</v>
      </c>
      <c r="R546" s="1">
        <f>IFERROR(VLOOKUP(Tableau5[[#This Row],[Numéro]],Tableau3Bandes[],7,0),"")</f>
        <v>2025</v>
      </c>
      <c r="S546" s="28">
        <f>IFERROR(VLOOKUP(Tableau5[[#This Row],[Numéro]],TableauClass2025[],3,0),"")</f>
        <v>445</v>
      </c>
      <c r="T546" s="27" t="str">
        <f>IFERROR(VLOOKUP(Tableau5[[#This Row],[Numéro]],TableauCadre[],3,0),"")</f>
        <v/>
      </c>
      <c r="U546" s="1" t="str">
        <f>IFERROR(VLOOKUP(Tableau5[[#This Row],[Numéro]],TableauCadre[],4,0),"")</f>
        <v/>
      </c>
      <c r="V546" s="1" t="str">
        <f>IFERROR(VLOOKUP(Tableau5[[#This Row],[Numéro]],TableauCadre[],5,0),"")</f>
        <v/>
      </c>
      <c r="W546" s="1" t="str">
        <f>IFERROR(VLOOKUP(Tableau5[[#This Row],[Numéro]],TableauCadre[],6,0),"")</f>
        <v/>
      </c>
      <c r="X546" s="28" t="str">
        <f>IFERROR(VLOOKUP(Tableau5[[#This Row],[Numéro]],TableauCadre[],7,0),"")</f>
        <v/>
      </c>
    </row>
    <row r="547" spans="1:24" hidden="1" x14ac:dyDescent="0.25">
      <c r="A547" s="1" t="str">
        <f>IF(double!T544=0,"",double!T544)</f>
        <v>151664 C</v>
      </c>
      <c r="B547" s="1" t="str">
        <f>IF(Tableau5[[#This Row],[Numéro]]="","",double!U544)</f>
        <v>IDOUX ARTHUR</v>
      </c>
      <c r="C547" s="23" t="str">
        <f>double!V544</f>
        <v>11027 – ASS. SPORT. LAXOVIENNE DE BILLARD</v>
      </c>
      <c r="D547" s="27" t="str">
        <f>IFERROR(VLOOKUP(Tableau5[[#This Row],[Numéro]],TableauLibre[],3,0),"")</f>
        <v>R4</v>
      </c>
      <c r="E547" s="1">
        <f>IFERROR(VLOOKUP(Tableau5[[#This Row],[Numéro]],TableauLibre[],4,0),"")</f>
        <v>1</v>
      </c>
      <c r="F547" s="1">
        <f>IFERROR(VLOOKUP(Tableau5[[#This Row],[Numéro]],TableauLibre[],5,0),"")</f>
        <v>0.22</v>
      </c>
      <c r="G547" s="1">
        <f>IFERROR(VLOOKUP(Tableau5[[#This Row],[Numéro]],TableauLibre[],6,0),"")</f>
        <v>0.17</v>
      </c>
      <c r="H547" s="28">
        <f>IFERROR(VLOOKUP(Tableau5[[#This Row],[Numéro]],TableauLibre[],7,0),"")</f>
        <v>2014</v>
      </c>
      <c r="I547" s="27" t="str">
        <f>IFERROR(VLOOKUP(Tableau5[[#This Row],[Numéro]],TableauBande[],3,0),"")</f>
        <v/>
      </c>
      <c r="J547" s="1" t="str">
        <f>IFERROR(VLOOKUP(Tableau5[[#This Row],[Numéro]],TableauBande[],4,0),"")</f>
        <v/>
      </c>
      <c r="K547" s="1" t="str">
        <f>IFERROR(VLOOKUP(Tableau5[[#This Row],[Numéro]],TableauBande[],5,0),"")</f>
        <v/>
      </c>
      <c r="L547" s="1" t="str">
        <f>IFERROR(VLOOKUP(Tableau5[[#This Row],[Numéro]],TableauBande[],6,0),"")</f>
        <v/>
      </c>
      <c r="M547" s="28" t="str">
        <f>IFERROR(VLOOKUP(Tableau5[[#This Row],[Numéro]],TableauBande[],7,0),"")</f>
        <v/>
      </c>
      <c r="N547" s="1" t="str">
        <f>IFERROR(VLOOKUP(Tableau5[[#This Row],[Numéro]],Tableau3Bandes[],3,0),"")</f>
        <v/>
      </c>
      <c r="O547" s="1" t="str">
        <f>IFERROR(VLOOKUP(Tableau5[[#This Row],[Numéro]],Tableau3Bandes[],4,0),"")</f>
        <v/>
      </c>
      <c r="P547" s="1" t="str">
        <f>IFERROR(VLOOKUP(Tableau5[[#This Row],[Numéro]],Tableau3Bandes[],5,0),"")</f>
        <v/>
      </c>
      <c r="Q547" s="1" t="str">
        <f>IFERROR(VLOOKUP(Tableau5[[#This Row],[Numéro]],Tableau3Bandes[],6,0),"")</f>
        <v/>
      </c>
      <c r="R547" s="1" t="str">
        <f>IFERROR(VLOOKUP(Tableau5[[#This Row],[Numéro]],Tableau3Bandes[],7,0),"")</f>
        <v/>
      </c>
      <c r="S547" s="28" t="str">
        <f>IFERROR(VLOOKUP(Tableau5[[#This Row],[Numéro]],TableauClass2025[],3,0),"")</f>
        <v/>
      </c>
      <c r="T547" s="27" t="str">
        <f>IFERROR(VLOOKUP(Tableau5[[#This Row],[Numéro]],TableauCadre[],3,0),"")</f>
        <v/>
      </c>
      <c r="U547" s="1" t="str">
        <f>IFERROR(VLOOKUP(Tableau5[[#This Row],[Numéro]],TableauCadre[],4,0),"")</f>
        <v/>
      </c>
      <c r="V547" s="1" t="str">
        <f>IFERROR(VLOOKUP(Tableau5[[#This Row],[Numéro]],TableauCadre[],5,0),"")</f>
        <v/>
      </c>
      <c r="W547" s="1" t="str">
        <f>IFERROR(VLOOKUP(Tableau5[[#This Row],[Numéro]],TableauCadre[],6,0),"")</f>
        <v/>
      </c>
      <c r="X547" s="28" t="str">
        <f>IFERROR(VLOOKUP(Tableau5[[#This Row],[Numéro]],TableauCadre[],7,0),"")</f>
        <v/>
      </c>
    </row>
    <row r="548" spans="1:24" hidden="1" x14ac:dyDescent="0.25">
      <c r="A548" s="1" t="str">
        <f>IF(double!T545=0,"",double!T545)</f>
        <v>015414 W</v>
      </c>
      <c r="B548" s="1" t="str">
        <f>IF(Tableau5[[#This Row],[Numéro]]="","",double!U545)</f>
        <v>IGLE RAYMOND</v>
      </c>
      <c r="C548" s="23" t="str">
        <f>double!V545</f>
        <v>11029 – BILLARD CLUB MUSSIPONTAIN</v>
      </c>
      <c r="D548" s="27" t="str">
        <f>IFERROR(VLOOKUP(Tableau5[[#This Row],[Numéro]],TableauLibre[],3,0),"")</f>
        <v>R3</v>
      </c>
      <c r="E548" s="1">
        <f>IFERROR(VLOOKUP(Tableau5[[#This Row],[Numéro]],TableauLibre[],4,0),"")</f>
        <v>1</v>
      </c>
      <c r="F548" s="1">
        <f>IFERROR(VLOOKUP(Tableau5[[#This Row],[Numéro]],TableauLibre[],5,0),"")</f>
        <v>1.67</v>
      </c>
      <c r="G548" s="1">
        <f>IFERROR(VLOOKUP(Tableau5[[#This Row],[Numéro]],TableauLibre[],6,0),"")</f>
        <v>1.33</v>
      </c>
      <c r="H548" s="28">
        <f>IFERROR(VLOOKUP(Tableau5[[#This Row],[Numéro]],TableauLibre[],7,0),"")</f>
        <v>2008</v>
      </c>
      <c r="I548" s="27" t="str">
        <f>IFERROR(VLOOKUP(Tableau5[[#This Row],[Numéro]],TableauBande[],3,0),"")</f>
        <v/>
      </c>
      <c r="J548" s="1" t="str">
        <f>IFERROR(VLOOKUP(Tableau5[[#This Row],[Numéro]],TableauBande[],4,0),"")</f>
        <v/>
      </c>
      <c r="K548" s="1" t="str">
        <f>IFERROR(VLOOKUP(Tableau5[[#This Row],[Numéro]],TableauBande[],5,0),"")</f>
        <v/>
      </c>
      <c r="L548" s="1" t="str">
        <f>IFERROR(VLOOKUP(Tableau5[[#This Row],[Numéro]],TableauBande[],6,0),"")</f>
        <v/>
      </c>
      <c r="M548" s="28" t="str">
        <f>IFERROR(VLOOKUP(Tableau5[[#This Row],[Numéro]],TableauBande[],7,0),"")</f>
        <v/>
      </c>
      <c r="N548" s="1" t="str">
        <f>IFERROR(VLOOKUP(Tableau5[[#This Row],[Numéro]],Tableau3Bandes[],3,0),"")</f>
        <v/>
      </c>
      <c r="O548" s="1" t="str">
        <f>IFERROR(VLOOKUP(Tableau5[[#This Row],[Numéro]],Tableau3Bandes[],4,0),"")</f>
        <v/>
      </c>
      <c r="P548" s="1" t="str">
        <f>IFERROR(VLOOKUP(Tableau5[[#This Row],[Numéro]],Tableau3Bandes[],5,0),"")</f>
        <v/>
      </c>
      <c r="Q548" s="1" t="str">
        <f>IFERROR(VLOOKUP(Tableau5[[#This Row],[Numéro]],Tableau3Bandes[],6,0),"")</f>
        <v/>
      </c>
      <c r="R548" s="1" t="str">
        <f>IFERROR(VLOOKUP(Tableau5[[#This Row],[Numéro]],Tableau3Bandes[],7,0),"")</f>
        <v/>
      </c>
      <c r="S548" s="28" t="str">
        <f>IFERROR(VLOOKUP(Tableau5[[#This Row],[Numéro]],TableauClass2025[],3,0),"")</f>
        <v/>
      </c>
      <c r="T548" s="27" t="str">
        <f>IFERROR(VLOOKUP(Tableau5[[#This Row],[Numéro]],TableauCadre[],3,0),"")</f>
        <v/>
      </c>
      <c r="U548" s="1" t="str">
        <f>IFERROR(VLOOKUP(Tableau5[[#This Row],[Numéro]],TableauCadre[],4,0),"")</f>
        <v/>
      </c>
      <c r="V548" s="1" t="str">
        <f>IFERROR(VLOOKUP(Tableau5[[#This Row],[Numéro]],TableauCadre[],5,0),"")</f>
        <v/>
      </c>
      <c r="W548" s="1" t="str">
        <f>IFERROR(VLOOKUP(Tableau5[[#This Row],[Numéro]],TableauCadre[],6,0),"")</f>
        <v/>
      </c>
      <c r="X548" s="28" t="str">
        <f>IFERROR(VLOOKUP(Tableau5[[#This Row],[Numéro]],TableauCadre[],7,0),"")</f>
        <v/>
      </c>
    </row>
    <row r="549" spans="1:24" hidden="1" x14ac:dyDescent="0.25">
      <c r="A549" s="1" t="str">
        <f>IF(double!T546=0,"",double!T546)</f>
        <v>170170 S</v>
      </c>
      <c r="B549" s="1" t="str">
        <f>IF(Tableau5[[#This Row],[Numéro]]="","",double!U546)</f>
        <v>IGOULEN REGIS</v>
      </c>
      <c r="C549" s="23" t="str">
        <f>double!V546</f>
        <v>11027 – ASS. SPORT. LAXOVIENNE DE BILLARD</v>
      </c>
      <c r="D549" s="27" t="str">
        <f>IFERROR(VLOOKUP(Tableau5[[#This Row],[Numéro]],TableauLibre[],3,0),"")</f>
        <v>R4</v>
      </c>
      <c r="E549" s="1">
        <f>IFERROR(VLOOKUP(Tableau5[[#This Row],[Numéro]],TableauLibre[],4,0),"")</f>
        <v>1</v>
      </c>
      <c r="F549" s="1">
        <f>IFERROR(VLOOKUP(Tableau5[[#This Row],[Numéro]],TableauLibre[],5,0),"")</f>
        <v>0.63</v>
      </c>
      <c r="G549" s="1">
        <f>IFERROR(VLOOKUP(Tableau5[[#This Row],[Numéro]],TableauLibre[],6,0),"")</f>
        <v>0.5</v>
      </c>
      <c r="H549" s="28">
        <f>IFERROR(VLOOKUP(Tableau5[[#This Row],[Numéro]],TableauLibre[],7,0),"")</f>
        <v>2022</v>
      </c>
      <c r="I549" s="27" t="str">
        <f>IFERROR(VLOOKUP(Tableau5[[#This Row],[Numéro]],TableauBande[],3,0),"")</f>
        <v/>
      </c>
      <c r="J549" s="1" t="str">
        <f>IFERROR(VLOOKUP(Tableau5[[#This Row],[Numéro]],TableauBande[],4,0),"")</f>
        <v/>
      </c>
      <c r="K549" s="1" t="str">
        <f>IFERROR(VLOOKUP(Tableau5[[#This Row],[Numéro]],TableauBande[],5,0),"")</f>
        <v/>
      </c>
      <c r="L549" s="1" t="str">
        <f>IFERROR(VLOOKUP(Tableau5[[#This Row],[Numéro]],TableauBande[],6,0),"")</f>
        <v/>
      </c>
      <c r="M549" s="28" t="str">
        <f>IFERROR(VLOOKUP(Tableau5[[#This Row],[Numéro]],TableauBande[],7,0),"")</f>
        <v/>
      </c>
      <c r="N549" s="1" t="str">
        <f>IFERROR(VLOOKUP(Tableau5[[#This Row],[Numéro]],Tableau3Bandes[],3,0),"")</f>
        <v/>
      </c>
      <c r="O549" s="1" t="str">
        <f>IFERROR(VLOOKUP(Tableau5[[#This Row],[Numéro]],Tableau3Bandes[],4,0),"")</f>
        <v/>
      </c>
      <c r="P549" s="1" t="str">
        <f>IFERROR(VLOOKUP(Tableau5[[#This Row],[Numéro]],Tableau3Bandes[],5,0),"")</f>
        <v/>
      </c>
      <c r="Q549" s="1" t="str">
        <f>IFERROR(VLOOKUP(Tableau5[[#This Row],[Numéro]],Tableau3Bandes[],6,0),"")</f>
        <v/>
      </c>
      <c r="R549" s="1" t="str">
        <f>IFERROR(VLOOKUP(Tableau5[[#This Row],[Numéro]],Tableau3Bandes[],7,0),"")</f>
        <v/>
      </c>
      <c r="S549" s="28" t="str">
        <f>IFERROR(VLOOKUP(Tableau5[[#This Row],[Numéro]],TableauClass2025[],3,0),"")</f>
        <v/>
      </c>
      <c r="T549" s="27" t="str">
        <f>IFERROR(VLOOKUP(Tableau5[[#This Row],[Numéro]],TableauCadre[],3,0),"")</f>
        <v/>
      </c>
      <c r="U549" s="1" t="str">
        <f>IFERROR(VLOOKUP(Tableau5[[#This Row],[Numéro]],TableauCadre[],4,0),"")</f>
        <v/>
      </c>
      <c r="V549" s="1" t="str">
        <f>IFERROR(VLOOKUP(Tableau5[[#This Row],[Numéro]],TableauCadre[],5,0),"")</f>
        <v/>
      </c>
      <c r="W549" s="1" t="str">
        <f>IFERROR(VLOOKUP(Tableau5[[#This Row],[Numéro]],TableauCadre[],6,0),"")</f>
        <v/>
      </c>
      <c r="X549" s="28" t="str">
        <f>IFERROR(VLOOKUP(Tableau5[[#This Row],[Numéro]],TableauCadre[],7,0),"")</f>
        <v/>
      </c>
    </row>
    <row r="550" spans="1:24" x14ac:dyDescent="0.25">
      <c r="A550" s="1" t="str">
        <f>IF(double!T1310=0,"",double!T1310)</f>
        <v>102769 R</v>
      </c>
      <c r="B550" s="1" t="str">
        <f>IF(Tableau5[[#This Row],[Numéro]]="","",double!U1310)</f>
        <v>HABCHI RABAH</v>
      </c>
      <c r="C550" s="23" t="str">
        <f>double!V1310</f>
        <v>11005 – E.S. HAGONDANGE</v>
      </c>
      <c r="D550" s="27" t="str">
        <f>IFERROR(VLOOKUP(Tableau5[[#This Row],[Numéro]],TableauLibre[],3,0),"")</f>
        <v/>
      </c>
      <c r="E550" s="1" t="str">
        <f>IFERROR(VLOOKUP(Tableau5[[#This Row],[Numéro]],TableauLibre[],4,0),"")</f>
        <v/>
      </c>
      <c r="F550" s="1" t="str">
        <f>IFERROR(VLOOKUP(Tableau5[[#This Row],[Numéro]],TableauLibre[],5,0),"")</f>
        <v/>
      </c>
      <c r="G550" s="1" t="str">
        <f>IFERROR(VLOOKUP(Tableau5[[#This Row],[Numéro]],TableauLibre[],6,0),"")</f>
        <v/>
      </c>
      <c r="H550" s="28" t="str">
        <f>IFERROR(VLOOKUP(Tableau5[[#This Row],[Numéro]],TableauLibre[],7,0),"")</f>
        <v/>
      </c>
      <c r="I550" s="27" t="str">
        <f>IFERROR(VLOOKUP(Tableau5[[#This Row],[Numéro]],TableauBande[],3,0),"")</f>
        <v/>
      </c>
      <c r="J550" s="1" t="str">
        <f>IFERROR(VLOOKUP(Tableau5[[#This Row],[Numéro]],TableauBande[],4,0),"")</f>
        <v/>
      </c>
      <c r="K550" s="1" t="str">
        <f>IFERROR(VLOOKUP(Tableau5[[#This Row],[Numéro]],TableauBande[],5,0),"")</f>
        <v/>
      </c>
      <c r="L550" s="1" t="str">
        <f>IFERROR(VLOOKUP(Tableau5[[#This Row],[Numéro]],TableauBande[],6,0),"")</f>
        <v/>
      </c>
      <c r="M550" s="28" t="str">
        <f>IFERROR(VLOOKUP(Tableau5[[#This Row],[Numéro]],TableauBande[],7,0),"")</f>
        <v/>
      </c>
      <c r="N550" s="1" t="str">
        <f>IFERROR(VLOOKUP(Tableau5[[#This Row],[Numéro]],Tableau3Bandes[],3,0),"")</f>
        <v>N3</v>
      </c>
      <c r="O550" s="1">
        <f>IFERROR(VLOOKUP(Tableau5[[#This Row],[Numéro]],Tableau3Bandes[],4,0),"")</f>
        <v>1</v>
      </c>
      <c r="P550" s="1">
        <f>IFERROR(VLOOKUP(Tableau5[[#This Row],[Numéro]],Tableau3Bandes[],5,0),"")</f>
        <v>0.50600000000000001</v>
      </c>
      <c r="Q550" s="1">
        <f>IFERROR(VLOOKUP(Tableau5[[#This Row],[Numéro]],Tableau3Bandes[],6,0),"")</f>
        <v>0.435</v>
      </c>
      <c r="R550" s="1">
        <f>IFERROR(VLOOKUP(Tableau5[[#This Row],[Numéro]],Tableau3Bandes[],7,0),"")</f>
        <v>2025</v>
      </c>
      <c r="S550" s="28">
        <f>IFERROR(VLOOKUP(Tableau5[[#This Row],[Numéro]],TableauClass2025[],3,0),"")</f>
        <v>444</v>
      </c>
      <c r="T550" s="27" t="str">
        <f>IFERROR(VLOOKUP(Tableau5[[#This Row],[Numéro]],TableauCadre[],3,0),"")</f>
        <v/>
      </c>
      <c r="U550" s="1" t="str">
        <f>IFERROR(VLOOKUP(Tableau5[[#This Row],[Numéro]],TableauCadre[],4,0),"")</f>
        <v/>
      </c>
      <c r="V550" s="1" t="str">
        <f>IFERROR(VLOOKUP(Tableau5[[#This Row],[Numéro]],TableauCadre[],5,0),"")</f>
        <v/>
      </c>
      <c r="W550" s="1" t="str">
        <f>IFERROR(VLOOKUP(Tableau5[[#This Row],[Numéro]],TableauCadre[],6,0),"")</f>
        <v/>
      </c>
      <c r="X550" s="28" t="str">
        <f>IFERROR(VLOOKUP(Tableau5[[#This Row],[Numéro]],TableauCadre[],7,0),"")</f>
        <v/>
      </c>
    </row>
    <row r="551" spans="1:24" x14ac:dyDescent="0.25">
      <c r="A551" s="1" t="str">
        <f>IF(double!T485=0,"",double!T485)</f>
        <v>015464 U</v>
      </c>
      <c r="B551" s="1" t="str">
        <f>IF(Tableau5[[#This Row],[Numéro]]="","",double!U485)</f>
        <v>HAMMEN MICHAEL</v>
      </c>
      <c r="C551" s="23" t="str">
        <f>double!V485</f>
        <v>11067 – BILLARD CLUB FLORANGE</v>
      </c>
      <c r="D551" s="27" t="str">
        <f>IFERROR(VLOOKUP(Tableau5[[#This Row],[Numéro]],TableauLibre[],3,0),"")</f>
        <v xml:space="preserve">N2 </v>
      </c>
      <c r="E551" s="1">
        <f>IFERROR(VLOOKUP(Tableau5[[#This Row],[Numéro]],TableauLibre[],4,0),"")</f>
        <v>1</v>
      </c>
      <c r="F551" s="1" t="str">
        <f>IFERROR(VLOOKUP(Tableau5[[#This Row],[Numéro]],TableauLibre[],5,0),"")</f>
        <v>—</v>
      </c>
      <c r="G551" s="1">
        <f>IFERROR(VLOOKUP(Tableau5[[#This Row],[Numéro]],TableauLibre[],6,0),"")</f>
        <v>14.37</v>
      </c>
      <c r="H551" s="28">
        <f>IFERROR(VLOOKUP(Tableau5[[#This Row],[Numéro]],TableauLibre[],7,0),"")</f>
        <v>2022</v>
      </c>
      <c r="I551" s="27" t="str">
        <f>IFERROR(VLOOKUP(Tableau5[[#This Row],[Numéro]],TableauBande[],3,0),"")</f>
        <v/>
      </c>
      <c r="J551" s="1" t="str">
        <f>IFERROR(VLOOKUP(Tableau5[[#This Row],[Numéro]],TableauBande[],4,0),"")</f>
        <v/>
      </c>
      <c r="K551" s="1" t="str">
        <f>IFERROR(VLOOKUP(Tableau5[[#This Row],[Numéro]],TableauBande[],5,0),"")</f>
        <v/>
      </c>
      <c r="L551" s="1" t="str">
        <f>IFERROR(VLOOKUP(Tableau5[[#This Row],[Numéro]],TableauBande[],6,0),"")</f>
        <v/>
      </c>
      <c r="M551" s="28" t="str">
        <f>IFERROR(VLOOKUP(Tableau5[[#This Row],[Numéro]],TableauBande[],7,0),"")</f>
        <v/>
      </c>
      <c r="N551" s="1" t="str">
        <f>IFERROR(VLOOKUP(Tableau5[[#This Row],[Numéro]],Tableau3Bandes[],3,0),"")</f>
        <v xml:space="preserve">N2 </v>
      </c>
      <c r="O551" s="1">
        <f>IFERROR(VLOOKUP(Tableau5[[#This Row],[Numéro]],Tableau3Bandes[],4,0),"")</f>
        <v>1</v>
      </c>
      <c r="P551" s="1" t="str">
        <f>IFERROR(VLOOKUP(Tableau5[[#This Row],[Numéro]],Tableau3Bandes[],5,0),"")</f>
        <v>—</v>
      </c>
      <c r="Q551" s="1">
        <f>IFERROR(VLOOKUP(Tableau5[[#This Row],[Numéro]],Tableau3Bandes[],6,0),"")</f>
        <v>0.64300000000000002</v>
      </c>
      <c r="R551" s="1">
        <f>IFERROR(VLOOKUP(Tableau5[[#This Row],[Numéro]],Tableau3Bandes[],7,0),"")</f>
        <v>2017</v>
      </c>
      <c r="S551" s="28" t="str">
        <f>IFERROR(VLOOKUP(Tableau5[[#This Row],[Numéro]],TableauClass2025[],3,0),"")</f>
        <v/>
      </c>
      <c r="T551" s="27" t="str">
        <f>IFERROR(VLOOKUP(Tableau5[[#This Row],[Numéro]],TableauCadre[],3,0),"")</f>
        <v/>
      </c>
      <c r="U551" s="1" t="str">
        <f>IFERROR(VLOOKUP(Tableau5[[#This Row],[Numéro]],TableauCadre[],4,0),"")</f>
        <v/>
      </c>
      <c r="V551" s="1" t="str">
        <f>IFERROR(VLOOKUP(Tableau5[[#This Row],[Numéro]],TableauCadre[],5,0),"")</f>
        <v/>
      </c>
      <c r="W551" s="1" t="str">
        <f>IFERROR(VLOOKUP(Tableau5[[#This Row],[Numéro]],TableauCadre[],6,0),"")</f>
        <v/>
      </c>
      <c r="X551" s="28" t="str">
        <f>IFERROR(VLOOKUP(Tableau5[[#This Row],[Numéro]],TableauCadre[],7,0),"")</f>
        <v/>
      </c>
    </row>
    <row r="552" spans="1:24" x14ac:dyDescent="0.25">
      <c r="A552" s="1" t="str">
        <f>IF(double!T1312=0,"",double!T1312)</f>
        <v>015161 D</v>
      </c>
      <c r="B552" s="1" t="str">
        <f>IF(Tableau5[[#This Row],[Numéro]]="","",double!U1312)</f>
        <v>HANSER JEAN MARIE</v>
      </c>
      <c r="C552" s="23" t="str">
        <f>double!V1312</f>
        <v>11013 – BILLARD CLUB METZ</v>
      </c>
      <c r="D552" s="27" t="str">
        <f>IFERROR(VLOOKUP(Tableau5[[#This Row],[Numéro]],TableauLibre[],3,0),"")</f>
        <v/>
      </c>
      <c r="E552" s="1" t="str">
        <f>IFERROR(VLOOKUP(Tableau5[[#This Row],[Numéro]],TableauLibre[],4,0),"")</f>
        <v/>
      </c>
      <c r="F552" s="1" t="str">
        <f>IFERROR(VLOOKUP(Tableau5[[#This Row],[Numéro]],TableauLibre[],5,0),"")</f>
        <v/>
      </c>
      <c r="G552" s="1" t="str">
        <f>IFERROR(VLOOKUP(Tableau5[[#This Row],[Numéro]],TableauLibre[],6,0),"")</f>
        <v/>
      </c>
      <c r="H552" s="28" t="str">
        <f>IFERROR(VLOOKUP(Tableau5[[#This Row],[Numéro]],TableauLibre[],7,0),"")</f>
        <v/>
      </c>
      <c r="I552" s="27" t="str">
        <f>IFERROR(VLOOKUP(Tableau5[[#This Row],[Numéro]],TableauBande[],3,0),"")</f>
        <v/>
      </c>
      <c r="J552" s="1" t="str">
        <f>IFERROR(VLOOKUP(Tableau5[[#This Row],[Numéro]],TableauBande[],4,0),"")</f>
        <v/>
      </c>
      <c r="K552" s="1" t="str">
        <f>IFERROR(VLOOKUP(Tableau5[[#This Row],[Numéro]],TableauBande[],5,0),"")</f>
        <v/>
      </c>
      <c r="L552" s="1" t="str">
        <f>IFERROR(VLOOKUP(Tableau5[[#This Row],[Numéro]],TableauBande[],6,0),"")</f>
        <v/>
      </c>
      <c r="M552" s="28" t="str">
        <f>IFERROR(VLOOKUP(Tableau5[[#This Row],[Numéro]],TableauBande[],7,0),"")</f>
        <v/>
      </c>
      <c r="N552" s="1" t="str">
        <f>IFERROR(VLOOKUP(Tableau5[[#This Row],[Numéro]],Tableau3Bandes[],3,0),"")</f>
        <v>N3</v>
      </c>
      <c r="O552" s="1">
        <f>IFERROR(VLOOKUP(Tableau5[[#This Row],[Numéro]],Tableau3Bandes[],4,0),"")</f>
        <v>1</v>
      </c>
      <c r="P552" s="1">
        <f>IFERROR(VLOOKUP(Tableau5[[#This Row],[Numéro]],Tableau3Bandes[],5,0),"")</f>
        <v>0.438</v>
      </c>
      <c r="Q552" s="1">
        <f>IFERROR(VLOOKUP(Tableau5[[#This Row],[Numéro]],Tableau3Bandes[],6,0),"")</f>
        <v>0.376</v>
      </c>
      <c r="R552" s="1">
        <f>IFERROR(VLOOKUP(Tableau5[[#This Row],[Numéro]],Tableau3Bandes[],7,0),"")</f>
        <v>2022</v>
      </c>
      <c r="S552" s="28" t="str">
        <f>IFERROR(VLOOKUP(Tableau5[[#This Row],[Numéro]],TableauClass2025[],3,0),"")</f>
        <v/>
      </c>
      <c r="T552" s="27" t="str">
        <f>IFERROR(VLOOKUP(Tableau5[[#This Row],[Numéro]],TableauCadre[],3,0),"")</f>
        <v/>
      </c>
      <c r="U552" s="1" t="str">
        <f>IFERROR(VLOOKUP(Tableau5[[#This Row],[Numéro]],TableauCadre[],4,0),"")</f>
        <v/>
      </c>
      <c r="V552" s="1" t="str">
        <f>IFERROR(VLOOKUP(Tableau5[[#This Row],[Numéro]],TableauCadre[],5,0),"")</f>
        <v/>
      </c>
      <c r="W552" s="1" t="str">
        <f>IFERROR(VLOOKUP(Tableau5[[#This Row],[Numéro]],TableauCadre[],6,0),"")</f>
        <v/>
      </c>
      <c r="X552" s="28" t="str">
        <f>IFERROR(VLOOKUP(Tableau5[[#This Row],[Numéro]],TableauCadre[],7,0),"")</f>
        <v/>
      </c>
    </row>
    <row r="553" spans="1:24" hidden="1" x14ac:dyDescent="0.25">
      <c r="A553" s="1" t="str">
        <f>IF(double!T550=0,"",double!T550)</f>
        <v>014860 O</v>
      </c>
      <c r="B553" s="1" t="str">
        <f>IF(Tableau5[[#This Row],[Numéro]]="","",double!U550)</f>
        <v>ISSELIN GUY</v>
      </c>
      <c r="C553" s="23" t="str">
        <f>double!V550</f>
        <v>11055 – BILLARD CLUB TOULOIS</v>
      </c>
      <c r="D553" s="27" t="str">
        <f>IFERROR(VLOOKUP(Tableau5[[#This Row],[Numéro]],TableauLibre[],3,0),"")</f>
        <v>R1</v>
      </c>
      <c r="E553" s="1">
        <f>IFERROR(VLOOKUP(Tableau5[[#This Row],[Numéro]],TableauLibre[],4,0),"")</f>
        <v>1</v>
      </c>
      <c r="F553" s="1">
        <f>IFERROR(VLOOKUP(Tableau5[[#This Row],[Numéro]],TableauLibre[],5,0),"")</f>
        <v>5</v>
      </c>
      <c r="G553" s="1">
        <f>IFERROR(VLOOKUP(Tableau5[[#This Row],[Numéro]],TableauLibre[],6,0),"")</f>
        <v>4</v>
      </c>
      <c r="H553" s="28">
        <f>IFERROR(VLOOKUP(Tableau5[[#This Row],[Numéro]],TableauLibre[],7,0),"")</f>
        <v>2019</v>
      </c>
      <c r="I553" s="27" t="str">
        <f>IFERROR(VLOOKUP(Tableau5[[#This Row],[Numéro]],TableauBande[],3,0),"")</f>
        <v/>
      </c>
      <c r="J553" s="1" t="str">
        <f>IFERROR(VLOOKUP(Tableau5[[#This Row],[Numéro]],TableauBande[],4,0),"")</f>
        <v/>
      </c>
      <c r="K553" s="1" t="str">
        <f>IFERROR(VLOOKUP(Tableau5[[#This Row],[Numéro]],TableauBande[],5,0),"")</f>
        <v/>
      </c>
      <c r="L553" s="1" t="str">
        <f>IFERROR(VLOOKUP(Tableau5[[#This Row],[Numéro]],TableauBande[],6,0),"")</f>
        <v/>
      </c>
      <c r="M553" s="28" t="str">
        <f>IFERROR(VLOOKUP(Tableau5[[#This Row],[Numéro]],TableauBande[],7,0),"")</f>
        <v/>
      </c>
      <c r="N553" s="1" t="str">
        <f>IFERROR(VLOOKUP(Tableau5[[#This Row],[Numéro]],Tableau3Bandes[],3,0),"")</f>
        <v>N3</v>
      </c>
      <c r="O553" s="1">
        <f>IFERROR(VLOOKUP(Tableau5[[#This Row],[Numéro]],Tableau3Bandes[],4,0),"")</f>
        <v>1</v>
      </c>
      <c r="P553" s="1">
        <f>IFERROR(VLOOKUP(Tableau5[[#This Row],[Numéro]],Tableau3Bandes[],5,0),"")</f>
        <v>0.42599999999999999</v>
      </c>
      <c r="Q553" s="1">
        <f>IFERROR(VLOOKUP(Tableau5[[#This Row],[Numéro]],Tableau3Bandes[],6,0),"")</f>
        <v>0.36599999999999999</v>
      </c>
      <c r="R553" s="1">
        <f>IFERROR(VLOOKUP(Tableau5[[#This Row],[Numéro]],Tableau3Bandes[],7,0),"")</f>
        <v>2017</v>
      </c>
      <c r="S553" s="28" t="str">
        <f>IFERROR(VLOOKUP(Tableau5[[#This Row],[Numéro]],TableauClass2025[],3,0),"")</f>
        <v/>
      </c>
      <c r="T553" s="27" t="str">
        <f>IFERROR(VLOOKUP(Tableau5[[#This Row],[Numéro]],TableauCadre[],3,0),"")</f>
        <v>R1</v>
      </c>
      <c r="U553" s="1">
        <f>IFERROR(VLOOKUP(Tableau5[[#This Row],[Numéro]],TableauCadre[],4,0),"")</f>
        <v>1</v>
      </c>
      <c r="V553" s="1">
        <f>IFERROR(VLOOKUP(Tableau5[[#This Row],[Numéro]],TableauCadre[],5,0),"")</f>
        <v>1.28</v>
      </c>
      <c r="W553" s="1">
        <f>IFERROR(VLOOKUP(Tableau5[[#This Row],[Numéro]],TableauCadre[],6,0),"")</f>
        <v>1.03</v>
      </c>
      <c r="X553" s="28">
        <f>IFERROR(VLOOKUP(Tableau5[[#This Row],[Numéro]],TableauCadre[],7,0),"")</f>
        <v>2025</v>
      </c>
    </row>
    <row r="554" spans="1:24" hidden="1" x14ac:dyDescent="0.25">
      <c r="A554" s="1" t="str">
        <f>IF(double!T551=0,"",double!T551)</f>
        <v>144122 E</v>
      </c>
      <c r="B554" s="1" t="str">
        <f>IF(Tableau5[[#This Row],[Numéro]]="","",double!U551)</f>
        <v>JACQUARD ADRYEN</v>
      </c>
      <c r="C554" s="23" t="str">
        <f>double!V551</f>
        <v>11055 – BILLARD CLUB TOULOIS</v>
      </c>
      <c r="D554" s="27" t="str">
        <f>IFERROR(VLOOKUP(Tableau5[[#This Row],[Numéro]],TableauLibre[],3,0),"")</f>
        <v>R4</v>
      </c>
      <c r="E554" s="1">
        <f>IFERROR(VLOOKUP(Tableau5[[#This Row],[Numéro]],TableauLibre[],4,0),"")</f>
        <v>1</v>
      </c>
      <c r="F554" s="1">
        <f>IFERROR(VLOOKUP(Tableau5[[#This Row],[Numéro]],TableauLibre[],5,0),"")</f>
        <v>0.26</v>
      </c>
      <c r="G554" s="1">
        <f>IFERROR(VLOOKUP(Tableau5[[#This Row],[Numéro]],TableauLibre[],6,0),"")</f>
        <v>0.21</v>
      </c>
      <c r="H554" s="28">
        <f>IFERROR(VLOOKUP(Tableau5[[#This Row],[Numéro]],TableauLibre[],7,0),"")</f>
        <v>2011</v>
      </c>
      <c r="I554" s="27" t="str">
        <f>IFERROR(VLOOKUP(Tableau5[[#This Row],[Numéro]],TableauBande[],3,0),"")</f>
        <v/>
      </c>
      <c r="J554" s="1" t="str">
        <f>IFERROR(VLOOKUP(Tableau5[[#This Row],[Numéro]],TableauBande[],4,0),"")</f>
        <v/>
      </c>
      <c r="K554" s="1" t="str">
        <f>IFERROR(VLOOKUP(Tableau5[[#This Row],[Numéro]],TableauBande[],5,0),"")</f>
        <v/>
      </c>
      <c r="L554" s="1" t="str">
        <f>IFERROR(VLOOKUP(Tableau5[[#This Row],[Numéro]],TableauBande[],6,0),"")</f>
        <v/>
      </c>
      <c r="M554" s="28" t="str">
        <f>IFERROR(VLOOKUP(Tableau5[[#This Row],[Numéro]],TableauBande[],7,0),"")</f>
        <v/>
      </c>
      <c r="N554" s="1" t="str">
        <f>IFERROR(VLOOKUP(Tableau5[[#This Row],[Numéro]],Tableau3Bandes[],3,0),"")</f>
        <v/>
      </c>
      <c r="O554" s="1" t="str">
        <f>IFERROR(VLOOKUP(Tableau5[[#This Row],[Numéro]],Tableau3Bandes[],4,0),"")</f>
        <v/>
      </c>
      <c r="P554" s="1" t="str">
        <f>IFERROR(VLOOKUP(Tableau5[[#This Row],[Numéro]],Tableau3Bandes[],5,0),"")</f>
        <v/>
      </c>
      <c r="Q554" s="1" t="str">
        <f>IFERROR(VLOOKUP(Tableau5[[#This Row],[Numéro]],Tableau3Bandes[],6,0),"")</f>
        <v/>
      </c>
      <c r="R554" s="1" t="str">
        <f>IFERROR(VLOOKUP(Tableau5[[#This Row],[Numéro]],Tableau3Bandes[],7,0),"")</f>
        <v/>
      </c>
      <c r="S554" s="28" t="str">
        <f>IFERROR(VLOOKUP(Tableau5[[#This Row],[Numéro]],TableauClass2025[],3,0),"")</f>
        <v/>
      </c>
      <c r="T554" s="27" t="str">
        <f>IFERROR(VLOOKUP(Tableau5[[#This Row],[Numéro]],TableauCadre[],3,0),"")</f>
        <v/>
      </c>
      <c r="U554" s="1" t="str">
        <f>IFERROR(VLOOKUP(Tableau5[[#This Row],[Numéro]],TableauCadre[],4,0),"")</f>
        <v/>
      </c>
      <c r="V554" s="1" t="str">
        <f>IFERROR(VLOOKUP(Tableau5[[#This Row],[Numéro]],TableauCadre[],5,0),"")</f>
        <v/>
      </c>
      <c r="W554" s="1" t="str">
        <f>IFERROR(VLOOKUP(Tableau5[[#This Row],[Numéro]],TableauCadre[],6,0),"")</f>
        <v/>
      </c>
      <c r="X554" s="28" t="str">
        <f>IFERROR(VLOOKUP(Tableau5[[#This Row],[Numéro]],TableauCadre[],7,0),"")</f>
        <v/>
      </c>
    </row>
    <row r="555" spans="1:24" hidden="1" x14ac:dyDescent="0.25">
      <c r="A555" s="1" t="str">
        <f>IF(double!T552=0,"",double!T552)</f>
        <v>015077 X</v>
      </c>
      <c r="B555" s="1" t="str">
        <f>IF(Tableau5[[#This Row],[Numéro]]="","",double!U552)</f>
        <v>JACQUEL JEAN</v>
      </c>
      <c r="C555" s="23" t="str">
        <f>double!V552</f>
        <v>11052 – BILLARD CLUB FRIGNICOURT</v>
      </c>
      <c r="D555" s="27" t="str">
        <f>IFERROR(VLOOKUP(Tableau5[[#This Row],[Numéro]],TableauLibre[],3,0),"")</f>
        <v>R3</v>
      </c>
      <c r="E555" s="1">
        <f>IFERROR(VLOOKUP(Tableau5[[#This Row],[Numéro]],TableauLibre[],4,0),"")</f>
        <v>1</v>
      </c>
      <c r="F555" s="1">
        <f>IFERROR(VLOOKUP(Tableau5[[#This Row],[Numéro]],TableauLibre[],5,0),"")</f>
        <v>1.45</v>
      </c>
      <c r="G555" s="1">
        <f>IFERROR(VLOOKUP(Tableau5[[#This Row],[Numéro]],TableauLibre[],6,0),"")</f>
        <v>1.1599999999999999</v>
      </c>
      <c r="H555" s="28">
        <f>IFERROR(VLOOKUP(Tableau5[[#This Row],[Numéro]],TableauLibre[],7,0),"")</f>
        <v>2018</v>
      </c>
      <c r="I555" s="27" t="str">
        <f>IFERROR(VLOOKUP(Tableau5[[#This Row],[Numéro]],TableauBande[],3,0),"")</f>
        <v>R2</v>
      </c>
      <c r="J555" s="1">
        <f>IFERROR(VLOOKUP(Tableau5[[#This Row],[Numéro]],TableauBande[],4,0),"")</f>
        <v>1</v>
      </c>
      <c r="K555" s="1">
        <f>IFERROR(VLOOKUP(Tableau5[[#This Row],[Numéro]],TableauBande[],5,0),"")</f>
        <v>0.98</v>
      </c>
      <c r="L555" s="1">
        <f>IFERROR(VLOOKUP(Tableau5[[#This Row],[Numéro]],TableauBande[],6,0),"")</f>
        <v>0.87</v>
      </c>
      <c r="M555" s="28">
        <f>IFERROR(VLOOKUP(Tableau5[[#This Row],[Numéro]],TableauBande[],7,0),"")</f>
        <v>2013</v>
      </c>
      <c r="N555" s="1" t="str">
        <f>IFERROR(VLOOKUP(Tableau5[[#This Row],[Numéro]],Tableau3Bandes[],3,0),"")</f>
        <v>R1</v>
      </c>
      <c r="O555" s="1">
        <f>IFERROR(VLOOKUP(Tableau5[[#This Row],[Numéro]],Tableau3Bandes[],4,0),"")</f>
        <v>1</v>
      </c>
      <c r="P555" s="1">
        <f>IFERROR(VLOOKUP(Tableau5[[#This Row],[Numéro]],Tableau3Bandes[],5,0),"")</f>
        <v>0.27300000000000002</v>
      </c>
      <c r="Q555" s="1">
        <f>IFERROR(VLOOKUP(Tableau5[[#This Row],[Numéro]],Tableau3Bandes[],6,0),"")</f>
        <v>0.23499999999999999</v>
      </c>
      <c r="R555" s="1">
        <f>IFERROR(VLOOKUP(Tableau5[[#This Row],[Numéro]],Tableau3Bandes[],7,0),"")</f>
        <v>2009</v>
      </c>
      <c r="S555" s="28" t="str">
        <f>IFERROR(VLOOKUP(Tableau5[[#This Row],[Numéro]],TableauClass2025[],3,0),"")</f>
        <v/>
      </c>
      <c r="T555" s="27" t="str">
        <f>IFERROR(VLOOKUP(Tableau5[[#This Row],[Numéro]],TableauCadre[],3,0),"")</f>
        <v/>
      </c>
      <c r="U555" s="1" t="str">
        <f>IFERROR(VLOOKUP(Tableau5[[#This Row],[Numéro]],TableauCadre[],4,0),"")</f>
        <v/>
      </c>
      <c r="V555" s="1" t="str">
        <f>IFERROR(VLOOKUP(Tableau5[[#This Row],[Numéro]],TableauCadre[],5,0),"")</f>
        <v/>
      </c>
      <c r="W555" s="1" t="str">
        <f>IFERROR(VLOOKUP(Tableau5[[#This Row],[Numéro]],TableauCadre[],6,0),"")</f>
        <v/>
      </c>
      <c r="X555" s="28" t="str">
        <f>IFERROR(VLOOKUP(Tableau5[[#This Row],[Numéro]],TableauCadre[],7,0),"")</f>
        <v/>
      </c>
    </row>
    <row r="556" spans="1:24" hidden="1" x14ac:dyDescent="0.25">
      <c r="A556" s="1" t="str">
        <f>IF(double!T553=0,"",double!T553)</f>
        <v>140750 M</v>
      </c>
      <c r="B556" s="1" t="str">
        <f>IF(Tableau5[[#This Row],[Numéro]]="","",double!U553)</f>
        <v>JACQUEMIN CHRISTIAN</v>
      </c>
      <c r="C556" s="23" t="str">
        <f>double!V553</f>
        <v>11034 – BILLARD CLUB EPINAL</v>
      </c>
      <c r="D556" s="27" t="str">
        <f>IFERROR(VLOOKUP(Tableau5[[#This Row],[Numéro]],TableauLibre[],3,0),"")</f>
        <v>R3</v>
      </c>
      <c r="E556" s="1">
        <f>IFERROR(VLOOKUP(Tableau5[[#This Row],[Numéro]],TableauLibre[],4,0),"")</f>
        <v>1</v>
      </c>
      <c r="F556" s="1">
        <f>IFERROR(VLOOKUP(Tableau5[[#This Row],[Numéro]],TableauLibre[],5,0),"")</f>
        <v>1.86</v>
      </c>
      <c r="G556" s="1">
        <f>IFERROR(VLOOKUP(Tableau5[[#This Row],[Numéro]],TableauLibre[],6,0),"")</f>
        <v>1.49</v>
      </c>
      <c r="H556" s="28">
        <f>IFERROR(VLOOKUP(Tableau5[[#This Row],[Numéro]],TableauLibre[],7,0),"")</f>
        <v>2023</v>
      </c>
      <c r="I556" s="27" t="str">
        <f>IFERROR(VLOOKUP(Tableau5[[#This Row],[Numéro]],TableauBande[],3,0),"")</f>
        <v xml:space="preserve">R2 </v>
      </c>
      <c r="J556" s="1">
        <f>IFERROR(VLOOKUP(Tableau5[[#This Row],[Numéro]],TableauBande[],4,0),"")</f>
        <v>1</v>
      </c>
      <c r="K556" s="1">
        <f>IFERROR(VLOOKUP(Tableau5[[#This Row],[Numéro]],TableauBande[],5,0),"")</f>
        <v>1</v>
      </c>
      <c r="L556" s="1">
        <f>IFERROR(VLOOKUP(Tableau5[[#This Row],[Numéro]],TableauBande[],6,0),"")</f>
        <v>0.89</v>
      </c>
      <c r="M556" s="28">
        <f>IFERROR(VLOOKUP(Tableau5[[#This Row],[Numéro]],TableauBande[],7,0),"")</f>
        <v>2024</v>
      </c>
      <c r="N556" s="1" t="str">
        <f>IFERROR(VLOOKUP(Tableau5[[#This Row],[Numéro]],Tableau3Bandes[],3,0),"")</f>
        <v>R1</v>
      </c>
      <c r="O556" s="1">
        <f>IFERROR(VLOOKUP(Tableau5[[#This Row],[Numéro]],Tableau3Bandes[],4,0),"")</f>
        <v>1</v>
      </c>
      <c r="P556" s="1">
        <f>IFERROR(VLOOKUP(Tableau5[[#This Row],[Numéro]],Tableau3Bandes[],5,0),"")</f>
        <v>0.317</v>
      </c>
      <c r="Q556" s="1">
        <f>IFERROR(VLOOKUP(Tableau5[[#This Row],[Numéro]],Tableau3Bandes[],6,0),"")</f>
        <v>0.27300000000000002</v>
      </c>
      <c r="R556" s="1">
        <f>IFERROR(VLOOKUP(Tableau5[[#This Row],[Numéro]],Tableau3Bandes[],7,0),"")</f>
        <v>2025</v>
      </c>
      <c r="S556" s="28">
        <f>IFERROR(VLOOKUP(Tableau5[[#This Row],[Numéro]],TableauClass2025[],3,0),"")</f>
        <v>264</v>
      </c>
      <c r="T556" s="27" t="str">
        <f>IFERROR(VLOOKUP(Tableau5[[#This Row],[Numéro]],TableauCadre[],3,0),"")</f>
        <v>R1</v>
      </c>
      <c r="U556" s="1">
        <f>IFERROR(VLOOKUP(Tableau5[[#This Row],[Numéro]],TableauCadre[],4,0),"")</f>
        <v>1</v>
      </c>
      <c r="V556" s="1">
        <f>IFERROR(VLOOKUP(Tableau5[[#This Row],[Numéro]],TableauCadre[],5,0),"")</f>
        <v>1.72</v>
      </c>
      <c r="W556" s="1">
        <f>IFERROR(VLOOKUP(Tableau5[[#This Row],[Numéro]],TableauCadre[],6,0),"")</f>
        <v>1.38</v>
      </c>
      <c r="X556" s="28">
        <f>IFERROR(VLOOKUP(Tableau5[[#This Row],[Numéro]],TableauCadre[],7,0),"")</f>
        <v>2023</v>
      </c>
    </row>
    <row r="557" spans="1:24" hidden="1" x14ac:dyDescent="0.25">
      <c r="A557" s="1" t="str">
        <f>IF(double!T554=0,"",double!T554)</f>
        <v>015001 Z</v>
      </c>
      <c r="B557" s="1" t="str">
        <f>IF(Tableau5[[#This Row],[Numéro]]="","",double!U554)</f>
        <v>JACQUEMIN GUY</v>
      </c>
      <c r="C557" s="23" t="str">
        <f>double!V554</f>
        <v>11064 – BILLARD CLUB ELOYES</v>
      </c>
      <c r="D557" s="27" t="str">
        <f>IFERROR(VLOOKUP(Tableau5[[#This Row],[Numéro]],TableauLibre[],3,0),"")</f>
        <v>R2</v>
      </c>
      <c r="E557" s="1">
        <f>IFERROR(VLOOKUP(Tableau5[[#This Row],[Numéro]],TableauLibre[],4,0),"")</f>
        <v>1</v>
      </c>
      <c r="F557" s="1">
        <f>IFERROR(VLOOKUP(Tableau5[[#This Row],[Numéro]],TableauLibre[],5,0),"")</f>
        <v>2.37</v>
      </c>
      <c r="G557" s="1">
        <f>IFERROR(VLOOKUP(Tableau5[[#This Row],[Numéro]],TableauLibre[],6,0),"")</f>
        <v>1.89</v>
      </c>
      <c r="H557" s="28">
        <f>IFERROR(VLOOKUP(Tableau5[[#This Row],[Numéro]],TableauLibre[],7,0),"")</f>
        <v>2010</v>
      </c>
      <c r="I557" s="27" t="str">
        <f>IFERROR(VLOOKUP(Tableau5[[#This Row],[Numéro]],TableauBande[],3,0),"")</f>
        <v/>
      </c>
      <c r="J557" s="1" t="str">
        <f>IFERROR(VLOOKUP(Tableau5[[#This Row],[Numéro]],TableauBande[],4,0),"")</f>
        <v/>
      </c>
      <c r="K557" s="1" t="str">
        <f>IFERROR(VLOOKUP(Tableau5[[#This Row],[Numéro]],TableauBande[],5,0),"")</f>
        <v/>
      </c>
      <c r="L557" s="1" t="str">
        <f>IFERROR(VLOOKUP(Tableau5[[#This Row],[Numéro]],TableauBande[],6,0),"")</f>
        <v/>
      </c>
      <c r="M557" s="28" t="str">
        <f>IFERROR(VLOOKUP(Tableau5[[#This Row],[Numéro]],TableauBande[],7,0),"")</f>
        <v/>
      </c>
      <c r="N557" s="1" t="str">
        <f>IFERROR(VLOOKUP(Tableau5[[#This Row],[Numéro]],Tableau3Bandes[],3,0),"")</f>
        <v/>
      </c>
      <c r="O557" s="1" t="str">
        <f>IFERROR(VLOOKUP(Tableau5[[#This Row],[Numéro]],Tableau3Bandes[],4,0),"")</f>
        <v/>
      </c>
      <c r="P557" s="1" t="str">
        <f>IFERROR(VLOOKUP(Tableau5[[#This Row],[Numéro]],Tableau3Bandes[],5,0),"")</f>
        <v/>
      </c>
      <c r="Q557" s="1" t="str">
        <f>IFERROR(VLOOKUP(Tableau5[[#This Row],[Numéro]],Tableau3Bandes[],6,0),"")</f>
        <v/>
      </c>
      <c r="R557" s="1" t="str">
        <f>IFERROR(VLOOKUP(Tableau5[[#This Row],[Numéro]],Tableau3Bandes[],7,0),"")</f>
        <v/>
      </c>
      <c r="S557" s="28" t="str">
        <f>IFERROR(VLOOKUP(Tableau5[[#This Row],[Numéro]],TableauClass2025[],3,0),"")</f>
        <v/>
      </c>
      <c r="T557" s="27" t="str">
        <f>IFERROR(VLOOKUP(Tableau5[[#This Row],[Numéro]],TableauCadre[],3,0),"")</f>
        <v/>
      </c>
      <c r="U557" s="1" t="str">
        <f>IFERROR(VLOOKUP(Tableau5[[#This Row],[Numéro]],TableauCadre[],4,0),"")</f>
        <v/>
      </c>
      <c r="V557" s="1" t="str">
        <f>IFERROR(VLOOKUP(Tableau5[[#This Row],[Numéro]],TableauCadre[],5,0),"")</f>
        <v/>
      </c>
      <c r="W557" s="1" t="str">
        <f>IFERROR(VLOOKUP(Tableau5[[#This Row],[Numéro]],TableauCadre[],6,0),"")</f>
        <v/>
      </c>
      <c r="X557" s="28" t="str">
        <f>IFERROR(VLOOKUP(Tableau5[[#This Row],[Numéro]],TableauCadre[],7,0),"")</f>
        <v/>
      </c>
    </row>
    <row r="558" spans="1:24" hidden="1" x14ac:dyDescent="0.25">
      <c r="A558" s="1" t="str">
        <f>IF(double!T555=0,"",double!T555)</f>
        <v>014913 P</v>
      </c>
      <c r="B558" s="1" t="str">
        <f>IF(Tableau5[[#This Row],[Numéro]]="","",double!U555)</f>
        <v>JACQUEMIN JOEL</v>
      </c>
      <c r="C558" s="23" t="str">
        <f>double!V555</f>
        <v>11034 – BILLARD CLUB EPINAL</v>
      </c>
      <c r="D558" s="27" t="str">
        <f>IFERROR(VLOOKUP(Tableau5[[#This Row],[Numéro]],TableauLibre[],3,0),"")</f>
        <v>Masters</v>
      </c>
      <c r="E558" s="1">
        <f>IFERROR(VLOOKUP(Tableau5[[#This Row],[Numéro]],TableauLibre[],4,0),"")</f>
        <v>1</v>
      </c>
      <c r="F558" s="1" t="str">
        <f>IFERROR(VLOOKUP(Tableau5[[#This Row],[Numéro]],TableauLibre[],5,0),"")</f>
        <v>—</v>
      </c>
      <c r="G558" s="1">
        <f>IFERROR(VLOOKUP(Tableau5[[#This Row],[Numéro]],TableauLibre[],6,0),"")</f>
        <v>32.729999999999997</v>
      </c>
      <c r="H558" s="28">
        <f>IFERROR(VLOOKUP(Tableau5[[#This Row],[Numéro]],TableauLibre[],7,0),"")</f>
        <v>2010</v>
      </c>
      <c r="I558" s="27" t="str">
        <f>IFERROR(VLOOKUP(Tableau5[[#This Row],[Numéro]],TableauBande[],3,0),"")</f>
        <v xml:space="preserve">N2 </v>
      </c>
      <c r="J558" s="1">
        <f>IFERROR(VLOOKUP(Tableau5[[#This Row],[Numéro]],TableauBande[],4,0),"")</f>
        <v>1</v>
      </c>
      <c r="K558" s="1" t="str">
        <f>IFERROR(VLOOKUP(Tableau5[[#This Row],[Numéro]],TableauBande[],5,0),"")</f>
        <v>—</v>
      </c>
      <c r="L558" s="1">
        <f>IFERROR(VLOOKUP(Tableau5[[#This Row],[Numéro]],TableauBande[],6,0),"")</f>
        <v>2.5099999999999998</v>
      </c>
      <c r="M558" s="28">
        <f>IFERROR(VLOOKUP(Tableau5[[#This Row],[Numéro]],TableauBande[],7,0),"")</f>
        <v>2024</v>
      </c>
      <c r="N558" s="1" t="str">
        <f>IFERROR(VLOOKUP(Tableau5[[#This Row],[Numéro]],Tableau3Bandes[],3,0),"")</f>
        <v>N3</v>
      </c>
      <c r="O558" s="1">
        <f>IFERROR(VLOOKUP(Tableau5[[#This Row],[Numéro]],Tableau3Bandes[],4,0),"")</f>
        <v>1</v>
      </c>
      <c r="P558" s="1">
        <f>IFERROR(VLOOKUP(Tableau5[[#This Row],[Numéro]],Tableau3Bandes[],5,0),"")</f>
        <v>0.45700000000000002</v>
      </c>
      <c r="Q558" s="1">
        <f>IFERROR(VLOOKUP(Tableau5[[#This Row],[Numéro]],Tableau3Bandes[],6,0),"")</f>
        <v>0.39300000000000002</v>
      </c>
      <c r="R558" s="1">
        <f>IFERROR(VLOOKUP(Tableau5[[#This Row],[Numéro]],Tableau3Bandes[],7,0),"")</f>
        <v>2018</v>
      </c>
      <c r="S558" s="28" t="str">
        <f>IFERROR(VLOOKUP(Tableau5[[#This Row],[Numéro]],TableauClass2025[],3,0),"")</f>
        <v/>
      </c>
      <c r="T558" s="27" t="str">
        <f>IFERROR(VLOOKUP(Tableau5[[#This Row],[Numéro]],TableauCadre[],3,0),"")</f>
        <v>N1</v>
      </c>
      <c r="U558" s="1">
        <f>IFERROR(VLOOKUP(Tableau5[[#This Row],[Numéro]],TableauCadre[],4,0),"")</f>
        <v>1</v>
      </c>
      <c r="V558" s="1" t="str">
        <f>IFERROR(VLOOKUP(Tableau5[[#This Row],[Numéro]],TableauCadre[],5,0),"")</f>
        <v>—</v>
      </c>
      <c r="W558" s="1">
        <f>IFERROR(VLOOKUP(Tableau5[[#This Row],[Numéro]],TableauCadre[],6,0),"")</f>
        <v>10.199999999999999</v>
      </c>
      <c r="X558" s="28">
        <f>IFERROR(VLOOKUP(Tableau5[[#This Row],[Numéro]],TableauCadre[],7,0),"")</f>
        <v>2017</v>
      </c>
    </row>
    <row r="559" spans="1:24" hidden="1" x14ac:dyDescent="0.25">
      <c r="A559" s="1" t="str">
        <f>IF(double!T556=0,"",double!T556)</f>
        <v>156805 Q</v>
      </c>
      <c r="B559" s="1" t="str">
        <f>IF(Tableau5[[#This Row],[Numéro]]="","",double!U556)</f>
        <v>JACQUENET ALAIN</v>
      </c>
      <c r="C559" s="23" t="str">
        <f>double!V556</f>
        <v>05028 – BILLARD CLUB DE MARIGNY ST FLAVY</v>
      </c>
      <c r="D559" s="27" t="str">
        <f>IFERROR(VLOOKUP(Tableau5[[#This Row],[Numéro]],TableauLibre[],3,0),"")</f>
        <v>R2</v>
      </c>
      <c r="E559" s="1">
        <f>IFERROR(VLOOKUP(Tableau5[[#This Row],[Numéro]],TableauLibre[],4,0),"")</f>
        <v>1</v>
      </c>
      <c r="F559" s="1">
        <f>IFERROR(VLOOKUP(Tableau5[[#This Row],[Numéro]],TableauLibre[],5,0),"")</f>
        <v>2.31</v>
      </c>
      <c r="G559" s="1">
        <f>IFERROR(VLOOKUP(Tableau5[[#This Row],[Numéro]],TableauLibre[],6,0),"")</f>
        <v>1.85</v>
      </c>
      <c r="H559" s="28">
        <f>IFERROR(VLOOKUP(Tableau5[[#This Row],[Numéro]],TableauLibre[],7,0),"")</f>
        <v>2017</v>
      </c>
      <c r="I559" s="27" t="str">
        <f>IFERROR(VLOOKUP(Tableau5[[#This Row],[Numéro]],TableauBande[],3,0),"")</f>
        <v>R1</v>
      </c>
      <c r="J559" s="1">
        <f>IFERROR(VLOOKUP(Tableau5[[#This Row],[Numéro]],TableauBande[],4,0),"")</f>
        <v>1</v>
      </c>
      <c r="K559" s="1">
        <f>IFERROR(VLOOKUP(Tableau5[[#This Row],[Numéro]],TableauBande[],5,0),"")</f>
        <v>1.18</v>
      </c>
      <c r="L559" s="1">
        <f>IFERROR(VLOOKUP(Tableau5[[#This Row],[Numéro]],TableauBande[],6,0),"")</f>
        <v>1.05</v>
      </c>
      <c r="M559" s="28">
        <f>IFERROR(VLOOKUP(Tableau5[[#This Row],[Numéro]],TableauBande[],7,0),"")</f>
        <v>2018</v>
      </c>
      <c r="N559" s="1" t="str">
        <f>IFERROR(VLOOKUP(Tableau5[[#This Row],[Numéro]],Tableau3Bandes[],3,0),"")</f>
        <v xml:space="preserve">R1 </v>
      </c>
      <c r="O559" s="1">
        <f>IFERROR(VLOOKUP(Tableau5[[#This Row],[Numéro]],Tableau3Bandes[],4,0),"")</f>
        <v>1</v>
      </c>
      <c r="P559" s="1">
        <f>IFERROR(VLOOKUP(Tableau5[[#This Row],[Numéro]],Tableau3Bandes[],5,0),"")</f>
        <v>0.36899999999999999</v>
      </c>
      <c r="Q559" s="1">
        <f>IFERROR(VLOOKUP(Tableau5[[#This Row],[Numéro]],Tableau3Bandes[],6,0),"")</f>
        <v>0.318</v>
      </c>
      <c r="R559" s="1">
        <f>IFERROR(VLOOKUP(Tableau5[[#This Row],[Numéro]],Tableau3Bandes[],7,0),"")</f>
        <v>2018</v>
      </c>
      <c r="S559" s="28" t="str">
        <f>IFERROR(VLOOKUP(Tableau5[[#This Row],[Numéro]],TableauClass2025[],3,0),"")</f>
        <v/>
      </c>
      <c r="T559" s="27" t="str">
        <f>IFERROR(VLOOKUP(Tableau5[[#This Row],[Numéro]],TableauCadre[],3,0),"")</f>
        <v/>
      </c>
      <c r="U559" s="1" t="str">
        <f>IFERROR(VLOOKUP(Tableau5[[#This Row],[Numéro]],TableauCadre[],4,0),"")</f>
        <v/>
      </c>
      <c r="V559" s="1" t="str">
        <f>IFERROR(VLOOKUP(Tableau5[[#This Row],[Numéro]],TableauCadre[],5,0),"")</f>
        <v/>
      </c>
      <c r="W559" s="1" t="str">
        <f>IFERROR(VLOOKUP(Tableau5[[#This Row],[Numéro]],TableauCadre[],6,0),"")</f>
        <v/>
      </c>
      <c r="X559" s="28" t="str">
        <f>IFERROR(VLOOKUP(Tableau5[[#This Row],[Numéro]],TableauCadre[],7,0),"")</f>
        <v/>
      </c>
    </row>
    <row r="560" spans="1:24" hidden="1" x14ac:dyDescent="0.25">
      <c r="A560" s="1" t="str">
        <f>IF(double!T557=0,"",double!T557)</f>
        <v>175673 Z</v>
      </c>
      <c r="B560" s="1" t="str">
        <f>IF(Tableau5[[#This Row],[Numéro]]="","",double!U557)</f>
        <v>JACQUES ALAIN</v>
      </c>
      <c r="C560" s="23" t="str">
        <f>double!V557</f>
        <v>01010 – B.C. LINGOLSHEIM</v>
      </c>
      <c r="D560" s="27" t="str">
        <f>IFERROR(VLOOKUP(Tableau5[[#This Row],[Numéro]],TableauLibre[],3,0),"")</f>
        <v>R4</v>
      </c>
      <c r="E560" s="1">
        <f>IFERROR(VLOOKUP(Tableau5[[#This Row],[Numéro]],TableauLibre[],4,0),"")</f>
        <v>1</v>
      </c>
      <c r="F560" s="1">
        <f>IFERROR(VLOOKUP(Tableau5[[#This Row],[Numéro]],TableauLibre[],5,0),"")</f>
        <v>1.07</v>
      </c>
      <c r="G560" s="1">
        <f>IFERROR(VLOOKUP(Tableau5[[#This Row],[Numéro]],TableauLibre[],6,0),"")</f>
        <v>0.86</v>
      </c>
      <c r="H560" s="28">
        <f>IFERROR(VLOOKUP(Tableau5[[#This Row],[Numéro]],TableauLibre[],7,0),"")</f>
        <v>2025</v>
      </c>
      <c r="I560" s="27" t="str">
        <f>IFERROR(VLOOKUP(Tableau5[[#This Row],[Numéro]],TableauBande[],3,0),"")</f>
        <v xml:space="preserve">R2 </v>
      </c>
      <c r="J560" s="1">
        <f>IFERROR(VLOOKUP(Tableau5[[#This Row],[Numéro]],TableauBande[],4,0),"")</f>
        <v>1</v>
      </c>
      <c r="K560" s="1">
        <f>IFERROR(VLOOKUP(Tableau5[[#This Row],[Numéro]],TableauBande[],5,0),"")</f>
        <v>0.81</v>
      </c>
      <c r="L560" s="1">
        <f>IFERROR(VLOOKUP(Tableau5[[#This Row],[Numéro]],TableauBande[],6,0),"")</f>
        <v>0.72</v>
      </c>
      <c r="M560" s="28">
        <f>IFERROR(VLOOKUP(Tableau5[[#This Row],[Numéro]],TableauBande[],7,0),"")</f>
        <v>2025</v>
      </c>
      <c r="N560" s="1" t="str">
        <f>IFERROR(VLOOKUP(Tableau5[[#This Row],[Numéro]],Tableau3Bandes[],3,0),"")</f>
        <v/>
      </c>
      <c r="O560" s="1" t="str">
        <f>IFERROR(VLOOKUP(Tableau5[[#This Row],[Numéro]],Tableau3Bandes[],4,0),"")</f>
        <v/>
      </c>
      <c r="P560" s="1" t="str">
        <f>IFERROR(VLOOKUP(Tableau5[[#This Row],[Numéro]],Tableau3Bandes[],5,0),"")</f>
        <v/>
      </c>
      <c r="Q560" s="1" t="str">
        <f>IFERROR(VLOOKUP(Tableau5[[#This Row],[Numéro]],Tableau3Bandes[],6,0),"")</f>
        <v/>
      </c>
      <c r="R560" s="1" t="str">
        <f>IFERROR(VLOOKUP(Tableau5[[#This Row],[Numéro]],Tableau3Bandes[],7,0),"")</f>
        <v/>
      </c>
      <c r="S560" s="28" t="str">
        <f>IFERROR(VLOOKUP(Tableau5[[#This Row],[Numéro]],TableauClass2025[],3,0),"")</f>
        <v/>
      </c>
      <c r="T560" s="27" t="str">
        <f>IFERROR(VLOOKUP(Tableau5[[#This Row],[Numéro]],TableauCadre[],3,0),"")</f>
        <v/>
      </c>
      <c r="U560" s="1" t="str">
        <f>IFERROR(VLOOKUP(Tableau5[[#This Row],[Numéro]],TableauCadre[],4,0),"")</f>
        <v/>
      </c>
      <c r="V560" s="1" t="str">
        <f>IFERROR(VLOOKUP(Tableau5[[#This Row],[Numéro]],TableauCadre[],5,0),"")</f>
        <v/>
      </c>
      <c r="W560" s="1" t="str">
        <f>IFERROR(VLOOKUP(Tableau5[[#This Row],[Numéro]],TableauCadre[],6,0),"")</f>
        <v/>
      </c>
      <c r="X560" s="28" t="str">
        <f>IFERROR(VLOOKUP(Tableau5[[#This Row],[Numéro]],TableauCadre[],7,0),"")</f>
        <v/>
      </c>
    </row>
    <row r="561" spans="1:24" x14ac:dyDescent="0.25">
      <c r="A561" s="1" t="str">
        <f>IF(double!T498=0,"",double!T498)</f>
        <v>161376 J</v>
      </c>
      <c r="B561" s="1" t="str">
        <f>IF(Tableau5[[#This Row],[Numéro]]="","",double!U498)</f>
        <v>HENIN CORENTIN</v>
      </c>
      <c r="C561" s="23" t="str">
        <f>double!V498</f>
        <v>11003 – BILLARD CLUB BAN SAINT MARTIN</v>
      </c>
      <c r="D561" s="27" t="str">
        <f>IFERROR(VLOOKUP(Tableau5[[#This Row],[Numéro]],TableauLibre[],3,0),"")</f>
        <v>R4</v>
      </c>
      <c r="E561" s="1">
        <f>IFERROR(VLOOKUP(Tableau5[[#This Row],[Numéro]],TableauLibre[],4,0),"")</f>
        <v>1</v>
      </c>
      <c r="F561" s="1">
        <f>IFERROR(VLOOKUP(Tableau5[[#This Row],[Numéro]],TableauLibre[],5,0),"")</f>
        <v>0.2</v>
      </c>
      <c r="G561" s="1">
        <f>IFERROR(VLOOKUP(Tableau5[[#This Row],[Numéro]],TableauLibre[],6,0),"")</f>
        <v>0.16</v>
      </c>
      <c r="H561" s="28">
        <f>IFERROR(VLOOKUP(Tableau5[[#This Row],[Numéro]],TableauLibre[],7,0),"")</f>
        <v>2017</v>
      </c>
      <c r="I561" s="27" t="str">
        <f>IFERROR(VLOOKUP(Tableau5[[#This Row],[Numéro]],TableauBande[],3,0),"")</f>
        <v/>
      </c>
      <c r="J561" s="1" t="str">
        <f>IFERROR(VLOOKUP(Tableau5[[#This Row],[Numéro]],TableauBande[],4,0),"")</f>
        <v/>
      </c>
      <c r="K561" s="1" t="str">
        <f>IFERROR(VLOOKUP(Tableau5[[#This Row],[Numéro]],TableauBande[],5,0),"")</f>
        <v/>
      </c>
      <c r="L561" s="1" t="str">
        <f>IFERROR(VLOOKUP(Tableau5[[#This Row],[Numéro]],TableauBande[],6,0),"")</f>
        <v/>
      </c>
      <c r="M561" s="28" t="str">
        <f>IFERROR(VLOOKUP(Tableau5[[#This Row],[Numéro]],TableauBande[],7,0),"")</f>
        <v/>
      </c>
      <c r="N561" s="1" t="str">
        <f>IFERROR(VLOOKUP(Tableau5[[#This Row],[Numéro]],Tableau3Bandes[],3,0),"")</f>
        <v/>
      </c>
      <c r="O561" s="1" t="str">
        <f>IFERROR(VLOOKUP(Tableau5[[#This Row],[Numéro]],Tableau3Bandes[],4,0),"")</f>
        <v/>
      </c>
      <c r="P561" s="1" t="str">
        <f>IFERROR(VLOOKUP(Tableau5[[#This Row],[Numéro]],Tableau3Bandes[],5,0),"")</f>
        <v/>
      </c>
      <c r="Q561" s="1" t="str">
        <f>IFERROR(VLOOKUP(Tableau5[[#This Row],[Numéro]],Tableau3Bandes[],6,0),"")</f>
        <v/>
      </c>
      <c r="R561" s="1" t="str">
        <f>IFERROR(VLOOKUP(Tableau5[[#This Row],[Numéro]],Tableau3Bandes[],7,0),"")</f>
        <v/>
      </c>
      <c r="S561" s="28" t="str">
        <f>IFERROR(VLOOKUP(Tableau5[[#This Row],[Numéro]],TableauClass2025[],3,0),"")</f>
        <v/>
      </c>
      <c r="T561" s="27" t="str">
        <f>IFERROR(VLOOKUP(Tableau5[[#This Row],[Numéro]],TableauCadre[],3,0),"")</f>
        <v/>
      </c>
      <c r="U561" s="1" t="str">
        <f>IFERROR(VLOOKUP(Tableau5[[#This Row],[Numéro]],TableauCadre[],4,0),"")</f>
        <v/>
      </c>
      <c r="V561" s="1" t="str">
        <f>IFERROR(VLOOKUP(Tableau5[[#This Row],[Numéro]],TableauCadre[],5,0),"")</f>
        <v/>
      </c>
      <c r="W561" s="1" t="str">
        <f>IFERROR(VLOOKUP(Tableau5[[#This Row],[Numéro]],TableauCadre[],6,0),"")</f>
        <v/>
      </c>
      <c r="X561" s="28" t="str">
        <f>IFERROR(VLOOKUP(Tableau5[[#This Row],[Numéro]],TableauCadre[],7,0),"")</f>
        <v/>
      </c>
    </row>
    <row r="562" spans="1:24" x14ac:dyDescent="0.25">
      <c r="A562" s="1" t="str">
        <f>IF(double!T1316=0,"",double!T1316)</f>
        <v>128807 D</v>
      </c>
      <c r="B562" s="1" t="str">
        <f>IF(Tableau5[[#This Row],[Numéro]]="","",double!U1316)</f>
        <v>HERMAL MATHIEU</v>
      </c>
      <c r="C562" s="23" t="str">
        <f>double!V1316</f>
        <v>11035 – C.B. SARREGUEMINES</v>
      </c>
      <c r="D562" s="27" t="str">
        <f>IFERROR(VLOOKUP(Tableau5[[#This Row],[Numéro]],TableauLibre[],3,0),"")</f>
        <v/>
      </c>
      <c r="E562" s="1" t="str">
        <f>IFERROR(VLOOKUP(Tableau5[[#This Row],[Numéro]],TableauLibre[],4,0),"")</f>
        <v/>
      </c>
      <c r="F562" s="1" t="str">
        <f>IFERROR(VLOOKUP(Tableau5[[#This Row],[Numéro]],TableauLibre[],5,0),"")</f>
        <v/>
      </c>
      <c r="G562" s="1" t="str">
        <f>IFERROR(VLOOKUP(Tableau5[[#This Row],[Numéro]],TableauLibre[],6,0),"")</f>
        <v/>
      </c>
      <c r="H562" s="28" t="str">
        <f>IFERROR(VLOOKUP(Tableau5[[#This Row],[Numéro]],TableauLibre[],7,0),"")</f>
        <v/>
      </c>
      <c r="I562" s="27" t="str">
        <f>IFERROR(VLOOKUP(Tableau5[[#This Row],[Numéro]],TableauBande[],3,0),"")</f>
        <v/>
      </c>
      <c r="J562" s="1" t="str">
        <f>IFERROR(VLOOKUP(Tableau5[[#This Row],[Numéro]],TableauBande[],4,0),"")</f>
        <v/>
      </c>
      <c r="K562" s="1" t="str">
        <f>IFERROR(VLOOKUP(Tableau5[[#This Row],[Numéro]],TableauBande[],5,0),"")</f>
        <v/>
      </c>
      <c r="L562" s="1" t="str">
        <f>IFERROR(VLOOKUP(Tableau5[[#This Row],[Numéro]],TableauBande[],6,0),"")</f>
        <v/>
      </c>
      <c r="M562" s="28" t="str">
        <f>IFERROR(VLOOKUP(Tableau5[[#This Row],[Numéro]],TableauBande[],7,0),"")</f>
        <v/>
      </c>
      <c r="N562" s="1" t="str">
        <f>IFERROR(VLOOKUP(Tableau5[[#This Row],[Numéro]],Tableau3Bandes[],3,0),"")</f>
        <v>R1</v>
      </c>
      <c r="O562" s="1">
        <f>IFERROR(VLOOKUP(Tableau5[[#This Row],[Numéro]],Tableau3Bandes[],4,0),"")</f>
        <v>1</v>
      </c>
      <c r="P562" s="1">
        <f>IFERROR(VLOOKUP(Tableau5[[#This Row],[Numéro]],Tableau3Bandes[],5,0),"")</f>
        <v>0.32400000000000001</v>
      </c>
      <c r="Q562" s="1">
        <f>IFERROR(VLOOKUP(Tableau5[[#This Row],[Numéro]],Tableau3Bandes[],6,0),"")</f>
        <v>0.27800000000000002</v>
      </c>
      <c r="R562" s="1">
        <f>IFERROR(VLOOKUP(Tableau5[[#This Row],[Numéro]],Tableau3Bandes[],7,0),"")</f>
        <v>2023</v>
      </c>
      <c r="S562" s="28" t="str">
        <f>IFERROR(VLOOKUP(Tableau5[[#This Row],[Numéro]],TableauClass2025[],3,0),"")</f>
        <v/>
      </c>
      <c r="T562" s="27" t="str">
        <f>IFERROR(VLOOKUP(Tableau5[[#This Row],[Numéro]],TableauCadre[],3,0),"")</f>
        <v/>
      </c>
      <c r="U562" s="1" t="str">
        <f>IFERROR(VLOOKUP(Tableau5[[#This Row],[Numéro]],TableauCadre[],4,0),"")</f>
        <v/>
      </c>
      <c r="V562" s="1" t="str">
        <f>IFERROR(VLOOKUP(Tableau5[[#This Row],[Numéro]],TableauCadre[],5,0),"")</f>
        <v/>
      </c>
      <c r="W562" s="1" t="str">
        <f>IFERROR(VLOOKUP(Tableau5[[#This Row],[Numéro]],TableauCadre[],6,0),"")</f>
        <v/>
      </c>
      <c r="X562" s="28" t="str">
        <f>IFERROR(VLOOKUP(Tableau5[[#This Row],[Numéro]],TableauCadre[],7,0),"")</f>
        <v/>
      </c>
    </row>
    <row r="563" spans="1:24" hidden="1" x14ac:dyDescent="0.25">
      <c r="A563" s="1" t="str">
        <f>IF(double!T560=0,"",double!T560)</f>
        <v>171760 W</v>
      </c>
      <c r="B563" s="1" t="str">
        <f>IF(Tableau5[[#This Row],[Numéro]]="","",double!U560)</f>
        <v>JADOT GUY</v>
      </c>
      <c r="C563" s="23" t="str">
        <f>double!V560</f>
        <v>11051 – BILLARD CLUB BARISIEN</v>
      </c>
      <c r="D563" s="27" t="str">
        <f>IFERROR(VLOOKUP(Tableau5[[#This Row],[Numéro]],TableauLibre[],3,0),"")</f>
        <v>R4</v>
      </c>
      <c r="E563" s="1">
        <f>IFERROR(VLOOKUP(Tableau5[[#This Row],[Numéro]],TableauLibre[],4,0),"")</f>
        <v>1</v>
      </c>
      <c r="F563" s="1">
        <f>IFERROR(VLOOKUP(Tableau5[[#This Row],[Numéro]],TableauLibre[],5,0),"")</f>
        <v>1</v>
      </c>
      <c r="G563" s="1">
        <f>IFERROR(VLOOKUP(Tableau5[[#This Row],[Numéro]],TableauLibre[],6,0),"")</f>
        <v>0.8</v>
      </c>
      <c r="H563" s="28">
        <f>IFERROR(VLOOKUP(Tableau5[[#This Row],[Numéro]],TableauLibre[],7,0),"")</f>
        <v>2025</v>
      </c>
      <c r="I563" s="27" t="str">
        <f>IFERROR(VLOOKUP(Tableau5[[#This Row],[Numéro]],TableauBande[],3,0),"")</f>
        <v>R2</v>
      </c>
      <c r="J563" s="1">
        <f>IFERROR(VLOOKUP(Tableau5[[#This Row],[Numéro]],TableauBande[],4,0),"")</f>
        <v>1</v>
      </c>
      <c r="K563" s="1">
        <f>IFERROR(VLOOKUP(Tableau5[[#This Row],[Numéro]],TableauBande[],5,0),"")</f>
        <v>0.73</v>
      </c>
      <c r="L563" s="1">
        <f>IFERROR(VLOOKUP(Tableau5[[#This Row],[Numéro]],TableauBande[],6,0),"")</f>
        <v>0.65</v>
      </c>
      <c r="M563" s="28">
        <f>IFERROR(VLOOKUP(Tableau5[[#This Row],[Numéro]],TableauBande[],7,0),"")</f>
        <v>2025</v>
      </c>
      <c r="N563" s="1" t="str">
        <f>IFERROR(VLOOKUP(Tableau5[[#This Row],[Numéro]],Tableau3Bandes[],3,0),"")</f>
        <v xml:space="preserve">R2 </v>
      </c>
      <c r="O563" s="1">
        <f>IFERROR(VLOOKUP(Tableau5[[#This Row],[Numéro]],Tableau3Bandes[],4,0),"")</f>
        <v>1</v>
      </c>
      <c r="P563" s="1">
        <f>IFERROR(VLOOKUP(Tableau5[[#This Row],[Numéro]],Tableau3Bandes[],5,0),"")</f>
        <v>0.193</v>
      </c>
      <c r="Q563" s="1">
        <f>IFERROR(VLOOKUP(Tableau5[[#This Row],[Numéro]],Tableau3Bandes[],6,0),"")</f>
        <v>0.16600000000000001</v>
      </c>
      <c r="R563" s="1">
        <f>IFERROR(VLOOKUP(Tableau5[[#This Row],[Numéro]],Tableau3Bandes[],7,0),"")</f>
        <v>2025</v>
      </c>
      <c r="S563" s="28">
        <f>IFERROR(VLOOKUP(Tableau5[[#This Row],[Numéro]],TableauClass2025[],3,0),"")</f>
        <v>191</v>
      </c>
      <c r="T563" s="27" t="str">
        <f>IFERROR(VLOOKUP(Tableau5[[#This Row],[Numéro]],TableauCadre[],3,0),"")</f>
        <v/>
      </c>
      <c r="U563" s="1" t="str">
        <f>IFERROR(VLOOKUP(Tableau5[[#This Row],[Numéro]],TableauCadre[],4,0),"")</f>
        <v/>
      </c>
      <c r="V563" s="1" t="str">
        <f>IFERROR(VLOOKUP(Tableau5[[#This Row],[Numéro]],TableauCadre[],5,0),"")</f>
        <v/>
      </c>
      <c r="W563" s="1" t="str">
        <f>IFERROR(VLOOKUP(Tableau5[[#This Row],[Numéro]],TableauCadre[],6,0),"")</f>
        <v/>
      </c>
      <c r="X563" s="28" t="str">
        <f>IFERROR(VLOOKUP(Tableau5[[#This Row],[Numéro]],TableauCadre[],7,0),"")</f>
        <v/>
      </c>
    </row>
    <row r="564" spans="1:24" hidden="1" x14ac:dyDescent="0.25">
      <c r="A564" s="1" t="str">
        <f>IF(double!T561=0,"",double!T561)</f>
        <v>015288 A</v>
      </c>
      <c r="B564" s="1" t="str">
        <f>IF(Tableau5[[#This Row],[Numéro]]="","",double!U561)</f>
        <v>JAFFRE CHRISTOPHE</v>
      </c>
      <c r="C564" s="23" t="str">
        <f>double!V561</f>
        <v>11051 – BILLARD CLUB BARISIEN</v>
      </c>
      <c r="D564" s="27" t="str">
        <f>IFERROR(VLOOKUP(Tableau5[[#This Row],[Numéro]],TableauLibre[],3,0),"")</f>
        <v>N3</v>
      </c>
      <c r="E564" s="1">
        <f>IFERROR(VLOOKUP(Tableau5[[#This Row],[Numéro]],TableauLibre[],4,0),"")</f>
        <v>1</v>
      </c>
      <c r="F564" s="1">
        <f>IFERROR(VLOOKUP(Tableau5[[#This Row],[Numéro]],TableauLibre[],5,0),"")</f>
        <v>8.9</v>
      </c>
      <c r="G564" s="1">
        <f>IFERROR(VLOOKUP(Tableau5[[#This Row],[Numéro]],TableauLibre[],6,0),"")</f>
        <v>7.12</v>
      </c>
      <c r="H564" s="28">
        <f>IFERROR(VLOOKUP(Tableau5[[#This Row],[Numéro]],TableauLibre[],7,0),"")</f>
        <v>2025</v>
      </c>
      <c r="I564" s="27" t="str">
        <f>IFERROR(VLOOKUP(Tableau5[[#This Row],[Numéro]],TableauBande[],3,0),"")</f>
        <v xml:space="preserve">N2 </v>
      </c>
      <c r="J564" s="1">
        <f>IFERROR(VLOOKUP(Tableau5[[#This Row],[Numéro]],TableauBande[],4,0),"")</f>
        <v>1</v>
      </c>
      <c r="K564" s="1" t="str">
        <f>IFERROR(VLOOKUP(Tableau5[[#This Row],[Numéro]],TableauBande[],5,0),"")</f>
        <v>—</v>
      </c>
      <c r="L564" s="1">
        <f>IFERROR(VLOOKUP(Tableau5[[#This Row],[Numéro]],TableauBande[],6,0),"")</f>
        <v>2.16</v>
      </c>
      <c r="M564" s="28">
        <f>IFERROR(VLOOKUP(Tableau5[[#This Row],[Numéro]],TableauBande[],7,0),"")</f>
        <v>2025</v>
      </c>
      <c r="N564" s="1" t="str">
        <f>IFERROR(VLOOKUP(Tableau5[[#This Row],[Numéro]],Tableau3Bandes[],3,0),"")</f>
        <v>N2</v>
      </c>
      <c r="O564" s="1">
        <f>IFERROR(VLOOKUP(Tableau5[[#This Row],[Numéro]],Tableau3Bandes[],4,0),"")</f>
        <v>1</v>
      </c>
      <c r="P564" s="1" t="str">
        <f>IFERROR(VLOOKUP(Tableau5[[#This Row],[Numéro]],Tableau3Bandes[],5,0),"")</f>
        <v>—</v>
      </c>
      <c r="Q564" s="1">
        <f>IFERROR(VLOOKUP(Tableau5[[#This Row],[Numéro]],Tableau3Bandes[],6,0),"")</f>
        <v>0.51400000000000001</v>
      </c>
      <c r="R564" s="1">
        <f>IFERROR(VLOOKUP(Tableau5[[#This Row],[Numéro]],Tableau3Bandes[],7,0),"")</f>
        <v>2025</v>
      </c>
      <c r="S564" s="28">
        <f>IFERROR(VLOOKUP(Tableau5[[#This Row],[Numéro]],TableauClass2025[],3,0),"")</f>
        <v>471</v>
      </c>
      <c r="T564" s="27" t="str">
        <f>IFERROR(VLOOKUP(Tableau5[[#This Row],[Numéro]],TableauCadre[],3,0),"")</f>
        <v>N3</v>
      </c>
      <c r="U564" s="1">
        <f>IFERROR(VLOOKUP(Tableau5[[#This Row],[Numéro]],TableauCadre[],4,0),"")</f>
        <v>1</v>
      </c>
      <c r="V564" s="1">
        <f>IFERROR(VLOOKUP(Tableau5[[#This Row],[Numéro]],TableauCadre[],5,0),"")</f>
        <v>6.08</v>
      </c>
      <c r="W564" s="1">
        <f>IFERROR(VLOOKUP(Tableau5[[#This Row],[Numéro]],TableauCadre[],6,0),"")</f>
        <v>4.87</v>
      </c>
      <c r="X564" s="28">
        <f>IFERROR(VLOOKUP(Tableau5[[#This Row],[Numéro]],TableauCadre[],7,0),"")</f>
        <v>2025</v>
      </c>
    </row>
    <row r="565" spans="1:24" hidden="1" x14ac:dyDescent="0.25">
      <c r="A565" s="1" t="str">
        <f>IF(double!T562=0,"",double!T562)</f>
        <v>132036 I</v>
      </c>
      <c r="B565" s="1" t="str">
        <f>IF(Tableau5[[#This Row],[Numéro]]="","",double!U562)</f>
        <v>JAHN WILFRIED</v>
      </c>
      <c r="C565" s="23" t="str">
        <f>double!V562</f>
        <v>01002 – B.C 1935 STRASBOURG-SCHILTIGHEIM</v>
      </c>
      <c r="D565" s="27" t="str">
        <f>IFERROR(VLOOKUP(Tableau5[[#This Row],[Numéro]],TableauLibre[],3,0),"")</f>
        <v>R3</v>
      </c>
      <c r="E565" s="1">
        <f>IFERROR(VLOOKUP(Tableau5[[#This Row],[Numéro]],TableauLibre[],4,0),"")</f>
        <v>1</v>
      </c>
      <c r="F565" s="1">
        <f>IFERROR(VLOOKUP(Tableau5[[#This Row],[Numéro]],TableauLibre[],5,0),"")</f>
        <v>1.68</v>
      </c>
      <c r="G565" s="1">
        <f>IFERROR(VLOOKUP(Tableau5[[#This Row],[Numéro]],TableauLibre[],6,0),"")</f>
        <v>1.34</v>
      </c>
      <c r="H565" s="28">
        <f>IFERROR(VLOOKUP(Tableau5[[#This Row],[Numéro]],TableauLibre[],7,0),"")</f>
        <v>2013</v>
      </c>
      <c r="I565" s="27" t="str">
        <f>IFERROR(VLOOKUP(Tableau5[[#This Row],[Numéro]],TableauBande[],3,0),"")</f>
        <v xml:space="preserve">R2 </v>
      </c>
      <c r="J565" s="1">
        <f>IFERROR(VLOOKUP(Tableau5[[#This Row],[Numéro]],TableauBande[],4,0),"")</f>
        <v>1</v>
      </c>
      <c r="K565" s="1">
        <f>IFERROR(VLOOKUP(Tableau5[[#This Row],[Numéro]],TableauBande[],5,0),"")</f>
        <v>0.9</v>
      </c>
      <c r="L565" s="1">
        <f>IFERROR(VLOOKUP(Tableau5[[#This Row],[Numéro]],TableauBande[],6,0),"")</f>
        <v>0.8</v>
      </c>
      <c r="M565" s="28">
        <f>IFERROR(VLOOKUP(Tableau5[[#This Row],[Numéro]],TableauBande[],7,0),"")</f>
        <v>2012</v>
      </c>
      <c r="N565" s="1" t="str">
        <f>IFERROR(VLOOKUP(Tableau5[[#This Row],[Numéro]],Tableau3Bandes[],3,0),"")</f>
        <v>R1</v>
      </c>
      <c r="O565" s="1">
        <f>IFERROR(VLOOKUP(Tableau5[[#This Row],[Numéro]],Tableau3Bandes[],4,0),"")</f>
        <v>1</v>
      </c>
      <c r="P565" s="1">
        <f>IFERROR(VLOOKUP(Tableau5[[#This Row],[Numéro]],Tableau3Bandes[],5,0),"")</f>
        <v>0.25900000000000001</v>
      </c>
      <c r="Q565" s="1">
        <f>IFERROR(VLOOKUP(Tableau5[[#This Row],[Numéro]],Tableau3Bandes[],6,0),"")</f>
        <v>0.222</v>
      </c>
      <c r="R565" s="1">
        <f>IFERROR(VLOOKUP(Tableau5[[#This Row],[Numéro]],Tableau3Bandes[],7,0),"")</f>
        <v>2009</v>
      </c>
      <c r="S565" s="28" t="str">
        <f>IFERROR(VLOOKUP(Tableau5[[#This Row],[Numéro]],TableauClass2025[],3,0),"")</f>
        <v/>
      </c>
      <c r="T565" s="27" t="str">
        <f>IFERROR(VLOOKUP(Tableau5[[#This Row],[Numéro]],TableauCadre[],3,0),"")</f>
        <v>R1</v>
      </c>
      <c r="U565" s="1">
        <f>IFERROR(VLOOKUP(Tableau5[[#This Row],[Numéro]],TableauCadre[],4,0),"")</f>
        <v>1</v>
      </c>
      <c r="V565" s="1">
        <f>IFERROR(VLOOKUP(Tableau5[[#This Row],[Numéro]],TableauCadre[],5,0),"")</f>
        <v>2.44</v>
      </c>
      <c r="W565" s="1">
        <f>IFERROR(VLOOKUP(Tableau5[[#This Row],[Numéro]],TableauCadre[],6,0),"")</f>
        <v>1.95</v>
      </c>
      <c r="X565" s="28">
        <f>IFERROR(VLOOKUP(Tableau5[[#This Row],[Numéro]],TableauCadre[],7,0),"")</f>
        <v>2012</v>
      </c>
    </row>
    <row r="566" spans="1:24" hidden="1" x14ac:dyDescent="0.25">
      <c r="A566" s="1" t="str">
        <f>IF(double!T563=0,"",double!T563)</f>
        <v>125757 V</v>
      </c>
      <c r="B566" s="1" t="str">
        <f>IF(Tableau5[[#This Row],[Numéro]]="","",double!U563)</f>
        <v>JAMAN FLORIAN</v>
      </c>
      <c r="C566" s="23" t="str">
        <f>double!V563</f>
        <v>11078 – BILLARD CLUB DE BRIEY</v>
      </c>
      <c r="D566" s="27" t="str">
        <f>IFERROR(VLOOKUP(Tableau5[[#This Row],[Numéro]],TableauLibre[],3,0),"")</f>
        <v>R3</v>
      </c>
      <c r="E566" s="1">
        <f>IFERROR(VLOOKUP(Tableau5[[#This Row],[Numéro]],TableauLibre[],4,0),"")</f>
        <v>1</v>
      </c>
      <c r="F566" s="1">
        <f>IFERROR(VLOOKUP(Tableau5[[#This Row],[Numéro]],TableauLibre[],5,0),"")</f>
        <v>1.72</v>
      </c>
      <c r="G566" s="1">
        <f>IFERROR(VLOOKUP(Tableau5[[#This Row],[Numéro]],TableauLibre[],6,0),"")</f>
        <v>1.37</v>
      </c>
      <c r="H566" s="28">
        <f>IFERROR(VLOOKUP(Tableau5[[#This Row],[Numéro]],TableauLibre[],7,0),"")</f>
        <v>2025</v>
      </c>
      <c r="I566" s="27" t="str">
        <f>IFERROR(VLOOKUP(Tableau5[[#This Row],[Numéro]],TableauBande[],3,0),"")</f>
        <v/>
      </c>
      <c r="J566" s="1" t="str">
        <f>IFERROR(VLOOKUP(Tableau5[[#This Row],[Numéro]],TableauBande[],4,0),"")</f>
        <v/>
      </c>
      <c r="K566" s="1" t="str">
        <f>IFERROR(VLOOKUP(Tableau5[[#This Row],[Numéro]],TableauBande[],5,0),"")</f>
        <v/>
      </c>
      <c r="L566" s="1" t="str">
        <f>IFERROR(VLOOKUP(Tableau5[[#This Row],[Numéro]],TableauBande[],6,0),"")</f>
        <v/>
      </c>
      <c r="M566" s="28" t="str">
        <f>IFERROR(VLOOKUP(Tableau5[[#This Row],[Numéro]],TableauBande[],7,0),"")</f>
        <v/>
      </c>
      <c r="N566" s="1" t="str">
        <f>IFERROR(VLOOKUP(Tableau5[[#This Row],[Numéro]],Tableau3Bandes[],3,0),"")</f>
        <v/>
      </c>
      <c r="O566" s="1" t="str">
        <f>IFERROR(VLOOKUP(Tableau5[[#This Row],[Numéro]],Tableau3Bandes[],4,0),"")</f>
        <v/>
      </c>
      <c r="P566" s="1" t="str">
        <f>IFERROR(VLOOKUP(Tableau5[[#This Row],[Numéro]],Tableau3Bandes[],5,0),"")</f>
        <v/>
      </c>
      <c r="Q566" s="1" t="str">
        <f>IFERROR(VLOOKUP(Tableau5[[#This Row],[Numéro]],Tableau3Bandes[],6,0),"")</f>
        <v/>
      </c>
      <c r="R566" s="1" t="str">
        <f>IFERROR(VLOOKUP(Tableau5[[#This Row],[Numéro]],Tableau3Bandes[],7,0),"")</f>
        <v/>
      </c>
      <c r="S566" s="28" t="str">
        <f>IFERROR(VLOOKUP(Tableau5[[#This Row],[Numéro]],TableauClass2025[],3,0),"")</f>
        <v/>
      </c>
      <c r="T566" s="27" t="str">
        <f>IFERROR(VLOOKUP(Tableau5[[#This Row],[Numéro]],TableauCadre[],3,0),"")</f>
        <v/>
      </c>
      <c r="U566" s="1" t="str">
        <f>IFERROR(VLOOKUP(Tableau5[[#This Row],[Numéro]],TableauCadre[],4,0),"")</f>
        <v/>
      </c>
      <c r="V566" s="1" t="str">
        <f>IFERROR(VLOOKUP(Tableau5[[#This Row],[Numéro]],TableauCadre[],5,0),"")</f>
        <v/>
      </c>
      <c r="W566" s="1" t="str">
        <f>IFERROR(VLOOKUP(Tableau5[[#This Row],[Numéro]],TableauCadre[],6,0),"")</f>
        <v/>
      </c>
      <c r="X566" s="28" t="str">
        <f>IFERROR(VLOOKUP(Tableau5[[#This Row],[Numéro]],TableauCadre[],7,0),"")</f>
        <v/>
      </c>
    </row>
    <row r="567" spans="1:24" hidden="1" x14ac:dyDescent="0.25">
      <c r="A567" s="1" t="str">
        <f>IF(double!T564=0,"",double!T564)</f>
        <v>106114 I</v>
      </c>
      <c r="B567" s="1" t="str">
        <f>IF(Tableau5[[#This Row],[Numéro]]="","",double!U564)</f>
        <v>JAMPIERRE FABRICE</v>
      </c>
      <c r="C567" s="23" t="str">
        <f>double!V564</f>
        <v>11052 – BILLARD CLUB FRIGNICOURT</v>
      </c>
      <c r="D567" s="27" t="str">
        <f>IFERROR(VLOOKUP(Tableau5[[#This Row],[Numéro]],TableauLibre[],3,0),"")</f>
        <v>R3</v>
      </c>
      <c r="E567" s="1">
        <f>IFERROR(VLOOKUP(Tableau5[[#This Row],[Numéro]],TableauLibre[],4,0),"")</f>
        <v>1</v>
      </c>
      <c r="F567" s="1">
        <f>IFERROR(VLOOKUP(Tableau5[[#This Row],[Numéro]],TableauLibre[],5,0),"")</f>
        <v>1.27</v>
      </c>
      <c r="G567" s="1">
        <f>IFERROR(VLOOKUP(Tableau5[[#This Row],[Numéro]],TableauLibre[],6,0),"")</f>
        <v>1.01</v>
      </c>
      <c r="H567" s="28">
        <f>IFERROR(VLOOKUP(Tableau5[[#This Row],[Numéro]],TableauLibre[],7,0),"")</f>
        <v>2015</v>
      </c>
      <c r="I567" s="27" t="str">
        <f>IFERROR(VLOOKUP(Tableau5[[#This Row],[Numéro]],TableauBande[],3,0),"")</f>
        <v/>
      </c>
      <c r="J567" s="1" t="str">
        <f>IFERROR(VLOOKUP(Tableau5[[#This Row],[Numéro]],TableauBande[],4,0),"")</f>
        <v/>
      </c>
      <c r="K567" s="1" t="str">
        <f>IFERROR(VLOOKUP(Tableau5[[#This Row],[Numéro]],TableauBande[],5,0),"")</f>
        <v/>
      </c>
      <c r="L567" s="1" t="str">
        <f>IFERROR(VLOOKUP(Tableau5[[#This Row],[Numéro]],TableauBande[],6,0),"")</f>
        <v/>
      </c>
      <c r="M567" s="28" t="str">
        <f>IFERROR(VLOOKUP(Tableau5[[#This Row],[Numéro]],TableauBande[],7,0),"")</f>
        <v/>
      </c>
      <c r="N567" s="1" t="str">
        <f>IFERROR(VLOOKUP(Tableau5[[#This Row],[Numéro]],Tableau3Bandes[],3,0),"")</f>
        <v>R1</v>
      </c>
      <c r="O567" s="1">
        <f>IFERROR(VLOOKUP(Tableau5[[#This Row],[Numéro]],Tableau3Bandes[],4,0),"")</f>
        <v>1</v>
      </c>
      <c r="P567" s="1">
        <f>IFERROR(VLOOKUP(Tableau5[[#This Row],[Numéro]],Tableau3Bandes[],5,0),"")</f>
        <v>0.26100000000000001</v>
      </c>
      <c r="Q567" s="1">
        <f>IFERROR(VLOOKUP(Tableau5[[#This Row],[Numéro]],Tableau3Bandes[],6,0),"")</f>
        <v>0.224</v>
      </c>
      <c r="R567" s="1">
        <f>IFERROR(VLOOKUP(Tableau5[[#This Row],[Numéro]],Tableau3Bandes[],7,0),"")</f>
        <v>2015</v>
      </c>
      <c r="S567" s="28" t="str">
        <f>IFERROR(VLOOKUP(Tableau5[[#This Row],[Numéro]],TableauClass2025[],3,0),"")</f>
        <v/>
      </c>
      <c r="T567" s="27" t="str">
        <f>IFERROR(VLOOKUP(Tableau5[[#This Row],[Numéro]],TableauCadre[],3,0),"")</f>
        <v/>
      </c>
      <c r="U567" s="1" t="str">
        <f>IFERROR(VLOOKUP(Tableau5[[#This Row],[Numéro]],TableauCadre[],4,0),"")</f>
        <v/>
      </c>
      <c r="V567" s="1" t="str">
        <f>IFERROR(VLOOKUP(Tableau5[[#This Row],[Numéro]],TableauCadre[],5,0),"")</f>
        <v/>
      </c>
      <c r="W567" s="1" t="str">
        <f>IFERROR(VLOOKUP(Tableau5[[#This Row],[Numéro]],TableauCadre[],6,0),"")</f>
        <v/>
      </c>
      <c r="X567" s="28" t="str">
        <f>IFERROR(VLOOKUP(Tableau5[[#This Row],[Numéro]],TableauCadre[],7,0),"")</f>
        <v/>
      </c>
    </row>
    <row r="568" spans="1:24" hidden="1" x14ac:dyDescent="0.25">
      <c r="A568" s="1" t="str">
        <f>IF(double!T565=0,"",double!T565)</f>
        <v>131657 T</v>
      </c>
      <c r="B568" s="1" t="str">
        <f>IF(Tableau5[[#This Row],[Numéro]]="","",double!U565)</f>
        <v>JANCENELLE SYLVAIN</v>
      </c>
      <c r="C568" s="23" t="str">
        <f>double!V565</f>
        <v>11096 – BILLARD CLUB VAUCOULEURS</v>
      </c>
      <c r="D568" s="27" t="str">
        <f>IFERROR(VLOOKUP(Tableau5[[#This Row],[Numéro]],TableauLibre[],3,0),"")</f>
        <v>R4</v>
      </c>
      <c r="E568" s="1">
        <f>IFERROR(VLOOKUP(Tableau5[[#This Row],[Numéro]],TableauLibre[],4,0),"")</f>
        <v>1</v>
      </c>
      <c r="F568" s="1">
        <f>IFERROR(VLOOKUP(Tableau5[[#This Row],[Numéro]],TableauLibre[],5,0),"")</f>
        <v>0.67</v>
      </c>
      <c r="G568" s="1">
        <f>IFERROR(VLOOKUP(Tableau5[[#This Row],[Numéro]],TableauLibre[],6,0),"")</f>
        <v>0.54</v>
      </c>
      <c r="H568" s="28">
        <f>IFERROR(VLOOKUP(Tableau5[[#This Row],[Numéro]],TableauLibre[],7,0),"")</f>
        <v>2010</v>
      </c>
      <c r="I568" s="27" t="str">
        <f>IFERROR(VLOOKUP(Tableau5[[#This Row],[Numéro]],TableauBande[],3,0),"")</f>
        <v/>
      </c>
      <c r="J568" s="1" t="str">
        <f>IFERROR(VLOOKUP(Tableau5[[#This Row],[Numéro]],TableauBande[],4,0),"")</f>
        <v/>
      </c>
      <c r="K568" s="1" t="str">
        <f>IFERROR(VLOOKUP(Tableau5[[#This Row],[Numéro]],TableauBande[],5,0),"")</f>
        <v/>
      </c>
      <c r="L568" s="1" t="str">
        <f>IFERROR(VLOOKUP(Tableau5[[#This Row],[Numéro]],TableauBande[],6,0),"")</f>
        <v/>
      </c>
      <c r="M568" s="28" t="str">
        <f>IFERROR(VLOOKUP(Tableau5[[#This Row],[Numéro]],TableauBande[],7,0),"")</f>
        <v/>
      </c>
      <c r="N568" s="1" t="str">
        <f>IFERROR(VLOOKUP(Tableau5[[#This Row],[Numéro]],Tableau3Bandes[],3,0),"")</f>
        <v/>
      </c>
      <c r="O568" s="1" t="str">
        <f>IFERROR(VLOOKUP(Tableau5[[#This Row],[Numéro]],Tableau3Bandes[],4,0),"")</f>
        <v/>
      </c>
      <c r="P568" s="1" t="str">
        <f>IFERROR(VLOOKUP(Tableau5[[#This Row],[Numéro]],Tableau3Bandes[],5,0),"")</f>
        <v/>
      </c>
      <c r="Q568" s="1" t="str">
        <f>IFERROR(VLOOKUP(Tableau5[[#This Row],[Numéro]],Tableau3Bandes[],6,0),"")</f>
        <v/>
      </c>
      <c r="R568" s="1" t="str">
        <f>IFERROR(VLOOKUP(Tableau5[[#This Row],[Numéro]],Tableau3Bandes[],7,0),"")</f>
        <v/>
      </c>
      <c r="S568" s="28" t="str">
        <f>IFERROR(VLOOKUP(Tableau5[[#This Row],[Numéro]],TableauClass2025[],3,0),"")</f>
        <v/>
      </c>
      <c r="T568" s="27" t="str">
        <f>IFERROR(VLOOKUP(Tableau5[[#This Row],[Numéro]],TableauCadre[],3,0),"")</f>
        <v/>
      </c>
      <c r="U568" s="1" t="str">
        <f>IFERROR(VLOOKUP(Tableau5[[#This Row],[Numéro]],TableauCadre[],4,0),"")</f>
        <v/>
      </c>
      <c r="V568" s="1" t="str">
        <f>IFERROR(VLOOKUP(Tableau5[[#This Row],[Numéro]],TableauCadre[],5,0),"")</f>
        <v/>
      </c>
      <c r="W568" s="1" t="str">
        <f>IFERROR(VLOOKUP(Tableau5[[#This Row],[Numéro]],TableauCadre[],6,0),"")</f>
        <v/>
      </c>
      <c r="X568" s="28" t="str">
        <f>IFERROR(VLOOKUP(Tableau5[[#This Row],[Numéro]],TableauCadre[],7,0),"")</f>
        <v/>
      </c>
    </row>
    <row r="569" spans="1:24" hidden="1" x14ac:dyDescent="0.25">
      <c r="A569" s="1" t="str">
        <f>IF(double!T566=0,"",double!T566)</f>
        <v>010118 E</v>
      </c>
      <c r="B569" s="1" t="str">
        <f>IF(Tableau5[[#This Row],[Numéro]]="","",double!U566)</f>
        <v>JANES RAYMOND</v>
      </c>
      <c r="C569" s="23" t="str">
        <f>double!V566</f>
        <v>01041 – COLMAR BILLARD CLUB 71</v>
      </c>
      <c r="D569" s="27" t="str">
        <f>IFERROR(VLOOKUP(Tableau5[[#This Row],[Numéro]],TableauLibre[],3,0),"")</f>
        <v>R3</v>
      </c>
      <c r="E569" s="1">
        <f>IFERROR(VLOOKUP(Tableau5[[#This Row],[Numéro]],TableauLibre[],4,0),"")</f>
        <v>1</v>
      </c>
      <c r="F569" s="1">
        <f>IFERROR(VLOOKUP(Tableau5[[#This Row],[Numéro]],TableauLibre[],5,0),"")</f>
        <v>1.83</v>
      </c>
      <c r="G569" s="1">
        <f>IFERROR(VLOOKUP(Tableau5[[#This Row],[Numéro]],TableauLibre[],6,0),"")</f>
        <v>1.47</v>
      </c>
      <c r="H569" s="28">
        <f>IFERROR(VLOOKUP(Tableau5[[#This Row],[Numéro]],TableauLibre[],7,0),"")</f>
        <v>2022</v>
      </c>
      <c r="I569" s="27" t="str">
        <f>IFERROR(VLOOKUP(Tableau5[[#This Row],[Numéro]],TableauBande[],3,0),"")</f>
        <v>R1</v>
      </c>
      <c r="J569" s="1">
        <f>IFERROR(VLOOKUP(Tableau5[[#This Row],[Numéro]],TableauBande[],4,0),"")</f>
        <v>1</v>
      </c>
      <c r="K569" s="1">
        <f>IFERROR(VLOOKUP(Tableau5[[#This Row],[Numéro]],TableauBande[],5,0),"")</f>
        <v>1.1000000000000001</v>
      </c>
      <c r="L569" s="1">
        <f>IFERROR(VLOOKUP(Tableau5[[#This Row],[Numéro]],TableauBande[],6,0),"")</f>
        <v>0.98</v>
      </c>
      <c r="M569" s="28">
        <f>IFERROR(VLOOKUP(Tableau5[[#This Row],[Numéro]],TableauBande[],7,0),"")</f>
        <v>2022</v>
      </c>
      <c r="N569" s="1" t="str">
        <f>IFERROR(VLOOKUP(Tableau5[[#This Row],[Numéro]],Tableau3Bandes[],3,0),"")</f>
        <v xml:space="preserve">R1 </v>
      </c>
      <c r="O569" s="1">
        <f>IFERROR(VLOOKUP(Tableau5[[#This Row],[Numéro]],Tableau3Bandes[],4,0),"")</f>
        <v>1</v>
      </c>
      <c r="P569" s="1">
        <f>IFERROR(VLOOKUP(Tableau5[[#This Row],[Numéro]],Tableau3Bandes[],5,0),"")</f>
        <v>0.39400000000000002</v>
      </c>
      <c r="Q569" s="1">
        <f>IFERROR(VLOOKUP(Tableau5[[#This Row],[Numéro]],Tableau3Bandes[],6,0),"")</f>
        <v>0.33900000000000002</v>
      </c>
      <c r="R569" s="1">
        <f>IFERROR(VLOOKUP(Tableau5[[#This Row],[Numéro]],Tableau3Bandes[],7,0),"")</f>
        <v>2020</v>
      </c>
      <c r="S569" s="28" t="str">
        <f>IFERROR(VLOOKUP(Tableau5[[#This Row],[Numéro]],TableauClass2025[],3,0),"")</f>
        <v/>
      </c>
      <c r="T569" s="27" t="str">
        <f>IFERROR(VLOOKUP(Tableau5[[#This Row],[Numéro]],TableauCadre[],3,0),"")</f>
        <v/>
      </c>
      <c r="U569" s="1" t="str">
        <f>IFERROR(VLOOKUP(Tableau5[[#This Row],[Numéro]],TableauCadre[],4,0),"")</f>
        <v/>
      </c>
      <c r="V569" s="1" t="str">
        <f>IFERROR(VLOOKUP(Tableau5[[#This Row],[Numéro]],TableauCadre[],5,0),"")</f>
        <v/>
      </c>
      <c r="W569" s="1" t="str">
        <f>IFERROR(VLOOKUP(Tableau5[[#This Row],[Numéro]],TableauCadre[],6,0),"")</f>
        <v/>
      </c>
      <c r="X569" s="28" t="str">
        <f>IFERROR(VLOOKUP(Tableau5[[#This Row],[Numéro]],TableauCadre[],7,0),"")</f>
        <v/>
      </c>
    </row>
    <row r="570" spans="1:24" hidden="1" x14ac:dyDescent="0.25">
      <c r="A570" s="1" t="str">
        <f>IF(double!T567=0,"",double!T567)</f>
        <v>010390 Q</v>
      </c>
      <c r="B570" s="1" t="str">
        <f>IF(Tableau5[[#This Row],[Numéro]]="","",double!U567)</f>
        <v>JANNIN BERNARD</v>
      </c>
      <c r="C570" s="23" t="str">
        <f>double!V567</f>
        <v>01049 – B.C. BARR</v>
      </c>
      <c r="D570" s="27" t="str">
        <f>IFERROR(VLOOKUP(Tableau5[[#This Row],[Numéro]],TableauLibre[],3,0),"")</f>
        <v xml:space="preserve">R1 </v>
      </c>
      <c r="E570" s="1">
        <f>IFERROR(VLOOKUP(Tableau5[[#This Row],[Numéro]],TableauLibre[],4,0),"")</f>
        <v>1</v>
      </c>
      <c r="F570" s="1">
        <f>IFERROR(VLOOKUP(Tableau5[[#This Row],[Numéro]],TableauLibre[],5,0),"")</f>
        <v>5.01</v>
      </c>
      <c r="G570" s="1">
        <f>IFERROR(VLOOKUP(Tableau5[[#This Row],[Numéro]],TableauLibre[],6,0),"")</f>
        <v>4.01</v>
      </c>
      <c r="H570" s="28">
        <f>IFERROR(VLOOKUP(Tableau5[[#This Row],[Numéro]],TableauLibre[],7,0),"")</f>
        <v>2024</v>
      </c>
      <c r="I570" s="27" t="str">
        <f>IFERROR(VLOOKUP(Tableau5[[#This Row],[Numéro]],TableauBande[],3,0),"")</f>
        <v xml:space="preserve">N2 </v>
      </c>
      <c r="J570" s="1">
        <f>IFERROR(VLOOKUP(Tableau5[[#This Row],[Numéro]],TableauBande[],4,0),"")</f>
        <v>1</v>
      </c>
      <c r="K570" s="1" t="str">
        <f>IFERROR(VLOOKUP(Tableau5[[#This Row],[Numéro]],TableauBande[],5,0),"")</f>
        <v>—</v>
      </c>
      <c r="L570" s="1">
        <f>IFERROR(VLOOKUP(Tableau5[[#This Row],[Numéro]],TableauBande[],6,0),"")</f>
        <v>1.52</v>
      </c>
      <c r="M570" s="28">
        <f>IFERROR(VLOOKUP(Tableau5[[#This Row],[Numéro]],TableauBande[],7,0),"")</f>
        <v>2025</v>
      </c>
      <c r="N570" s="1" t="str">
        <f>IFERROR(VLOOKUP(Tableau5[[#This Row],[Numéro]],Tableau3Bandes[],3,0),"")</f>
        <v>N3</v>
      </c>
      <c r="O570" s="1">
        <f>IFERROR(VLOOKUP(Tableau5[[#This Row],[Numéro]],Tableau3Bandes[],4,0),"")</f>
        <v>1</v>
      </c>
      <c r="P570" s="1">
        <f>IFERROR(VLOOKUP(Tableau5[[#This Row],[Numéro]],Tableau3Bandes[],5,0),"")</f>
        <v>0.56200000000000006</v>
      </c>
      <c r="Q570" s="1">
        <f>IFERROR(VLOOKUP(Tableau5[[#This Row],[Numéro]],Tableau3Bandes[],6,0),"")</f>
        <v>0.48299999999999998</v>
      </c>
      <c r="R570" s="1">
        <f>IFERROR(VLOOKUP(Tableau5[[#This Row],[Numéro]],Tableau3Bandes[],7,0),"")</f>
        <v>2025</v>
      </c>
      <c r="S570" s="28">
        <f>IFERROR(VLOOKUP(Tableau5[[#This Row],[Numéro]],TableauClass2025[],3,0),"")</f>
        <v>429</v>
      </c>
      <c r="T570" s="27" t="str">
        <f>IFERROR(VLOOKUP(Tableau5[[#This Row],[Numéro]],TableauCadre[],3,0),"")</f>
        <v xml:space="preserve">R1 </v>
      </c>
      <c r="U570" s="1">
        <f>IFERROR(VLOOKUP(Tableau5[[#This Row],[Numéro]],TableauCadre[],4,0),"")</f>
        <v>1</v>
      </c>
      <c r="V570" s="1">
        <f>IFERROR(VLOOKUP(Tableau5[[#This Row],[Numéro]],TableauCadre[],5,0),"")</f>
        <v>3.62</v>
      </c>
      <c r="W570" s="1">
        <f>IFERROR(VLOOKUP(Tableau5[[#This Row],[Numéro]],TableauCadre[],6,0),"")</f>
        <v>2.9</v>
      </c>
      <c r="X570" s="28">
        <f>IFERROR(VLOOKUP(Tableau5[[#This Row],[Numéro]],TableauCadre[],7,0),"")</f>
        <v>2022</v>
      </c>
    </row>
    <row r="571" spans="1:24" hidden="1" x14ac:dyDescent="0.25">
      <c r="A571" s="1" t="str">
        <f>IF(double!T568=0,"",double!T568)</f>
        <v>130821 P</v>
      </c>
      <c r="B571" s="1" t="str">
        <f>IF(Tableau5[[#This Row],[Numéro]]="","",double!U568)</f>
        <v>JAU SILVERE</v>
      </c>
      <c r="C571" s="23" t="str">
        <f>double!V568</f>
        <v>01010 – B.C. LINGOLSHEIM</v>
      </c>
      <c r="D571" s="27" t="str">
        <f>IFERROR(VLOOKUP(Tableau5[[#This Row],[Numéro]],TableauLibre[],3,0),"")</f>
        <v>R4</v>
      </c>
      <c r="E571" s="1">
        <f>IFERROR(VLOOKUP(Tableau5[[#This Row],[Numéro]],TableauLibre[],4,0),"")</f>
        <v>1</v>
      </c>
      <c r="F571" s="1">
        <f>IFERROR(VLOOKUP(Tableau5[[#This Row],[Numéro]],TableauLibre[],5,0),"")</f>
        <v>0.56000000000000005</v>
      </c>
      <c r="G571" s="1">
        <f>IFERROR(VLOOKUP(Tableau5[[#This Row],[Numéro]],TableauLibre[],6,0),"")</f>
        <v>0.45</v>
      </c>
      <c r="H571" s="28">
        <f>IFERROR(VLOOKUP(Tableau5[[#This Row],[Numéro]],TableauLibre[],7,0),"")</f>
        <v>2009</v>
      </c>
      <c r="I571" s="27" t="str">
        <f>IFERROR(VLOOKUP(Tableau5[[#This Row],[Numéro]],TableauBande[],3,0),"")</f>
        <v/>
      </c>
      <c r="J571" s="1" t="str">
        <f>IFERROR(VLOOKUP(Tableau5[[#This Row],[Numéro]],TableauBande[],4,0),"")</f>
        <v/>
      </c>
      <c r="K571" s="1" t="str">
        <f>IFERROR(VLOOKUP(Tableau5[[#This Row],[Numéro]],TableauBande[],5,0),"")</f>
        <v/>
      </c>
      <c r="L571" s="1" t="str">
        <f>IFERROR(VLOOKUP(Tableau5[[#This Row],[Numéro]],TableauBande[],6,0),"")</f>
        <v/>
      </c>
      <c r="M571" s="28" t="str">
        <f>IFERROR(VLOOKUP(Tableau5[[#This Row],[Numéro]],TableauBande[],7,0),"")</f>
        <v/>
      </c>
      <c r="N571" s="1" t="str">
        <f>IFERROR(VLOOKUP(Tableau5[[#This Row],[Numéro]],Tableau3Bandes[],3,0),"")</f>
        <v/>
      </c>
      <c r="O571" s="1" t="str">
        <f>IFERROR(VLOOKUP(Tableau5[[#This Row],[Numéro]],Tableau3Bandes[],4,0),"")</f>
        <v/>
      </c>
      <c r="P571" s="1" t="str">
        <f>IFERROR(VLOOKUP(Tableau5[[#This Row],[Numéro]],Tableau3Bandes[],5,0),"")</f>
        <v/>
      </c>
      <c r="Q571" s="1" t="str">
        <f>IFERROR(VLOOKUP(Tableau5[[#This Row],[Numéro]],Tableau3Bandes[],6,0),"")</f>
        <v/>
      </c>
      <c r="R571" s="1" t="str">
        <f>IFERROR(VLOOKUP(Tableau5[[#This Row],[Numéro]],Tableau3Bandes[],7,0),"")</f>
        <v/>
      </c>
      <c r="S571" s="28" t="str">
        <f>IFERROR(VLOOKUP(Tableau5[[#This Row],[Numéro]],TableauClass2025[],3,0),"")</f>
        <v/>
      </c>
      <c r="T571" s="27" t="str">
        <f>IFERROR(VLOOKUP(Tableau5[[#This Row],[Numéro]],TableauCadre[],3,0),"")</f>
        <v/>
      </c>
      <c r="U571" s="1" t="str">
        <f>IFERROR(VLOOKUP(Tableau5[[#This Row],[Numéro]],TableauCadre[],4,0),"")</f>
        <v/>
      </c>
      <c r="V571" s="1" t="str">
        <f>IFERROR(VLOOKUP(Tableau5[[#This Row],[Numéro]],TableauCadre[],5,0),"")</f>
        <v/>
      </c>
      <c r="W571" s="1" t="str">
        <f>IFERROR(VLOOKUP(Tableau5[[#This Row],[Numéro]],TableauCadre[],6,0),"")</f>
        <v/>
      </c>
      <c r="X571" s="28" t="str">
        <f>IFERROR(VLOOKUP(Tableau5[[#This Row],[Numéro]],TableauCadre[],7,0),"")</f>
        <v/>
      </c>
    </row>
    <row r="572" spans="1:24" hidden="1" x14ac:dyDescent="0.25">
      <c r="A572" s="1" t="str">
        <f>IF(double!T569=0,"",double!T569)</f>
        <v>167090 V</v>
      </c>
      <c r="B572" s="1" t="str">
        <f>IF(Tableau5[[#This Row],[Numéro]]="","",double!U569)</f>
        <v>JEANDEL JEAN LOUIS</v>
      </c>
      <c r="C572" s="23" t="str">
        <f>double!V569</f>
        <v>11073 – BILLARD CLUB GERARDMER</v>
      </c>
      <c r="D572" s="27" t="str">
        <f>IFERROR(VLOOKUP(Tableau5[[#This Row],[Numéro]],TableauLibre[],3,0),"")</f>
        <v>R4</v>
      </c>
      <c r="E572" s="1">
        <f>IFERROR(VLOOKUP(Tableau5[[#This Row],[Numéro]],TableauLibre[],4,0),"")</f>
        <v>1</v>
      </c>
      <c r="F572" s="1">
        <f>IFERROR(VLOOKUP(Tableau5[[#This Row],[Numéro]],TableauLibre[],5,0),"")</f>
        <v>1</v>
      </c>
      <c r="G572" s="1">
        <f>IFERROR(VLOOKUP(Tableau5[[#This Row],[Numéro]],TableauLibre[],6,0),"")</f>
        <v>0.8</v>
      </c>
      <c r="H572" s="28">
        <f>IFERROR(VLOOKUP(Tableau5[[#This Row],[Numéro]],TableauLibre[],7,0),"")</f>
        <v>2025</v>
      </c>
      <c r="I572" s="27" t="str">
        <f>IFERROR(VLOOKUP(Tableau5[[#This Row],[Numéro]],TableauBande[],3,0),"")</f>
        <v>R2</v>
      </c>
      <c r="J572" s="1">
        <f>IFERROR(VLOOKUP(Tableau5[[#This Row],[Numéro]],TableauBande[],4,0),"")</f>
        <v>1</v>
      </c>
      <c r="K572" s="1">
        <f>IFERROR(VLOOKUP(Tableau5[[#This Row],[Numéro]],TableauBande[],5,0),"")</f>
        <v>0.59</v>
      </c>
      <c r="L572" s="1">
        <f>IFERROR(VLOOKUP(Tableau5[[#This Row],[Numéro]],TableauBande[],6,0),"")</f>
        <v>0.53</v>
      </c>
      <c r="M572" s="28">
        <f>IFERROR(VLOOKUP(Tableau5[[#This Row],[Numéro]],TableauBande[],7,0),"")</f>
        <v>2025</v>
      </c>
      <c r="N572" s="1" t="str">
        <f>IFERROR(VLOOKUP(Tableau5[[#This Row],[Numéro]],Tableau3Bandes[],3,0),"")</f>
        <v>R2</v>
      </c>
      <c r="O572" s="1">
        <f>IFERROR(VLOOKUP(Tableau5[[#This Row],[Numéro]],Tableau3Bandes[],4,0),"")</f>
        <v>1</v>
      </c>
      <c r="P572" s="1">
        <f>IFERROR(VLOOKUP(Tableau5[[#This Row],[Numéro]],Tableau3Bandes[],5,0),"")</f>
        <v>0.17100000000000001</v>
      </c>
      <c r="Q572" s="1">
        <f>IFERROR(VLOOKUP(Tableau5[[#This Row],[Numéro]],Tableau3Bandes[],6,0),"")</f>
        <v>0.14699999999999999</v>
      </c>
      <c r="R572" s="1">
        <f>IFERROR(VLOOKUP(Tableau5[[#This Row],[Numéro]],Tableau3Bandes[],7,0),"")</f>
        <v>2023</v>
      </c>
      <c r="S572" s="28" t="str">
        <f>IFERROR(VLOOKUP(Tableau5[[#This Row],[Numéro]],TableauClass2025[],3,0),"")</f>
        <v/>
      </c>
      <c r="T572" s="27" t="str">
        <f>IFERROR(VLOOKUP(Tableau5[[#This Row],[Numéro]],TableauCadre[],3,0),"")</f>
        <v/>
      </c>
      <c r="U572" s="1" t="str">
        <f>IFERROR(VLOOKUP(Tableau5[[#This Row],[Numéro]],TableauCadre[],4,0),"")</f>
        <v/>
      </c>
      <c r="V572" s="1" t="str">
        <f>IFERROR(VLOOKUP(Tableau5[[#This Row],[Numéro]],TableauCadre[],5,0),"")</f>
        <v/>
      </c>
      <c r="W572" s="1" t="str">
        <f>IFERROR(VLOOKUP(Tableau5[[#This Row],[Numéro]],TableauCadre[],6,0),"")</f>
        <v/>
      </c>
      <c r="X572" s="28" t="str">
        <f>IFERROR(VLOOKUP(Tableau5[[#This Row],[Numéro]],TableauCadre[],7,0),"")</f>
        <v/>
      </c>
    </row>
    <row r="573" spans="1:24" hidden="1" x14ac:dyDescent="0.25">
      <c r="A573" s="1" t="str">
        <f>IF(double!T570=0,"",double!T570)</f>
        <v>159957 R</v>
      </c>
      <c r="B573" s="1" t="str">
        <f>IF(Tableau5[[#This Row],[Numéro]]="","",double!U570)</f>
        <v>JEANGEORGES LUC</v>
      </c>
      <c r="C573" s="23" t="str">
        <f>double!V570</f>
        <v>11042 – BILLARD CLUB STEPHANOIS</v>
      </c>
      <c r="D573" s="27" t="str">
        <f>IFERROR(VLOOKUP(Tableau5[[#This Row],[Numéro]],TableauLibre[],3,0),"")</f>
        <v>R4</v>
      </c>
      <c r="E573" s="1">
        <f>IFERROR(VLOOKUP(Tableau5[[#This Row],[Numéro]],TableauLibre[],4,0),"")</f>
        <v>1</v>
      </c>
      <c r="F573" s="1">
        <f>IFERROR(VLOOKUP(Tableau5[[#This Row],[Numéro]],TableauLibre[],5,0),"")</f>
        <v>0.7</v>
      </c>
      <c r="G573" s="1">
        <f>IFERROR(VLOOKUP(Tableau5[[#This Row],[Numéro]],TableauLibre[],6,0),"")</f>
        <v>0.56000000000000005</v>
      </c>
      <c r="H573" s="28">
        <f>IFERROR(VLOOKUP(Tableau5[[#This Row],[Numéro]],TableauLibre[],7,0),"")</f>
        <v>2025</v>
      </c>
      <c r="I573" s="27" t="str">
        <f>IFERROR(VLOOKUP(Tableau5[[#This Row],[Numéro]],TableauBande[],3,0),"")</f>
        <v/>
      </c>
      <c r="J573" s="1" t="str">
        <f>IFERROR(VLOOKUP(Tableau5[[#This Row],[Numéro]],TableauBande[],4,0),"")</f>
        <v/>
      </c>
      <c r="K573" s="1" t="str">
        <f>IFERROR(VLOOKUP(Tableau5[[#This Row],[Numéro]],TableauBande[],5,0),"")</f>
        <v/>
      </c>
      <c r="L573" s="1" t="str">
        <f>IFERROR(VLOOKUP(Tableau5[[#This Row],[Numéro]],TableauBande[],6,0),"")</f>
        <v/>
      </c>
      <c r="M573" s="28" t="str">
        <f>IFERROR(VLOOKUP(Tableau5[[#This Row],[Numéro]],TableauBande[],7,0),"")</f>
        <v/>
      </c>
      <c r="N573" s="1" t="str">
        <f>IFERROR(VLOOKUP(Tableau5[[#This Row],[Numéro]],Tableau3Bandes[],3,0),"")</f>
        <v/>
      </c>
      <c r="O573" s="1" t="str">
        <f>IFERROR(VLOOKUP(Tableau5[[#This Row],[Numéro]],Tableau3Bandes[],4,0),"")</f>
        <v/>
      </c>
      <c r="P573" s="1" t="str">
        <f>IFERROR(VLOOKUP(Tableau5[[#This Row],[Numéro]],Tableau3Bandes[],5,0),"")</f>
        <v/>
      </c>
      <c r="Q573" s="1" t="str">
        <f>IFERROR(VLOOKUP(Tableau5[[#This Row],[Numéro]],Tableau3Bandes[],6,0),"")</f>
        <v/>
      </c>
      <c r="R573" s="1" t="str">
        <f>IFERROR(VLOOKUP(Tableau5[[#This Row],[Numéro]],Tableau3Bandes[],7,0),"")</f>
        <v/>
      </c>
      <c r="S573" s="28" t="str">
        <f>IFERROR(VLOOKUP(Tableau5[[#This Row],[Numéro]],TableauClass2025[],3,0),"")</f>
        <v/>
      </c>
      <c r="T573" s="27" t="str">
        <f>IFERROR(VLOOKUP(Tableau5[[#This Row],[Numéro]],TableauCadre[],3,0),"")</f>
        <v/>
      </c>
      <c r="U573" s="1" t="str">
        <f>IFERROR(VLOOKUP(Tableau5[[#This Row],[Numéro]],TableauCadre[],4,0),"")</f>
        <v/>
      </c>
      <c r="V573" s="1" t="str">
        <f>IFERROR(VLOOKUP(Tableau5[[#This Row],[Numéro]],TableauCadre[],5,0),"")</f>
        <v/>
      </c>
      <c r="W573" s="1" t="str">
        <f>IFERROR(VLOOKUP(Tableau5[[#This Row],[Numéro]],TableauCadre[],6,0),"")</f>
        <v/>
      </c>
      <c r="X573" s="28" t="str">
        <f>IFERROR(VLOOKUP(Tableau5[[#This Row],[Numéro]],TableauCadre[],7,0),"")</f>
        <v/>
      </c>
    </row>
    <row r="574" spans="1:24" hidden="1" x14ac:dyDescent="0.25">
      <c r="A574" s="1" t="str">
        <f>IF(double!T571=0,"",double!T571)</f>
        <v>143982 U</v>
      </c>
      <c r="B574" s="1" t="str">
        <f>IF(Tableau5[[#This Row],[Numéro]]="","",double!U571)</f>
        <v>JEANNY NICOLE</v>
      </c>
      <c r="C574" s="23" t="str">
        <f>double!V571</f>
        <v>05034 – BILLARD TROYES AGGLO</v>
      </c>
      <c r="D574" s="27" t="str">
        <f>IFERROR(VLOOKUP(Tableau5[[#This Row],[Numéro]],TableauLibre[],3,0),"")</f>
        <v>R4</v>
      </c>
      <c r="E574" s="1">
        <f>IFERROR(VLOOKUP(Tableau5[[#This Row],[Numéro]],TableauLibre[],4,0),"")</f>
        <v>1</v>
      </c>
      <c r="F574" s="1">
        <f>IFERROR(VLOOKUP(Tableau5[[#This Row],[Numéro]],TableauLibre[],5,0),"")</f>
        <v>0.7</v>
      </c>
      <c r="G574" s="1">
        <f>IFERROR(VLOOKUP(Tableau5[[#This Row],[Numéro]],TableauLibre[],6,0),"")</f>
        <v>0.56000000000000005</v>
      </c>
      <c r="H574" s="28">
        <f>IFERROR(VLOOKUP(Tableau5[[#This Row],[Numéro]],TableauLibre[],7,0),"")</f>
        <v>2025</v>
      </c>
      <c r="I574" s="27" t="str">
        <f>IFERROR(VLOOKUP(Tableau5[[#This Row],[Numéro]],TableauBande[],3,0),"")</f>
        <v/>
      </c>
      <c r="J574" s="1" t="str">
        <f>IFERROR(VLOOKUP(Tableau5[[#This Row],[Numéro]],TableauBande[],4,0),"")</f>
        <v/>
      </c>
      <c r="K574" s="1" t="str">
        <f>IFERROR(VLOOKUP(Tableau5[[#This Row],[Numéro]],TableauBande[],5,0),"")</f>
        <v/>
      </c>
      <c r="L574" s="1" t="str">
        <f>IFERROR(VLOOKUP(Tableau5[[#This Row],[Numéro]],TableauBande[],6,0),"")</f>
        <v/>
      </c>
      <c r="M574" s="28" t="str">
        <f>IFERROR(VLOOKUP(Tableau5[[#This Row],[Numéro]],TableauBande[],7,0),"")</f>
        <v/>
      </c>
      <c r="N574" s="1" t="str">
        <f>IFERROR(VLOOKUP(Tableau5[[#This Row],[Numéro]],Tableau3Bandes[],3,0),"")</f>
        <v>R2</v>
      </c>
      <c r="O574" s="1">
        <f>IFERROR(VLOOKUP(Tableau5[[#This Row],[Numéro]],Tableau3Bandes[],4,0),"")</f>
        <v>1</v>
      </c>
      <c r="P574" s="1">
        <f>IFERROR(VLOOKUP(Tableau5[[#This Row],[Numéro]],Tableau3Bandes[],5,0),"")</f>
        <v>8.1000000000000003E-2</v>
      </c>
      <c r="Q574" s="1">
        <f>IFERROR(VLOOKUP(Tableau5[[#This Row],[Numéro]],Tableau3Bandes[],6,0),"")</f>
        <v>7.0000000000000007E-2</v>
      </c>
      <c r="R574" s="1">
        <f>IFERROR(VLOOKUP(Tableau5[[#This Row],[Numéro]],Tableau3Bandes[],7,0),"")</f>
        <v>2023</v>
      </c>
      <c r="S574" s="28" t="str">
        <f>IFERROR(VLOOKUP(Tableau5[[#This Row],[Numéro]],TableauClass2025[],3,0),"")</f>
        <v/>
      </c>
      <c r="T574" s="27" t="str">
        <f>IFERROR(VLOOKUP(Tableau5[[#This Row],[Numéro]],TableauCadre[],3,0),"")</f>
        <v/>
      </c>
      <c r="U574" s="1" t="str">
        <f>IFERROR(VLOOKUP(Tableau5[[#This Row],[Numéro]],TableauCadre[],4,0),"")</f>
        <v/>
      </c>
      <c r="V574" s="1" t="str">
        <f>IFERROR(VLOOKUP(Tableau5[[#This Row],[Numéro]],TableauCadre[],5,0),"")</f>
        <v/>
      </c>
      <c r="W574" s="1" t="str">
        <f>IFERROR(VLOOKUP(Tableau5[[#This Row],[Numéro]],TableauCadre[],6,0),"")</f>
        <v/>
      </c>
      <c r="X574" s="28" t="str">
        <f>IFERROR(VLOOKUP(Tableau5[[#This Row],[Numéro]],TableauCadre[],7,0),"")</f>
        <v/>
      </c>
    </row>
    <row r="575" spans="1:24" hidden="1" x14ac:dyDescent="0.25">
      <c r="A575" s="1" t="str">
        <f>IF(double!T572=0,"",double!T572)</f>
        <v>120530 U</v>
      </c>
      <c r="B575" s="1" t="str">
        <f>IF(Tableau5[[#This Row],[Numéro]]="","",double!U572)</f>
        <v>JOANNES THOMAS</v>
      </c>
      <c r="C575" s="23" t="str">
        <f>double!V572</f>
        <v>11027 – ASS. SPORT. LAXOVIENNE DE BILLARD</v>
      </c>
      <c r="D575" s="27" t="str">
        <f>IFERROR(VLOOKUP(Tableau5[[#This Row],[Numéro]],TableauLibre[],3,0),"")</f>
        <v>R3</v>
      </c>
      <c r="E575" s="1">
        <f>IFERROR(VLOOKUP(Tableau5[[#This Row],[Numéro]],TableauLibre[],4,0),"")</f>
        <v>1</v>
      </c>
      <c r="F575" s="1">
        <f>IFERROR(VLOOKUP(Tableau5[[#This Row],[Numéro]],TableauLibre[],5,0),"")</f>
        <v>2.1</v>
      </c>
      <c r="G575" s="1">
        <f>IFERROR(VLOOKUP(Tableau5[[#This Row],[Numéro]],TableauLibre[],6,0),"")</f>
        <v>1.68</v>
      </c>
      <c r="H575" s="28">
        <f>IFERROR(VLOOKUP(Tableau5[[#This Row],[Numéro]],TableauLibre[],7,0),"")</f>
        <v>2010</v>
      </c>
      <c r="I575" s="27" t="str">
        <f>IFERROR(VLOOKUP(Tableau5[[#This Row],[Numéro]],TableauBande[],3,0),"")</f>
        <v/>
      </c>
      <c r="J575" s="1" t="str">
        <f>IFERROR(VLOOKUP(Tableau5[[#This Row],[Numéro]],TableauBande[],4,0),"")</f>
        <v/>
      </c>
      <c r="K575" s="1" t="str">
        <f>IFERROR(VLOOKUP(Tableau5[[#This Row],[Numéro]],TableauBande[],5,0),"")</f>
        <v/>
      </c>
      <c r="L575" s="1" t="str">
        <f>IFERROR(VLOOKUP(Tableau5[[#This Row],[Numéro]],TableauBande[],6,0),"")</f>
        <v/>
      </c>
      <c r="M575" s="28" t="str">
        <f>IFERROR(VLOOKUP(Tableau5[[#This Row],[Numéro]],TableauBande[],7,0),"")</f>
        <v/>
      </c>
      <c r="N575" s="1" t="str">
        <f>IFERROR(VLOOKUP(Tableau5[[#This Row],[Numéro]],Tableau3Bandes[],3,0),"")</f>
        <v>N3</v>
      </c>
      <c r="O575" s="1">
        <f>IFERROR(VLOOKUP(Tableau5[[#This Row],[Numéro]],Tableau3Bandes[],4,0),"")</f>
        <v>1</v>
      </c>
      <c r="P575" s="1">
        <f>IFERROR(VLOOKUP(Tableau5[[#This Row],[Numéro]],Tableau3Bandes[],5,0),"")</f>
        <v>0.40100000000000002</v>
      </c>
      <c r="Q575" s="1">
        <f>IFERROR(VLOOKUP(Tableau5[[#This Row],[Numéro]],Tableau3Bandes[],6,0),"")</f>
        <v>0.34499999999999997</v>
      </c>
      <c r="R575" s="1">
        <f>IFERROR(VLOOKUP(Tableau5[[#This Row],[Numéro]],Tableau3Bandes[],7,0),"")</f>
        <v>2017</v>
      </c>
      <c r="S575" s="28" t="str">
        <f>IFERROR(VLOOKUP(Tableau5[[#This Row],[Numéro]],TableauClass2025[],3,0),"")</f>
        <v/>
      </c>
      <c r="T575" s="27" t="str">
        <f>IFERROR(VLOOKUP(Tableau5[[#This Row],[Numéro]],TableauCadre[],3,0),"")</f>
        <v/>
      </c>
      <c r="U575" s="1" t="str">
        <f>IFERROR(VLOOKUP(Tableau5[[#This Row],[Numéro]],TableauCadre[],4,0),"")</f>
        <v/>
      </c>
      <c r="V575" s="1" t="str">
        <f>IFERROR(VLOOKUP(Tableau5[[#This Row],[Numéro]],TableauCadre[],5,0),"")</f>
        <v/>
      </c>
      <c r="W575" s="1" t="str">
        <f>IFERROR(VLOOKUP(Tableau5[[#This Row],[Numéro]],TableauCadre[],6,0),"")</f>
        <v/>
      </c>
      <c r="X575" s="28" t="str">
        <f>IFERROR(VLOOKUP(Tableau5[[#This Row],[Numéro]],TableauCadre[],7,0),"")</f>
        <v/>
      </c>
    </row>
    <row r="576" spans="1:24" hidden="1" x14ac:dyDescent="0.25">
      <c r="A576" s="1" t="str">
        <f>IF(double!T573=0,"",double!T573)</f>
        <v>154280 W</v>
      </c>
      <c r="B576" s="1" t="str">
        <f>IF(Tableau5[[#This Row],[Numéro]]="","",double!U573)</f>
        <v>JOASEM DANIEL</v>
      </c>
      <c r="C576" s="23" t="str">
        <f>double!V573</f>
        <v>11027 – ASS. SPORT. LAXOVIENNE DE BILLARD</v>
      </c>
      <c r="D576" s="27" t="str">
        <f>IFERROR(VLOOKUP(Tableau5[[#This Row],[Numéro]],TableauLibre[],3,0),"")</f>
        <v>R3</v>
      </c>
      <c r="E576" s="1">
        <f>IFERROR(VLOOKUP(Tableau5[[#This Row],[Numéro]],TableauLibre[],4,0),"")</f>
        <v>1</v>
      </c>
      <c r="F576" s="1">
        <f>IFERROR(VLOOKUP(Tableau5[[#This Row],[Numéro]],TableauLibre[],5,0),"")</f>
        <v>1.26</v>
      </c>
      <c r="G576" s="1">
        <f>IFERROR(VLOOKUP(Tableau5[[#This Row],[Numéro]],TableauLibre[],6,0),"")</f>
        <v>1.01</v>
      </c>
      <c r="H576" s="28">
        <f>IFERROR(VLOOKUP(Tableau5[[#This Row],[Numéro]],TableauLibre[],7,0),"")</f>
        <v>2022</v>
      </c>
      <c r="I576" s="27" t="str">
        <f>IFERROR(VLOOKUP(Tableau5[[#This Row],[Numéro]],TableauBande[],3,0),"")</f>
        <v/>
      </c>
      <c r="J576" s="1" t="str">
        <f>IFERROR(VLOOKUP(Tableau5[[#This Row],[Numéro]],TableauBande[],4,0),"")</f>
        <v/>
      </c>
      <c r="K576" s="1" t="str">
        <f>IFERROR(VLOOKUP(Tableau5[[#This Row],[Numéro]],TableauBande[],5,0),"")</f>
        <v/>
      </c>
      <c r="L576" s="1" t="str">
        <f>IFERROR(VLOOKUP(Tableau5[[#This Row],[Numéro]],TableauBande[],6,0),"")</f>
        <v/>
      </c>
      <c r="M576" s="28" t="str">
        <f>IFERROR(VLOOKUP(Tableau5[[#This Row],[Numéro]],TableauBande[],7,0),"")</f>
        <v/>
      </c>
      <c r="N576" s="1" t="str">
        <f>IFERROR(VLOOKUP(Tableau5[[#This Row],[Numéro]],Tableau3Bandes[],3,0),"")</f>
        <v>R1</v>
      </c>
      <c r="O576" s="1">
        <f>IFERROR(VLOOKUP(Tableau5[[#This Row],[Numéro]],Tableau3Bandes[],4,0),"")</f>
        <v>1</v>
      </c>
      <c r="P576" s="1">
        <f>IFERROR(VLOOKUP(Tableau5[[#This Row],[Numéro]],Tableau3Bandes[],5,0),"")</f>
        <v>0.26</v>
      </c>
      <c r="Q576" s="1">
        <f>IFERROR(VLOOKUP(Tableau5[[#This Row],[Numéro]],Tableau3Bandes[],6,0),"")</f>
        <v>0.223</v>
      </c>
      <c r="R576" s="1">
        <f>IFERROR(VLOOKUP(Tableau5[[#This Row],[Numéro]],Tableau3Bandes[],7,0),"")</f>
        <v>2024</v>
      </c>
      <c r="S576" s="28">
        <f>IFERROR(VLOOKUP(Tableau5[[#This Row],[Numéro]],TableauClass2025[],3,0),"")</f>
        <v>224</v>
      </c>
      <c r="T576" s="27" t="str">
        <f>IFERROR(VLOOKUP(Tableau5[[#This Row],[Numéro]],TableauCadre[],3,0),"")</f>
        <v/>
      </c>
      <c r="U576" s="1" t="str">
        <f>IFERROR(VLOOKUP(Tableau5[[#This Row],[Numéro]],TableauCadre[],4,0),"")</f>
        <v/>
      </c>
      <c r="V576" s="1" t="str">
        <f>IFERROR(VLOOKUP(Tableau5[[#This Row],[Numéro]],TableauCadre[],5,0),"")</f>
        <v/>
      </c>
      <c r="W576" s="1" t="str">
        <f>IFERROR(VLOOKUP(Tableau5[[#This Row],[Numéro]],TableauCadre[],6,0),"")</f>
        <v/>
      </c>
      <c r="X576" s="28" t="str">
        <f>IFERROR(VLOOKUP(Tableau5[[#This Row],[Numéro]],TableauCadre[],7,0),"")</f>
        <v/>
      </c>
    </row>
    <row r="577" spans="1:24" x14ac:dyDescent="0.25">
      <c r="A577" s="1" t="str">
        <f>IF(double!T507=0,"",double!T507)</f>
        <v>111314 I</v>
      </c>
      <c r="B577" s="1" t="str">
        <f>IF(Tableau5[[#This Row],[Numéro]]="","",double!U507)</f>
        <v>HEROLT DANIEL</v>
      </c>
      <c r="C577" s="23" t="str">
        <f>double!V507</f>
        <v>11021 – A.J.B. THIONVILLE</v>
      </c>
      <c r="D577" s="27" t="str">
        <f>IFERROR(VLOOKUP(Tableau5[[#This Row],[Numéro]],TableauLibre[],3,0),"")</f>
        <v>R3</v>
      </c>
      <c r="E577" s="1">
        <f>IFERROR(VLOOKUP(Tableau5[[#This Row],[Numéro]],TableauLibre[],4,0),"")</f>
        <v>1</v>
      </c>
      <c r="F577" s="1">
        <f>IFERROR(VLOOKUP(Tableau5[[#This Row],[Numéro]],TableauLibre[],5,0),"")</f>
        <v>1.88</v>
      </c>
      <c r="G577" s="1">
        <f>IFERROR(VLOOKUP(Tableau5[[#This Row],[Numéro]],TableauLibre[],6,0),"")</f>
        <v>1.5</v>
      </c>
      <c r="H577" s="28">
        <f>IFERROR(VLOOKUP(Tableau5[[#This Row],[Numéro]],TableauLibre[],7,0),"")</f>
        <v>2024</v>
      </c>
      <c r="I577" s="27" t="str">
        <f>IFERROR(VLOOKUP(Tableau5[[#This Row],[Numéro]],TableauBande[],3,0),"")</f>
        <v>R2</v>
      </c>
      <c r="J577" s="1">
        <f>IFERROR(VLOOKUP(Tableau5[[#This Row],[Numéro]],TableauBande[],4,0),"")</f>
        <v>1</v>
      </c>
      <c r="K577" s="1">
        <f>IFERROR(VLOOKUP(Tableau5[[#This Row],[Numéro]],TableauBande[],5,0),"")</f>
        <v>0.72</v>
      </c>
      <c r="L577" s="1">
        <f>IFERROR(VLOOKUP(Tableau5[[#This Row],[Numéro]],TableauBande[],6,0),"")</f>
        <v>0.64</v>
      </c>
      <c r="M577" s="28">
        <f>IFERROR(VLOOKUP(Tableau5[[#This Row],[Numéro]],TableauBande[],7,0),"")</f>
        <v>2020</v>
      </c>
      <c r="N577" s="1" t="str">
        <f>IFERROR(VLOOKUP(Tableau5[[#This Row],[Numéro]],Tableau3Bandes[],3,0),"")</f>
        <v/>
      </c>
      <c r="O577" s="1" t="str">
        <f>IFERROR(VLOOKUP(Tableau5[[#This Row],[Numéro]],Tableau3Bandes[],4,0),"")</f>
        <v/>
      </c>
      <c r="P577" s="1" t="str">
        <f>IFERROR(VLOOKUP(Tableau5[[#This Row],[Numéro]],Tableau3Bandes[],5,0),"")</f>
        <v/>
      </c>
      <c r="Q577" s="1" t="str">
        <f>IFERROR(VLOOKUP(Tableau5[[#This Row],[Numéro]],Tableau3Bandes[],6,0),"")</f>
        <v/>
      </c>
      <c r="R577" s="1" t="str">
        <f>IFERROR(VLOOKUP(Tableau5[[#This Row],[Numéro]],Tableau3Bandes[],7,0),"")</f>
        <v/>
      </c>
      <c r="S577" s="28" t="str">
        <f>IFERROR(VLOOKUP(Tableau5[[#This Row],[Numéro]],TableauClass2025[],3,0),"")</f>
        <v/>
      </c>
      <c r="T577" s="27" t="str">
        <f>IFERROR(VLOOKUP(Tableau5[[#This Row],[Numéro]],TableauCadre[],3,0),"")</f>
        <v/>
      </c>
      <c r="U577" s="1" t="str">
        <f>IFERROR(VLOOKUP(Tableau5[[#This Row],[Numéro]],TableauCadre[],4,0),"")</f>
        <v/>
      </c>
      <c r="V577" s="1" t="str">
        <f>IFERROR(VLOOKUP(Tableau5[[#This Row],[Numéro]],TableauCadre[],5,0),"")</f>
        <v/>
      </c>
      <c r="W577" s="1" t="str">
        <f>IFERROR(VLOOKUP(Tableau5[[#This Row],[Numéro]],TableauCadre[],6,0),"")</f>
        <v/>
      </c>
      <c r="X577" s="28" t="str">
        <f>IFERROR(VLOOKUP(Tableau5[[#This Row],[Numéro]],TableauCadre[],7,0),"")</f>
        <v/>
      </c>
    </row>
    <row r="578" spans="1:24" hidden="1" x14ac:dyDescent="0.25">
      <c r="A578" s="1" t="str">
        <f>IF(double!T575=0,"",double!T575)</f>
        <v>129673 L</v>
      </c>
      <c r="B578" s="1" t="str">
        <f>IF(Tableau5[[#This Row],[Numéro]]="","",double!U575)</f>
        <v>JOLIVET ANTHONY</v>
      </c>
      <c r="C578" s="23" t="str">
        <f>double!V575</f>
        <v>11048 – ACADEMIE DE BILLARD DE ST DIZIER</v>
      </c>
      <c r="D578" s="27" t="str">
        <f>IFERROR(VLOOKUP(Tableau5[[#This Row],[Numéro]],TableauLibre[],3,0),"")</f>
        <v>R2</v>
      </c>
      <c r="E578" s="1">
        <f>IFERROR(VLOOKUP(Tableau5[[#This Row],[Numéro]],TableauLibre[],4,0),"")</f>
        <v>1</v>
      </c>
      <c r="F578" s="1">
        <f>IFERROR(VLOOKUP(Tableau5[[#This Row],[Numéro]],TableauLibre[],5,0),"")</f>
        <v>2.79</v>
      </c>
      <c r="G578" s="1">
        <f>IFERROR(VLOOKUP(Tableau5[[#This Row],[Numéro]],TableauLibre[],6,0),"")</f>
        <v>2.23</v>
      </c>
      <c r="H578" s="28">
        <f>IFERROR(VLOOKUP(Tableau5[[#This Row],[Numéro]],TableauLibre[],7,0),"")</f>
        <v>2009</v>
      </c>
      <c r="I578" s="27" t="str">
        <f>IFERROR(VLOOKUP(Tableau5[[#This Row],[Numéro]],TableauBande[],3,0),"")</f>
        <v/>
      </c>
      <c r="J578" s="1" t="str">
        <f>IFERROR(VLOOKUP(Tableau5[[#This Row],[Numéro]],TableauBande[],4,0),"")</f>
        <v/>
      </c>
      <c r="K578" s="1" t="str">
        <f>IFERROR(VLOOKUP(Tableau5[[#This Row],[Numéro]],TableauBande[],5,0),"")</f>
        <v/>
      </c>
      <c r="L578" s="1" t="str">
        <f>IFERROR(VLOOKUP(Tableau5[[#This Row],[Numéro]],TableauBande[],6,0),"")</f>
        <v/>
      </c>
      <c r="M578" s="28" t="str">
        <f>IFERROR(VLOOKUP(Tableau5[[#This Row],[Numéro]],TableauBande[],7,0),"")</f>
        <v/>
      </c>
      <c r="N578" s="1" t="str">
        <f>IFERROR(VLOOKUP(Tableau5[[#This Row],[Numéro]],Tableau3Bandes[],3,0),"")</f>
        <v>N3</v>
      </c>
      <c r="O578" s="1">
        <f>IFERROR(VLOOKUP(Tableau5[[#This Row],[Numéro]],Tableau3Bandes[],4,0),"")</f>
        <v>1</v>
      </c>
      <c r="P578" s="1">
        <f>IFERROR(VLOOKUP(Tableau5[[#This Row],[Numéro]],Tableau3Bandes[],5,0),"")</f>
        <v>0.46400000000000002</v>
      </c>
      <c r="Q578" s="1">
        <f>IFERROR(VLOOKUP(Tableau5[[#This Row],[Numéro]],Tableau3Bandes[],6,0),"")</f>
        <v>0.39900000000000002</v>
      </c>
      <c r="R578" s="1">
        <f>IFERROR(VLOOKUP(Tableau5[[#This Row],[Numéro]],Tableau3Bandes[],7,0),"")</f>
        <v>2009</v>
      </c>
      <c r="S578" s="28" t="str">
        <f>IFERROR(VLOOKUP(Tableau5[[#This Row],[Numéro]],TableauClass2025[],3,0),"")</f>
        <v/>
      </c>
      <c r="T578" s="27" t="str">
        <f>IFERROR(VLOOKUP(Tableau5[[#This Row],[Numéro]],TableauCadre[],3,0),"")</f>
        <v/>
      </c>
      <c r="U578" s="1" t="str">
        <f>IFERROR(VLOOKUP(Tableau5[[#This Row],[Numéro]],TableauCadre[],4,0),"")</f>
        <v/>
      </c>
      <c r="V578" s="1" t="str">
        <f>IFERROR(VLOOKUP(Tableau5[[#This Row],[Numéro]],TableauCadre[],5,0),"")</f>
        <v/>
      </c>
      <c r="W578" s="1" t="str">
        <f>IFERROR(VLOOKUP(Tableau5[[#This Row],[Numéro]],TableauCadre[],6,0),"")</f>
        <v/>
      </c>
      <c r="X578" s="28" t="str">
        <f>IFERROR(VLOOKUP(Tableau5[[#This Row],[Numéro]],TableauCadre[],7,0),"")</f>
        <v/>
      </c>
    </row>
    <row r="579" spans="1:24" hidden="1" x14ac:dyDescent="0.25">
      <c r="A579" s="1" t="str">
        <f>IF(double!T576=0,"",double!T576)</f>
        <v>149579 L</v>
      </c>
      <c r="B579" s="1" t="str">
        <f>IF(Tableau5[[#This Row],[Numéro]]="","",double!U576)</f>
        <v>JOLLY JACKY</v>
      </c>
      <c r="C579" s="23" t="str">
        <f>double!V576</f>
        <v>05040 – EPERNAY BILLARD CLUB</v>
      </c>
      <c r="D579" s="27" t="str">
        <f>IFERROR(VLOOKUP(Tableau5[[#This Row],[Numéro]],TableauLibre[],3,0),"")</f>
        <v xml:space="preserve">R4 </v>
      </c>
      <c r="E579" s="1">
        <f>IFERROR(VLOOKUP(Tableau5[[#This Row],[Numéro]],TableauLibre[],4,0),"")</f>
        <v>1</v>
      </c>
      <c r="F579" s="1">
        <f>IFERROR(VLOOKUP(Tableau5[[#This Row],[Numéro]],TableauLibre[],5,0),"")</f>
        <v>1.08</v>
      </c>
      <c r="G579" s="1">
        <f>IFERROR(VLOOKUP(Tableau5[[#This Row],[Numéro]],TableauLibre[],6,0),"")</f>
        <v>0.86</v>
      </c>
      <c r="H579" s="28">
        <f>IFERROR(VLOOKUP(Tableau5[[#This Row],[Numéro]],TableauLibre[],7,0),"")</f>
        <v>2025</v>
      </c>
      <c r="I579" s="27" t="str">
        <f>IFERROR(VLOOKUP(Tableau5[[#This Row],[Numéro]],TableauBande[],3,0),"")</f>
        <v>R2</v>
      </c>
      <c r="J579" s="1">
        <f>IFERROR(VLOOKUP(Tableau5[[#This Row],[Numéro]],TableauBande[],4,0),"")</f>
        <v>1</v>
      </c>
      <c r="K579" s="1">
        <f>IFERROR(VLOOKUP(Tableau5[[#This Row],[Numéro]],TableauBande[],5,0),"")</f>
        <v>0.6</v>
      </c>
      <c r="L579" s="1">
        <f>IFERROR(VLOOKUP(Tableau5[[#This Row],[Numéro]],TableauBande[],6,0),"")</f>
        <v>0.54</v>
      </c>
      <c r="M579" s="28">
        <f>IFERROR(VLOOKUP(Tableau5[[#This Row],[Numéro]],TableauBande[],7,0),"")</f>
        <v>2025</v>
      </c>
      <c r="N579" s="1" t="str">
        <f>IFERROR(VLOOKUP(Tableau5[[#This Row],[Numéro]],Tableau3Bandes[],3,0),"")</f>
        <v/>
      </c>
      <c r="O579" s="1" t="str">
        <f>IFERROR(VLOOKUP(Tableau5[[#This Row],[Numéro]],Tableau3Bandes[],4,0),"")</f>
        <v/>
      </c>
      <c r="P579" s="1" t="str">
        <f>IFERROR(VLOOKUP(Tableau5[[#This Row],[Numéro]],Tableau3Bandes[],5,0),"")</f>
        <v/>
      </c>
      <c r="Q579" s="1" t="str">
        <f>IFERROR(VLOOKUP(Tableau5[[#This Row],[Numéro]],Tableau3Bandes[],6,0),"")</f>
        <v/>
      </c>
      <c r="R579" s="1" t="str">
        <f>IFERROR(VLOOKUP(Tableau5[[#This Row],[Numéro]],Tableau3Bandes[],7,0),"")</f>
        <v/>
      </c>
      <c r="S579" s="28" t="str">
        <f>IFERROR(VLOOKUP(Tableau5[[#This Row],[Numéro]],TableauClass2025[],3,0),"")</f>
        <v/>
      </c>
      <c r="T579" s="27" t="str">
        <f>IFERROR(VLOOKUP(Tableau5[[#This Row],[Numéro]],TableauCadre[],3,0),"")</f>
        <v/>
      </c>
      <c r="U579" s="1" t="str">
        <f>IFERROR(VLOOKUP(Tableau5[[#This Row],[Numéro]],TableauCadre[],4,0),"")</f>
        <v/>
      </c>
      <c r="V579" s="1" t="str">
        <f>IFERROR(VLOOKUP(Tableau5[[#This Row],[Numéro]],TableauCadre[],5,0),"")</f>
        <v/>
      </c>
      <c r="W579" s="1" t="str">
        <f>IFERROR(VLOOKUP(Tableau5[[#This Row],[Numéro]],TableauCadre[],6,0),"")</f>
        <v/>
      </c>
      <c r="X579" s="28" t="str">
        <f>IFERROR(VLOOKUP(Tableau5[[#This Row],[Numéro]],TableauCadre[],7,0),"")</f>
        <v/>
      </c>
    </row>
    <row r="580" spans="1:24" hidden="1" x14ac:dyDescent="0.25">
      <c r="A580" s="1" t="str">
        <f>IF(double!T577=0,"",double!T577)</f>
        <v>014984 I</v>
      </c>
      <c r="B580" s="1" t="str">
        <f>IF(Tableau5[[#This Row],[Numéro]]="","",double!U577)</f>
        <v>JOLY DOMINIQUE</v>
      </c>
      <c r="C580" s="23" t="str">
        <f>double!V577</f>
        <v>11052 – BILLARD CLUB FRIGNICOURT</v>
      </c>
      <c r="D580" s="27" t="str">
        <f>IFERROR(VLOOKUP(Tableau5[[#This Row],[Numéro]],TableauLibre[],3,0),"")</f>
        <v>R4</v>
      </c>
      <c r="E580" s="1">
        <f>IFERROR(VLOOKUP(Tableau5[[#This Row],[Numéro]],TableauLibre[],4,0),"")</f>
        <v>1</v>
      </c>
      <c r="F580" s="1">
        <f>IFERROR(VLOOKUP(Tableau5[[#This Row],[Numéro]],TableauLibre[],5,0),"")</f>
        <v>0.69</v>
      </c>
      <c r="G580" s="1">
        <f>IFERROR(VLOOKUP(Tableau5[[#This Row],[Numéro]],TableauLibre[],6,0),"")</f>
        <v>0.55000000000000004</v>
      </c>
      <c r="H580" s="28">
        <f>IFERROR(VLOOKUP(Tableau5[[#This Row],[Numéro]],TableauLibre[],7,0),"")</f>
        <v>2015</v>
      </c>
      <c r="I580" s="27" t="str">
        <f>IFERROR(VLOOKUP(Tableau5[[#This Row],[Numéro]],TableauBande[],3,0),"")</f>
        <v/>
      </c>
      <c r="J580" s="1" t="str">
        <f>IFERROR(VLOOKUP(Tableau5[[#This Row],[Numéro]],TableauBande[],4,0),"")</f>
        <v/>
      </c>
      <c r="K580" s="1" t="str">
        <f>IFERROR(VLOOKUP(Tableau5[[#This Row],[Numéro]],TableauBande[],5,0),"")</f>
        <v/>
      </c>
      <c r="L580" s="1" t="str">
        <f>IFERROR(VLOOKUP(Tableau5[[#This Row],[Numéro]],TableauBande[],6,0),"")</f>
        <v/>
      </c>
      <c r="M580" s="28" t="str">
        <f>IFERROR(VLOOKUP(Tableau5[[#This Row],[Numéro]],TableauBande[],7,0),"")</f>
        <v/>
      </c>
      <c r="N580" s="1" t="str">
        <f>IFERROR(VLOOKUP(Tableau5[[#This Row],[Numéro]],Tableau3Bandes[],3,0),"")</f>
        <v/>
      </c>
      <c r="O580" s="1" t="str">
        <f>IFERROR(VLOOKUP(Tableau5[[#This Row],[Numéro]],Tableau3Bandes[],4,0),"")</f>
        <v/>
      </c>
      <c r="P580" s="1" t="str">
        <f>IFERROR(VLOOKUP(Tableau5[[#This Row],[Numéro]],Tableau3Bandes[],5,0),"")</f>
        <v/>
      </c>
      <c r="Q580" s="1" t="str">
        <f>IFERROR(VLOOKUP(Tableau5[[#This Row],[Numéro]],Tableau3Bandes[],6,0),"")</f>
        <v/>
      </c>
      <c r="R580" s="1" t="str">
        <f>IFERROR(VLOOKUP(Tableau5[[#This Row],[Numéro]],Tableau3Bandes[],7,0),"")</f>
        <v/>
      </c>
      <c r="S580" s="28" t="str">
        <f>IFERROR(VLOOKUP(Tableau5[[#This Row],[Numéro]],TableauClass2025[],3,0),"")</f>
        <v/>
      </c>
      <c r="T580" s="27" t="str">
        <f>IFERROR(VLOOKUP(Tableau5[[#This Row],[Numéro]],TableauCadre[],3,0),"")</f>
        <v/>
      </c>
      <c r="U580" s="1" t="str">
        <f>IFERROR(VLOOKUP(Tableau5[[#This Row],[Numéro]],TableauCadre[],4,0),"")</f>
        <v/>
      </c>
      <c r="V580" s="1" t="str">
        <f>IFERROR(VLOOKUP(Tableau5[[#This Row],[Numéro]],TableauCadre[],5,0),"")</f>
        <v/>
      </c>
      <c r="W580" s="1" t="str">
        <f>IFERROR(VLOOKUP(Tableau5[[#This Row],[Numéro]],TableauCadre[],6,0),"")</f>
        <v/>
      </c>
      <c r="X580" s="28" t="str">
        <f>IFERROR(VLOOKUP(Tableau5[[#This Row],[Numéro]],TableauCadre[],7,0),"")</f>
        <v/>
      </c>
    </row>
    <row r="581" spans="1:24" hidden="1" x14ac:dyDescent="0.25">
      <c r="A581" s="1" t="str">
        <f>IF(double!T578=0,"",double!T578)</f>
        <v>181741 V</v>
      </c>
      <c r="B581" s="1" t="str">
        <f>IF(Tableau5[[#This Row],[Numéro]]="","",double!U578)</f>
        <v>JOLY PASCAL</v>
      </c>
      <c r="C581" s="23" t="str">
        <f>double!V578</f>
        <v>11034 – BILLARD CLUB EPINAL</v>
      </c>
      <c r="D581" s="27" t="str">
        <f>IFERROR(VLOOKUP(Tableau5[[#This Row],[Numéro]],TableauLibre[],3,0),"")</f>
        <v>R1</v>
      </c>
      <c r="E581" s="1">
        <f>IFERROR(VLOOKUP(Tableau5[[#This Row],[Numéro]],TableauLibre[],4,0),"")</f>
        <v>1</v>
      </c>
      <c r="F581" s="1">
        <f>IFERROR(VLOOKUP(Tableau5[[#This Row],[Numéro]],TableauLibre[],5,0),"")</f>
        <v>4.6500000000000004</v>
      </c>
      <c r="G581" s="1">
        <f>IFERROR(VLOOKUP(Tableau5[[#This Row],[Numéro]],TableauLibre[],6,0),"")</f>
        <v>3.72</v>
      </c>
      <c r="H581" s="28">
        <f>IFERROR(VLOOKUP(Tableau5[[#This Row],[Numéro]],TableauLibre[],7,0),"")</f>
        <v>2024</v>
      </c>
      <c r="I581" s="27" t="str">
        <f>IFERROR(VLOOKUP(Tableau5[[#This Row],[Numéro]],TableauBande[],3,0),"")</f>
        <v>R1</v>
      </c>
      <c r="J581" s="1">
        <f>IFERROR(VLOOKUP(Tableau5[[#This Row],[Numéro]],TableauBande[],4,0),"")</f>
        <v>1</v>
      </c>
      <c r="K581" s="1">
        <f>IFERROR(VLOOKUP(Tableau5[[#This Row],[Numéro]],TableauBande[],5,0),"")</f>
        <v>1.61</v>
      </c>
      <c r="L581" s="1">
        <f>IFERROR(VLOOKUP(Tableau5[[#This Row],[Numéro]],TableauBande[],6,0),"")</f>
        <v>1.43</v>
      </c>
      <c r="M581" s="28">
        <f>IFERROR(VLOOKUP(Tableau5[[#This Row],[Numéro]],TableauBande[],7,0),"")</f>
        <v>2025</v>
      </c>
      <c r="N581" s="1" t="str">
        <f>IFERROR(VLOOKUP(Tableau5[[#This Row],[Numéro]],Tableau3Bandes[],3,0),"")</f>
        <v/>
      </c>
      <c r="O581" s="1" t="str">
        <f>IFERROR(VLOOKUP(Tableau5[[#This Row],[Numéro]],Tableau3Bandes[],4,0),"")</f>
        <v/>
      </c>
      <c r="P581" s="1" t="str">
        <f>IFERROR(VLOOKUP(Tableau5[[#This Row],[Numéro]],Tableau3Bandes[],5,0),"")</f>
        <v/>
      </c>
      <c r="Q581" s="1" t="str">
        <f>IFERROR(VLOOKUP(Tableau5[[#This Row],[Numéro]],Tableau3Bandes[],6,0),"")</f>
        <v/>
      </c>
      <c r="R581" s="1" t="str">
        <f>IFERROR(VLOOKUP(Tableau5[[#This Row],[Numéro]],Tableau3Bandes[],7,0),"")</f>
        <v/>
      </c>
      <c r="S581" s="28" t="str">
        <f>IFERROR(VLOOKUP(Tableau5[[#This Row],[Numéro]],TableauClass2025[],3,0),"")</f>
        <v/>
      </c>
      <c r="T581" s="27" t="str">
        <f>IFERROR(VLOOKUP(Tableau5[[#This Row],[Numéro]],TableauCadre[],3,0),"")</f>
        <v xml:space="preserve">R1 </v>
      </c>
      <c r="U581" s="1">
        <f>IFERROR(VLOOKUP(Tableau5[[#This Row],[Numéro]],TableauCadre[],4,0),"")</f>
        <v>1</v>
      </c>
      <c r="V581" s="1">
        <f>IFERROR(VLOOKUP(Tableau5[[#This Row],[Numéro]],TableauCadre[],5,0),"")</f>
        <v>3.87</v>
      </c>
      <c r="W581" s="1">
        <f>IFERROR(VLOOKUP(Tableau5[[#This Row],[Numéro]],TableauCadre[],6,0),"")</f>
        <v>3.1</v>
      </c>
      <c r="X581" s="28">
        <f>IFERROR(VLOOKUP(Tableau5[[#This Row],[Numéro]],TableauCadre[],7,0),"")</f>
        <v>2025</v>
      </c>
    </row>
    <row r="582" spans="1:24" hidden="1" x14ac:dyDescent="0.25">
      <c r="A582" s="1" t="str">
        <f>IF(double!T579=0,"",double!T579)</f>
        <v>125815 B</v>
      </c>
      <c r="B582" s="1" t="str">
        <f>IF(Tableau5[[#This Row],[Numéro]]="","",double!U579)</f>
        <v>JONARD MATTHIEU</v>
      </c>
      <c r="C582" s="23" t="str">
        <f>double!V579</f>
        <v>05043 – ACAD. TAPIS VERT DE REIMS</v>
      </c>
      <c r="D582" s="27" t="str">
        <f>IFERROR(VLOOKUP(Tableau5[[#This Row],[Numéro]],TableauLibre[],3,0),"")</f>
        <v>N1</v>
      </c>
      <c r="E582" s="1">
        <f>IFERROR(VLOOKUP(Tableau5[[#This Row],[Numéro]],TableauLibre[],4,0),"")</f>
        <v>1</v>
      </c>
      <c r="F582" s="1" t="str">
        <f>IFERROR(VLOOKUP(Tableau5[[#This Row],[Numéro]],TableauLibre[],5,0),"")</f>
        <v>—</v>
      </c>
      <c r="G582" s="1">
        <f>IFERROR(VLOOKUP(Tableau5[[#This Row],[Numéro]],TableauLibre[],6,0),"")</f>
        <v>16.09</v>
      </c>
      <c r="H582" s="28">
        <f>IFERROR(VLOOKUP(Tableau5[[#This Row],[Numéro]],TableauLibre[],7,0),"")</f>
        <v>2022</v>
      </c>
      <c r="I582" s="27" t="str">
        <f>IFERROR(VLOOKUP(Tableau5[[#This Row],[Numéro]],TableauBande[],3,0),"")</f>
        <v xml:space="preserve">N2 </v>
      </c>
      <c r="J582" s="1">
        <f>IFERROR(VLOOKUP(Tableau5[[#This Row],[Numéro]],TableauBande[],4,0),"")</f>
        <v>1</v>
      </c>
      <c r="K582" s="1" t="str">
        <f>IFERROR(VLOOKUP(Tableau5[[#This Row],[Numéro]],TableauBande[],5,0),"")</f>
        <v>—</v>
      </c>
      <c r="L582" s="1">
        <f>IFERROR(VLOOKUP(Tableau5[[#This Row],[Numéro]],TableauBande[],6,0),"")</f>
        <v>3.08</v>
      </c>
      <c r="M582" s="28">
        <f>IFERROR(VLOOKUP(Tableau5[[#This Row],[Numéro]],TableauBande[],7,0),"")</f>
        <v>2019</v>
      </c>
      <c r="N582" s="1" t="str">
        <f>IFERROR(VLOOKUP(Tableau5[[#This Row],[Numéro]],Tableau3Bandes[],3,0),"")</f>
        <v xml:space="preserve">N2 </v>
      </c>
      <c r="O582" s="1">
        <f>IFERROR(VLOOKUP(Tableau5[[#This Row],[Numéro]],Tableau3Bandes[],4,0),"")</f>
        <v>1</v>
      </c>
      <c r="P582" s="1" t="str">
        <f>IFERROR(VLOOKUP(Tableau5[[#This Row],[Numéro]],Tableau3Bandes[],5,0),"")</f>
        <v>—</v>
      </c>
      <c r="Q582" s="1">
        <f>IFERROR(VLOOKUP(Tableau5[[#This Row],[Numéro]],Tableau3Bandes[],6,0),"")</f>
        <v>0.63500000000000001</v>
      </c>
      <c r="R582" s="1">
        <f>IFERROR(VLOOKUP(Tableau5[[#This Row],[Numéro]],Tableau3Bandes[],7,0),"")</f>
        <v>2025</v>
      </c>
      <c r="S582" s="28">
        <f>IFERROR(VLOOKUP(Tableau5[[#This Row],[Numéro]],TableauClass2025[],3,0),"")</f>
        <v>704</v>
      </c>
      <c r="T582" s="27" t="str">
        <f>IFERROR(VLOOKUP(Tableau5[[#This Row],[Numéro]],TableauCadre[],3,0),"")</f>
        <v>N2</v>
      </c>
      <c r="U582" s="1">
        <f>IFERROR(VLOOKUP(Tableau5[[#This Row],[Numéro]],TableauCadre[],4,0),"")</f>
        <v>1</v>
      </c>
      <c r="V582" s="1" t="str">
        <f>IFERROR(VLOOKUP(Tableau5[[#This Row],[Numéro]],TableauCadre[],5,0),"")</f>
        <v>—</v>
      </c>
      <c r="W582" s="1">
        <f>IFERROR(VLOOKUP(Tableau5[[#This Row],[Numéro]],TableauCadre[],6,0),"")</f>
        <v>7.41</v>
      </c>
      <c r="X582" s="28">
        <f>IFERROR(VLOOKUP(Tableau5[[#This Row],[Numéro]],TableauCadre[],7,0),"")</f>
        <v>2019</v>
      </c>
    </row>
    <row r="583" spans="1:24" hidden="1" x14ac:dyDescent="0.25">
      <c r="A583" s="1" t="str">
        <f>IF(double!T580=0,"",double!T580)</f>
        <v>010161 V</v>
      </c>
      <c r="B583" s="1" t="str">
        <f>IF(Tableau5[[#This Row],[Numéro]]="","",double!U580)</f>
        <v>JOSEPH PASCAL</v>
      </c>
      <c r="C583" s="23" t="str">
        <f>double!V580</f>
        <v>01031 – B.C. ERSTEIN</v>
      </c>
      <c r="D583" s="27" t="str">
        <f>IFERROR(VLOOKUP(Tableau5[[#This Row],[Numéro]],TableauLibre[],3,0),"")</f>
        <v xml:space="preserve">R3 </v>
      </c>
      <c r="E583" s="1">
        <f>IFERROR(VLOOKUP(Tableau5[[#This Row],[Numéro]],TableauLibre[],4,0),"")</f>
        <v>1</v>
      </c>
      <c r="F583" s="1">
        <f>IFERROR(VLOOKUP(Tableau5[[#This Row],[Numéro]],TableauLibre[],5,0),"")</f>
        <v>1.34</v>
      </c>
      <c r="G583" s="1">
        <f>IFERROR(VLOOKUP(Tableau5[[#This Row],[Numéro]],TableauLibre[],6,0),"")</f>
        <v>1.07</v>
      </c>
      <c r="H583" s="28">
        <f>IFERROR(VLOOKUP(Tableau5[[#This Row],[Numéro]],TableauLibre[],7,0),"")</f>
        <v>2025</v>
      </c>
      <c r="I583" s="27" t="str">
        <f>IFERROR(VLOOKUP(Tableau5[[#This Row],[Numéro]],TableauBande[],3,0),"")</f>
        <v/>
      </c>
      <c r="J583" s="1" t="str">
        <f>IFERROR(VLOOKUP(Tableau5[[#This Row],[Numéro]],TableauBande[],4,0),"")</f>
        <v/>
      </c>
      <c r="K583" s="1" t="str">
        <f>IFERROR(VLOOKUP(Tableau5[[#This Row],[Numéro]],TableauBande[],5,0),"")</f>
        <v/>
      </c>
      <c r="L583" s="1" t="str">
        <f>IFERROR(VLOOKUP(Tableau5[[#This Row],[Numéro]],TableauBande[],6,0),"")</f>
        <v/>
      </c>
      <c r="M583" s="28" t="str">
        <f>IFERROR(VLOOKUP(Tableau5[[#This Row],[Numéro]],TableauBande[],7,0),"")</f>
        <v/>
      </c>
      <c r="N583" s="1" t="str">
        <f>IFERROR(VLOOKUP(Tableau5[[#This Row],[Numéro]],Tableau3Bandes[],3,0),"")</f>
        <v xml:space="preserve">R1 </v>
      </c>
      <c r="O583" s="1">
        <f>IFERROR(VLOOKUP(Tableau5[[#This Row],[Numéro]],Tableau3Bandes[],4,0),"")</f>
        <v>1</v>
      </c>
      <c r="P583" s="1">
        <f>IFERROR(VLOOKUP(Tableau5[[#This Row],[Numéro]],Tableau3Bandes[],5,0),"")</f>
        <v>0.379</v>
      </c>
      <c r="Q583" s="1">
        <f>IFERROR(VLOOKUP(Tableau5[[#This Row],[Numéro]],Tableau3Bandes[],6,0),"")</f>
        <v>0.32600000000000001</v>
      </c>
      <c r="R583" s="1">
        <f>IFERROR(VLOOKUP(Tableau5[[#This Row],[Numéro]],Tableau3Bandes[],7,0),"")</f>
        <v>2025</v>
      </c>
      <c r="S583" s="28">
        <f>IFERROR(VLOOKUP(Tableau5[[#This Row],[Numéro]],TableauClass2025[],3,0),"")</f>
        <v>332</v>
      </c>
      <c r="T583" s="27" t="str">
        <f>IFERROR(VLOOKUP(Tableau5[[#This Row],[Numéro]],TableauCadre[],3,0),"")</f>
        <v/>
      </c>
      <c r="U583" s="1" t="str">
        <f>IFERROR(VLOOKUP(Tableau5[[#This Row],[Numéro]],TableauCadre[],4,0),"")</f>
        <v/>
      </c>
      <c r="V583" s="1" t="str">
        <f>IFERROR(VLOOKUP(Tableau5[[#This Row],[Numéro]],TableauCadre[],5,0),"")</f>
        <v/>
      </c>
      <c r="W583" s="1" t="str">
        <f>IFERROR(VLOOKUP(Tableau5[[#This Row],[Numéro]],TableauCadre[],6,0),"")</f>
        <v/>
      </c>
      <c r="X583" s="28" t="str">
        <f>IFERROR(VLOOKUP(Tableau5[[#This Row],[Numéro]],TableauCadre[],7,0),"")</f>
        <v/>
      </c>
    </row>
    <row r="584" spans="1:24" hidden="1" x14ac:dyDescent="0.25">
      <c r="A584" s="1" t="str">
        <f>IF(double!T581=0,"",double!T581)</f>
        <v>011886 E</v>
      </c>
      <c r="B584" s="1" t="str">
        <f>IF(Tableau5[[#This Row],[Numéro]]="","",double!U581)</f>
        <v>JOSSIER PATRICE</v>
      </c>
      <c r="C584" s="23" t="str">
        <f>double!V581</f>
        <v>05028 – BILLARD CLUB DE MARIGNY ST FLAVY</v>
      </c>
      <c r="D584" s="27" t="str">
        <f>IFERROR(VLOOKUP(Tableau5[[#This Row],[Numéro]],TableauLibre[],3,0),"")</f>
        <v>R3</v>
      </c>
      <c r="E584" s="1">
        <f>IFERROR(VLOOKUP(Tableau5[[#This Row],[Numéro]],TableauLibre[],4,0),"")</f>
        <v>1</v>
      </c>
      <c r="F584" s="1">
        <f>IFERROR(VLOOKUP(Tableau5[[#This Row],[Numéro]],TableauLibre[],5,0),"")</f>
        <v>1.44</v>
      </c>
      <c r="G584" s="1">
        <f>IFERROR(VLOOKUP(Tableau5[[#This Row],[Numéro]],TableauLibre[],6,0),"")</f>
        <v>1.1499999999999999</v>
      </c>
      <c r="H584" s="28">
        <f>IFERROR(VLOOKUP(Tableau5[[#This Row],[Numéro]],TableauLibre[],7,0),"")</f>
        <v>2024</v>
      </c>
      <c r="I584" s="27" t="str">
        <f>IFERROR(VLOOKUP(Tableau5[[#This Row],[Numéro]],TableauBande[],3,0),"")</f>
        <v>R2</v>
      </c>
      <c r="J584" s="1">
        <f>IFERROR(VLOOKUP(Tableau5[[#This Row],[Numéro]],TableauBande[],4,0),"")</f>
        <v>1</v>
      </c>
      <c r="K584" s="1">
        <f>IFERROR(VLOOKUP(Tableau5[[#This Row],[Numéro]],TableauBande[],5,0),"")</f>
        <v>0.89</v>
      </c>
      <c r="L584" s="1">
        <f>IFERROR(VLOOKUP(Tableau5[[#This Row],[Numéro]],TableauBande[],6,0),"")</f>
        <v>0.79</v>
      </c>
      <c r="M584" s="28">
        <f>IFERROR(VLOOKUP(Tableau5[[#This Row],[Numéro]],TableauBande[],7,0),"")</f>
        <v>2025</v>
      </c>
      <c r="N584" s="1" t="str">
        <f>IFERROR(VLOOKUP(Tableau5[[#This Row],[Numéro]],Tableau3Bandes[],3,0),"")</f>
        <v xml:space="preserve">R2 </v>
      </c>
      <c r="O584" s="1">
        <f>IFERROR(VLOOKUP(Tableau5[[#This Row],[Numéro]],Tableau3Bandes[],4,0),"")</f>
        <v>1</v>
      </c>
      <c r="P584" s="1">
        <f>IFERROR(VLOOKUP(Tableau5[[#This Row],[Numéro]],Tableau3Bandes[],5,0),"")</f>
        <v>0.21199999999999999</v>
      </c>
      <c r="Q584" s="1">
        <f>IFERROR(VLOOKUP(Tableau5[[#This Row],[Numéro]],Tableau3Bandes[],6,0),"")</f>
        <v>0.182</v>
      </c>
      <c r="R584" s="1">
        <f>IFERROR(VLOOKUP(Tableau5[[#This Row],[Numéro]],Tableau3Bandes[],7,0),"")</f>
        <v>2025</v>
      </c>
      <c r="S584" s="28">
        <f>IFERROR(VLOOKUP(Tableau5[[#This Row],[Numéro]],TableauClass2025[],3,0),"")</f>
        <v>227</v>
      </c>
      <c r="T584" s="27" t="str">
        <f>IFERROR(VLOOKUP(Tableau5[[#This Row],[Numéro]],TableauCadre[],3,0),"")</f>
        <v/>
      </c>
      <c r="U584" s="1" t="str">
        <f>IFERROR(VLOOKUP(Tableau5[[#This Row],[Numéro]],TableauCadre[],4,0),"")</f>
        <v/>
      </c>
      <c r="V584" s="1" t="str">
        <f>IFERROR(VLOOKUP(Tableau5[[#This Row],[Numéro]],TableauCadre[],5,0),"")</f>
        <v/>
      </c>
      <c r="W584" s="1" t="str">
        <f>IFERROR(VLOOKUP(Tableau5[[#This Row],[Numéro]],TableauCadre[],6,0),"")</f>
        <v/>
      </c>
      <c r="X584" s="28" t="str">
        <f>IFERROR(VLOOKUP(Tableau5[[#This Row],[Numéro]],TableauCadre[],7,0),"")</f>
        <v/>
      </c>
    </row>
    <row r="585" spans="1:24" hidden="1" x14ac:dyDescent="0.25">
      <c r="A585" s="1" t="str">
        <f>IF(double!T582=0,"",double!T582)</f>
        <v>149199 Y</v>
      </c>
      <c r="B585" s="1" t="str">
        <f>IF(Tableau5[[#This Row],[Numéro]]="","",double!U582)</f>
        <v>JOSSIER SACHA</v>
      </c>
      <c r="C585" s="23" t="str">
        <f>double!V582</f>
        <v>05034 – BILLARD TROYES AGGLO</v>
      </c>
      <c r="D585" s="27" t="str">
        <f>IFERROR(VLOOKUP(Tableau5[[#This Row],[Numéro]],TableauLibre[],3,0),"")</f>
        <v>R4</v>
      </c>
      <c r="E585" s="1">
        <f>IFERROR(VLOOKUP(Tableau5[[#This Row],[Numéro]],TableauLibre[],4,0),"")</f>
        <v>1</v>
      </c>
      <c r="F585" s="1">
        <f>IFERROR(VLOOKUP(Tableau5[[#This Row],[Numéro]],TableauLibre[],5,0),"")</f>
        <v>1.04</v>
      </c>
      <c r="G585" s="1">
        <f>IFERROR(VLOOKUP(Tableau5[[#This Row],[Numéro]],TableauLibre[],6,0),"")</f>
        <v>0.83</v>
      </c>
      <c r="H585" s="28">
        <f>IFERROR(VLOOKUP(Tableau5[[#This Row],[Numéro]],TableauLibre[],7,0),"")</f>
        <v>2014</v>
      </c>
      <c r="I585" s="27" t="str">
        <f>IFERROR(VLOOKUP(Tableau5[[#This Row],[Numéro]],TableauBande[],3,0),"")</f>
        <v/>
      </c>
      <c r="J585" s="1" t="str">
        <f>IFERROR(VLOOKUP(Tableau5[[#This Row],[Numéro]],TableauBande[],4,0),"")</f>
        <v/>
      </c>
      <c r="K585" s="1" t="str">
        <f>IFERROR(VLOOKUP(Tableau5[[#This Row],[Numéro]],TableauBande[],5,0),"")</f>
        <v/>
      </c>
      <c r="L585" s="1" t="str">
        <f>IFERROR(VLOOKUP(Tableau5[[#This Row],[Numéro]],TableauBande[],6,0),"")</f>
        <v/>
      </c>
      <c r="M585" s="28" t="str">
        <f>IFERROR(VLOOKUP(Tableau5[[#This Row],[Numéro]],TableauBande[],7,0),"")</f>
        <v/>
      </c>
      <c r="N585" s="1" t="str">
        <f>IFERROR(VLOOKUP(Tableau5[[#This Row],[Numéro]],Tableau3Bandes[],3,0),"")</f>
        <v/>
      </c>
      <c r="O585" s="1" t="str">
        <f>IFERROR(VLOOKUP(Tableau5[[#This Row],[Numéro]],Tableau3Bandes[],4,0),"")</f>
        <v/>
      </c>
      <c r="P585" s="1" t="str">
        <f>IFERROR(VLOOKUP(Tableau5[[#This Row],[Numéro]],Tableau3Bandes[],5,0),"")</f>
        <v/>
      </c>
      <c r="Q585" s="1" t="str">
        <f>IFERROR(VLOOKUP(Tableau5[[#This Row],[Numéro]],Tableau3Bandes[],6,0),"")</f>
        <v/>
      </c>
      <c r="R585" s="1" t="str">
        <f>IFERROR(VLOOKUP(Tableau5[[#This Row],[Numéro]],Tableau3Bandes[],7,0),"")</f>
        <v/>
      </c>
      <c r="S585" s="28" t="str">
        <f>IFERROR(VLOOKUP(Tableau5[[#This Row],[Numéro]],TableauClass2025[],3,0),"")</f>
        <v/>
      </c>
      <c r="T585" s="27" t="str">
        <f>IFERROR(VLOOKUP(Tableau5[[#This Row],[Numéro]],TableauCadre[],3,0),"")</f>
        <v/>
      </c>
      <c r="U585" s="1" t="str">
        <f>IFERROR(VLOOKUP(Tableau5[[#This Row],[Numéro]],TableauCadre[],4,0),"")</f>
        <v/>
      </c>
      <c r="V585" s="1" t="str">
        <f>IFERROR(VLOOKUP(Tableau5[[#This Row],[Numéro]],TableauCadre[],5,0),"")</f>
        <v/>
      </c>
      <c r="W585" s="1" t="str">
        <f>IFERROR(VLOOKUP(Tableau5[[#This Row],[Numéro]],TableauCadre[],6,0),"")</f>
        <v/>
      </c>
      <c r="X585" s="28" t="str">
        <f>IFERROR(VLOOKUP(Tableau5[[#This Row],[Numéro]],TableauCadre[],7,0),"")</f>
        <v/>
      </c>
    </row>
    <row r="586" spans="1:24" hidden="1" x14ac:dyDescent="0.25">
      <c r="A586" s="1" t="str">
        <f>IF(double!T583=0,"",double!T583)</f>
        <v>140967 V</v>
      </c>
      <c r="B586" s="1" t="str">
        <f>IF(Tableau5[[#This Row],[Numéro]]="","",double!U583)</f>
        <v>JOUEN CHRISTIAN</v>
      </c>
      <c r="C586" s="23" t="str">
        <f>double!V583</f>
        <v>11029 – BILLARD CLUB MUSSIPONTAIN</v>
      </c>
      <c r="D586" s="27" t="str">
        <f>IFERROR(VLOOKUP(Tableau5[[#This Row],[Numéro]],TableauLibre[],3,0),"")</f>
        <v xml:space="preserve">R1 </v>
      </c>
      <c r="E586" s="1">
        <f>IFERROR(VLOOKUP(Tableau5[[#This Row],[Numéro]],TableauLibre[],4,0),"")</f>
        <v>1</v>
      </c>
      <c r="F586" s="1">
        <f>IFERROR(VLOOKUP(Tableau5[[#This Row],[Numéro]],TableauLibre[],5,0),"")</f>
        <v>5.69</v>
      </c>
      <c r="G586" s="1">
        <f>IFERROR(VLOOKUP(Tableau5[[#This Row],[Numéro]],TableauLibre[],6,0),"")</f>
        <v>4.55</v>
      </c>
      <c r="H586" s="28">
        <f>IFERROR(VLOOKUP(Tableau5[[#This Row],[Numéro]],TableauLibre[],7,0),"")</f>
        <v>2023</v>
      </c>
      <c r="I586" s="27" t="str">
        <f>IFERROR(VLOOKUP(Tableau5[[#This Row],[Numéro]],TableauBande[],3,0),"")</f>
        <v>N3</v>
      </c>
      <c r="J586" s="1">
        <f>IFERROR(VLOOKUP(Tableau5[[#This Row],[Numéro]],TableauBande[],4,0),"")</f>
        <v>1</v>
      </c>
      <c r="K586" s="1">
        <f>IFERROR(VLOOKUP(Tableau5[[#This Row],[Numéro]],TableauBande[],5,0),"")</f>
        <v>2.37</v>
      </c>
      <c r="L586" s="1">
        <f>IFERROR(VLOOKUP(Tableau5[[#This Row],[Numéro]],TableauBande[],6,0),"")</f>
        <v>2.11</v>
      </c>
      <c r="M586" s="28">
        <f>IFERROR(VLOOKUP(Tableau5[[#This Row],[Numéro]],TableauBande[],7,0),"")</f>
        <v>2025</v>
      </c>
      <c r="N586" s="1" t="str">
        <f>IFERROR(VLOOKUP(Tableau5[[#This Row],[Numéro]],Tableau3Bandes[],3,0),"")</f>
        <v>N3</v>
      </c>
      <c r="O586" s="1">
        <f>IFERROR(VLOOKUP(Tableau5[[#This Row],[Numéro]],Tableau3Bandes[],4,0),"")</f>
        <v>1</v>
      </c>
      <c r="P586" s="1">
        <f>IFERROR(VLOOKUP(Tableau5[[#This Row],[Numéro]],Tableau3Bandes[],5,0),"")</f>
        <v>0.42</v>
      </c>
      <c r="Q586" s="1">
        <f>IFERROR(VLOOKUP(Tableau5[[#This Row],[Numéro]],Tableau3Bandes[],6,0),"")</f>
        <v>0.36099999999999999</v>
      </c>
      <c r="R586" s="1">
        <f>IFERROR(VLOOKUP(Tableau5[[#This Row],[Numéro]],Tableau3Bandes[],7,0),"")</f>
        <v>2025</v>
      </c>
      <c r="S586" s="28">
        <f>IFERROR(VLOOKUP(Tableau5[[#This Row],[Numéro]],TableauClass2025[],3,0),"")</f>
        <v>337</v>
      </c>
      <c r="T586" s="27" t="str">
        <f>IFERROR(VLOOKUP(Tableau5[[#This Row],[Numéro]],TableauCadre[],3,0),"")</f>
        <v>N3</v>
      </c>
      <c r="U586" s="1">
        <f>IFERROR(VLOOKUP(Tableau5[[#This Row],[Numéro]],TableauCadre[],4,0),"")</f>
        <v>1</v>
      </c>
      <c r="V586" s="1">
        <f>IFERROR(VLOOKUP(Tableau5[[#This Row],[Numéro]],TableauCadre[],5,0),"")</f>
        <v>5.35</v>
      </c>
      <c r="W586" s="1">
        <f>IFERROR(VLOOKUP(Tableau5[[#This Row],[Numéro]],TableauCadre[],6,0),"")</f>
        <v>4.28</v>
      </c>
      <c r="X586" s="28">
        <f>IFERROR(VLOOKUP(Tableau5[[#This Row],[Numéro]],TableauCadre[],7,0),"")</f>
        <v>2025</v>
      </c>
    </row>
    <row r="587" spans="1:24" hidden="1" x14ac:dyDescent="0.25">
      <c r="A587" s="1" t="str">
        <f>IF(double!T584=0,"",double!T584)</f>
        <v>161273 X</v>
      </c>
      <c r="B587" s="1" t="str">
        <f>IF(Tableau5[[#This Row],[Numéro]]="","",double!U584)</f>
        <v>JOUNAULT CHARLES</v>
      </c>
      <c r="C587" s="23" t="str">
        <f>double!V584</f>
        <v>11055 – BILLARD CLUB TOULOIS</v>
      </c>
      <c r="D587" s="27" t="str">
        <f>IFERROR(VLOOKUP(Tableau5[[#This Row],[Numéro]],TableauLibre[],3,0),"")</f>
        <v>R4</v>
      </c>
      <c r="E587" s="1">
        <f>IFERROR(VLOOKUP(Tableau5[[#This Row],[Numéro]],TableauLibre[],4,0),"")</f>
        <v>1</v>
      </c>
      <c r="F587" s="1">
        <f>IFERROR(VLOOKUP(Tableau5[[#This Row],[Numéro]],TableauLibre[],5,0),"")</f>
        <v>0.95</v>
      </c>
      <c r="G587" s="1">
        <f>IFERROR(VLOOKUP(Tableau5[[#This Row],[Numéro]],TableauLibre[],6,0),"")</f>
        <v>0.76</v>
      </c>
      <c r="H587" s="28">
        <f>IFERROR(VLOOKUP(Tableau5[[#This Row],[Numéro]],TableauLibre[],7,0),"")</f>
        <v>2024</v>
      </c>
      <c r="I587" s="27" t="str">
        <f>IFERROR(VLOOKUP(Tableau5[[#This Row],[Numéro]],TableauBande[],3,0),"")</f>
        <v/>
      </c>
      <c r="J587" s="1" t="str">
        <f>IFERROR(VLOOKUP(Tableau5[[#This Row],[Numéro]],TableauBande[],4,0),"")</f>
        <v/>
      </c>
      <c r="K587" s="1" t="str">
        <f>IFERROR(VLOOKUP(Tableau5[[#This Row],[Numéro]],TableauBande[],5,0),"")</f>
        <v/>
      </c>
      <c r="L587" s="1" t="str">
        <f>IFERROR(VLOOKUP(Tableau5[[#This Row],[Numéro]],TableauBande[],6,0),"")</f>
        <v/>
      </c>
      <c r="M587" s="28" t="str">
        <f>IFERROR(VLOOKUP(Tableau5[[#This Row],[Numéro]],TableauBande[],7,0),"")</f>
        <v/>
      </c>
      <c r="N587" s="1" t="str">
        <f>IFERROR(VLOOKUP(Tableau5[[#This Row],[Numéro]],Tableau3Bandes[],3,0),"")</f>
        <v/>
      </c>
      <c r="O587" s="1" t="str">
        <f>IFERROR(VLOOKUP(Tableau5[[#This Row],[Numéro]],Tableau3Bandes[],4,0),"")</f>
        <v/>
      </c>
      <c r="P587" s="1" t="str">
        <f>IFERROR(VLOOKUP(Tableau5[[#This Row],[Numéro]],Tableau3Bandes[],5,0),"")</f>
        <v/>
      </c>
      <c r="Q587" s="1" t="str">
        <f>IFERROR(VLOOKUP(Tableau5[[#This Row],[Numéro]],Tableau3Bandes[],6,0),"")</f>
        <v/>
      </c>
      <c r="R587" s="1" t="str">
        <f>IFERROR(VLOOKUP(Tableau5[[#This Row],[Numéro]],Tableau3Bandes[],7,0),"")</f>
        <v/>
      </c>
      <c r="S587" s="28" t="str">
        <f>IFERROR(VLOOKUP(Tableau5[[#This Row],[Numéro]],TableauClass2025[],3,0),"")</f>
        <v/>
      </c>
      <c r="T587" s="27" t="str">
        <f>IFERROR(VLOOKUP(Tableau5[[#This Row],[Numéro]],TableauCadre[],3,0),"")</f>
        <v/>
      </c>
      <c r="U587" s="1" t="str">
        <f>IFERROR(VLOOKUP(Tableau5[[#This Row],[Numéro]],TableauCadre[],4,0),"")</f>
        <v/>
      </c>
      <c r="V587" s="1" t="str">
        <f>IFERROR(VLOOKUP(Tableau5[[#This Row],[Numéro]],TableauCadre[],5,0),"")</f>
        <v/>
      </c>
      <c r="W587" s="1" t="str">
        <f>IFERROR(VLOOKUP(Tableau5[[#This Row],[Numéro]],TableauCadre[],6,0),"")</f>
        <v/>
      </c>
      <c r="X587" s="28" t="str">
        <f>IFERROR(VLOOKUP(Tableau5[[#This Row],[Numéro]],TableauCadre[],7,0),"")</f>
        <v/>
      </c>
    </row>
    <row r="588" spans="1:24" hidden="1" x14ac:dyDescent="0.25">
      <c r="A588" s="1" t="str">
        <f>IF(double!T585=0,"",double!T585)</f>
        <v>150190 A</v>
      </c>
      <c r="B588" s="1" t="str">
        <f>IF(Tableau5[[#This Row],[Numéro]]="","",double!U585)</f>
        <v>JOURDAN RODDY</v>
      </c>
      <c r="C588" s="23" t="str">
        <f>double!V585</f>
        <v>05035 – ROMILLY SPORT 10 SECTION BILLARD</v>
      </c>
      <c r="D588" s="27" t="str">
        <f>IFERROR(VLOOKUP(Tableau5[[#This Row],[Numéro]],TableauLibre[],3,0),"")</f>
        <v>R3</v>
      </c>
      <c r="E588" s="1">
        <f>IFERROR(VLOOKUP(Tableau5[[#This Row],[Numéro]],TableauLibre[],4,0),"")</f>
        <v>1</v>
      </c>
      <c r="F588" s="1">
        <f>IFERROR(VLOOKUP(Tableau5[[#This Row],[Numéro]],TableauLibre[],5,0),"")</f>
        <v>1.74</v>
      </c>
      <c r="G588" s="1">
        <f>IFERROR(VLOOKUP(Tableau5[[#This Row],[Numéro]],TableauLibre[],6,0),"")</f>
        <v>1.39</v>
      </c>
      <c r="H588" s="28">
        <f>IFERROR(VLOOKUP(Tableau5[[#This Row],[Numéro]],TableauLibre[],7,0),"")</f>
        <v>2017</v>
      </c>
      <c r="I588" s="27" t="str">
        <f>IFERROR(VLOOKUP(Tableau5[[#This Row],[Numéro]],TableauBande[],3,0),"")</f>
        <v>R2</v>
      </c>
      <c r="J588" s="1">
        <f>IFERROR(VLOOKUP(Tableau5[[#This Row],[Numéro]],TableauBande[],4,0),"")</f>
        <v>1</v>
      </c>
      <c r="K588" s="1">
        <f>IFERROR(VLOOKUP(Tableau5[[#This Row],[Numéro]],TableauBande[],5,0),"")</f>
        <v>0.87</v>
      </c>
      <c r="L588" s="1">
        <f>IFERROR(VLOOKUP(Tableau5[[#This Row],[Numéro]],TableauBande[],6,0),"")</f>
        <v>0.77</v>
      </c>
      <c r="M588" s="28">
        <f>IFERROR(VLOOKUP(Tableau5[[#This Row],[Numéro]],TableauBande[],7,0),"")</f>
        <v>2018</v>
      </c>
      <c r="N588" s="1" t="str">
        <f>IFERROR(VLOOKUP(Tableau5[[#This Row],[Numéro]],Tableau3Bandes[],3,0),"")</f>
        <v xml:space="preserve">R1 </v>
      </c>
      <c r="O588" s="1">
        <f>IFERROR(VLOOKUP(Tableau5[[#This Row],[Numéro]],Tableau3Bandes[],4,0),"")</f>
        <v>1</v>
      </c>
      <c r="P588" s="1">
        <f>IFERROR(VLOOKUP(Tableau5[[#This Row],[Numéro]],Tableau3Bandes[],5,0),"")</f>
        <v>0.35299999999999998</v>
      </c>
      <c r="Q588" s="1">
        <f>IFERROR(VLOOKUP(Tableau5[[#This Row],[Numéro]],Tableau3Bandes[],6,0),"")</f>
        <v>0.30399999999999999</v>
      </c>
      <c r="R588" s="1">
        <f>IFERROR(VLOOKUP(Tableau5[[#This Row],[Numéro]],Tableau3Bandes[],7,0),"")</f>
        <v>2018</v>
      </c>
      <c r="S588" s="28" t="str">
        <f>IFERROR(VLOOKUP(Tableau5[[#This Row],[Numéro]],TableauClass2025[],3,0),"")</f>
        <v/>
      </c>
      <c r="T588" s="27" t="str">
        <f>IFERROR(VLOOKUP(Tableau5[[#This Row],[Numéro]],TableauCadre[],3,0),"")</f>
        <v/>
      </c>
      <c r="U588" s="1" t="str">
        <f>IFERROR(VLOOKUP(Tableau5[[#This Row],[Numéro]],TableauCadre[],4,0),"")</f>
        <v/>
      </c>
      <c r="V588" s="1" t="str">
        <f>IFERROR(VLOOKUP(Tableau5[[#This Row],[Numéro]],TableauCadre[],5,0),"")</f>
        <v/>
      </c>
      <c r="W588" s="1" t="str">
        <f>IFERROR(VLOOKUP(Tableau5[[#This Row],[Numéro]],TableauCadre[],6,0),"")</f>
        <v/>
      </c>
      <c r="X588" s="28" t="str">
        <f>IFERROR(VLOOKUP(Tableau5[[#This Row],[Numéro]],TableauCadre[],7,0),"")</f>
        <v/>
      </c>
    </row>
    <row r="589" spans="1:24" hidden="1" x14ac:dyDescent="0.25">
      <c r="A589" s="1" t="str">
        <f>IF(double!T586=0,"",double!T586)</f>
        <v>125158 U</v>
      </c>
      <c r="B589" s="1" t="str">
        <f>IF(Tableau5[[#This Row],[Numéro]]="","",double!U586)</f>
        <v>JOURDAN SERGE</v>
      </c>
      <c r="C589" s="23" t="str">
        <f>double!V586</f>
        <v>01018 – B.C. 55 SAINT LOUIS</v>
      </c>
      <c r="D589" s="27" t="str">
        <f>IFERROR(VLOOKUP(Tableau5[[#This Row],[Numéro]],TableauLibre[],3,0),"")</f>
        <v xml:space="preserve">R3 </v>
      </c>
      <c r="E589" s="1">
        <f>IFERROR(VLOOKUP(Tableau5[[#This Row],[Numéro]],TableauLibre[],4,0),"")</f>
        <v>1</v>
      </c>
      <c r="F589" s="1">
        <f>IFERROR(VLOOKUP(Tableau5[[#This Row],[Numéro]],TableauLibre[],5,0),"")</f>
        <v>2.0099999999999998</v>
      </c>
      <c r="G589" s="1">
        <f>IFERROR(VLOOKUP(Tableau5[[#This Row],[Numéro]],TableauLibre[],6,0),"")</f>
        <v>1.61</v>
      </c>
      <c r="H589" s="28">
        <f>IFERROR(VLOOKUP(Tableau5[[#This Row],[Numéro]],TableauLibre[],7,0),"")</f>
        <v>2025</v>
      </c>
      <c r="I589" s="27" t="str">
        <f>IFERROR(VLOOKUP(Tableau5[[#This Row],[Numéro]],TableauBande[],3,0),"")</f>
        <v/>
      </c>
      <c r="J589" s="1" t="str">
        <f>IFERROR(VLOOKUP(Tableau5[[#This Row],[Numéro]],TableauBande[],4,0),"")</f>
        <v/>
      </c>
      <c r="K589" s="1" t="str">
        <f>IFERROR(VLOOKUP(Tableau5[[#This Row],[Numéro]],TableauBande[],5,0),"")</f>
        <v/>
      </c>
      <c r="L589" s="1" t="str">
        <f>IFERROR(VLOOKUP(Tableau5[[#This Row],[Numéro]],TableauBande[],6,0),"")</f>
        <v/>
      </c>
      <c r="M589" s="28" t="str">
        <f>IFERROR(VLOOKUP(Tableau5[[#This Row],[Numéro]],TableauBande[],7,0),"")</f>
        <v/>
      </c>
      <c r="N589" s="1" t="str">
        <f>IFERROR(VLOOKUP(Tableau5[[#This Row],[Numéro]],Tableau3Bandes[],3,0),"")</f>
        <v/>
      </c>
      <c r="O589" s="1" t="str">
        <f>IFERROR(VLOOKUP(Tableau5[[#This Row],[Numéro]],Tableau3Bandes[],4,0),"")</f>
        <v/>
      </c>
      <c r="P589" s="1" t="str">
        <f>IFERROR(VLOOKUP(Tableau5[[#This Row],[Numéro]],Tableau3Bandes[],5,0),"")</f>
        <v/>
      </c>
      <c r="Q589" s="1" t="str">
        <f>IFERROR(VLOOKUP(Tableau5[[#This Row],[Numéro]],Tableau3Bandes[],6,0),"")</f>
        <v/>
      </c>
      <c r="R589" s="1" t="str">
        <f>IFERROR(VLOOKUP(Tableau5[[#This Row],[Numéro]],Tableau3Bandes[],7,0),"")</f>
        <v/>
      </c>
      <c r="S589" s="28" t="str">
        <f>IFERROR(VLOOKUP(Tableau5[[#This Row],[Numéro]],TableauClass2025[],3,0),"")</f>
        <v/>
      </c>
      <c r="T589" s="27" t="str">
        <f>IFERROR(VLOOKUP(Tableau5[[#This Row],[Numéro]],TableauCadre[],3,0),"")</f>
        <v/>
      </c>
      <c r="U589" s="1" t="str">
        <f>IFERROR(VLOOKUP(Tableau5[[#This Row],[Numéro]],TableauCadre[],4,0),"")</f>
        <v/>
      </c>
      <c r="V589" s="1" t="str">
        <f>IFERROR(VLOOKUP(Tableau5[[#This Row],[Numéro]],TableauCadre[],5,0),"")</f>
        <v/>
      </c>
      <c r="W589" s="1" t="str">
        <f>IFERROR(VLOOKUP(Tableau5[[#This Row],[Numéro]],TableauCadre[],6,0),"")</f>
        <v/>
      </c>
      <c r="X589" s="28" t="str">
        <f>IFERROR(VLOOKUP(Tableau5[[#This Row],[Numéro]],TableauCadre[],7,0),"")</f>
        <v/>
      </c>
    </row>
    <row r="590" spans="1:24" hidden="1" x14ac:dyDescent="0.25">
      <c r="A590" s="1" t="str">
        <f>IF(double!T587=0,"",double!T587)</f>
        <v>115819 P</v>
      </c>
      <c r="B590" s="1" t="str">
        <f>IF(Tableau5[[#This Row],[Numéro]]="","",double!U587)</f>
        <v>JUNGER RAYMOND</v>
      </c>
      <c r="C590" s="23" t="str">
        <f>double!V587</f>
        <v>01016 – B.C. HAGUENAU</v>
      </c>
      <c r="D590" s="27" t="str">
        <f>IFERROR(VLOOKUP(Tableau5[[#This Row],[Numéro]],TableauLibre[],3,0),"")</f>
        <v>R3</v>
      </c>
      <c r="E590" s="1">
        <f>IFERROR(VLOOKUP(Tableau5[[#This Row],[Numéro]],TableauLibre[],4,0),"")</f>
        <v>1</v>
      </c>
      <c r="F590" s="1">
        <f>IFERROR(VLOOKUP(Tableau5[[#This Row],[Numéro]],TableauLibre[],5,0),"")</f>
        <v>2.0499999999999998</v>
      </c>
      <c r="G590" s="1">
        <f>IFERROR(VLOOKUP(Tableau5[[#This Row],[Numéro]],TableauLibre[],6,0),"")</f>
        <v>1.64</v>
      </c>
      <c r="H590" s="28">
        <f>IFERROR(VLOOKUP(Tableau5[[#This Row],[Numéro]],TableauLibre[],7,0),"")</f>
        <v>2020</v>
      </c>
      <c r="I590" s="27" t="str">
        <f>IFERROR(VLOOKUP(Tableau5[[#This Row],[Numéro]],TableauBande[],3,0),"")</f>
        <v/>
      </c>
      <c r="J590" s="1" t="str">
        <f>IFERROR(VLOOKUP(Tableau5[[#This Row],[Numéro]],TableauBande[],4,0),"")</f>
        <v/>
      </c>
      <c r="K590" s="1" t="str">
        <f>IFERROR(VLOOKUP(Tableau5[[#This Row],[Numéro]],TableauBande[],5,0),"")</f>
        <v/>
      </c>
      <c r="L590" s="1" t="str">
        <f>IFERROR(VLOOKUP(Tableau5[[#This Row],[Numéro]],TableauBande[],6,0),"")</f>
        <v/>
      </c>
      <c r="M590" s="28" t="str">
        <f>IFERROR(VLOOKUP(Tableau5[[#This Row],[Numéro]],TableauBande[],7,0),"")</f>
        <v/>
      </c>
      <c r="N590" s="1" t="str">
        <f>IFERROR(VLOOKUP(Tableau5[[#This Row],[Numéro]],Tableau3Bandes[],3,0),"")</f>
        <v>R1</v>
      </c>
      <c r="O590" s="1">
        <f>IFERROR(VLOOKUP(Tableau5[[#This Row],[Numéro]],Tableau3Bandes[],4,0),"")</f>
        <v>1</v>
      </c>
      <c r="P590" s="1">
        <f>IFERROR(VLOOKUP(Tableau5[[#This Row],[Numéro]],Tableau3Bandes[],5,0),"")</f>
        <v>0.32500000000000001</v>
      </c>
      <c r="Q590" s="1">
        <f>IFERROR(VLOOKUP(Tableau5[[#This Row],[Numéro]],Tableau3Bandes[],6,0),"")</f>
        <v>0.28000000000000003</v>
      </c>
      <c r="R590" s="1">
        <f>IFERROR(VLOOKUP(Tableau5[[#This Row],[Numéro]],Tableau3Bandes[],7,0),"")</f>
        <v>2020</v>
      </c>
      <c r="S590" s="28" t="str">
        <f>IFERROR(VLOOKUP(Tableau5[[#This Row],[Numéro]],TableauClass2025[],3,0),"")</f>
        <v/>
      </c>
      <c r="T590" s="27" t="str">
        <f>IFERROR(VLOOKUP(Tableau5[[#This Row],[Numéro]],TableauCadre[],3,0),"")</f>
        <v/>
      </c>
      <c r="U590" s="1" t="str">
        <f>IFERROR(VLOOKUP(Tableau5[[#This Row],[Numéro]],TableauCadre[],4,0),"")</f>
        <v/>
      </c>
      <c r="V590" s="1" t="str">
        <f>IFERROR(VLOOKUP(Tableau5[[#This Row],[Numéro]],TableauCadre[],5,0),"")</f>
        <v/>
      </c>
      <c r="W590" s="1" t="str">
        <f>IFERROR(VLOOKUP(Tableau5[[#This Row],[Numéro]],TableauCadre[],6,0),"")</f>
        <v/>
      </c>
      <c r="X590" s="28" t="str">
        <f>IFERROR(VLOOKUP(Tableau5[[#This Row],[Numéro]],TableauCadre[],7,0),"")</f>
        <v/>
      </c>
    </row>
    <row r="591" spans="1:24" hidden="1" x14ac:dyDescent="0.25">
      <c r="A591" s="1" t="str">
        <f>IF(double!T588=0,"",double!T588)</f>
        <v>118311 L</v>
      </c>
      <c r="B591" s="1" t="str">
        <f>IF(Tableau5[[#This Row],[Numéro]]="","",double!U588)</f>
        <v>JURISIC ANNICK</v>
      </c>
      <c r="C591" s="23" t="str">
        <f>double!V588</f>
        <v>05043 – ACAD. TAPIS VERT DE REIMS</v>
      </c>
      <c r="D591" s="27" t="str">
        <f>IFERROR(VLOOKUP(Tableau5[[#This Row],[Numéro]],TableauLibre[],3,0),"")</f>
        <v>R3</v>
      </c>
      <c r="E591" s="1">
        <f>IFERROR(VLOOKUP(Tableau5[[#This Row],[Numéro]],TableauLibre[],4,0),"")</f>
        <v>1</v>
      </c>
      <c r="F591" s="1">
        <f>IFERROR(VLOOKUP(Tableau5[[#This Row],[Numéro]],TableauLibre[],5,0),"")</f>
        <v>1.53</v>
      </c>
      <c r="G591" s="1">
        <f>IFERROR(VLOOKUP(Tableau5[[#This Row],[Numéro]],TableauLibre[],6,0),"")</f>
        <v>1.22</v>
      </c>
      <c r="H591" s="28">
        <f>IFERROR(VLOOKUP(Tableau5[[#This Row],[Numéro]],TableauLibre[],7,0),"")</f>
        <v>2023</v>
      </c>
      <c r="I591" s="27" t="str">
        <f>IFERROR(VLOOKUP(Tableau5[[#This Row],[Numéro]],TableauBande[],3,0),"")</f>
        <v>R2</v>
      </c>
      <c r="J591" s="1">
        <f>IFERROR(VLOOKUP(Tableau5[[#This Row],[Numéro]],TableauBande[],4,0),"")</f>
        <v>1</v>
      </c>
      <c r="K591" s="1">
        <f>IFERROR(VLOOKUP(Tableau5[[#This Row],[Numéro]],TableauBande[],5,0),"")</f>
        <v>0.63</v>
      </c>
      <c r="L591" s="1">
        <f>IFERROR(VLOOKUP(Tableau5[[#This Row],[Numéro]],TableauBande[],6,0),"")</f>
        <v>0.56000000000000005</v>
      </c>
      <c r="M591" s="28">
        <f>IFERROR(VLOOKUP(Tableau5[[#This Row],[Numéro]],TableauBande[],7,0),"")</f>
        <v>2023</v>
      </c>
      <c r="N591" s="1" t="str">
        <f>IFERROR(VLOOKUP(Tableau5[[#This Row],[Numéro]],Tableau3Bandes[],3,0),"")</f>
        <v>R2</v>
      </c>
      <c r="O591" s="1">
        <f>IFERROR(VLOOKUP(Tableau5[[#This Row],[Numéro]],Tableau3Bandes[],4,0),"")</f>
        <v>1</v>
      </c>
      <c r="P591" s="1">
        <f>IFERROR(VLOOKUP(Tableau5[[#This Row],[Numéro]],Tableau3Bandes[],5,0),"")</f>
        <v>0.20399999999999999</v>
      </c>
      <c r="Q591" s="1">
        <f>IFERROR(VLOOKUP(Tableau5[[#This Row],[Numéro]],Tableau3Bandes[],6,0),"")</f>
        <v>0.17599999999999999</v>
      </c>
      <c r="R591" s="1">
        <f>IFERROR(VLOOKUP(Tableau5[[#This Row],[Numéro]],Tableau3Bandes[],7,0),"")</f>
        <v>2011</v>
      </c>
      <c r="S591" s="28" t="str">
        <f>IFERROR(VLOOKUP(Tableau5[[#This Row],[Numéro]],TableauClass2025[],3,0),"")</f>
        <v/>
      </c>
      <c r="T591" s="27" t="str">
        <f>IFERROR(VLOOKUP(Tableau5[[#This Row],[Numéro]],TableauCadre[],3,0),"")</f>
        <v/>
      </c>
      <c r="U591" s="1" t="str">
        <f>IFERROR(VLOOKUP(Tableau5[[#This Row],[Numéro]],TableauCadre[],4,0),"")</f>
        <v/>
      </c>
      <c r="V591" s="1" t="str">
        <f>IFERROR(VLOOKUP(Tableau5[[#This Row],[Numéro]],TableauCadre[],5,0),"")</f>
        <v/>
      </c>
      <c r="W591" s="1" t="str">
        <f>IFERROR(VLOOKUP(Tableau5[[#This Row],[Numéro]],TableauCadre[],6,0),"")</f>
        <v/>
      </c>
      <c r="X591" s="28" t="str">
        <f>IFERROR(VLOOKUP(Tableau5[[#This Row],[Numéro]],TableauCadre[],7,0),"")</f>
        <v/>
      </c>
    </row>
    <row r="592" spans="1:24" hidden="1" x14ac:dyDescent="0.25">
      <c r="A592" s="1" t="str">
        <f>IF(double!T589=0,"",double!T589)</f>
        <v>111905 B</v>
      </c>
      <c r="B592" s="1" t="str">
        <f>IF(Tableau5[[#This Row],[Numéro]]="","",double!U589)</f>
        <v>JURVILLIERS GERARD</v>
      </c>
      <c r="C592" s="23" t="str">
        <f>double!V589</f>
        <v>05023 – BILLARD CLUB NOGENTAIS</v>
      </c>
      <c r="D592" s="27" t="str">
        <f>IFERROR(VLOOKUP(Tableau5[[#This Row],[Numéro]],TableauLibre[],3,0),"")</f>
        <v xml:space="preserve">R1 </v>
      </c>
      <c r="E592" s="1">
        <f>IFERROR(VLOOKUP(Tableau5[[#This Row],[Numéro]],TableauLibre[],4,0),"")</f>
        <v>1</v>
      </c>
      <c r="F592" s="1">
        <f>IFERROR(VLOOKUP(Tableau5[[#This Row],[Numéro]],TableauLibre[],5,0),"")</f>
        <v>5.0199999999999996</v>
      </c>
      <c r="G592" s="1">
        <f>IFERROR(VLOOKUP(Tableau5[[#This Row],[Numéro]],TableauLibre[],6,0),"")</f>
        <v>4.0199999999999996</v>
      </c>
      <c r="H592" s="28">
        <f>IFERROR(VLOOKUP(Tableau5[[#This Row],[Numéro]],TableauLibre[],7,0),"")</f>
        <v>2017</v>
      </c>
      <c r="I592" s="27" t="str">
        <f>IFERROR(VLOOKUP(Tableau5[[#This Row],[Numéro]],TableauBande[],3,0),"")</f>
        <v/>
      </c>
      <c r="J592" s="1" t="str">
        <f>IFERROR(VLOOKUP(Tableau5[[#This Row],[Numéro]],TableauBande[],4,0),"")</f>
        <v/>
      </c>
      <c r="K592" s="1" t="str">
        <f>IFERROR(VLOOKUP(Tableau5[[#This Row],[Numéro]],TableauBande[],5,0),"")</f>
        <v/>
      </c>
      <c r="L592" s="1" t="str">
        <f>IFERROR(VLOOKUP(Tableau5[[#This Row],[Numéro]],TableauBande[],6,0),"")</f>
        <v/>
      </c>
      <c r="M592" s="28" t="str">
        <f>IFERROR(VLOOKUP(Tableau5[[#This Row],[Numéro]],TableauBande[],7,0),"")</f>
        <v/>
      </c>
      <c r="N592" s="1" t="str">
        <f>IFERROR(VLOOKUP(Tableau5[[#This Row],[Numéro]],Tableau3Bandes[],3,0),"")</f>
        <v/>
      </c>
      <c r="O592" s="1" t="str">
        <f>IFERROR(VLOOKUP(Tableau5[[#This Row],[Numéro]],Tableau3Bandes[],4,0),"")</f>
        <v/>
      </c>
      <c r="P592" s="1" t="str">
        <f>IFERROR(VLOOKUP(Tableau5[[#This Row],[Numéro]],Tableau3Bandes[],5,0),"")</f>
        <v/>
      </c>
      <c r="Q592" s="1" t="str">
        <f>IFERROR(VLOOKUP(Tableau5[[#This Row],[Numéro]],Tableau3Bandes[],6,0),"")</f>
        <v/>
      </c>
      <c r="R592" s="1" t="str">
        <f>IFERROR(VLOOKUP(Tableau5[[#This Row],[Numéro]],Tableau3Bandes[],7,0),"")</f>
        <v/>
      </c>
      <c r="S592" s="28" t="str">
        <f>IFERROR(VLOOKUP(Tableau5[[#This Row],[Numéro]],TableauClass2025[],3,0),"")</f>
        <v/>
      </c>
      <c r="T592" s="27" t="str">
        <f>IFERROR(VLOOKUP(Tableau5[[#This Row],[Numéro]],TableauCadre[],3,0),"")</f>
        <v/>
      </c>
      <c r="U592" s="1" t="str">
        <f>IFERROR(VLOOKUP(Tableau5[[#This Row],[Numéro]],TableauCadre[],4,0),"")</f>
        <v/>
      </c>
      <c r="V592" s="1" t="str">
        <f>IFERROR(VLOOKUP(Tableau5[[#This Row],[Numéro]],TableauCadre[],5,0),"")</f>
        <v/>
      </c>
      <c r="W592" s="1" t="str">
        <f>IFERROR(VLOOKUP(Tableau5[[#This Row],[Numéro]],TableauCadre[],6,0),"")</f>
        <v/>
      </c>
      <c r="X592" s="28" t="str">
        <f>IFERROR(VLOOKUP(Tableau5[[#This Row],[Numéro]],TableauCadre[],7,0),"")</f>
        <v/>
      </c>
    </row>
    <row r="593" spans="1:24" hidden="1" x14ac:dyDescent="0.25">
      <c r="A593" s="1" t="str">
        <f>IF(double!T590=0,"",double!T590)</f>
        <v>010086 Y</v>
      </c>
      <c r="B593" s="1" t="str">
        <f>IF(Tableau5[[#This Row],[Numéro]]="","",double!U590)</f>
        <v>JUSSEAUME JOEL</v>
      </c>
      <c r="C593" s="23" t="str">
        <f>double!V590</f>
        <v>01010 – B.C. LINGOLSHEIM</v>
      </c>
      <c r="D593" s="27" t="str">
        <f>IFERROR(VLOOKUP(Tableau5[[#This Row],[Numéro]],TableauLibre[],3,0),"")</f>
        <v>R1</v>
      </c>
      <c r="E593" s="1">
        <f>IFERROR(VLOOKUP(Tableau5[[#This Row],[Numéro]],TableauLibre[],4,0),"")</f>
        <v>1</v>
      </c>
      <c r="F593" s="1">
        <f>IFERROR(VLOOKUP(Tableau5[[#This Row],[Numéro]],TableauLibre[],5,0),"")</f>
        <v>5.0999999999999996</v>
      </c>
      <c r="G593" s="1">
        <f>IFERROR(VLOOKUP(Tableau5[[#This Row],[Numéro]],TableauLibre[],6,0),"")</f>
        <v>4.08</v>
      </c>
      <c r="H593" s="28">
        <f>IFERROR(VLOOKUP(Tableau5[[#This Row],[Numéro]],TableauLibre[],7,0),"")</f>
        <v>2020</v>
      </c>
      <c r="I593" s="27" t="str">
        <f>IFERROR(VLOOKUP(Tableau5[[#This Row],[Numéro]],TableauBande[],3,0),"")</f>
        <v>N3</v>
      </c>
      <c r="J593" s="1">
        <f>IFERROR(VLOOKUP(Tableau5[[#This Row],[Numéro]],TableauBande[],4,0),"")</f>
        <v>1</v>
      </c>
      <c r="K593" s="1">
        <f>IFERROR(VLOOKUP(Tableau5[[#This Row],[Numéro]],TableauBande[],5,0),"")</f>
        <v>2.1800000000000002</v>
      </c>
      <c r="L593" s="1">
        <f>IFERROR(VLOOKUP(Tableau5[[#This Row],[Numéro]],TableauBande[],6,0),"")</f>
        <v>1.94</v>
      </c>
      <c r="M593" s="28">
        <f>IFERROR(VLOOKUP(Tableau5[[#This Row],[Numéro]],TableauBande[],7,0),"")</f>
        <v>2020</v>
      </c>
      <c r="N593" s="1" t="str">
        <f>IFERROR(VLOOKUP(Tableau5[[#This Row],[Numéro]],Tableau3Bandes[],3,0),"")</f>
        <v xml:space="preserve">N3 </v>
      </c>
      <c r="O593" s="1">
        <f>IFERROR(VLOOKUP(Tableau5[[#This Row],[Numéro]],Tableau3Bandes[],4,0),"")</f>
        <v>1</v>
      </c>
      <c r="P593" s="1">
        <f>IFERROR(VLOOKUP(Tableau5[[#This Row],[Numéro]],Tableau3Bandes[],5,0),"")</f>
        <v>0.44900000000000001</v>
      </c>
      <c r="Q593" s="1">
        <f>IFERROR(VLOOKUP(Tableau5[[#This Row],[Numéro]],Tableau3Bandes[],6,0),"")</f>
        <v>0.38600000000000001</v>
      </c>
      <c r="R593" s="1">
        <f>IFERROR(VLOOKUP(Tableau5[[#This Row],[Numéro]],Tableau3Bandes[],7,0),"")</f>
        <v>2020</v>
      </c>
      <c r="S593" s="28" t="str">
        <f>IFERROR(VLOOKUP(Tableau5[[#This Row],[Numéro]],TableauClass2025[],3,0),"")</f>
        <v/>
      </c>
      <c r="T593" s="27" t="str">
        <f>IFERROR(VLOOKUP(Tableau5[[#This Row],[Numéro]],TableauCadre[],3,0),"")</f>
        <v xml:space="preserve">R1 </v>
      </c>
      <c r="U593" s="1">
        <f>IFERROR(VLOOKUP(Tableau5[[#This Row],[Numéro]],TableauCadre[],4,0),"")</f>
        <v>1</v>
      </c>
      <c r="V593" s="1">
        <f>IFERROR(VLOOKUP(Tableau5[[#This Row],[Numéro]],TableauCadre[],5,0),"")</f>
        <v>3.98</v>
      </c>
      <c r="W593" s="1">
        <f>IFERROR(VLOOKUP(Tableau5[[#This Row],[Numéro]],TableauCadre[],6,0),"")</f>
        <v>3.18</v>
      </c>
      <c r="X593" s="28">
        <f>IFERROR(VLOOKUP(Tableau5[[#This Row],[Numéro]],TableauCadre[],7,0),"")</f>
        <v>2013</v>
      </c>
    </row>
    <row r="594" spans="1:24" hidden="1" x14ac:dyDescent="0.25">
      <c r="A594" s="1" t="str">
        <f>IF(double!T591=0,"",double!T591)</f>
        <v>162690 M</v>
      </c>
      <c r="B594" s="1" t="str">
        <f>IF(Tableau5[[#This Row],[Numéro]]="","",double!U591)</f>
        <v>JUST CLAUDE</v>
      </c>
      <c r="C594" s="23" t="str">
        <f>double!V591</f>
        <v>01070 – FCM BILLARD</v>
      </c>
      <c r="D594" s="27" t="str">
        <f>IFERROR(VLOOKUP(Tableau5[[#This Row],[Numéro]],TableauLibre[],3,0),"")</f>
        <v>R2</v>
      </c>
      <c r="E594" s="1">
        <f>IFERROR(VLOOKUP(Tableau5[[#This Row],[Numéro]],TableauLibre[],4,0),"")</f>
        <v>1</v>
      </c>
      <c r="F594" s="1">
        <f>IFERROR(VLOOKUP(Tableau5[[#This Row],[Numéro]],TableauLibre[],5,0),"")</f>
        <v>2.4700000000000002</v>
      </c>
      <c r="G594" s="1">
        <f>IFERROR(VLOOKUP(Tableau5[[#This Row],[Numéro]],TableauLibre[],6,0),"")</f>
        <v>1.98</v>
      </c>
      <c r="H594" s="28">
        <f>IFERROR(VLOOKUP(Tableau5[[#This Row],[Numéro]],TableauLibre[],7,0),"")</f>
        <v>2025</v>
      </c>
      <c r="I594" s="27" t="str">
        <f>IFERROR(VLOOKUP(Tableau5[[#This Row],[Numéro]],TableauBande[],3,0),"")</f>
        <v/>
      </c>
      <c r="J594" s="1" t="str">
        <f>IFERROR(VLOOKUP(Tableau5[[#This Row],[Numéro]],TableauBande[],4,0),"")</f>
        <v/>
      </c>
      <c r="K594" s="1" t="str">
        <f>IFERROR(VLOOKUP(Tableau5[[#This Row],[Numéro]],TableauBande[],5,0),"")</f>
        <v/>
      </c>
      <c r="L594" s="1" t="str">
        <f>IFERROR(VLOOKUP(Tableau5[[#This Row],[Numéro]],TableauBande[],6,0),"")</f>
        <v/>
      </c>
      <c r="M594" s="28" t="str">
        <f>IFERROR(VLOOKUP(Tableau5[[#This Row],[Numéro]],TableauBande[],7,0),"")</f>
        <v/>
      </c>
      <c r="N594" s="1" t="str">
        <f>IFERROR(VLOOKUP(Tableau5[[#This Row],[Numéro]],Tableau3Bandes[],3,0),"")</f>
        <v>N3</v>
      </c>
      <c r="O594" s="1">
        <f>IFERROR(VLOOKUP(Tableau5[[#This Row],[Numéro]],Tableau3Bandes[],4,0),"")</f>
        <v>1</v>
      </c>
      <c r="P594" s="1">
        <f>IFERROR(VLOOKUP(Tableau5[[#This Row],[Numéro]],Tableau3Bandes[],5,0),"")</f>
        <v>0.41599999999999998</v>
      </c>
      <c r="Q594" s="1">
        <f>IFERROR(VLOOKUP(Tableau5[[#This Row],[Numéro]],Tableau3Bandes[],6,0),"")</f>
        <v>0.35799999999999998</v>
      </c>
      <c r="R594" s="1">
        <f>IFERROR(VLOOKUP(Tableau5[[#This Row],[Numéro]],Tableau3Bandes[],7,0),"")</f>
        <v>2024</v>
      </c>
      <c r="S594" s="28">
        <f>IFERROR(VLOOKUP(Tableau5[[#This Row],[Numéro]],TableauClass2025[],3,0),"")</f>
        <v>344</v>
      </c>
      <c r="T594" s="27" t="str">
        <f>IFERROR(VLOOKUP(Tableau5[[#This Row],[Numéro]],TableauCadre[],3,0),"")</f>
        <v/>
      </c>
      <c r="U594" s="1" t="str">
        <f>IFERROR(VLOOKUP(Tableau5[[#This Row],[Numéro]],TableauCadre[],4,0),"")</f>
        <v/>
      </c>
      <c r="V594" s="1" t="str">
        <f>IFERROR(VLOOKUP(Tableau5[[#This Row],[Numéro]],TableauCadre[],5,0),"")</f>
        <v/>
      </c>
      <c r="W594" s="1" t="str">
        <f>IFERROR(VLOOKUP(Tableau5[[#This Row],[Numéro]],TableauCadre[],6,0),"")</f>
        <v/>
      </c>
      <c r="X594" s="28" t="str">
        <f>IFERROR(VLOOKUP(Tableau5[[#This Row],[Numéro]],TableauCadre[],7,0),"")</f>
        <v/>
      </c>
    </row>
    <row r="595" spans="1:24" hidden="1" x14ac:dyDescent="0.25">
      <c r="A595" s="1" t="str">
        <f>IF(double!T592=0,"",double!T592)</f>
        <v>010173 H</v>
      </c>
      <c r="B595" s="1" t="str">
        <f>IF(Tableau5[[#This Row],[Numéro]]="","",double!U592)</f>
        <v>KAAG PASCAL</v>
      </c>
      <c r="C595" s="23" t="str">
        <f>double!V592</f>
        <v>01035 – B.C. 60 COCOBEN</v>
      </c>
      <c r="D595" s="27" t="str">
        <f>IFERROR(VLOOKUP(Tableau5[[#This Row],[Numéro]],TableauLibre[],3,0),"")</f>
        <v xml:space="preserve">R2 </v>
      </c>
      <c r="E595" s="1">
        <f>IFERROR(VLOOKUP(Tableau5[[#This Row],[Numéro]],TableauLibre[],4,0),"")</f>
        <v>1</v>
      </c>
      <c r="F595" s="1">
        <f>IFERROR(VLOOKUP(Tableau5[[#This Row],[Numéro]],TableauLibre[],5,0),"")</f>
        <v>2.81</v>
      </c>
      <c r="G595" s="1">
        <f>IFERROR(VLOOKUP(Tableau5[[#This Row],[Numéro]],TableauLibre[],6,0),"")</f>
        <v>2.25</v>
      </c>
      <c r="H595" s="28">
        <f>IFERROR(VLOOKUP(Tableau5[[#This Row],[Numéro]],TableauLibre[],7,0),"")</f>
        <v>2009</v>
      </c>
      <c r="I595" s="27" t="str">
        <f>IFERROR(VLOOKUP(Tableau5[[#This Row],[Numéro]],TableauBande[],3,0),"")</f>
        <v/>
      </c>
      <c r="J595" s="1" t="str">
        <f>IFERROR(VLOOKUP(Tableau5[[#This Row],[Numéro]],TableauBande[],4,0),"")</f>
        <v/>
      </c>
      <c r="K595" s="1" t="str">
        <f>IFERROR(VLOOKUP(Tableau5[[#This Row],[Numéro]],TableauBande[],5,0),"")</f>
        <v/>
      </c>
      <c r="L595" s="1" t="str">
        <f>IFERROR(VLOOKUP(Tableau5[[#This Row],[Numéro]],TableauBande[],6,0),"")</f>
        <v/>
      </c>
      <c r="M595" s="28" t="str">
        <f>IFERROR(VLOOKUP(Tableau5[[#This Row],[Numéro]],TableauBande[],7,0),"")</f>
        <v/>
      </c>
      <c r="N595" s="1" t="str">
        <f>IFERROR(VLOOKUP(Tableau5[[#This Row],[Numéro]],Tableau3Bandes[],3,0),"")</f>
        <v/>
      </c>
      <c r="O595" s="1" t="str">
        <f>IFERROR(VLOOKUP(Tableau5[[#This Row],[Numéro]],Tableau3Bandes[],4,0),"")</f>
        <v/>
      </c>
      <c r="P595" s="1" t="str">
        <f>IFERROR(VLOOKUP(Tableau5[[#This Row],[Numéro]],Tableau3Bandes[],5,0),"")</f>
        <v/>
      </c>
      <c r="Q595" s="1" t="str">
        <f>IFERROR(VLOOKUP(Tableau5[[#This Row],[Numéro]],Tableau3Bandes[],6,0),"")</f>
        <v/>
      </c>
      <c r="R595" s="1" t="str">
        <f>IFERROR(VLOOKUP(Tableau5[[#This Row],[Numéro]],Tableau3Bandes[],7,0),"")</f>
        <v/>
      </c>
      <c r="S595" s="28" t="str">
        <f>IFERROR(VLOOKUP(Tableau5[[#This Row],[Numéro]],TableauClass2025[],3,0),"")</f>
        <v/>
      </c>
      <c r="T595" s="27" t="str">
        <f>IFERROR(VLOOKUP(Tableau5[[#This Row],[Numéro]],TableauCadre[],3,0),"")</f>
        <v>R1</v>
      </c>
      <c r="U595" s="1">
        <f>IFERROR(VLOOKUP(Tableau5[[#This Row],[Numéro]],TableauCadre[],4,0),"")</f>
        <v>1</v>
      </c>
      <c r="V595" s="1">
        <f>IFERROR(VLOOKUP(Tableau5[[#This Row],[Numéro]],TableauCadre[],5,0),"")</f>
        <v>2.29</v>
      </c>
      <c r="W595" s="1">
        <f>IFERROR(VLOOKUP(Tableau5[[#This Row],[Numéro]],TableauCadre[],6,0),"")</f>
        <v>1.83</v>
      </c>
      <c r="X595" s="28">
        <f>IFERROR(VLOOKUP(Tableau5[[#This Row],[Numéro]],TableauCadre[],7,0),"")</f>
        <v>2009</v>
      </c>
    </row>
    <row r="596" spans="1:24" x14ac:dyDescent="0.25">
      <c r="A596" s="1" t="str">
        <f>IF(double!T521=0,"",double!T521)</f>
        <v>140767 D</v>
      </c>
      <c r="B596" s="1" t="str">
        <f>IF(Tableau5[[#This Row],[Numéro]]="","",double!U521)</f>
        <v>HOEFFEL PIERRE</v>
      </c>
      <c r="C596" s="23" t="str">
        <f>double!V521</f>
        <v>11062 – CERCLE DE BILLARD FRANCAIS ST AVOLD</v>
      </c>
      <c r="D596" s="27" t="str">
        <f>IFERROR(VLOOKUP(Tableau5[[#This Row],[Numéro]],TableauLibre[],3,0),"")</f>
        <v>R2</v>
      </c>
      <c r="E596" s="1">
        <f>IFERROR(VLOOKUP(Tableau5[[#This Row],[Numéro]],TableauLibre[],4,0),"")</f>
        <v>1</v>
      </c>
      <c r="F596" s="1">
        <f>IFERROR(VLOOKUP(Tableau5[[#This Row],[Numéro]],TableauLibre[],5,0),"")</f>
        <v>2.37</v>
      </c>
      <c r="G596" s="1">
        <f>IFERROR(VLOOKUP(Tableau5[[#This Row],[Numéro]],TableauLibre[],6,0),"")</f>
        <v>1.89</v>
      </c>
      <c r="H596" s="28">
        <f>IFERROR(VLOOKUP(Tableau5[[#This Row],[Numéro]],TableauLibre[],7,0),"")</f>
        <v>2025</v>
      </c>
      <c r="I596" s="27" t="str">
        <f>IFERROR(VLOOKUP(Tableau5[[#This Row],[Numéro]],TableauBande[],3,0),"")</f>
        <v>R2</v>
      </c>
      <c r="J596" s="1">
        <f>IFERROR(VLOOKUP(Tableau5[[#This Row],[Numéro]],TableauBande[],4,0),"")</f>
        <v>1</v>
      </c>
      <c r="K596" s="1">
        <f>IFERROR(VLOOKUP(Tableau5[[#This Row],[Numéro]],TableauBande[],5,0),"")</f>
        <v>0.87</v>
      </c>
      <c r="L596" s="1">
        <f>IFERROR(VLOOKUP(Tableau5[[#This Row],[Numéro]],TableauBande[],6,0),"")</f>
        <v>0.77</v>
      </c>
      <c r="M596" s="28">
        <f>IFERROR(VLOOKUP(Tableau5[[#This Row],[Numéro]],TableauBande[],7,0),"")</f>
        <v>2022</v>
      </c>
      <c r="N596" s="1" t="str">
        <f>IFERROR(VLOOKUP(Tableau5[[#This Row],[Numéro]],Tableau3Bandes[],3,0),"")</f>
        <v>R2</v>
      </c>
      <c r="O596" s="1">
        <f>IFERROR(VLOOKUP(Tableau5[[#This Row],[Numéro]],Tableau3Bandes[],4,0),"")</f>
        <v>1</v>
      </c>
      <c r="P596" s="1">
        <f>IFERROR(VLOOKUP(Tableau5[[#This Row],[Numéro]],Tableau3Bandes[],5,0),"")</f>
        <v>0.219</v>
      </c>
      <c r="Q596" s="1">
        <f>IFERROR(VLOOKUP(Tableau5[[#This Row],[Numéro]],Tableau3Bandes[],6,0),"")</f>
        <v>0.189</v>
      </c>
      <c r="R596" s="1">
        <f>IFERROR(VLOOKUP(Tableau5[[#This Row],[Numéro]],Tableau3Bandes[],7,0),"")</f>
        <v>2023</v>
      </c>
      <c r="S596" s="28" t="str">
        <f>IFERROR(VLOOKUP(Tableau5[[#This Row],[Numéro]],TableauClass2025[],3,0),"")</f>
        <v/>
      </c>
      <c r="T596" s="27" t="str">
        <f>IFERROR(VLOOKUP(Tableau5[[#This Row],[Numéro]],TableauCadre[],3,0),"")</f>
        <v/>
      </c>
      <c r="U596" s="1" t="str">
        <f>IFERROR(VLOOKUP(Tableau5[[#This Row],[Numéro]],TableauCadre[],4,0),"")</f>
        <v/>
      </c>
      <c r="V596" s="1" t="str">
        <f>IFERROR(VLOOKUP(Tableau5[[#This Row],[Numéro]],TableauCadre[],5,0),"")</f>
        <v/>
      </c>
      <c r="W596" s="1" t="str">
        <f>IFERROR(VLOOKUP(Tableau5[[#This Row],[Numéro]],TableauCadre[],6,0),"")</f>
        <v/>
      </c>
      <c r="X596" s="28" t="str">
        <f>IFERROR(VLOOKUP(Tableau5[[#This Row],[Numéro]],TableauCadre[],7,0),"")</f>
        <v/>
      </c>
    </row>
    <row r="597" spans="1:24" x14ac:dyDescent="0.25">
      <c r="A597" s="1" t="str">
        <f>IF(double!T524=0,"",double!T524)</f>
        <v>015292 E</v>
      </c>
      <c r="B597" s="1" t="str">
        <f>IF(Tableau5[[#This Row],[Numéro]]="","",double!U524)</f>
        <v>HOFF GREGORY</v>
      </c>
      <c r="C597" s="23" t="str">
        <f>double!V524</f>
        <v>11021 – A.J.B. THIONVILLE</v>
      </c>
      <c r="D597" s="27" t="str">
        <f>IFERROR(VLOOKUP(Tableau5[[#This Row],[Numéro]],TableauLibre[],3,0),"")</f>
        <v>R2</v>
      </c>
      <c r="E597" s="1">
        <f>IFERROR(VLOOKUP(Tableau5[[#This Row],[Numéro]],TableauLibre[],4,0),"")</f>
        <v>1</v>
      </c>
      <c r="F597" s="1">
        <f>IFERROR(VLOOKUP(Tableau5[[#This Row],[Numéro]],TableauLibre[],5,0),"")</f>
        <v>3.02</v>
      </c>
      <c r="G597" s="1">
        <f>IFERROR(VLOOKUP(Tableau5[[#This Row],[Numéro]],TableauLibre[],6,0),"")</f>
        <v>2.42</v>
      </c>
      <c r="H597" s="28">
        <f>IFERROR(VLOOKUP(Tableau5[[#This Row],[Numéro]],TableauLibre[],7,0),"")</f>
        <v>2010</v>
      </c>
      <c r="I597" s="27" t="str">
        <f>IFERROR(VLOOKUP(Tableau5[[#This Row],[Numéro]],TableauBande[],3,0),"")</f>
        <v>R1</v>
      </c>
      <c r="J597" s="1">
        <f>IFERROR(VLOOKUP(Tableau5[[#This Row],[Numéro]],TableauBande[],4,0),"")</f>
        <v>1</v>
      </c>
      <c r="K597" s="1">
        <f>IFERROR(VLOOKUP(Tableau5[[#This Row],[Numéro]],TableauBande[],5,0),"")</f>
        <v>1.21</v>
      </c>
      <c r="L597" s="1">
        <f>IFERROR(VLOOKUP(Tableau5[[#This Row],[Numéro]],TableauBande[],6,0),"")</f>
        <v>1.08</v>
      </c>
      <c r="M597" s="28">
        <f>IFERROR(VLOOKUP(Tableau5[[#This Row],[Numéro]],TableauBande[],7,0),"")</f>
        <v>2009</v>
      </c>
      <c r="N597" s="1" t="str">
        <f>IFERROR(VLOOKUP(Tableau5[[#This Row],[Numéro]],Tableau3Bandes[],3,0),"")</f>
        <v xml:space="preserve">R1 </v>
      </c>
      <c r="O597" s="1">
        <f>IFERROR(VLOOKUP(Tableau5[[#This Row],[Numéro]],Tableau3Bandes[],4,0),"")</f>
        <v>1</v>
      </c>
      <c r="P597" s="1">
        <f>IFERROR(VLOOKUP(Tableau5[[#This Row],[Numéro]],Tableau3Bandes[],5,0),"")</f>
        <v>0.38800000000000001</v>
      </c>
      <c r="Q597" s="1">
        <f>IFERROR(VLOOKUP(Tableau5[[#This Row],[Numéro]],Tableau3Bandes[],6,0),"")</f>
        <v>0.33300000000000002</v>
      </c>
      <c r="R597" s="1">
        <f>IFERROR(VLOOKUP(Tableau5[[#This Row],[Numéro]],Tableau3Bandes[],7,0),"")</f>
        <v>2012</v>
      </c>
      <c r="S597" s="28" t="str">
        <f>IFERROR(VLOOKUP(Tableau5[[#This Row],[Numéro]],TableauClass2025[],3,0),"")</f>
        <v/>
      </c>
      <c r="T597" s="27" t="str">
        <f>IFERROR(VLOOKUP(Tableau5[[#This Row],[Numéro]],TableauCadre[],3,0),"")</f>
        <v/>
      </c>
      <c r="U597" s="1" t="str">
        <f>IFERROR(VLOOKUP(Tableau5[[#This Row],[Numéro]],TableauCadre[],4,0),"")</f>
        <v/>
      </c>
      <c r="V597" s="1" t="str">
        <f>IFERROR(VLOOKUP(Tableau5[[#This Row],[Numéro]],TableauCadre[],5,0),"")</f>
        <v/>
      </c>
      <c r="W597" s="1" t="str">
        <f>IFERROR(VLOOKUP(Tableau5[[#This Row],[Numéro]],TableauCadre[],6,0),"")</f>
        <v/>
      </c>
      <c r="X597" s="28" t="str">
        <f>IFERROR(VLOOKUP(Tableau5[[#This Row],[Numéro]],TableauCadre[],7,0),"")</f>
        <v/>
      </c>
    </row>
    <row r="598" spans="1:24" hidden="1" x14ac:dyDescent="0.25">
      <c r="A598" s="1" t="str">
        <f>IF(double!T595=0,"",double!T595)</f>
        <v>010176 K</v>
      </c>
      <c r="B598" s="1" t="str">
        <f>IF(Tableau5[[#This Row],[Numéro]]="","",double!U595)</f>
        <v>KAUFFEISEN JEAN</v>
      </c>
      <c r="C598" s="23" t="str">
        <f>double!V595</f>
        <v>01031 – B.C. ERSTEIN</v>
      </c>
      <c r="D598" s="27" t="str">
        <f>IFERROR(VLOOKUP(Tableau5[[#This Row],[Numéro]],TableauLibre[],3,0),"")</f>
        <v>R3</v>
      </c>
      <c r="E598" s="1">
        <f>IFERROR(VLOOKUP(Tableau5[[#This Row],[Numéro]],TableauLibre[],4,0),"")</f>
        <v>1</v>
      </c>
      <c r="F598" s="1">
        <f>IFERROR(VLOOKUP(Tableau5[[#This Row],[Numéro]],TableauLibre[],5,0),"")</f>
        <v>2.27</v>
      </c>
      <c r="G598" s="1">
        <f>IFERROR(VLOOKUP(Tableau5[[#This Row],[Numéro]],TableauLibre[],6,0),"")</f>
        <v>1.81</v>
      </c>
      <c r="H598" s="28">
        <f>IFERROR(VLOOKUP(Tableau5[[#This Row],[Numéro]],TableauLibre[],7,0),"")</f>
        <v>2019</v>
      </c>
      <c r="I598" s="27" t="str">
        <f>IFERROR(VLOOKUP(Tableau5[[#This Row],[Numéro]],TableauBande[],3,0),"")</f>
        <v>R1</v>
      </c>
      <c r="J598" s="1">
        <f>IFERROR(VLOOKUP(Tableau5[[#This Row],[Numéro]],TableauBande[],4,0),"")</f>
        <v>1</v>
      </c>
      <c r="K598" s="1">
        <f>IFERROR(VLOOKUP(Tableau5[[#This Row],[Numéro]],TableauBande[],5,0),"")</f>
        <v>1.4</v>
      </c>
      <c r="L598" s="1">
        <f>IFERROR(VLOOKUP(Tableau5[[#This Row],[Numéro]],TableauBande[],6,0),"")</f>
        <v>1.25</v>
      </c>
      <c r="M598" s="28">
        <f>IFERROR(VLOOKUP(Tableau5[[#This Row],[Numéro]],TableauBande[],7,0),"")</f>
        <v>2019</v>
      </c>
      <c r="N598" s="1" t="str">
        <f>IFERROR(VLOOKUP(Tableau5[[#This Row],[Numéro]],Tableau3Bandes[],3,0),"")</f>
        <v xml:space="preserve">R1 </v>
      </c>
      <c r="O598" s="1">
        <f>IFERROR(VLOOKUP(Tableau5[[#This Row],[Numéro]],Tableau3Bandes[],4,0),"")</f>
        <v>1</v>
      </c>
      <c r="P598" s="1">
        <f>IFERROR(VLOOKUP(Tableau5[[#This Row],[Numéro]],Tableau3Bandes[],5,0),"")</f>
        <v>0.33100000000000002</v>
      </c>
      <c r="Q598" s="1">
        <f>IFERROR(VLOOKUP(Tableau5[[#This Row],[Numéro]],Tableau3Bandes[],6,0),"")</f>
        <v>0.28499999999999998</v>
      </c>
      <c r="R598" s="1">
        <f>IFERROR(VLOOKUP(Tableau5[[#This Row],[Numéro]],Tableau3Bandes[],7,0),"")</f>
        <v>2025</v>
      </c>
      <c r="S598" s="28">
        <f>IFERROR(VLOOKUP(Tableau5[[#This Row],[Numéro]],TableauClass2025[],3,0),"")</f>
        <v>278</v>
      </c>
      <c r="T598" s="27" t="str">
        <f>IFERROR(VLOOKUP(Tableau5[[#This Row],[Numéro]],TableauCadre[],3,0),"")</f>
        <v xml:space="preserve">R1 </v>
      </c>
      <c r="U598" s="1">
        <f>IFERROR(VLOOKUP(Tableau5[[#This Row],[Numéro]],TableauCadre[],4,0),"")</f>
        <v>1</v>
      </c>
      <c r="V598" s="1">
        <f>IFERROR(VLOOKUP(Tableau5[[#This Row],[Numéro]],TableauCadre[],5,0),"")</f>
        <v>2.94</v>
      </c>
      <c r="W598" s="1">
        <f>IFERROR(VLOOKUP(Tableau5[[#This Row],[Numéro]],TableauCadre[],6,0),"")</f>
        <v>2.35</v>
      </c>
      <c r="X598" s="28">
        <f>IFERROR(VLOOKUP(Tableau5[[#This Row],[Numéro]],TableauCadre[],7,0),"")</f>
        <v>2010</v>
      </c>
    </row>
    <row r="599" spans="1:24" hidden="1" x14ac:dyDescent="0.25">
      <c r="A599" s="1" t="str">
        <f>IF(double!T596=0,"",double!T596)</f>
        <v>010457 F</v>
      </c>
      <c r="B599" s="1" t="str">
        <f>IF(Tableau5[[#This Row],[Numéro]]="","",double!U596)</f>
        <v>KAUFFER MICHEL</v>
      </c>
      <c r="C599" s="23" t="str">
        <f>double!V596</f>
        <v>01020 – B.C. 1947 SELESTAT</v>
      </c>
      <c r="D599" s="27" t="str">
        <f>IFERROR(VLOOKUP(Tableau5[[#This Row],[Numéro]],TableauLibre[],3,0),"")</f>
        <v>R3</v>
      </c>
      <c r="E599" s="1">
        <f>IFERROR(VLOOKUP(Tableau5[[#This Row],[Numéro]],TableauLibre[],4,0),"")</f>
        <v>1</v>
      </c>
      <c r="F599" s="1">
        <f>IFERROR(VLOOKUP(Tableau5[[#This Row],[Numéro]],TableauLibre[],5,0),"")</f>
        <v>1.28</v>
      </c>
      <c r="G599" s="1">
        <f>IFERROR(VLOOKUP(Tableau5[[#This Row],[Numéro]],TableauLibre[],6,0),"")</f>
        <v>1.02</v>
      </c>
      <c r="H599" s="28">
        <f>IFERROR(VLOOKUP(Tableau5[[#This Row],[Numéro]],TableauLibre[],7,0),"")</f>
        <v>2013</v>
      </c>
      <c r="I599" s="27" t="str">
        <f>IFERROR(VLOOKUP(Tableau5[[#This Row],[Numéro]],TableauBande[],3,0),"")</f>
        <v/>
      </c>
      <c r="J599" s="1" t="str">
        <f>IFERROR(VLOOKUP(Tableau5[[#This Row],[Numéro]],TableauBande[],4,0),"")</f>
        <v/>
      </c>
      <c r="K599" s="1" t="str">
        <f>IFERROR(VLOOKUP(Tableau5[[#This Row],[Numéro]],TableauBande[],5,0),"")</f>
        <v/>
      </c>
      <c r="L599" s="1" t="str">
        <f>IFERROR(VLOOKUP(Tableau5[[#This Row],[Numéro]],TableauBande[],6,0),"")</f>
        <v/>
      </c>
      <c r="M599" s="28" t="str">
        <f>IFERROR(VLOOKUP(Tableau5[[#This Row],[Numéro]],TableauBande[],7,0),"")</f>
        <v/>
      </c>
      <c r="N599" s="1" t="str">
        <f>IFERROR(VLOOKUP(Tableau5[[#This Row],[Numéro]],Tableau3Bandes[],3,0),"")</f>
        <v>R2</v>
      </c>
      <c r="O599" s="1">
        <f>IFERROR(VLOOKUP(Tableau5[[#This Row],[Numéro]],Tableau3Bandes[],4,0),"")</f>
        <v>1</v>
      </c>
      <c r="P599" s="1">
        <f>IFERROR(VLOOKUP(Tableau5[[#This Row],[Numéro]],Tableau3Bandes[],5,0),"")</f>
        <v>0.17599999999999999</v>
      </c>
      <c r="Q599" s="1">
        <f>IFERROR(VLOOKUP(Tableau5[[#This Row],[Numéro]],Tableau3Bandes[],6,0),"")</f>
        <v>0.151</v>
      </c>
      <c r="R599" s="1">
        <f>IFERROR(VLOOKUP(Tableau5[[#This Row],[Numéro]],Tableau3Bandes[],7,0),"")</f>
        <v>2014</v>
      </c>
      <c r="S599" s="28" t="str">
        <f>IFERROR(VLOOKUP(Tableau5[[#This Row],[Numéro]],TableauClass2025[],3,0),"")</f>
        <v/>
      </c>
      <c r="T599" s="27" t="str">
        <f>IFERROR(VLOOKUP(Tableau5[[#This Row],[Numéro]],TableauCadre[],3,0),"")</f>
        <v/>
      </c>
      <c r="U599" s="1" t="str">
        <f>IFERROR(VLOOKUP(Tableau5[[#This Row],[Numéro]],TableauCadre[],4,0),"")</f>
        <v/>
      </c>
      <c r="V599" s="1" t="str">
        <f>IFERROR(VLOOKUP(Tableau5[[#This Row],[Numéro]],TableauCadre[],5,0),"")</f>
        <v/>
      </c>
      <c r="W599" s="1" t="str">
        <f>IFERROR(VLOOKUP(Tableau5[[#This Row],[Numéro]],TableauCadre[],6,0),"")</f>
        <v/>
      </c>
      <c r="X599" s="28" t="str">
        <f>IFERROR(VLOOKUP(Tableau5[[#This Row],[Numéro]],TableauCadre[],7,0),"")</f>
        <v/>
      </c>
    </row>
    <row r="600" spans="1:24" hidden="1" x14ac:dyDescent="0.25">
      <c r="A600" s="1" t="str">
        <f>IF(double!T597=0,"",double!T597)</f>
        <v>181928 Y</v>
      </c>
      <c r="B600" s="1" t="str">
        <f>IF(Tableau5[[#This Row],[Numéro]]="","",double!U597)</f>
        <v>KAUFFMANN MAEL</v>
      </c>
      <c r="C600" s="23" t="str">
        <f>double!V597</f>
        <v>11022 – ACADEMIE DE BILLARD SAINT-MAX / NANCY</v>
      </c>
      <c r="D600" s="27" t="str">
        <f>IFERROR(VLOOKUP(Tableau5[[#This Row],[Numéro]],TableauLibre[],3,0),"")</f>
        <v xml:space="preserve">R3 </v>
      </c>
      <c r="E600" s="1">
        <f>IFERROR(VLOOKUP(Tableau5[[#This Row],[Numéro]],TableauLibre[],4,0),"")</f>
        <v>1</v>
      </c>
      <c r="F600" s="1">
        <f>IFERROR(VLOOKUP(Tableau5[[#This Row],[Numéro]],TableauLibre[],5,0),"")</f>
        <v>1.41</v>
      </c>
      <c r="G600" s="1">
        <f>IFERROR(VLOOKUP(Tableau5[[#This Row],[Numéro]],TableauLibre[],6,0),"")</f>
        <v>1.1299999999999999</v>
      </c>
      <c r="H600" s="28">
        <f>IFERROR(VLOOKUP(Tableau5[[#This Row],[Numéro]],TableauLibre[],7,0),"")</f>
        <v>2025</v>
      </c>
      <c r="I600" s="27" t="str">
        <f>IFERROR(VLOOKUP(Tableau5[[#This Row],[Numéro]],TableauBande[],3,0),"")</f>
        <v/>
      </c>
      <c r="J600" s="1" t="str">
        <f>IFERROR(VLOOKUP(Tableau5[[#This Row],[Numéro]],TableauBande[],4,0),"")</f>
        <v/>
      </c>
      <c r="K600" s="1" t="str">
        <f>IFERROR(VLOOKUP(Tableau5[[#This Row],[Numéro]],TableauBande[],5,0),"")</f>
        <v/>
      </c>
      <c r="L600" s="1" t="str">
        <f>IFERROR(VLOOKUP(Tableau5[[#This Row],[Numéro]],TableauBande[],6,0),"")</f>
        <v/>
      </c>
      <c r="M600" s="28" t="str">
        <f>IFERROR(VLOOKUP(Tableau5[[#This Row],[Numéro]],TableauBande[],7,0),"")</f>
        <v/>
      </c>
      <c r="N600" s="1" t="str">
        <f>IFERROR(VLOOKUP(Tableau5[[#This Row],[Numéro]],Tableau3Bandes[],3,0),"")</f>
        <v xml:space="preserve">R1 </v>
      </c>
      <c r="O600" s="1">
        <f>IFERROR(VLOOKUP(Tableau5[[#This Row],[Numéro]],Tableau3Bandes[],4,0),"")</f>
        <v>1</v>
      </c>
      <c r="P600" s="1">
        <f>IFERROR(VLOOKUP(Tableau5[[#This Row],[Numéro]],Tableau3Bandes[],5,0),"")</f>
        <v>0.26</v>
      </c>
      <c r="Q600" s="1">
        <f>IFERROR(VLOOKUP(Tableau5[[#This Row],[Numéro]],Tableau3Bandes[],6,0),"")</f>
        <v>0.223</v>
      </c>
      <c r="R600" s="1">
        <f>IFERROR(VLOOKUP(Tableau5[[#This Row],[Numéro]],Tableau3Bandes[],7,0),"")</f>
        <v>2025</v>
      </c>
      <c r="S600" s="28" t="str">
        <f>IFERROR(VLOOKUP(Tableau5[[#This Row],[Numéro]],TableauClass2025[],3,0),"")</f>
        <v/>
      </c>
      <c r="T600" s="27" t="str">
        <f>IFERROR(VLOOKUP(Tableau5[[#This Row],[Numéro]],TableauCadre[],3,0),"")</f>
        <v/>
      </c>
      <c r="U600" s="1" t="str">
        <f>IFERROR(VLOOKUP(Tableau5[[#This Row],[Numéro]],TableauCadre[],4,0),"")</f>
        <v/>
      </c>
      <c r="V600" s="1" t="str">
        <f>IFERROR(VLOOKUP(Tableau5[[#This Row],[Numéro]],TableauCadre[],5,0),"")</f>
        <v/>
      </c>
      <c r="W600" s="1" t="str">
        <f>IFERROR(VLOOKUP(Tableau5[[#This Row],[Numéro]],TableauCadre[],6,0),"")</f>
        <v/>
      </c>
      <c r="X600" s="28" t="str">
        <f>IFERROR(VLOOKUP(Tableau5[[#This Row],[Numéro]],TableauCadre[],7,0),"")</f>
        <v/>
      </c>
    </row>
    <row r="601" spans="1:24" hidden="1" x14ac:dyDescent="0.25">
      <c r="A601" s="1" t="str">
        <f>IF(double!T598=0,"",double!T598)</f>
        <v>134526 C</v>
      </c>
      <c r="B601" s="1" t="str">
        <f>IF(Tableau5[[#This Row],[Numéro]]="","",double!U598)</f>
        <v>KAUFMANN JEAN PAUL</v>
      </c>
      <c r="C601" s="23" t="str">
        <f>double!V598</f>
        <v>01006 – AMICALE DE BILLARD ECKBOLSHEIM</v>
      </c>
      <c r="D601" s="27" t="str">
        <f>IFERROR(VLOOKUP(Tableau5[[#This Row],[Numéro]],TableauLibre[],3,0),"")</f>
        <v>R3</v>
      </c>
      <c r="E601" s="1">
        <f>IFERROR(VLOOKUP(Tableau5[[#This Row],[Numéro]],TableauLibre[],4,0),"")</f>
        <v>1</v>
      </c>
      <c r="F601" s="1">
        <f>IFERROR(VLOOKUP(Tableau5[[#This Row],[Numéro]],TableauLibre[],5,0),"")</f>
        <v>1.26</v>
      </c>
      <c r="G601" s="1">
        <f>IFERROR(VLOOKUP(Tableau5[[#This Row],[Numéro]],TableauLibre[],6,0),"")</f>
        <v>1.01</v>
      </c>
      <c r="H601" s="28">
        <f>IFERROR(VLOOKUP(Tableau5[[#This Row],[Numéro]],TableauLibre[],7,0),"")</f>
        <v>2010</v>
      </c>
      <c r="I601" s="27" t="str">
        <f>IFERROR(VLOOKUP(Tableau5[[#This Row],[Numéro]],TableauBande[],3,0),"")</f>
        <v/>
      </c>
      <c r="J601" s="1" t="str">
        <f>IFERROR(VLOOKUP(Tableau5[[#This Row],[Numéro]],TableauBande[],4,0),"")</f>
        <v/>
      </c>
      <c r="K601" s="1" t="str">
        <f>IFERROR(VLOOKUP(Tableau5[[#This Row],[Numéro]],TableauBande[],5,0),"")</f>
        <v/>
      </c>
      <c r="L601" s="1" t="str">
        <f>IFERROR(VLOOKUP(Tableau5[[#This Row],[Numéro]],TableauBande[],6,0),"")</f>
        <v/>
      </c>
      <c r="M601" s="28" t="str">
        <f>IFERROR(VLOOKUP(Tableau5[[#This Row],[Numéro]],TableauBande[],7,0),"")</f>
        <v/>
      </c>
      <c r="N601" s="1" t="str">
        <f>IFERROR(VLOOKUP(Tableau5[[#This Row],[Numéro]],Tableau3Bandes[],3,0),"")</f>
        <v/>
      </c>
      <c r="O601" s="1" t="str">
        <f>IFERROR(VLOOKUP(Tableau5[[#This Row],[Numéro]],Tableau3Bandes[],4,0),"")</f>
        <v/>
      </c>
      <c r="P601" s="1" t="str">
        <f>IFERROR(VLOOKUP(Tableau5[[#This Row],[Numéro]],Tableau3Bandes[],5,0),"")</f>
        <v/>
      </c>
      <c r="Q601" s="1" t="str">
        <f>IFERROR(VLOOKUP(Tableau5[[#This Row],[Numéro]],Tableau3Bandes[],6,0),"")</f>
        <v/>
      </c>
      <c r="R601" s="1" t="str">
        <f>IFERROR(VLOOKUP(Tableau5[[#This Row],[Numéro]],Tableau3Bandes[],7,0),"")</f>
        <v/>
      </c>
      <c r="S601" s="28" t="str">
        <f>IFERROR(VLOOKUP(Tableau5[[#This Row],[Numéro]],TableauClass2025[],3,0),"")</f>
        <v/>
      </c>
      <c r="T601" s="27" t="str">
        <f>IFERROR(VLOOKUP(Tableau5[[#This Row],[Numéro]],TableauCadre[],3,0),"")</f>
        <v/>
      </c>
      <c r="U601" s="1" t="str">
        <f>IFERROR(VLOOKUP(Tableau5[[#This Row],[Numéro]],TableauCadre[],4,0),"")</f>
        <v/>
      </c>
      <c r="V601" s="1" t="str">
        <f>IFERROR(VLOOKUP(Tableau5[[#This Row],[Numéro]],TableauCadre[],5,0),"")</f>
        <v/>
      </c>
      <c r="W601" s="1" t="str">
        <f>IFERROR(VLOOKUP(Tableau5[[#This Row],[Numéro]],TableauCadre[],6,0),"")</f>
        <v/>
      </c>
      <c r="X601" s="28" t="str">
        <f>IFERROR(VLOOKUP(Tableau5[[#This Row],[Numéro]],TableauCadre[],7,0),"")</f>
        <v/>
      </c>
    </row>
    <row r="602" spans="1:24" hidden="1" x14ac:dyDescent="0.25">
      <c r="A602" s="1" t="str">
        <f>IF(double!T599=0,"",double!T599)</f>
        <v>010066 E</v>
      </c>
      <c r="B602" s="1" t="str">
        <f>IF(Tableau5[[#This Row],[Numéro]]="","",double!U599)</f>
        <v>KAUPT ROBERT</v>
      </c>
      <c r="C602" s="23" t="str">
        <f>double!V599</f>
        <v>01010 – B.C. LINGOLSHEIM</v>
      </c>
      <c r="D602" s="27" t="str">
        <f>IFERROR(VLOOKUP(Tableau5[[#This Row],[Numéro]],TableauLibre[],3,0),"")</f>
        <v>R3</v>
      </c>
      <c r="E602" s="1">
        <f>IFERROR(VLOOKUP(Tableau5[[#This Row],[Numéro]],TableauLibre[],4,0),"")</f>
        <v>1</v>
      </c>
      <c r="F602" s="1">
        <f>IFERROR(VLOOKUP(Tableau5[[#This Row],[Numéro]],TableauLibre[],5,0),"")</f>
        <v>1.56</v>
      </c>
      <c r="G602" s="1">
        <f>IFERROR(VLOOKUP(Tableau5[[#This Row],[Numéro]],TableauLibre[],6,0),"")</f>
        <v>1.25</v>
      </c>
      <c r="H602" s="28">
        <f>IFERROR(VLOOKUP(Tableau5[[#This Row],[Numéro]],TableauLibre[],7,0),"")</f>
        <v>2010</v>
      </c>
      <c r="I602" s="27" t="str">
        <f>IFERROR(VLOOKUP(Tableau5[[#This Row],[Numéro]],TableauBande[],3,0),"")</f>
        <v/>
      </c>
      <c r="J602" s="1" t="str">
        <f>IFERROR(VLOOKUP(Tableau5[[#This Row],[Numéro]],TableauBande[],4,0),"")</f>
        <v/>
      </c>
      <c r="K602" s="1" t="str">
        <f>IFERROR(VLOOKUP(Tableau5[[#This Row],[Numéro]],TableauBande[],5,0),"")</f>
        <v/>
      </c>
      <c r="L602" s="1" t="str">
        <f>IFERROR(VLOOKUP(Tableau5[[#This Row],[Numéro]],TableauBande[],6,0),"")</f>
        <v/>
      </c>
      <c r="M602" s="28" t="str">
        <f>IFERROR(VLOOKUP(Tableau5[[#This Row],[Numéro]],TableauBande[],7,0),"")</f>
        <v/>
      </c>
      <c r="N602" s="1" t="str">
        <f>IFERROR(VLOOKUP(Tableau5[[#This Row],[Numéro]],Tableau3Bandes[],3,0),"")</f>
        <v xml:space="preserve">R1 </v>
      </c>
      <c r="O602" s="1">
        <f>IFERROR(VLOOKUP(Tableau5[[#This Row],[Numéro]],Tableau3Bandes[],4,0),"")</f>
        <v>1</v>
      </c>
      <c r="P602" s="1">
        <f>IFERROR(VLOOKUP(Tableau5[[#This Row],[Numéro]],Tableau3Bandes[],5,0),"")</f>
        <v>0.22</v>
      </c>
      <c r="Q602" s="1">
        <f>IFERROR(VLOOKUP(Tableau5[[#This Row],[Numéro]],Tableau3Bandes[],6,0),"")</f>
        <v>0.19</v>
      </c>
      <c r="R602" s="1">
        <f>IFERROR(VLOOKUP(Tableau5[[#This Row],[Numéro]],Tableau3Bandes[],7,0),"")</f>
        <v>2010</v>
      </c>
      <c r="S602" s="28" t="str">
        <f>IFERROR(VLOOKUP(Tableau5[[#This Row],[Numéro]],TableauClass2025[],3,0),"")</f>
        <v/>
      </c>
      <c r="T602" s="27" t="str">
        <f>IFERROR(VLOOKUP(Tableau5[[#This Row],[Numéro]],TableauCadre[],3,0),"")</f>
        <v/>
      </c>
      <c r="U602" s="1" t="str">
        <f>IFERROR(VLOOKUP(Tableau5[[#This Row],[Numéro]],TableauCadre[],4,0),"")</f>
        <v/>
      </c>
      <c r="V602" s="1" t="str">
        <f>IFERROR(VLOOKUP(Tableau5[[#This Row],[Numéro]],TableauCadre[],5,0),"")</f>
        <v/>
      </c>
      <c r="W602" s="1" t="str">
        <f>IFERROR(VLOOKUP(Tableau5[[#This Row],[Numéro]],TableauCadre[],6,0),"")</f>
        <v/>
      </c>
      <c r="X602" s="28" t="str">
        <f>IFERROR(VLOOKUP(Tableau5[[#This Row],[Numéro]],TableauCadre[],7,0),"")</f>
        <v/>
      </c>
    </row>
    <row r="603" spans="1:24" hidden="1" x14ac:dyDescent="0.25">
      <c r="A603" s="1" t="str">
        <f>IF(double!T600=0,"",double!T600)</f>
        <v>010196 E</v>
      </c>
      <c r="B603" s="1" t="str">
        <f>IF(Tableau5[[#This Row],[Numéro]]="","",double!U600)</f>
        <v>KELLERER CHRISTOPHE</v>
      </c>
      <c r="C603" s="23" t="str">
        <f>double!V600</f>
        <v>01020 – B.C. 1947 SELESTAT</v>
      </c>
      <c r="D603" s="27" t="str">
        <f>IFERROR(VLOOKUP(Tableau5[[#This Row],[Numéro]],TableauLibre[],3,0),"")</f>
        <v xml:space="preserve">N2 </v>
      </c>
      <c r="E603" s="1">
        <f>IFERROR(VLOOKUP(Tableau5[[#This Row],[Numéro]],TableauLibre[],4,0),"")</f>
        <v>1</v>
      </c>
      <c r="F603" s="1" t="str">
        <f>IFERROR(VLOOKUP(Tableau5[[#This Row],[Numéro]],TableauLibre[],5,0),"")</f>
        <v>—</v>
      </c>
      <c r="G603" s="1">
        <f>IFERROR(VLOOKUP(Tableau5[[#This Row],[Numéro]],TableauLibre[],6,0),"")</f>
        <v>7.69</v>
      </c>
      <c r="H603" s="28">
        <f>IFERROR(VLOOKUP(Tableau5[[#This Row],[Numéro]],TableauLibre[],7,0),"")</f>
        <v>2010</v>
      </c>
      <c r="I603" s="27" t="str">
        <f>IFERROR(VLOOKUP(Tableau5[[#This Row],[Numéro]],TableauBande[],3,0),"")</f>
        <v xml:space="preserve">N2 </v>
      </c>
      <c r="J603" s="1">
        <f>IFERROR(VLOOKUP(Tableau5[[#This Row],[Numéro]],TableauBande[],4,0),"")</f>
        <v>1</v>
      </c>
      <c r="K603" s="1" t="str">
        <f>IFERROR(VLOOKUP(Tableau5[[#This Row],[Numéro]],TableauBande[],5,0),"")</f>
        <v>—</v>
      </c>
      <c r="L603" s="1">
        <f>IFERROR(VLOOKUP(Tableau5[[#This Row],[Numéro]],TableauBande[],6,0),"")</f>
        <v>1.97</v>
      </c>
      <c r="M603" s="28">
        <f>IFERROR(VLOOKUP(Tableau5[[#This Row],[Numéro]],TableauBande[],7,0),"")</f>
        <v>2025</v>
      </c>
      <c r="N603" s="1" t="str">
        <f>IFERROR(VLOOKUP(Tableau5[[#This Row],[Numéro]],Tableau3Bandes[],3,0),"")</f>
        <v xml:space="preserve">N3 </v>
      </c>
      <c r="O603" s="1">
        <f>IFERROR(VLOOKUP(Tableau5[[#This Row],[Numéro]],Tableau3Bandes[],4,0),"")</f>
        <v>1</v>
      </c>
      <c r="P603" s="1">
        <f>IFERROR(VLOOKUP(Tableau5[[#This Row],[Numéro]],Tableau3Bandes[],5,0),"")</f>
        <v>0.53800000000000003</v>
      </c>
      <c r="Q603" s="1">
        <f>IFERROR(VLOOKUP(Tableau5[[#This Row],[Numéro]],Tableau3Bandes[],6,0),"")</f>
        <v>0.46300000000000002</v>
      </c>
      <c r="R603" s="1">
        <f>IFERROR(VLOOKUP(Tableau5[[#This Row],[Numéro]],Tableau3Bandes[],7,0),"")</f>
        <v>2025</v>
      </c>
      <c r="S603" s="28">
        <f>IFERROR(VLOOKUP(Tableau5[[#This Row],[Numéro]],TableauClass2025[],3,0),"")</f>
        <v>485</v>
      </c>
      <c r="T603" s="27" t="str">
        <f>IFERROR(VLOOKUP(Tableau5[[#This Row],[Numéro]],TableauCadre[],3,0),"")</f>
        <v xml:space="preserve">N3 </v>
      </c>
      <c r="U603" s="1">
        <f>IFERROR(VLOOKUP(Tableau5[[#This Row],[Numéro]],TableauCadre[],4,0),"")</f>
        <v>1</v>
      </c>
      <c r="V603" s="1">
        <f>IFERROR(VLOOKUP(Tableau5[[#This Row],[Numéro]],TableauCadre[],5,0),"")</f>
        <v>4.83</v>
      </c>
      <c r="W603" s="1">
        <f>IFERROR(VLOOKUP(Tableau5[[#This Row],[Numéro]],TableauCadre[],6,0),"")</f>
        <v>3.86</v>
      </c>
      <c r="X603" s="28">
        <f>IFERROR(VLOOKUP(Tableau5[[#This Row],[Numéro]],TableauCadre[],7,0),"")</f>
        <v>2025</v>
      </c>
    </row>
    <row r="604" spans="1:24" hidden="1" x14ac:dyDescent="0.25">
      <c r="A604" s="1" t="str">
        <f>IF(double!T601=0,"",double!T601)</f>
        <v>141051 B</v>
      </c>
      <c r="B604" s="1" t="str">
        <f>IF(Tableau5[[#This Row],[Numéro]]="","",double!U601)</f>
        <v>KERKOUCHE LILIAN</v>
      </c>
      <c r="C604" s="23" t="str">
        <f>double!V601</f>
        <v>11027 – ASS. SPORT. LAXOVIENNE DE BILLARD</v>
      </c>
      <c r="D604" s="27" t="str">
        <f>IFERROR(VLOOKUP(Tableau5[[#This Row],[Numéro]],TableauLibre[],3,0),"")</f>
        <v>R4</v>
      </c>
      <c r="E604" s="1">
        <f>IFERROR(VLOOKUP(Tableau5[[#This Row],[Numéro]],TableauLibre[],4,0),"")</f>
        <v>1</v>
      </c>
      <c r="F604" s="1">
        <f>IFERROR(VLOOKUP(Tableau5[[#This Row],[Numéro]],TableauLibre[],5,0),"")</f>
        <v>0.38</v>
      </c>
      <c r="G604" s="1">
        <f>IFERROR(VLOOKUP(Tableau5[[#This Row],[Numéro]],TableauLibre[],6,0),"")</f>
        <v>0.3</v>
      </c>
      <c r="H604" s="28">
        <f>IFERROR(VLOOKUP(Tableau5[[#This Row],[Numéro]],TableauLibre[],7,0),"")</f>
        <v>2011</v>
      </c>
      <c r="I604" s="27" t="str">
        <f>IFERROR(VLOOKUP(Tableau5[[#This Row],[Numéro]],TableauBande[],3,0),"")</f>
        <v/>
      </c>
      <c r="J604" s="1" t="str">
        <f>IFERROR(VLOOKUP(Tableau5[[#This Row],[Numéro]],TableauBande[],4,0),"")</f>
        <v/>
      </c>
      <c r="K604" s="1" t="str">
        <f>IFERROR(VLOOKUP(Tableau5[[#This Row],[Numéro]],TableauBande[],5,0),"")</f>
        <v/>
      </c>
      <c r="L604" s="1" t="str">
        <f>IFERROR(VLOOKUP(Tableau5[[#This Row],[Numéro]],TableauBande[],6,0),"")</f>
        <v/>
      </c>
      <c r="M604" s="28" t="str">
        <f>IFERROR(VLOOKUP(Tableau5[[#This Row],[Numéro]],TableauBande[],7,0),"")</f>
        <v/>
      </c>
      <c r="N604" s="1" t="str">
        <f>IFERROR(VLOOKUP(Tableau5[[#This Row],[Numéro]],Tableau3Bandes[],3,0),"")</f>
        <v/>
      </c>
      <c r="O604" s="1" t="str">
        <f>IFERROR(VLOOKUP(Tableau5[[#This Row],[Numéro]],Tableau3Bandes[],4,0),"")</f>
        <v/>
      </c>
      <c r="P604" s="1" t="str">
        <f>IFERROR(VLOOKUP(Tableau5[[#This Row],[Numéro]],Tableau3Bandes[],5,0),"")</f>
        <v/>
      </c>
      <c r="Q604" s="1" t="str">
        <f>IFERROR(VLOOKUP(Tableau5[[#This Row],[Numéro]],Tableau3Bandes[],6,0),"")</f>
        <v/>
      </c>
      <c r="R604" s="1" t="str">
        <f>IFERROR(VLOOKUP(Tableau5[[#This Row],[Numéro]],Tableau3Bandes[],7,0),"")</f>
        <v/>
      </c>
      <c r="S604" s="28" t="str">
        <f>IFERROR(VLOOKUP(Tableau5[[#This Row],[Numéro]],TableauClass2025[],3,0),"")</f>
        <v/>
      </c>
      <c r="T604" s="27" t="str">
        <f>IFERROR(VLOOKUP(Tableau5[[#This Row],[Numéro]],TableauCadre[],3,0),"")</f>
        <v/>
      </c>
      <c r="U604" s="1" t="str">
        <f>IFERROR(VLOOKUP(Tableau5[[#This Row],[Numéro]],TableauCadre[],4,0),"")</f>
        <v/>
      </c>
      <c r="V604" s="1" t="str">
        <f>IFERROR(VLOOKUP(Tableau5[[#This Row],[Numéro]],TableauCadre[],5,0),"")</f>
        <v/>
      </c>
      <c r="W604" s="1" t="str">
        <f>IFERROR(VLOOKUP(Tableau5[[#This Row],[Numéro]],TableauCadre[],6,0),"")</f>
        <v/>
      </c>
      <c r="X604" s="28" t="str">
        <f>IFERROR(VLOOKUP(Tableau5[[#This Row],[Numéro]],TableauCadre[],7,0),"")</f>
        <v/>
      </c>
    </row>
    <row r="605" spans="1:24" hidden="1" x14ac:dyDescent="0.25">
      <c r="A605" s="1" t="str">
        <f>IF(double!T602=0,"",double!T602)</f>
        <v>143964 C</v>
      </c>
      <c r="B605" s="1" t="str">
        <f>IF(Tableau5[[#This Row],[Numéro]]="","",double!U602)</f>
        <v>KERLAU CHRISTIAN</v>
      </c>
      <c r="C605" s="23" t="str">
        <f>double!V602</f>
        <v>05034 – BILLARD TROYES AGGLO</v>
      </c>
      <c r="D605" s="27" t="str">
        <f>IFERROR(VLOOKUP(Tableau5[[#This Row],[Numéro]],TableauLibre[],3,0),"")</f>
        <v>R4</v>
      </c>
      <c r="E605" s="1">
        <f>IFERROR(VLOOKUP(Tableau5[[#This Row],[Numéro]],TableauLibre[],4,0),"")</f>
        <v>1</v>
      </c>
      <c r="F605" s="1">
        <f>IFERROR(VLOOKUP(Tableau5[[#This Row],[Numéro]],TableauLibre[],5,0),"")</f>
        <v>0.92</v>
      </c>
      <c r="G605" s="1">
        <f>IFERROR(VLOOKUP(Tableau5[[#This Row],[Numéro]],TableauLibre[],6,0),"")</f>
        <v>0.74</v>
      </c>
      <c r="H605" s="28">
        <f>IFERROR(VLOOKUP(Tableau5[[#This Row],[Numéro]],TableauLibre[],7,0),"")</f>
        <v>2019</v>
      </c>
      <c r="I605" s="27" t="str">
        <f>IFERROR(VLOOKUP(Tableau5[[#This Row],[Numéro]],TableauBande[],3,0),"")</f>
        <v>R2</v>
      </c>
      <c r="J605" s="1">
        <f>IFERROR(VLOOKUP(Tableau5[[#This Row],[Numéro]],TableauBande[],4,0),"")</f>
        <v>1</v>
      </c>
      <c r="K605" s="1">
        <f>IFERROR(VLOOKUP(Tableau5[[#This Row],[Numéro]],TableauBande[],5,0),"")</f>
        <v>0.65</v>
      </c>
      <c r="L605" s="1">
        <f>IFERROR(VLOOKUP(Tableau5[[#This Row],[Numéro]],TableauBande[],6,0),"")</f>
        <v>0.57999999999999996</v>
      </c>
      <c r="M605" s="28">
        <f>IFERROR(VLOOKUP(Tableau5[[#This Row],[Numéro]],TableauBande[],7,0),"")</f>
        <v>2017</v>
      </c>
      <c r="N605" s="1" t="str">
        <f>IFERROR(VLOOKUP(Tableau5[[#This Row],[Numéro]],Tableau3Bandes[],3,0),"")</f>
        <v/>
      </c>
      <c r="O605" s="1" t="str">
        <f>IFERROR(VLOOKUP(Tableau5[[#This Row],[Numéro]],Tableau3Bandes[],4,0),"")</f>
        <v/>
      </c>
      <c r="P605" s="1" t="str">
        <f>IFERROR(VLOOKUP(Tableau5[[#This Row],[Numéro]],Tableau3Bandes[],5,0),"")</f>
        <v/>
      </c>
      <c r="Q605" s="1" t="str">
        <f>IFERROR(VLOOKUP(Tableau5[[#This Row],[Numéro]],Tableau3Bandes[],6,0),"")</f>
        <v/>
      </c>
      <c r="R605" s="1" t="str">
        <f>IFERROR(VLOOKUP(Tableau5[[#This Row],[Numéro]],Tableau3Bandes[],7,0),"")</f>
        <v/>
      </c>
      <c r="S605" s="28" t="str">
        <f>IFERROR(VLOOKUP(Tableau5[[#This Row],[Numéro]],TableauClass2025[],3,0),"")</f>
        <v/>
      </c>
      <c r="T605" s="27" t="str">
        <f>IFERROR(VLOOKUP(Tableau5[[#This Row],[Numéro]],TableauCadre[],3,0),"")</f>
        <v/>
      </c>
      <c r="U605" s="1" t="str">
        <f>IFERROR(VLOOKUP(Tableau5[[#This Row],[Numéro]],TableauCadre[],4,0),"")</f>
        <v/>
      </c>
      <c r="V605" s="1" t="str">
        <f>IFERROR(VLOOKUP(Tableau5[[#This Row],[Numéro]],TableauCadre[],5,0),"")</f>
        <v/>
      </c>
      <c r="W605" s="1" t="str">
        <f>IFERROR(VLOOKUP(Tableau5[[#This Row],[Numéro]],TableauCadre[],6,0),"")</f>
        <v/>
      </c>
      <c r="X605" s="28" t="str">
        <f>IFERROR(VLOOKUP(Tableau5[[#This Row],[Numéro]],TableauCadre[],7,0),"")</f>
        <v/>
      </c>
    </row>
    <row r="606" spans="1:24" hidden="1" x14ac:dyDescent="0.25">
      <c r="A606" s="1" t="str">
        <f>IF(double!T603=0,"",double!T603)</f>
        <v>145395 D</v>
      </c>
      <c r="B606" s="1" t="str">
        <f>IF(Tableau5[[#This Row],[Numéro]]="","",double!U603)</f>
        <v>KESSLER HUGO</v>
      </c>
      <c r="C606" s="23" t="str">
        <f>double!V603</f>
        <v>11044 – SAINT-DIE DES VOSGES BILLARD</v>
      </c>
      <c r="D606" s="27" t="str">
        <f>IFERROR(VLOOKUP(Tableau5[[#This Row],[Numéro]],TableauLibre[],3,0),"")</f>
        <v>R4</v>
      </c>
      <c r="E606" s="1">
        <f>IFERROR(VLOOKUP(Tableau5[[#This Row],[Numéro]],TableauLibre[],4,0),"")</f>
        <v>1</v>
      </c>
      <c r="F606" s="1">
        <f>IFERROR(VLOOKUP(Tableau5[[#This Row],[Numéro]],TableauLibre[],5,0),"")</f>
        <v>0.86</v>
      </c>
      <c r="G606" s="1">
        <f>IFERROR(VLOOKUP(Tableau5[[#This Row],[Numéro]],TableauLibre[],6,0),"")</f>
        <v>0.69</v>
      </c>
      <c r="H606" s="28">
        <f>IFERROR(VLOOKUP(Tableau5[[#This Row],[Numéro]],TableauLibre[],7,0),"")</f>
        <v>2025</v>
      </c>
      <c r="I606" s="27" t="str">
        <f>IFERROR(VLOOKUP(Tableau5[[#This Row],[Numéro]],TableauBande[],3,0),"")</f>
        <v xml:space="preserve">R2 </v>
      </c>
      <c r="J606" s="1">
        <f>IFERROR(VLOOKUP(Tableau5[[#This Row],[Numéro]],TableauBande[],4,0),"")</f>
        <v>1</v>
      </c>
      <c r="K606" s="1">
        <f>IFERROR(VLOOKUP(Tableau5[[#This Row],[Numéro]],TableauBande[],5,0),"")</f>
        <v>0.59</v>
      </c>
      <c r="L606" s="1">
        <f>IFERROR(VLOOKUP(Tableau5[[#This Row],[Numéro]],TableauBande[],6,0),"")</f>
        <v>0.53</v>
      </c>
      <c r="M606" s="28">
        <f>IFERROR(VLOOKUP(Tableau5[[#This Row],[Numéro]],TableauBande[],7,0),"")</f>
        <v>2025</v>
      </c>
      <c r="N606" s="1" t="str">
        <f>IFERROR(VLOOKUP(Tableau5[[#This Row],[Numéro]],Tableau3Bandes[],3,0),"")</f>
        <v/>
      </c>
      <c r="O606" s="1" t="str">
        <f>IFERROR(VLOOKUP(Tableau5[[#This Row],[Numéro]],Tableau3Bandes[],4,0),"")</f>
        <v/>
      </c>
      <c r="P606" s="1" t="str">
        <f>IFERROR(VLOOKUP(Tableau5[[#This Row],[Numéro]],Tableau3Bandes[],5,0),"")</f>
        <v/>
      </c>
      <c r="Q606" s="1" t="str">
        <f>IFERROR(VLOOKUP(Tableau5[[#This Row],[Numéro]],Tableau3Bandes[],6,0),"")</f>
        <v/>
      </c>
      <c r="R606" s="1" t="str">
        <f>IFERROR(VLOOKUP(Tableau5[[#This Row],[Numéro]],Tableau3Bandes[],7,0),"")</f>
        <v/>
      </c>
      <c r="S606" s="28" t="str">
        <f>IFERROR(VLOOKUP(Tableau5[[#This Row],[Numéro]],TableauClass2025[],3,0),"")</f>
        <v/>
      </c>
      <c r="T606" s="27" t="str">
        <f>IFERROR(VLOOKUP(Tableau5[[#This Row],[Numéro]],TableauCadre[],3,0),"")</f>
        <v/>
      </c>
      <c r="U606" s="1" t="str">
        <f>IFERROR(VLOOKUP(Tableau5[[#This Row],[Numéro]],TableauCadre[],4,0),"")</f>
        <v/>
      </c>
      <c r="V606" s="1" t="str">
        <f>IFERROR(VLOOKUP(Tableau5[[#This Row],[Numéro]],TableauCadre[],5,0),"")</f>
        <v/>
      </c>
      <c r="W606" s="1" t="str">
        <f>IFERROR(VLOOKUP(Tableau5[[#This Row],[Numéro]],TableauCadre[],6,0),"")</f>
        <v/>
      </c>
      <c r="X606" s="28" t="str">
        <f>IFERROR(VLOOKUP(Tableau5[[#This Row],[Numéro]],TableauCadre[],7,0),"")</f>
        <v/>
      </c>
    </row>
    <row r="607" spans="1:24" hidden="1" x14ac:dyDescent="0.25">
      <c r="A607" s="1" t="str">
        <f>IF(double!T604=0,"",double!T604)</f>
        <v>010301 F</v>
      </c>
      <c r="B607" s="1" t="str">
        <f>IF(Tableau5[[#This Row],[Numéro]]="","",double!U604)</f>
        <v>KIEFFER RAYMOND</v>
      </c>
      <c r="C607" s="23" t="str">
        <f>double!V604</f>
        <v>01020 – B.C. 1947 SELESTAT</v>
      </c>
      <c r="D607" s="27" t="str">
        <f>IFERROR(VLOOKUP(Tableau5[[#This Row],[Numéro]],TableauLibre[],3,0),"")</f>
        <v xml:space="preserve">R4 </v>
      </c>
      <c r="E607" s="1">
        <f>IFERROR(VLOOKUP(Tableau5[[#This Row],[Numéro]],TableauLibre[],4,0),"")</f>
        <v>1</v>
      </c>
      <c r="F607" s="1">
        <f>IFERROR(VLOOKUP(Tableau5[[#This Row],[Numéro]],TableauLibre[],5,0),"")</f>
        <v>0.98</v>
      </c>
      <c r="G607" s="1">
        <f>IFERROR(VLOOKUP(Tableau5[[#This Row],[Numéro]],TableauLibre[],6,0),"")</f>
        <v>0.78</v>
      </c>
      <c r="H607" s="28">
        <f>IFERROR(VLOOKUP(Tableau5[[#This Row],[Numéro]],TableauLibre[],7,0),"")</f>
        <v>2013</v>
      </c>
      <c r="I607" s="27" t="str">
        <f>IFERROR(VLOOKUP(Tableau5[[#This Row],[Numéro]],TableauBande[],3,0),"")</f>
        <v/>
      </c>
      <c r="J607" s="1" t="str">
        <f>IFERROR(VLOOKUP(Tableau5[[#This Row],[Numéro]],TableauBande[],4,0),"")</f>
        <v/>
      </c>
      <c r="K607" s="1" t="str">
        <f>IFERROR(VLOOKUP(Tableau5[[#This Row],[Numéro]],TableauBande[],5,0),"")</f>
        <v/>
      </c>
      <c r="L607" s="1" t="str">
        <f>IFERROR(VLOOKUP(Tableau5[[#This Row],[Numéro]],TableauBande[],6,0),"")</f>
        <v/>
      </c>
      <c r="M607" s="28" t="str">
        <f>IFERROR(VLOOKUP(Tableau5[[#This Row],[Numéro]],TableauBande[],7,0),"")</f>
        <v/>
      </c>
      <c r="N607" s="1" t="str">
        <f>IFERROR(VLOOKUP(Tableau5[[#This Row],[Numéro]],Tableau3Bandes[],3,0),"")</f>
        <v>R1</v>
      </c>
      <c r="O607" s="1">
        <f>IFERROR(VLOOKUP(Tableau5[[#This Row],[Numéro]],Tableau3Bandes[],4,0),"")</f>
        <v>1</v>
      </c>
      <c r="P607" s="1">
        <f>IFERROR(VLOOKUP(Tableau5[[#This Row],[Numéro]],Tableau3Bandes[],5,0),"")</f>
        <v>0.27800000000000002</v>
      </c>
      <c r="Q607" s="1">
        <f>IFERROR(VLOOKUP(Tableau5[[#This Row],[Numéro]],Tableau3Bandes[],6,0),"")</f>
        <v>0.23899999999999999</v>
      </c>
      <c r="R607" s="1">
        <f>IFERROR(VLOOKUP(Tableau5[[#This Row],[Numéro]],Tableau3Bandes[],7,0),"")</f>
        <v>2010</v>
      </c>
      <c r="S607" s="28" t="str">
        <f>IFERROR(VLOOKUP(Tableau5[[#This Row],[Numéro]],TableauClass2025[],3,0),"")</f>
        <v/>
      </c>
      <c r="T607" s="27" t="str">
        <f>IFERROR(VLOOKUP(Tableau5[[#This Row],[Numéro]],TableauCadre[],3,0),"")</f>
        <v/>
      </c>
      <c r="U607" s="1" t="str">
        <f>IFERROR(VLOOKUP(Tableau5[[#This Row],[Numéro]],TableauCadre[],4,0),"")</f>
        <v/>
      </c>
      <c r="V607" s="1" t="str">
        <f>IFERROR(VLOOKUP(Tableau5[[#This Row],[Numéro]],TableauCadre[],5,0),"")</f>
        <v/>
      </c>
      <c r="W607" s="1" t="str">
        <f>IFERROR(VLOOKUP(Tableau5[[#This Row],[Numéro]],TableauCadre[],6,0),"")</f>
        <v/>
      </c>
      <c r="X607" s="28" t="str">
        <f>IFERROR(VLOOKUP(Tableau5[[#This Row],[Numéro]],TableauCadre[],7,0),"")</f>
        <v/>
      </c>
    </row>
    <row r="608" spans="1:24" hidden="1" x14ac:dyDescent="0.25">
      <c r="A608" s="1" t="str">
        <f>IF(double!T605=0,"",double!T605)</f>
        <v>125609 D</v>
      </c>
      <c r="B608" s="1" t="str">
        <f>IF(Tableau5[[#This Row],[Numéro]]="","",double!U605)</f>
        <v>KIS GEORGES</v>
      </c>
      <c r="C608" s="23" t="str">
        <f>double!V605</f>
        <v>01041 – COLMAR BILLARD CLUB 71</v>
      </c>
      <c r="D608" s="27" t="str">
        <f>IFERROR(VLOOKUP(Tableau5[[#This Row],[Numéro]],TableauLibre[],3,0),"")</f>
        <v>R3</v>
      </c>
      <c r="E608" s="1">
        <f>IFERROR(VLOOKUP(Tableau5[[#This Row],[Numéro]],TableauLibre[],4,0),"")</f>
        <v>1</v>
      </c>
      <c r="F608" s="1">
        <f>IFERROR(VLOOKUP(Tableau5[[#This Row],[Numéro]],TableauLibre[],5,0),"")</f>
        <v>1.4</v>
      </c>
      <c r="G608" s="1">
        <f>IFERROR(VLOOKUP(Tableau5[[#This Row],[Numéro]],TableauLibre[],6,0),"")</f>
        <v>1.1200000000000001</v>
      </c>
      <c r="H608" s="28">
        <f>IFERROR(VLOOKUP(Tableau5[[#This Row],[Numéro]],TableauLibre[],7,0),"")</f>
        <v>2015</v>
      </c>
      <c r="I608" s="27" t="str">
        <f>IFERROR(VLOOKUP(Tableau5[[#This Row],[Numéro]],TableauBande[],3,0),"")</f>
        <v/>
      </c>
      <c r="J608" s="1" t="str">
        <f>IFERROR(VLOOKUP(Tableau5[[#This Row],[Numéro]],TableauBande[],4,0),"")</f>
        <v/>
      </c>
      <c r="K608" s="1" t="str">
        <f>IFERROR(VLOOKUP(Tableau5[[#This Row],[Numéro]],TableauBande[],5,0),"")</f>
        <v/>
      </c>
      <c r="L608" s="1" t="str">
        <f>IFERROR(VLOOKUP(Tableau5[[#This Row],[Numéro]],TableauBande[],6,0),"")</f>
        <v/>
      </c>
      <c r="M608" s="28" t="str">
        <f>IFERROR(VLOOKUP(Tableau5[[#This Row],[Numéro]],TableauBande[],7,0),"")</f>
        <v/>
      </c>
      <c r="N608" s="1" t="str">
        <f>IFERROR(VLOOKUP(Tableau5[[#This Row],[Numéro]],Tableau3Bandes[],3,0),"")</f>
        <v/>
      </c>
      <c r="O608" s="1" t="str">
        <f>IFERROR(VLOOKUP(Tableau5[[#This Row],[Numéro]],Tableau3Bandes[],4,0),"")</f>
        <v/>
      </c>
      <c r="P608" s="1" t="str">
        <f>IFERROR(VLOOKUP(Tableau5[[#This Row],[Numéro]],Tableau3Bandes[],5,0),"")</f>
        <v/>
      </c>
      <c r="Q608" s="1" t="str">
        <f>IFERROR(VLOOKUP(Tableau5[[#This Row],[Numéro]],Tableau3Bandes[],6,0),"")</f>
        <v/>
      </c>
      <c r="R608" s="1" t="str">
        <f>IFERROR(VLOOKUP(Tableau5[[#This Row],[Numéro]],Tableau3Bandes[],7,0),"")</f>
        <v/>
      </c>
      <c r="S608" s="28" t="str">
        <f>IFERROR(VLOOKUP(Tableau5[[#This Row],[Numéro]],TableauClass2025[],3,0),"")</f>
        <v/>
      </c>
      <c r="T608" s="27" t="str">
        <f>IFERROR(VLOOKUP(Tableau5[[#This Row],[Numéro]],TableauCadre[],3,0),"")</f>
        <v/>
      </c>
      <c r="U608" s="1" t="str">
        <f>IFERROR(VLOOKUP(Tableau5[[#This Row],[Numéro]],TableauCadre[],4,0),"")</f>
        <v/>
      </c>
      <c r="V608" s="1" t="str">
        <f>IFERROR(VLOOKUP(Tableau5[[#This Row],[Numéro]],TableauCadre[],5,0),"")</f>
        <v/>
      </c>
      <c r="W608" s="1" t="str">
        <f>IFERROR(VLOOKUP(Tableau5[[#This Row],[Numéro]],TableauCadre[],6,0),"")</f>
        <v/>
      </c>
      <c r="X608" s="28" t="str">
        <f>IFERROR(VLOOKUP(Tableau5[[#This Row],[Numéro]],TableauCadre[],7,0),"")</f>
        <v/>
      </c>
    </row>
    <row r="609" spans="1:24" x14ac:dyDescent="0.25">
      <c r="A609" s="1" t="str">
        <f>IF(double!T525=0,"",double!T525)</f>
        <v>181358 D</v>
      </c>
      <c r="B609" s="1" t="str">
        <f>IF(Tableau5[[#This Row],[Numéro]]="","",double!U525)</f>
        <v>HOFFART ANDRE</v>
      </c>
      <c r="C609" s="23" t="str">
        <f>double!V525</f>
        <v>11062 – CERCLE DE BILLARD FRANCAIS ST AVOLD</v>
      </c>
      <c r="D609" s="27" t="str">
        <f>IFERROR(VLOOKUP(Tableau5[[#This Row],[Numéro]],TableauLibre[],3,0),"")</f>
        <v xml:space="preserve">R4 </v>
      </c>
      <c r="E609" s="1">
        <f>IFERROR(VLOOKUP(Tableau5[[#This Row],[Numéro]],TableauLibre[],4,0),"")</f>
        <v>1</v>
      </c>
      <c r="F609" s="1">
        <f>IFERROR(VLOOKUP(Tableau5[[#This Row],[Numéro]],TableauLibre[],5,0),"")</f>
        <v>0.55000000000000004</v>
      </c>
      <c r="G609" s="1">
        <f>IFERROR(VLOOKUP(Tableau5[[#This Row],[Numéro]],TableauLibre[],6,0),"")</f>
        <v>0.44</v>
      </c>
      <c r="H609" s="28">
        <f>IFERROR(VLOOKUP(Tableau5[[#This Row],[Numéro]],TableauLibre[],7,0),"")</f>
        <v>2025</v>
      </c>
      <c r="I609" s="27" t="str">
        <f>IFERROR(VLOOKUP(Tableau5[[#This Row],[Numéro]],TableauBande[],3,0),"")</f>
        <v/>
      </c>
      <c r="J609" s="1" t="str">
        <f>IFERROR(VLOOKUP(Tableau5[[#This Row],[Numéro]],TableauBande[],4,0),"")</f>
        <v/>
      </c>
      <c r="K609" s="1" t="str">
        <f>IFERROR(VLOOKUP(Tableau5[[#This Row],[Numéro]],TableauBande[],5,0),"")</f>
        <v/>
      </c>
      <c r="L609" s="1" t="str">
        <f>IFERROR(VLOOKUP(Tableau5[[#This Row],[Numéro]],TableauBande[],6,0),"")</f>
        <v/>
      </c>
      <c r="M609" s="28" t="str">
        <f>IFERROR(VLOOKUP(Tableau5[[#This Row],[Numéro]],TableauBande[],7,0),"")</f>
        <v/>
      </c>
      <c r="N609" s="1" t="str">
        <f>IFERROR(VLOOKUP(Tableau5[[#This Row],[Numéro]],Tableau3Bandes[],3,0),"")</f>
        <v/>
      </c>
      <c r="O609" s="1" t="str">
        <f>IFERROR(VLOOKUP(Tableau5[[#This Row],[Numéro]],Tableau3Bandes[],4,0),"")</f>
        <v/>
      </c>
      <c r="P609" s="1" t="str">
        <f>IFERROR(VLOOKUP(Tableau5[[#This Row],[Numéro]],Tableau3Bandes[],5,0),"")</f>
        <v/>
      </c>
      <c r="Q609" s="1" t="str">
        <f>IFERROR(VLOOKUP(Tableau5[[#This Row],[Numéro]],Tableau3Bandes[],6,0),"")</f>
        <v/>
      </c>
      <c r="R609" s="1" t="str">
        <f>IFERROR(VLOOKUP(Tableau5[[#This Row],[Numéro]],Tableau3Bandes[],7,0),"")</f>
        <v/>
      </c>
      <c r="S609" s="28" t="str">
        <f>IFERROR(VLOOKUP(Tableau5[[#This Row],[Numéro]],TableauClass2025[],3,0),"")</f>
        <v/>
      </c>
      <c r="T609" s="27" t="str">
        <f>IFERROR(VLOOKUP(Tableau5[[#This Row],[Numéro]],TableauCadre[],3,0),"")</f>
        <v/>
      </c>
      <c r="U609" s="1" t="str">
        <f>IFERROR(VLOOKUP(Tableau5[[#This Row],[Numéro]],TableauCadre[],4,0),"")</f>
        <v/>
      </c>
      <c r="V609" s="1" t="str">
        <f>IFERROR(VLOOKUP(Tableau5[[#This Row],[Numéro]],TableauCadre[],5,0),"")</f>
        <v/>
      </c>
      <c r="W609" s="1" t="str">
        <f>IFERROR(VLOOKUP(Tableau5[[#This Row],[Numéro]],TableauCadre[],6,0),"")</f>
        <v/>
      </c>
      <c r="X609" s="28" t="str">
        <f>IFERROR(VLOOKUP(Tableau5[[#This Row],[Numéro]],TableauCadre[],7,0),"")</f>
        <v/>
      </c>
    </row>
    <row r="610" spans="1:24" x14ac:dyDescent="0.25">
      <c r="A610" s="1" t="str">
        <f>IF(double!T538=0,"",double!T538)</f>
        <v>174249 B</v>
      </c>
      <c r="B610" s="1" t="str">
        <f>IF(Tableau5[[#This Row],[Numéro]]="","",double!U538)</f>
        <v>HUPPERT PHILIPPE</v>
      </c>
      <c r="C610" s="23" t="str">
        <f>double!V538</f>
        <v>11013 – BILLARD CLUB METZ</v>
      </c>
      <c r="D610" s="27" t="str">
        <f>IFERROR(VLOOKUP(Tableau5[[#This Row],[Numéro]],TableauLibre[],3,0),"")</f>
        <v>R4</v>
      </c>
      <c r="E610" s="1">
        <f>IFERROR(VLOOKUP(Tableau5[[#This Row],[Numéro]],TableauLibre[],4,0),"")</f>
        <v>1</v>
      </c>
      <c r="F610" s="1">
        <f>IFERROR(VLOOKUP(Tableau5[[#This Row],[Numéro]],TableauLibre[],5,0),"")</f>
        <v>0.52</v>
      </c>
      <c r="G610" s="1">
        <f>IFERROR(VLOOKUP(Tableau5[[#This Row],[Numéro]],TableauLibre[],6,0),"")</f>
        <v>0.41</v>
      </c>
      <c r="H610" s="28">
        <f>IFERROR(VLOOKUP(Tableau5[[#This Row],[Numéro]],TableauLibre[],7,0),"")</f>
        <v>2024</v>
      </c>
      <c r="I610" s="27" t="str">
        <f>IFERROR(VLOOKUP(Tableau5[[#This Row],[Numéro]],TableauBande[],3,0),"")</f>
        <v/>
      </c>
      <c r="J610" s="1" t="str">
        <f>IFERROR(VLOOKUP(Tableau5[[#This Row],[Numéro]],TableauBande[],4,0),"")</f>
        <v/>
      </c>
      <c r="K610" s="1" t="str">
        <f>IFERROR(VLOOKUP(Tableau5[[#This Row],[Numéro]],TableauBande[],5,0),"")</f>
        <v/>
      </c>
      <c r="L610" s="1" t="str">
        <f>IFERROR(VLOOKUP(Tableau5[[#This Row],[Numéro]],TableauBande[],6,0),"")</f>
        <v/>
      </c>
      <c r="M610" s="28" t="str">
        <f>IFERROR(VLOOKUP(Tableau5[[#This Row],[Numéro]],TableauBande[],7,0),"")</f>
        <v/>
      </c>
      <c r="N610" s="1" t="str">
        <f>IFERROR(VLOOKUP(Tableau5[[#This Row],[Numéro]],Tableau3Bandes[],3,0),"")</f>
        <v/>
      </c>
      <c r="O610" s="1" t="str">
        <f>IFERROR(VLOOKUP(Tableau5[[#This Row],[Numéro]],Tableau3Bandes[],4,0),"")</f>
        <v/>
      </c>
      <c r="P610" s="1" t="str">
        <f>IFERROR(VLOOKUP(Tableau5[[#This Row],[Numéro]],Tableau3Bandes[],5,0),"")</f>
        <v/>
      </c>
      <c r="Q610" s="1" t="str">
        <f>IFERROR(VLOOKUP(Tableau5[[#This Row],[Numéro]],Tableau3Bandes[],6,0),"")</f>
        <v/>
      </c>
      <c r="R610" s="1" t="str">
        <f>IFERROR(VLOOKUP(Tableau5[[#This Row],[Numéro]],Tableau3Bandes[],7,0),"")</f>
        <v/>
      </c>
      <c r="S610" s="28" t="str">
        <f>IFERROR(VLOOKUP(Tableau5[[#This Row],[Numéro]],TableauClass2025[],3,0),"")</f>
        <v/>
      </c>
      <c r="T610" s="27" t="str">
        <f>IFERROR(VLOOKUP(Tableau5[[#This Row],[Numéro]],TableauCadre[],3,0),"")</f>
        <v/>
      </c>
      <c r="U610" s="1" t="str">
        <f>IFERROR(VLOOKUP(Tableau5[[#This Row],[Numéro]],TableauCadre[],4,0),"")</f>
        <v/>
      </c>
      <c r="V610" s="1" t="str">
        <f>IFERROR(VLOOKUP(Tableau5[[#This Row],[Numéro]],TableauCadre[],5,0),"")</f>
        <v/>
      </c>
      <c r="W610" s="1" t="str">
        <f>IFERROR(VLOOKUP(Tableau5[[#This Row],[Numéro]],TableauCadre[],6,0),"")</f>
        <v/>
      </c>
      <c r="X610" s="28" t="str">
        <f>IFERROR(VLOOKUP(Tableau5[[#This Row],[Numéro]],TableauCadre[],7,0),"")</f>
        <v/>
      </c>
    </row>
    <row r="611" spans="1:24" hidden="1" x14ac:dyDescent="0.25">
      <c r="A611" s="1" t="str">
        <f>IF(double!T608=0,"",double!T608)</f>
        <v>153992 H</v>
      </c>
      <c r="B611" s="1" t="str">
        <f>IF(Tableau5[[#This Row],[Numéro]]="","",double!U608)</f>
        <v>KLEM DIDIER</v>
      </c>
      <c r="C611" s="23" t="str">
        <f>double!V608</f>
        <v>11022 – ACADEMIE DE BILLARD SAINT-MAX / NANCY</v>
      </c>
      <c r="D611" s="27" t="str">
        <f>IFERROR(VLOOKUP(Tableau5[[#This Row],[Numéro]],TableauLibre[],3,0),"")</f>
        <v>R2</v>
      </c>
      <c r="E611" s="1">
        <f>IFERROR(VLOOKUP(Tableau5[[#This Row],[Numéro]],TableauLibre[],4,0),"")</f>
        <v>1</v>
      </c>
      <c r="F611" s="1">
        <f>IFERROR(VLOOKUP(Tableau5[[#This Row],[Numéro]],TableauLibre[],5,0),"")</f>
        <v>2.2999999999999998</v>
      </c>
      <c r="G611" s="1">
        <f>IFERROR(VLOOKUP(Tableau5[[#This Row],[Numéro]],TableauLibre[],6,0),"")</f>
        <v>1.84</v>
      </c>
      <c r="H611" s="28">
        <f>IFERROR(VLOOKUP(Tableau5[[#This Row],[Numéro]],TableauLibre[],7,0),"")</f>
        <v>2024</v>
      </c>
      <c r="I611" s="27" t="str">
        <f>IFERROR(VLOOKUP(Tableau5[[#This Row],[Numéro]],TableauBande[],3,0),"")</f>
        <v/>
      </c>
      <c r="J611" s="1" t="str">
        <f>IFERROR(VLOOKUP(Tableau5[[#This Row],[Numéro]],TableauBande[],4,0),"")</f>
        <v/>
      </c>
      <c r="K611" s="1" t="str">
        <f>IFERROR(VLOOKUP(Tableau5[[#This Row],[Numéro]],TableauBande[],5,0),"")</f>
        <v/>
      </c>
      <c r="L611" s="1" t="str">
        <f>IFERROR(VLOOKUP(Tableau5[[#This Row],[Numéro]],TableauBande[],6,0),"")</f>
        <v/>
      </c>
      <c r="M611" s="28" t="str">
        <f>IFERROR(VLOOKUP(Tableau5[[#This Row],[Numéro]],TableauBande[],7,0),"")</f>
        <v/>
      </c>
      <c r="N611" s="1" t="str">
        <f>IFERROR(VLOOKUP(Tableau5[[#This Row],[Numéro]],Tableau3Bandes[],3,0),"")</f>
        <v/>
      </c>
      <c r="O611" s="1" t="str">
        <f>IFERROR(VLOOKUP(Tableau5[[#This Row],[Numéro]],Tableau3Bandes[],4,0),"")</f>
        <v/>
      </c>
      <c r="P611" s="1" t="str">
        <f>IFERROR(VLOOKUP(Tableau5[[#This Row],[Numéro]],Tableau3Bandes[],5,0),"")</f>
        <v/>
      </c>
      <c r="Q611" s="1" t="str">
        <f>IFERROR(VLOOKUP(Tableau5[[#This Row],[Numéro]],Tableau3Bandes[],6,0),"")</f>
        <v/>
      </c>
      <c r="R611" s="1" t="str">
        <f>IFERROR(VLOOKUP(Tableau5[[#This Row],[Numéro]],Tableau3Bandes[],7,0),"")</f>
        <v/>
      </c>
      <c r="S611" s="28" t="str">
        <f>IFERROR(VLOOKUP(Tableau5[[#This Row],[Numéro]],TableauClass2025[],3,0),"")</f>
        <v/>
      </c>
      <c r="T611" s="27" t="str">
        <f>IFERROR(VLOOKUP(Tableau5[[#This Row],[Numéro]],TableauCadre[],3,0),"")</f>
        <v/>
      </c>
      <c r="U611" s="1" t="str">
        <f>IFERROR(VLOOKUP(Tableau5[[#This Row],[Numéro]],TableauCadre[],4,0),"")</f>
        <v/>
      </c>
      <c r="V611" s="1" t="str">
        <f>IFERROR(VLOOKUP(Tableau5[[#This Row],[Numéro]],TableauCadre[],5,0),"")</f>
        <v/>
      </c>
      <c r="W611" s="1" t="str">
        <f>IFERROR(VLOOKUP(Tableau5[[#This Row],[Numéro]],TableauCadre[],6,0),"")</f>
        <v/>
      </c>
      <c r="X611" s="28" t="str">
        <f>IFERROR(VLOOKUP(Tableau5[[#This Row],[Numéro]],TableauCadre[],7,0),"")</f>
        <v/>
      </c>
    </row>
    <row r="612" spans="1:24" hidden="1" x14ac:dyDescent="0.25">
      <c r="A612" s="1" t="str">
        <f>IF(double!T609=0,"",double!T609)</f>
        <v>164850 K</v>
      </c>
      <c r="B612" s="1" t="str">
        <f>IF(Tableau5[[#This Row],[Numéro]]="","",double!U609)</f>
        <v>KNIBBE ALBERT</v>
      </c>
      <c r="C612" s="23" t="str">
        <f>double!V609</f>
        <v>05043 – ACAD. TAPIS VERT DE REIMS</v>
      </c>
      <c r="D612" s="27" t="str">
        <f>IFERROR(VLOOKUP(Tableau5[[#This Row],[Numéro]],TableauLibre[],3,0),"")</f>
        <v>R3</v>
      </c>
      <c r="E612" s="1">
        <f>IFERROR(VLOOKUP(Tableau5[[#This Row],[Numéro]],TableauLibre[],4,0),"")</f>
        <v>1</v>
      </c>
      <c r="F612" s="1">
        <f>IFERROR(VLOOKUP(Tableau5[[#This Row],[Numéro]],TableauLibre[],5,0),"")</f>
        <v>1.49</v>
      </c>
      <c r="G612" s="1">
        <f>IFERROR(VLOOKUP(Tableau5[[#This Row],[Numéro]],TableauLibre[],6,0),"")</f>
        <v>1.19</v>
      </c>
      <c r="H612" s="28">
        <f>IFERROR(VLOOKUP(Tableau5[[#This Row],[Numéro]],TableauLibre[],7,0),"")</f>
        <v>2024</v>
      </c>
      <c r="I612" s="27" t="str">
        <f>IFERROR(VLOOKUP(Tableau5[[#This Row],[Numéro]],TableauBande[],3,0),"")</f>
        <v/>
      </c>
      <c r="J612" s="1" t="str">
        <f>IFERROR(VLOOKUP(Tableau5[[#This Row],[Numéro]],TableauBande[],4,0),"")</f>
        <v/>
      </c>
      <c r="K612" s="1" t="str">
        <f>IFERROR(VLOOKUP(Tableau5[[#This Row],[Numéro]],TableauBande[],5,0),"")</f>
        <v/>
      </c>
      <c r="L612" s="1" t="str">
        <f>IFERROR(VLOOKUP(Tableau5[[#This Row],[Numéro]],TableauBande[],6,0),"")</f>
        <v/>
      </c>
      <c r="M612" s="28" t="str">
        <f>IFERROR(VLOOKUP(Tableau5[[#This Row],[Numéro]],TableauBande[],7,0),"")</f>
        <v/>
      </c>
      <c r="N612" s="1" t="str">
        <f>IFERROR(VLOOKUP(Tableau5[[#This Row],[Numéro]],Tableau3Bandes[],3,0),"")</f>
        <v>R2</v>
      </c>
      <c r="O612" s="1">
        <f>IFERROR(VLOOKUP(Tableau5[[#This Row],[Numéro]],Tableau3Bandes[],4,0),"")</f>
        <v>1</v>
      </c>
      <c r="P612" s="1">
        <f>IFERROR(VLOOKUP(Tableau5[[#This Row],[Numéro]],Tableau3Bandes[],5,0),"")</f>
        <v>0.18</v>
      </c>
      <c r="Q612" s="1">
        <f>IFERROR(VLOOKUP(Tableau5[[#This Row],[Numéro]],Tableau3Bandes[],6,0),"")</f>
        <v>0.155</v>
      </c>
      <c r="R612" s="1">
        <f>IFERROR(VLOOKUP(Tableau5[[#This Row],[Numéro]],Tableau3Bandes[],7,0),"")</f>
        <v>2020</v>
      </c>
      <c r="S612" s="28" t="str">
        <f>IFERROR(VLOOKUP(Tableau5[[#This Row],[Numéro]],TableauClass2025[],3,0),"")</f>
        <v/>
      </c>
      <c r="T612" s="27" t="str">
        <f>IFERROR(VLOOKUP(Tableau5[[#This Row],[Numéro]],TableauCadre[],3,0),"")</f>
        <v/>
      </c>
      <c r="U612" s="1" t="str">
        <f>IFERROR(VLOOKUP(Tableau5[[#This Row],[Numéro]],TableauCadre[],4,0),"")</f>
        <v/>
      </c>
      <c r="V612" s="1" t="str">
        <f>IFERROR(VLOOKUP(Tableau5[[#This Row],[Numéro]],TableauCadre[],5,0),"")</f>
        <v/>
      </c>
      <c r="W612" s="1" t="str">
        <f>IFERROR(VLOOKUP(Tableau5[[#This Row],[Numéro]],TableauCadre[],6,0),"")</f>
        <v/>
      </c>
      <c r="X612" s="28" t="str">
        <f>IFERROR(VLOOKUP(Tableau5[[#This Row],[Numéro]],TableauCadre[],7,0),"")</f>
        <v/>
      </c>
    </row>
    <row r="613" spans="1:24" hidden="1" x14ac:dyDescent="0.25">
      <c r="A613" s="1" t="str">
        <f>IF(double!T610=0,"",double!T610)</f>
        <v>160469 Y</v>
      </c>
      <c r="B613" s="1" t="str">
        <f>IF(Tableau5[[#This Row],[Numéro]]="","",double!U610)</f>
        <v>KOCIEMBA JEAN MICHEL</v>
      </c>
      <c r="C613" s="23" t="str">
        <f>double!V610</f>
        <v>11027 – ASS. SPORT. LAXOVIENNE DE BILLARD</v>
      </c>
      <c r="D613" s="27" t="str">
        <f>IFERROR(VLOOKUP(Tableau5[[#This Row],[Numéro]],TableauLibre[],3,0),"")</f>
        <v>R4</v>
      </c>
      <c r="E613" s="1">
        <f>IFERROR(VLOOKUP(Tableau5[[#This Row],[Numéro]],TableauLibre[],4,0),"")</f>
        <v>1</v>
      </c>
      <c r="F613" s="1">
        <f>IFERROR(VLOOKUP(Tableau5[[#This Row],[Numéro]],TableauLibre[],5,0),"")</f>
        <v>0.67</v>
      </c>
      <c r="G613" s="1">
        <f>IFERROR(VLOOKUP(Tableau5[[#This Row],[Numéro]],TableauLibre[],6,0),"")</f>
        <v>0.54</v>
      </c>
      <c r="H613" s="28">
        <f>IFERROR(VLOOKUP(Tableau5[[#This Row],[Numéro]],TableauLibre[],7,0),"")</f>
        <v>2019</v>
      </c>
      <c r="I613" s="27" t="str">
        <f>IFERROR(VLOOKUP(Tableau5[[#This Row],[Numéro]],TableauBande[],3,0),"")</f>
        <v/>
      </c>
      <c r="J613" s="1" t="str">
        <f>IFERROR(VLOOKUP(Tableau5[[#This Row],[Numéro]],TableauBande[],4,0),"")</f>
        <v/>
      </c>
      <c r="K613" s="1" t="str">
        <f>IFERROR(VLOOKUP(Tableau5[[#This Row],[Numéro]],TableauBande[],5,0),"")</f>
        <v/>
      </c>
      <c r="L613" s="1" t="str">
        <f>IFERROR(VLOOKUP(Tableau5[[#This Row],[Numéro]],TableauBande[],6,0),"")</f>
        <v/>
      </c>
      <c r="M613" s="28" t="str">
        <f>IFERROR(VLOOKUP(Tableau5[[#This Row],[Numéro]],TableauBande[],7,0),"")</f>
        <v/>
      </c>
      <c r="N613" s="1" t="str">
        <f>IFERROR(VLOOKUP(Tableau5[[#This Row],[Numéro]],Tableau3Bandes[],3,0),"")</f>
        <v/>
      </c>
      <c r="O613" s="1" t="str">
        <f>IFERROR(VLOOKUP(Tableau5[[#This Row],[Numéro]],Tableau3Bandes[],4,0),"")</f>
        <v/>
      </c>
      <c r="P613" s="1" t="str">
        <f>IFERROR(VLOOKUP(Tableau5[[#This Row],[Numéro]],Tableau3Bandes[],5,0),"")</f>
        <v/>
      </c>
      <c r="Q613" s="1" t="str">
        <f>IFERROR(VLOOKUP(Tableau5[[#This Row],[Numéro]],Tableau3Bandes[],6,0),"")</f>
        <v/>
      </c>
      <c r="R613" s="1" t="str">
        <f>IFERROR(VLOOKUP(Tableau5[[#This Row],[Numéro]],Tableau3Bandes[],7,0),"")</f>
        <v/>
      </c>
      <c r="S613" s="28" t="str">
        <f>IFERROR(VLOOKUP(Tableau5[[#This Row],[Numéro]],TableauClass2025[],3,0),"")</f>
        <v/>
      </c>
      <c r="T613" s="27" t="str">
        <f>IFERROR(VLOOKUP(Tableau5[[#This Row],[Numéro]],TableauCadre[],3,0),"")</f>
        <v/>
      </c>
      <c r="U613" s="1" t="str">
        <f>IFERROR(VLOOKUP(Tableau5[[#This Row],[Numéro]],TableauCadre[],4,0),"")</f>
        <v/>
      </c>
      <c r="V613" s="1" t="str">
        <f>IFERROR(VLOOKUP(Tableau5[[#This Row],[Numéro]],TableauCadre[],5,0),"")</f>
        <v/>
      </c>
      <c r="W613" s="1" t="str">
        <f>IFERROR(VLOOKUP(Tableau5[[#This Row],[Numéro]],TableauCadre[],6,0),"")</f>
        <v/>
      </c>
      <c r="X613" s="28" t="str">
        <f>IFERROR(VLOOKUP(Tableau5[[#This Row],[Numéro]],TableauCadre[],7,0),"")</f>
        <v/>
      </c>
    </row>
    <row r="614" spans="1:24" hidden="1" x14ac:dyDescent="0.25">
      <c r="A614" s="1" t="str">
        <f>IF(double!T611=0,"",double!T611)</f>
        <v>010281 L</v>
      </c>
      <c r="B614" s="1" t="str">
        <f>IF(Tableau5[[#This Row],[Numéro]]="","",double!U611)</f>
        <v>KOEBERLE CHRISTOPHE</v>
      </c>
      <c r="C614" s="23" t="str">
        <f>double!V611</f>
        <v>01010 – B.C. LINGOLSHEIM</v>
      </c>
      <c r="D614" s="27" t="str">
        <f>IFERROR(VLOOKUP(Tableau5[[#This Row],[Numéro]],TableauLibre[],3,0),"")</f>
        <v>R3</v>
      </c>
      <c r="E614" s="1">
        <f>IFERROR(VLOOKUP(Tableau5[[#This Row],[Numéro]],TableauLibre[],4,0),"")</f>
        <v>1</v>
      </c>
      <c r="F614" s="1">
        <f>IFERROR(VLOOKUP(Tableau5[[#This Row],[Numéro]],TableauLibre[],5,0),"")</f>
        <v>1.63</v>
      </c>
      <c r="G614" s="1">
        <f>IFERROR(VLOOKUP(Tableau5[[#This Row],[Numéro]],TableauLibre[],6,0),"")</f>
        <v>1.3</v>
      </c>
      <c r="H614" s="28">
        <f>IFERROR(VLOOKUP(Tableau5[[#This Row],[Numéro]],TableauLibre[],7,0),"")</f>
        <v>2025</v>
      </c>
      <c r="I614" s="27" t="str">
        <f>IFERROR(VLOOKUP(Tableau5[[#This Row],[Numéro]],TableauBande[],3,0),"")</f>
        <v xml:space="preserve">R2 </v>
      </c>
      <c r="J614" s="1">
        <f>IFERROR(VLOOKUP(Tableau5[[#This Row],[Numéro]],TableauBande[],4,0),"")</f>
        <v>1</v>
      </c>
      <c r="K614" s="1">
        <f>IFERROR(VLOOKUP(Tableau5[[#This Row],[Numéro]],TableauBande[],5,0),"")</f>
        <v>0.88</v>
      </c>
      <c r="L614" s="1">
        <f>IFERROR(VLOOKUP(Tableau5[[#This Row],[Numéro]],TableauBande[],6,0),"")</f>
        <v>0.78</v>
      </c>
      <c r="M614" s="28">
        <f>IFERROR(VLOOKUP(Tableau5[[#This Row],[Numéro]],TableauBande[],7,0),"")</f>
        <v>2025</v>
      </c>
      <c r="N614" s="1" t="str">
        <f>IFERROR(VLOOKUP(Tableau5[[#This Row],[Numéro]],Tableau3Bandes[],3,0),"")</f>
        <v>R1</v>
      </c>
      <c r="O614" s="1">
        <f>IFERROR(VLOOKUP(Tableau5[[#This Row],[Numéro]],Tableau3Bandes[],4,0),"")</f>
        <v>1</v>
      </c>
      <c r="P614" s="1">
        <f>IFERROR(VLOOKUP(Tableau5[[#This Row],[Numéro]],Tableau3Bandes[],5,0),"")</f>
        <v>0.33300000000000002</v>
      </c>
      <c r="Q614" s="1">
        <f>IFERROR(VLOOKUP(Tableau5[[#This Row],[Numéro]],Tableau3Bandes[],6,0),"")</f>
        <v>0.28599999999999998</v>
      </c>
      <c r="R614" s="1">
        <f>IFERROR(VLOOKUP(Tableau5[[#This Row],[Numéro]],Tableau3Bandes[],7,0),"")</f>
        <v>2025</v>
      </c>
      <c r="S614" s="28">
        <f>IFERROR(VLOOKUP(Tableau5[[#This Row],[Numéro]],TableauClass2025[],3,0),"")</f>
        <v>228</v>
      </c>
      <c r="T614" s="27" t="str">
        <f>IFERROR(VLOOKUP(Tableau5[[#This Row],[Numéro]],TableauCadre[],3,0),"")</f>
        <v/>
      </c>
      <c r="U614" s="1" t="str">
        <f>IFERROR(VLOOKUP(Tableau5[[#This Row],[Numéro]],TableauCadre[],4,0),"")</f>
        <v/>
      </c>
      <c r="V614" s="1" t="str">
        <f>IFERROR(VLOOKUP(Tableau5[[#This Row],[Numéro]],TableauCadre[],5,0),"")</f>
        <v/>
      </c>
      <c r="W614" s="1" t="str">
        <f>IFERROR(VLOOKUP(Tableau5[[#This Row],[Numéro]],TableauCadre[],6,0),"")</f>
        <v/>
      </c>
      <c r="X614" s="28" t="str">
        <f>IFERROR(VLOOKUP(Tableau5[[#This Row],[Numéro]],TableauCadre[],7,0),"")</f>
        <v/>
      </c>
    </row>
    <row r="615" spans="1:24" hidden="1" x14ac:dyDescent="0.25">
      <c r="A615" s="1" t="str">
        <f>IF(double!T612=0,"",double!T612)</f>
        <v>010076 O</v>
      </c>
      <c r="B615" s="1" t="str">
        <f>IF(Tableau5[[#This Row],[Numéro]]="","",double!U612)</f>
        <v>KOEBERLE FREDERIC</v>
      </c>
      <c r="C615" s="23" t="str">
        <f>double!V612</f>
        <v>01020 – B.C. 1947 SELESTAT</v>
      </c>
      <c r="D615" s="27" t="str">
        <f>IFERROR(VLOOKUP(Tableau5[[#This Row],[Numéro]],TableauLibre[],3,0),"")</f>
        <v>R2</v>
      </c>
      <c r="E615" s="1">
        <f>IFERROR(VLOOKUP(Tableau5[[#This Row],[Numéro]],TableauLibre[],4,0),"")</f>
        <v>1</v>
      </c>
      <c r="F615" s="1">
        <f>IFERROR(VLOOKUP(Tableau5[[#This Row],[Numéro]],TableauLibre[],5,0),"")</f>
        <v>2.99</v>
      </c>
      <c r="G615" s="1">
        <f>IFERROR(VLOOKUP(Tableau5[[#This Row],[Numéro]],TableauLibre[],6,0),"")</f>
        <v>2.39</v>
      </c>
      <c r="H615" s="28">
        <f>IFERROR(VLOOKUP(Tableau5[[#This Row],[Numéro]],TableauLibre[],7,0),"")</f>
        <v>2009</v>
      </c>
      <c r="I615" s="27" t="str">
        <f>IFERROR(VLOOKUP(Tableau5[[#This Row],[Numéro]],TableauBande[],3,0),"")</f>
        <v>R1</v>
      </c>
      <c r="J615" s="1">
        <f>IFERROR(VLOOKUP(Tableau5[[#This Row],[Numéro]],TableauBande[],4,0),"")</f>
        <v>1</v>
      </c>
      <c r="K615" s="1">
        <f>IFERROR(VLOOKUP(Tableau5[[#This Row],[Numéro]],TableauBande[],5,0),"")</f>
        <v>1.34</v>
      </c>
      <c r="L615" s="1">
        <f>IFERROR(VLOOKUP(Tableau5[[#This Row],[Numéro]],TableauBande[],6,0),"")</f>
        <v>1.19</v>
      </c>
      <c r="M615" s="28">
        <f>IFERROR(VLOOKUP(Tableau5[[#This Row],[Numéro]],TableauBande[],7,0),"")</f>
        <v>2008</v>
      </c>
      <c r="N615" s="1" t="str">
        <f>IFERROR(VLOOKUP(Tableau5[[#This Row],[Numéro]],Tableau3Bandes[],3,0),"")</f>
        <v xml:space="preserve">R1 </v>
      </c>
      <c r="O615" s="1">
        <f>IFERROR(VLOOKUP(Tableau5[[#This Row],[Numéro]],Tableau3Bandes[],4,0),"")</f>
        <v>1</v>
      </c>
      <c r="P615" s="1">
        <f>IFERROR(VLOOKUP(Tableau5[[#This Row],[Numéro]],Tableau3Bandes[],5,0),"")</f>
        <v>0.27700000000000002</v>
      </c>
      <c r="Q615" s="1">
        <f>IFERROR(VLOOKUP(Tableau5[[#This Row],[Numéro]],Tableau3Bandes[],6,0),"")</f>
        <v>0.23799999999999999</v>
      </c>
      <c r="R615" s="1">
        <f>IFERROR(VLOOKUP(Tableau5[[#This Row],[Numéro]],Tableau3Bandes[],7,0),"")</f>
        <v>2011</v>
      </c>
      <c r="S615" s="28" t="str">
        <f>IFERROR(VLOOKUP(Tableau5[[#This Row],[Numéro]],TableauClass2025[],3,0),"")</f>
        <v/>
      </c>
      <c r="T615" s="27" t="str">
        <f>IFERROR(VLOOKUP(Tableau5[[#This Row],[Numéro]],TableauCadre[],3,0),"")</f>
        <v/>
      </c>
      <c r="U615" s="1" t="str">
        <f>IFERROR(VLOOKUP(Tableau5[[#This Row],[Numéro]],TableauCadre[],4,0),"")</f>
        <v/>
      </c>
      <c r="V615" s="1" t="str">
        <f>IFERROR(VLOOKUP(Tableau5[[#This Row],[Numéro]],TableauCadre[],5,0),"")</f>
        <v/>
      </c>
      <c r="W615" s="1" t="str">
        <f>IFERROR(VLOOKUP(Tableau5[[#This Row],[Numéro]],TableauCadre[],6,0),"")</f>
        <v/>
      </c>
      <c r="X615" s="28" t="str">
        <f>IFERROR(VLOOKUP(Tableau5[[#This Row],[Numéro]],TableauCadre[],7,0),"")</f>
        <v/>
      </c>
    </row>
    <row r="616" spans="1:24" x14ac:dyDescent="0.25">
      <c r="A616" s="1" t="str">
        <f>IF(double!T543=0,"",double!T543)</f>
        <v>115448 I</v>
      </c>
      <c r="B616" s="1" t="str">
        <f>IF(Tableau5[[#This Row],[Numéro]]="","",double!U543)</f>
        <v>IANOTTO JOELLE</v>
      </c>
      <c r="C616" s="23" t="str">
        <f>double!V543</f>
        <v>11017 – BILLARD CLUB MOYEUVRE</v>
      </c>
      <c r="D616" s="27" t="str">
        <f>IFERROR(VLOOKUP(Tableau5[[#This Row],[Numéro]],TableauLibre[],3,0),"")</f>
        <v>R4</v>
      </c>
      <c r="E616" s="1">
        <f>IFERROR(VLOOKUP(Tableau5[[#This Row],[Numéro]],TableauLibre[],4,0),"")</f>
        <v>1</v>
      </c>
      <c r="F616" s="1">
        <f>IFERROR(VLOOKUP(Tableau5[[#This Row],[Numéro]],TableauLibre[],5,0),"")</f>
        <v>0.95</v>
      </c>
      <c r="G616" s="1">
        <f>IFERROR(VLOOKUP(Tableau5[[#This Row],[Numéro]],TableauLibre[],6,0),"")</f>
        <v>0.76</v>
      </c>
      <c r="H616" s="28">
        <f>IFERROR(VLOOKUP(Tableau5[[#This Row],[Numéro]],TableauLibre[],7,0),"")</f>
        <v>2020</v>
      </c>
      <c r="I616" s="27" t="str">
        <f>IFERROR(VLOOKUP(Tableau5[[#This Row],[Numéro]],TableauBande[],3,0),"")</f>
        <v/>
      </c>
      <c r="J616" s="1" t="str">
        <f>IFERROR(VLOOKUP(Tableau5[[#This Row],[Numéro]],TableauBande[],4,0),"")</f>
        <v/>
      </c>
      <c r="K616" s="1" t="str">
        <f>IFERROR(VLOOKUP(Tableau5[[#This Row],[Numéro]],TableauBande[],5,0),"")</f>
        <v/>
      </c>
      <c r="L616" s="1" t="str">
        <f>IFERROR(VLOOKUP(Tableau5[[#This Row],[Numéro]],TableauBande[],6,0),"")</f>
        <v/>
      </c>
      <c r="M616" s="28" t="str">
        <f>IFERROR(VLOOKUP(Tableau5[[#This Row],[Numéro]],TableauBande[],7,0),"")</f>
        <v/>
      </c>
      <c r="N616" s="1" t="str">
        <f>IFERROR(VLOOKUP(Tableau5[[#This Row],[Numéro]],Tableau3Bandes[],3,0),"")</f>
        <v/>
      </c>
      <c r="O616" s="1" t="str">
        <f>IFERROR(VLOOKUP(Tableau5[[#This Row],[Numéro]],Tableau3Bandes[],4,0),"")</f>
        <v/>
      </c>
      <c r="P616" s="1" t="str">
        <f>IFERROR(VLOOKUP(Tableau5[[#This Row],[Numéro]],Tableau3Bandes[],5,0),"")</f>
        <v/>
      </c>
      <c r="Q616" s="1" t="str">
        <f>IFERROR(VLOOKUP(Tableau5[[#This Row],[Numéro]],Tableau3Bandes[],6,0),"")</f>
        <v/>
      </c>
      <c r="R616" s="1" t="str">
        <f>IFERROR(VLOOKUP(Tableau5[[#This Row],[Numéro]],Tableau3Bandes[],7,0),"")</f>
        <v/>
      </c>
      <c r="S616" s="28" t="str">
        <f>IFERROR(VLOOKUP(Tableau5[[#This Row],[Numéro]],TableauClass2025[],3,0),"")</f>
        <v/>
      </c>
      <c r="T616" s="27" t="str">
        <f>IFERROR(VLOOKUP(Tableau5[[#This Row],[Numéro]],TableauCadre[],3,0),"")</f>
        <v/>
      </c>
      <c r="U616" s="1" t="str">
        <f>IFERROR(VLOOKUP(Tableau5[[#This Row],[Numéro]],TableauCadre[],4,0),"")</f>
        <v/>
      </c>
      <c r="V616" s="1" t="str">
        <f>IFERROR(VLOOKUP(Tableau5[[#This Row],[Numéro]],TableauCadre[],5,0),"")</f>
        <v/>
      </c>
      <c r="W616" s="1" t="str">
        <f>IFERROR(VLOOKUP(Tableau5[[#This Row],[Numéro]],TableauCadre[],6,0),"")</f>
        <v/>
      </c>
      <c r="X616" s="28" t="str">
        <f>IFERROR(VLOOKUP(Tableau5[[#This Row],[Numéro]],TableauCadre[],7,0),"")</f>
        <v/>
      </c>
    </row>
    <row r="617" spans="1:24" hidden="1" x14ac:dyDescent="0.25">
      <c r="A617" s="1" t="str">
        <f>IF(double!T614=0,"",double!T614)</f>
        <v>131605 T</v>
      </c>
      <c r="B617" s="1" t="str">
        <f>IF(Tableau5[[#This Row],[Numéro]]="","",double!U614)</f>
        <v>KOPFF DANIEL</v>
      </c>
      <c r="C617" s="23" t="str">
        <f>double!V614</f>
        <v>01031 – B.C. ERSTEIN</v>
      </c>
      <c r="D617" s="27" t="str">
        <f>IFERROR(VLOOKUP(Tableau5[[#This Row],[Numéro]],TableauLibre[],3,0),"")</f>
        <v>R3</v>
      </c>
      <c r="E617" s="1">
        <f>IFERROR(VLOOKUP(Tableau5[[#This Row],[Numéro]],TableauLibre[],4,0),"")</f>
        <v>1</v>
      </c>
      <c r="F617" s="1">
        <f>IFERROR(VLOOKUP(Tableau5[[#This Row],[Numéro]],TableauLibre[],5,0),"")</f>
        <v>1.44</v>
      </c>
      <c r="G617" s="1">
        <f>IFERROR(VLOOKUP(Tableau5[[#This Row],[Numéro]],TableauLibre[],6,0),"")</f>
        <v>1.1499999999999999</v>
      </c>
      <c r="H617" s="28">
        <f>IFERROR(VLOOKUP(Tableau5[[#This Row],[Numéro]],TableauLibre[],7,0),"")</f>
        <v>2025</v>
      </c>
      <c r="I617" s="27" t="str">
        <f>IFERROR(VLOOKUP(Tableau5[[#This Row],[Numéro]],TableauBande[],3,0),"")</f>
        <v/>
      </c>
      <c r="J617" s="1" t="str">
        <f>IFERROR(VLOOKUP(Tableau5[[#This Row],[Numéro]],TableauBande[],4,0),"")</f>
        <v/>
      </c>
      <c r="K617" s="1" t="str">
        <f>IFERROR(VLOOKUP(Tableau5[[#This Row],[Numéro]],TableauBande[],5,0),"")</f>
        <v/>
      </c>
      <c r="L617" s="1" t="str">
        <f>IFERROR(VLOOKUP(Tableau5[[#This Row],[Numéro]],TableauBande[],6,0),"")</f>
        <v/>
      </c>
      <c r="M617" s="28" t="str">
        <f>IFERROR(VLOOKUP(Tableau5[[#This Row],[Numéro]],TableauBande[],7,0),"")</f>
        <v/>
      </c>
      <c r="N617" s="1" t="str">
        <f>IFERROR(VLOOKUP(Tableau5[[#This Row],[Numéro]],Tableau3Bandes[],3,0),"")</f>
        <v/>
      </c>
      <c r="O617" s="1" t="str">
        <f>IFERROR(VLOOKUP(Tableau5[[#This Row],[Numéro]],Tableau3Bandes[],4,0),"")</f>
        <v/>
      </c>
      <c r="P617" s="1" t="str">
        <f>IFERROR(VLOOKUP(Tableau5[[#This Row],[Numéro]],Tableau3Bandes[],5,0),"")</f>
        <v/>
      </c>
      <c r="Q617" s="1" t="str">
        <f>IFERROR(VLOOKUP(Tableau5[[#This Row],[Numéro]],Tableau3Bandes[],6,0),"")</f>
        <v/>
      </c>
      <c r="R617" s="1" t="str">
        <f>IFERROR(VLOOKUP(Tableau5[[#This Row],[Numéro]],Tableau3Bandes[],7,0),"")</f>
        <v/>
      </c>
      <c r="S617" s="28" t="str">
        <f>IFERROR(VLOOKUP(Tableau5[[#This Row],[Numéro]],TableauClass2025[],3,0),"")</f>
        <v/>
      </c>
      <c r="T617" s="27" t="str">
        <f>IFERROR(VLOOKUP(Tableau5[[#This Row],[Numéro]],TableauCadre[],3,0),"")</f>
        <v/>
      </c>
      <c r="U617" s="1" t="str">
        <f>IFERROR(VLOOKUP(Tableau5[[#This Row],[Numéro]],TableauCadre[],4,0),"")</f>
        <v/>
      </c>
      <c r="V617" s="1" t="str">
        <f>IFERROR(VLOOKUP(Tableau5[[#This Row],[Numéro]],TableauCadre[],5,0),"")</f>
        <v/>
      </c>
      <c r="W617" s="1" t="str">
        <f>IFERROR(VLOOKUP(Tableau5[[#This Row],[Numéro]],TableauCadre[],6,0),"")</f>
        <v/>
      </c>
      <c r="X617" s="28" t="str">
        <f>IFERROR(VLOOKUP(Tableau5[[#This Row],[Numéro]],TableauCadre[],7,0),"")</f>
        <v/>
      </c>
    </row>
    <row r="618" spans="1:24" x14ac:dyDescent="0.25">
      <c r="A618" s="1" t="str">
        <f>IF(double!T547=0,"",double!T547)</f>
        <v>014776 I</v>
      </c>
      <c r="B618" s="1" t="str">
        <f>IF(Tableau5[[#This Row],[Numéro]]="","",double!U547)</f>
        <v>ILTIS FRANCOIS</v>
      </c>
      <c r="C618" s="23" t="str">
        <f>double!V547</f>
        <v>11005 – E.S. HAGONDANGE</v>
      </c>
      <c r="D618" s="27" t="str">
        <f>IFERROR(VLOOKUP(Tableau5[[#This Row],[Numéro]],TableauLibre[],3,0),"")</f>
        <v xml:space="preserve">R3 </v>
      </c>
      <c r="E618" s="1">
        <f>IFERROR(VLOOKUP(Tableau5[[#This Row],[Numéro]],TableauLibre[],4,0),"")</f>
        <v>1</v>
      </c>
      <c r="F618" s="1">
        <f>IFERROR(VLOOKUP(Tableau5[[#This Row],[Numéro]],TableauLibre[],5,0),"")</f>
        <v>2.0299999999999998</v>
      </c>
      <c r="G618" s="1">
        <f>IFERROR(VLOOKUP(Tableau5[[#This Row],[Numéro]],TableauLibre[],6,0),"")</f>
        <v>1.62</v>
      </c>
      <c r="H618" s="28">
        <f>IFERROR(VLOOKUP(Tableau5[[#This Row],[Numéro]],TableauLibre[],7,0),"")</f>
        <v>2016</v>
      </c>
      <c r="I618" s="27" t="str">
        <f>IFERROR(VLOOKUP(Tableau5[[#This Row],[Numéro]],TableauBande[],3,0),"")</f>
        <v/>
      </c>
      <c r="J618" s="1" t="str">
        <f>IFERROR(VLOOKUP(Tableau5[[#This Row],[Numéro]],TableauBande[],4,0),"")</f>
        <v/>
      </c>
      <c r="K618" s="1" t="str">
        <f>IFERROR(VLOOKUP(Tableau5[[#This Row],[Numéro]],TableauBande[],5,0),"")</f>
        <v/>
      </c>
      <c r="L618" s="1" t="str">
        <f>IFERROR(VLOOKUP(Tableau5[[#This Row],[Numéro]],TableauBande[],6,0),"")</f>
        <v/>
      </c>
      <c r="M618" s="28" t="str">
        <f>IFERROR(VLOOKUP(Tableau5[[#This Row],[Numéro]],TableauBande[],7,0),"")</f>
        <v/>
      </c>
      <c r="N618" s="1" t="str">
        <f>IFERROR(VLOOKUP(Tableau5[[#This Row],[Numéro]],Tableau3Bandes[],3,0),"")</f>
        <v>N3</v>
      </c>
      <c r="O618" s="1">
        <f>IFERROR(VLOOKUP(Tableau5[[#This Row],[Numéro]],Tableau3Bandes[],4,0),"")</f>
        <v>1</v>
      </c>
      <c r="P618" s="1">
        <f>IFERROR(VLOOKUP(Tableau5[[#This Row],[Numéro]],Tableau3Bandes[],5,0),"")</f>
        <v>0.4</v>
      </c>
      <c r="Q618" s="1">
        <f>IFERROR(VLOOKUP(Tableau5[[#This Row],[Numéro]],Tableau3Bandes[],6,0),"")</f>
        <v>0.34399999999999997</v>
      </c>
      <c r="R618" s="1">
        <f>IFERROR(VLOOKUP(Tableau5[[#This Row],[Numéro]],Tableau3Bandes[],7,0),"")</f>
        <v>2025</v>
      </c>
      <c r="S618" s="28">
        <f>IFERROR(VLOOKUP(Tableau5[[#This Row],[Numéro]],TableauClass2025[],3,0),"")</f>
        <v>340</v>
      </c>
      <c r="T618" s="27" t="str">
        <f>IFERROR(VLOOKUP(Tableau5[[#This Row],[Numéro]],TableauCadre[],3,0),"")</f>
        <v/>
      </c>
      <c r="U618" s="1" t="str">
        <f>IFERROR(VLOOKUP(Tableau5[[#This Row],[Numéro]],TableauCadre[],4,0),"")</f>
        <v/>
      </c>
      <c r="V618" s="1" t="str">
        <f>IFERROR(VLOOKUP(Tableau5[[#This Row],[Numéro]],TableauCadre[],5,0),"")</f>
        <v/>
      </c>
      <c r="W618" s="1" t="str">
        <f>IFERROR(VLOOKUP(Tableau5[[#This Row],[Numéro]],TableauCadre[],6,0),"")</f>
        <v/>
      </c>
      <c r="X618" s="28" t="str">
        <f>IFERROR(VLOOKUP(Tableau5[[#This Row],[Numéro]],TableauCadre[],7,0),"")</f>
        <v/>
      </c>
    </row>
    <row r="619" spans="1:24" hidden="1" x14ac:dyDescent="0.25">
      <c r="A619" s="1" t="str">
        <f>IF(double!T616=0,"",double!T616)</f>
        <v>010194 C</v>
      </c>
      <c r="B619" s="1" t="str">
        <f>IF(Tableau5[[#This Row],[Numéro]]="","",double!U616)</f>
        <v>KUEHN NICOLAS</v>
      </c>
      <c r="C619" s="23" t="str">
        <f>double!V616</f>
        <v>11034 – BILLARD CLUB EPINAL</v>
      </c>
      <c r="D619" s="27" t="str">
        <f>IFERROR(VLOOKUP(Tableau5[[#This Row],[Numéro]],TableauLibre[],3,0),"")</f>
        <v>R2</v>
      </c>
      <c r="E619" s="1">
        <f>IFERROR(VLOOKUP(Tableau5[[#This Row],[Numéro]],TableauLibre[],4,0),"")</f>
        <v>1</v>
      </c>
      <c r="F619" s="1">
        <f>IFERROR(VLOOKUP(Tableau5[[#This Row],[Numéro]],TableauLibre[],5,0),"")</f>
        <v>3.25</v>
      </c>
      <c r="G619" s="1">
        <f>IFERROR(VLOOKUP(Tableau5[[#This Row],[Numéro]],TableauLibre[],6,0),"")</f>
        <v>2.6</v>
      </c>
      <c r="H619" s="28">
        <f>IFERROR(VLOOKUP(Tableau5[[#This Row],[Numéro]],TableauLibre[],7,0),"")</f>
        <v>2023</v>
      </c>
      <c r="I619" s="27" t="str">
        <f>IFERROR(VLOOKUP(Tableau5[[#This Row],[Numéro]],TableauBande[],3,0),"")</f>
        <v/>
      </c>
      <c r="J619" s="1" t="str">
        <f>IFERROR(VLOOKUP(Tableau5[[#This Row],[Numéro]],TableauBande[],4,0),"")</f>
        <v/>
      </c>
      <c r="K619" s="1" t="str">
        <f>IFERROR(VLOOKUP(Tableau5[[#This Row],[Numéro]],TableauBande[],5,0),"")</f>
        <v/>
      </c>
      <c r="L619" s="1" t="str">
        <f>IFERROR(VLOOKUP(Tableau5[[#This Row],[Numéro]],TableauBande[],6,0),"")</f>
        <v/>
      </c>
      <c r="M619" s="28" t="str">
        <f>IFERROR(VLOOKUP(Tableau5[[#This Row],[Numéro]],TableauBande[],7,0),"")</f>
        <v/>
      </c>
      <c r="N619" s="1" t="str">
        <f>IFERROR(VLOOKUP(Tableau5[[#This Row],[Numéro]],Tableau3Bandes[],3,0),"")</f>
        <v>R1</v>
      </c>
      <c r="O619" s="1">
        <f>IFERROR(VLOOKUP(Tableau5[[#This Row],[Numéro]],Tableau3Bandes[],4,0),"")</f>
        <v>1</v>
      </c>
      <c r="P619" s="1">
        <f>IFERROR(VLOOKUP(Tableau5[[#This Row],[Numéro]],Tableau3Bandes[],5,0),"")</f>
        <v>0.27900000000000003</v>
      </c>
      <c r="Q619" s="1">
        <f>IFERROR(VLOOKUP(Tableau5[[#This Row],[Numéro]],Tableau3Bandes[],6,0),"")</f>
        <v>0.24</v>
      </c>
      <c r="R619" s="1">
        <f>IFERROR(VLOOKUP(Tableau5[[#This Row],[Numéro]],Tableau3Bandes[],7,0),"")</f>
        <v>2021</v>
      </c>
      <c r="S619" s="28" t="str">
        <f>IFERROR(VLOOKUP(Tableau5[[#This Row],[Numéro]],TableauClass2025[],3,0),"")</f>
        <v/>
      </c>
      <c r="T619" s="27" t="str">
        <f>IFERROR(VLOOKUP(Tableau5[[#This Row],[Numéro]],TableauCadre[],3,0),"")</f>
        <v/>
      </c>
      <c r="U619" s="1" t="str">
        <f>IFERROR(VLOOKUP(Tableau5[[#This Row],[Numéro]],TableauCadre[],4,0),"")</f>
        <v/>
      </c>
      <c r="V619" s="1" t="str">
        <f>IFERROR(VLOOKUP(Tableau5[[#This Row],[Numéro]],TableauCadre[],5,0),"")</f>
        <v/>
      </c>
      <c r="W619" s="1" t="str">
        <f>IFERROR(VLOOKUP(Tableau5[[#This Row],[Numéro]],TableauCadre[],6,0),"")</f>
        <v/>
      </c>
      <c r="X619" s="28" t="str">
        <f>IFERROR(VLOOKUP(Tableau5[[#This Row],[Numéro]],TableauCadre[],7,0),"")</f>
        <v/>
      </c>
    </row>
    <row r="620" spans="1:24" hidden="1" x14ac:dyDescent="0.25">
      <c r="A620" s="1" t="str">
        <f>IF(double!T617=0,"",double!T617)</f>
        <v>010440 O</v>
      </c>
      <c r="B620" s="1" t="str">
        <f>IF(Tableau5[[#This Row],[Numéro]]="","",double!U617)</f>
        <v>KUHN ELISABETH</v>
      </c>
      <c r="C620" s="23" t="str">
        <f>double!V617</f>
        <v>01016 – B.C. HAGUENAU</v>
      </c>
      <c r="D620" s="27" t="str">
        <f>IFERROR(VLOOKUP(Tableau5[[#This Row],[Numéro]],TableauLibre[],3,0),"")</f>
        <v>R3</v>
      </c>
      <c r="E620" s="1">
        <f>IFERROR(VLOOKUP(Tableau5[[#This Row],[Numéro]],TableauLibre[],4,0),"")</f>
        <v>1</v>
      </c>
      <c r="F620" s="1">
        <f>IFERROR(VLOOKUP(Tableau5[[#This Row],[Numéro]],TableauLibre[],5,0),"")</f>
        <v>1.53</v>
      </c>
      <c r="G620" s="1">
        <f>IFERROR(VLOOKUP(Tableau5[[#This Row],[Numéro]],TableauLibre[],6,0),"")</f>
        <v>1.22</v>
      </c>
      <c r="H620" s="28">
        <f>IFERROR(VLOOKUP(Tableau5[[#This Row],[Numéro]],TableauLibre[],7,0),"")</f>
        <v>2020</v>
      </c>
      <c r="I620" s="27" t="str">
        <f>IFERROR(VLOOKUP(Tableau5[[#This Row],[Numéro]],TableauBande[],3,0),"")</f>
        <v/>
      </c>
      <c r="J620" s="1" t="str">
        <f>IFERROR(VLOOKUP(Tableau5[[#This Row],[Numéro]],TableauBande[],4,0),"")</f>
        <v/>
      </c>
      <c r="K620" s="1" t="str">
        <f>IFERROR(VLOOKUP(Tableau5[[#This Row],[Numéro]],TableauBande[],5,0),"")</f>
        <v/>
      </c>
      <c r="L620" s="1" t="str">
        <f>IFERROR(VLOOKUP(Tableau5[[#This Row],[Numéro]],TableauBande[],6,0),"")</f>
        <v/>
      </c>
      <c r="M620" s="28" t="str">
        <f>IFERROR(VLOOKUP(Tableau5[[#This Row],[Numéro]],TableauBande[],7,0),"")</f>
        <v/>
      </c>
      <c r="N620" s="1" t="str">
        <f>IFERROR(VLOOKUP(Tableau5[[#This Row],[Numéro]],Tableau3Bandes[],3,0),"")</f>
        <v/>
      </c>
      <c r="O620" s="1" t="str">
        <f>IFERROR(VLOOKUP(Tableau5[[#This Row],[Numéro]],Tableau3Bandes[],4,0),"")</f>
        <v/>
      </c>
      <c r="P620" s="1" t="str">
        <f>IFERROR(VLOOKUP(Tableau5[[#This Row],[Numéro]],Tableau3Bandes[],5,0),"")</f>
        <v/>
      </c>
      <c r="Q620" s="1" t="str">
        <f>IFERROR(VLOOKUP(Tableau5[[#This Row],[Numéro]],Tableau3Bandes[],6,0),"")</f>
        <v/>
      </c>
      <c r="R620" s="1" t="str">
        <f>IFERROR(VLOOKUP(Tableau5[[#This Row],[Numéro]],Tableau3Bandes[],7,0),"")</f>
        <v/>
      </c>
      <c r="S620" s="28" t="str">
        <f>IFERROR(VLOOKUP(Tableau5[[#This Row],[Numéro]],TableauClass2025[],3,0),"")</f>
        <v/>
      </c>
      <c r="T620" s="27" t="str">
        <f>IFERROR(VLOOKUP(Tableau5[[#This Row],[Numéro]],TableauCadre[],3,0),"")</f>
        <v/>
      </c>
      <c r="U620" s="1" t="str">
        <f>IFERROR(VLOOKUP(Tableau5[[#This Row],[Numéro]],TableauCadre[],4,0),"")</f>
        <v/>
      </c>
      <c r="V620" s="1" t="str">
        <f>IFERROR(VLOOKUP(Tableau5[[#This Row],[Numéro]],TableauCadre[],5,0),"")</f>
        <v/>
      </c>
      <c r="W620" s="1" t="str">
        <f>IFERROR(VLOOKUP(Tableau5[[#This Row],[Numéro]],TableauCadre[],6,0),"")</f>
        <v/>
      </c>
      <c r="X620" s="28" t="str">
        <f>IFERROR(VLOOKUP(Tableau5[[#This Row],[Numéro]],TableauCadre[],7,0),"")</f>
        <v/>
      </c>
    </row>
    <row r="621" spans="1:24" hidden="1" x14ac:dyDescent="0.25">
      <c r="A621" s="1" t="str">
        <f>IF(double!T618=0,"",double!T618)</f>
        <v>163738 B</v>
      </c>
      <c r="B621" s="1" t="str">
        <f>IF(Tableau5[[#This Row],[Numéro]]="","",double!U618)</f>
        <v>KUHN PIERRE</v>
      </c>
      <c r="C621" s="23" t="str">
        <f>double!V618</f>
        <v>11034 – BILLARD CLUB EPINAL</v>
      </c>
      <c r="D621" s="27" t="str">
        <f>IFERROR(VLOOKUP(Tableau5[[#This Row],[Numéro]],TableauLibre[],3,0),"")</f>
        <v>R4</v>
      </c>
      <c r="E621" s="1">
        <f>IFERROR(VLOOKUP(Tableau5[[#This Row],[Numéro]],TableauLibre[],4,0),"")</f>
        <v>1</v>
      </c>
      <c r="F621" s="1">
        <f>IFERROR(VLOOKUP(Tableau5[[#This Row],[Numéro]],TableauLibre[],5,0),"")</f>
        <v>0.89</v>
      </c>
      <c r="G621" s="1">
        <f>IFERROR(VLOOKUP(Tableau5[[#This Row],[Numéro]],TableauLibre[],6,0),"")</f>
        <v>0.71</v>
      </c>
      <c r="H621" s="28">
        <f>IFERROR(VLOOKUP(Tableau5[[#This Row],[Numéro]],TableauLibre[],7,0),"")</f>
        <v>2020</v>
      </c>
      <c r="I621" s="27" t="str">
        <f>IFERROR(VLOOKUP(Tableau5[[#This Row],[Numéro]],TableauBande[],3,0),"")</f>
        <v/>
      </c>
      <c r="J621" s="1" t="str">
        <f>IFERROR(VLOOKUP(Tableau5[[#This Row],[Numéro]],TableauBande[],4,0),"")</f>
        <v/>
      </c>
      <c r="K621" s="1" t="str">
        <f>IFERROR(VLOOKUP(Tableau5[[#This Row],[Numéro]],TableauBande[],5,0),"")</f>
        <v/>
      </c>
      <c r="L621" s="1" t="str">
        <f>IFERROR(VLOOKUP(Tableau5[[#This Row],[Numéro]],TableauBande[],6,0),"")</f>
        <v/>
      </c>
      <c r="M621" s="28" t="str">
        <f>IFERROR(VLOOKUP(Tableau5[[#This Row],[Numéro]],TableauBande[],7,0),"")</f>
        <v/>
      </c>
      <c r="N621" s="1" t="str">
        <f>IFERROR(VLOOKUP(Tableau5[[#This Row],[Numéro]],Tableau3Bandes[],3,0),"")</f>
        <v/>
      </c>
      <c r="O621" s="1" t="str">
        <f>IFERROR(VLOOKUP(Tableau5[[#This Row],[Numéro]],Tableau3Bandes[],4,0),"")</f>
        <v/>
      </c>
      <c r="P621" s="1" t="str">
        <f>IFERROR(VLOOKUP(Tableau5[[#This Row],[Numéro]],Tableau3Bandes[],5,0),"")</f>
        <v/>
      </c>
      <c r="Q621" s="1" t="str">
        <f>IFERROR(VLOOKUP(Tableau5[[#This Row],[Numéro]],Tableau3Bandes[],6,0),"")</f>
        <v/>
      </c>
      <c r="R621" s="1" t="str">
        <f>IFERROR(VLOOKUP(Tableau5[[#This Row],[Numéro]],Tableau3Bandes[],7,0),"")</f>
        <v/>
      </c>
      <c r="S621" s="28" t="str">
        <f>IFERROR(VLOOKUP(Tableau5[[#This Row],[Numéro]],TableauClass2025[],3,0),"")</f>
        <v/>
      </c>
      <c r="T621" s="27" t="str">
        <f>IFERROR(VLOOKUP(Tableau5[[#This Row],[Numéro]],TableauCadre[],3,0),"")</f>
        <v/>
      </c>
      <c r="U621" s="1" t="str">
        <f>IFERROR(VLOOKUP(Tableau5[[#This Row],[Numéro]],TableauCadre[],4,0),"")</f>
        <v/>
      </c>
      <c r="V621" s="1" t="str">
        <f>IFERROR(VLOOKUP(Tableau5[[#This Row],[Numéro]],TableauCadre[],5,0),"")</f>
        <v/>
      </c>
      <c r="W621" s="1" t="str">
        <f>IFERROR(VLOOKUP(Tableau5[[#This Row],[Numéro]],TableauCadre[],6,0),"")</f>
        <v/>
      </c>
      <c r="X621" s="28" t="str">
        <f>IFERROR(VLOOKUP(Tableau5[[#This Row],[Numéro]],TableauCadre[],7,0),"")</f>
        <v/>
      </c>
    </row>
    <row r="622" spans="1:24" hidden="1" x14ac:dyDescent="0.25">
      <c r="A622" s="1" t="str">
        <f>IF(double!T619=0,"",double!T619)</f>
        <v>173611 H</v>
      </c>
      <c r="B622" s="1" t="str">
        <f>IF(Tableau5[[#This Row],[Numéro]]="","",double!U619)</f>
        <v>KUZNICKI MARC</v>
      </c>
      <c r="C622" s="23" t="str">
        <f>double!V619</f>
        <v>05043 – ACAD. TAPIS VERT DE REIMS</v>
      </c>
      <c r="D622" s="27" t="str">
        <f>IFERROR(VLOOKUP(Tableau5[[#This Row],[Numéro]],TableauLibre[],3,0),"")</f>
        <v>R4</v>
      </c>
      <c r="E622" s="1">
        <f>IFERROR(VLOOKUP(Tableau5[[#This Row],[Numéro]],TableauLibre[],4,0),"")</f>
        <v>1</v>
      </c>
      <c r="F622" s="1">
        <f>IFERROR(VLOOKUP(Tableau5[[#This Row],[Numéro]],TableauLibre[],5,0),"")</f>
        <v>0.93</v>
      </c>
      <c r="G622" s="1">
        <f>IFERROR(VLOOKUP(Tableau5[[#This Row],[Numéro]],TableauLibre[],6,0),"")</f>
        <v>0.74</v>
      </c>
      <c r="H622" s="28">
        <f>IFERROR(VLOOKUP(Tableau5[[#This Row],[Numéro]],TableauLibre[],7,0),"")</f>
        <v>2025</v>
      </c>
      <c r="I622" s="27" t="str">
        <f>IFERROR(VLOOKUP(Tableau5[[#This Row],[Numéro]],TableauBande[],3,0),"")</f>
        <v/>
      </c>
      <c r="J622" s="1" t="str">
        <f>IFERROR(VLOOKUP(Tableau5[[#This Row],[Numéro]],TableauBande[],4,0),"")</f>
        <v/>
      </c>
      <c r="K622" s="1" t="str">
        <f>IFERROR(VLOOKUP(Tableau5[[#This Row],[Numéro]],TableauBande[],5,0),"")</f>
        <v/>
      </c>
      <c r="L622" s="1" t="str">
        <f>IFERROR(VLOOKUP(Tableau5[[#This Row],[Numéro]],TableauBande[],6,0),"")</f>
        <v/>
      </c>
      <c r="M622" s="28" t="str">
        <f>IFERROR(VLOOKUP(Tableau5[[#This Row],[Numéro]],TableauBande[],7,0),"")</f>
        <v/>
      </c>
      <c r="N622" s="1" t="str">
        <f>IFERROR(VLOOKUP(Tableau5[[#This Row],[Numéro]],Tableau3Bandes[],3,0),"")</f>
        <v/>
      </c>
      <c r="O622" s="1" t="str">
        <f>IFERROR(VLOOKUP(Tableau5[[#This Row],[Numéro]],Tableau3Bandes[],4,0),"")</f>
        <v/>
      </c>
      <c r="P622" s="1" t="str">
        <f>IFERROR(VLOOKUP(Tableau5[[#This Row],[Numéro]],Tableau3Bandes[],5,0),"")</f>
        <v/>
      </c>
      <c r="Q622" s="1" t="str">
        <f>IFERROR(VLOOKUP(Tableau5[[#This Row],[Numéro]],Tableau3Bandes[],6,0),"")</f>
        <v/>
      </c>
      <c r="R622" s="1" t="str">
        <f>IFERROR(VLOOKUP(Tableau5[[#This Row],[Numéro]],Tableau3Bandes[],7,0),"")</f>
        <v/>
      </c>
      <c r="S622" s="28" t="str">
        <f>IFERROR(VLOOKUP(Tableau5[[#This Row],[Numéro]],TableauClass2025[],3,0),"")</f>
        <v/>
      </c>
      <c r="T622" s="27" t="str">
        <f>IFERROR(VLOOKUP(Tableau5[[#This Row],[Numéro]],TableauCadre[],3,0),"")</f>
        <v/>
      </c>
      <c r="U622" s="1" t="str">
        <f>IFERROR(VLOOKUP(Tableau5[[#This Row],[Numéro]],TableauCadre[],4,0),"")</f>
        <v/>
      </c>
      <c r="V622" s="1" t="str">
        <f>IFERROR(VLOOKUP(Tableau5[[#This Row],[Numéro]],TableauCadre[],5,0),"")</f>
        <v/>
      </c>
      <c r="W622" s="1" t="str">
        <f>IFERROR(VLOOKUP(Tableau5[[#This Row],[Numéro]],TableauCadre[],6,0),"")</f>
        <v/>
      </c>
      <c r="X622" s="28" t="str">
        <f>IFERROR(VLOOKUP(Tableau5[[#This Row],[Numéro]],TableauCadre[],7,0),"")</f>
        <v/>
      </c>
    </row>
    <row r="623" spans="1:24" hidden="1" x14ac:dyDescent="0.25">
      <c r="A623" s="1" t="str">
        <f>IF(double!T620=0,"",double!T620)</f>
        <v>125759 X</v>
      </c>
      <c r="B623" s="1" t="str">
        <f>IF(Tableau5[[#This Row],[Numéro]]="","",double!U620)</f>
        <v>KWOKA CLEMENT</v>
      </c>
      <c r="C623" s="23" t="str">
        <f>double!V620</f>
        <v>11078 – BILLARD CLUB DE BRIEY</v>
      </c>
      <c r="D623" s="27" t="str">
        <f>IFERROR(VLOOKUP(Tableau5[[#This Row],[Numéro]],TableauLibre[],3,0),"")</f>
        <v>R4</v>
      </c>
      <c r="E623" s="1">
        <f>IFERROR(VLOOKUP(Tableau5[[#This Row],[Numéro]],TableauLibre[],4,0),"")</f>
        <v>1</v>
      </c>
      <c r="F623" s="1">
        <f>IFERROR(VLOOKUP(Tableau5[[#This Row],[Numéro]],TableauLibre[],5,0),"")</f>
        <v>1.05</v>
      </c>
      <c r="G623" s="1">
        <f>IFERROR(VLOOKUP(Tableau5[[#This Row],[Numéro]],TableauLibre[],6,0),"")</f>
        <v>0.84</v>
      </c>
      <c r="H623" s="28">
        <f>IFERROR(VLOOKUP(Tableau5[[#This Row],[Numéro]],TableauLibre[],7,0),"")</f>
        <v>2025</v>
      </c>
      <c r="I623" s="27" t="str">
        <f>IFERROR(VLOOKUP(Tableau5[[#This Row],[Numéro]],TableauBande[],3,0),"")</f>
        <v>R2</v>
      </c>
      <c r="J623" s="1">
        <f>IFERROR(VLOOKUP(Tableau5[[#This Row],[Numéro]],TableauBande[],4,0),"")</f>
        <v>1</v>
      </c>
      <c r="K623" s="1">
        <f>IFERROR(VLOOKUP(Tableau5[[#This Row],[Numéro]],TableauBande[],5,0),"")</f>
        <v>0.76</v>
      </c>
      <c r="L623" s="1">
        <f>IFERROR(VLOOKUP(Tableau5[[#This Row],[Numéro]],TableauBande[],6,0),"")</f>
        <v>0.68</v>
      </c>
      <c r="M623" s="28">
        <f>IFERROR(VLOOKUP(Tableau5[[#This Row],[Numéro]],TableauBande[],7,0),"")</f>
        <v>2025</v>
      </c>
      <c r="N623" s="1" t="str">
        <f>IFERROR(VLOOKUP(Tableau5[[#This Row],[Numéro]],Tableau3Bandes[],3,0),"")</f>
        <v>R2</v>
      </c>
      <c r="O623" s="1">
        <f>IFERROR(VLOOKUP(Tableau5[[#This Row],[Numéro]],Tableau3Bandes[],4,0),"")</f>
        <v>1</v>
      </c>
      <c r="P623" s="1">
        <f>IFERROR(VLOOKUP(Tableau5[[#This Row],[Numéro]],Tableau3Bandes[],5,0),"")</f>
        <v>0.14899999999999999</v>
      </c>
      <c r="Q623" s="1">
        <f>IFERROR(VLOOKUP(Tableau5[[#This Row],[Numéro]],Tableau3Bandes[],6,0),"")</f>
        <v>0.128</v>
      </c>
      <c r="R623" s="1">
        <f>IFERROR(VLOOKUP(Tableau5[[#This Row],[Numéro]],Tableau3Bandes[],7,0),"")</f>
        <v>2020</v>
      </c>
      <c r="S623" s="28" t="str">
        <f>IFERROR(VLOOKUP(Tableau5[[#This Row],[Numéro]],TableauClass2025[],3,0),"")</f>
        <v/>
      </c>
      <c r="T623" s="27" t="str">
        <f>IFERROR(VLOOKUP(Tableau5[[#This Row],[Numéro]],TableauCadre[],3,0),"")</f>
        <v/>
      </c>
      <c r="U623" s="1" t="str">
        <f>IFERROR(VLOOKUP(Tableau5[[#This Row],[Numéro]],TableauCadre[],4,0),"")</f>
        <v/>
      </c>
      <c r="V623" s="1" t="str">
        <f>IFERROR(VLOOKUP(Tableau5[[#This Row],[Numéro]],TableauCadre[],5,0),"")</f>
        <v/>
      </c>
      <c r="W623" s="1" t="str">
        <f>IFERROR(VLOOKUP(Tableau5[[#This Row],[Numéro]],TableauCadre[],6,0),"")</f>
        <v/>
      </c>
      <c r="X623" s="28" t="str">
        <f>IFERROR(VLOOKUP(Tableau5[[#This Row],[Numéro]],TableauCadre[],7,0),"")</f>
        <v/>
      </c>
    </row>
    <row r="624" spans="1:24" hidden="1" x14ac:dyDescent="0.25">
      <c r="A624" s="1" t="str">
        <f>IF(double!T621=0,"",double!T621)</f>
        <v>010087 Z</v>
      </c>
      <c r="B624" s="1" t="str">
        <f>IF(Tableau5[[#This Row],[Numéro]]="","",double!U621)</f>
        <v>LACOMB GUY</v>
      </c>
      <c r="C624" s="23" t="str">
        <f>double!V621</f>
        <v>01049 – B.C. BARR</v>
      </c>
      <c r="D624" s="27" t="str">
        <f>IFERROR(VLOOKUP(Tableau5[[#This Row],[Numéro]],TableauLibre[],3,0),"")</f>
        <v>R3</v>
      </c>
      <c r="E624" s="1">
        <f>IFERROR(VLOOKUP(Tableau5[[#This Row],[Numéro]],TableauLibre[],4,0),"")</f>
        <v>1</v>
      </c>
      <c r="F624" s="1">
        <f>IFERROR(VLOOKUP(Tableau5[[#This Row],[Numéro]],TableauLibre[],5,0),"")</f>
        <v>1.65</v>
      </c>
      <c r="G624" s="1">
        <f>IFERROR(VLOOKUP(Tableau5[[#This Row],[Numéro]],TableauLibre[],6,0),"")</f>
        <v>1.32</v>
      </c>
      <c r="H624" s="28">
        <f>IFERROR(VLOOKUP(Tableau5[[#This Row],[Numéro]],TableauLibre[],7,0),"")</f>
        <v>2025</v>
      </c>
      <c r="I624" s="27" t="str">
        <f>IFERROR(VLOOKUP(Tableau5[[#This Row],[Numéro]],TableauBande[],3,0),"")</f>
        <v xml:space="preserve">R2 </v>
      </c>
      <c r="J624" s="1">
        <f>IFERROR(VLOOKUP(Tableau5[[#This Row],[Numéro]],TableauBande[],4,0),"")</f>
        <v>1</v>
      </c>
      <c r="K624" s="1">
        <f>IFERROR(VLOOKUP(Tableau5[[#This Row],[Numéro]],TableauBande[],5,0),"")</f>
        <v>0.76</v>
      </c>
      <c r="L624" s="1">
        <f>IFERROR(VLOOKUP(Tableau5[[#This Row],[Numéro]],TableauBande[],6,0),"")</f>
        <v>0.68</v>
      </c>
      <c r="M624" s="28">
        <f>IFERROR(VLOOKUP(Tableau5[[#This Row],[Numéro]],TableauBande[],7,0),"")</f>
        <v>2025</v>
      </c>
      <c r="N624" s="1" t="str">
        <f>IFERROR(VLOOKUP(Tableau5[[#This Row],[Numéro]],Tableau3Bandes[],3,0),"")</f>
        <v xml:space="preserve">R1 </v>
      </c>
      <c r="O624" s="1">
        <f>IFERROR(VLOOKUP(Tableau5[[#This Row],[Numéro]],Tableau3Bandes[],4,0),"")</f>
        <v>1</v>
      </c>
      <c r="P624" s="1">
        <f>IFERROR(VLOOKUP(Tableau5[[#This Row],[Numéro]],Tableau3Bandes[],5,0),"")</f>
        <v>0.379</v>
      </c>
      <c r="Q624" s="1">
        <f>IFERROR(VLOOKUP(Tableau5[[#This Row],[Numéro]],Tableau3Bandes[],6,0),"")</f>
        <v>0.32600000000000001</v>
      </c>
      <c r="R624" s="1">
        <f>IFERROR(VLOOKUP(Tableau5[[#This Row],[Numéro]],Tableau3Bandes[],7,0),"")</f>
        <v>2025</v>
      </c>
      <c r="S624" s="28">
        <f>IFERROR(VLOOKUP(Tableau5[[#This Row],[Numéro]],TableauClass2025[],3,0),"")</f>
        <v>319</v>
      </c>
      <c r="T624" s="27" t="str">
        <f>IFERROR(VLOOKUP(Tableau5[[#This Row],[Numéro]],TableauCadre[],3,0),"")</f>
        <v/>
      </c>
      <c r="U624" s="1" t="str">
        <f>IFERROR(VLOOKUP(Tableau5[[#This Row],[Numéro]],TableauCadre[],4,0),"")</f>
        <v/>
      </c>
      <c r="V624" s="1" t="str">
        <f>IFERROR(VLOOKUP(Tableau5[[#This Row],[Numéro]],TableauCadre[],5,0),"")</f>
        <v/>
      </c>
      <c r="W624" s="1" t="str">
        <f>IFERROR(VLOOKUP(Tableau5[[#This Row],[Numéro]],TableauCadre[],6,0),"")</f>
        <v/>
      </c>
      <c r="X624" s="28" t="str">
        <f>IFERROR(VLOOKUP(Tableau5[[#This Row],[Numéro]],TableauCadre[],7,0),"")</f>
        <v/>
      </c>
    </row>
    <row r="625" spans="1:24" hidden="1" x14ac:dyDescent="0.25">
      <c r="A625" s="1" t="str">
        <f>IF(double!T622=0,"",double!T622)</f>
        <v>150338 L</v>
      </c>
      <c r="B625" s="1" t="str">
        <f>IF(Tableau5[[#This Row],[Numéro]]="","",double!U622)</f>
        <v>LACOUR ANDRE</v>
      </c>
      <c r="C625" s="23" t="str">
        <f>double!V622</f>
        <v>05035 – ROMILLY SPORT 10 SECTION BILLARD</v>
      </c>
      <c r="D625" s="27" t="str">
        <f>IFERROR(VLOOKUP(Tableau5[[#This Row],[Numéro]],TableauLibre[],3,0),"")</f>
        <v>R4</v>
      </c>
      <c r="E625" s="1">
        <f>IFERROR(VLOOKUP(Tableau5[[#This Row],[Numéro]],TableauLibre[],4,0),"")</f>
        <v>1</v>
      </c>
      <c r="F625" s="1">
        <f>IFERROR(VLOOKUP(Tableau5[[#This Row],[Numéro]],TableauLibre[],5,0),"")</f>
        <v>0.56000000000000005</v>
      </c>
      <c r="G625" s="1">
        <f>IFERROR(VLOOKUP(Tableau5[[#This Row],[Numéro]],TableauLibre[],6,0),"")</f>
        <v>0.45</v>
      </c>
      <c r="H625" s="28">
        <f>IFERROR(VLOOKUP(Tableau5[[#This Row],[Numéro]],TableauLibre[],7,0),"")</f>
        <v>2017</v>
      </c>
      <c r="I625" s="27" t="str">
        <f>IFERROR(VLOOKUP(Tableau5[[#This Row],[Numéro]],TableauBande[],3,0),"")</f>
        <v>R2</v>
      </c>
      <c r="J625" s="1">
        <f>IFERROR(VLOOKUP(Tableau5[[#This Row],[Numéro]],TableauBande[],4,0),"")</f>
        <v>1</v>
      </c>
      <c r="K625" s="1">
        <f>IFERROR(VLOOKUP(Tableau5[[#This Row],[Numéro]],TableauBande[],5,0),"")</f>
        <v>0.35</v>
      </c>
      <c r="L625" s="1">
        <f>IFERROR(VLOOKUP(Tableau5[[#This Row],[Numéro]],TableauBande[],6,0),"")</f>
        <v>0.31</v>
      </c>
      <c r="M625" s="28">
        <f>IFERROR(VLOOKUP(Tableau5[[#This Row],[Numéro]],TableauBande[],7,0),"")</f>
        <v>2016</v>
      </c>
      <c r="N625" s="1" t="str">
        <f>IFERROR(VLOOKUP(Tableau5[[#This Row],[Numéro]],Tableau3Bandes[],3,0),"")</f>
        <v/>
      </c>
      <c r="O625" s="1" t="str">
        <f>IFERROR(VLOOKUP(Tableau5[[#This Row],[Numéro]],Tableau3Bandes[],4,0),"")</f>
        <v/>
      </c>
      <c r="P625" s="1" t="str">
        <f>IFERROR(VLOOKUP(Tableau5[[#This Row],[Numéro]],Tableau3Bandes[],5,0),"")</f>
        <v/>
      </c>
      <c r="Q625" s="1" t="str">
        <f>IFERROR(VLOOKUP(Tableau5[[#This Row],[Numéro]],Tableau3Bandes[],6,0),"")</f>
        <v/>
      </c>
      <c r="R625" s="1" t="str">
        <f>IFERROR(VLOOKUP(Tableau5[[#This Row],[Numéro]],Tableau3Bandes[],7,0),"")</f>
        <v/>
      </c>
      <c r="S625" s="28" t="str">
        <f>IFERROR(VLOOKUP(Tableau5[[#This Row],[Numéro]],TableauClass2025[],3,0),"")</f>
        <v/>
      </c>
      <c r="T625" s="27" t="str">
        <f>IFERROR(VLOOKUP(Tableau5[[#This Row],[Numéro]],TableauCadre[],3,0),"")</f>
        <v/>
      </c>
      <c r="U625" s="1" t="str">
        <f>IFERROR(VLOOKUP(Tableau5[[#This Row],[Numéro]],TableauCadre[],4,0),"")</f>
        <v/>
      </c>
      <c r="V625" s="1" t="str">
        <f>IFERROR(VLOOKUP(Tableau5[[#This Row],[Numéro]],TableauCadre[],5,0),"")</f>
        <v/>
      </c>
      <c r="W625" s="1" t="str">
        <f>IFERROR(VLOOKUP(Tableau5[[#This Row],[Numéro]],TableauCadre[],6,0),"")</f>
        <v/>
      </c>
      <c r="X625" s="28" t="str">
        <f>IFERROR(VLOOKUP(Tableau5[[#This Row],[Numéro]],TableauCadre[],7,0),"")</f>
        <v/>
      </c>
    </row>
    <row r="626" spans="1:24" hidden="1" x14ac:dyDescent="0.25">
      <c r="A626" s="1" t="str">
        <f>IF(double!T623=0,"",double!T623)</f>
        <v>148574 T</v>
      </c>
      <c r="B626" s="1" t="str">
        <f>IF(Tableau5[[#This Row],[Numéro]]="","",double!U623)</f>
        <v>LAFFERRE PATRICK</v>
      </c>
      <c r="C626" s="23" t="str">
        <f>double!V623</f>
        <v>05043 – ACAD. TAPIS VERT DE REIMS</v>
      </c>
      <c r="D626" s="27" t="str">
        <f>IFERROR(VLOOKUP(Tableau5[[#This Row],[Numéro]],TableauLibre[],3,0),"")</f>
        <v>R3</v>
      </c>
      <c r="E626" s="1">
        <f>IFERROR(VLOOKUP(Tableau5[[#This Row],[Numéro]],TableauLibre[],4,0),"")</f>
        <v>1</v>
      </c>
      <c r="F626" s="1">
        <f>IFERROR(VLOOKUP(Tableau5[[#This Row],[Numéro]],TableauLibre[],5,0),"")</f>
        <v>1.66</v>
      </c>
      <c r="G626" s="1">
        <f>IFERROR(VLOOKUP(Tableau5[[#This Row],[Numéro]],TableauLibre[],6,0),"")</f>
        <v>1.33</v>
      </c>
      <c r="H626" s="28">
        <f>IFERROR(VLOOKUP(Tableau5[[#This Row],[Numéro]],TableauLibre[],7,0),"")</f>
        <v>2025</v>
      </c>
      <c r="I626" s="27" t="str">
        <f>IFERROR(VLOOKUP(Tableau5[[#This Row],[Numéro]],TableauBande[],3,0),"")</f>
        <v>R2</v>
      </c>
      <c r="J626" s="1">
        <f>IFERROR(VLOOKUP(Tableau5[[#This Row],[Numéro]],TableauBande[],4,0),"")</f>
        <v>1</v>
      </c>
      <c r="K626" s="1">
        <f>IFERROR(VLOOKUP(Tableau5[[#This Row],[Numéro]],TableauBande[],5,0),"")</f>
        <v>0.74</v>
      </c>
      <c r="L626" s="1">
        <f>IFERROR(VLOOKUP(Tableau5[[#This Row],[Numéro]],TableauBande[],6,0),"")</f>
        <v>0.66</v>
      </c>
      <c r="M626" s="28">
        <f>IFERROR(VLOOKUP(Tableau5[[#This Row],[Numéro]],TableauBande[],7,0),"")</f>
        <v>2024</v>
      </c>
      <c r="N626" s="1" t="str">
        <f>IFERROR(VLOOKUP(Tableau5[[#This Row],[Numéro]],Tableau3Bandes[],3,0),"")</f>
        <v>R1</v>
      </c>
      <c r="O626" s="1">
        <f>IFERROR(VLOOKUP(Tableau5[[#This Row],[Numéro]],Tableau3Bandes[],4,0),"")</f>
        <v>1</v>
      </c>
      <c r="P626" s="1">
        <f>IFERROR(VLOOKUP(Tableau5[[#This Row],[Numéro]],Tableau3Bandes[],5,0),"")</f>
        <v>0.27</v>
      </c>
      <c r="Q626" s="1">
        <f>IFERROR(VLOOKUP(Tableau5[[#This Row],[Numéro]],Tableau3Bandes[],6,0),"")</f>
        <v>0.23200000000000001</v>
      </c>
      <c r="R626" s="1">
        <f>IFERROR(VLOOKUP(Tableau5[[#This Row],[Numéro]],Tableau3Bandes[],7,0),"")</f>
        <v>2020</v>
      </c>
      <c r="S626" s="28" t="str">
        <f>IFERROR(VLOOKUP(Tableau5[[#This Row],[Numéro]],TableauClass2025[],3,0),"")</f>
        <v/>
      </c>
      <c r="T626" s="27" t="str">
        <f>IFERROR(VLOOKUP(Tableau5[[#This Row],[Numéro]],TableauCadre[],3,0),"")</f>
        <v/>
      </c>
      <c r="U626" s="1" t="str">
        <f>IFERROR(VLOOKUP(Tableau5[[#This Row],[Numéro]],TableauCadre[],4,0),"")</f>
        <v/>
      </c>
      <c r="V626" s="1" t="str">
        <f>IFERROR(VLOOKUP(Tableau5[[#This Row],[Numéro]],TableauCadre[],5,0),"")</f>
        <v/>
      </c>
      <c r="W626" s="1" t="str">
        <f>IFERROR(VLOOKUP(Tableau5[[#This Row],[Numéro]],TableauCadre[],6,0),"")</f>
        <v/>
      </c>
      <c r="X626" s="28" t="str">
        <f>IFERROR(VLOOKUP(Tableau5[[#This Row],[Numéro]],TableauCadre[],7,0),"")</f>
        <v/>
      </c>
    </row>
    <row r="627" spans="1:24" hidden="1" x14ac:dyDescent="0.25">
      <c r="A627" s="1" t="str">
        <f>IF(double!T624=0,"",double!T624)</f>
        <v>141818 O</v>
      </c>
      <c r="B627" s="1" t="str">
        <f>IF(Tableau5[[#This Row],[Numéro]]="","",double!U624)</f>
        <v>LAFFINEUR HUGO</v>
      </c>
      <c r="C627" s="23" t="str">
        <f>double!V624</f>
        <v>01041 – COLMAR BILLARD CLUB 71</v>
      </c>
      <c r="D627" s="27" t="str">
        <f>IFERROR(VLOOKUP(Tableau5[[#This Row],[Numéro]],TableauLibre[],3,0),"")</f>
        <v>R4</v>
      </c>
      <c r="E627" s="1">
        <f>IFERROR(VLOOKUP(Tableau5[[#This Row],[Numéro]],TableauLibre[],4,0),"")</f>
        <v>1</v>
      </c>
      <c r="F627" s="1">
        <f>IFERROR(VLOOKUP(Tableau5[[#This Row],[Numéro]],TableauLibre[],5,0),"")</f>
        <v>0.67</v>
      </c>
      <c r="G627" s="1">
        <f>IFERROR(VLOOKUP(Tableau5[[#This Row],[Numéro]],TableauLibre[],6,0),"")</f>
        <v>0.53</v>
      </c>
      <c r="H627" s="28">
        <f>IFERROR(VLOOKUP(Tableau5[[#This Row],[Numéro]],TableauLibre[],7,0),"")</f>
        <v>2014</v>
      </c>
      <c r="I627" s="27" t="str">
        <f>IFERROR(VLOOKUP(Tableau5[[#This Row],[Numéro]],TableauBande[],3,0),"")</f>
        <v/>
      </c>
      <c r="J627" s="1" t="str">
        <f>IFERROR(VLOOKUP(Tableau5[[#This Row],[Numéro]],TableauBande[],4,0),"")</f>
        <v/>
      </c>
      <c r="K627" s="1" t="str">
        <f>IFERROR(VLOOKUP(Tableau5[[#This Row],[Numéro]],TableauBande[],5,0),"")</f>
        <v/>
      </c>
      <c r="L627" s="1" t="str">
        <f>IFERROR(VLOOKUP(Tableau5[[#This Row],[Numéro]],TableauBande[],6,0),"")</f>
        <v/>
      </c>
      <c r="M627" s="28" t="str">
        <f>IFERROR(VLOOKUP(Tableau5[[#This Row],[Numéro]],TableauBande[],7,0),"")</f>
        <v/>
      </c>
      <c r="N627" s="1" t="str">
        <f>IFERROR(VLOOKUP(Tableau5[[#This Row],[Numéro]],Tableau3Bandes[],3,0),"")</f>
        <v/>
      </c>
      <c r="O627" s="1" t="str">
        <f>IFERROR(VLOOKUP(Tableau5[[#This Row],[Numéro]],Tableau3Bandes[],4,0),"")</f>
        <v/>
      </c>
      <c r="P627" s="1" t="str">
        <f>IFERROR(VLOOKUP(Tableau5[[#This Row],[Numéro]],Tableau3Bandes[],5,0),"")</f>
        <v/>
      </c>
      <c r="Q627" s="1" t="str">
        <f>IFERROR(VLOOKUP(Tableau5[[#This Row],[Numéro]],Tableau3Bandes[],6,0),"")</f>
        <v/>
      </c>
      <c r="R627" s="1" t="str">
        <f>IFERROR(VLOOKUP(Tableau5[[#This Row],[Numéro]],Tableau3Bandes[],7,0),"")</f>
        <v/>
      </c>
      <c r="S627" s="28" t="str">
        <f>IFERROR(VLOOKUP(Tableau5[[#This Row],[Numéro]],TableauClass2025[],3,0),"")</f>
        <v/>
      </c>
      <c r="T627" s="27" t="str">
        <f>IFERROR(VLOOKUP(Tableau5[[#This Row],[Numéro]],TableauCadre[],3,0),"")</f>
        <v/>
      </c>
      <c r="U627" s="1" t="str">
        <f>IFERROR(VLOOKUP(Tableau5[[#This Row],[Numéro]],TableauCadre[],4,0),"")</f>
        <v/>
      </c>
      <c r="V627" s="1" t="str">
        <f>IFERROR(VLOOKUP(Tableau5[[#This Row],[Numéro]],TableauCadre[],5,0),"")</f>
        <v/>
      </c>
      <c r="W627" s="1" t="str">
        <f>IFERROR(VLOOKUP(Tableau5[[#This Row],[Numéro]],TableauCadre[],6,0),"")</f>
        <v/>
      </c>
      <c r="X627" s="28" t="str">
        <f>IFERROR(VLOOKUP(Tableau5[[#This Row],[Numéro]],TableauCadre[],7,0),"")</f>
        <v/>
      </c>
    </row>
    <row r="628" spans="1:24" hidden="1" x14ac:dyDescent="0.25">
      <c r="A628" s="1" t="str">
        <f>IF(double!T625=0,"",double!T625)</f>
        <v>141814 K</v>
      </c>
      <c r="B628" s="1" t="str">
        <f>IF(Tableau5[[#This Row],[Numéro]]="","",double!U625)</f>
        <v>LAFFINEUR LUCAS</v>
      </c>
      <c r="C628" s="23" t="str">
        <f>double!V625</f>
        <v>01041 – COLMAR BILLARD CLUB 71</v>
      </c>
      <c r="D628" s="27" t="str">
        <f>IFERROR(VLOOKUP(Tableau5[[#This Row],[Numéro]],TableauLibre[],3,0),"")</f>
        <v>R3</v>
      </c>
      <c r="E628" s="1">
        <f>IFERROR(VLOOKUP(Tableau5[[#This Row],[Numéro]],TableauLibre[],4,0),"")</f>
        <v>1</v>
      </c>
      <c r="F628" s="1">
        <f>IFERROR(VLOOKUP(Tableau5[[#This Row],[Numéro]],TableauLibre[],5,0),"")</f>
        <v>1.21</v>
      </c>
      <c r="G628" s="1">
        <f>IFERROR(VLOOKUP(Tableau5[[#This Row],[Numéro]],TableauLibre[],6,0),"")</f>
        <v>0.97</v>
      </c>
      <c r="H628" s="28">
        <f>IFERROR(VLOOKUP(Tableau5[[#This Row],[Numéro]],TableauLibre[],7,0),"")</f>
        <v>2014</v>
      </c>
      <c r="I628" s="27" t="str">
        <f>IFERROR(VLOOKUP(Tableau5[[#This Row],[Numéro]],TableauBande[],3,0),"")</f>
        <v/>
      </c>
      <c r="J628" s="1" t="str">
        <f>IFERROR(VLOOKUP(Tableau5[[#This Row],[Numéro]],TableauBande[],4,0),"")</f>
        <v/>
      </c>
      <c r="K628" s="1" t="str">
        <f>IFERROR(VLOOKUP(Tableau5[[#This Row],[Numéro]],TableauBande[],5,0),"")</f>
        <v/>
      </c>
      <c r="L628" s="1" t="str">
        <f>IFERROR(VLOOKUP(Tableau5[[#This Row],[Numéro]],TableauBande[],6,0),"")</f>
        <v/>
      </c>
      <c r="M628" s="28" t="str">
        <f>IFERROR(VLOOKUP(Tableau5[[#This Row],[Numéro]],TableauBande[],7,0),"")</f>
        <v/>
      </c>
      <c r="N628" s="1" t="str">
        <f>IFERROR(VLOOKUP(Tableau5[[#This Row],[Numéro]],Tableau3Bandes[],3,0),"")</f>
        <v/>
      </c>
      <c r="O628" s="1" t="str">
        <f>IFERROR(VLOOKUP(Tableau5[[#This Row],[Numéro]],Tableau3Bandes[],4,0),"")</f>
        <v/>
      </c>
      <c r="P628" s="1" t="str">
        <f>IFERROR(VLOOKUP(Tableau5[[#This Row],[Numéro]],Tableau3Bandes[],5,0),"")</f>
        <v/>
      </c>
      <c r="Q628" s="1" t="str">
        <f>IFERROR(VLOOKUP(Tableau5[[#This Row],[Numéro]],Tableau3Bandes[],6,0),"")</f>
        <v/>
      </c>
      <c r="R628" s="1" t="str">
        <f>IFERROR(VLOOKUP(Tableau5[[#This Row],[Numéro]],Tableau3Bandes[],7,0),"")</f>
        <v/>
      </c>
      <c r="S628" s="28" t="str">
        <f>IFERROR(VLOOKUP(Tableau5[[#This Row],[Numéro]],TableauClass2025[],3,0),"")</f>
        <v/>
      </c>
      <c r="T628" s="27" t="str">
        <f>IFERROR(VLOOKUP(Tableau5[[#This Row],[Numéro]],TableauCadre[],3,0),"")</f>
        <v/>
      </c>
      <c r="U628" s="1" t="str">
        <f>IFERROR(VLOOKUP(Tableau5[[#This Row],[Numéro]],TableauCadre[],4,0),"")</f>
        <v/>
      </c>
      <c r="V628" s="1" t="str">
        <f>IFERROR(VLOOKUP(Tableau5[[#This Row],[Numéro]],TableauCadre[],5,0),"")</f>
        <v/>
      </c>
      <c r="W628" s="1" t="str">
        <f>IFERROR(VLOOKUP(Tableau5[[#This Row],[Numéro]],TableauCadre[],6,0),"")</f>
        <v/>
      </c>
      <c r="X628" s="28" t="str">
        <f>IFERROR(VLOOKUP(Tableau5[[#This Row],[Numéro]],TableauCadre[],7,0),"")</f>
        <v/>
      </c>
    </row>
    <row r="629" spans="1:24" hidden="1" x14ac:dyDescent="0.25">
      <c r="A629" s="1" t="str">
        <f>IF(double!T626=0,"",double!T626)</f>
        <v>166348 N</v>
      </c>
      <c r="B629" s="1" t="str">
        <f>IF(Tableau5[[#This Row],[Numéro]]="","",double!U626)</f>
        <v>LAGACHE PHILIPPE</v>
      </c>
      <c r="C629" s="23" t="str">
        <f>double!V626</f>
        <v>05040 – EPERNAY BILLARD CLUB</v>
      </c>
      <c r="D629" s="27" t="str">
        <f>IFERROR(VLOOKUP(Tableau5[[#This Row],[Numéro]],TableauLibre[],3,0),"")</f>
        <v>R4</v>
      </c>
      <c r="E629" s="1">
        <f>IFERROR(VLOOKUP(Tableau5[[#This Row],[Numéro]],TableauLibre[],4,0),"")</f>
        <v>1</v>
      </c>
      <c r="F629" s="1">
        <f>IFERROR(VLOOKUP(Tableau5[[#This Row],[Numéro]],TableauLibre[],5,0),"")</f>
        <v>0.81</v>
      </c>
      <c r="G629" s="1">
        <f>IFERROR(VLOOKUP(Tableau5[[#This Row],[Numéro]],TableauLibre[],6,0),"")</f>
        <v>0.65</v>
      </c>
      <c r="H629" s="28">
        <f>IFERROR(VLOOKUP(Tableau5[[#This Row],[Numéro]],TableauLibre[],7,0),"")</f>
        <v>2025</v>
      </c>
      <c r="I629" s="27" t="str">
        <f>IFERROR(VLOOKUP(Tableau5[[#This Row],[Numéro]],TableauBande[],3,0),"")</f>
        <v/>
      </c>
      <c r="J629" s="1" t="str">
        <f>IFERROR(VLOOKUP(Tableau5[[#This Row],[Numéro]],TableauBande[],4,0),"")</f>
        <v/>
      </c>
      <c r="K629" s="1" t="str">
        <f>IFERROR(VLOOKUP(Tableau5[[#This Row],[Numéro]],TableauBande[],5,0),"")</f>
        <v/>
      </c>
      <c r="L629" s="1" t="str">
        <f>IFERROR(VLOOKUP(Tableau5[[#This Row],[Numéro]],TableauBande[],6,0),"")</f>
        <v/>
      </c>
      <c r="M629" s="28" t="str">
        <f>IFERROR(VLOOKUP(Tableau5[[#This Row],[Numéro]],TableauBande[],7,0),"")</f>
        <v/>
      </c>
      <c r="N629" s="1" t="str">
        <f>IFERROR(VLOOKUP(Tableau5[[#This Row],[Numéro]],Tableau3Bandes[],3,0),"")</f>
        <v>R2</v>
      </c>
      <c r="O629" s="1">
        <f>IFERROR(VLOOKUP(Tableau5[[#This Row],[Numéro]],Tableau3Bandes[],4,0),"")</f>
        <v>1</v>
      </c>
      <c r="P629" s="1">
        <f>IFERROR(VLOOKUP(Tableau5[[#This Row],[Numéro]],Tableau3Bandes[],5,0),"")</f>
        <v>0.15</v>
      </c>
      <c r="Q629" s="1">
        <f>IFERROR(VLOOKUP(Tableau5[[#This Row],[Numéro]],Tableau3Bandes[],6,0),"")</f>
        <v>0.129</v>
      </c>
      <c r="R629" s="1">
        <f>IFERROR(VLOOKUP(Tableau5[[#This Row],[Numéro]],Tableau3Bandes[],7,0),"")</f>
        <v>2024</v>
      </c>
      <c r="S629" s="28" t="str">
        <f>IFERROR(VLOOKUP(Tableau5[[#This Row],[Numéro]],TableauClass2025[],3,0),"")</f>
        <v/>
      </c>
      <c r="T629" s="27" t="str">
        <f>IFERROR(VLOOKUP(Tableau5[[#This Row],[Numéro]],TableauCadre[],3,0),"")</f>
        <v/>
      </c>
      <c r="U629" s="1" t="str">
        <f>IFERROR(VLOOKUP(Tableau5[[#This Row],[Numéro]],TableauCadre[],4,0),"")</f>
        <v/>
      </c>
      <c r="V629" s="1" t="str">
        <f>IFERROR(VLOOKUP(Tableau5[[#This Row],[Numéro]],TableauCadre[],5,0),"")</f>
        <v/>
      </c>
      <c r="W629" s="1" t="str">
        <f>IFERROR(VLOOKUP(Tableau5[[#This Row],[Numéro]],TableauCadre[],6,0),"")</f>
        <v/>
      </c>
      <c r="X629" s="28" t="str">
        <f>IFERROR(VLOOKUP(Tableau5[[#This Row],[Numéro]],TableauCadre[],7,0),"")</f>
        <v/>
      </c>
    </row>
    <row r="630" spans="1:24" hidden="1" x14ac:dyDescent="0.25">
      <c r="A630" s="1" t="str">
        <f>IF(double!T627=0,"",double!T627)</f>
        <v>145738 I</v>
      </c>
      <c r="B630" s="1" t="str">
        <f>IF(Tableau5[[#This Row],[Numéro]]="","",double!U627)</f>
        <v>LAGARDE JANY</v>
      </c>
      <c r="C630" s="23" t="str">
        <f>double!V627</f>
        <v>05035 – ROMILLY SPORT 10 SECTION BILLARD</v>
      </c>
      <c r="D630" s="27" t="str">
        <f>IFERROR(VLOOKUP(Tableau5[[#This Row],[Numéro]],TableauLibre[],3,0),"")</f>
        <v>R4</v>
      </c>
      <c r="E630" s="1">
        <f>IFERROR(VLOOKUP(Tableau5[[#This Row],[Numéro]],TableauLibre[],4,0),"")</f>
        <v>1</v>
      </c>
      <c r="F630" s="1">
        <f>IFERROR(VLOOKUP(Tableau5[[#This Row],[Numéro]],TableauLibre[],5,0),"")</f>
        <v>0.61</v>
      </c>
      <c r="G630" s="1">
        <f>IFERROR(VLOOKUP(Tableau5[[#This Row],[Numéro]],TableauLibre[],6,0),"")</f>
        <v>0.49</v>
      </c>
      <c r="H630" s="28">
        <f>IFERROR(VLOOKUP(Tableau5[[#This Row],[Numéro]],TableauLibre[],7,0),"")</f>
        <v>2017</v>
      </c>
      <c r="I630" s="27" t="str">
        <f>IFERROR(VLOOKUP(Tableau5[[#This Row],[Numéro]],TableauBande[],3,0),"")</f>
        <v>R2</v>
      </c>
      <c r="J630" s="1">
        <f>IFERROR(VLOOKUP(Tableau5[[#This Row],[Numéro]],TableauBande[],4,0),"")</f>
        <v>1</v>
      </c>
      <c r="K630" s="1">
        <f>IFERROR(VLOOKUP(Tableau5[[#This Row],[Numéro]],TableauBande[],5,0),"")</f>
        <v>0.38</v>
      </c>
      <c r="L630" s="1">
        <f>IFERROR(VLOOKUP(Tableau5[[#This Row],[Numéro]],TableauBande[],6,0),"")</f>
        <v>0.33</v>
      </c>
      <c r="M630" s="28">
        <f>IFERROR(VLOOKUP(Tableau5[[#This Row],[Numéro]],TableauBande[],7,0),"")</f>
        <v>2018</v>
      </c>
      <c r="N630" s="1" t="str">
        <f>IFERROR(VLOOKUP(Tableau5[[#This Row],[Numéro]],Tableau3Bandes[],3,0),"")</f>
        <v/>
      </c>
      <c r="O630" s="1" t="str">
        <f>IFERROR(VLOOKUP(Tableau5[[#This Row],[Numéro]],Tableau3Bandes[],4,0),"")</f>
        <v/>
      </c>
      <c r="P630" s="1" t="str">
        <f>IFERROR(VLOOKUP(Tableau5[[#This Row],[Numéro]],Tableau3Bandes[],5,0),"")</f>
        <v/>
      </c>
      <c r="Q630" s="1" t="str">
        <f>IFERROR(VLOOKUP(Tableau5[[#This Row],[Numéro]],Tableau3Bandes[],6,0),"")</f>
        <v/>
      </c>
      <c r="R630" s="1" t="str">
        <f>IFERROR(VLOOKUP(Tableau5[[#This Row],[Numéro]],Tableau3Bandes[],7,0),"")</f>
        <v/>
      </c>
      <c r="S630" s="28" t="str">
        <f>IFERROR(VLOOKUP(Tableau5[[#This Row],[Numéro]],TableauClass2025[],3,0),"")</f>
        <v/>
      </c>
      <c r="T630" s="27" t="str">
        <f>IFERROR(VLOOKUP(Tableau5[[#This Row],[Numéro]],TableauCadre[],3,0),"")</f>
        <v/>
      </c>
      <c r="U630" s="1" t="str">
        <f>IFERROR(VLOOKUP(Tableau5[[#This Row],[Numéro]],TableauCadre[],4,0),"")</f>
        <v/>
      </c>
      <c r="V630" s="1" t="str">
        <f>IFERROR(VLOOKUP(Tableau5[[#This Row],[Numéro]],TableauCadre[],5,0),"")</f>
        <v/>
      </c>
      <c r="W630" s="1" t="str">
        <f>IFERROR(VLOOKUP(Tableau5[[#This Row],[Numéro]],TableauCadre[],6,0),"")</f>
        <v/>
      </c>
      <c r="X630" s="28" t="str">
        <f>IFERROR(VLOOKUP(Tableau5[[#This Row],[Numéro]],TableauCadre[],7,0),"")</f>
        <v/>
      </c>
    </row>
    <row r="631" spans="1:24" hidden="1" x14ac:dyDescent="0.25">
      <c r="A631" s="1" t="str">
        <f>IF(double!T628=0,"",double!T628)</f>
        <v>176377 P</v>
      </c>
      <c r="B631" s="1" t="str">
        <f>IF(Tableau5[[#This Row],[Numéro]]="","",double!U628)</f>
        <v>LAGIER FREDERIC</v>
      </c>
      <c r="C631" s="23" t="str">
        <f>double!V628</f>
        <v>01010 – B.C. LINGOLSHEIM</v>
      </c>
      <c r="D631" s="27" t="str">
        <f>IFERROR(VLOOKUP(Tableau5[[#This Row],[Numéro]],TableauLibre[],3,0),"")</f>
        <v>R4</v>
      </c>
      <c r="E631" s="1">
        <f>IFERROR(VLOOKUP(Tableau5[[#This Row],[Numéro]],TableauLibre[],4,0),"")</f>
        <v>1</v>
      </c>
      <c r="F631" s="1">
        <f>IFERROR(VLOOKUP(Tableau5[[#This Row],[Numéro]],TableauLibre[],5,0),"")</f>
        <v>0.64</v>
      </c>
      <c r="G631" s="1">
        <f>IFERROR(VLOOKUP(Tableau5[[#This Row],[Numéro]],TableauLibre[],6,0),"")</f>
        <v>0.51</v>
      </c>
      <c r="H631" s="28">
        <f>IFERROR(VLOOKUP(Tableau5[[#This Row],[Numéro]],TableauLibre[],7,0),"")</f>
        <v>2025</v>
      </c>
      <c r="I631" s="27" t="str">
        <f>IFERROR(VLOOKUP(Tableau5[[#This Row],[Numéro]],TableauBande[],3,0),"")</f>
        <v/>
      </c>
      <c r="J631" s="1" t="str">
        <f>IFERROR(VLOOKUP(Tableau5[[#This Row],[Numéro]],TableauBande[],4,0),"")</f>
        <v/>
      </c>
      <c r="K631" s="1" t="str">
        <f>IFERROR(VLOOKUP(Tableau5[[#This Row],[Numéro]],TableauBande[],5,0),"")</f>
        <v/>
      </c>
      <c r="L631" s="1" t="str">
        <f>IFERROR(VLOOKUP(Tableau5[[#This Row],[Numéro]],TableauBande[],6,0),"")</f>
        <v/>
      </c>
      <c r="M631" s="28" t="str">
        <f>IFERROR(VLOOKUP(Tableau5[[#This Row],[Numéro]],TableauBande[],7,0),"")</f>
        <v/>
      </c>
      <c r="N631" s="1" t="str">
        <f>IFERROR(VLOOKUP(Tableau5[[#This Row],[Numéro]],Tableau3Bandes[],3,0),"")</f>
        <v/>
      </c>
      <c r="O631" s="1" t="str">
        <f>IFERROR(VLOOKUP(Tableau5[[#This Row],[Numéro]],Tableau3Bandes[],4,0),"")</f>
        <v/>
      </c>
      <c r="P631" s="1" t="str">
        <f>IFERROR(VLOOKUP(Tableau5[[#This Row],[Numéro]],Tableau3Bandes[],5,0),"")</f>
        <v/>
      </c>
      <c r="Q631" s="1" t="str">
        <f>IFERROR(VLOOKUP(Tableau5[[#This Row],[Numéro]],Tableau3Bandes[],6,0),"")</f>
        <v/>
      </c>
      <c r="R631" s="1" t="str">
        <f>IFERROR(VLOOKUP(Tableau5[[#This Row],[Numéro]],Tableau3Bandes[],7,0),"")</f>
        <v/>
      </c>
      <c r="S631" s="28" t="str">
        <f>IFERROR(VLOOKUP(Tableau5[[#This Row],[Numéro]],TableauClass2025[],3,0),"")</f>
        <v/>
      </c>
      <c r="T631" s="27" t="str">
        <f>IFERROR(VLOOKUP(Tableau5[[#This Row],[Numéro]],TableauCadre[],3,0),"")</f>
        <v/>
      </c>
      <c r="U631" s="1" t="str">
        <f>IFERROR(VLOOKUP(Tableau5[[#This Row],[Numéro]],TableauCadre[],4,0),"")</f>
        <v/>
      </c>
      <c r="V631" s="1" t="str">
        <f>IFERROR(VLOOKUP(Tableau5[[#This Row],[Numéro]],TableauCadre[],5,0),"")</f>
        <v/>
      </c>
      <c r="W631" s="1" t="str">
        <f>IFERROR(VLOOKUP(Tableau5[[#This Row],[Numéro]],TableauCadre[],6,0),"")</f>
        <v/>
      </c>
      <c r="X631" s="28" t="str">
        <f>IFERROR(VLOOKUP(Tableau5[[#This Row],[Numéro]],TableauCadre[],7,0),"")</f>
        <v/>
      </c>
    </row>
    <row r="632" spans="1:24" hidden="1" x14ac:dyDescent="0.25">
      <c r="A632" s="1" t="str">
        <f>IF(double!T629=0,"",double!T629)</f>
        <v>014583 X</v>
      </c>
      <c r="B632" s="1" t="str">
        <f>IF(Tableau5[[#This Row],[Numéro]]="","",double!U629)</f>
        <v>LAGISSE MANFRED</v>
      </c>
      <c r="C632" s="23" t="str">
        <f>double!V629</f>
        <v>01006 – AMICALE DE BILLARD ECKBOLSHEIM</v>
      </c>
      <c r="D632" s="27" t="str">
        <f>IFERROR(VLOOKUP(Tableau5[[#This Row],[Numéro]],TableauLibre[],3,0),"")</f>
        <v>R3</v>
      </c>
      <c r="E632" s="1">
        <f>IFERROR(VLOOKUP(Tableau5[[#This Row],[Numéro]],TableauLibre[],4,0),"")</f>
        <v>1</v>
      </c>
      <c r="F632" s="1">
        <f>IFERROR(VLOOKUP(Tableau5[[#This Row],[Numéro]],TableauLibre[],5,0),"")</f>
        <v>1.59</v>
      </c>
      <c r="G632" s="1">
        <f>IFERROR(VLOOKUP(Tableau5[[#This Row],[Numéro]],TableauLibre[],6,0),"")</f>
        <v>1.27</v>
      </c>
      <c r="H632" s="28">
        <f>IFERROR(VLOOKUP(Tableau5[[#This Row],[Numéro]],TableauLibre[],7,0),"")</f>
        <v>2012</v>
      </c>
      <c r="I632" s="27" t="str">
        <f>IFERROR(VLOOKUP(Tableau5[[#This Row],[Numéro]],TableauBande[],3,0),"")</f>
        <v>R2</v>
      </c>
      <c r="J632" s="1">
        <f>IFERROR(VLOOKUP(Tableau5[[#This Row],[Numéro]],TableauBande[],4,0),"")</f>
        <v>1</v>
      </c>
      <c r="K632" s="1">
        <f>IFERROR(VLOOKUP(Tableau5[[#This Row],[Numéro]],TableauBande[],5,0),"")</f>
        <v>0.92</v>
      </c>
      <c r="L632" s="1">
        <f>IFERROR(VLOOKUP(Tableau5[[#This Row],[Numéro]],TableauBande[],6,0),"")</f>
        <v>0.82</v>
      </c>
      <c r="M632" s="28">
        <f>IFERROR(VLOOKUP(Tableau5[[#This Row],[Numéro]],TableauBande[],7,0),"")</f>
        <v>2015</v>
      </c>
      <c r="N632" s="1" t="str">
        <f>IFERROR(VLOOKUP(Tableau5[[#This Row],[Numéro]],Tableau3Bandes[],3,0),"")</f>
        <v>R1</v>
      </c>
      <c r="O632" s="1">
        <f>IFERROR(VLOOKUP(Tableau5[[#This Row],[Numéro]],Tableau3Bandes[],4,0),"")</f>
        <v>1</v>
      </c>
      <c r="P632" s="1">
        <f>IFERROR(VLOOKUP(Tableau5[[#This Row],[Numéro]],Tableau3Bandes[],5,0),"")</f>
        <v>0.26300000000000001</v>
      </c>
      <c r="Q632" s="1">
        <f>IFERROR(VLOOKUP(Tableau5[[#This Row],[Numéro]],Tableau3Bandes[],6,0),"")</f>
        <v>0.22600000000000001</v>
      </c>
      <c r="R632" s="1">
        <f>IFERROR(VLOOKUP(Tableau5[[#This Row],[Numéro]],Tableau3Bandes[],7,0),"")</f>
        <v>2023</v>
      </c>
      <c r="S632" s="28" t="str">
        <f>IFERROR(VLOOKUP(Tableau5[[#This Row],[Numéro]],TableauClass2025[],3,0),"")</f>
        <v/>
      </c>
      <c r="T632" s="27" t="str">
        <f>IFERROR(VLOOKUP(Tableau5[[#This Row],[Numéro]],TableauCadre[],3,0),"")</f>
        <v/>
      </c>
      <c r="U632" s="1" t="str">
        <f>IFERROR(VLOOKUP(Tableau5[[#This Row],[Numéro]],TableauCadre[],4,0),"")</f>
        <v/>
      </c>
      <c r="V632" s="1" t="str">
        <f>IFERROR(VLOOKUP(Tableau5[[#This Row],[Numéro]],TableauCadre[],5,0),"")</f>
        <v/>
      </c>
      <c r="W632" s="1" t="str">
        <f>IFERROR(VLOOKUP(Tableau5[[#This Row],[Numéro]],TableauCadre[],6,0),"")</f>
        <v/>
      </c>
      <c r="X632" s="28" t="str">
        <f>IFERROR(VLOOKUP(Tableau5[[#This Row],[Numéro]],TableauCadre[],7,0),"")</f>
        <v/>
      </c>
    </row>
    <row r="633" spans="1:24" hidden="1" x14ac:dyDescent="0.25">
      <c r="A633" s="1" t="str">
        <f>IF(double!T630=0,"",double!T630)</f>
        <v>127315 T</v>
      </c>
      <c r="B633" s="1" t="str">
        <f>IF(Tableau5[[#This Row],[Numéro]]="","",double!U630)</f>
        <v>LAJOINIE JEAN PIERRE</v>
      </c>
      <c r="C633" s="23" t="str">
        <f>double!V630</f>
        <v>05047 – BILLARD CLUB SEZANNAIS</v>
      </c>
      <c r="D633" s="27" t="str">
        <f>IFERROR(VLOOKUP(Tableau5[[#This Row],[Numéro]],TableauLibre[],3,0),"")</f>
        <v>R3</v>
      </c>
      <c r="E633" s="1">
        <f>IFERROR(VLOOKUP(Tableau5[[#This Row],[Numéro]],TableauLibre[],4,0),"")</f>
        <v>1</v>
      </c>
      <c r="F633" s="1">
        <f>IFERROR(VLOOKUP(Tableau5[[#This Row],[Numéro]],TableauLibre[],5,0),"")</f>
        <v>1.51</v>
      </c>
      <c r="G633" s="1">
        <f>IFERROR(VLOOKUP(Tableau5[[#This Row],[Numéro]],TableauLibre[],6,0),"")</f>
        <v>1.21</v>
      </c>
      <c r="H633" s="28">
        <f>IFERROR(VLOOKUP(Tableau5[[#This Row],[Numéro]],TableauLibre[],7,0),"")</f>
        <v>2025</v>
      </c>
      <c r="I633" s="27" t="str">
        <f>IFERROR(VLOOKUP(Tableau5[[#This Row],[Numéro]],TableauBande[],3,0),"")</f>
        <v/>
      </c>
      <c r="J633" s="1" t="str">
        <f>IFERROR(VLOOKUP(Tableau5[[#This Row],[Numéro]],TableauBande[],4,0),"")</f>
        <v/>
      </c>
      <c r="K633" s="1" t="str">
        <f>IFERROR(VLOOKUP(Tableau5[[#This Row],[Numéro]],TableauBande[],5,0),"")</f>
        <v/>
      </c>
      <c r="L633" s="1" t="str">
        <f>IFERROR(VLOOKUP(Tableau5[[#This Row],[Numéro]],TableauBande[],6,0),"")</f>
        <v/>
      </c>
      <c r="M633" s="28" t="str">
        <f>IFERROR(VLOOKUP(Tableau5[[#This Row],[Numéro]],TableauBande[],7,0),"")</f>
        <v/>
      </c>
      <c r="N633" s="1" t="str">
        <f>IFERROR(VLOOKUP(Tableau5[[#This Row],[Numéro]],Tableau3Bandes[],3,0),"")</f>
        <v>R1</v>
      </c>
      <c r="O633" s="1">
        <f>IFERROR(VLOOKUP(Tableau5[[#This Row],[Numéro]],Tableau3Bandes[],4,0),"")</f>
        <v>1</v>
      </c>
      <c r="P633" s="1">
        <f>IFERROR(VLOOKUP(Tableau5[[#This Row],[Numéro]],Tableau3Bandes[],5,0),"")</f>
        <v>0.32600000000000001</v>
      </c>
      <c r="Q633" s="1">
        <f>IFERROR(VLOOKUP(Tableau5[[#This Row],[Numéro]],Tableau3Bandes[],6,0),"")</f>
        <v>0.28000000000000003</v>
      </c>
      <c r="R633" s="1">
        <f>IFERROR(VLOOKUP(Tableau5[[#This Row],[Numéro]],Tableau3Bandes[],7,0),"")</f>
        <v>2025</v>
      </c>
      <c r="S633" s="28">
        <f>IFERROR(VLOOKUP(Tableau5[[#This Row],[Numéro]],TableauClass2025[],3,0),"")</f>
        <v>273</v>
      </c>
      <c r="T633" s="27" t="str">
        <f>IFERROR(VLOOKUP(Tableau5[[#This Row],[Numéro]],TableauCadre[],3,0),"")</f>
        <v/>
      </c>
      <c r="U633" s="1" t="str">
        <f>IFERROR(VLOOKUP(Tableau5[[#This Row],[Numéro]],TableauCadre[],4,0),"")</f>
        <v/>
      </c>
      <c r="V633" s="1" t="str">
        <f>IFERROR(VLOOKUP(Tableau5[[#This Row],[Numéro]],TableauCadre[],5,0),"")</f>
        <v/>
      </c>
      <c r="W633" s="1" t="str">
        <f>IFERROR(VLOOKUP(Tableau5[[#This Row],[Numéro]],TableauCadre[],6,0),"")</f>
        <v/>
      </c>
      <c r="X633" s="28" t="str">
        <f>IFERROR(VLOOKUP(Tableau5[[#This Row],[Numéro]],TableauCadre[],7,0),"")</f>
        <v/>
      </c>
    </row>
    <row r="634" spans="1:24" hidden="1" x14ac:dyDescent="0.25">
      <c r="A634" s="1" t="str">
        <f>IF(double!T631=0,"",double!T631)</f>
        <v>015053 Z</v>
      </c>
      <c r="B634" s="1" t="str">
        <f>IF(Tableau5[[#This Row],[Numéro]]="","",double!U631)</f>
        <v>LALLEMANT CHRISTIAN</v>
      </c>
      <c r="C634" s="23" t="str">
        <f>double!V631</f>
        <v>11051 – BILLARD CLUB BARISIEN</v>
      </c>
      <c r="D634" s="27" t="str">
        <f>IFERROR(VLOOKUP(Tableau5[[#This Row],[Numéro]],TableauLibre[],3,0),"")</f>
        <v xml:space="preserve">N2 </v>
      </c>
      <c r="E634" s="1">
        <f>IFERROR(VLOOKUP(Tableau5[[#This Row],[Numéro]],TableauLibre[],4,0),"")</f>
        <v>1</v>
      </c>
      <c r="F634" s="1" t="str">
        <f>IFERROR(VLOOKUP(Tableau5[[#This Row],[Numéro]],TableauLibre[],5,0),"")</f>
        <v>—</v>
      </c>
      <c r="G634" s="1">
        <f>IFERROR(VLOOKUP(Tableau5[[#This Row],[Numéro]],TableauLibre[],6,0),"")</f>
        <v>10.210000000000001</v>
      </c>
      <c r="H634" s="28">
        <f>IFERROR(VLOOKUP(Tableau5[[#This Row],[Numéro]],TableauLibre[],7,0),"")</f>
        <v>2025</v>
      </c>
      <c r="I634" s="27" t="str">
        <f>IFERROR(VLOOKUP(Tableau5[[#This Row],[Numéro]],TableauBande[],3,0),"")</f>
        <v>N3</v>
      </c>
      <c r="J634" s="1">
        <f>IFERROR(VLOOKUP(Tableau5[[#This Row],[Numéro]],TableauBande[],4,0),"")</f>
        <v>1</v>
      </c>
      <c r="K634" s="1">
        <f>IFERROR(VLOOKUP(Tableau5[[#This Row],[Numéro]],TableauBande[],5,0),"")</f>
        <v>2.02</v>
      </c>
      <c r="L634" s="1">
        <f>IFERROR(VLOOKUP(Tableau5[[#This Row],[Numéro]],TableauBande[],6,0),"")</f>
        <v>1.8</v>
      </c>
      <c r="M634" s="28">
        <f>IFERROR(VLOOKUP(Tableau5[[#This Row],[Numéro]],TableauBande[],7,0),"")</f>
        <v>2025</v>
      </c>
      <c r="N634" s="1" t="str">
        <f>IFERROR(VLOOKUP(Tableau5[[#This Row],[Numéro]],Tableau3Bandes[],3,0),"")</f>
        <v/>
      </c>
      <c r="O634" s="1" t="str">
        <f>IFERROR(VLOOKUP(Tableau5[[#This Row],[Numéro]],Tableau3Bandes[],4,0),"")</f>
        <v/>
      </c>
      <c r="P634" s="1" t="str">
        <f>IFERROR(VLOOKUP(Tableau5[[#This Row],[Numéro]],Tableau3Bandes[],5,0),"")</f>
        <v/>
      </c>
      <c r="Q634" s="1" t="str">
        <f>IFERROR(VLOOKUP(Tableau5[[#This Row],[Numéro]],Tableau3Bandes[],6,0),"")</f>
        <v/>
      </c>
      <c r="R634" s="1" t="str">
        <f>IFERROR(VLOOKUP(Tableau5[[#This Row],[Numéro]],Tableau3Bandes[],7,0),"")</f>
        <v/>
      </c>
      <c r="S634" s="28" t="str">
        <f>IFERROR(VLOOKUP(Tableau5[[#This Row],[Numéro]],TableauClass2025[],3,0),"")</f>
        <v/>
      </c>
      <c r="T634" s="27" t="str">
        <f>IFERROR(VLOOKUP(Tableau5[[#This Row],[Numéro]],TableauCadre[],3,0),"")</f>
        <v>N2</v>
      </c>
      <c r="U634" s="1">
        <f>IFERROR(VLOOKUP(Tableau5[[#This Row],[Numéro]],TableauCadre[],4,0),"")</f>
        <v>1</v>
      </c>
      <c r="V634" s="1" t="str">
        <f>IFERROR(VLOOKUP(Tableau5[[#This Row],[Numéro]],TableauCadre[],5,0),"")</f>
        <v>—</v>
      </c>
      <c r="W634" s="1">
        <f>IFERROR(VLOOKUP(Tableau5[[#This Row],[Numéro]],TableauCadre[],6,0),"")</f>
        <v>6.11</v>
      </c>
      <c r="X634" s="28">
        <f>IFERROR(VLOOKUP(Tableau5[[#This Row],[Numéro]],TableauCadre[],7,0),"")</f>
        <v>2025</v>
      </c>
    </row>
    <row r="635" spans="1:24" hidden="1" x14ac:dyDescent="0.25">
      <c r="A635" s="1" t="str">
        <f>IF(double!T632=0,"",double!T632)</f>
        <v>134159 Z</v>
      </c>
      <c r="B635" s="1" t="str">
        <f>IF(Tableau5[[#This Row],[Numéro]]="","",double!U632)</f>
        <v>LALLEMANT JEAN JACQUES</v>
      </c>
      <c r="C635" s="23" t="str">
        <f>double!V632</f>
        <v>05043 – ACAD. TAPIS VERT DE REIMS</v>
      </c>
      <c r="D635" s="27" t="str">
        <f>IFERROR(VLOOKUP(Tableau5[[#This Row],[Numéro]],TableauLibre[],3,0),"")</f>
        <v>R3</v>
      </c>
      <c r="E635" s="1">
        <f>IFERROR(VLOOKUP(Tableau5[[#This Row],[Numéro]],TableauLibre[],4,0),"")</f>
        <v>1</v>
      </c>
      <c r="F635" s="1">
        <f>IFERROR(VLOOKUP(Tableau5[[#This Row],[Numéro]],TableauLibre[],5,0),"")</f>
        <v>1.51</v>
      </c>
      <c r="G635" s="1">
        <f>IFERROR(VLOOKUP(Tableau5[[#This Row],[Numéro]],TableauLibre[],6,0),"")</f>
        <v>1.2</v>
      </c>
      <c r="H635" s="28">
        <f>IFERROR(VLOOKUP(Tableau5[[#This Row],[Numéro]],TableauLibre[],7,0),"")</f>
        <v>2020</v>
      </c>
      <c r="I635" s="27" t="str">
        <f>IFERROR(VLOOKUP(Tableau5[[#This Row],[Numéro]],TableauBande[],3,0),"")</f>
        <v xml:space="preserve">R2 </v>
      </c>
      <c r="J635" s="1">
        <f>IFERROR(VLOOKUP(Tableau5[[#This Row],[Numéro]],TableauBande[],4,0),"")</f>
        <v>1</v>
      </c>
      <c r="K635" s="1">
        <f>IFERROR(VLOOKUP(Tableau5[[#This Row],[Numéro]],TableauBande[],5,0),"")</f>
        <v>0.72</v>
      </c>
      <c r="L635" s="1">
        <f>IFERROR(VLOOKUP(Tableau5[[#This Row],[Numéro]],TableauBande[],6,0),"")</f>
        <v>0.64</v>
      </c>
      <c r="M635" s="28">
        <f>IFERROR(VLOOKUP(Tableau5[[#This Row],[Numéro]],TableauBande[],7,0),"")</f>
        <v>2018</v>
      </c>
      <c r="N635" s="1" t="str">
        <f>IFERROR(VLOOKUP(Tableau5[[#This Row],[Numéro]],Tableau3Bandes[],3,0),"")</f>
        <v/>
      </c>
      <c r="O635" s="1" t="str">
        <f>IFERROR(VLOOKUP(Tableau5[[#This Row],[Numéro]],Tableau3Bandes[],4,0),"")</f>
        <v/>
      </c>
      <c r="P635" s="1" t="str">
        <f>IFERROR(VLOOKUP(Tableau5[[#This Row],[Numéro]],Tableau3Bandes[],5,0),"")</f>
        <v/>
      </c>
      <c r="Q635" s="1" t="str">
        <f>IFERROR(VLOOKUP(Tableau5[[#This Row],[Numéro]],Tableau3Bandes[],6,0),"")</f>
        <v/>
      </c>
      <c r="R635" s="1" t="str">
        <f>IFERROR(VLOOKUP(Tableau5[[#This Row],[Numéro]],Tableau3Bandes[],7,0),"")</f>
        <v/>
      </c>
      <c r="S635" s="28" t="str">
        <f>IFERROR(VLOOKUP(Tableau5[[#This Row],[Numéro]],TableauClass2025[],3,0),"")</f>
        <v/>
      </c>
      <c r="T635" s="27" t="str">
        <f>IFERROR(VLOOKUP(Tableau5[[#This Row],[Numéro]],TableauCadre[],3,0),"")</f>
        <v/>
      </c>
      <c r="U635" s="1" t="str">
        <f>IFERROR(VLOOKUP(Tableau5[[#This Row],[Numéro]],TableauCadre[],4,0),"")</f>
        <v/>
      </c>
      <c r="V635" s="1" t="str">
        <f>IFERROR(VLOOKUP(Tableau5[[#This Row],[Numéro]],TableauCadre[],5,0),"")</f>
        <v/>
      </c>
      <c r="W635" s="1" t="str">
        <f>IFERROR(VLOOKUP(Tableau5[[#This Row],[Numéro]],TableauCadre[],6,0),"")</f>
        <v/>
      </c>
      <c r="X635" s="28" t="str">
        <f>IFERROR(VLOOKUP(Tableau5[[#This Row],[Numéro]],TableauCadre[],7,0),"")</f>
        <v/>
      </c>
    </row>
    <row r="636" spans="1:24" hidden="1" x14ac:dyDescent="0.25">
      <c r="A636" s="1" t="str">
        <f>IF(double!T633=0,"",double!T633)</f>
        <v>143965 D</v>
      </c>
      <c r="B636" s="1" t="str">
        <f>IF(Tableau5[[#This Row],[Numéro]]="","",double!U633)</f>
        <v>LAMBERT MICHEL</v>
      </c>
      <c r="C636" s="23" t="str">
        <f>double!V633</f>
        <v>05034 – BILLARD TROYES AGGLO</v>
      </c>
      <c r="D636" s="27" t="str">
        <f>IFERROR(VLOOKUP(Tableau5[[#This Row],[Numéro]],TableauLibre[],3,0),"")</f>
        <v>R3</v>
      </c>
      <c r="E636" s="1">
        <f>IFERROR(VLOOKUP(Tableau5[[#This Row],[Numéro]],TableauLibre[],4,0),"")</f>
        <v>1</v>
      </c>
      <c r="F636" s="1">
        <f>IFERROR(VLOOKUP(Tableau5[[#This Row],[Numéro]],TableauLibre[],5,0),"")</f>
        <v>1.35</v>
      </c>
      <c r="G636" s="1">
        <f>IFERROR(VLOOKUP(Tableau5[[#This Row],[Numéro]],TableauLibre[],6,0),"")</f>
        <v>1.08</v>
      </c>
      <c r="H636" s="28">
        <f>IFERROR(VLOOKUP(Tableau5[[#This Row],[Numéro]],TableauLibre[],7,0),"")</f>
        <v>2014</v>
      </c>
      <c r="I636" s="27" t="str">
        <f>IFERROR(VLOOKUP(Tableau5[[#This Row],[Numéro]],TableauBande[],3,0),"")</f>
        <v>R2</v>
      </c>
      <c r="J636" s="1">
        <f>IFERROR(VLOOKUP(Tableau5[[#This Row],[Numéro]],TableauBande[],4,0),"")</f>
        <v>1</v>
      </c>
      <c r="K636" s="1">
        <f>IFERROR(VLOOKUP(Tableau5[[#This Row],[Numéro]],TableauBande[],5,0),"")</f>
        <v>0.85</v>
      </c>
      <c r="L636" s="1">
        <f>IFERROR(VLOOKUP(Tableau5[[#This Row],[Numéro]],TableauBande[],6,0),"")</f>
        <v>0.76</v>
      </c>
      <c r="M636" s="28">
        <f>IFERROR(VLOOKUP(Tableau5[[#This Row],[Numéro]],TableauBande[],7,0),"")</f>
        <v>2016</v>
      </c>
      <c r="N636" s="1" t="str">
        <f>IFERROR(VLOOKUP(Tableau5[[#This Row],[Numéro]],Tableau3Bandes[],3,0),"")</f>
        <v>R1</v>
      </c>
      <c r="O636" s="1">
        <f>IFERROR(VLOOKUP(Tableau5[[#This Row],[Numéro]],Tableau3Bandes[],4,0),"")</f>
        <v>1</v>
      </c>
      <c r="P636" s="1">
        <f>IFERROR(VLOOKUP(Tableau5[[#This Row],[Numéro]],Tableau3Bandes[],5,0),"")</f>
        <v>0.28499999999999998</v>
      </c>
      <c r="Q636" s="1">
        <f>IFERROR(VLOOKUP(Tableau5[[#This Row],[Numéro]],Tableau3Bandes[],6,0),"")</f>
        <v>0.245</v>
      </c>
      <c r="R636" s="1">
        <f>IFERROR(VLOOKUP(Tableau5[[#This Row],[Numéro]],Tableau3Bandes[],7,0),"")</f>
        <v>2016</v>
      </c>
      <c r="S636" s="28" t="str">
        <f>IFERROR(VLOOKUP(Tableau5[[#This Row],[Numéro]],TableauClass2025[],3,0),"")</f>
        <v/>
      </c>
      <c r="T636" s="27" t="str">
        <f>IFERROR(VLOOKUP(Tableau5[[#This Row],[Numéro]],TableauCadre[],3,0),"")</f>
        <v/>
      </c>
      <c r="U636" s="1" t="str">
        <f>IFERROR(VLOOKUP(Tableau5[[#This Row],[Numéro]],TableauCadre[],4,0),"")</f>
        <v/>
      </c>
      <c r="V636" s="1" t="str">
        <f>IFERROR(VLOOKUP(Tableau5[[#This Row],[Numéro]],TableauCadre[],5,0),"")</f>
        <v/>
      </c>
      <c r="W636" s="1" t="str">
        <f>IFERROR(VLOOKUP(Tableau5[[#This Row],[Numéro]],TableauCadre[],6,0),"")</f>
        <v/>
      </c>
      <c r="X636" s="28" t="str">
        <f>IFERROR(VLOOKUP(Tableau5[[#This Row],[Numéro]],TableauCadre[],7,0),"")</f>
        <v/>
      </c>
    </row>
    <row r="637" spans="1:24" hidden="1" x14ac:dyDescent="0.25">
      <c r="A637" s="1" t="str">
        <f>IF(double!T634=0,"",double!T634)</f>
        <v>011851 V</v>
      </c>
      <c r="B637" s="1" t="str">
        <f>IF(Tableau5[[#This Row],[Numéro]]="","",double!U634)</f>
        <v>LAMBERT MICHEL</v>
      </c>
      <c r="C637" s="23" t="str">
        <f>double!V634</f>
        <v>05047 – BILLARD CLUB SEZANNAIS</v>
      </c>
      <c r="D637" s="27" t="str">
        <f>IFERROR(VLOOKUP(Tableau5[[#This Row],[Numéro]],TableauLibre[],3,0),"")</f>
        <v xml:space="preserve">R1 </v>
      </c>
      <c r="E637" s="1">
        <f>IFERROR(VLOOKUP(Tableau5[[#This Row],[Numéro]],TableauLibre[],4,0),"")</f>
        <v>1</v>
      </c>
      <c r="F637" s="1">
        <f>IFERROR(VLOOKUP(Tableau5[[#This Row],[Numéro]],TableauLibre[],5,0),"")</f>
        <v>5.0199999999999996</v>
      </c>
      <c r="G637" s="1">
        <f>IFERROR(VLOOKUP(Tableau5[[#This Row],[Numéro]],TableauLibre[],6,0),"")</f>
        <v>4.01</v>
      </c>
      <c r="H637" s="28">
        <f>IFERROR(VLOOKUP(Tableau5[[#This Row],[Numéro]],TableauLibre[],7,0),"")</f>
        <v>2025</v>
      </c>
      <c r="I637" s="27" t="str">
        <f>IFERROR(VLOOKUP(Tableau5[[#This Row],[Numéro]],TableauBande[],3,0),"")</f>
        <v>N3</v>
      </c>
      <c r="J637" s="1">
        <f>IFERROR(VLOOKUP(Tableau5[[#This Row],[Numéro]],TableauBande[],4,0),"")</f>
        <v>1</v>
      </c>
      <c r="K637" s="1">
        <f>IFERROR(VLOOKUP(Tableau5[[#This Row],[Numéro]],TableauBande[],5,0),"")</f>
        <v>1.84</v>
      </c>
      <c r="L637" s="1">
        <f>IFERROR(VLOOKUP(Tableau5[[#This Row],[Numéro]],TableauBande[],6,0),"")</f>
        <v>1.63</v>
      </c>
      <c r="M637" s="28">
        <f>IFERROR(VLOOKUP(Tableau5[[#This Row],[Numéro]],TableauBande[],7,0),"")</f>
        <v>2025</v>
      </c>
      <c r="N637" s="1" t="str">
        <f>IFERROR(VLOOKUP(Tableau5[[#This Row],[Numéro]],Tableau3Bandes[],3,0),"")</f>
        <v xml:space="preserve">N3 </v>
      </c>
      <c r="O637" s="1">
        <f>IFERROR(VLOOKUP(Tableau5[[#This Row],[Numéro]],Tableau3Bandes[],4,0),"")</f>
        <v>1</v>
      </c>
      <c r="P637" s="1">
        <f>IFERROR(VLOOKUP(Tableau5[[#This Row],[Numéro]],Tableau3Bandes[],5,0),"")</f>
        <v>0.42899999999999999</v>
      </c>
      <c r="Q637" s="1">
        <f>IFERROR(VLOOKUP(Tableau5[[#This Row],[Numéro]],Tableau3Bandes[],6,0),"")</f>
        <v>0.36899999999999999</v>
      </c>
      <c r="R637" s="1">
        <f>IFERROR(VLOOKUP(Tableau5[[#This Row],[Numéro]],Tableau3Bandes[],7,0),"")</f>
        <v>2025</v>
      </c>
      <c r="S637" s="28">
        <f>IFERROR(VLOOKUP(Tableau5[[#This Row],[Numéro]],TableauClass2025[],3,0),"")</f>
        <v>360</v>
      </c>
      <c r="T637" s="27" t="str">
        <f>IFERROR(VLOOKUP(Tableau5[[#This Row],[Numéro]],TableauCadre[],3,0),"")</f>
        <v xml:space="preserve">R1 </v>
      </c>
      <c r="U637" s="1">
        <f>IFERROR(VLOOKUP(Tableau5[[#This Row],[Numéro]],TableauCadre[],4,0),"")</f>
        <v>1</v>
      </c>
      <c r="V637" s="1">
        <f>IFERROR(VLOOKUP(Tableau5[[#This Row],[Numéro]],TableauCadre[],5,0),"")</f>
        <v>3.01</v>
      </c>
      <c r="W637" s="1">
        <f>IFERROR(VLOOKUP(Tableau5[[#This Row],[Numéro]],TableauCadre[],6,0),"")</f>
        <v>2.41</v>
      </c>
      <c r="X637" s="28">
        <f>IFERROR(VLOOKUP(Tableau5[[#This Row],[Numéro]],TableauCadre[],7,0),"")</f>
        <v>2025</v>
      </c>
    </row>
    <row r="638" spans="1:24" hidden="1" x14ac:dyDescent="0.25">
      <c r="A638" s="1" t="str">
        <f>IF(double!T635=0,"",double!T635)</f>
        <v>012113 X</v>
      </c>
      <c r="B638" s="1" t="str">
        <f>IF(Tableau5[[#This Row],[Numéro]]="","",double!U635)</f>
        <v>LAMBERT SYLVIE</v>
      </c>
      <c r="C638" s="23" t="str">
        <f>double!V635</f>
        <v>05041 – BILLARD CLUB DE GRAUVES</v>
      </c>
      <c r="D638" s="27" t="str">
        <f>IFERROR(VLOOKUP(Tableau5[[#This Row],[Numéro]],TableauLibre[],3,0),"")</f>
        <v>R4</v>
      </c>
      <c r="E638" s="1">
        <f>IFERROR(VLOOKUP(Tableau5[[#This Row],[Numéro]],TableauLibre[],4,0),"")</f>
        <v>1</v>
      </c>
      <c r="F638" s="1">
        <f>IFERROR(VLOOKUP(Tableau5[[#This Row],[Numéro]],TableauLibre[],5,0),"")</f>
        <v>0.9</v>
      </c>
      <c r="G638" s="1">
        <f>IFERROR(VLOOKUP(Tableau5[[#This Row],[Numéro]],TableauLibre[],6,0),"")</f>
        <v>0.72</v>
      </c>
      <c r="H638" s="28">
        <f>IFERROR(VLOOKUP(Tableau5[[#This Row],[Numéro]],TableauLibre[],7,0),"")</f>
        <v>2025</v>
      </c>
      <c r="I638" s="27" t="str">
        <f>IFERROR(VLOOKUP(Tableau5[[#This Row],[Numéro]],TableauBande[],3,0),"")</f>
        <v xml:space="preserve">R2 </v>
      </c>
      <c r="J638" s="1">
        <f>IFERROR(VLOOKUP(Tableau5[[#This Row],[Numéro]],TableauBande[],4,0),"")</f>
        <v>1</v>
      </c>
      <c r="K638" s="1">
        <f>IFERROR(VLOOKUP(Tableau5[[#This Row],[Numéro]],TableauBande[],5,0),"")</f>
        <v>0.6</v>
      </c>
      <c r="L638" s="1">
        <f>IFERROR(VLOOKUP(Tableau5[[#This Row],[Numéro]],TableauBande[],6,0),"")</f>
        <v>0.54</v>
      </c>
      <c r="M638" s="28">
        <f>IFERROR(VLOOKUP(Tableau5[[#This Row],[Numéro]],TableauBande[],7,0),"")</f>
        <v>2025</v>
      </c>
      <c r="N638" s="1" t="str">
        <f>IFERROR(VLOOKUP(Tableau5[[#This Row],[Numéro]],Tableau3Bandes[],3,0),"")</f>
        <v/>
      </c>
      <c r="O638" s="1" t="str">
        <f>IFERROR(VLOOKUP(Tableau5[[#This Row],[Numéro]],Tableau3Bandes[],4,0),"")</f>
        <v/>
      </c>
      <c r="P638" s="1" t="str">
        <f>IFERROR(VLOOKUP(Tableau5[[#This Row],[Numéro]],Tableau3Bandes[],5,0),"")</f>
        <v/>
      </c>
      <c r="Q638" s="1" t="str">
        <f>IFERROR(VLOOKUP(Tableau5[[#This Row],[Numéro]],Tableau3Bandes[],6,0),"")</f>
        <v/>
      </c>
      <c r="R638" s="1" t="str">
        <f>IFERROR(VLOOKUP(Tableau5[[#This Row],[Numéro]],Tableau3Bandes[],7,0),"")</f>
        <v/>
      </c>
      <c r="S638" s="28" t="str">
        <f>IFERROR(VLOOKUP(Tableau5[[#This Row],[Numéro]],TableauClass2025[],3,0),"")</f>
        <v/>
      </c>
      <c r="T638" s="27" t="str">
        <f>IFERROR(VLOOKUP(Tableau5[[#This Row],[Numéro]],TableauCadre[],3,0),"")</f>
        <v/>
      </c>
      <c r="U638" s="1" t="str">
        <f>IFERROR(VLOOKUP(Tableau5[[#This Row],[Numéro]],TableauCadre[],4,0),"")</f>
        <v/>
      </c>
      <c r="V638" s="1" t="str">
        <f>IFERROR(VLOOKUP(Tableau5[[#This Row],[Numéro]],TableauCadre[],5,0),"")</f>
        <v/>
      </c>
      <c r="W638" s="1" t="str">
        <f>IFERROR(VLOOKUP(Tableau5[[#This Row],[Numéro]],TableauCadre[],6,0),"")</f>
        <v/>
      </c>
      <c r="X638" s="28" t="str">
        <f>IFERROR(VLOOKUP(Tableau5[[#This Row],[Numéro]],TableauCadre[],7,0),"")</f>
        <v/>
      </c>
    </row>
    <row r="639" spans="1:24" hidden="1" x14ac:dyDescent="0.25">
      <c r="A639" s="1" t="str">
        <f>IF(double!T636=0,"",double!T636)</f>
        <v>015374 I</v>
      </c>
      <c r="B639" s="1" t="str">
        <f>IF(Tableau5[[#This Row],[Numéro]]="","",double!U636)</f>
        <v>LAMOUREUX JEAN LOUP</v>
      </c>
      <c r="C639" s="23" t="str">
        <f>double!V636</f>
        <v>11048 – ACADEMIE DE BILLARD DE ST DIZIER</v>
      </c>
      <c r="D639" s="27" t="str">
        <f>IFERROR(VLOOKUP(Tableau5[[#This Row],[Numéro]],TableauLibre[],3,0),"")</f>
        <v>R4</v>
      </c>
      <c r="E639" s="1">
        <f>IFERROR(VLOOKUP(Tableau5[[#This Row],[Numéro]],TableauLibre[],4,0),"")</f>
        <v>1</v>
      </c>
      <c r="F639" s="1">
        <f>IFERROR(VLOOKUP(Tableau5[[#This Row],[Numéro]],TableauLibre[],5,0),"")</f>
        <v>0.92</v>
      </c>
      <c r="G639" s="1">
        <f>IFERROR(VLOOKUP(Tableau5[[#This Row],[Numéro]],TableauLibre[],6,0),"")</f>
        <v>0.73</v>
      </c>
      <c r="H639" s="28">
        <f>IFERROR(VLOOKUP(Tableau5[[#This Row],[Numéro]],TableauLibre[],7,0),"")</f>
        <v>2010</v>
      </c>
      <c r="I639" s="27" t="str">
        <f>IFERROR(VLOOKUP(Tableau5[[#This Row],[Numéro]],TableauBande[],3,0),"")</f>
        <v>R2</v>
      </c>
      <c r="J639" s="1">
        <f>IFERROR(VLOOKUP(Tableau5[[#This Row],[Numéro]],TableauBande[],4,0),"")</f>
        <v>1</v>
      </c>
      <c r="K639" s="1">
        <f>IFERROR(VLOOKUP(Tableau5[[#This Row],[Numéro]],TableauBande[],5,0),"")</f>
        <v>0.47</v>
      </c>
      <c r="L639" s="1">
        <f>IFERROR(VLOOKUP(Tableau5[[#This Row],[Numéro]],TableauBande[],6,0),"")</f>
        <v>0.41</v>
      </c>
      <c r="M639" s="28">
        <f>IFERROR(VLOOKUP(Tableau5[[#This Row],[Numéro]],TableauBande[],7,0),"")</f>
        <v>2009</v>
      </c>
      <c r="N639" s="1" t="str">
        <f>IFERROR(VLOOKUP(Tableau5[[#This Row],[Numéro]],Tableau3Bandes[],3,0),"")</f>
        <v>R2</v>
      </c>
      <c r="O639" s="1">
        <f>IFERROR(VLOOKUP(Tableau5[[#This Row],[Numéro]],Tableau3Bandes[],4,0),"")</f>
        <v>1</v>
      </c>
      <c r="P639" s="1">
        <f>IFERROR(VLOOKUP(Tableau5[[#This Row],[Numéro]],Tableau3Bandes[],5,0),"")</f>
        <v>0.108</v>
      </c>
      <c r="Q639" s="1">
        <f>IFERROR(VLOOKUP(Tableau5[[#This Row],[Numéro]],Tableau3Bandes[],6,0),"")</f>
        <v>9.2999999999999999E-2</v>
      </c>
      <c r="R639" s="1">
        <f>IFERROR(VLOOKUP(Tableau5[[#This Row],[Numéro]],Tableau3Bandes[],7,0),"")</f>
        <v>2010</v>
      </c>
      <c r="S639" s="28" t="str">
        <f>IFERROR(VLOOKUP(Tableau5[[#This Row],[Numéro]],TableauClass2025[],3,0),"")</f>
        <v/>
      </c>
      <c r="T639" s="27" t="str">
        <f>IFERROR(VLOOKUP(Tableau5[[#This Row],[Numéro]],TableauCadre[],3,0),"")</f>
        <v/>
      </c>
      <c r="U639" s="1" t="str">
        <f>IFERROR(VLOOKUP(Tableau5[[#This Row],[Numéro]],TableauCadre[],4,0),"")</f>
        <v/>
      </c>
      <c r="V639" s="1" t="str">
        <f>IFERROR(VLOOKUP(Tableau5[[#This Row],[Numéro]],TableauCadre[],5,0),"")</f>
        <v/>
      </c>
      <c r="W639" s="1" t="str">
        <f>IFERROR(VLOOKUP(Tableau5[[#This Row],[Numéro]],TableauCadre[],6,0),"")</f>
        <v/>
      </c>
      <c r="X639" s="28" t="str">
        <f>IFERROR(VLOOKUP(Tableau5[[#This Row],[Numéro]],TableauCadre[],7,0),"")</f>
        <v/>
      </c>
    </row>
    <row r="640" spans="1:24" hidden="1" x14ac:dyDescent="0.25">
      <c r="A640" s="1" t="str">
        <f>IF(double!T637=0,"",double!T637)</f>
        <v>121195 J</v>
      </c>
      <c r="B640" s="1" t="str">
        <f>IF(Tableau5[[#This Row],[Numéro]]="","",double!U637)</f>
        <v>LAMPSON MICHEL</v>
      </c>
      <c r="C640" s="23" t="str">
        <f>double!V637</f>
        <v>05001 – ACAD.CHARLEVILLE-MEZIERES</v>
      </c>
      <c r="D640" s="27" t="str">
        <f>IFERROR(VLOOKUP(Tableau5[[#This Row],[Numéro]],TableauLibre[],3,0),"")</f>
        <v>R3</v>
      </c>
      <c r="E640" s="1">
        <f>IFERROR(VLOOKUP(Tableau5[[#This Row],[Numéro]],TableauLibre[],4,0),"")</f>
        <v>1</v>
      </c>
      <c r="F640" s="1">
        <f>IFERROR(VLOOKUP(Tableau5[[#This Row],[Numéro]],TableauLibre[],5,0),"")</f>
        <v>1.6</v>
      </c>
      <c r="G640" s="1">
        <f>IFERROR(VLOOKUP(Tableau5[[#This Row],[Numéro]],TableauLibre[],6,0),"")</f>
        <v>1.28</v>
      </c>
      <c r="H640" s="28">
        <f>IFERROR(VLOOKUP(Tableau5[[#This Row],[Numéro]],TableauLibre[],7,0),"")</f>
        <v>2013</v>
      </c>
      <c r="I640" s="27" t="str">
        <f>IFERROR(VLOOKUP(Tableau5[[#This Row],[Numéro]],TableauBande[],3,0),"")</f>
        <v>R1</v>
      </c>
      <c r="J640" s="1">
        <f>IFERROR(VLOOKUP(Tableau5[[#This Row],[Numéro]],TableauBande[],4,0),"")</f>
        <v>1</v>
      </c>
      <c r="K640" s="1">
        <f>IFERROR(VLOOKUP(Tableau5[[#This Row],[Numéro]],TableauBande[],5,0),"")</f>
        <v>1.1100000000000001</v>
      </c>
      <c r="L640" s="1">
        <f>IFERROR(VLOOKUP(Tableau5[[#This Row],[Numéro]],TableauBande[],6,0),"")</f>
        <v>0.99</v>
      </c>
      <c r="M640" s="28">
        <f>IFERROR(VLOOKUP(Tableau5[[#This Row],[Numéro]],TableauBande[],7,0),"")</f>
        <v>2017</v>
      </c>
      <c r="N640" s="1" t="str">
        <f>IFERROR(VLOOKUP(Tableau5[[#This Row],[Numéro]],Tableau3Bandes[],3,0),"")</f>
        <v xml:space="preserve">R1 </v>
      </c>
      <c r="O640" s="1">
        <f>IFERROR(VLOOKUP(Tableau5[[#This Row],[Numéro]],Tableau3Bandes[],4,0),"")</f>
        <v>1</v>
      </c>
      <c r="P640" s="1">
        <f>IFERROR(VLOOKUP(Tableau5[[#This Row],[Numéro]],Tableau3Bandes[],5,0),"")</f>
        <v>0.33300000000000002</v>
      </c>
      <c r="Q640" s="1">
        <f>IFERROR(VLOOKUP(Tableau5[[#This Row],[Numéro]],Tableau3Bandes[],6,0),"")</f>
        <v>0.28599999999999998</v>
      </c>
      <c r="R640" s="1">
        <f>IFERROR(VLOOKUP(Tableau5[[#This Row],[Numéro]],Tableau3Bandes[],7,0),"")</f>
        <v>2017</v>
      </c>
      <c r="S640" s="28" t="str">
        <f>IFERROR(VLOOKUP(Tableau5[[#This Row],[Numéro]],TableauClass2025[],3,0),"")</f>
        <v/>
      </c>
      <c r="T640" s="27" t="str">
        <f>IFERROR(VLOOKUP(Tableau5[[#This Row],[Numéro]],TableauCadre[],3,0),"")</f>
        <v/>
      </c>
      <c r="U640" s="1" t="str">
        <f>IFERROR(VLOOKUP(Tableau5[[#This Row],[Numéro]],TableauCadre[],4,0),"")</f>
        <v/>
      </c>
      <c r="V640" s="1" t="str">
        <f>IFERROR(VLOOKUP(Tableau5[[#This Row],[Numéro]],TableauCadre[],5,0),"")</f>
        <v/>
      </c>
      <c r="W640" s="1" t="str">
        <f>IFERROR(VLOOKUP(Tableau5[[#This Row],[Numéro]],TableauCadre[],6,0),"")</f>
        <v/>
      </c>
      <c r="X640" s="28" t="str">
        <f>IFERROR(VLOOKUP(Tableau5[[#This Row],[Numéro]],TableauCadre[],7,0),"")</f>
        <v/>
      </c>
    </row>
    <row r="641" spans="1:24" hidden="1" x14ac:dyDescent="0.25">
      <c r="A641" s="1" t="str">
        <f>IF(double!T638=0,"",double!T638)</f>
        <v>145736 G</v>
      </c>
      <c r="B641" s="1" t="str">
        <f>IF(Tableau5[[#This Row],[Numéro]]="","",double!U638)</f>
        <v>LANDO PATRICE</v>
      </c>
      <c r="C641" s="23" t="str">
        <f>double!V638</f>
        <v>05047 – BILLARD CLUB SEZANNAIS</v>
      </c>
      <c r="D641" s="27" t="str">
        <f>IFERROR(VLOOKUP(Tableau5[[#This Row],[Numéro]],TableauLibre[],3,0),"")</f>
        <v>R3</v>
      </c>
      <c r="E641" s="1">
        <f>IFERROR(VLOOKUP(Tableau5[[#This Row],[Numéro]],TableauLibre[],4,0),"")</f>
        <v>1</v>
      </c>
      <c r="F641" s="1">
        <f>IFERROR(VLOOKUP(Tableau5[[#This Row],[Numéro]],TableauLibre[],5,0),"")</f>
        <v>1.59</v>
      </c>
      <c r="G641" s="1">
        <f>IFERROR(VLOOKUP(Tableau5[[#This Row],[Numéro]],TableauLibre[],6,0),"")</f>
        <v>1.27</v>
      </c>
      <c r="H641" s="28">
        <f>IFERROR(VLOOKUP(Tableau5[[#This Row],[Numéro]],TableauLibre[],7,0),"")</f>
        <v>2025</v>
      </c>
      <c r="I641" s="27" t="str">
        <f>IFERROR(VLOOKUP(Tableau5[[#This Row],[Numéro]],TableauBande[],3,0),"")</f>
        <v>R2</v>
      </c>
      <c r="J641" s="1">
        <f>IFERROR(VLOOKUP(Tableau5[[#This Row],[Numéro]],TableauBande[],4,0),"")</f>
        <v>1</v>
      </c>
      <c r="K641" s="1">
        <f>IFERROR(VLOOKUP(Tableau5[[#This Row],[Numéro]],TableauBande[],5,0),"")</f>
        <v>0.98</v>
      </c>
      <c r="L641" s="1">
        <f>IFERROR(VLOOKUP(Tableau5[[#This Row],[Numéro]],TableauBande[],6,0),"")</f>
        <v>0.87</v>
      </c>
      <c r="M641" s="28">
        <f>IFERROR(VLOOKUP(Tableau5[[#This Row],[Numéro]],TableauBande[],7,0),"")</f>
        <v>2025</v>
      </c>
      <c r="N641" s="1" t="str">
        <f>IFERROR(VLOOKUP(Tableau5[[#This Row],[Numéro]],Tableau3Bandes[],3,0),"")</f>
        <v xml:space="preserve">R1 </v>
      </c>
      <c r="O641" s="1">
        <f>IFERROR(VLOOKUP(Tableau5[[#This Row],[Numéro]],Tableau3Bandes[],4,0),"")</f>
        <v>1</v>
      </c>
      <c r="P641" s="1">
        <f>IFERROR(VLOOKUP(Tableau5[[#This Row],[Numéro]],Tableau3Bandes[],5,0),"")</f>
        <v>0.27</v>
      </c>
      <c r="Q641" s="1">
        <f>IFERROR(VLOOKUP(Tableau5[[#This Row],[Numéro]],Tableau3Bandes[],6,0),"")</f>
        <v>0.23200000000000001</v>
      </c>
      <c r="R641" s="1">
        <f>IFERROR(VLOOKUP(Tableau5[[#This Row],[Numéro]],Tableau3Bandes[],7,0),"")</f>
        <v>2025</v>
      </c>
      <c r="S641" s="28">
        <f>IFERROR(VLOOKUP(Tableau5[[#This Row],[Numéro]],TableauClass2025[],3,0),"")</f>
        <v>209</v>
      </c>
      <c r="T641" s="27" t="str">
        <f>IFERROR(VLOOKUP(Tableau5[[#This Row],[Numéro]],TableauCadre[],3,0),"")</f>
        <v>R1</v>
      </c>
      <c r="U641" s="1">
        <f>IFERROR(VLOOKUP(Tableau5[[#This Row],[Numéro]],TableauCadre[],4,0),"")</f>
        <v>1</v>
      </c>
      <c r="V641" s="1">
        <f>IFERROR(VLOOKUP(Tableau5[[#This Row],[Numéro]],TableauCadre[],5,0),"")</f>
        <v>1.39</v>
      </c>
      <c r="W641" s="1">
        <f>IFERROR(VLOOKUP(Tableau5[[#This Row],[Numéro]],TableauCadre[],6,0),"")</f>
        <v>1.1100000000000001</v>
      </c>
      <c r="X641" s="28">
        <f>IFERROR(VLOOKUP(Tableau5[[#This Row],[Numéro]],TableauCadre[],7,0),"")</f>
        <v>2017</v>
      </c>
    </row>
    <row r="642" spans="1:24" hidden="1" x14ac:dyDescent="0.25">
      <c r="A642" s="1" t="str">
        <f>IF(double!T639=0,"",double!T639)</f>
        <v>015123 R</v>
      </c>
      <c r="B642" s="1" t="str">
        <f>IF(Tableau5[[#This Row],[Numéro]]="","",double!U639)</f>
        <v>LANDOLPHE ROBERT</v>
      </c>
      <c r="C642" s="23" t="str">
        <f>double!V639</f>
        <v>11064 – BILLARD CLUB ELOYES</v>
      </c>
      <c r="D642" s="27" t="str">
        <f>IFERROR(VLOOKUP(Tableau5[[#This Row],[Numéro]],TableauLibre[],3,0),"")</f>
        <v>R3</v>
      </c>
      <c r="E642" s="1">
        <f>IFERROR(VLOOKUP(Tableau5[[#This Row],[Numéro]],TableauLibre[],4,0),"")</f>
        <v>1</v>
      </c>
      <c r="F642" s="1">
        <f>IFERROR(VLOOKUP(Tableau5[[#This Row],[Numéro]],TableauLibre[],5,0),"")</f>
        <v>1.76</v>
      </c>
      <c r="G642" s="1">
        <f>IFERROR(VLOOKUP(Tableau5[[#This Row],[Numéro]],TableauLibre[],6,0),"")</f>
        <v>1.4</v>
      </c>
      <c r="H642" s="28">
        <f>IFERROR(VLOOKUP(Tableau5[[#This Row],[Numéro]],TableauLibre[],7,0),"")</f>
        <v>2011</v>
      </c>
      <c r="I642" s="27" t="str">
        <f>IFERROR(VLOOKUP(Tableau5[[#This Row],[Numéro]],TableauBande[],3,0),"")</f>
        <v/>
      </c>
      <c r="J642" s="1" t="str">
        <f>IFERROR(VLOOKUP(Tableau5[[#This Row],[Numéro]],TableauBande[],4,0),"")</f>
        <v/>
      </c>
      <c r="K642" s="1" t="str">
        <f>IFERROR(VLOOKUP(Tableau5[[#This Row],[Numéro]],TableauBande[],5,0),"")</f>
        <v/>
      </c>
      <c r="L642" s="1" t="str">
        <f>IFERROR(VLOOKUP(Tableau5[[#This Row],[Numéro]],TableauBande[],6,0),"")</f>
        <v/>
      </c>
      <c r="M642" s="28" t="str">
        <f>IFERROR(VLOOKUP(Tableau5[[#This Row],[Numéro]],TableauBande[],7,0),"")</f>
        <v/>
      </c>
      <c r="N642" s="1" t="str">
        <f>IFERROR(VLOOKUP(Tableau5[[#This Row],[Numéro]],Tableau3Bandes[],3,0),"")</f>
        <v/>
      </c>
      <c r="O642" s="1" t="str">
        <f>IFERROR(VLOOKUP(Tableau5[[#This Row],[Numéro]],Tableau3Bandes[],4,0),"")</f>
        <v/>
      </c>
      <c r="P642" s="1" t="str">
        <f>IFERROR(VLOOKUP(Tableau5[[#This Row],[Numéro]],Tableau3Bandes[],5,0),"")</f>
        <v/>
      </c>
      <c r="Q642" s="1" t="str">
        <f>IFERROR(VLOOKUP(Tableau5[[#This Row],[Numéro]],Tableau3Bandes[],6,0),"")</f>
        <v/>
      </c>
      <c r="R642" s="1" t="str">
        <f>IFERROR(VLOOKUP(Tableau5[[#This Row],[Numéro]],Tableau3Bandes[],7,0),"")</f>
        <v/>
      </c>
      <c r="S642" s="28" t="str">
        <f>IFERROR(VLOOKUP(Tableau5[[#This Row],[Numéro]],TableauClass2025[],3,0),"")</f>
        <v/>
      </c>
      <c r="T642" s="27" t="str">
        <f>IFERROR(VLOOKUP(Tableau5[[#This Row],[Numéro]],TableauCadre[],3,0),"")</f>
        <v/>
      </c>
      <c r="U642" s="1" t="str">
        <f>IFERROR(VLOOKUP(Tableau5[[#This Row],[Numéro]],TableauCadre[],4,0),"")</f>
        <v/>
      </c>
      <c r="V642" s="1" t="str">
        <f>IFERROR(VLOOKUP(Tableau5[[#This Row],[Numéro]],TableauCadre[],5,0),"")</f>
        <v/>
      </c>
      <c r="W642" s="1" t="str">
        <f>IFERROR(VLOOKUP(Tableau5[[#This Row],[Numéro]],TableauCadre[],6,0),"")</f>
        <v/>
      </c>
      <c r="X642" s="28" t="str">
        <f>IFERROR(VLOOKUP(Tableau5[[#This Row],[Numéro]],TableauCadre[],7,0),"")</f>
        <v/>
      </c>
    </row>
    <row r="643" spans="1:24" hidden="1" x14ac:dyDescent="0.25">
      <c r="A643" s="1" t="str">
        <f>IF(double!T640=0,"",double!T640)</f>
        <v>111723 B</v>
      </c>
      <c r="B643" s="1" t="str">
        <f>IF(Tableau5[[#This Row],[Numéro]]="","",double!U640)</f>
        <v>LANGUIN GILBERT</v>
      </c>
      <c r="C643" s="23" t="str">
        <f>double!V640</f>
        <v>05045 – BILLARD CLUB AGEEN</v>
      </c>
      <c r="D643" s="27" t="str">
        <f>IFERROR(VLOOKUP(Tableau5[[#This Row],[Numéro]],TableauLibre[],3,0),"")</f>
        <v>R4</v>
      </c>
      <c r="E643" s="1">
        <f>IFERROR(VLOOKUP(Tableau5[[#This Row],[Numéro]],TableauLibre[],4,0),"")</f>
        <v>1</v>
      </c>
      <c r="F643" s="1">
        <f>IFERROR(VLOOKUP(Tableau5[[#This Row],[Numéro]],TableauLibre[],5,0),"")</f>
        <v>0.91</v>
      </c>
      <c r="G643" s="1">
        <f>IFERROR(VLOOKUP(Tableau5[[#This Row],[Numéro]],TableauLibre[],6,0),"")</f>
        <v>0.73</v>
      </c>
      <c r="H643" s="28">
        <f>IFERROR(VLOOKUP(Tableau5[[#This Row],[Numéro]],TableauLibre[],7,0),"")</f>
        <v>2017</v>
      </c>
      <c r="I643" s="27" t="str">
        <f>IFERROR(VLOOKUP(Tableau5[[#This Row],[Numéro]],TableauBande[],3,0),"")</f>
        <v>R2</v>
      </c>
      <c r="J643" s="1">
        <f>IFERROR(VLOOKUP(Tableau5[[#This Row],[Numéro]],TableauBande[],4,0),"")</f>
        <v>1</v>
      </c>
      <c r="K643" s="1">
        <f>IFERROR(VLOOKUP(Tableau5[[#This Row],[Numéro]],TableauBande[],5,0),"")</f>
        <v>0.53</v>
      </c>
      <c r="L643" s="1">
        <f>IFERROR(VLOOKUP(Tableau5[[#This Row],[Numéro]],TableauBande[],6,0),"")</f>
        <v>0.47</v>
      </c>
      <c r="M643" s="28">
        <f>IFERROR(VLOOKUP(Tableau5[[#This Row],[Numéro]],TableauBande[],7,0),"")</f>
        <v>2016</v>
      </c>
      <c r="N643" s="1" t="str">
        <f>IFERROR(VLOOKUP(Tableau5[[#This Row],[Numéro]],Tableau3Bandes[],3,0),"")</f>
        <v/>
      </c>
      <c r="O643" s="1" t="str">
        <f>IFERROR(VLOOKUP(Tableau5[[#This Row],[Numéro]],Tableau3Bandes[],4,0),"")</f>
        <v/>
      </c>
      <c r="P643" s="1" t="str">
        <f>IFERROR(VLOOKUP(Tableau5[[#This Row],[Numéro]],Tableau3Bandes[],5,0),"")</f>
        <v/>
      </c>
      <c r="Q643" s="1" t="str">
        <f>IFERROR(VLOOKUP(Tableau5[[#This Row],[Numéro]],Tableau3Bandes[],6,0),"")</f>
        <v/>
      </c>
      <c r="R643" s="1" t="str">
        <f>IFERROR(VLOOKUP(Tableau5[[#This Row],[Numéro]],Tableau3Bandes[],7,0),"")</f>
        <v/>
      </c>
      <c r="S643" s="28" t="str">
        <f>IFERROR(VLOOKUP(Tableau5[[#This Row],[Numéro]],TableauClass2025[],3,0),"")</f>
        <v/>
      </c>
      <c r="T643" s="27" t="str">
        <f>IFERROR(VLOOKUP(Tableau5[[#This Row],[Numéro]],TableauCadre[],3,0),"")</f>
        <v/>
      </c>
      <c r="U643" s="1" t="str">
        <f>IFERROR(VLOOKUP(Tableau5[[#This Row],[Numéro]],TableauCadre[],4,0),"")</f>
        <v/>
      </c>
      <c r="V643" s="1" t="str">
        <f>IFERROR(VLOOKUP(Tableau5[[#This Row],[Numéro]],TableauCadre[],5,0),"")</f>
        <v/>
      </c>
      <c r="W643" s="1" t="str">
        <f>IFERROR(VLOOKUP(Tableau5[[#This Row],[Numéro]],TableauCadre[],6,0),"")</f>
        <v/>
      </c>
      <c r="X643" s="28" t="str">
        <f>IFERROR(VLOOKUP(Tableau5[[#This Row],[Numéro]],TableauCadre[],7,0),"")</f>
        <v/>
      </c>
    </row>
    <row r="644" spans="1:24" hidden="1" x14ac:dyDescent="0.25">
      <c r="A644" s="1" t="str">
        <f>IF(double!T641=0,"",double!T641)</f>
        <v>164177 D</v>
      </c>
      <c r="B644" s="1" t="str">
        <f>IF(Tableau5[[#This Row],[Numéro]]="","",double!U641)</f>
        <v>LANGUIN JOEL</v>
      </c>
      <c r="C644" s="23" t="str">
        <f>double!V641</f>
        <v>05047 – BILLARD CLUB SEZANNAIS</v>
      </c>
      <c r="D644" s="27" t="str">
        <f>IFERROR(VLOOKUP(Tableau5[[#This Row],[Numéro]],TableauLibre[],3,0),"")</f>
        <v>R3</v>
      </c>
      <c r="E644" s="1">
        <f>IFERROR(VLOOKUP(Tableau5[[#This Row],[Numéro]],TableauLibre[],4,0),"")</f>
        <v>1</v>
      </c>
      <c r="F644" s="1">
        <f>IFERROR(VLOOKUP(Tableau5[[#This Row],[Numéro]],TableauLibre[],5,0),"")</f>
        <v>1.22</v>
      </c>
      <c r="G644" s="1">
        <f>IFERROR(VLOOKUP(Tableau5[[#This Row],[Numéro]],TableauLibre[],6,0),"")</f>
        <v>0.98</v>
      </c>
      <c r="H644" s="28">
        <f>IFERROR(VLOOKUP(Tableau5[[#This Row],[Numéro]],TableauLibre[],7,0),"")</f>
        <v>2024</v>
      </c>
      <c r="I644" s="27" t="str">
        <f>IFERROR(VLOOKUP(Tableau5[[#This Row],[Numéro]],TableauBande[],3,0),"")</f>
        <v>R2</v>
      </c>
      <c r="J644" s="1">
        <f>IFERROR(VLOOKUP(Tableau5[[#This Row],[Numéro]],TableauBande[],4,0),"")</f>
        <v>1</v>
      </c>
      <c r="K644" s="1">
        <f>IFERROR(VLOOKUP(Tableau5[[#This Row],[Numéro]],TableauBande[],5,0),"")</f>
        <v>0.62</v>
      </c>
      <c r="L644" s="1">
        <f>IFERROR(VLOOKUP(Tableau5[[#This Row],[Numéro]],TableauBande[],6,0),"")</f>
        <v>0.55000000000000004</v>
      </c>
      <c r="M644" s="28">
        <f>IFERROR(VLOOKUP(Tableau5[[#This Row],[Numéro]],TableauBande[],7,0),"")</f>
        <v>2023</v>
      </c>
      <c r="N644" s="1" t="str">
        <f>IFERROR(VLOOKUP(Tableau5[[#This Row],[Numéro]],Tableau3Bandes[],3,0),"")</f>
        <v/>
      </c>
      <c r="O644" s="1" t="str">
        <f>IFERROR(VLOOKUP(Tableau5[[#This Row],[Numéro]],Tableau3Bandes[],4,0),"")</f>
        <v/>
      </c>
      <c r="P644" s="1" t="str">
        <f>IFERROR(VLOOKUP(Tableau5[[#This Row],[Numéro]],Tableau3Bandes[],5,0),"")</f>
        <v/>
      </c>
      <c r="Q644" s="1" t="str">
        <f>IFERROR(VLOOKUP(Tableau5[[#This Row],[Numéro]],Tableau3Bandes[],6,0),"")</f>
        <v/>
      </c>
      <c r="R644" s="1" t="str">
        <f>IFERROR(VLOOKUP(Tableau5[[#This Row],[Numéro]],Tableau3Bandes[],7,0),"")</f>
        <v/>
      </c>
      <c r="S644" s="28" t="str">
        <f>IFERROR(VLOOKUP(Tableau5[[#This Row],[Numéro]],TableauClass2025[],3,0),"")</f>
        <v/>
      </c>
      <c r="T644" s="27" t="str">
        <f>IFERROR(VLOOKUP(Tableau5[[#This Row],[Numéro]],TableauCadre[],3,0),"")</f>
        <v/>
      </c>
      <c r="U644" s="1" t="str">
        <f>IFERROR(VLOOKUP(Tableau5[[#This Row],[Numéro]],TableauCadre[],4,0),"")</f>
        <v/>
      </c>
      <c r="V644" s="1" t="str">
        <f>IFERROR(VLOOKUP(Tableau5[[#This Row],[Numéro]],TableauCadre[],5,0),"")</f>
        <v/>
      </c>
      <c r="W644" s="1" t="str">
        <f>IFERROR(VLOOKUP(Tableau5[[#This Row],[Numéro]],TableauCadre[],6,0),"")</f>
        <v/>
      </c>
      <c r="X644" s="28" t="str">
        <f>IFERROR(VLOOKUP(Tableau5[[#This Row],[Numéro]],TableauCadre[],7,0),"")</f>
        <v/>
      </c>
    </row>
    <row r="645" spans="1:24" x14ac:dyDescent="0.25">
      <c r="A645" s="1" t="str">
        <f>IF(double!T548=0,"",double!T548)</f>
        <v>015290 C</v>
      </c>
      <c r="B645" s="1" t="str">
        <f>IF(Tableau5[[#This Row],[Numéro]]="","",double!U548)</f>
        <v>INFANTINO BENEDETTO</v>
      </c>
      <c r="C645" s="23" t="str">
        <f>double!V548</f>
        <v>11037 – C.B. PETITE ROSSELLE</v>
      </c>
      <c r="D645" s="27" t="str">
        <f>IFERROR(VLOOKUP(Tableau5[[#This Row],[Numéro]],TableauLibre[],3,0),"")</f>
        <v xml:space="preserve">N2 </v>
      </c>
      <c r="E645" s="1">
        <f>IFERROR(VLOOKUP(Tableau5[[#This Row],[Numéro]],TableauLibre[],4,0),"")</f>
        <v>1</v>
      </c>
      <c r="F645" s="1" t="str">
        <f>IFERROR(VLOOKUP(Tableau5[[#This Row],[Numéro]],TableauLibre[],5,0),"")</f>
        <v>—</v>
      </c>
      <c r="G645" s="1">
        <f>IFERROR(VLOOKUP(Tableau5[[#This Row],[Numéro]],TableauLibre[],6,0),"")</f>
        <v>7.82</v>
      </c>
      <c r="H645" s="28">
        <f>IFERROR(VLOOKUP(Tableau5[[#This Row],[Numéro]],TableauLibre[],7,0),"")</f>
        <v>2025</v>
      </c>
      <c r="I645" s="27" t="str">
        <f>IFERROR(VLOOKUP(Tableau5[[#This Row],[Numéro]],TableauBande[],3,0),"")</f>
        <v>R1</v>
      </c>
      <c r="J645" s="1">
        <f>IFERROR(VLOOKUP(Tableau5[[#This Row],[Numéro]],TableauBande[],4,0),"")</f>
        <v>1</v>
      </c>
      <c r="K645" s="1">
        <f>IFERROR(VLOOKUP(Tableau5[[#This Row],[Numéro]],TableauBande[],5,0),"")</f>
        <v>1.64</v>
      </c>
      <c r="L645" s="1">
        <f>IFERROR(VLOOKUP(Tableau5[[#This Row],[Numéro]],TableauBande[],6,0),"")</f>
        <v>1.46</v>
      </c>
      <c r="M645" s="28">
        <f>IFERROR(VLOOKUP(Tableau5[[#This Row],[Numéro]],TableauBande[],7,0),"")</f>
        <v>2025</v>
      </c>
      <c r="N645" s="1" t="str">
        <f>IFERROR(VLOOKUP(Tableau5[[#This Row],[Numéro]],Tableau3Bandes[],3,0),"")</f>
        <v>N3</v>
      </c>
      <c r="O645" s="1">
        <f>IFERROR(VLOOKUP(Tableau5[[#This Row],[Numéro]],Tableau3Bandes[],4,0),"")</f>
        <v>1</v>
      </c>
      <c r="P645" s="1">
        <f>IFERROR(VLOOKUP(Tableau5[[#This Row],[Numéro]],Tableau3Bandes[],5,0),"")</f>
        <v>0.48599999999999999</v>
      </c>
      <c r="Q645" s="1">
        <f>IFERROR(VLOOKUP(Tableau5[[#This Row],[Numéro]],Tableau3Bandes[],6,0),"")</f>
        <v>0.41799999999999998</v>
      </c>
      <c r="R645" s="1">
        <f>IFERROR(VLOOKUP(Tableau5[[#This Row],[Numéro]],Tableau3Bandes[],7,0),"")</f>
        <v>2025</v>
      </c>
      <c r="S645" s="28">
        <f>IFERROR(VLOOKUP(Tableau5[[#This Row],[Numéro]],TableauClass2025[],3,0),"")</f>
        <v>428</v>
      </c>
      <c r="T645" s="27" t="str">
        <f>IFERROR(VLOOKUP(Tableau5[[#This Row],[Numéro]],TableauCadre[],3,0),"")</f>
        <v>N3</v>
      </c>
      <c r="U645" s="1">
        <f>IFERROR(VLOOKUP(Tableau5[[#This Row],[Numéro]],TableauCadre[],4,0),"")</f>
        <v>1</v>
      </c>
      <c r="V645" s="1">
        <f>IFERROR(VLOOKUP(Tableau5[[#This Row],[Numéro]],TableauCadre[],5,0),"")</f>
        <v>4.55</v>
      </c>
      <c r="W645" s="1">
        <f>IFERROR(VLOOKUP(Tableau5[[#This Row],[Numéro]],TableauCadre[],6,0),"")</f>
        <v>3.64</v>
      </c>
      <c r="X645" s="28">
        <f>IFERROR(VLOOKUP(Tableau5[[#This Row],[Numéro]],TableauCadre[],7,0),"")</f>
        <v>2025</v>
      </c>
    </row>
    <row r="646" spans="1:24" hidden="1" x14ac:dyDescent="0.25">
      <c r="A646" s="1" t="str">
        <f>IF(double!T643=0,"",double!T643)</f>
        <v>125164 A</v>
      </c>
      <c r="B646" s="1" t="str">
        <f>IF(Tableau5[[#This Row],[Numéro]]="","",double!U643)</f>
        <v>LANUSSE CHRISTOPHE</v>
      </c>
      <c r="C646" s="23" t="str">
        <f>double!V643</f>
        <v>11027 – ASS. SPORT. LAXOVIENNE DE BILLARD</v>
      </c>
      <c r="D646" s="27" t="str">
        <f>IFERROR(VLOOKUP(Tableau5[[#This Row],[Numéro]],TableauLibre[],3,0),"")</f>
        <v xml:space="preserve">R2 </v>
      </c>
      <c r="E646" s="1">
        <f>IFERROR(VLOOKUP(Tableau5[[#This Row],[Numéro]],TableauLibre[],4,0),"")</f>
        <v>1</v>
      </c>
      <c r="F646" s="1">
        <f>IFERROR(VLOOKUP(Tableau5[[#This Row],[Numéro]],TableauLibre[],5,0),"")</f>
        <v>3.62</v>
      </c>
      <c r="G646" s="1">
        <f>IFERROR(VLOOKUP(Tableau5[[#This Row],[Numéro]],TableauLibre[],6,0),"")</f>
        <v>2.89</v>
      </c>
      <c r="H646" s="28">
        <f>IFERROR(VLOOKUP(Tableau5[[#This Row],[Numéro]],TableauLibre[],7,0),"")</f>
        <v>2020</v>
      </c>
      <c r="I646" s="27" t="str">
        <f>IFERROR(VLOOKUP(Tableau5[[#This Row],[Numéro]],TableauBande[],3,0),"")</f>
        <v>R1</v>
      </c>
      <c r="J646" s="1">
        <f>IFERROR(VLOOKUP(Tableau5[[#This Row],[Numéro]],TableauBande[],4,0),"")</f>
        <v>1</v>
      </c>
      <c r="K646" s="1">
        <f>IFERROR(VLOOKUP(Tableau5[[#This Row],[Numéro]],TableauBande[],5,0),"")</f>
        <v>1.53</v>
      </c>
      <c r="L646" s="1">
        <f>IFERROR(VLOOKUP(Tableau5[[#This Row],[Numéro]],TableauBande[],6,0),"")</f>
        <v>1.36</v>
      </c>
      <c r="M646" s="28">
        <f>IFERROR(VLOOKUP(Tableau5[[#This Row],[Numéro]],TableauBande[],7,0),"")</f>
        <v>2012</v>
      </c>
      <c r="N646" s="1" t="str">
        <f>IFERROR(VLOOKUP(Tableau5[[#This Row],[Numéro]],Tableau3Bandes[],3,0),"")</f>
        <v xml:space="preserve">R1 </v>
      </c>
      <c r="O646" s="1">
        <f>IFERROR(VLOOKUP(Tableau5[[#This Row],[Numéro]],Tableau3Bandes[],4,0),"")</f>
        <v>1</v>
      </c>
      <c r="P646" s="1">
        <f>IFERROR(VLOOKUP(Tableau5[[#This Row],[Numéro]],Tableau3Bandes[],5,0),"")</f>
        <v>0.27700000000000002</v>
      </c>
      <c r="Q646" s="1">
        <f>IFERROR(VLOOKUP(Tableau5[[#This Row],[Numéro]],Tableau3Bandes[],6,0),"")</f>
        <v>0.23799999999999999</v>
      </c>
      <c r="R646" s="1">
        <f>IFERROR(VLOOKUP(Tableau5[[#This Row],[Numéro]],Tableau3Bandes[],7,0),"")</f>
        <v>2012</v>
      </c>
      <c r="S646" s="28" t="str">
        <f>IFERROR(VLOOKUP(Tableau5[[#This Row],[Numéro]],TableauClass2025[],3,0),"")</f>
        <v/>
      </c>
      <c r="T646" s="27" t="str">
        <f>IFERROR(VLOOKUP(Tableau5[[#This Row],[Numéro]],TableauCadre[],3,0),"")</f>
        <v xml:space="preserve">R1 </v>
      </c>
      <c r="U646" s="1">
        <f>IFERROR(VLOOKUP(Tableau5[[#This Row],[Numéro]],TableauCadre[],4,0),"")</f>
        <v>1</v>
      </c>
      <c r="V646" s="1">
        <f>IFERROR(VLOOKUP(Tableau5[[#This Row],[Numéro]],TableauCadre[],5,0),"")</f>
        <v>3.9</v>
      </c>
      <c r="W646" s="1">
        <f>IFERROR(VLOOKUP(Tableau5[[#This Row],[Numéro]],TableauCadre[],6,0),"")</f>
        <v>3.12</v>
      </c>
      <c r="X646" s="28">
        <f>IFERROR(VLOOKUP(Tableau5[[#This Row],[Numéro]],TableauCadre[],7,0),"")</f>
        <v>2010</v>
      </c>
    </row>
    <row r="647" spans="1:24" hidden="1" x14ac:dyDescent="0.25">
      <c r="A647" s="1" t="str">
        <f>IF(double!T644=0,"",double!T644)</f>
        <v>147047 J</v>
      </c>
      <c r="B647" s="1" t="str">
        <f>IF(Tableau5[[#This Row],[Numéro]]="","",double!U644)</f>
        <v>LANUSSE JULIAN</v>
      </c>
      <c r="C647" s="23" t="str">
        <f>double!V644</f>
        <v>11027 – ASS. SPORT. LAXOVIENNE DE BILLARD</v>
      </c>
      <c r="D647" s="27" t="str">
        <f>IFERROR(VLOOKUP(Tableau5[[#This Row],[Numéro]],TableauLibre[],3,0),"")</f>
        <v>R3</v>
      </c>
      <c r="E647" s="1">
        <f>IFERROR(VLOOKUP(Tableau5[[#This Row],[Numéro]],TableauLibre[],4,0),"")</f>
        <v>1</v>
      </c>
      <c r="F647" s="1">
        <f>IFERROR(VLOOKUP(Tableau5[[#This Row],[Numéro]],TableauLibre[],5,0),"")</f>
        <v>1.51</v>
      </c>
      <c r="G647" s="1">
        <f>IFERROR(VLOOKUP(Tableau5[[#This Row],[Numéro]],TableauLibre[],6,0),"")</f>
        <v>1.21</v>
      </c>
      <c r="H647" s="28">
        <f>IFERROR(VLOOKUP(Tableau5[[#This Row],[Numéro]],TableauLibre[],7,0),"")</f>
        <v>2016</v>
      </c>
      <c r="I647" s="27" t="str">
        <f>IFERROR(VLOOKUP(Tableau5[[#This Row],[Numéro]],TableauBande[],3,0),"")</f>
        <v/>
      </c>
      <c r="J647" s="1" t="str">
        <f>IFERROR(VLOOKUP(Tableau5[[#This Row],[Numéro]],TableauBande[],4,0),"")</f>
        <v/>
      </c>
      <c r="K647" s="1" t="str">
        <f>IFERROR(VLOOKUP(Tableau5[[#This Row],[Numéro]],TableauBande[],5,0),"")</f>
        <v/>
      </c>
      <c r="L647" s="1" t="str">
        <f>IFERROR(VLOOKUP(Tableau5[[#This Row],[Numéro]],TableauBande[],6,0),"")</f>
        <v/>
      </c>
      <c r="M647" s="28" t="str">
        <f>IFERROR(VLOOKUP(Tableau5[[#This Row],[Numéro]],TableauBande[],7,0),"")</f>
        <v/>
      </c>
      <c r="N647" s="1" t="str">
        <f>IFERROR(VLOOKUP(Tableau5[[#This Row],[Numéro]],Tableau3Bandes[],3,0),"")</f>
        <v>R1</v>
      </c>
      <c r="O647" s="1">
        <f>IFERROR(VLOOKUP(Tableau5[[#This Row],[Numéro]],Tableau3Bandes[],4,0),"")</f>
        <v>1</v>
      </c>
      <c r="P647" s="1">
        <f>IFERROR(VLOOKUP(Tableau5[[#This Row],[Numéro]],Tableau3Bandes[],5,0),"")</f>
        <v>0.34300000000000003</v>
      </c>
      <c r="Q647" s="1">
        <f>IFERROR(VLOOKUP(Tableau5[[#This Row],[Numéro]],Tableau3Bandes[],6,0),"")</f>
        <v>0.29499999999999998</v>
      </c>
      <c r="R647" s="1">
        <f>IFERROR(VLOOKUP(Tableau5[[#This Row],[Numéro]],Tableau3Bandes[],7,0),"")</f>
        <v>2014</v>
      </c>
      <c r="S647" s="28" t="str">
        <f>IFERROR(VLOOKUP(Tableau5[[#This Row],[Numéro]],TableauClass2025[],3,0),"")</f>
        <v/>
      </c>
      <c r="T647" s="27" t="str">
        <f>IFERROR(VLOOKUP(Tableau5[[#This Row],[Numéro]],TableauCadre[],3,0),"")</f>
        <v/>
      </c>
      <c r="U647" s="1" t="str">
        <f>IFERROR(VLOOKUP(Tableau5[[#This Row],[Numéro]],TableauCadre[],4,0),"")</f>
        <v/>
      </c>
      <c r="V647" s="1" t="str">
        <f>IFERROR(VLOOKUP(Tableau5[[#This Row],[Numéro]],TableauCadre[],5,0),"")</f>
        <v/>
      </c>
      <c r="W647" s="1" t="str">
        <f>IFERROR(VLOOKUP(Tableau5[[#This Row],[Numéro]],TableauCadre[],6,0),"")</f>
        <v/>
      </c>
      <c r="X647" s="28" t="str">
        <f>IFERROR(VLOOKUP(Tableau5[[#This Row],[Numéro]],TableauCadre[],7,0),"")</f>
        <v/>
      </c>
    </row>
    <row r="648" spans="1:24" hidden="1" x14ac:dyDescent="0.25">
      <c r="A648" s="1" t="str">
        <f>IF(double!T645=0,"",double!T645)</f>
        <v>103765 Z</v>
      </c>
      <c r="B648" s="1" t="str">
        <f>IF(Tableau5[[#This Row],[Numéro]]="","",double!U645)</f>
        <v>LAPLANCHE OLIVIER</v>
      </c>
      <c r="C648" s="23" t="str">
        <f>double!V645</f>
        <v>05043 – ACAD. TAPIS VERT DE REIMS</v>
      </c>
      <c r="D648" s="27" t="str">
        <f>IFERROR(VLOOKUP(Tableau5[[#This Row],[Numéro]],TableauLibre[],3,0),"")</f>
        <v xml:space="preserve">R2 </v>
      </c>
      <c r="E648" s="1">
        <f>IFERROR(VLOOKUP(Tableau5[[#This Row],[Numéro]],TableauLibre[],4,0),"")</f>
        <v>1</v>
      </c>
      <c r="F648" s="1">
        <f>IFERROR(VLOOKUP(Tableau5[[#This Row],[Numéro]],TableauLibre[],5,0),"")</f>
        <v>2.36</v>
      </c>
      <c r="G648" s="1">
        <f>IFERROR(VLOOKUP(Tableau5[[#This Row],[Numéro]],TableauLibre[],6,0),"")</f>
        <v>1.89</v>
      </c>
      <c r="H648" s="28">
        <f>IFERROR(VLOOKUP(Tableau5[[#This Row],[Numéro]],TableauLibre[],7,0),"")</f>
        <v>2015</v>
      </c>
      <c r="I648" s="27" t="str">
        <f>IFERROR(VLOOKUP(Tableau5[[#This Row],[Numéro]],TableauBande[],3,0),"")</f>
        <v>R1</v>
      </c>
      <c r="J648" s="1">
        <f>IFERROR(VLOOKUP(Tableau5[[#This Row],[Numéro]],TableauBande[],4,0),"")</f>
        <v>1</v>
      </c>
      <c r="K648" s="1">
        <f>IFERROR(VLOOKUP(Tableau5[[#This Row],[Numéro]],TableauBande[],5,0),"")</f>
        <v>1.19</v>
      </c>
      <c r="L648" s="1">
        <f>IFERROR(VLOOKUP(Tableau5[[#This Row],[Numéro]],TableauBande[],6,0),"")</f>
        <v>1.06</v>
      </c>
      <c r="M648" s="28">
        <f>IFERROR(VLOOKUP(Tableau5[[#This Row],[Numéro]],TableauBande[],7,0),"")</f>
        <v>2008</v>
      </c>
      <c r="N648" s="1" t="str">
        <f>IFERROR(VLOOKUP(Tableau5[[#This Row],[Numéro]],Tableau3Bandes[],3,0),"")</f>
        <v/>
      </c>
      <c r="O648" s="1" t="str">
        <f>IFERROR(VLOOKUP(Tableau5[[#This Row],[Numéro]],Tableau3Bandes[],4,0),"")</f>
        <v/>
      </c>
      <c r="P648" s="1" t="str">
        <f>IFERROR(VLOOKUP(Tableau5[[#This Row],[Numéro]],Tableau3Bandes[],5,0),"")</f>
        <v/>
      </c>
      <c r="Q648" s="1" t="str">
        <f>IFERROR(VLOOKUP(Tableau5[[#This Row],[Numéro]],Tableau3Bandes[],6,0),"")</f>
        <v/>
      </c>
      <c r="R648" s="1" t="str">
        <f>IFERROR(VLOOKUP(Tableau5[[#This Row],[Numéro]],Tableau3Bandes[],7,0),"")</f>
        <v/>
      </c>
      <c r="S648" s="28" t="str">
        <f>IFERROR(VLOOKUP(Tableau5[[#This Row],[Numéro]],TableauClass2025[],3,0),"")</f>
        <v/>
      </c>
      <c r="T648" s="27" t="str">
        <f>IFERROR(VLOOKUP(Tableau5[[#This Row],[Numéro]],TableauCadre[],3,0),"")</f>
        <v/>
      </c>
      <c r="U648" s="1" t="str">
        <f>IFERROR(VLOOKUP(Tableau5[[#This Row],[Numéro]],TableauCadre[],4,0),"")</f>
        <v/>
      </c>
      <c r="V648" s="1" t="str">
        <f>IFERROR(VLOOKUP(Tableau5[[#This Row],[Numéro]],TableauCadre[],5,0),"")</f>
        <v/>
      </c>
      <c r="W648" s="1" t="str">
        <f>IFERROR(VLOOKUP(Tableau5[[#This Row],[Numéro]],TableauCadre[],6,0),"")</f>
        <v/>
      </c>
      <c r="X648" s="28" t="str">
        <f>IFERROR(VLOOKUP(Tableau5[[#This Row],[Numéro]],TableauCadre[],7,0),"")</f>
        <v/>
      </c>
    </row>
    <row r="649" spans="1:24" hidden="1" x14ac:dyDescent="0.25">
      <c r="A649" s="1" t="str">
        <f>IF(double!T646=0,"",double!T646)</f>
        <v>132706 C</v>
      </c>
      <c r="B649" s="1" t="str">
        <f>IF(Tableau5[[#This Row],[Numéro]]="","",double!U646)</f>
        <v>LAPOIRIE JEAN YVES</v>
      </c>
      <c r="C649" s="23" t="str">
        <f>double!V646</f>
        <v>11042 – BILLARD CLUB STEPHANOIS</v>
      </c>
      <c r="D649" s="27" t="str">
        <f>IFERROR(VLOOKUP(Tableau5[[#This Row],[Numéro]],TableauLibre[],3,0),"")</f>
        <v>R3</v>
      </c>
      <c r="E649" s="1">
        <f>IFERROR(VLOOKUP(Tableau5[[#This Row],[Numéro]],TableauLibre[],4,0),"")</f>
        <v>1</v>
      </c>
      <c r="F649" s="1">
        <f>IFERROR(VLOOKUP(Tableau5[[#This Row],[Numéro]],TableauLibre[],5,0),"")</f>
        <v>2</v>
      </c>
      <c r="G649" s="1">
        <f>IFERROR(VLOOKUP(Tableau5[[#This Row],[Numéro]],TableauLibre[],6,0),"")</f>
        <v>1.6</v>
      </c>
      <c r="H649" s="28">
        <f>IFERROR(VLOOKUP(Tableau5[[#This Row],[Numéro]],TableauLibre[],7,0),"")</f>
        <v>2025</v>
      </c>
      <c r="I649" s="27" t="str">
        <f>IFERROR(VLOOKUP(Tableau5[[#This Row],[Numéro]],TableauBande[],3,0),"")</f>
        <v/>
      </c>
      <c r="J649" s="1" t="str">
        <f>IFERROR(VLOOKUP(Tableau5[[#This Row],[Numéro]],TableauBande[],4,0),"")</f>
        <v/>
      </c>
      <c r="K649" s="1" t="str">
        <f>IFERROR(VLOOKUP(Tableau5[[#This Row],[Numéro]],TableauBande[],5,0),"")</f>
        <v/>
      </c>
      <c r="L649" s="1" t="str">
        <f>IFERROR(VLOOKUP(Tableau5[[#This Row],[Numéro]],TableauBande[],6,0),"")</f>
        <v/>
      </c>
      <c r="M649" s="28" t="str">
        <f>IFERROR(VLOOKUP(Tableau5[[#This Row],[Numéro]],TableauBande[],7,0),"")</f>
        <v/>
      </c>
      <c r="N649" s="1" t="str">
        <f>IFERROR(VLOOKUP(Tableau5[[#This Row],[Numéro]],Tableau3Bandes[],3,0),"")</f>
        <v xml:space="preserve">R1 </v>
      </c>
      <c r="O649" s="1">
        <f>IFERROR(VLOOKUP(Tableau5[[#This Row],[Numéro]],Tableau3Bandes[],4,0),"")</f>
        <v>1</v>
      </c>
      <c r="P649" s="1">
        <f>IFERROR(VLOOKUP(Tableau5[[#This Row],[Numéro]],Tableau3Bandes[],5,0),"")</f>
        <v>0.35099999999999998</v>
      </c>
      <c r="Q649" s="1">
        <f>IFERROR(VLOOKUP(Tableau5[[#This Row],[Numéro]],Tableau3Bandes[],6,0),"")</f>
        <v>0.30199999999999999</v>
      </c>
      <c r="R649" s="1">
        <f>IFERROR(VLOOKUP(Tableau5[[#This Row],[Numéro]],Tableau3Bandes[],7,0),"")</f>
        <v>2025</v>
      </c>
      <c r="S649" s="28">
        <f>IFERROR(VLOOKUP(Tableau5[[#This Row],[Numéro]],TableauClass2025[],3,0),"")</f>
        <v>311</v>
      </c>
      <c r="T649" s="27" t="str">
        <f>IFERROR(VLOOKUP(Tableau5[[#This Row],[Numéro]],TableauCadre[],3,0),"")</f>
        <v/>
      </c>
      <c r="U649" s="1" t="str">
        <f>IFERROR(VLOOKUP(Tableau5[[#This Row],[Numéro]],TableauCadre[],4,0),"")</f>
        <v/>
      </c>
      <c r="V649" s="1" t="str">
        <f>IFERROR(VLOOKUP(Tableau5[[#This Row],[Numéro]],TableauCadre[],5,0),"")</f>
        <v/>
      </c>
      <c r="W649" s="1" t="str">
        <f>IFERROR(VLOOKUP(Tableau5[[#This Row],[Numéro]],TableauCadre[],6,0),"")</f>
        <v/>
      </c>
      <c r="X649" s="28" t="str">
        <f>IFERROR(VLOOKUP(Tableau5[[#This Row],[Numéro]],TableauCadre[],7,0),"")</f>
        <v/>
      </c>
    </row>
    <row r="650" spans="1:24" hidden="1" x14ac:dyDescent="0.25">
      <c r="A650" s="1" t="str">
        <f>IF(double!T647=0,"",double!T647)</f>
        <v>149674 P</v>
      </c>
      <c r="B650" s="1" t="str">
        <f>IF(Tableau5[[#This Row],[Numéro]]="","",double!U647)</f>
        <v>LARCHER PASCAL</v>
      </c>
      <c r="C650" s="23" t="str">
        <f>double!V647</f>
        <v>11053 – BILLARD CLUB LINEEN</v>
      </c>
      <c r="D650" s="27" t="str">
        <f>IFERROR(VLOOKUP(Tableau5[[#This Row],[Numéro]],TableauLibre[],3,0),"")</f>
        <v>R2</v>
      </c>
      <c r="E650" s="1">
        <f>IFERROR(VLOOKUP(Tableau5[[#This Row],[Numéro]],TableauLibre[],4,0),"")</f>
        <v>1</v>
      </c>
      <c r="F650" s="1">
        <f>IFERROR(VLOOKUP(Tableau5[[#This Row],[Numéro]],TableauLibre[],5,0),"")</f>
        <v>2.99</v>
      </c>
      <c r="G650" s="1">
        <f>IFERROR(VLOOKUP(Tableau5[[#This Row],[Numéro]],TableauLibre[],6,0),"")</f>
        <v>2.39</v>
      </c>
      <c r="H650" s="28">
        <f>IFERROR(VLOOKUP(Tableau5[[#This Row],[Numéro]],TableauLibre[],7,0),"")</f>
        <v>2025</v>
      </c>
      <c r="I650" s="27" t="str">
        <f>IFERROR(VLOOKUP(Tableau5[[#This Row],[Numéro]],TableauBande[],3,0),"")</f>
        <v/>
      </c>
      <c r="J650" s="1" t="str">
        <f>IFERROR(VLOOKUP(Tableau5[[#This Row],[Numéro]],TableauBande[],4,0),"")</f>
        <v/>
      </c>
      <c r="K650" s="1" t="str">
        <f>IFERROR(VLOOKUP(Tableau5[[#This Row],[Numéro]],TableauBande[],5,0),"")</f>
        <v/>
      </c>
      <c r="L650" s="1" t="str">
        <f>IFERROR(VLOOKUP(Tableau5[[#This Row],[Numéro]],TableauBande[],6,0),"")</f>
        <v/>
      </c>
      <c r="M650" s="28" t="str">
        <f>IFERROR(VLOOKUP(Tableau5[[#This Row],[Numéro]],TableauBande[],7,0),"")</f>
        <v/>
      </c>
      <c r="N650" s="1" t="str">
        <f>IFERROR(VLOOKUP(Tableau5[[#This Row],[Numéro]],Tableau3Bandes[],3,0),"")</f>
        <v/>
      </c>
      <c r="O650" s="1" t="str">
        <f>IFERROR(VLOOKUP(Tableau5[[#This Row],[Numéro]],Tableau3Bandes[],4,0),"")</f>
        <v/>
      </c>
      <c r="P650" s="1" t="str">
        <f>IFERROR(VLOOKUP(Tableau5[[#This Row],[Numéro]],Tableau3Bandes[],5,0),"")</f>
        <v/>
      </c>
      <c r="Q650" s="1" t="str">
        <f>IFERROR(VLOOKUP(Tableau5[[#This Row],[Numéro]],Tableau3Bandes[],6,0),"")</f>
        <v/>
      </c>
      <c r="R650" s="1" t="str">
        <f>IFERROR(VLOOKUP(Tableau5[[#This Row],[Numéro]],Tableau3Bandes[],7,0),"")</f>
        <v/>
      </c>
      <c r="S650" s="28" t="str">
        <f>IFERROR(VLOOKUP(Tableau5[[#This Row],[Numéro]],TableauClass2025[],3,0),"")</f>
        <v/>
      </c>
      <c r="T650" s="27" t="str">
        <f>IFERROR(VLOOKUP(Tableau5[[#This Row],[Numéro]],TableauCadre[],3,0),"")</f>
        <v/>
      </c>
      <c r="U650" s="1" t="str">
        <f>IFERROR(VLOOKUP(Tableau5[[#This Row],[Numéro]],TableauCadre[],4,0),"")</f>
        <v/>
      </c>
      <c r="V650" s="1" t="str">
        <f>IFERROR(VLOOKUP(Tableau5[[#This Row],[Numéro]],TableauCadre[],5,0),"")</f>
        <v/>
      </c>
      <c r="W650" s="1" t="str">
        <f>IFERROR(VLOOKUP(Tableau5[[#This Row],[Numéro]],TableauCadre[],6,0),"")</f>
        <v/>
      </c>
      <c r="X650" s="28" t="str">
        <f>IFERROR(VLOOKUP(Tableau5[[#This Row],[Numéro]],TableauCadre[],7,0),"")</f>
        <v/>
      </c>
    </row>
    <row r="651" spans="1:24" hidden="1" x14ac:dyDescent="0.25">
      <c r="A651" s="1" t="str">
        <f>IF(double!T648=0,"",double!T648)</f>
        <v>168353 S</v>
      </c>
      <c r="B651" s="1" t="str">
        <f>IF(Tableau5[[#This Row],[Numéro]]="","",double!U648)</f>
        <v>LARCHER PASCAL</v>
      </c>
      <c r="C651" s="23" t="str">
        <f>double!V648</f>
        <v>11055 – BILLARD CLUB TOULOIS</v>
      </c>
      <c r="D651" s="27" t="str">
        <f>IFERROR(VLOOKUP(Tableau5[[#This Row],[Numéro]],TableauLibre[],3,0),"")</f>
        <v xml:space="preserve">R1 </v>
      </c>
      <c r="E651" s="1">
        <f>IFERROR(VLOOKUP(Tableau5[[#This Row],[Numéro]],TableauLibre[],4,0),"")</f>
        <v>1</v>
      </c>
      <c r="F651" s="1">
        <f>IFERROR(VLOOKUP(Tableau5[[#This Row],[Numéro]],TableauLibre[],5,0),"")</f>
        <v>4.5199999999999996</v>
      </c>
      <c r="G651" s="1">
        <f>IFERROR(VLOOKUP(Tableau5[[#This Row],[Numéro]],TableauLibre[],6,0),"")</f>
        <v>3.62</v>
      </c>
      <c r="H651" s="28">
        <f>IFERROR(VLOOKUP(Tableau5[[#This Row],[Numéro]],TableauLibre[],7,0),"")</f>
        <v>2025</v>
      </c>
      <c r="I651" s="27" t="str">
        <f>IFERROR(VLOOKUP(Tableau5[[#This Row],[Numéro]],TableauBande[],3,0),"")</f>
        <v>N3</v>
      </c>
      <c r="J651" s="1">
        <f>IFERROR(VLOOKUP(Tableau5[[#This Row],[Numéro]],TableauBande[],4,0),"")</f>
        <v>1</v>
      </c>
      <c r="K651" s="1">
        <f>IFERROR(VLOOKUP(Tableau5[[#This Row],[Numéro]],TableauBande[],5,0),"")</f>
        <v>2.16</v>
      </c>
      <c r="L651" s="1">
        <f>IFERROR(VLOOKUP(Tableau5[[#This Row],[Numéro]],TableauBande[],6,0),"")</f>
        <v>1.92</v>
      </c>
      <c r="M651" s="28">
        <f>IFERROR(VLOOKUP(Tableau5[[#This Row],[Numéro]],TableauBande[],7,0),"")</f>
        <v>2020</v>
      </c>
      <c r="N651" s="1" t="str">
        <f>IFERROR(VLOOKUP(Tableau5[[#This Row],[Numéro]],Tableau3Bandes[],3,0),"")</f>
        <v/>
      </c>
      <c r="O651" s="1" t="str">
        <f>IFERROR(VLOOKUP(Tableau5[[#This Row],[Numéro]],Tableau3Bandes[],4,0),"")</f>
        <v/>
      </c>
      <c r="P651" s="1" t="str">
        <f>IFERROR(VLOOKUP(Tableau5[[#This Row],[Numéro]],Tableau3Bandes[],5,0),"")</f>
        <v/>
      </c>
      <c r="Q651" s="1" t="str">
        <f>IFERROR(VLOOKUP(Tableau5[[#This Row],[Numéro]],Tableau3Bandes[],6,0),"")</f>
        <v/>
      </c>
      <c r="R651" s="1" t="str">
        <f>IFERROR(VLOOKUP(Tableau5[[#This Row],[Numéro]],Tableau3Bandes[],7,0),"")</f>
        <v/>
      </c>
      <c r="S651" s="28" t="str">
        <f>IFERROR(VLOOKUP(Tableau5[[#This Row],[Numéro]],TableauClass2025[],3,0),"")</f>
        <v/>
      </c>
      <c r="T651" s="27" t="str">
        <f>IFERROR(VLOOKUP(Tableau5[[#This Row],[Numéro]],TableauCadre[],3,0),"")</f>
        <v/>
      </c>
      <c r="U651" s="1" t="str">
        <f>IFERROR(VLOOKUP(Tableau5[[#This Row],[Numéro]],TableauCadre[],4,0),"")</f>
        <v/>
      </c>
      <c r="V651" s="1" t="str">
        <f>IFERROR(VLOOKUP(Tableau5[[#This Row],[Numéro]],TableauCadre[],5,0),"")</f>
        <v/>
      </c>
      <c r="W651" s="1" t="str">
        <f>IFERROR(VLOOKUP(Tableau5[[#This Row],[Numéro]],TableauCadre[],6,0),"")</f>
        <v/>
      </c>
      <c r="X651" s="28" t="str">
        <f>IFERROR(VLOOKUP(Tableau5[[#This Row],[Numéro]],TableauCadre[],7,0),"")</f>
        <v/>
      </c>
    </row>
    <row r="652" spans="1:24" x14ac:dyDescent="0.25">
      <c r="A652" s="1" t="str">
        <f>IF(double!T549=0,"",double!T549)</f>
        <v>014917 T</v>
      </c>
      <c r="B652" s="1" t="str">
        <f>IF(Tableau5[[#This Row],[Numéro]]="","",double!U549)</f>
        <v>IPPOLITO SERGE</v>
      </c>
      <c r="C652" s="23" t="str">
        <f>double!V549</f>
        <v>11037 – C.B. PETITE ROSSELLE</v>
      </c>
      <c r="D652" s="27" t="str">
        <f>IFERROR(VLOOKUP(Tableau5[[#This Row],[Numéro]],TableauLibre[],3,0),"")</f>
        <v xml:space="preserve">N2 </v>
      </c>
      <c r="E652" s="1">
        <f>IFERROR(VLOOKUP(Tableau5[[#This Row],[Numéro]],TableauLibre[],4,0),"")</f>
        <v>1</v>
      </c>
      <c r="F652" s="1" t="str">
        <f>IFERROR(VLOOKUP(Tableau5[[#This Row],[Numéro]],TableauLibre[],5,0),"")</f>
        <v>—</v>
      </c>
      <c r="G652" s="1">
        <f>IFERROR(VLOOKUP(Tableau5[[#This Row],[Numéro]],TableauLibre[],6,0),"")</f>
        <v>8.35</v>
      </c>
      <c r="H652" s="28">
        <f>IFERROR(VLOOKUP(Tableau5[[#This Row],[Numéro]],TableauLibre[],7,0),"")</f>
        <v>2025</v>
      </c>
      <c r="I652" s="27" t="str">
        <f>IFERROR(VLOOKUP(Tableau5[[#This Row],[Numéro]],TableauBande[],3,0),"")</f>
        <v>N3</v>
      </c>
      <c r="J652" s="1">
        <f>IFERROR(VLOOKUP(Tableau5[[#This Row],[Numéro]],TableauBande[],4,0),"")</f>
        <v>1</v>
      </c>
      <c r="K652" s="1">
        <f>IFERROR(VLOOKUP(Tableau5[[#This Row],[Numéro]],TableauBande[],5,0),"")</f>
        <v>2.17</v>
      </c>
      <c r="L652" s="1">
        <f>IFERROR(VLOOKUP(Tableau5[[#This Row],[Numéro]],TableauBande[],6,0),"")</f>
        <v>1.93</v>
      </c>
      <c r="M652" s="28">
        <f>IFERROR(VLOOKUP(Tableau5[[#This Row],[Numéro]],TableauBande[],7,0),"")</f>
        <v>2025</v>
      </c>
      <c r="N652" s="1" t="str">
        <f>IFERROR(VLOOKUP(Tableau5[[#This Row],[Numéro]],Tableau3Bandes[],3,0),"")</f>
        <v/>
      </c>
      <c r="O652" s="1" t="str">
        <f>IFERROR(VLOOKUP(Tableau5[[#This Row],[Numéro]],Tableau3Bandes[],4,0),"")</f>
        <v/>
      </c>
      <c r="P652" s="1" t="str">
        <f>IFERROR(VLOOKUP(Tableau5[[#This Row],[Numéro]],Tableau3Bandes[],5,0),"")</f>
        <v/>
      </c>
      <c r="Q652" s="1" t="str">
        <f>IFERROR(VLOOKUP(Tableau5[[#This Row],[Numéro]],Tableau3Bandes[],6,0),"")</f>
        <v/>
      </c>
      <c r="R652" s="1" t="str">
        <f>IFERROR(VLOOKUP(Tableau5[[#This Row],[Numéro]],Tableau3Bandes[],7,0),"")</f>
        <v/>
      </c>
      <c r="S652" s="28" t="str">
        <f>IFERROR(VLOOKUP(Tableau5[[#This Row],[Numéro]],TableauClass2025[],3,0),"")</f>
        <v/>
      </c>
      <c r="T652" s="27" t="str">
        <f>IFERROR(VLOOKUP(Tableau5[[#This Row],[Numéro]],TableauCadre[],3,0),"")</f>
        <v xml:space="preserve">N3 </v>
      </c>
      <c r="U652" s="1">
        <f>IFERROR(VLOOKUP(Tableau5[[#This Row],[Numéro]],TableauCadre[],4,0),"")</f>
        <v>1</v>
      </c>
      <c r="V652" s="1">
        <f>IFERROR(VLOOKUP(Tableau5[[#This Row],[Numéro]],TableauCadre[],5,0),"")</f>
        <v>7.3</v>
      </c>
      <c r="W652" s="1">
        <f>IFERROR(VLOOKUP(Tableau5[[#This Row],[Numéro]],TableauCadre[],6,0),"")</f>
        <v>5.84</v>
      </c>
      <c r="X652" s="28">
        <f>IFERROR(VLOOKUP(Tableau5[[#This Row],[Numéro]],TableauCadre[],7,0),"")</f>
        <v>2025</v>
      </c>
    </row>
    <row r="653" spans="1:24" hidden="1" x14ac:dyDescent="0.25">
      <c r="A653" s="1" t="str">
        <f>IF(double!T650=0,"",double!T650)</f>
        <v>140274 E</v>
      </c>
      <c r="B653" s="1" t="str">
        <f>IF(Tableau5[[#This Row],[Numéro]]="","",double!U650)</f>
        <v>LAROCHE MICHEL</v>
      </c>
      <c r="C653" s="23" t="str">
        <f>double!V650</f>
        <v>05040 – EPERNAY BILLARD CLUB</v>
      </c>
      <c r="D653" s="27" t="str">
        <f>IFERROR(VLOOKUP(Tableau5[[#This Row],[Numéro]],TableauLibre[],3,0),"")</f>
        <v xml:space="preserve">R3 </v>
      </c>
      <c r="E653" s="1">
        <f>IFERROR(VLOOKUP(Tableau5[[#This Row],[Numéro]],TableauLibre[],4,0),"")</f>
        <v>1</v>
      </c>
      <c r="F653" s="1">
        <f>IFERROR(VLOOKUP(Tableau5[[#This Row],[Numéro]],TableauLibre[],5,0),"")</f>
        <v>2.27</v>
      </c>
      <c r="G653" s="1">
        <f>IFERROR(VLOOKUP(Tableau5[[#This Row],[Numéro]],TableauLibre[],6,0),"")</f>
        <v>1.81</v>
      </c>
      <c r="H653" s="28">
        <f>IFERROR(VLOOKUP(Tableau5[[#This Row],[Numéro]],TableauLibre[],7,0),"")</f>
        <v>2025</v>
      </c>
      <c r="I653" s="27" t="str">
        <f>IFERROR(VLOOKUP(Tableau5[[#This Row],[Numéro]],TableauBande[],3,0),"")</f>
        <v xml:space="preserve">R2 </v>
      </c>
      <c r="J653" s="1">
        <f>IFERROR(VLOOKUP(Tableau5[[#This Row],[Numéro]],TableauBande[],4,0),"")</f>
        <v>1</v>
      </c>
      <c r="K653" s="1">
        <f>IFERROR(VLOOKUP(Tableau5[[#This Row],[Numéro]],TableauBande[],5,0),"")</f>
        <v>1.0900000000000001</v>
      </c>
      <c r="L653" s="1">
        <f>IFERROR(VLOOKUP(Tableau5[[#This Row],[Numéro]],TableauBande[],6,0),"")</f>
        <v>0.97</v>
      </c>
      <c r="M653" s="28">
        <f>IFERROR(VLOOKUP(Tableau5[[#This Row],[Numéro]],TableauBande[],7,0),"")</f>
        <v>2025</v>
      </c>
      <c r="N653" s="1" t="str">
        <f>IFERROR(VLOOKUP(Tableau5[[#This Row],[Numéro]],Tableau3Bandes[],3,0),"")</f>
        <v/>
      </c>
      <c r="O653" s="1" t="str">
        <f>IFERROR(VLOOKUP(Tableau5[[#This Row],[Numéro]],Tableau3Bandes[],4,0),"")</f>
        <v/>
      </c>
      <c r="P653" s="1" t="str">
        <f>IFERROR(VLOOKUP(Tableau5[[#This Row],[Numéro]],Tableau3Bandes[],5,0),"")</f>
        <v/>
      </c>
      <c r="Q653" s="1" t="str">
        <f>IFERROR(VLOOKUP(Tableau5[[#This Row],[Numéro]],Tableau3Bandes[],6,0),"")</f>
        <v/>
      </c>
      <c r="R653" s="1" t="str">
        <f>IFERROR(VLOOKUP(Tableau5[[#This Row],[Numéro]],Tableau3Bandes[],7,0),"")</f>
        <v/>
      </c>
      <c r="S653" s="28" t="str">
        <f>IFERROR(VLOOKUP(Tableau5[[#This Row],[Numéro]],TableauClass2025[],3,0),"")</f>
        <v/>
      </c>
      <c r="T653" s="27" t="str">
        <f>IFERROR(VLOOKUP(Tableau5[[#This Row],[Numéro]],TableauCadre[],3,0),"")</f>
        <v/>
      </c>
      <c r="U653" s="1" t="str">
        <f>IFERROR(VLOOKUP(Tableau5[[#This Row],[Numéro]],TableauCadre[],4,0),"")</f>
        <v/>
      </c>
      <c r="V653" s="1" t="str">
        <f>IFERROR(VLOOKUP(Tableau5[[#This Row],[Numéro]],TableauCadre[],5,0),"")</f>
        <v/>
      </c>
      <c r="W653" s="1" t="str">
        <f>IFERROR(VLOOKUP(Tableau5[[#This Row],[Numéro]],TableauCadre[],6,0),"")</f>
        <v/>
      </c>
      <c r="X653" s="28" t="str">
        <f>IFERROR(VLOOKUP(Tableau5[[#This Row],[Numéro]],TableauCadre[],7,0),"")</f>
        <v/>
      </c>
    </row>
    <row r="654" spans="1:24" hidden="1" x14ac:dyDescent="0.25">
      <c r="A654" s="1" t="str">
        <f>IF(double!T651=0,"",double!T651)</f>
        <v>145080 A</v>
      </c>
      <c r="B654" s="1" t="str">
        <f>IF(Tableau5[[#This Row],[Numéro]]="","",double!U651)</f>
        <v>LAROSE PATRICK</v>
      </c>
      <c r="C654" s="23" t="str">
        <f>double!V651</f>
        <v>11032 – BILLARD CLUB HOMECOURT</v>
      </c>
      <c r="D654" s="27" t="str">
        <f>IFERROR(VLOOKUP(Tableau5[[#This Row],[Numéro]],TableauLibre[],3,0),"")</f>
        <v>R4</v>
      </c>
      <c r="E654" s="1">
        <f>IFERROR(VLOOKUP(Tableau5[[#This Row],[Numéro]],TableauLibre[],4,0),"")</f>
        <v>1</v>
      </c>
      <c r="F654" s="1">
        <f>IFERROR(VLOOKUP(Tableau5[[#This Row],[Numéro]],TableauLibre[],5,0),"")</f>
        <v>0.79</v>
      </c>
      <c r="G654" s="1">
        <f>IFERROR(VLOOKUP(Tableau5[[#This Row],[Numéro]],TableauLibre[],6,0),"")</f>
        <v>0.63</v>
      </c>
      <c r="H654" s="28">
        <f>IFERROR(VLOOKUP(Tableau5[[#This Row],[Numéro]],TableauLibre[],7,0),"")</f>
        <v>2019</v>
      </c>
      <c r="I654" s="27" t="str">
        <f>IFERROR(VLOOKUP(Tableau5[[#This Row],[Numéro]],TableauBande[],3,0),"")</f>
        <v/>
      </c>
      <c r="J654" s="1" t="str">
        <f>IFERROR(VLOOKUP(Tableau5[[#This Row],[Numéro]],TableauBande[],4,0),"")</f>
        <v/>
      </c>
      <c r="K654" s="1" t="str">
        <f>IFERROR(VLOOKUP(Tableau5[[#This Row],[Numéro]],TableauBande[],5,0),"")</f>
        <v/>
      </c>
      <c r="L654" s="1" t="str">
        <f>IFERROR(VLOOKUP(Tableau5[[#This Row],[Numéro]],TableauBande[],6,0),"")</f>
        <v/>
      </c>
      <c r="M654" s="28" t="str">
        <f>IFERROR(VLOOKUP(Tableau5[[#This Row],[Numéro]],TableauBande[],7,0),"")</f>
        <v/>
      </c>
      <c r="N654" s="1" t="str">
        <f>IFERROR(VLOOKUP(Tableau5[[#This Row],[Numéro]],Tableau3Bandes[],3,0),"")</f>
        <v>R2</v>
      </c>
      <c r="O654" s="1">
        <f>IFERROR(VLOOKUP(Tableau5[[#This Row],[Numéro]],Tableau3Bandes[],4,0),"")</f>
        <v>1</v>
      </c>
      <c r="P654" s="1">
        <f>IFERROR(VLOOKUP(Tableau5[[#This Row],[Numéro]],Tableau3Bandes[],5,0),"")</f>
        <v>0.191</v>
      </c>
      <c r="Q654" s="1">
        <f>IFERROR(VLOOKUP(Tableau5[[#This Row],[Numéro]],Tableau3Bandes[],6,0),"")</f>
        <v>0.16400000000000001</v>
      </c>
      <c r="R654" s="1">
        <f>IFERROR(VLOOKUP(Tableau5[[#This Row],[Numéro]],Tableau3Bandes[],7,0),"")</f>
        <v>2015</v>
      </c>
      <c r="S654" s="28" t="str">
        <f>IFERROR(VLOOKUP(Tableau5[[#This Row],[Numéro]],TableauClass2025[],3,0),"")</f>
        <v/>
      </c>
      <c r="T654" s="27" t="str">
        <f>IFERROR(VLOOKUP(Tableau5[[#This Row],[Numéro]],TableauCadre[],3,0),"")</f>
        <v/>
      </c>
      <c r="U654" s="1" t="str">
        <f>IFERROR(VLOOKUP(Tableau5[[#This Row],[Numéro]],TableauCadre[],4,0),"")</f>
        <v/>
      </c>
      <c r="V654" s="1" t="str">
        <f>IFERROR(VLOOKUP(Tableau5[[#This Row],[Numéro]],TableauCadre[],5,0),"")</f>
        <v/>
      </c>
      <c r="W654" s="1" t="str">
        <f>IFERROR(VLOOKUP(Tableau5[[#This Row],[Numéro]],TableauCadre[],6,0),"")</f>
        <v/>
      </c>
      <c r="X654" s="28" t="str">
        <f>IFERROR(VLOOKUP(Tableau5[[#This Row],[Numéro]],TableauCadre[],7,0),"")</f>
        <v/>
      </c>
    </row>
    <row r="655" spans="1:24" hidden="1" x14ac:dyDescent="0.25">
      <c r="A655" s="1" t="str">
        <f>IF(double!T652=0,"",double!T652)</f>
        <v>160840 B</v>
      </c>
      <c r="B655" s="1" t="str">
        <f>IF(Tableau5[[#This Row],[Numéro]]="","",double!U652)</f>
        <v>LARRIERE DOMINIQUE</v>
      </c>
      <c r="C655" s="23" t="str">
        <f>double!V652</f>
        <v>11034 – BILLARD CLUB EPINAL</v>
      </c>
      <c r="D655" s="27" t="str">
        <f>IFERROR(VLOOKUP(Tableau5[[#This Row],[Numéro]],TableauLibre[],3,0),"")</f>
        <v>R4</v>
      </c>
      <c r="E655" s="1">
        <f>IFERROR(VLOOKUP(Tableau5[[#This Row],[Numéro]],TableauLibre[],4,0),"")</f>
        <v>1</v>
      </c>
      <c r="F655" s="1">
        <f>IFERROR(VLOOKUP(Tableau5[[#This Row],[Numéro]],TableauLibre[],5,0),"")</f>
        <v>0.98</v>
      </c>
      <c r="G655" s="1">
        <f>IFERROR(VLOOKUP(Tableau5[[#This Row],[Numéro]],TableauLibre[],6,0),"")</f>
        <v>0.78</v>
      </c>
      <c r="H655" s="28">
        <f>IFERROR(VLOOKUP(Tableau5[[#This Row],[Numéro]],TableauLibre[],7,0),"")</f>
        <v>2025</v>
      </c>
      <c r="I655" s="27" t="str">
        <f>IFERROR(VLOOKUP(Tableau5[[#This Row],[Numéro]],TableauBande[],3,0),"")</f>
        <v/>
      </c>
      <c r="J655" s="1" t="str">
        <f>IFERROR(VLOOKUP(Tableau5[[#This Row],[Numéro]],TableauBande[],4,0),"")</f>
        <v/>
      </c>
      <c r="K655" s="1" t="str">
        <f>IFERROR(VLOOKUP(Tableau5[[#This Row],[Numéro]],TableauBande[],5,0),"")</f>
        <v/>
      </c>
      <c r="L655" s="1" t="str">
        <f>IFERROR(VLOOKUP(Tableau5[[#This Row],[Numéro]],TableauBande[],6,0),"")</f>
        <v/>
      </c>
      <c r="M655" s="28" t="str">
        <f>IFERROR(VLOOKUP(Tableau5[[#This Row],[Numéro]],TableauBande[],7,0),"")</f>
        <v/>
      </c>
      <c r="N655" s="1" t="str">
        <f>IFERROR(VLOOKUP(Tableau5[[#This Row],[Numéro]],Tableau3Bandes[],3,0),"")</f>
        <v/>
      </c>
      <c r="O655" s="1" t="str">
        <f>IFERROR(VLOOKUP(Tableau5[[#This Row],[Numéro]],Tableau3Bandes[],4,0),"")</f>
        <v/>
      </c>
      <c r="P655" s="1" t="str">
        <f>IFERROR(VLOOKUP(Tableau5[[#This Row],[Numéro]],Tableau3Bandes[],5,0),"")</f>
        <v/>
      </c>
      <c r="Q655" s="1" t="str">
        <f>IFERROR(VLOOKUP(Tableau5[[#This Row],[Numéro]],Tableau3Bandes[],6,0),"")</f>
        <v/>
      </c>
      <c r="R655" s="1" t="str">
        <f>IFERROR(VLOOKUP(Tableau5[[#This Row],[Numéro]],Tableau3Bandes[],7,0),"")</f>
        <v/>
      </c>
      <c r="S655" s="28" t="str">
        <f>IFERROR(VLOOKUP(Tableau5[[#This Row],[Numéro]],TableauClass2025[],3,0),"")</f>
        <v/>
      </c>
      <c r="T655" s="27" t="str">
        <f>IFERROR(VLOOKUP(Tableau5[[#This Row],[Numéro]],TableauCadre[],3,0),"")</f>
        <v/>
      </c>
      <c r="U655" s="1" t="str">
        <f>IFERROR(VLOOKUP(Tableau5[[#This Row],[Numéro]],TableauCadre[],4,0),"")</f>
        <v/>
      </c>
      <c r="V655" s="1" t="str">
        <f>IFERROR(VLOOKUP(Tableau5[[#This Row],[Numéro]],TableauCadre[],5,0),"")</f>
        <v/>
      </c>
      <c r="W655" s="1" t="str">
        <f>IFERROR(VLOOKUP(Tableau5[[#This Row],[Numéro]],TableauCadre[],6,0),"")</f>
        <v/>
      </c>
      <c r="X655" s="28" t="str">
        <f>IFERROR(VLOOKUP(Tableau5[[#This Row],[Numéro]],TableauCadre[],7,0),"")</f>
        <v/>
      </c>
    </row>
    <row r="656" spans="1:24" hidden="1" x14ac:dyDescent="0.25">
      <c r="A656" s="1" t="str">
        <f>IF(double!T653=0,"",double!T653)</f>
        <v>125608 C</v>
      </c>
      <c r="B656" s="1" t="str">
        <f>IF(Tableau5[[#This Row],[Numéro]]="","",double!U653)</f>
        <v>LARRIVE PATRICE</v>
      </c>
      <c r="C656" s="23" t="str">
        <f>double!V653</f>
        <v>01041 – COLMAR BILLARD CLUB 71</v>
      </c>
      <c r="D656" s="27" t="str">
        <f>IFERROR(VLOOKUP(Tableau5[[#This Row],[Numéro]],TableauLibre[],3,0),"")</f>
        <v>R1</v>
      </c>
      <c r="E656" s="1">
        <f>IFERROR(VLOOKUP(Tableau5[[#This Row],[Numéro]],TableauLibre[],4,0),"")</f>
        <v>1</v>
      </c>
      <c r="F656" s="1">
        <f>IFERROR(VLOOKUP(Tableau5[[#This Row],[Numéro]],TableauLibre[],5,0),"")</f>
        <v>4.92</v>
      </c>
      <c r="G656" s="1">
        <f>IFERROR(VLOOKUP(Tableau5[[#This Row],[Numéro]],TableauLibre[],6,0),"")</f>
        <v>3.94</v>
      </c>
      <c r="H656" s="28">
        <f>IFERROR(VLOOKUP(Tableau5[[#This Row],[Numéro]],TableauLibre[],7,0),"")</f>
        <v>2013</v>
      </c>
      <c r="I656" s="27" t="str">
        <f>IFERROR(VLOOKUP(Tableau5[[#This Row],[Numéro]],TableauBande[],3,0),"")</f>
        <v/>
      </c>
      <c r="J656" s="1" t="str">
        <f>IFERROR(VLOOKUP(Tableau5[[#This Row],[Numéro]],TableauBande[],4,0),"")</f>
        <v/>
      </c>
      <c r="K656" s="1" t="str">
        <f>IFERROR(VLOOKUP(Tableau5[[#This Row],[Numéro]],TableauBande[],5,0),"")</f>
        <v/>
      </c>
      <c r="L656" s="1" t="str">
        <f>IFERROR(VLOOKUP(Tableau5[[#This Row],[Numéro]],TableauBande[],6,0),"")</f>
        <v/>
      </c>
      <c r="M656" s="28" t="str">
        <f>IFERROR(VLOOKUP(Tableau5[[#This Row],[Numéro]],TableauBande[],7,0),"")</f>
        <v/>
      </c>
      <c r="N656" s="1" t="str">
        <f>IFERROR(VLOOKUP(Tableau5[[#This Row],[Numéro]],Tableau3Bandes[],3,0),"")</f>
        <v/>
      </c>
      <c r="O656" s="1" t="str">
        <f>IFERROR(VLOOKUP(Tableau5[[#This Row],[Numéro]],Tableau3Bandes[],4,0),"")</f>
        <v/>
      </c>
      <c r="P656" s="1" t="str">
        <f>IFERROR(VLOOKUP(Tableau5[[#This Row],[Numéro]],Tableau3Bandes[],5,0),"")</f>
        <v/>
      </c>
      <c r="Q656" s="1" t="str">
        <f>IFERROR(VLOOKUP(Tableau5[[#This Row],[Numéro]],Tableau3Bandes[],6,0),"")</f>
        <v/>
      </c>
      <c r="R656" s="1" t="str">
        <f>IFERROR(VLOOKUP(Tableau5[[#This Row],[Numéro]],Tableau3Bandes[],7,0),"")</f>
        <v/>
      </c>
      <c r="S656" s="28" t="str">
        <f>IFERROR(VLOOKUP(Tableau5[[#This Row],[Numéro]],TableauClass2025[],3,0),"")</f>
        <v/>
      </c>
      <c r="T656" s="27" t="str">
        <f>IFERROR(VLOOKUP(Tableau5[[#This Row],[Numéro]],TableauCadre[],3,0),"")</f>
        <v/>
      </c>
      <c r="U656" s="1" t="str">
        <f>IFERROR(VLOOKUP(Tableau5[[#This Row],[Numéro]],TableauCadre[],4,0),"")</f>
        <v/>
      </c>
      <c r="V656" s="1" t="str">
        <f>IFERROR(VLOOKUP(Tableau5[[#This Row],[Numéro]],TableauCadre[],5,0),"")</f>
        <v/>
      </c>
      <c r="W656" s="1" t="str">
        <f>IFERROR(VLOOKUP(Tableau5[[#This Row],[Numéro]],TableauCadre[],6,0),"")</f>
        <v/>
      </c>
      <c r="X656" s="28" t="str">
        <f>IFERROR(VLOOKUP(Tableau5[[#This Row],[Numéro]],TableauCadre[],7,0),"")</f>
        <v/>
      </c>
    </row>
    <row r="657" spans="1:24" hidden="1" x14ac:dyDescent="0.25">
      <c r="A657" s="1" t="str">
        <f>IF(double!T654=0,"",double!T654)</f>
        <v>179420 X</v>
      </c>
      <c r="B657" s="1" t="str">
        <f>IF(Tableau5[[#This Row],[Numéro]]="","",double!U654)</f>
        <v>LARRIVE PATRICE</v>
      </c>
      <c r="C657" s="23" t="str">
        <f>double!V654</f>
        <v>01070 – FCM BILLARD</v>
      </c>
      <c r="D657" s="27" t="str">
        <f>IFERROR(VLOOKUP(Tableau5[[#This Row],[Numéro]],TableauLibre[],3,0),"")</f>
        <v>R2</v>
      </c>
      <c r="E657" s="1">
        <f>IFERROR(VLOOKUP(Tableau5[[#This Row],[Numéro]],TableauLibre[],4,0),"")</f>
        <v>1</v>
      </c>
      <c r="F657" s="1">
        <f>IFERROR(VLOOKUP(Tableau5[[#This Row],[Numéro]],TableauLibre[],5,0),"")</f>
        <v>3.42</v>
      </c>
      <c r="G657" s="1">
        <f>IFERROR(VLOOKUP(Tableau5[[#This Row],[Numéro]],TableauLibre[],6,0),"")</f>
        <v>2.74</v>
      </c>
      <c r="H657" s="28">
        <f>IFERROR(VLOOKUP(Tableau5[[#This Row],[Numéro]],TableauLibre[],7,0),"")</f>
        <v>2025</v>
      </c>
      <c r="I657" s="27" t="str">
        <f>IFERROR(VLOOKUP(Tableau5[[#This Row],[Numéro]],TableauBande[],3,0),"")</f>
        <v/>
      </c>
      <c r="J657" s="1" t="str">
        <f>IFERROR(VLOOKUP(Tableau5[[#This Row],[Numéro]],TableauBande[],4,0),"")</f>
        <v/>
      </c>
      <c r="K657" s="1" t="str">
        <f>IFERROR(VLOOKUP(Tableau5[[#This Row],[Numéro]],TableauBande[],5,0),"")</f>
        <v/>
      </c>
      <c r="L657" s="1" t="str">
        <f>IFERROR(VLOOKUP(Tableau5[[#This Row],[Numéro]],TableauBande[],6,0),"")</f>
        <v/>
      </c>
      <c r="M657" s="28" t="str">
        <f>IFERROR(VLOOKUP(Tableau5[[#This Row],[Numéro]],TableauBande[],7,0),"")</f>
        <v/>
      </c>
      <c r="N657" s="1" t="str">
        <f>IFERROR(VLOOKUP(Tableau5[[#This Row],[Numéro]],Tableau3Bandes[],3,0),"")</f>
        <v/>
      </c>
      <c r="O657" s="1" t="str">
        <f>IFERROR(VLOOKUP(Tableau5[[#This Row],[Numéro]],Tableau3Bandes[],4,0),"")</f>
        <v/>
      </c>
      <c r="P657" s="1" t="str">
        <f>IFERROR(VLOOKUP(Tableau5[[#This Row],[Numéro]],Tableau3Bandes[],5,0),"")</f>
        <v/>
      </c>
      <c r="Q657" s="1" t="str">
        <f>IFERROR(VLOOKUP(Tableau5[[#This Row],[Numéro]],Tableau3Bandes[],6,0),"")</f>
        <v/>
      </c>
      <c r="R657" s="1" t="str">
        <f>IFERROR(VLOOKUP(Tableau5[[#This Row],[Numéro]],Tableau3Bandes[],7,0),"")</f>
        <v/>
      </c>
      <c r="S657" s="28" t="str">
        <f>IFERROR(VLOOKUP(Tableau5[[#This Row],[Numéro]],TableauClass2025[],3,0),"")</f>
        <v/>
      </c>
      <c r="T657" s="27" t="str">
        <f>IFERROR(VLOOKUP(Tableau5[[#This Row],[Numéro]],TableauCadre[],3,0),"")</f>
        <v/>
      </c>
      <c r="U657" s="1" t="str">
        <f>IFERROR(VLOOKUP(Tableau5[[#This Row],[Numéro]],TableauCadre[],4,0),"")</f>
        <v/>
      </c>
      <c r="V657" s="1" t="str">
        <f>IFERROR(VLOOKUP(Tableau5[[#This Row],[Numéro]],TableauCadre[],5,0),"")</f>
        <v/>
      </c>
      <c r="W657" s="1" t="str">
        <f>IFERROR(VLOOKUP(Tableau5[[#This Row],[Numéro]],TableauCadre[],6,0),"")</f>
        <v/>
      </c>
      <c r="X657" s="28" t="str">
        <f>IFERROR(VLOOKUP(Tableau5[[#This Row],[Numéro]],TableauCadre[],7,0),"")</f>
        <v/>
      </c>
    </row>
    <row r="658" spans="1:24" hidden="1" x14ac:dyDescent="0.25">
      <c r="A658" s="1" t="str">
        <f>IF(double!T655=0,"",double!T655)</f>
        <v>011751 Z</v>
      </c>
      <c r="B658" s="1" t="str">
        <f>IF(Tableau5[[#This Row],[Numéro]]="","",double!U655)</f>
        <v>LAURENT ROGER</v>
      </c>
      <c r="C658" s="23" t="str">
        <f>double!V655</f>
        <v>05028 – BILLARD CLUB DE MARIGNY ST FLAVY</v>
      </c>
      <c r="D658" s="27" t="str">
        <f>IFERROR(VLOOKUP(Tableau5[[#This Row],[Numéro]],TableauLibre[],3,0),"")</f>
        <v>R3</v>
      </c>
      <c r="E658" s="1">
        <f>IFERROR(VLOOKUP(Tableau5[[#This Row],[Numéro]],TableauLibre[],4,0),"")</f>
        <v>1</v>
      </c>
      <c r="F658" s="1">
        <f>IFERROR(VLOOKUP(Tableau5[[#This Row],[Numéro]],TableauLibre[],5,0),"")</f>
        <v>1.42</v>
      </c>
      <c r="G658" s="1">
        <f>IFERROR(VLOOKUP(Tableau5[[#This Row],[Numéro]],TableauLibre[],6,0),"")</f>
        <v>1.1299999999999999</v>
      </c>
      <c r="H658" s="28">
        <f>IFERROR(VLOOKUP(Tableau5[[#This Row],[Numéro]],TableauLibre[],7,0),"")</f>
        <v>2022</v>
      </c>
      <c r="I658" s="27" t="str">
        <f>IFERROR(VLOOKUP(Tableau5[[#This Row],[Numéro]],TableauBande[],3,0),"")</f>
        <v xml:space="preserve">R2 </v>
      </c>
      <c r="J658" s="1">
        <f>IFERROR(VLOOKUP(Tableau5[[#This Row],[Numéro]],TableauBande[],4,0),"")</f>
        <v>1</v>
      </c>
      <c r="K658" s="1">
        <f>IFERROR(VLOOKUP(Tableau5[[#This Row],[Numéro]],TableauBande[],5,0),"")</f>
        <v>0.95</v>
      </c>
      <c r="L658" s="1">
        <f>IFERROR(VLOOKUP(Tableau5[[#This Row],[Numéro]],TableauBande[],6,0),"")</f>
        <v>0.85</v>
      </c>
      <c r="M658" s="28">
        <f>IFERROR(VLOOKUP(Tableau5[[#This Row],[Numéro]],TableauBande[],7,0),"")</f>
        <v>2022</v>
      </c>
      <c r="N658" s="1" t="str">
        <f>IFERROR(VLOOKUP(Tableau5[[#This Row],[Numéro]],Tableau3Bandes[],3,0),"")</f>
        <v xml:space="preserve">R1 </v>
      </c>
      <c r="O658" s="1">
        <f>IFERROR(VLOOKUP(Tableau5[[#This Row],[Numéro]],Tableau3Bandes[],4,0),"")</f>
        <v>1</v>
      </c>
      <c r="P658" s="1">
        <f>IFERROR(VLOOKUP(Tableau5[[#This Row],[Numéro]],Tableau3Bandes[],5,0),"")</f>
        <v>0.39500000000000002</v>
      </c>
      <c r="Q658" s="1">
        <f>IFERROR(VLOOKUP(Tableau5[[#This Row],[Numéro]],Tableau3Bandes[],6,0),"")</f>
        <v>0.34</v>
      </c>
      <c r="R658" s="1">
        <f>IFERROR(VLOOKUP(Tableau5[[#This Row],[Numéro]],Tableau3Bandes[],7,0),"")</f>
        <v>2022</v>
      </c>
      <c r="S658" s="28" t="str">
        <f>IFERROR(VLOOKUP(Tableau5[[#This Row],[Numéro]],TableauClass2025[],3,0),"")</f>
        <v/>
      </c>
      <c r="T658" s="27" t="str">
        <f>IFERROR(VLOOKUP(Tableau5[[#This Row],[Numéro]],TableauCadre[],3,0),"")</f>
        <v>R1</v>
      </c>
      <c r="U658" s="1">
        <f>IFERROR(VLOOKUP(Tableau5[[#This Row],[Numéro]],TableauCadre[],4,0),"")</f>
        <v>1</v>
      </c>
      <c r="V658" s="1">
        <f>IFERROR(VLOOKUP(Tableau5[[#This Row],[Numéro]],TableauCadre[],5,0),"")</f>
        <v>1.83</v>
      </c>
      <c r="W658" s="1">
        <f>IFERROR(VLOOKUP(Tableau5[[#This Row],[Numéro]],TableauCadre[],6,0),"")</f>
        <v>1.47</v>
      </c>
      <c r="X658" s="28">
        <f>IFERROR(VLOOKUP(Tableau5[[#This Row],[Numéro]],TableauCadre[],7,0),"")</f>
        <v>2022</v>
      </c>
    </row>
    <row r="659" spans="1:24" hidden="1" x14ac:dyDescent="0.25">
      <c r="A659" s="1" t="str">
        <f>IF(double!T656=0,"",double!T656)</f>
        <v>173510 Y</v>
      </c>
      <c r="B659" s="1" t="str">
        <f>IF(Tableau5[[#This Row],[Numéro]]="","",double!U656)</f>
        <v>LAURIN PATRICK</v>
      </c>
      <c r="C659" s="23" t="str">
        <f>double!V656</f>
        <v>05043 – ACAD. TAPIS VERT DE REIMS</v>
      </c>
      <c r="D659" s="27" t="str">
        <f>IFERROR(VLOOKUP(Tableau5[[#This Row],[Numéro]],TableauLibre[],3,0),"")</f>
        <v>R4</v>
      </c>
      <c r="E659" s="1">
        <f>IFERROR(VLOOKUP(Tableau5[[#This Row],[Numéro]],TableauLibre[],4,0),"")</f>
        <v>1</v>
      </c>
      <c r="F659" s="1">
        <f>IFERROR(VLOOKUP(Tableau5[[#This Row],[Numéro]],TableauLibre[],5,0),"")</f>
        <v>0.96</v>
      </c>
      <c r="G659" s="1">
        <f>IFERROR(VLOOKUP(Tableau5[[#This Row],[Numéro]],TableauLibre[],6,0),"")</f>
        <v>0.76</v>
      </c>
      <c r="H659" s="28">
        <f>IFERROR(VLOOKUP(Tableau5[[#This Row],[Numéro]],TableauLibre[],7,0),"")</f>
        <v>2025</v>
      </c>
      <c r="I659" s="27" t="str">
        <f>IFERROR(VLOOKUP(Tableau5[[#This Row],[Numéro]],TableauBande[],3,0),"")</f>
        <v/>
      </c>
      <c r="J659" s="1" t="str">
        <f>IFERROR(VLOOKUP(Tableau5[[#This Row],[Numéro]],TableauBande[],4,0),"")</f>
        <v/>
      </c>
      <c r="K659" s="1" t="str">
        <f>IFERROR(VLOOKUP(Tableau5[[#This Row],[Numéro]],TableauBande[],5,0),"")</f>
        <v/>
      </c>
      <c r="L659" s="1" t="str">
        <f>IFERROR(VLOOKUP(Tableau5[[#This Row],[Numéro]],TableauBande[],6,0),"")</f>
        <v/>
      </c>
      <c r="M659" s="28" t="str">
        <f>IFERROR(VLOOKUP(Tableau5[[#This Row],[Numéro]],TableauBande[],7,0),"")</f>
        <v/>
      </c>
      <c r="N659" s="1" t="str">
        <f>IFERROR(VLOOKUP(Tableau5[[#This Row],[Numéro]],Tableau3Bandes[],3,0),"")</f>
        <v/>
      </c>
      <c r="O659" s="1" t="str">
        <f>IFERROR(VLOOKUP(Tableau5[[#This Row],[Numéro]],Tableau3Bandes[],4,0),"")</f>
        <v/>
      </c>
      <c r="P659" s="1" t="str">
        <f>IFERROR(VLOOKUP(Tableau5[[#This Row],[Numéro]],Tableau3Bandes[],5,0),"")</f>
        <v/>
      </c>
      <c r="Q659" s="1" t="str">
        <f>IFERROR(VLOOKUP(Tableau5[[#This Row],[Numéro]],Tableau3Bandes[],6,0),"")</f>
        <v/>
      </c>
      <c r="R659" s="1" t="str">
        <f>IFERROR(VLOOKUP(Tableau5[[#This Row],[Numéro]],Tableau3Bandes[],7,0),"")</f>
        <v/>
      </c>
      <c r="S659" s="28" t="str">
        <f>IFERROR(VLOOKUP(Tableau5[[#This Row],[Numéro]],TableauClass2025[],3,0),"")</f>
        <v/>
      </c>
      <c r="T659" s="27" t="str">
        <f>IFERROR(VLOOKUP(Tableau5[[#This Row],[Numéro]],TableauCadre[],3,0),"")</f>
        <v/>
      </c>
      <c r="U659" s="1" t="str">
        <f>IFERROR(VLOOKUP(Tableau5[[#This Row],[Numéro]],TableauCadre[],4,0),"")</f>
        <v/>
      </c>
      <c r="V659" s="1" t="str">
        <f>IFERROR(VLOOKUP(Tableau5[[#This Row],[Numéro]],TableauCadre[],5,0),"")</f>
        <v/>
      </c>
      <c r="W659" s="1" t="str">
        <f>IFERROR(VLOOKUP(Tableau5[[#This Row],[Numéro]],TableauCadre[],6,0),"")</f>
        <v/>
      </c>
      <c r="X659" s="28" t="str">
        <f>IFERROR(VLOOKUP(Tableau5[[#This Row],[Numéro]],TableauCadre[],7,0),"")</f>
        <v/>
      </c>
    </row>
    <row r="660" spans="1:24" x14ac:dyDescent="0.25">
      <c r="A660" s="1" t="str">
        <f>IF(double!T558=0,"",double!T558)</f>
        <v>159108 T</v>
      </c>
      <c r="B660" s="1" t="str">
        <f>IF(Tableau5[[#This Row],[Numéro]]="","",double!U558)</f>
        <v>JACQUET PATRICK</v>
      </c>
      <c r="C660" s="23" t="str">
        <f>double!V558</f>
        <v>11074 – COURCELLES SUR NIED</v>
      </c>
      <c r="D660" s="27" t="str">
        <f>IFERROR(VLOOKUP(Tableau5[[#This Row],[Numéro]],TableauLibre[],3,0),"")</f>
        <v>R4</v>
      </c>
      <c r="E660" s="1">
        <f>IFERROR(VLOOKUP(Tableau5[[#This Row],[Numéro]],TableauLibre[],4,0),"")</f>
        <v>1</v>
      </c>
      <c r="F660" s="1">
        <f>IFERROR(VLOOKUP(Tableau5[[#This Row],[Numéro]],TableauLibre[],5,0),"")</f>
        <v>0.57999999999999996</v>
      </c>
      <c r="G660" s="1">
        <f>IFERROR(VLOOKUP(Tableau5[[#This Row],[Numéro]],TableauLibre[],6,0),"")</f>
        <v>0.47</v>
      </c>
      <c r="H660" s="28">
        <f>IFERROR(VLOOKUP(Tableau5[[#This Row],[Numéro]],TableauLibre[],7,0),"")</f>
        <v>2025</v>
      </c>
      <c r="I660" s="27" t="str">
        <f>IFERROR(VLOOKUP(Tableau5[[#This Row],[Numéro]],TableauBande[],3,0),"")</f>
        <v>R2</v>
      </c>
      <c r="J660" s="1">
        <f>IFERROR(VLOOKUP(Tableau5[[#This Row],[Numéro]],TableauBande[],4,0),"")</f>
        <v>1</v>
      </c>
      <c r="K660" s="1">
        <f>IFERROR(VLOOKUP(Tableau5[[#This Row],[Numéro]],TableauBande[],5,0),"")</f>
        <v>0.37</v>
      </c>
      <c r="L660" s="1">
        <f>IFERROR(VLOOKUP(Tableau5[[#This Row],[Numéro]],TableauBande[],6,0),"")</f>
        <v>0.33</v>
      </c>
      <c r="M660" s="28">
        <f>IFERROR(VLOOKUP(Tableau5[[#This Row],[Numéro]],TableauBande[],7,0),"")</f>
        <v>2023</v>
      </c>
      <c r="N660" s="1" t="str">
        <f>IFERROR(VLOOKUP(Tableau5[[#This Row],[Numéro]],Tableau3Bandes[],3,0),"")</f>
        <v/>
      </c>
      <c r="O660" s="1" t="str">
        <f>IFERROR(VLOOKUP(Tableau5[[#This Row],[Numéro]],Tableau3Bandes[],4,0),"")</f>
        <v/>
      </c>
      <c r="P660" s="1" t="str">
        <f>IFERROR(VLOOKUP(Tableau5[[#This Row],[Numéro]],Tableau3Bandes[],5,0),"")</f>
        <v/>
      </c>
      <c r="Q660" s="1" t="str">
        <f>IFERROR(VLOOKUP(Tableau5[[#This Row],[Numéro]],Tableau3Bandes[],6,0),"")</f>
        <v/>
      </c>
      <c r="R660" s="1" t="str">
        <f>IFERROR(VLOOKUP(Tableau5[[#This Row],[Numéro]],Tableau3Bandes[],7,0),"")</f>
        <v/>
      </c>
      <c r="S660" s="28" t="str">
        <f>IFERROR(VLOOKUP(Tableau5[[#This Row],[Numéro]],TableauClass2025[],3,0),"")</f>
        <v/>
      </c>
      <c r="T660" s="27" t="str">
        <f>IFERROR(VLOOKUP(Tableau5[[#This Row],[Numéro]],TableauCadre[],3,0),"")</f>
        <v/>
      </c>
      <c r="U660" s="1" t="str">
        <f>IFERROR(VLOOKUP(Tableau5[[#This Row],[Numéro]],TableauCadre[],4,0),"")</f>
        <v/>
      </c>
      <c r="V660" s="1" t="str">
        <f>IFERROR(VLOOKUP(Tableau5[[#This Row],[Numéro]],TableauCadre[],5,0),"")</f>
        <v/>
      </c>
      <c r="W660" s="1" t="str">
        <f>IFERROR(VLOOKUP(Tableau5[[#This Row],[Numéro]],TableauCadre[],6,0),"")</f>
        <v/>
      </c>
      <c r="X660" s="28" t="str">
        <f>IFERROR(VLOOKUP(Tableau5[[#This Row],[Numéro]],TableauCadre[],7,0),"")</f>
        <v/>
      </c>
    </row>
    <row r="661" spans="1:24" hidden="1" x14ac:dyDescent="0.25">
      <c r="A661" s="1" t="str">
        <f>IF(double!T658=0,"",double!T658)</f>
        <v>163915 T</v>
      </c>
      <c r="B661" s="1" t="str">
        <f>IF(Tableau5[[#This Row],[Numéro]]="","",double!U658)</f>
        <v>LAVAL DANIEL</v>
      </c>
      <c r="C661" s="23" t="str">
        <f>double!V658</f>
        <v>05040 – EPERNAY BILLARD CLUB</v>
      </c>
      <c r="D661" s="27" t="str">
        <f>IFERROR(VLOOKUP(Tableau5[[#This Row],[Numéro]],TableauLibre[],3,0),"")</f>
        <v>R4</v>
      </c>
      <c r="E661" s="1">
        <f>IFERROR(VLOOKUP(Tableau5[[#This Row],[Numéro]],TableauLibre[],4,0),"")</f>
        <v>1</v>
      </c>
      <c r="F661" s="1">
        <f>IFERROR(VLOOKUP(Tableau5[[#This Row],[Numéro]],TableauLibre[],5,0),"")</f>
        <v>0.57999999999999996</v>
      </c>
      <c r="G661" s="1">
        <f>IFERROR(VLOOKUP(Tableau5[[#This Row],[Numéro]],TableauLibre[],6,0),"")</f>
        <v>0.46</v>
      </c>
      <c r="H661" s="28">
        <f>IFERROR(VLOOKUP(Tableau5[[#This Row],[Numéro]],TableauLibre[],7,0),"")</f>
        <v>2023</v>
      </c>
      <c r="I661" s="27" t="str">
        <f>IFERROR(VLOOKUP(Tableau5[[#This Row],[Numéro]],TableauBande[],3,0),"")</f>
        <v/>
      </c>
      <c r="J661" s="1" t="str">
        <f>IFERROR(VLOOKUP(Tableau5[[#This Row],[Numéro]],TableauBande[],4,0),"")</f>
        <v/>
      </c>
      <c r="K661" s="1" t="str">
        <f>IFERROR(VLOOKUP(Tableau5[[#This Row],[Numéro]],TableauBande[],5,0),"")</f>
        <v/>
      </c>
      <c r="L661" s="1" t="str">
        <f>IFERROR(VLOOKUP(Tableau5[[#This Row],[Numéro]],TableauBande[],6,0),"")</f>
        <v/>
      </c>
      <c r="M661" s="28" t="str">
        <f>IFERROR(VLOOKUP(Tableau5[[#This Row],[Numéro]],TableauBande[],7,0),"")</f>
        <v/>
      </c>
      <c r="N661" s="1" t="str">
        <f>IFERROR(VLOOKUP(Tableau5[[#This Row],[Numéro]],Tableau3Bandes[],3,0),"")</f>
        <v>R2</v>
      </c>
      <c r="O661" s="1">
        <f>IFERROR(VLOOKUP(Tableau5[[#This Row],[Numéro]],Tableau3Bandes[],4,0),"")</f>
        <v>1</v>
      </c>
      <c r="P661" s="1">
        <f>IFERROR(VLOOKUP(Tableau5[[#This Row],[Numéro]],Tableau3Bandes[],5,0),"")</f>
        <v>0.11700000000000001</v>
      </c>
      <c r="Q661" s="1">
        <f>IFERROR(VLOOKUP(Tableau5[[#This Row],[Numéro]],Tableau3Bandes[],6,0),"")</f>
        <v>0.1</v>
      </c>
      <c r="R661" s="1">
        <f>IFERROR(VLOOKUP(Tableau5[[#This Row],[Numéro]],Tableau3Bandes[],7,0),"")</f>
        <v>2025</v>
      </c>
      <c r="S661" s="28" t="str">
        <f>IFERROR(VLOOKUP(Tableau5[[#This Row],[Numéro]],TableauClass2025[],3,0),"")</f>
        <v/>
      </c>
      <c r="T661" s="27" t="str">
        <f>IFERROR(VLOOKUP(Tableau5[[#This Row],[Numéro]],TableauCadre[],3,0),"")</f>
        <v/>
      </c>
      <c r="U661" s="1" t="str">
        <f>IFERROR(VLOOKUP(Tableau5[[#This Row],[Numéro]],TableauCadre[],4,0),"")</f>
        <v/>
      </c>
      <c r="V661" s="1" t="str">
        <f>IFERROR(VLOOKUP(Tableau5[[#This Row],[Numéro]],TableauCadre[],5,0),"")</f>
        <v/>
      </c>
      <c r="W661" s="1" t="str">
        <f>IFERROR(VLOOKUP(Tableau5[[#This Row],[Numéro]],TableauCadre[],6,0),"")</f>
        <v/>
      </c>
      <c r="X661" s="28" t="str">
        <f>IFERROR(VLOOKUP(Tableau5[[#This Row],[Numéro]],TableauCadre[],7,0),"")</f>
        <v/>
      </c>
    </row>
    <row r="662" spans="1:24" hidden="1" x14ac:dyDescent="0.25">
      <c r="A662" s="1" t="str">
        <f>IF(double!T659=0,"",double!T659)</f>
        <v>169358 K</v>
      </c>
      <c r="B662" s="1" t="str">
        <f>IF(Tableau5[[#This Row],[Numéro]]="","",double!U659)</f>
        <v>LAVERGNE BRUNO</v>
      </c>
      <c r="C662" s="23" t="str">
        <f>double!V659</f>
        <v>11034 – BILLARD CLUB EPINAL</v>
      </c>
      <c r="D662" s="27" t="str">
        <f>IFERROR(VLOOKUP(Tableau5[[#This Row],[Numéro]],TableauLibre[],3,0),"")</f>
        <v>R2</v>
      </c>
      <c r="E662" s="1">
        <f>IFERROR(VLOOKUP(Tableau5[[#This Row],[Numéro]],TableauLibre[],4,0),"")</f>
        <v>1</v>
      </c>
      <c r="F662" s="1">
        <f>IFERROR(VLOOKUP(Tableau5[[#This Row],[Numéro]],TableauLibre[],5,0),"")</f>
        <v>2.7</v>
      </c>
      <c r="G662" s="1">
        <f>IFERROR(VLOOKUP(Tableau5[[#This Row],[Numéro]],TableauLibre[],6,0),"")</f>
        <v>2.16</v>
      </c>
      <c r="H662" s="28">
        <f>IFERROR(VLOOKUP(Tableau5[[#This Row],[Numéro]],TableauLibre[],7,0),"")</f>
        <v>2025</v>
      </c>
      <c r="I662" s="27" t="str">
        <f>IFERROR(VLOOKUP(Tableau5[[#This Row],[Numéro]],TableauBande[],3,0),"")</f>
        <v/>
      </c>
      <c r="J662" s="1" t="str">
        <f>IFERROR(VLOOKUP(Tableau5[[#This Row],[Numéro]],TableauBande[],4,0),"")</f>
        <v/>
      </c>
      <c r="K662" s="1" t="str">
        <f>IFERROR(VLOOKUP(Tableau5[[#This Row],[Numéro]],TableauBande[],5,0),"")</f>
        <v/>
      </c>
      <c r="L662" s="1" t="str">
        <f>IFERROR(VLOOKUP(Tableau5[[#This Row],[Numéro]],TableauBande[],6,0),"")</f>
        <v/>
      </c>
      <c r="M662" s="28" t="str">
        <f>IFERROR(VLOOKUP(Tableau5[[#This Row],[Numéro]],TableauBande[],7,0),"")</f>
        <v/>
      </c>
      <c r="N662" s="1" t="str">
        <f>IFERROR(VLOOKUP(Tableau5[[#This Row],[Numéro]],Tableau3Bandes[],3,0),"")</f>
        <v xml:space="preserve">R1 </v>
      </c>
      <c r="O662" s="1">
        <f>IFERROR(VLOOKUP(Tableau5[[#This Row],[Numéro]],Tableau3Bandes[],4,0),"")</f>
        <v>1</v>
      </c>
      <c r="P662" s="1">
        <f>IFERROR(VLOOKUP(Tableau5[[#This Row],[Numéro]],Tableau3Bandes[],5,0),"")</f>
        <v>0.38800000000000001</v>
      </c>
      <c r="Q662" s="1">
        <f>IFERROR(VLOOKUP(Tableau5[[#This Row],[Numéro]],Tableau3Bandes[],6,0),"")</f>
        <v>0.33400000000000002</v>
      </c>
      <c r="R662" s="1">
        <f>IFERROR(VLOOKUP(Tableau5[[#This Row],[Numéro]],Tableau3Bandes[],7,0),"")</f>
        <v>2022</v>
      </c>
      <c r="S662" s="28" t="str">
        <f>IFERROR(VLOOKUP(Tableau5[[#This Row],[Numéro]],TableauClass2025[],3,0),"")</f>
        <v/>
      </c>
      <c r="T662" s="27" t="str">
        <f>IFERROR(VLOOKUP(Tableau5[[#This Row],[Numéro]],TableauCadre[],3,0),"")</f>
        <v/>
      </c>
      <c r="U662" s="1" t="str">
        <f>IFERROR(VLOOKUP(Tableau5[[#This Row],[Numéro]],TableauCadre[],4,0),"")</f>
        <v/>
      </c>
      <c r="V662" s="1" t="str">
        <f>IFERROR(VLOOKUP(Tableau5[[#This Row],[Numéro]],TableauCadre[],5,0),"")</f>
        <v/>
      </c>
      <c r="W662" s="1" t="str">
        <f>IFERROR(VLOOKUP(Tableau5[[#This Row],[Numéro]],TableauCadre[],6,0),"")</f>
        <v/>
      </c>
      <c r="X662" s="28" t="str">
        <f>IFERROR(VLOOKUP(Tableau5[[#This Row],[Numéro]],TableauCadre[],7,0),"")</f>
        <v/>
      </c>
    </row>
    <row r="663" spans="1:24" hidden="1" x14ac:dyDescent="0.25">
      <c r="A663" s="1" t="str">
        <f>IF(double!T660=0,"",double!T660)</f>
        <v>010254 K</v>
      </c>
      <c r="B663" s="1" t="str">
        <f>IF(Tableau5[[#This Row],[Numéro]]="","",double!U660)</f>
        <v>LAVOCAT GILBERT</v>
      </c>
      <c r="C663" s="23" t="str">
        <f>double!V660</f>
        <v>01010 – B.C. LINGOLSHEIM</v>
      </c>
      <c r="D663" s="27" t="str">
        <f>IFERROR(VLOOKUP(Tableau5[[#This Row],[Numéro]],TableauLibre[],3,0),"")</f>
        <v>R3</v>
      </c>
      <c r="E663" s="1">
        <f>IFERROR(VLOOKUP(Tableau5[[#This Row],[Numéro]],TableauLibre[],4,0),"")</f>
        <v>1</v>
      </c>
      <c r="F663" s="1">
        <f>IFERROR(VLOOKUP(Tableau5[[#This Row],[Numéro]],TableauLibre[],5,0),"")</f>
        <v>1.58</v>
      </c>
      <c r="G663" s="1">
        <f>IFERROR(VLOOKUP(Tableau5[[#This Row],[Numéro]],TableauLibre[],6,0),"")</f>
        <v>1.26</v>
      </c>
      <c r="H663" s="28">
        <f>IFERROR(VLOOKUP(Tableau5[[#This Row],[Numéro]],TableauLibre[],7,0),"")</f>
        <v>2025</v>
      </c>
      <c r="I663" s="27" t="str">
        <f>IFERROR(VLOOKUP(Tableau5[[#This Row],[Numéro]],TableauBande[],3,0),"")</f>
        <v/>
      </c>
      <c r="J663" s="1" t="str">
        <f>IFERROR(VLOOKUP(Tableau5[[#This Row],[Numéro]],TableauBande[],4,0),"")</f>
        <v/>
      </c>
      <c r="K663" s="1" t="str">
        <f>IFERROR(VLOOKUP(Tableau5[[#This Row],[Numéro]],TableauBande[],5,0),"")</f>
        <v/>
      </c>
      <c r="L663" s="1" t="str">
        <f>IFERROR(VLOOKUP(Tableau5[[#This Row],[Numéro]],TableauBande[],6,0),"")</f>
        <v/>
      </c>
      <c r="M663" s="28" t="str">
        <f>IFERROR(VLOOKUP(Tableau5[[#This Row],[Numéro]],TableauBande[],7,0),"")</f>
        <v/>
      </c>
      <c r="N663" s="1" t="str">
        <f>IFERROR(VLOOKUP(Tableau5[[#This Row],[Numéro]],Tableau3Bandes[],3,0),"")</f>
        <v/>
      </c>
      <c r="O663" s="1" t="str">
        <f>IFERROR(VLOOKUP(Tableau5[[#This Row],[Numéro]],Tableau3Bandes[],4,0),"")</f>
        <v/>
      </c>
      <c r="P663" s="1" t="str">
        <f>IFERROR(VLOOKUP(Tableau5[[#This Row],[Numéro]],Tableau3Bandes[],5,0),"")</f>
        <v/>
      </c>
      <c r="Q663" s="1" t="str">
        <f>IFERROR(VLOOKUP(Tableau5[[#This Row],[Numéro]],Tableau3Bandes[],6,0),"")</f>
        <v/>
      </c>
      <c r="R663" s="1" t="str">
        <f>IFERROR(VLOOKUP(Tableau5[[#This Row],[Numéro]],Tableau3Bandes[],7,0),"")</f>
        <v/>
      </c>
      <c r="S663" s="28" t="str">
        <f>IFERROR(VLOOKUP(Tableau5[[#This Row],[Numéro]],TableauClass2025[],3,0),"")</f>
        <v/>
      </c>
      <c r="T663" s="27" t="str">
        <f>IFERROR(VLOOKUP(Tableau5[[#This Row],[Numéro]],TableauCadre[],3,0),"")</f>
        <v/>
      </c>
      <c r="U663" s="1" t="str">
        <f>IFERROR(VLOOKUP(Tableau5[[#This Row],[Numéro]],TableauCadre[],4,0),"")</f>
        <v/>
      </c>
      <c r="V663" s="1" t="str">
        <f>IFERROR(VLOOKUP(Tableau5[[#This Row],[Numéro]],TableauCadre[],5,0),"")</f>
        <v/>
      </c>
      <c r="W663" s="1" t="str">
        <f>IFERROR(VLOOKUP(Tableau5[[#This Row],[Numéro]],TableauCadre[],6,0),"")</f>
        <v/>
      </c>
      <c r="X663" s="28" t="str">
        <f>IFERROR(VLOOKUP(Tableau5[[#This Row],[Numéro]],TableauCadre[],7,0),"")</f>
        <v/>
      </c>
    </row>
    <row r="664" spans="1:24" hidden="1" x14ac:dyDescent="0.25">
      <c r="A664" s="1" t="str">
        <f>IF(double!T661=0,"",double!T661)</f>
        <v>133973 V</v>
      </c>
      <c r="B664" s="1" t="str">
        <f>IF(Tableau5[[#This Row],[Numéro]]="","",double!U661)</f>
        <v>LE BARON QUENTIN</v>
      </c>
      <c r="C664" s="23" t="str">
        <f>double!V661</f>
        <v>11034 – BILLARD CLUB EPINAL</v>
      </c>
      <c r="D664" s="27" t="str">
        <f>IFERROR(VLOOKUP(Tableau5[[#This Row],[Numéro]],TableauLibre[],3,0),"")</f>
        <v>R4</v>
      </c>
      <c r="E664" s="1">
        <f>IFERROR(VLOOKUP(Tableau5[[#This Row],[Numéro]],TableauLibre[],4,0),"")</f>
        <v>1</v>
      </c>
      <c r="F664" s="1">
        <f>IFERROR(VLOOKUP(Tableau5[[#This Row],[Numéro]],TableauLibre[],5,0),"")</f>
        <v>1.19</v>
      </c>
      <c r="G664" s="1">
        <f>IFERROR(VLOOKUP(Tableau5[[#This Row],[Numéro]],TableauLibre[],6,0),"")</f>
        <v>0.95</v>
      </c>
      <c r="H664" s="28">
        <f>IFERROR(VLOOKUP(Tableau5[[#This Row],[Numéro]],TableauLibre[],7,0),"")</f>
        <v>2008</v>
      </c>
      <c r="I664" s="27" t="str">
        <f>IFERROR(VLOOKUP(Tableau5[[#This Row],[Numéro]],TableauBande[],3,0),"")</f>
        <v/>
      </c>
      <c r="J664" s="1" t="str">
        <f>IFERROR(VLOOKUP(Tableau5[[#This Row],[Numéro]],TableauBande[],4,0),"")</f>
        <v/>
      </c>
      <c r="K664" s="1" t="str">
        <f>IFERROR(VLOOKUP(Tableau5[[#This Row],[Numéro]],TableauBande[],5,0),"")</f>
        <v/>
      </c>
      <c r="L664" s="1" t="str">
        <f>IFERROR(VLOOKUP(Tableau5[[#This Row],[Numéro]],TableauBande[],6,0),"")</f>
        <v/>
      </c>
      <c r="M664" s="28" t="str">
        <f>IFERROR(VLOOKUP(Tableau5[[#This Row],[Numéro]],TableauBande[],7,0),"")</f>
        <v/>
      </c>
      <c r="N664" s="1" t="str">
        <f>IFERROR(VLOOKUP(Tableau5[[#This Row],[Numéro]],Tableau3Bandes[],3,0),"")</f>
        <v/>
      </c>
      <c r="O664" s="1" t="str">
        <f>IFERROR(VLOOKUP(Tableau5[[#This Row],[Numéro]],Tableau3Bandes[],4,0),"")</f>
        <v/>
      </c>
      <c r="P664" s="1" t="str">
        <f>IFERROR(VLOOKUP(Tableau5[[#This Row],[Numéro]],Tableau3Bandes[],5,0),"")</f>
        <v/>
      </c>
      <c r="Q664" s="1" t="str">
        <f>IFERROR(VLOOKUP(Tableau5[[#This Row],[Numéro]],Tableau3Bandes[],6,0),"")</f>
        <v/>
      </c>
      <c r="R664" s="1" t="str">
        <f>IFERROR(VLOOKUP(Tableau5[[#This Row],[Numéro]],Tableau3Bandes[],7,0),"")</f>
        <v/>
      </c>
      <c r="S664" s="28" t="str">
        <f>IFERROR(VLOOKUP(Tableau5[[#This Row],[Numéro]],TableauClass2025[],3,0),"")</f>
        <v/>
      </c>
      <c r="T664" s="27" t="str">
        <f>IFERROR(VLOOKUP(Tableau5[[#This Row],[Numéro]],TableauCadre[],3,0),"")</f>
        <v/>
      </c>
      <c r="U664" s="1" t="str">
        <f>IFERROR(VLOOKUP(Tableau5[[#This Row],[Numéro]],TableauCadre[],4,0),"")</f>
        <v/>
      </c>
      <c r="V664" s="1" t="str">
        <f>IFERROR(VLOOKUP(Tableau5[[#This Row],[Numéro]],TableauCadre[],5,0),"")</f>
        <v/>
      </c>
      <c r="W664" s="1" t="str">
        <f>IFERROR(VLOOKUP(Tableau5[[#This Row],[Numéro]],TableauCadre[],6,0),"")</f>
        <v/>
      </c>
      <c r="X664" s="28" t="str">
        <f>IFERROR(VLOOKUP(Tableau5[[#This Row],[Numéro]],TableauCadre[],7,0),"")</f>
        <v/>
      </c>
    </row>
    <row r="665" spans="1:24" hidden="1" x14ac:dyDescent="0.25">
      <c r="A665" s="1" t="str">
        <f>IF(double!T662=0,"",double!T662)</f>
        <v>132711 H</v>
      </c>
      <c r="B665" s="1" t="str">
        <f>IF(Tableau5[[#This Row],[Numéro]]="","",double!U662)</f>
        <v>LE TEXIER CATHERINE</v>
      </c>
      <c r="C665" s="23" t="str">
        <f>double!V662</f>
        <v>11029 – BILLARD CLUB MUSSIPONTAIN</v>
      </c>
      <c r="D665" s="27" t="str">
        <f>IFERROR(VLOOKUP(Tableau5[[#This Row],[Numéro]],TableauLibre[],3,0),"")</f>
        <v>R4</v>
      </c>
      <c r="E665" s="1">
        <f>IFERROR(VLOOKUP(Tableau5[[#This Row],[Numéro]],TableauLibre[],4,0),"")</f>
        <v>1</v>
      </c>
      <c r="F665" s="1">
        <f>IFERROR(VLOOKUP(Tableau5[[#This Row],[Numéro]],TableauLibre[],5,0),"")</f>
        <v>0.33</v>
      </c>
      <c r="G665" s="1">
        <f>IFERROR(VLOOKUP(Tableau5[[#This Row],[Numéro]],TableauLibre[],6,0),"")</f>
        <v>0.26</v>
      </c>
      <c r="H665" s="28">
        <f>IFERROR(VLOOKUP(Tableau5[[#This Row],[Numéro]],TableauLibre[],7,0),"")</f>
        <v>2010</v>
      </c>
      <c r="I665" s="27" t="str">
        <f>IFERROR(VLOOKUP(Tableau5[[#This Row],[Numéro]],TableauBande[],3,0),"")</f>
        <v/>
      </c>
      <c r="J665" s="1" t="str">
        <f>IFERROR(VLOOKUP(Tableau5[[#This Row],[Numéro]],TableauBande[],4,0),"")</f>
        <v/>
      </c>
      <c r="K665" s="1" t="str">
        <f>IFERROR(VLOOKUP(Tableau5[[#This Row],[Numéro]],TableauBande[],5,0),"")</f>
        <v/>
      </c>
      <c r="L665" s="1" t="str">
        <f>IFERROR(VLOOKUP(Tableau5[[#This Row],[Numéro]],TableauBande[],6,0),"")</f>
        <v/>
      </c>
      <c r="M665" s="28" t="str">
        <f>IFERROR(VLOOKUP(Tableau5[[#This Row],[Numéro]],TableauBande[],7,0),"")</f>
        <v/>
      </c>
      <c r="N665" s="1" t="str">
        <f>IFERROR(VLOOKUP(Tableau5[[#This Row],[Numéro]],Tableau3Bandes[],3,0),"")</f>
        <v/>
      </c>
      <c r="O665" s="1" t="str">
        <f>IFERROR(VLOOKUP(Tableau5[[#This Row],[Numéro]],Tableau3Bandes[],4,0),"")</f>
        <v/>
      </c>
      <c r="P665" s="1" t="str">
        <f>IFERROR(VLOOKUP(Tableau5[[#This Row],[Numéro]],Tableau3Bandes[],5,0),"")</f>
        <v/>
      </c>
      <c r="Q665" s="1" t="str">
        <f>IFERROR(VLOOKUP(Tableau5[[#This Row],[Numéro]],Tableau3Bandes[],6,0),"")</f>
        <v/>
      </c>
      <c r="R665" s="1" t="str">
        <f>IFERROR(VLOOKUP(Tableau5[[#This Row],[Numéro]],Tableau3Bandes[],7,0),"")</f>
        <v/>
      </c>
      <c r="S665" s="28" t="str">
        <f>IFERROR(VLOOKUP(Tableau5[[#This Row],[Numéro]],TableauClass2025[],3,0),"")</f>
        <v/>
      </c>
      <c r="T665" s="27" t="str">
        <f>IFERROR(VLOOKUP(Tableau5[[#This Row],[Numéro]],TableauCadre[],3,0),"")</f>
        <v/>
      </c>
      <c r="U665" s="1" t="str">
        <f>IFERROR(VLOOKUP(Tableau5[[#This Row],[Numéro]],TableauCadre[],4,0),"")</f>
        <v/>
      </c>
      <c r="V665" s="1" t="str">
        <f>IFERROR(VLOOKUP(Tableau5[[#This Row],[Numéro]],TableauCadre[],5,0),"")</f>
        <v/>
      </c>
      <c r="W665" s="1" t="str">
        <f>IFERROR(VLOOKUP(Tableau5[[#This Row],[Numéro]],TableauCadre[],6,0),"")</f>
        <v/>
      </c>
      <c r="X665" s="28" t="str">
        <f>IFERROR(VLOOKUP(Tableau5[[#This Row],[Numéro]],TableauCadre[],7,0),"")</f>
        <v/>
      </c>
    </row>
    <row r="666" spans="1:24" hidden="1" x14ac:dyDescent="0.25">
      <c r="A666" s="1" t="str">
        <f>IF(double!T663=0,"",double!T663)</f>
        <v>011803 Z</v>
      </c>
      <c r="B666" s="1" t="str">
        <f>IF(Tableau5[[#This Row],[Numéro]]="","",double!U663)</f>
        <v>LEBOEUF SYLVAIN</v>
      </c>
      <c r="C666" s="23" t="str">
        <f>double!V663</f>
        <v>05040 – EPERNAY BILLARD CLUB</v>
      </c>
      <c r="D666" s="27" t="str">
        <f>IFERROR(VLOOKUP(Tableau5[[#This Row],[Numéro]],TableauLibre[],3,0),"")</f>
        <v>R3</v>
      </c>
      <c r="E666" s="1">
        <f>IFERROR(VLOOKUP(Tableau5[[#This Row],[Numéro]],TableauLibre[],4,0),"")</f>
        <v>1</v>
      </c>
      <c r="F666" s="1">
        <f>IFERROR(VLOOKUP(Tableau5[[#This Row],[Numéro]],TableauLibre[],5,0),"")</f>
        <v>1.53</v>
      </c>
      <c r="G666" s="1">
        <f>IFERROR(VLOOKUP(Tableau5[[#This Row],[Numéro]],TableauLibre[],6,0),"")</f>
        <v>1.22</v>
      </c>
      <c r="H666" s="28">
        <f>IFERROR(VLOOKUP(Tableau5[[#This Row],[Numéro]],TableauLibre[],7,0),"")</f>
        <v>2025</v>
      </c>
      <c r="I666" s="27" t="str">
        <f>IFERROR(VLOOKUP(Tableau5[[#This Row],[Numéro]],TableauBande[],3,0),"")</f>
        <v xml:space="preserve">R2 </v>
      </c>
      <c r="J666" s="1">
        <f>IFERROR(VLOOKUP(Tableau5[[#This Row],[Numéro]],TableauBande[],4,0),"")</f>
        <v>1</v>
      </c>
      <c r="K666" s="1">
        <f>IFERROR(VLOOKUP(Tableau5[[#This Row],[Numéro]],TableauBande[],5,0),"")</f>
        <v>1.03</v>
      </c>
      <c r="L666" s="1">
        <f>IFERROR(VLOOKUP(Tableau5[[#This Row],[Numéro]],TableauBande[],6,0),"")</f>
        <v>0.92</v>
      </c>
      <c r="M666" s="28">
        <f>IFERROR(VLOOKUP(Tableau5[[#This Row],[Numéro]],TableauBande[],7,0),"")</f>
        <v>2013</v>
      </c>
      <c r="N666" s="1" t="str">
        <f>IFERROR(VLOOKUP(Tableau5[[#This Row],[Numéro]],Tableau3Bandes[],3,0),"")</f>
        <v>R1</v>
      </c>
      <c r="O666" s="1">
        <f>IFERROR(VLOOKUP(Tableau5[[#This Row],[Numéro]],Tableau3Bandes[],4,0),"")</f>
        <v>1</v>
      </c>
      <c r="P666" s="1">
        <f>IFERROR(VLOOKUP(Tableau5[[#This Row],[Numéro]],Tableau3Bandes[],5,0),"")</f>
        <v>0.28199999999999997</v>
      </c>
      <c r="Q666" s="1">
        <f>IFERROR(VLOOKUP(Tableau5[[#This Row],[Numéro]],Tableau3Bandes[],6,0),"")</f>
        <v>0.24299999999999999</v>
      </c>
      <c r="R666" s="1">
        <f>IFERROR(VLOOKUP(Tableau5[[#This Row],[Numéro]],Tableau3Bandes[],7,0),"")</f>
        <v>2025</v>
      </c>
      <c r="S666" s="28">
        <f>IFERROR(VLOOKUP(Tableau5[[#This Row],[Numéro]],TableauClass2025[],3,0),"")</f>
        <v>251</v>
      </c>
      <c r="T666" s="27" t="str">
        <f>IFERROR(VLOOKUP(Tableau5[[#This Row],[Numéro]],TableauCadre[],3,0),"")</f>
        <v/>
      </c>
      <c r="U666" s="1" t="str">
        <f>IFERROR(VLOOKUP(Tableau5[[#This Row],[Numéro]],TableauCadre[],4,0),"")</f>
        <v/>
      </c>
      <c r="V666" s="1" t="str">
        <f>IFERROR(VLOOKUP(Tableau5[[#This Row],[Numéro]],TableauCadre[],5,0),"")</f>
        <v/>
      </c>
      <c r="W666" s="1" t="str">
        <f>IFERROR(VLOOKUP(Tableau5[[#This Row],[Numéro]],TableauCadre[],6,0),"")</f>
        <v/>
      </c>
      <c r="X666" s="28" t="str">
        <f>IFERROR(VLOOKUP(Tableau5[[#This Row],[Numéro]],TableauCadre[],7,0),"")</f>
        <v/>
      </c>
    </row>
    <row r="667" spans="1:24" hidden="1" x14ac:dyDescent="0.25">
      <c r="A667" s="1" t="str">
        <f>IF(double!T664=0,"",double!T664)</f>
        <v>178206 C</v>
      </c>
      <c r="B667" s="1" t="str">
        <f>IF(Tableau5[[#This Row],[Numéro]]="","",double!U664)</f>
        <v>LECESTRE GERARD</v>
      </c>
      <c r="C667" s="23" t="str">
        <f>double!V664</f>
        <v>11029 – BILLARD CLUB MUSSIPONTAIN</v>
      </c>
      <c r="D667" s="27" t="str">
        <f>IFERROR(VLOOKUP(Tableau5[[#This Row],[Numéro]],TableauLibre[],3,0),"")</f>
        <v>R4</v>
      </c>
      <c r="E667" s="1">
        <f>IFERROR(VLOOKUP(Tableau5[[#This Row],[Numéro]],TableauLibre[],4,0),"")</f>
        <v>1</v>
      </c>
      <c r="F667" s="1">
        <f>IFERROR(VLOOKUP(Tableau5[[#This Row],[Numéro]],TableauLibre[],5,0),"")</f>
        <v>0.42</v>
      </c>
      <c r="G667" s="1">
        <f>IFERROR(VLOOKUP(Tableau5[[#This Row],[Numéro]],TableauLibre[],6,0),"")</f>
        <v>0.33</v>
      </c>
      <c r="H667" s="28">
        <f>IFERROR(VLOOKUP(Tableau5[[#This Row],[Numéro]],TableauLibre[],7,0),"")</f>
        <v>2024</v>
      </c>
      <c r="I667" s="27" t="str">
        <f>IFERROR(VLOOKUP(Tableau5[[#This Row],[Numéro]],TableauBande[],3,0),"")</f>
        <v/>
      </c>
      <c r="J667" s="1" t="str">
        <f>IFERROR(VLOOKUP(Tableau5[[#This Row],[Numéro]],TableauBande[],4,0),"")</f>
        <v/>
      </c>
      <c r="K667" s="1" t="str">
        <f>IFERROR(VLOOKUP(Tableau5[[#This Row],[Numéro]],TableauBande[],5,0),"")</f>
        <v/>
      </c>
      <c r="L667" s="1" t="str">
        <f>IFERROR(VLOOKUP(Tableau5[[#This Row],[Numéro]],TableauBande[],6,0),"")</f>
        <v/>
      </c>
      <c r="M667" s="28" t="str">
        <f>IFERROR(VLOOKUP(Tableau5[[#This Row],[Numéro]],TableauBande[],7,0),"")</f>
        <v/>
      </c>
      <c r="N667" s="1" t="str">
        <f>IFERROR(VLOOKUP(Tableau5[[#This Row],[Numéro]],Tableau3Bandes[],3,0),"")</f>
        <v/>
      </c>
      <c r="O667" s="1" t="str">
        <f>IFERROR(VLOOKUP(Tableau5[[#This Row],[Numéro]],Tableau3Bandes[],4,0),"")</f>
        <v/>
      </c>
      <c r="P667" s="1" t="str">
        <f>IFERROR(VLOOKUP(Tableau5[[#This Row],[Numéro]],Tableau3Bandes[],5,0),"")</f>
        <v/>
      </c>
      <c r="Q667" s="1" t="str">
        <f>IFERROR(VLOOKUP(Tableau5[[#This Row],[Numéro]],Tableau3Bandes[],6,0),"")</f>
        <v/>
      </c>
      <c r="R667" s="1" t="str">
        <f>IFERROR(VLOOKUP(Tableau5[[#This Row],[Numéro]],Tableau3Bandes[],7,0),"")</f>
        <v/>
      </c>
      <c r="S667" s="28" t="str">
        <f>IFERROR(VLOOKUP(Tableau5[[#This Row],[Numéro]],TableauClass2025[],3,0),"")</f>
        <v/>
      </c>
      <c r="T667" s="27" t="str">
        <f>IFERROR(VLOOKUP(Tableau5[[#This Row],[Numéro]],TableauCadre[],3,0),"")</f>
        <v/>
      </c>
      <c r="U667" s="1" t="str">
        <f>IFERROR(VLOOKUP(Tableau5[[#This Row],[Numéro]],TableauCadre[],4,0),"")</f>
        <v/>
      </c>
      <c r="V667" s="1" t="str">
        <f>IFERROR(VLOOKUP(Tableau5[[#This Row],[Numéro]],TableauCadre[],5,0),"")</f>
        <v/>
      </c>
      <c r="W667" s="1" t="str">
        <f>IFERROR(VLOOKUP(Tableau5[[#This Row],[Numéro]],TableauCadre[],6,0),"")</f>
        <v/>
      </c>
      <c r="X667" s="28" t="str">
        <f>IFERROR(VLOOKUP(Tableau5[[#This Row],[Numéro]],TableauCadre[],7,0),"")</f>
        <v/>
      </c>
    </row>
    <row r="668" spans="1:24" x14ac:dyDescent="0.25">
      <c r="A668" s="1" t="str">
        <f>IF(double!T559=0,"",double!T559)</f>
        <v>014809 P</v>
      </c>
      <c r="B668" s="1" t="str">
        <f>IF(Tableau5[[#This Row],[Numéro]]="","",double!U559)</f>
        <v>JACQUIN ALAIN</v>
      </c>
      <c r="C668" s="23" t="str">
        <f>double!V559</f>
        <v>11003 – BILLARD CLUB BAN SAINT MARTIN</v>
      </c>
      <c r="D668" s="27" t="str">
        <f>IFERROR(VLOOKUP(Tableau5[[#This Row],[Numéro]],TableauLibre[],3,0),"")</f>
        <v>R2</v>
      </c>
      <c r="E668" s="1">
        <f>IFERROR(VLOOKUP(Tableau5[[#This Row],[Numéro]],TableauLibre[],4,0),"")</f>
        <v>1</v>
      </c>
      <c r="F668" s="1">
        <f>IFERROR(VLOOKUP(Tableau5[[#This Row],[Numéro]],TableauLibre[],5,0),"")</f>
        <v>3.87</v>
      </c>
      <c r="G668" s="1">
        <f>IFERROR(VLOOKUP(Tableau5[[#This Row],[Numéro]],TableauLibre[],6,0),"")</f>
        <v>3.1</v>
      </c>
      <c r="H668" s="28">
        <f>IFERROR(VLOOKUP(Tableau5[[#This Row],[Numéro]],TableauLibre[],7,0),"")</f>
        <v>2017</v>
      </c>
      <c r="I668" s="27" t="str">
        <f>IFERROR(VLOOKUP(Tableau5[[#This Row],[Numéro]],TableauBande[],3,0),"")</f>
        <v>R1</v>
      </c>
      <c r="J668" s="1">
        <f>IFERROR(VLOOKUP(Tableau5[[#This Row],[Numéro]],TableauBande[],4,0),"")</f>
        <v>1</v>
      </c>
      <c r="K668" s="1">
        <f>IFERROR(VLOOKUP(Tableau5[[#This Row],[Numéro]],TableauBande[],5,0),"")</f>
        <v>1.37</v>
      </c>
      <c r="L668" s="1">
        <f>IFERROR(VLOOKUP(Tableau5[[#This Row],[Numéro]],TableauBande[],6,0),"")</f>
        <v>1.22</v>
      </c>
      <c r="M668" s="28">
        <f>IFERROR(VLOOKUP(Tableau5[[#This Row],[Numéro]],TableauBande[],7,0),"")</f>
        <v>2016</v>
      </c>
      <c r="N668" s="1" t="str">
        <f>IFERROR(VLOOKUP(Tableau5[[#This Row],[Numéro]],Tableau3Bandes[],3,0),"")</f>
        <v>R1</v>
      </c>
      <c r="O668" s="1">
        <f>IFERROR(VLOOKUP(Tableau5[[#This Row],[Numéro]],Tableau3Bandes[],4,0),"")</f>
        <v>1</v>
      </c>
      <c r="P668" s="1">
        <f>IFERROR(VLOOKUP(Tableau5[[#This Row],[Numéro]],Tableau3Bandes[],5,0),"")</f>
        <v>0.34399999999999997</v>
      </c>
      <c r="Q668" s="1">
        <f>IFERROR(VLOOKUP(Tableau5[[#This Row],[Numéro]],Tableau3Bandes[],6,0),"")</f>
        <v>0.29599999999999999</v>
      </c>
      <c r="R668" s="1">
        <f>IFERROR(VLOOKUP(Tableau5[[#This Row],[Numéro]],Tableau3Bandes[],7,0),"")</f>
        <v>2016</v>
      </c>
      <c r="S668" s="28" t="str">
        <f>IFERROR(VLOOKUP(Tableau5[[#This Row],[Numéro]],TableauClass2025[],3,0),"")</f>
        <v/>
      </c>
      <c r="T668" s="27" t="str">
        <f>IFERROR(VLOOKUP(Tableau5[[#This Row],[Numéro]],TableauCadre[],3,0),"")</f>
        <v xml:space="preserve">R1 </v>
      </c>
      <c r="U668" s="1">
        <f>IFERROR(VLOOKUP(Tableau5[[#This Row],[Numéro]],TableauCadre[],4,0),"")</f>
        <v>1</v>
      </c>
      <c r="V668" s="1">
        <f>IFERROR(VLOOKUP(Tableau5[[#This Row],[Numéro]],TableauCadre[],5,0),"")</f>
        <v>3.33</v>
      </c>
      <c r="W668" s="1">
        <f>IFERROR(VLOOKUP(Tableau5[[#This Row],[Numéro]],TableauCadre[],6,0),"")</f>
        <v>2.66</v>
      </c>
      <c r="X668" s="28">
        <f>IFERROR(VLOOKUP(Tableau5[[#This Row],[Numéro]],TableauCadre[],7,0),"")</f>
        <v>2017</v>
      </c>
    </row>
    <row r="669" spans="1:24" hidden="1" x14ac:dyDescent="0.25">
      <c r="A669" s="1" t="str">
        <f>IF(double!T666=0,"",double!T666)</f>
        <v>015130 Y</v>
      </c>
      <c r="B669" s="1" t="str">
        <f>IF(Tableau5[[#This Row],[Numéro]]="","",double!U666)</f>
        <v>LECLERC STEPHANE</v>
      </c>
      <c r="C669" s="23" t="str">
        <f>double!V666</f>
        <v>11050 – BILLARD CLUB SAINT MIHIEL</v>
      </c>
      <c r="D669" s="27" t="str">
        <f>IFERROR(VLOOKUP(Tableau5[[#This Row],[Numéro]],TableauLibre[],3,0),"")</f>
        <v>R1</v>
      </c>
      <c r="E669" s="1">
        <f>IFERROR(VLOOKUP(Tableau5[[#This Row],[Numéro]],TableauLibre[],4,0),"")</f>
        <v>1</v>
      </c>
      <c r="F669" s="1">
        <f>IFERROR(VLOOKUP(Tableau5[[#This Row],[Numéro]],TableauLibre[],5,0),"")</f>
        <v>5.25</v>
      </c>
      <c r="G669" s="1">
        <f>IFERROR(VLOOKUP(Tableau5[[#This Row],[Numéro]],TableauLibre[],6,0),"")</f>
        <v>4.2</v>
      </c>
      <c r="H669" s="28">
        <f>IFERROR(VLOOKUP(Tableau5[[#This Row],[Numéro]],TableauLibre[],7,0),"")</f>
        <v>2025</v>
      </c>
      <c r="I669" s="27" t="str">
        <f>IFERROR(VLOOKUP(Tableau5[[#This Row],[Numéro]],TableauBande[],3,0),"")</f>
        <v xml:space="preserve">N2 </v>
      </c>
      <c r="J669" s="1">
        <f>IFERROR(VLOOKUP(Tableau5[[#This Row],[Numéro]],TableauBande[],4,0),"")</f>
        <v>1</v>
      </c>
      <c r="K669" s="1" t="str">
        <f>IFERROR(VLOOKUP(Tableau5[[#This Row],[Numéro]],TableauBande[],5,0),"")</f>
        <v>—</v>
      </c>
      <c r="L669" s="1">
        <f>IFERROR(VLOOKUP(Tableau5[[#This Row],[Numéro]],TableauBande[],6,0),"")</f>
        <v>1.8</v>
      </c>
      <c r="M669" s="28">
        <f>IFERROR(VLOOKUP(Tableau5[[#This Row],[Numéro]],TableauBande[],7,0),"")</f>
        <v>2025</v>
      </c>
      <c r="N669" s="1" t="str">
        <f>IFERROR(VLOOKUP(Tableau5[[#This Row],[Numéro]],Tableau3Bandes[],3,0),"")</f>
        <v>N2</v>
      </c>
      <c r="O669" s="1">
        <f>IFERROR(VLOOKUP(Tableau5[[#This Row],[Numéro]],Tableau3Bandes[],4,0),"")</f>
        <v>1</v>
      </c>
      <c r="P669" s="1" t="str">
        <f>IFERROR(VLOOKUP(Tableau5[[#This Row],[Numéro]],Tableau3Bandes[],5,0),"")</f>
        <v>—</v>
      </c>
      <c r="Q669" s="1">
        <f>IFERROR(VLOOKUP(Tableau5[[#This Row],[Numéro]],Tableau3Bandes[],6,0),"")</f>
        <v>0.65600000000000003</v>
      </c>
      <c r="R669" s="1">
        <f>IFERROR(VLOOKUP(Tableau5[[#This Row],[Numéro]],Tableau3Bandes[],7,0),"")</f>
        <v>2025</v>
      </c>
      <c r="S669" s="28">
        <f>IFERROR(VLOOKUP(Tableau5[[#This Row],[Numéro]],TableauClass2025[],3,0),"")</f>
        <v>595</v>
      </c>
      <c r="T669" s="27" t="str">
        <f>IFERROR(VLOOKUP(Tableau5[[#This Row],[Numéro]],TableauCadre[],3,0),"")</f>
        <v>N3</v>
      </c>
      <c r="U669" s="1">
        <f>IFERROR(VLOOKUP(Tableau5[[#This Row],[Numéro]],TableauCadre[],4,0),"")</f>
        <v>1</v>
      </c>
      <c r="V669" s="1">
        <f>IFERROR(VLOOKUP(Tableau5[[#This Row],[Numéro]],TableauCadre[],5,0),"")</f>
        <v>5.8</v>
      </c>
      <c r="W669" s="1">
        <f>IFERROR(VLOOKUP(Tableau5[[#This Row],[Numéro]],TableauCadre[],6,0),"")</f>
        <v>4.6399999999999997</v>
      </c>
      <c r="X669" s="28">
        <f>IFERROR(VLOOKUP(Tableau5[[#This Row],[Numéro]],TableauCadre[],7,0),"")</f>
        <v>2025</v>
      </c>
    </row>
    <row r="670" spans="1:24" hidden="1" x14ac:dyDescent="0.25">
      <c r="A670" s="1" t="str">
        <f>IF(double!T667=0,"",double!T667)</f>
        <v>010439 N</v>
      </c>
      <c r="B670" s="1" t="str">
        <f>IF(Tableau5[[#This Row],[Numéro]]="","",double!U667)</f>
        <v>LECLERCQ JACQUES</v>
      </c>
      <c r="C670" s="23" t="str">
        <f>double!V667</f>
        <v>01016 – B.C. HAGUENAU</v>
      </c>
      <c r="D670" s="27" t="str">
        <f>IFERROR(VLOOKUP(Tableau5[[#This Row],[Numéro]],TableauLibre[],3,0),"")</f>
        <v>R2</v>
      </c>
      <c r="E670" s="1">
        <f>IFERROR(VLOOKUP(Tableau5[[#This Row],[Numéro]],TableauLibre[],4,0),"")</f>
        <v>1</v>
      </c>
      <c r="F670" s="1">
        <f>IFERROR(VLOOKUP(Tableau5[[#This Row],[Numéro]],TableauLibre[],5,0),"")</f>
        <v>2.72</v>
      </c>
      <c r="G670" s="1">
        <f>IFERROR(VLOOKUP(Tableau5[[#This Row],[Numéro]],TableauLibre[],6,0),"")</f>
        <v>2.17</v>
      </c>
      <c r="H670" s="28">
        <f>IFERROR(VLOOKUP(Tableau5[[#This Row],[Numéro]],TableauLibre[],7,0),"")</f>
        <v>2017</v>
      </c>
      <c r="I670" s="27" t="str">
        <f>IFERROR(VLOOKUP(Tableau5[[#This Row],[Numéro]],TableauBande[],3,0),"")</f>
        <v xml:space="preserve">R1 </v>
      </c>
      <c r="J670" s="1">
        <f>IFERROR(VLOOKUP(Tableau5[[#This Row],[Numéro]],TableauBande[],4,0),"")</f>
        <v>1</v>
      </c>
      <c r="K670" s="1">
        <f>IFERROR(VLOOKUP(Tableau5[[#This Row],[Numéro]],TableauBande[],5,0),"")</f>
        <v>1.48</v>
      </c>
      <c r="L670" s="1">
        <f>IFERROR(VLOOKUP(Tableau5[[#This Row],[Numéro]],TableauBande[],6,0),"")</f>
        <v>1.32</v>
      </c>
      <c r="M670" s="28">
        <f>IFERROR(VLOOKUP(Tableau5[[#This Row],[Numéro]],TableauBande[],7,0),"")</f>
        <v>2014</v>
      </c>
      <c r="N670" s="1" t="str">
        <f>IFERROR(VLOOKUP(Tableau5[[#This Row],[Numéro]],Tableau3Bandes[],3,0),"")</f>
        <v>R1</v>
      </c>
      <c r="O670" s="1">
        <f>IFERROR(VLOOKUP(Tableau5[[#This Row],[Numéro]],Tableau3Bandes[],4,0),"")</f>
        <v>1</v>
      </c>
      <c r="P670" s="1">
        <f>IFERROR(VLOOKUP(Tableau5[[#This Row],[Numéro]],Tableau3Bandes[],5,0),"")</f>
        <v>0.34200000000000003</v>
      </c>
      <c r="Q670" s="1">
        <f>IFERROR(VLOOKUP(Tableau5[[#This Row],[Numéro]],Tableau3Bandes[],6,0),"")</f>
        <v>0.29399999999999998</v>
      </c>
      <c r="R670" s="1">
        <f>IFERROR(VLOOKUP(Tableau5[[#This Row],[Numéro]],Tableau3Bandes[],7,0),"")</f>
        <v>2014</v>
      </c>
      <c r="S670" s="28" t="str">
        <f>IFERROR(VLOOKUP(Tableau5[[#This Row],[Numéro]],TableauClass2025[],3,0),"")</f>
        <v/>
      </c>
      <c r="T670" s="27" t="str">
        <f>IFERROR(VLOOKUP(Tableau5[[#This Row],[Numéro]],TableauCadre[],3,0),"")</f>
        <v>R1</v>
      </c>
      <c r="U670" s="1">
        <f>IFERROR(VLOOKUP(Tableau5[[#This Row],[Numéro]],TableauCadre[],4,0),"")</f>
        <v>1</v>
      </c>
      <c r="V670" s="1">
        <f>IFERROR(VLOOKUP(Tableau5[[#This Row],[Numéro]],TableauCadre[],5,0),"")</f>
        <v>2.2599999999999998</v>
      </c>
      <c r="W670" s="1">
        <f>IFERROR(VLOOKUP(Tableau5[[#This Row],[Numéro]],TableauCadre[],6,0),"")</f>
        <v>1.81</v>
      </c>
      <c r="X670" s="28">
        <f>IFERROR(VLOOKUP(Tableau5[[#This Row],[Numéro]],TableauCadre[],7,0),"")</f>
        <v>2017</v>
      </c>
    </row>
    <row r="671" spans="1:24" hidden="1" x14ac:dyDescent="0.25">
      <c r="A671" s="1" t="str">
        <f>IF(double!T668=0,"",double!T668)</f>
        <v>170364 D</v>
      </c>
      <c r="B671" s="1" t="str">
        <f>IF(Tableau5[[#This Row],[Numéro]]="","",double!U668)</f>
        <v>LECLERT JACQUES</v>
      </c>
      <c r="C671" s="23" t="str">
        <f>double!V668</f>
        <v>05047 – BILLARD CLUB SEZANNAIS</v>
      </c>
      <c r="D671" s="27" t="str">
        <f>IFERROR(VLOOKUP(Tableau5[[#This Row],[Numéro]],TableauLibre[],3,0),"")</f>
        <v>R4</v>
      </c>
      <c r="E671" s="1">
        <f>IFERROR(VLOOKUP(Tableau5[[#This Row],[Numéro]],TableauLibre[],4,0),"")</f>
        <v>1</v>
      </c>
      <c r="F671" s="1">
        <f>IFERROR(VLOOKUP(Tableau5[[#This Row],[Numéro]],TableauLibre[],5,0),"")</f>
        <v>0.62</v>
      </c>
      <c r="G671" s="1">
        <f>IFERROR(VLOOKUP(Tableau5[[#This Row],[Numéro]],TableauLibre[],6,0),"")</f>
        <v>0.5</v>
      </c>
      <c r="H671" s="28">
        <f>IFERROR(VLOOKUP(Tableau5[[#This Row],[Numéro]],TableauLibre[],7,0),"")</f>
        <v>2024</v>
      </c>
      <c r="I671" s="27" t="str">
        <f>IFERROR(VLOOKUP(Tableau5[[#This Row],[Numéro]],TableauBande[],3,0),"")</f>
        <v/>
      </c>
      <c r="J671" s="1" t="str">
        <f>IFERROR(VLOOKUP(Tableau5[[#This Row],[Numéro]],TableauBande[],4,0),"")</f>
        <v/>
      </c>
      <c r="K671" s="1" t="str">
        <f>IFERROR(VLOOKUP(Tableau5[[#This Row],[Numéro]],TableauBande[],5,0),"")</f>
        <v/>
      </c>
      <c r="L671" s="1" t="str">
        <f>IFERROR(VLOOKUP(Tableau5[[#This Row],[Numéro]],TableauBande[],6,0),"")</f>
        <v/>
      </c>
      <c r="M671" s="28" t="str">
        <f>IFERROR(VLOOKUP(Tableau5[[#This Row],[Numéro]],TableauBande[],7,0),"")</f>
        <v/>
      </c>
      <c r="N671" s="1" t="str">
        <f>IFERROR(VLOOKUP(Tableau5[[#This Row],[Numéro]],Tableau3Bandes[],3,0),"")</f>
        <v/>
      </c>
      <c r="O671" s="1" t="str">
        <f>IFERROR(VLOOKUP(Tableau5[[#This Row],[Numéro]],Tableau3Bandes[],4,0),"")</f>
        <v/>
      </c>
      <c r="P671" s="1" t="str">
        <f>IFERROR(VLOOKUP(Tableau5[[#This Row],[Numéro]],Tableau3Bandes[],5,0),"")</f>
        <v/>
      </c>
      <c r="Q671" s="1" t="str">
        <f>IFERROR(VLOOKUP(Tableau5[[#This Row],[Numéro]],Tableau3Bandes[],6,0),"")</f>
        <v/>
      </c>
      <c r="R671" s="1" t="str">
        <f>IFERROR(VLOOKUP(Tableau5[[#This Row],[Numéro]],Tableau3Bandes[],7,0),"")</f>
        <v/>
      </c>
      <c r="S671" s="28" t="str">
        <f>IFERROR(VLOOKUP(Tableau5[[#This Row],[Numéro]],TableauClass2025[],3,0),"")</f>
        <v/>
      </c>
      <c r="T671" s="27" t="str">
        <f>IFERROR(VLOOKUP(Tableau5[[#This Row],[Numéro]],TableauCadre[],3,0),"")</f>
        <v/>
      </c>
      <c r="U671" s="1" t="str">
        <f>IFERROR(VLOOKUP(Tableau5[[#This Row],[Numéro]],TableauCadre[],4,0),"")</f>
        <v/>
      </c>
      <c r="V671" s="1" t="str">
        <f>IFERROR(VLOOKUP(Tableau5[[#This Row],[Numéro]],TableauCadre[],5,0),"")</f>
        <v/>
      </c>
      <c r="W671" s="1" t="str">
        <f>IFERROR(VLOOKUP(Tableau5[[#This Row],[Numéro]],TableauCadre[],6,0),"")</f>
        <v/>
      </c>
      <c r="X671" s="28" t="str">
        <f>IFERROR(VLOOKUP(Tableau5[[#This Row],[Numéro]],TableauCadre[],7,0),"")</f>
        <v/>
      </c>
    </row>
    <row r="672" spans="1:24" hidden="1" x14ac:dyDescent="0.25">
      <c r="A672" s="1" t="str">
        <f>IF(double!T669=0,"",double!T669)</f>
        <v>121176 Q</v>
      </c>
      <c r="B672" s="1" t="str">
        <f>IF(Tableau5[[#This Row],[Numéro]]="","",double!U669)</f>
        <v>LEDOT CLAUDE</v>
      </c>
      <c r="C672" s="23" t="str">
        <f>double!V669</f>
        <v>05034 – BILLARD TROYES AGGLO</v>
      </c>
      <c r="D672" s="27" t="str">
        <f>IFERROR(VLOOKUP(Tableau5[[#This Row],[Numéro]],TableauLibre[],3,0),"")</f>
        <v>R4</v>
      </c>
      <c r="E672" s="1">
        <f>IFERROR(VLOOKUP(Tableau5[[#This Row],[Numéro]],TableauLibre[],4,0),"")</f>
        <v>1</v>
      </c>
      <c r="F672" s="1">
        <f>IFERROR(VLOOKUP(Tableau5[[#This Row],[Numéro]],TableauLibre[],5,0),"")</f>
        <v>0.78</v>
      </c>
      <c r="G672" s="1">
        <f>IFERROR(VLOOKUP(Tableau5[[#This Row],[Numéro]],TableauLibre[],6,0),"")</f>
        <v>0.63</v>
      </c>
      <c r="H672" s="28">
        <f>IFERROR(VLOOKUP(Tableau5[[#This Row],[Numéro]],TableauLibre[],7,0),"")</f>
        <v>2011</v>
      </c>
      <c r="I672" s="27" t="str">
        <f>IFERROR(VLOOKUP(Tableau5[[#This Row],[Numéro]],TableauBande[],3,0),"")</f>
        <v>R2</v>
      </c>
      <c r="J672" s="1">
        <f>IFERROR(VLOOKUP(Tableau5[[#This Row],[Numéro]],TableauBande[],4,0),"")</f>
        <v>1</v>
      </c>
      <c r="K672" s="1">
        <f>IFERROR(VLOOKUP(Tableau5[[#This Row],[Numéro]],TableauBande[],5,0),"")</f>
        <v>0.59</v>
      </c>
      <c r="L672" s="1">
        <f>IFERROR(VLOOKUP(Tableau5[[#This Row],[Numéro]],TableauBande[],6,0),"")</f>
        <v>0.52</v>
      </c>
      <c r="M672" s="28">
        <f>IFERROR(VLOOKUP(Tableau5[[#This Row],[Numéro]],TableauBande[],7,0),"")</f>
        <v>2009</v>
      </c>
      <c r="N672" s="1" t="str">
        <f>IFERROR(VLOOKUP(Tableau5[[#This Row],[Numéro]],Tableau3Bandes[],3,0),"")</f>
        <v/>
      </c>
      <c r="O672" s="1" t="str">
        <f>IFERROR(VLOOKUP(Tableau5[[#This Row],[Numéro]],Tableau3Bandes[],4,0),"")</f>
        <v/>
      </c>
      <c r="P672" s="1" t="str">
        <f>IFERROR(VLOOKUP(Tableau5[[#This Row],[Numéro]],Tableau3Bandes[],5,0),"")</f>
        <v/>
      </c>
      <c r="Q672" s="1" t="str">
        <f>IFERROR(VLOOKUP(Tableau5[[#This Row],[Numéro]],Tableau3Bandes[],6,0),"")</f>
        <v/>
      </c>
      <c r="R672" s="1" t="str">
        <f>IFERROR(VLOOKUP(Tableau5[[#This Row],[Numéro]],Tableau3Bandes[],7,0),"")</f>
        <v/>
      </c>
      <c r="S672" s="28" t="str">
        <f>IFERROR(VLOOKUP(Tableau5[[#This Row],[Numéro]],TableauClass2025[],3,0),"")</f>
        <v/>
      </c>
      <c r="T672" s="27" t="str">
        <f>IFERROR(VLOOKUP(Tableau5[[#This Row],[Numéro]],TableauCadre[],3,0),"")</f>
        <v/>
      </c>
      <c r="U672" s="1" t="str">
        <f>IFERROR(VLOOKUP(Tableau5[[#This Row],[Numéro]],TableauCadre[],4,0),"")</f>
        <v/>
      </c>
      <c r="V672" s="1" t="str">
        <f>IFERROR(VLOOKUP(Tableau5[[#This Row],[Numéro]],TableauCadre[],5,0),"")</f>
        <v/>
      </c>
      <c r="W672" s="1" t="str">
        <f>IFERROR(VLOOKUP(Tableau5[[#This Row],[Numéro]],TableauCadre[],6,0),"")</f>
        <v/>
      </c>
      <c r="X672" s="28" t="str">
        <f>IFERROR(VLOOKUP(Tableau5[[#This Row],[Numéro]],TableauCadre[],7,0),"")</f>
        <v/>
      </c>
    </row>
    <row r="673" spans="1:24" hidden="1" x14ac:dyDescent="0.25">
      <c r="A673" s="1" t="str">
        <f>IF(double!T670=0,"",double!T670)</f>
        <v>015504 I</v>
      </c>
      <c r="B673" s="1" t="str">
        <f>IF(Tableau5[[#This Row],[Numéro]]="","",double!U670)</f>
        <v>LEDOUX HERVE</v>
      </c>
      <c r="C673" s="23" t="str">
        <f>double!V670</f>
        <v>11022 – ACADEMIE DE BILLARD SAINT-MAX / NANCY</v>
      </c>
      <c r="D673" s="27" t="str">
        <f>IFERROR(VLOOKUP(Tableau5[[#This Row],[Numéro]],TableauLibre[],3,0),"")</f>
        <v>R4</v>
      </c>
      <c r="E673" s="1">
        <f>IFERROR(VLOOKUP(Tableau5[[#This Row],[Numéro]],TableauLibre[],4,0),"")</f>
        <v>1</v>
      </c>
      <c r="F673" s="1">
        <f>IFERROR(VLOOKUP(Tableau5[[#This Row],[Numéro]],TableauLibre[],5,0),"")</f>
        <v>0.88</v>
      </c>
      <c r="G673" s="1">
        <f>IFERROR(VLOOKUP(Tableau5[[#This Row],[Numéro]],TableauLibre[],6,0),"")</f>
        <v>0.7</v>
      </c>
      <c r="H673" s="28">
        <f>IFERROR(VLOOKUP(Tableau5[[#This Row],[Numéro]],TableauLibre[],7,0),"")</f>
        <v>2009</v>
      </c>
      <c r="I673" s="27" t="str">
        <f>IFERROR(VLOOKUP(Tableau5[[#This Row],[Numéro]],TableauBande[],3,0),"")</f>
        <v/>
      </c>
      <c r="J673" s="1" t="str">
        <f>IFERROR(VLOOKUP(Tableau5[[#This Row],[Numéro]],TableauBande[],4,0),"")</f>
        <v/>
      </c>
      <c r="K673" s="1" t="str">
        <f>IFERROR(VLOOKUP(Tableau5[[#This Row],[Numéro]],TableauBande[],5,0),"")</f>
        <v/>
      </c>
      <c r="L673" s="1" t="str">
        <f>IFERROR(VLOOKUP(Tableau5[[#This Row],[Numéro]],TableauBande[],6,0),"")</f>
        <v/>
      </c>
      <c r="M673" s="28" t="str">
        <f>IFERROR(VLOOKUP(Tableau5[[#This Row],[Numéro]],TableauBande[],7,0),"")</f>
        <v/>
      </c>
      <c r="N673" s="1" t="str">
        <f>IFERROR(VLOOKUP(Tableau5[[#This Row],[Numéro]],Tableau3Bandes[],3,0),"")</f>
        <v/>
      </c>
      <c r="O673" s="1" t="str">
        <f>IFERROR(VLOOKUP(Tableau5[[#This Row],[Numéro]],Tableau3Bandes[],4,0),"")</f>
        <v/>
      </c>
      <c r="P673" s="1" t="str">
        <f>IFERROR(VLOOKUP(Tableau5[[#This Row],[Numéro]],Tableau3Bandes[],5,0),"")</f>
        <v/>
      </c>
      <c r="Q673" s="1" t="str">
        <f>IFERROR(VLOOKUP(Tableau5[[#This Row],[Numéro]],Tableau3Bandes[],6,0),"")</f>
        <v/>
      </c>
      <c r="R673" s="1" t="str">
        <f>IFERROR(VLOOKUP(Tableau5[[#This Row],[Numéro]],Tableau3Bandes[],7,0),"")</f>
        <v/>
      </c>
      <c r="S673" s="28" t="str">
        <f>IFERROR(VLOOKUP(Tableau5[[#This Row],[Numéro]],TableauClass2025[],3,0),"")</f>
        <v/>
      </c>
      <c r="T673" s="27" t="str">
        <f>IFERROR(VLOOKUP(Tableau5[[#This Row],[Numéro]],TableauCadre[],3,0),"")</f>
        <v/>
      </c>
      <c r="U673" s="1" t="str">
        <f>IFERROR(VLOOKUP(Tableau5[[#This Row],[Numéro]],TableauCadre[],4,0),"")</f>
        <v/>
      </c>
      <c r="V673" s="1" t="str">
        <f>IFERROR(VLOOKUP(Tableau5[[#This Row],[Numéro]],TableauCadre[],5,0),"")</f>
        <v/>
      </c>
      <c r="W673" s="1" t="str">
        <f>IFERROR(VLOOKUP(Tableau5[[#This Row],[Numéro]],TableauCadre[],6,0),"")</f>
        <v/>
      </c>
      <c r="X673" s="28" t="str">
        <f>IFERROR(VLOOKUP(Tableau5[[#This Row],[Numéro]],TableauCadre[],7,0),"")</f>
        <v/>
      </c>
    </row>
    <row r="674" spans="1:24" hidden="1" x14ac:dyDescent="0.25">
      <c r="A674" s="1" t="str">
        <f>IF(double!T671=0,"",double!T671)</f>
        <v>181380 C</v>
      </c>
      <c r="B674" s="1" t="str">
        <f>IF(Tableau5[[#This Row],[Numéro]]="","",double!U671)</f>
        <v>LEFEBVRE THIERRY</v>
      </c>
      <c r="C674" s="23" t="str">
        <f>double!V671</f>
        <v>11051 – BILLARD CLUB BARISIEN</v>
      </c>
      <c r="D674" s="27" t="str">
        <f>IFERROR(VLOOKUP(Tableau5[[#This Row],[Numéro]],TableauLibre[],3,0),"")</f>
        <v>R3</v>
      </c>
      <c r="E674" s="1">
        <f>IFERROR(VLOOKUP(Tableau5[[#This Row],[Numéro]],TableauLibre[],4,0),"")</f>
        <v>1</v>
      </c>
      <c r="F674" s="1">
        <f>IFERROR(VLOOKUP(Tableau5[[#This Row],[Numéro]],TableauLibre[],5,0),"")</f>
        <v>1.41</v>
      </c>
      <c r="G674" s="1">
        <f>IFERROR(VLOOKUP(Tableau5[[#This Row],[Numéro]],TableauLibre[],6,0),"")</f>
        <v>1.1299999999999999</v>
      </c>
      <c r="H674" s="28">
        <f>IFERROR(VLOOKUP(Tableau5[[#This Row],[Numéro]],TableauLibre[],7,0),"")</f>
        <v>2025</v>
      </c>
      <c r="I674" s="27" t="str">
        <f>IFERROR(VLOOKUP(Tableau5[[#This Row],[Numéro]],TableauBande[],3,0),"")</f>
        <v/>
      </c>
      <c r="J674" s="1" t="str">
        <f>IFERROR(VLOOKUP(Tableau5[[#This Row],[Numéro]],TableauBande[],4,0),"")</f>
        <v/>
      </c>
      <c r="K674" s="1" t="str">
        <f>IFERROR(VLOOKUP(Tableau5[[#This Row],[Numéro]],TableauBande[],5,0),"")</f>
        <v/>
      </c>
      <c r="L674" s="1" t="str">
        <f>IFERROR(VLOOKUP(Tableau5[[#This Row],[Numéro]],TableauBande[],6,0),"")</f>
        <v/>
      </c>
      <c r="M674" s="28" t="str">
        <f>IFERROR(VLOOKUP(Tableau5[[#This Row],[Numéro]],TableauBande[],7,0),"")</f>
        <v/>
      </c>
      <c r="N674" s="1" t="str">
        <f>IFERROR(VLOOKUP(Tableau5[[#This Row],[Numéro]],Tableau3Bandes[],3,0),"")</f>
        <v/>
      </c>
      <c r="O674" s="1" t="str">
        <f>IFERROR(VLOOKUP(Tableau5[[#This Row],[Numéro]],Tableau3Bandes[],4,0),"")</f>
        <v/>
      </c>
      <c r="P674" s="1" t="str">
        <f>IFERROR(VLOOKUP(Tableau5[[#This Row],[Numéro]],Tableau3Bandes[],5,0),"")</f>
        <v/>
      </c>
      <c r="Q674" s="1" t="str">
        <f>IFERROR(VLOOKUP(Tableau5[[#This Row],[Numéro]],Tableau3Bandes[],6,0),"")</f>
        <v/>
      </c>
      <c r="R674" s="1" t="str">
        <f>IFERROR(VLOOKUP(Tableau5[[#This Row],[Numéro]],Tableau3Bandes[],7,0),"")</f>
        <v/>
      </c>
      <c r="S674" s="28" t="str">
        <f>IFERROR(VLOOKUP(Tableau5[[#This Row],[Numéro]],TableauClass2025[],3,0),"")</f>
        <v/>
      </c>
      <c r="T674" s="27" t="str">
        <f>IFERROR(VLOOKUP(Tableau5[[#This Row],[Numéro]],TableauCadre[],3,0),"")</f>
        <v/>
      </c>
      <c r="U674" s="1" t="str">
        <f>IFERROR(VLOOKUP(Tableau5[[#This Row],[Numéro]],TableauCadre[],4,0),"")</f>
        <v/>
      </c>
      <c r="V674" s="1" t="str">
        <f>IFERROR(VLOOKUP(Tableau5[[#This Row],[Numéro]],TableauCadre[],5,0),"")</f>
        <v/>
      </c>
      <c r="W674" s="1" t="str">
        <f>IFERROR(VLOOKUP(Tableau5[[#This Row],[Numéro]],TableauCadre[],6,0),"")</f>
        <v/>
      </c>
      <c r="X674" s="28" t="str">
        <f>IFERROR(VLOOKUP(Tableau5[[#This Row],[Numéro]],TableauCadre[],7,0),"")</f>
        <v/>
      </c>
    </row>
    <row r="675" spans="1:24" hidden="1" x14ac:dyDescent="0.25">
      <c r="A675" s="1" t="str">
        <f>IF(double!T672=0,"",double!T672)</f>
        <v>010008 Y</v>
      </c>
      <c r="B675" s="1" t="str">
        <f>IF(Tableau5[[#This Row],[Numéro]]="","",double!U672)</f>
        <v>LEFEVRE BERNARD</v>
      </c>
      <c r="C675" s="23" t="str">
        <f>double!V672</f>
        <v>01035 – B.C. 60 COCOBEN</v>
      </c>
      <c r="D675" s="27" t="str">
        <f>IFERROR(VLOOKUP(Tableau5[[#This Row],[Numéro]],TableauLibre[],3,0),"")</f>
        <v>R2</v>
      </c>
      <c r="E675" s="1">
        <f>IFERROR(VLOOKUP(Tableau5[[#This Row],[Numéro]],TableauLibre[],4,0),"")</f>
        <v>1</v>
      </c>
      <c r="F675" s="1">
        <f>IFERROR(VLOOKUP(Tableau5[[#This Row],[Numéro]],TableauLibre[],5,0),"")</f>
        <v>2.73</v>
      </c>
      <c r="G675" s="1">
        <f>IFERROR(VLOOKUP(Tableau5[[#This Row],[Numéro]],TableauLibre[],6,0),"")</f>
        <v>2.1800000000000002</v>
      </c>
      <c r="H675" s="28">
        <f>IFERROR(VLOOKUP(Tableau5[[#This Row],[Numéro]],TableauLibre[],7,0),"")</f>
        <v>2016</v>
      </c>
      <c r="I675" s="27" t="str">
        <f>IFERROR(VLOOKUP(Tableau5[[#This Row],[Numéro]],TableauBande[],3,0),"")</f>
        <v>R1</v>
      </c>
      <c r="J675" s="1">
        <f>IFERROR(VLOOKUP(Tableau5[[#This Row],[Numéro]],TableauBande[],4,0),"")</f>
        <v>1</v>
      </c>
      <c r="K675" s="1">
        <f>IFERROR(VLOOKUP(Tableau5[[#This Row],[Numéro]],TableauBande[],5,0),"")</f>
        <v>1.25</v>
      </c>
      <c r="L675" s="1">
        <f>IFERROR(VLOOKUP(Tableau5[[#This Row],[Numéro]],TableauBande[],6,0),"")</f>
        <v>1.1100000000000001</v>
      </c>
      <c r="M675" s="28">
        <f>IFERROR(VLOOKUP(Tableau5[[#This Row],[Numéro]],TableauBande[],7,0),"")</f>
        <v>2014</v>
      </c>
      <c r="N675" s="1" t="str">
        <f>IFERROR(VLOOKUP(Tableau5[[#This Row],[Numéro]],Tableau3Bandes[],3,0),"")</f>
        <v xml:space="preserve">R2 </v>
      </c>
      <c r="O675" s="1">
        <f>IFERROR(VLOOKUP(Tableau5[[#This Row],[Numéro]],Tableau3Bandes[],4,0),"")</f>
        <v>1</v>
      </c>
      <c r="P675" s="1">
        <f>IFERROR(VLOOKUP(Tableau5[[#This Row],[Numéro]],Tableau3Bandes[],5,0),"")</f>
        <v>0.22500000000000001</v>
      </c>
      <c r="Q675" s="1">
        <f>IFERROR(VLOOKUP(Tableau5[[#This Row],[Numéro]],Tableau3Bandes[],6,0),"")</f>
        <v>0.19400000000000001</v>
      </c>
      <c r="R675" s="1">
        <f>IFERROR(VLOOKUP(Tableau5[[#This Row],[Numéro]],Tableau3Bandes[],7,0),"")</f>
        <v>2024</v>
      </c>
      <c r="S675" s="28" t="str">
        <f>IFERROR(VLOOKUP(Tableau5[[#This Row],[Numéro]],TableauClass2025[],3,0),"")</f>
        <v/>
      </c>
      <c r="T675" s="27" t="str">
        <f>IFERROR(VLOOKUP(Tableau5[[#This Row],[Numéro]],TableauCadre[],3,0),"")</f>
        <v/>
      </c>
      <c r="U675" s="1" t="str">
        <f>IFERROR(VLOOKUP(Tableau5[[#This Row],[Numéro]],TableauCadre[],4,0),"")</f>
        <v/>
      </c>
      <c r="V675" s="1" t="str">
        <f>IFERROR(VLOOKUP(Tableau5[[#This Row],[Numéro]],TableauCadre[],5,0),"")</f>
        <v/>
      </c>
      <c r="W675" s="1" t="str">
        <f>IFERROR(VLOOKUP(Tableau5[[#This Row],[Numéro]],TableauCadre[],6,0),"")</f>
        <v/>
      </c>
      <c r="X675" s="28" t="str">
        <f>IFERROR(VLOOKUP(Tableau5[[#This Row],[Numéro]],TableauCadre[],7,0),"")</f>
        <v/>
      </c>
    </row>
    <row r="676" spans="1:24" hidden="1" x14ac:dyDescent="0.25">
      <c r="A676" s="1" t="str">
        <f>IF(double!T673=0,"",double!T673)</f>
        <v>160098 V</v>
      </c>
      <c r="B676" s="1" t="str">
        <f>IF(Tableau5[[#This Row],[Numéro]]="","",double!U673)</f>
        <v>LEFEVRE CLAUDE</v>
      </c>
      <c r="C676" s="23" t="str">
        <f>double!V673</f>
        <v>05035 – ROMILLY SPORT 10 SECTION BILLARD</v>
      </c>
      <c r="D676" s="27" t="str">
        <f>IFERROR(VLOOKUP(Tableau5[[#This Row],[Numéro]],TableauLibre[],3,0),"")</f>
        <v>R4</v>
      </c>
      <c r="E676" s="1">
        <f>IFERROR(VLOOKUP(Tableau5[[#This Row],[Numéro]],TableauLibre[],4,0),"")</f>
        <v>1</v>
      </c>
      <c r="F676" s="1">
        <f>IFERROR(VLOOKUP(Tableau5[[#This Row],[Numéro]],TableauLibre[],5,0),"")</f>
        <v>1.1100000000000001</v>
      </c>
      <c r="G676" s="1">
        <f>IFERROR(VLOOKUP(Tableau5[[#This Row],[Numéro]],TableauLibre[],6,0),"")</f>
        <v>0.88</v>
      </c>
      <c r="H676" s="28">
        <f>IFERROR(VLOOKUP(Tableau5[[#This Row],[Numéro]],TableauLibre[],7,0),"")</f>
        <v>2017</v>
      </c>
      <c r="I676" s="27" t="str">
        <f>IFERROR(VLOOKUP(Tableau5[[#This Row],[Numéro]],TableauBande[],3,0),"")</f>
        <v/>
      </c>
      <c r="J676" s="1" t="str">
        <f>IFERROR(VLOOKUP(Tableau5[[#This Row],[Numéro]],TableauBande[],4,0),"")</f>
        <v/>
      </c>
      <c r="K676" s="1" t="str">
        <f>IFERROR(VLOOKUP(Tableau5[[#This Row],[Numéro]],TableauBande[],5,0),"")</f>
        <v/>
      </c>
      <c r="L676" s="1" t="str">
        <f>IFERROR(VLOOKUP(Tableau5[[#This Row],[Numéro]],TableauBande[],6,0),"")</f>
        <v/>
      </c>
      <c r="M676" s="28" t="str">
        <f>IFERROR(VLOOKUP(Tableau5[[#This Row],[Numéro]],TableauBande[],7,0),"")</f>
        <v/>
      </c>
      <c r="N676" s="1" t="str">
        <f>IFERROR(VLOOKUP(Tableau5[[#This Row],[Numéro]],Tableau3Bandes[],3,0),"")</f>
        <v/>
      </c>
      <c r="O676" s="1" t="str">
        <f>IFERROR(VLOOKUP(Tableau5[[#This Row],[Numéro]],Tableau3Bandes[],4,0),"")</f>
        <v/>
      </c>
      <c r="P676" s="1" t="str">
        <f>IFERROR(VLOOKUP(Tableau5[[#This Row],[Numéro]],Tableau3Bandes[],5,0),"")</f>
        <v/>
      </c>
      <c r="Q676" s="1" t="str">
        <f>IFERROR(VLOOKUP(Tableau5[[#This Row],[Numéro]],Tableau3Bandes[],6,0),"")</f>
        <v/>
      </c>
      <c r="R676" s="1" t="str">
        <f>IFERROR(VLOOKUP(Tableau5[[#This Row],[Numéro]],Tableau3Bandes[],7,0),"")</f>
        <v/>
      </c>
      <c r="S676" s="28" t="str">
        <f>IFERROR(VLOOKUP(Tableau5[[#This Row],[Numéro]],TableauClass2025[],3,0),"")</f>
        <v/>
      </c>
      <c r="T676" s="27" t="str">
        <f>IFERROR(VLOOKUP(Tableau5[[#This Row],[Numéro]],TableauCadre[],3,0),"")</f>
        <v/>
      </c>
      <c r="U676" s="1" t="str">
        <f>IFERROR(VLOOKUP(Tableau5[[#This Row],[Numéro]],TableauCadre[],4,0),"")</f>
        <v/>
      </c>
      <c r="V676" s="1" t="str">
        <f>IFERROR(VLOOKUP(Tableau5[[#This Row],[Numéro]],TableauCadre[],5,0),"")</f>
        <v/>
      </c>
      <c r="W676" s="1" t="str">
        <f>IFERROR(VLOOKUP(Tableau5[[#This Row],[Numéro]],TableauCadre[],6,0),"")</f>
        <v/>
      </c>
      <c r="X676" s="28" t="str">
        <f>IFERROR(VLOOKUP(Tableau5[[#This Row],[Numéro]],TableauCadre[],7,0),"")</f>
        <v/>
      </c>
    </row>
    <row r="677" spans="1:24" hidden="1" x14ac:dyDescent="0.25">
      <c r="A677" s="1" t="str">
        <f>IF(double!T674=0,"",double!T674)</f>
        <v>120968 Q</v>
      </c>
      <c r="B677" s="1" t="str">
        <f>IF(Tableau5[[#This Row],[Numéro]]="","",double!U674)</f>
        <v>LEFEVRE JEROME</v>
      </c>
      <c r="C677" s="23" t="str">
        <f>double!V674</f>
        <v>01035 – B.C. 60 COCOBEN</v>
      </c>
      <c r="D677" s="27" t="str">
        <f>IFERROR(VLOOKUP(Tableau5[[#This Row],[Numéro]],TableauLibre[],3,0),"")</f>
        <v>N3</v>
      </c>
      <c r="E677" s="1">
        <f>IFERROR(VLOOKUP(Tableau5[[#This Row],[Numéro]],TableauLibre[],4,0),"")</f>
        <v>1</v>
      </c>
      <c r="F677" s="1">
        <f>IFERROR(VLOOKUP(Tableau5[[#This Row],[Numéro]],TableauLibre[],5,0),"")</f>
        <v>6.41</v>
      </c>
      <c r="G677" s="1">
        <f>IFERROR(VLOOKUP(Tableau5[[#This Row],[Numéro]],TableauLibre[],6,0),"")</f>
        <v>5.12</v>
      </c>
      <c r="H677" s="28">
        <f>IFERROR(VLOOKUP(Tableau5[[#This Row],[Numéro]],TableauLibre[],7,0),"")</f>
        <v>2018</v>
      </c>
      <c r="I677" s="27" t="str">
        <f>IFERROR(VLOOKUP(Tableau5[[#This Row],[Numéro]],TableauBande[],3,0),"")</f>
        <v xml:space="preserve">N2 </v>
      </c>
      <c r="J677" s="1">
        <f>IFERROR(VLOOKUP(Tableau5[[#This Row],[Numéro]],TableauBande[],4,0),"")</f>
        <v>1</v>
      </c>
      <c r="K677" s="1" t="str">
        <f>IFERROR(VLOOKUP(Tableau5[[#This Row],[Numéro]],TableauBande[],5,0),"")</f>
        <v>—</v>
      </c>
      <c r="L677" s="1">
        <f>IFERROR(VLOOKUP(Tableau5[[#This Row],[Numéro]],TableauBande[],6,0),"")</f>
        <v>2.57</v>
      </c>
      <c r="M677" s="28">
        <f>IFERROR(VLOOKUP(Tableau5[[#This Row],[Numéro]],TableauBande[],7,0),"")</f>
        <v>2019</v>
      </c>
      <c r="N677" s="1" t="str">
        <f>IFERROR(VLOOKUP(Tableau5[[#This Row],[Numéro]],Tableau3Bandes[],3,0),"")</f>
        <v xml:space="preserve">N2 </v>
      </c>
      <c r="O677" s="1">
        <f>IFERROR(VLOOKUP(Tableau5[[#This Row],[Numéro]],Tableau3Bandes[],4,0),"")</f>
        <v>1</v>
      </c>
      <c r="P677" s="1" t="str">
        <f>IFERROR(VLOOKUP(Tableau5[[#This Row],[Numéro]],Tableau3Bandes[],5,0),"")</f>
        <v>—</v>
      </c>
      <c r="Q677" s="1">
        <f>IFERROR(VLOOKUP(Tableau5[[#This Row],[Numéro]],Tableau3Bandes[],6,0),"")</f>
        <v>0.66600000000000004</v>
      </c>
      <c r="R677" s="1">
        <f>IFERROR(VLOOKUP(Tableau5[[#This Row],[Numéro]],Tableau3Bandes[],7,0),"")</f>
        <v>2025</v>
      </c>
      <c r="S677" s="28">
        <f>IFERROR(VLOOKUP(Tableau5[[#This Row],[Numéro]],TableauClass2025[],3,0),"")</f>
        <v>682</v>
      </c>
      <c r="T677" s="27" t="str">
        <f>IFERROR(VLOOKUP(Tableau5[[#This Row],[Numéro]],TableauCadre[],3,0),"")</f>
        <v/>
      </c>
      <c r="U677" s="1" t="str">
        <f>IFERROR(VLOOKUP(Tableau5[[#This Row],[Numéro]],TableauCadre[],4,0),"")</f>
        <v/>
      </c>
      <c r="V677" s="1" t="str">
        <f>IFERROR(VLOOKUP(Tableau5[[#This Row],[Numéro]],TableauCadre[],5,0),"")</f>
        <v/>
      </c>
      <c r="W677" s="1" t="str">
        <f>IFERROR(VLOOKUP(Tableau5[[#This Row],[Numéro]],TableauCadre[],6,0),"")</f>
        <v/>
      </c>
      <c r="X677" s="28" t="str">
        <f>IFERROR(VLOOKUP(Tableau5[[#This Row],[Numéro]],TableauCadre[],7,0),"")</f>
        <v/>
      </c>
    </row>
    <row r="678" spans="1:24" hidden="1" x14ac:dyDescent="0.25">
      <c r="A678" s="1" t="str">
        <f>IF(double!T675=0,"",double!T675)</f>
        <v>115070 U</v>
      </c>
      <c r="B678" s="1" t="str">
        <f>IF(Tableau5[[#This Row],[Numéro]]="","",double!U675)</f>
        <v>LEFEVRE PATRICK</v>
      </c>
      <c r="C678" s="23" t="str">
        <f>double!V675</f>
        <v>05043 – ACAD. TAPIS VERT DE REIMS</v>
      </c>
      <c r="D678" s="27" t="str">
        <f>IFERROR(VLOOKUP(Tableau5[[#This Row],[Numéro]],TableauLibre[],3,0),"")</f>
        <v>R3</v>
      </c>
      <c r="E678" s="1">
        <f>IFERROR(VLOOKUP(Tableau5[[#This Row],[Numéro]],TableauLibre[],4,0),"")</f>
        <v>1</v>
      </c>
      <c r="F678" s="1">
        <f>IFERROR(VLOOKUP(Tableau5[[#This Row],[Numéro]],TableauLibre[],5,0),"")</f>
        <v>1.94</v>
      </c>
      <c r="G678" s="1">
        <f>IFERROR(VLOOKUP(Tableau5[[#This Row],[Numéro]],TableauLibre[],6,0),"")</f>
        <v>1.55</v>
      </c>
      <c r="H678" s="28">
        <f>IFERROR(VLOOKUP(Tableau5[[#This Row],[Numéro]],TableauLibre[],7,0),"")</f>
        <v>2020</v>
      </c>
      <c r="I678" s="27" t="str">
        <f>IFERROR(VLOOKUP(Tableau5[[#This Row],[Numéro]],TableauBande[],3,0),"")</f>
        <v/>
      </c>
      <c r="J678" s="1" t="str">
        <f>IFERROR(VLOOKUP(Tableau5[[#This Row],[Numéro]],TableauBande[],4,0),"")</f>
        <v/>
      </c>
      <c r="K678" s="1" t="str">
        <f>IFERROR(VLOOKUP(Tableau5[[#This Row],[Numéro]],TableauBande[],5,0),"")</f>
        <v/>
      </c>
      <c r="L678" s="1" t="str">
        <f>IFERROR(VLOOKUP(Tableau5[[#This Row],[Numéro]],TableauBande[],6,0),"")</f>
        <v/>
      </c>
      <c r="M678" s="28" t="str">
        <f>IFERROR(VLOOKUP(Tableau5[[#This Row],[Numéro]],TableauBande[],7,0),"")</f>
        <v/>
      </c>
      <c r="N678" s="1" t="str">
        <f>IFERROR(VLOOKUP(Tableau5[[#This Row],[Numéro]],Tableau3Bandes[],3,0),"")</f>
        <v xml:space="preserve">R1 </v>
      </c>
      <c r="O678" s="1">
        <f>IFERROR(VLOOKUP(Tableau5[[#This Row],[Numéro]],Tableau3Bandes[],4,0),"")</f>
        <v>1</v>
      </c>
      <c r="P678" s="1">
        <f>IFERROR(VLOOKUP(Tableau5[[#This Row],[Numéro]],Tableau3Bandes[],5,0),"")</f>
        <v>0.38300000000000001</v>
      </c>
      <c r="Q678" s="1">
        <f>IFERROR(VLOOKUP(Tableau5[[#This Row],[Numéro]],Tableau3Bandes[],6,0),"")</f>
        <v>0.32900000000000001</v>
      </c>
      <c r="R678" s="1">
        <f>IFERROR(VLOOKUP(Tableau5[[#This Row],[Numéro]],Tableau3Bandes[],7,0),"")</f>
        <v>2024</v>
      </c>
      <c r="S678" s="28">
        <f>IFERROR(VLOOKUP(Tableau5[[#This Row],[Numéro]],TableauClass2025[],3,0),"")</f>
        <v>280</v>
      </c>
      <c r="T678" s="27" t="str">
        <f>IFERROR(VLOOKUP(Tableau5[[#This Row],[Numéro]],TableauCadre[],3,0),"")</f>
        <v/>
      </c>
      <c r="U678" s="1" t="str">
        <f>IFERROR(VLOOKUP(Tableau5[[#This Row],[Numéro]],TableauCadre[],4,0),"")</f>
        <v/>
      </c>
      <c r="V678" s="1" t="str">
        <f>IFERROR(VLOOKUP(Tableau5[[#This Row],[Numéro]],TableauCadre[],5,0),"")</f>
        <v/>
      </c>
      <c r="W678" s="1" t="str">
        <f>IFERROR(VLOOKUP(Tableau5[[#This Row],[Numéro]],TableauCadre[],6,0),"")</f>
        <v/>
      </c>
      <c r="X678" s="28" t="str">
        <f>IFERROR(VLOOKUP(Tableau5[[#This Row],[Numéro]],TableauCadre[],7,0),"")</f>
        <v/>
      </c>
    </row>
    <row r="679" spans="1:24" hidden="1" x14ac:dyDescent="0.25">
      <c r="A679" s="1" t="str">
        <f>IF(double!T676=0,"",double!T676)</f>
        <v>011793 P</v>
      </c>
      <c r="B679" s="1" t="str">
        <f>IF(Tableau5[[#This Row],[Numéro]]="","",double!U676)</f>
        <v>LEFORT ALAIN</v>
      </c>
      <c r="C679" s="23" t="str">
        <f>double!V676</f>
        <v>05042 – ACAD.CHALONNAISE DE BILLARD</v>
      </c>
      <c r="D679" s="27" t="str">
        <f>IFERROR(VLOOKUP(Tableau5[[#This Row],[Numéro]],TableauLibre[],3,0),"")</f>
        <v>R2</v>
      </c>
      <c r="E679" s="1">
        <f>IFERROR(VLOOKUP(Tableau5[[#This Row],[Numéro]],TableauLibre[],4,0),"")</f>
        <v>1</v>
      </c>
      <c r="F679" s="1">
        <f>IFERROR(VLOOKUP(Tableau5[[#This Row],[Numéro]],TableauLibre[],5,0),"")</f>
        <v>2.62</v>
      </c>
      <c r="G679" s="1">
        <f>IFERROR(VLOOKUP(Tableau5[[#This Row],[Numéro]],TableauLibre[],6,0),"")</f>
        <v>2.09</v>
      </c>
      <c r="H679" s="28">
        <f>IFERROR(VLOOKUP(Tableau5[[#This Row],[Numéro]],TableauLibre[],7,0),"")</f>
        <v>2019</v>
      </c>
      <c r="I679" s="27" t="str">
        <f>IFERROR(VLOOKUP(Tableau5[[#This Row],[Numéro]],TableauBande[],3,0),"")</f>
        <v/>
      </c>
      <c r="J679" s="1" t="str">
        <f>IFERROR(VLOOKUP(Tableau5[[#This Row],[Numéro]],TableauBande[],4,0),"")</f>
        <v/>
      </c>
      <c r="K679" s="1" t="str">
        <f>IFERROR(VLOOKUP(Tableau5[[#This Row],[Numéro]],TableauBande[],5,0),"")</f>
        <v/>
      </c>
      <c r="L679" s="1" t="str">
        <f>IFERROR(VLOOKUP(Tableau5[[#This Row],[Numéro]],TableauBande[],6,0),"")</f>
        <v/>
      </c>
      <c r="M679" s="28" t="str">
        <f>IFERROR(VLOOKUP(Tableau5[[#This Row],[Numéro]],TableauBande[],7,0),"")</f>
        <v/>
      </c>
      <c r="N679" s="1" t="str">
        <f>IFERROR(VLOOKUP(Tableau5[[#This Row],[Numéro]],Tableau3Bandes[],3,0),"")</f>
        <v/>
      </c>
      <c r="O679" s="1" t="str">
        <f>IFERROR(VLOOKUP(Tableau5[[#This Row],[Numéro]],Tableau3Bandes[],4,0),"")</f>
        <v/>
      </c>
      <c r="P679" s="1" t="str">
        <f>IFERROR(VLOOKUP(Tableau5[[#This Row],[Numéro]],Tableau3Bandes[],5,0),"")</f>
        <v/>
      </c>
      <c r="Q679" s="1" t="str">
        <f>IFERROR(VLOOKUP(Tableau5[[#This Row],[Numéro]],Tableau3Bandes[],6,0),"")</f>
        <v/>
      </c>
      <c r="R679" s="1" t="str">
        <f>IFERROR(VLOOKUP(Tableau5[[#This Row],[Numéro]],Tableau3Bandes[],7,0),"")</f>
        <v/>
      </c>
      <c r="S679" s="28" t="str">
        <f>IFERROR(VLOOKUP(Tableau5[[#This Row],[Numéro]],TableauClass2025[],3,0),"")</f>
        <v/>
      </c>
      <c r="T679" s="27" t="str">
        <f>IFERROR(VLOOKUP(Tableau5[[#This Row],[Numéro]],TableauCadre[],3,0),"")</f>
        <v/>
      </c>
      <c r="U679" s="1" t="str">
        <f>IFERROR(VLOOKUP(Tableau5[[#This Row],[Numéro]],TableauCadre[],4,0),"")</f>
        <v/>
      </c>
      <c r="V679" s="1" t="str">
        <f>IFERROR(VLOOKUP(Tableau5[[#This Row],[Numéro]],TableauCadre[],5,0),"")</f>
        <v/>
      </c>
      <c r="W679" s="1" t="str">
        <f>IFERROR(VLOOKUP(Tableau5[[#This Row],[Numéro]],TableauCadre[],6,0),"")</f>
        <v/>
      </c>
      <c r="X679" s="28" t="str">
        <f>IFERROR(VLOOKUP(Tableau5[[#This Row],[Numéro]],TableauCadre[],7,0),"")</f>
        <v/>
      </c>
    </row>
    <row r="680" spans="1:24" hidden="1" x14ac:dyDescent="0.25">
      <c r="A680" s="1" t="str">
        <f>IF(double!T677=0,"",double!T677)</f>
        <v>151471 S</v>
      </c>
      <c r="B680" s="1" t="str">
        <f>IF(Tableau5[[#This Row],[Numéro]]="","",double!U677)</f>
        <v>LEGAL SYLVAIN</v>
      </c>
      <c r="C680" s="23" t="str">
        <f>double!V677</f>
        <v>11029 – BILLARD CLUB MUSSIPONTAIN</v>
      </c>
      <c r="D680" s="27" t="str">
        <f>IFERROR(VLOOKUP(Tableau5[[#This Row],[Numéro]],TableauLibre[],3,0),"")</f>
        <v>R4</v>
      </c>
      <c r="E680" s="1">
        <f>IFERROR(VLOOKUP(Tableau5[[#This Row],[Numéro]],TableauLibre[],4,0),"")</f>
        <v>1</v>
      </c>
      <c r="F680" s="1">
        <f>IFERROR(VLOOKUP(Tableau5[[#This Row],[Numéro]],TableauLibre[],5,0),"")</f>
        <v>0.92</v>
      </c>
      <c r="G680" s="1">
        <f>IFERROR(VLOOKUP(Tableau5[[#This Row],[Numéro]],TableauLibre[],6,0),"")</f>
        <v>0.73</v>
      </c>
      <c r="H680" s="28">
        <f>IFERROR(VLOOKUP(Tableau5[[#This Row],[Numéro]],TableauLibre[],7,0),"")</f>
        <v>2016</v>
      </c>
      <c r="I680" s="27" t="str">
        <f>IFERROR(VLOOKUP(Tableau5[[#This Row],[Numéro]],TableauBande[],3,0),"")</f>
        <v/>
      </c>
      <c r="J680" s="1" t="str">
        <f>IFERROR(VLOOKUP(Tableau5[[#This Row],[Numéro]],TableauBande[],4,0),"")</f>
        <v/>
      </c>
      <c r="K680" s="1" t="str">
        <f>IFERROR(VLOOKUP(Tableau5[[#This Row],[Numéro]],TableauBande[],5,0),"")</f>
        <v/>
      </c>
      <c r="L680" s="1" t="str">
        <f>IFERROR(VLOOKUP(Tableau5[[#This Row],[Numéro]],TableauBande[],6,0),"")</f>
        <v/>
      </c>
      <c r="M680" s="28" t="str">
        <f>IFERROR(VLOOKUP(Tableau5[[#This Row],[Numéro]],TableauBande[],7,0),"")</f>
        <v/>
      </c>
      <c r="N680" s="1" t="str">
        <f>IFERROR(VLOOKUP(Tableau5[[#This Row],[Numéro]],Tableau3Bandes[],3,0),"")</f>
        <v/>
      </c>
      <c r="O680" s="1" t="str">
        <f>IFERROR(VLOOKUP(Tableau5[[#This Row],[Numéro]],Tableau3Bandes[],4,0),"")</f>
        <v/>
      </c>
      <c r="P680" s="1" t="str">
        <f>IFERROR(VLOOKUP(Tableau5[[#This Row],[Numéro]],Tableau3Bandes[],5,0),"")</f>
        <v/>
      </c>
      <c r="Q680" s="1" t="str">
        <f>IFERROR(VLOOKUP(Tableau5[[#This Row],[Numéro]],Tableau3Bandes[],6,0),"")</f>
        <v/>
      </c>
      <c r="R680" s="1" t="str">
        <f>IFERROR(VLOOKUP(Tableau5[[#This Row],[Numéro]],Tableau3Bandes[],7,0),"")</f>
        <v/>
      </c>
      <c r="S680" s="28" t="str">
        <f>IFERROR(VLOOKUP(Tableau5[[#This Row],[Numéro]],TableauClass2025[],3,0),"")</f>
        <v/>
      </c>
      <c r="T680" s="27" t="str">
        <f>IFERROR(VLOOKUP(Tableau5[[#This Row],[Numéro]],TableauCadre[],3,0),"")</f>
        <v/>
      </c>
      <c r="U680" s="1" t="str">
        <f>IFERROR(VLOOKUP(Tableau5[[#This Row],[Numéro]],TableauCadre[],4,0),"")</f>
        <v/>
      </c>
      <c r="V680" s="1" t="str">
        <f>IFERROR(VLOOKUP(Tableau5[[#This Row],[Numéro]],TableauCadre[],5,0),"")</f>
        <v/>
      </c>
      <c r="W680" s="1" t="str">
        <f>IFERROR(VLOOKUP(Tableau5[[#This Row],[Numéro]],TableauCadre[],6,0),"")</f>
        <v/>
      </c>
      <c r="X680" s="28" t="str">
        <f>IFERROR(VLOOKUP(Tableau5[[#This Row],[Numéro]],TableauCadre[],7,0),"")</f>
        <v/>
      </c>
    </row>
    <row r="681" spans="1:24" hidden="1" x14ac:dyDescent="0.25">
      <c r="A681" s="1" t="str">
        <f>IF(double!T678=0,"",double!T678)</f>
        <v>151470 R</v>
      </c>
      <c r="B681" s="1" t="str">
        <f>IF(Tableau5[[#This Row],[Numéro]]="","",double!U678)</f>
        <v>LEGAL YVES</v>
      </c>
      <c r="C681" s="23" t="str">
        <f>double!V678</f>
        <v>11029 – BILLARD CLUB MUSSIPONTAIN</v>
      </c>
      <c r="D681" s="27" t="str">
        <f>IFERROR(VLOOKUP(Tableau5[[#This Row],[Numéro]],TableauLibre[],3,0),"")</f>
        <v>R4</v>
      </c>
      <c r="E681" s="1">
        <f>IFERROR(VLOOKUP(Tableau5[[#This Row],[Numéro]],TableauLibre[],4,0),"")</f>
        <v>1</v>
      </c>
      <c r="F681" s="1">
        <f>IFERROR(VLOOKUP(Tableau5[[#This Row],[Numéro]],TableauLibre[],5,0),"")</f>
        <v>1.02</v>
      </c>
      <c r="G681" s="1">
        <f>IFERROR(VLOOKUP(Tableau5[[#This Row],[Numéro]],TableauLibre[],6,0),"")</f>
        <v>0.81</v>
      </c>
      <c r="H681" s="28">
        <f>IFERROR(VLOOKUP(Tableau5[[#This Row],[Numéro]],TableauLibre[],7,0),"")</f>
        <v>2015</v>
      </c>
      <c r="I681" s="27" t="str">
        <f>IFERROR(VLOOKUP(Tableau5[[#This Row],[Numéro]],TableauBande[],3,0),"")</f>
        <v/>
      </c>
      <c r="J681" s="1" t="str">
        <f>IFERROR(VLOOKUP(Tableau5[[#This Row],[Numéro]],TableauBande[],4,0),"")</f>
        <v/>
      </c>
      <c r="K681" s="1" t="str">
        <f>IFERROR(VLOOKUP(Tableau5[[#This Row],[Numéro]],TableauBande[],5,0),"")</f>
        <v/>
      </c>
      <c r="L681" s="1" t="str">
        <f>IFERROR(VLOOKUP(Tableau5[[#This Row],[Numéro]],TableauBande[],6,0),"")</f>
        <v/>
      </c>
      <c r="M681" s="28" t="str">
        <f>IFERROR(VLOOKUP(Tableau5[[#This Row],[Numéro]],TableauBande[],7,0),"")</f>
        <v/>
      </c>
      <c r="N681" s="1" t="str">
        <f>IFERROR(VLOOKUP(Tableau5[[#This Row],[Numéro]],Tableau3Bandes[],3,0),"")</f>
        <v/>
      </c>
      <c r="O681" s="1" t="str">
        <f>IFERROR(VLOOKUP(Tableau5[[#This Row],[Numéro]],Tableau3Bandes[],4,0),"")</f>
        <v/>
      </c>
      <c r="P681" s="1" t="str">
        <f>IFERROR(VLOOKUP(Tableau5[[#This Row],[Numéro]],Tableau3Bandes[],5,0),"")</f>
        <v/>
      </c>
      <c r="Q681" s="1" t="str">
        <f>IFERROR(VLOOKUP(Tableau5[[#This Row],[Numéro]],Tableau3Bandes[],6,0),"")</f>
        <v/>
      </c>
      <c r="R681" s="1" t="str">
        <f>IFERROR(VLOOKUP(Tableau5[[#This Row],[Numéro]],Tableau3Bandes[],7,0),"")</f>
        <v/>
      </c>
      <c r="S681" s="28" t="str">
        <f>IFERROR(VLOOKUP(Tableau5[[#This Row],[Numéro]],TableauClass2025[],3,0),"")</f>
        <v/>
      </c>
      <c r="T681" s="27" t="str">
        <f>IFERROR(VLOOKUP(Tableau5[[#This Row],[Numéro]],TableauCadre[],3,0),"")</f>
        <v/>
      </c>
      <c r="U681" s="1" t="str">
        <f>IFERROR(VLOOKUP(Tableau5[[#This Row],[Numéro]],TableauCadre[],4,0),"")</f>
        <v/>
      </c>
      <c r="V681" s="1" t="str">
        <f>IFERROR(VLOOKUP(Tableau5[[#This Row],[Numéro]],TableauCadre[],5,0),"")</f>
        <v/>
      </c>
      <c r="W681" s="1" t="str">
        <f>IFERROR(VLOOKUP(Tableau5[[#This Row],[Numéro]],TableauCadre[],6,0),"")</f>
        <v/>
      </c>
      <c r="X681" s="28" t="str">
        <f>IFERROR(VLOOKUP(Tableau5[[#This Row],[Numéro]],TableauCadre[],7,0),"")</f>
        <v/>
      </c>
    </row>
    <row r="682" spans="1:24" hidden="1" x14ac:dyDescent="0.25">
      <c r="A682" s="1" t="str">
        <f>IF(double!T679=0,"",double!T679)</f>
        <v>014862 Q</v>
      </c>
      <c r="B682" s="1" t="str">
        <f>IF(Tableau5[[#This Row],[Numéro]]="","",double!U679)</f>
        <v>LEGAY MICHEL</v>
      </c>
      <c r="C682" s="23" t="str">
        <f>double!V679</f>
        <v>11022 – ACADEMIE DE BILLARD SAINT-MAX / NANCY</v>
      </c>
      <c r="D682" s="27" t="str">
        <f>IFERROR(VLOOKUP(Tableau5[[#This Row],[Numéro]],TableauLibre[],3,0),"")</f>
        <v>R3</v>
      </c>
      <c r="E682" s="1">
        <f>IFERROR(VLOOKUP(Tableau5[[#This Row],[Numéro]],TableauLibre[],4,0),"")</f>
        <v>1</v>
      </c>
      <c r="F682" s="1">
        <f>IFERROR(VLOOKUP(Tableau5[[#This Row],[Numéro]],TableauLibre[],5,0),"")</f>
        <v>1.26</v>
      </c>
      <c r="G682" s="1">
        <f>IFERROR(VLOOKUP(Tableau5[[#This Row],[Numéro]],TableauLibre[],6,0),"")</f>
        <v>1.01</v>
      </c>
      <c r="H682" s="28">
        <f>IFERROR(VLOOKUP(Tableau5[[#This Row],[Numéro]],TableauLibre[],7,0),"")</f>
        <v>2017</v>
      </c>
      <c r="I682" s="27" t="str">
        <f>IFERROR(VLOOKUP(Tableau5[[#This Row],[Numéro]],TableauBande[],3,0),"")</f>
        <v/>
      </c>
      <c r="J682" s="1" t="str">
        <f>IFERROR(VLOOKUP(Tableau5[[#This Row],[Numéro]],TableauBande[],4,0),"")</f>
        <v/>
      </c>
      <c r="K682" s="1" t="str">
        <f>IFERROR(VLOOKUP(Tableau5[[#This Row],[Numéro]],TableauBande[],5,0),"")</f>
        <v/>
      </c>
      <c r="L682" s="1" t="str">
        <f>IFERROR(VLOOKUP(Tableau5[[#This Row],[Numéro]],TableauBande[],6,0),"")</f>
        <v/>
      </c>
      <c r="M682" s="28" t="str">
        <f>IFERROR(VLOOKUP(Tableau5[[#This Row],[Numéro]],TableauBande[],7,0),"")</f>
        <v/>
      </c>
      <c r="N682" s="1" t="str">
        <f>IFERROR(VLOOKUP(Tableau5[[#This Row],[Numéro]],Tableau3Bandes[],3,0),"")</f>
        <v/>
      </c>
      <c r="O682" s="1" t="str">
        <f>IFERROR(VLOOKUP(Tableau5[[#This Row],[Numéro]],Tableau3Bandes[],4,0),"")</f>
        <v/>
      </c>
      <c r="P682" s="1" t="str">
        <f>IFERROR(VLOOKUP(Tableau5[[#This Row],[Numéro]],Tableau3Bandes[],5,0),"")</f>
        <v/>
      </c>
      <c r="Q682" s="1" t="str">
        <f>IFERROR(VLOOKUP(Tableau5[[#This Row],[Numéro]],Tableau3Bandes[],6,0),"")</f>
        <v/>
      </c>
      <c r="R682" s="1" t="str">
        <f>IFERROR(VLOOKUP(Tableau5[[#This Row],[Numéro]],Tableau3Bandes[],7,0),"")</f>
        <v/>
      </c>
      <c r="S682" s="28" t="str">
        <f>IFERROR(VLOOKUP(Tableau5[[#This Row],[Numéro]],TableauClass2025[],3,0),"")</f>
        <v/>
      </c>
      <c r="T682" s="27" t="str">
        <f>IFERROR(VLOOKUP(Tableau5[[#This Row],[Numéro]],TableauCadre[],3,0),"")</f>
        <v/>
      </c>
      <c r="U682" s="1" t="str">
        <f>IFERROR(VLOOKUP(Tableau5[[#This Row],[Numéro]],TableauCadre[],4,0),"")</f>
        <v/>
      </c>
      <c r="V682" s="1" t="str">
        <f>IFERROR(VLOOKUP(Tableau5[[#This Row],[Numéro]],TableauCadre[],5,0),"")</f>
        <v/>
      </c>
      <c r="W682" s="1" t="str">
        <f>IFERROR(VLOOKUP(Tableau5[[#This Row],[Numéro]],TableauCadre[],6,0),"")</f>
        <v/>
      </c>
      <c r="X682" s="28" t="str">
        <f>IFERROR(VLOOKUP(Tableau5[[#This Row],[Numéro]],TableauCadre[],7,0),"")</f>
        <v/>
      </c>
    </row>
    <row r="683" spans="1:24" hidden="1" x14ac:dyDescent="0.25">
      <c r="A683" s="1" t="str">
        <f>IF(double!T680=0,"",double!T680)</f>
        <v>153625 J</v>
      </c>
      <c r="B683" s="1" t="str">
        <f>IF(Tableau5[[#This Row],[Numéro]]="","",double!U680)</f>
        <v>LEGER CHRISTIAN</v>
      </c>
      <c r="C683" s="23" t="str">
        <f>double!V680</f>
        <v>05035 – ROMILLY SPORT 10 SECTION BILLARD</v>
      </c>
      <c r="D683" s="27" t="str">
        <f>IFERROR(VLOOKUP(Tableau5[[#This Row],[Numéro]],TableauLibre[],3,0),"")</f>
        <v>R4</v>
      </c>
      <c r="E683" s="1">
        <f>IFERROR(VLOOKUP(Tableau5[[#This Row],[Numéro]],TableauLibre[],4,0),"")</f>
        <v>1</v>
      </c>
      <c r="F683" s="1">
        <f>IFERROR(VLOOKUP(Tableau5[[#This Row],[Numéro]],TableauLibre[],5,0),"")</f>
        <v>0.71</v>
      </c>
      <c r="G683" s="1">
        <f>IFERROR(VLOOKUP(Tableau5[[#This Row],[Numéro]],TableauLibre[],6,0),"")</f>
        <v>0.56999999999999995</v>
      </c>
      <c r="H683" s="28">
        <f>IFERROR(VLOOKUP(Tableau5[[#This Row],[Numéro]],TableauLibre[],7,0),"")</f>
        <v>2024</v>
      </c>
      <c r="I683" s="27" t="str">
        <f>IFERROR(VLOOKUP(Tableau5[[#This Row],[Numéro]],TableauBande[],3,0),"")</f>
        <v>R2</v>
      </c>
      <c r="J683" s="1">
        <f>IFERROR(VLOOKUP(Tableau5[[#This Row],[Numéro]],TableauBande[],4,0),"")</f>
        <v>1</v>
      </c>
      <c r="K683" s="1">
        <f>IFERROR(VLOOKUP(Tableau5[[#This Row],[Numéro]],TableauBande[],5,0),"")</f>
        <v>0.5</v>
      </c>
      <c r="L683" s="1">
        <f>IFERROR(VLOOKUP(Tableau5[[#This Row],[Numéro]],TableauBande[],6,0),"")</f>
        <v>0.44</v>
      </c>
      <c r="M683" s="28">
        <f>IFERROR(VLOOKUP(Tableau5[[#This Row],[Numéro]],TableauBande[],7,0),"")</f>
        <v>2024</v>
      </c>
      <c r="N683" s="1" t="str">
        <f>IFERROR(VLOOKUP(Tableau5[[#This Row],[Numéro]],Tableau3Bandes[],3,0),"")</f>
        <v>R2</v>
      </c>
      <c r="O683" s="1">
        <f>IFERROR(VLOOKUP(Tableau5[[#This Row],[Numéro]],Tableau3Bandes[],4,0),"")</f>
        <v>1</v>
      </c>
      <c r="P683" s="1">
        <f>IFERROR(VLOOKUP(Tableau5[[#This Row],[Numéro]],Tableau3Bandes[],5,0),"")</f>
        <v>0.15</v>
      </c>
      <c r="Q683" s="1">
        <f>IFERROR(VLOOKUP(Tableau5[[#This Row],[Numéro]],Tableau3Bandes[],6,0),"")</f>
        <v>0.129</v>
      </c>
      <c r="R683" s="1">
        <f>IFERROR(VLOOKUP(Tableau5[[#This Row],[Numéro]],Tableau3Bandes[],7,0),"")</f>
        <v>2024</v>
      </c>
      <c r="S683" s="28" t="str">
        <f>IFERROR(VLOOKUP(Tableau5[[#This Row],[Numéro]],TableauClass2025[],3,0),"")</f>
        <v/>
      </c>
      <c r="T683" s="27" t="str">
        <f>IFERROR(VLOOKUP(Tableau5[[#This Row],[Numéro]],TableauCadre[],3,0),"")</f>
        <v/>
      </c>
      <c r="U683" s="1" t="str">
        <f>IFERROR(VLOOKUP(Tableau5[[#This Row],[Numéro]],TableauCadre[],4,0),"")</f>
        <v/>
      </c>
      <c r="V683" s="1" t="str">
        <f>IFERROR(VLOOKUP(Tableau5[[#This Row],[Numéro]],TableauCadre[],5,0),"")</f>
        <v/>
      </c>
      <c r="W683" s="1" t="str">
        <f>IFERROR(VLOOKUP(Tableau5[[#This Row],[Numéro]],TableauCadre[],6,0),"")</f>
        <v/>
      </c>
      <c r="X683" s="28" t="str">
        <f>IFERROR(VLOOKUP(Tableau5[[#This Row],[Numéro]],TableauCadre[],7,0),"")</f>
        <v/>
      </c>
    </row>
    <row r="684" spans="1:24" hidden="1" x14ac:dyDescent="0.25">
      <c r="A684" s="1" t="str">
        <f>IF(double!T681=0,"",double!T681)</f>
        <v>010089 B</v>
      </c>
      <c r="B684" s="1" t="str">
        <f>IF(Tableau5[[#This Row],[Numéro]]="","",double!U681)</f>
        <v>LEGOLL MAURICE</v>
      </c>
      <c r="C684" s="23" t="str">
        <f>double!V681</f>
        <v>01004 – B.C. BISCHHEIM</v>
      </c>
      <c r="D684" s="27" t="str">
        <f>IFERROR(VLOOKUP(Tableau5[[#This Row],[Numéro]],TableauLibre[],3,0),"")</f>
        <v xml:space="preserve">R2 </v>
      </c>
      <c r="E684" s="1">
        <f>IFERROR(VLOOKUP(Tableau5[[#This Row],[Numéro]],TableauLibre[],4,0),"")</f>
        <v>1</v>
      </c>
      <c r="F684" s="1">
        <f>IFERROR(VLOOKUP(Tableau5[[#This Row],[Numéro]],TableauLibre[],5,0),"")</f>
        <v>3.82</v>
      </c>
      <c r="G684" s="1">
        <f>IFERROR(VLOOKUP(Tableau5[[#This Row],[Numéro]],TableauLibre[],6,0),"")</f>
        <v>3.06</v>
      </c>
      <c r="H684" s="28">
        <f>IFERROR(VLOOKUP(Tableau5[[#This Row],[Numéro]],TableauLibre[],7,0),"")</f>
        <v>2018</v>
      </c>
      <c r="I684" s="27" t="str">
        <f>IFERROR(VLOOKUP(Tableau5[[#This Row],[Numéro]],TableauBande[],3,0),"")</f>
        <v/>
      </c>
      <c r="J684" s="1" t="str">
        <f>IFERROR(VLOOKUP(Tableau5[[#This Row],[Numéro]],TableauBande[],4,0),"")</f>
        <v/>
      </c>
      <c r="K684" s="1" t="str">
        <f>IFERROR(VLOOKUP(Tableau5[[#This Row],[Numéro]],TableauBande[],5,0),"")</f>
        <v/>
      </c>
      <c r="L684" s="1" t="str">
        <f>IFERROR(VLOOKUP(Tableau5[[#This Row],[Numéro]],TableauBande[],6,0),"")</f>
        <v/>
      </c>
      <c r="M684" s="28" t="str">
        <f>IFERROR(VLOOKUP(Tableau5[[#This Row],[Numéro]],TableauBande[],7,0),"")</f>
        <v/>
      </c>
      <c r="N684" s="1" t="str">
        <f>IFERROR(VLOOKUP(Tableau5[[#This Row],[Numéro]],Tableau3Bandes[],3,0),"")</f>
        <v>N3</v>
      </c>
      <c r="O684" s="1">
        <f>IFERROR(VLOOKUP(Tableau5[[#This Row],[Numéro]],Tableau3Bandes[],4,0),"")</f>
        <v>1</v>
      </c>
      <c r="P684" s="1">
        <f>IFERROR(VLOOKUP(Tableau5[[#This Row],[Numéro]],Tableau3Bandes[],5,0),"")</f>
        <v>0.40100000000000002</v>
      </c>
      <c r="Q684" s="1">
        <f>IFERROR(VLOOKUP(Tableau5[[#This Row],[Numéro]],Tableau3Bandes[],6,0),"")</f>
        <v>0.34499999999999997</v>
      </c>
      <c r="R684" s="1">
        <f>IFERROR(VLOOKUP(Tableau5[[#This Row],[Numéro]],Tableau3Bandes[],7,0),"")</f>
        <v>2022</v>
      </c>
      <c r="S684" s="28" t="str">
        <f>IFERROR(VLOOKUP(Tableau5[[#This Row],[Numéro]],TableauClass2025[],3,0),"")</f>
        <v/>
      </c>
      <c r="T684" s="27" t="str">
        <f>IFERROR(VLOOKUP(Tableau5[[#This Row],[Numéro]],TableauCadre[],3,0),"")</f>
        <v xml:space="preserve">R1 </v>
      </c>
      <c r="U684" s="1">
        <f>IFERROR(VLOOKUP(Tableau5[[#This Row],[Numéro]],TableauCadre[],4,0),"")</f>
        <v>1</v>
      </c>
      <c r="V684" s="1">
        <f>IFERROR(VLOOKUP(Tableau5[[#This Row],[Numéro]],TableauCadre[],5,0),"")</f>
        <v>4.1100000000000003</v>
      </c>
      <c r="W684" s="1">
        <f>IFERROR(VLOOKUP(Tableau5[[#This Row],[Numéro]],TableauCadre[],6,0),"")</f>
        <v>3.29</v>
      </c>
      <c r="X684" s="28">
        <f>IFERROR(VLOOKUP(Tableau5[[#This Row],[Numéro]],TableauCadre[],7,0),"")</f>
        <v>2012</v>
      </c>
    </row>
    <row r="685" spans="1:24" x14ac:dyDescent="0.25">
      <c r="A685" s="1" t="str">
        <f>IF(double!T1321=0,"",double!T1321)</f>
        <v>014749 H</v>
      </c>
      <c r="B685" s="1" t="str">
        <f>IF(Tableau5[[#This Row],[Numéro]]="","",double!U1321)</f>
        <v>JEZIORNY FELIX</v>
      </c>
      <c r="C685" s="23" t="str">
        <f>double!V1321</f>
        <v>11005 – E.S. HAGONDANGE</v>
      </c>
      <c r="D685" s="27" t="str">
        <f>IFERROR(VLOOKUP(Tableau5[[#This Row],[Numéro]],TableauLibre[],3,0),"")</f>
        <v/>
      </c>
      <c r="E685" s="1" t="str">
        <f>IFERROR(VLOOKUP(Tableau5[[#This Row],[Numéro]],TableauLibre[],4,0),"")</f>
        <v/>
      </c>
      <c r="F685" s="1" t="str">
        <f>IFERROR(VLOOKUP(Tableau5[[#This Row],[Numéro]],TableauLibre[],5,0),"")</f>
        <v/>
      </c>
      <c r="G685" s="1" t="str">
        <f>IFERROR(VLOOKUP(Tableau5[[#This Row],[Numéro]],TableauLibre[],6,0),"")</f>
        <v/>
      </c>
      <c r="H685" s="28" t="str">
        <f>IFERROR(VLOOKUP(Tableau5[[#This Row],[Numéro]],TableauLibre[],7,0),"")</f>
        <v/>
      </c>
      <c r="I685" s="27" t="str">
        <f>IFERROR(VLOOKUP(Tableau5[[#This Row],[Numéro]],TableauBande[],3,0),"")</f>
        <v/>
      </c>
      <c r="J685" s="1" t="str">
        <f>IFERROR(VLOOKUP(Tableau5[[#This Row],[Numéro]],TableauBande[],4,0),"")</f>
        <v/>
      </c>
      <c r="K685" s="1" t="str">
        <f>IFERROR(VLOOKUP(Tableau5[[#This Row],[Numéro]],TableauBande[],5,0),"")</f>
        <v/>
      </c>
      <c r="L685" s="1" t="str">
        <f>IFERROR(VLOOKUP(Tableau5[[#This Row],[Numéro]],TableauBande[],6,0),"")</f>
        <v/>
      </c>
      <c r="M685" s="28" t="str">
        <f>IFERROR(VLOOKUP(Tableau5[[#This Row],[Numéro]],TableauBande[],7,0),"")</f>
        <v/>
      </c>
      <c r="N685" s="1" t="str">
        <f>IFERROR(VLOOKUP(Tableau5[[#This Row],[Numéro]],Tableau3Bandes[],3,0),"")</f>
        <v>N3</v>
      </c>
      <c r="O685" s="1">
        <f>IFERROR(VLOOKUP(Tableau5[[#This Row],[Numéro]],Tableau3Bandes[],4,0),"")</f>
        <v>1</v>
      </c>
      <c r="P685" s="1">
        <f>IFERROR(VLOOKUP(Tableau5[[#This Row],[Numéro]],Tableau3Bandes[],5,0),"")</f>
        <v>0.47699999999999998</v>
      </c>
      <c r="Q685" s="1">
        <f>IFERROR(VLOOKUP(Tableau5[[#This Row],[Numéro]],Tableau3Bandes[],6,0),"")</f>
        <v>0.41</v>
      </c>
      <c r="R685" s="1">
        <f>IFERROR(VLOOKUP(Tableau5[[#This Row],[Numéro]],Tableau3Bandes[],7,0),"")</f>
        <v>2017</v>
      </c>
      <c r="S685" s="28" t="str">
        <f>IFERROR(VLOOKUP(Tableau5[[#This Row],[Numéro]],TableauClass2025[],3,0),"")</f>
        <v/>
      </c>
      <c r="T685" s="27" t="str">
        <f>IFERROR(VLOOKUP(Tableau5[[#This Row],[Numéro]],TableauCadre[],3,0),"")</f>
        <v/>
      </c>
      <c r="U685" s="1" t="str">
        <f>IFERROR(VLOOKUP(Tableau5[[#This Row],[Numéro]],TableauCadre[],4,0),"")</f>
        <v/>
      </c>
      <c r="V685" s="1" t="str">
        <f>IFERROR(VLOOKUP(Tableau5[[#This Row],[Numéro]],TableauCadre[],5,0),"")</f>
        <v/>
      </c>
      <c r="W685" s="1" t="str">
        <f>IFERROR(VLOOKUP(Tableau5[[#This Row],[Numéro]],TableauCadre[],6,0),"")</f>
        <v/>
      </c>
      <c r="X685" s="28" t="str">
        <f>IFERROR(VLOOKUP(Tableau5[[#This Row],[Numéro]],TableauCadre[],7,0),"")</f>
        <v/>
      </c>
    </row>
    <row r="686" spans="1:24" hidden="1" x14ac:dyDescent="0.25">
      <c r="A686" s="1" t="str">
        <f>IF(double!T683=0,"",double!T683)</f>
        <v>156577 S</v>
      </c>
      <c r="B686" s="1" t="str">
        <f>IF(Tableau5[[#This Row],[Numéro]]="","",double!U683)</f>
        <v>LEGRIFFON DANIEL</v>
      </c>
      <c r="C686" s="23" t="str">
        <f>double!V683</f>
        <v>05035 – ROMILLY SPORT 10 SECTION BILLARD</v>
      </c>
      <c r="D686" s="27" t="str">
        <f>IFERROR(VLOOKUP(Tableau5[[#This Row],[Numéro]],TableauLibre[],3,0),"")</f>
        <v>R4</v>
      </c>
      <c r="E686" s="1">
        <f>IFERROR(VLOOKUP(Tableau5[[#This Row],[Numéro]],TableauLibre[],4,0),"")</f>
        <v>1</v>
      </c>
      <c r="F686" s="1">
        <f>IFERROR(VLOOKUP(Tableau5[[#This Row],[Numéro]],TableauLibre[],5,0),"")</f>
        <v>0.62</v>
      </c>
      <c r="G686" s="1">
        <f>IFERROR(VLOOKUP(Tableau5[[#This Row],[Numéro]],TableauLibre[],6,0),"")</f>
        <v>0.5</v>
      </c>
      <c r="H686" s="28">
        <f>IFERROR(VLOOKUP(Tableau5[[#This Row],[Numéro]],TableauLibre[],7,0),"")</f>
        <v>2020</v>
      </c>
      <c r="I686" s="27" t="str">
        <f>IFERROR(VLOOKUP(Tableau5[[#This Row],[Numéro]],TableauBande[],3,0),"")</f>
        <v>R2</v>
      </c>
      <c r="J686" s="1">
        <f>IFERROR(VLOOKUP(Tableau5[[#This Row],[Numéro]],TableauBande[],4,0),"")</f>
        <v>1</v>
      </c>
      <c r="K686" s="1">
        <f>IFERROR(VLOOKUP(Tableau5[[#This Row],[Numéro]],TableauBande[],5,0),"")</f>
        <v>0.47</v>
      </c>
      <c r="L686" s="1">
        <f>IFERROR(VLOOKUP(Tableau5[[#This Row],[Numéro]],TableauBande[],6,0),"")</f>
        <v>0.41</v>
      </c>
      <c r="M686" s="28">
        <f>IFERROR(VLOOKUP(Tableau5[[#This Row],[Numéro]],TableauBande[],7,0),"")</f>
        <v>2019</v>
      </c>
      <c r="N686" s="1" t="str">
        <f>IFERROR(VLOOKUP(Tableau5[[#This Row],[Numéro]],Tableau3Bandes[],3,0),"")</f>
        <v/>
      </c>
      <c r="O686" s="1" t="str">
        <f>IFERROR(VLOOKUP(Tableau5[[#This Row],[Numéro]],Tableau3Bandes[],4,0),"")</f>
        <v/>
      </c>
      <c r="P686" s="1" t="str">
        <f>IFERROR(VLOOKUP(Tableau5[[#This Row],[Numéro]],Tableau3Bandes[],5,0),"")</f>
        <v/>
      </c>
      <c r="Q686" s="1" t="str">
        <f>IFERROR(VLOOKUP(Tableau5[[#This Row],[Numéro]],Tableau3Bandes[],6,0),"")</f>
        <v/>
      </c>
      <c r="R686" s="1" t="str">
        <f>IFERROR(VLOOKUP(Tableau5[[#This Row],[Numéro]],Tableau3Bandes[],7,0),"")</f>
        <v/>
      </c>
      <c r="S686" s="28" t="str">
        <f>IFERROR(VLOOKUP(Tableau5[[#This Row],[Numéro]],TableauClass2025[],3,0),"")</f>
        <v/>
      </c>
      <c r="T686" s="27" t="str">
        <f>IFERROR(VLOOKUP(Tableau5[[#This Row],[Numéro]],TableauCadre[],3,0),"")</f>
        <v/>
      </c>
      <c r="U686" s="1" t="str">
        <f>IFERROR(VLOOKUP(Tableau5[[#This Row],[Numéro]],TableauCadre[],4,0),"")</f>
        <v/>
      </c>
      <c r="V686" s="1" t="str">
        <f>IFERROR(VLOOKUP(Tableau5[[#This Row],[Numéro]],TableauCadre[],5,0),"")</f>
        <v/>
      </c>
      <c r="W686" s="1" t="str">
        <f>IFERROR(VLOOKUP(Tableau5[[#This Row],[Numéro]],TableauCadre[],6,0),"")</f>
        <v/>
      </c>
      <c r="X686" s="28" t="str">
        <f>IFERROR(VLOOKUP(Tableau5[[#This Row],[Numéro]],TableauCadre[],7,0),"")</f>
        <v/>
      </c>
    </row>
    <row r="687" spans="1:24" hidden="1" x14ac:dyDescent="0.25">
      <c r="A687" s="1" t="str">
        <f>IF(double!T684=0,"",double!T684)</f>
        <v>012130 O</v>
      </c>
      <c r="B687" s="1" t="str">
        <f>IF(Tableau5[[#This Row],[Numéro]]="","",double!U684)</f>
        <v>LEGROS BERNARD</v>
      </c>
      <c r="C687" s="23" t="str">
        <f>double!V684</f>
        <v>05047 – BILLARD CLUB SEZANNAIS</v>
      </c>
      <c r="D687" s="27" t="str">
        <f>IFERROR(VLOOKUP(Tableau5[[#This Row],[Numéro]],TableauLibre[],3,0),"")</f>
        <v>R4</v>
      </c>
      <c r="E687" s="1">
        <f>IFERROR(VLOOKUP(Tableau5[[#This Row],[Numéro]],TableauLibre[],4,0),"")</f>
        <v>1</v>
      </c>
      <c r="F687" s="1">
        <f>IFERROR(VLOOKUP(Tableau5[[#This Row],[Numéro]],TableauLibre[],5,0),"")</f>
        <v>1</v>
      </c>
      <c r="G687" s="1">
        <f>IFERROR(VLOOKUP(Tableau5[[#This Row],[Numéro]],TableauLibre[],6,0),"")</f>
        <v>0.8</v>
      </c>
      <c r="H687" s="28">
        <f>IFERROR(VLOOKUP(Tableau5[[#This Row],[Numéro]],TableauLibre[],7,0),"")</f>
        <v>2009</v>
      </c>
      <c r="I687" s="27" t="str">
        <f>IFERROR(VLOOKUP(Tableau5[[#This Row],[Numéro]],TableauBande[],3,0),"")</f>
        <v/>
      </c>
      <c r="J687" s="1" t="str">
        <f>IFERROR(VLOOKUP(Tableau5[[#This Row],[Numéro]],TableauBande[],4,0),"")</f>
        <v/>
      </c>
      <c r="K687" s="1" t="str">
        <f>IFERROR(VLOOKUP(Tableau5[[#This Row],[Numéro]],TableauBande[],5,0),"")</f>
        <v/>
      </c>
      <c r="L687" s="1" t="str">
        <f>IFERROR(VLOOKUP(Tableau5[[#This Row],[Numéro]],TableauBande[],6,0),"")</f>
        <v/>
      </c>
      <c r="M687" s="28" t="str">
        <f>IFERROR(VLOOKUP(Tableau5[[#This Row],[Numéro]],TableauBande[],7,0),"")</f>
        <v/>
      </c>
      <c r="N687" s="1" t="str">
        <f>IFERROR(VLOOKUP(Tableau5[[#This Row],[Numéro]],Tableau3Bandes[],3,0),"")</f>
        <v/>
      </c>
      <c r="O687" s="1" t="str">
        <f>IFERROR(VLOOKUP(Tableau5[[#This Row],[Numéro]],Tableau3Bandes[],4,0),"")</f>
        <v/>
      </c>
      <c r="P687" s="1" t="str">
        <f>IFERROR(VLOOKUP(Tableau5[[#This Row],[Numéro]],Tableau3Bandes[],5,0),"")</f>
        <v/>
      </c>
      <c r="Q687" s="1" t="str">
        <f>IFERROR(VLOOKUP(Tableau5[[#This Row],[Numéro]],Tableau3Bandes[],6,0),"")</f>
        <v/>
      </c>
      <c r="R687" s="1" t="str">
        <f>IFERROR(VLOOKUP(Tableau5[[#This Row],[Numéro]],Tableau3Bandes[],7,0),"")</f>
        <v/>
      </c>
      <c r="S687" s="28" t="str">
        <f>IFERROR(VLOOKUP(Tableau5[[#This Row],[Numéro]],TableauClass2025[],3,0),"")</f>
        <v/>
      </c>
      <c r="T687" s="27" t="str">
        <f>IFERROR(VLOOKUP(Tableau5[[#This Row],[Numéro]],TableauCadre[],3,0),"")</f>
        <v/>
      </c>
      <c r="U687" s="1" t="str">
        <f>IFERROR(VLOOKUP(Tableau5[[#This Row],[Numéro]],TableauCadre[],4,0),"")</f>
        <v/>
      </c>
      <c r="V687" s="1" t="str">
        <f>IFERROR(VLOOKUP(Tableau5[[#This Row],[Numéro]],TableauCadre[],5,0),"")</f>
        <v/>
      </c>
      <c r="W687" s="1" t="str">
        <f>IFERROR(VLOOKUP(Tableau5[[#This Row],[Numéro]],TableauCadre[],6,0),"")</f>
        <v/>
      </c>
      <c r="X687" s="28" t="str">
        <f>IFERROR(VLOOKUP(Tableau5[[#This Row],[Numéro]],TableauCadre[],7,0),"")</f>
        <v/>
      </c>
    </row>
    <row r="688" spans="1:24" x14ac:dyDescent="0.25">
      <c r="A688" s="1" t="str">
        <f>IF(double!T574=0,"",double!T574)</f>
        <v>102811 H</v>
      </c>
      <c r="B688" s="1" t="str">
        <f>IF(Tableau5[[#This Row],[Numéro]]="","",double!U574)</f>
        <v>JOLIAT SEBASTIEN</v>
      </c>
      <c r="C688" s="23" t="str">
        <f>double!V574</f>
        <v>11033 – BILLARD CLUB AUDUN VILLERUPT</v>
      </c>
      <c r="D688" s="27" t="str">
        <f>IFERROR(VLOOKUP(Tableau5[[#This Row],[Numéro]],TableauLibre[],3,0),"")</f>
        <v>R3</v>
      </c>
      <c r="E688" s="1">
        <f>IFERROR(VLOOKUP(Tableau5[[#This Row],[Numéro]],TableauLibre[],4,0),"")</f>
        <v>1</v>
      </c>
      <c r="F688" s="1">
        <f>IFERROR(VLOOKUP(Tableau5[[#This Row],[Numéro]],TableauLibre[],5,0),"")</f>
        <v>1.47</v>
      </c>
      <c r="G688" s="1">
        <f>IFERROR(VLOOKUP(Tableau5[[#This Row],[Numéro]],TableauLibre[],6,0),"")</f>
        <v>1.17</v>
      </c>
      <c r="H688" s="28">
        <f>IFERROR(VLOOKUP(Tableau5[[#This Row],[Numéro]],TableauLibre[],7,0),"")</f>
        <v>2017</v>
      </c>
      <c r="I688" s="27" t="str">
        <f>IFERROR(VLOOKUP(Tableau5[[#This Row],[Numéro]],TableauBande[],3,0),"")</f>
        <v/>
      </c>
      <c r="J688" s="1" t="str">
        <f>IFERROR(VLOOKUP(Tableau5[[#This Row],[Numéro]],TableauBande[],4,0),"")</f>
        <v/>
      </c>
      <c r="K688" s="1" t="str">
        <f>IFERROR(VLOOKUP(Tableau5[[#This Row],[Numéro]],TableauBande[],5,0),"")</f>
        <v/>
      </c>
      <c r="L688" s="1" t="str">
        <f>IFERROR(VLOOKUP(Tableau5[[#This Row],[Numéro]],TableauBande[],6,0),"")</f>
        <v/>
      </c>
      <c r="M688" s="28" t="str">
        <f>IFERROR(VLOOKUP(Tableau5[[#This Row],[Numéro]],TableauBande[],7,0),"")</f>
        <v/>
      </c>
      <c r="N688" s="1" t="str">
        <f>IFERROR(VLOOKUP(Tableau5[[#This Row],[Numéro]],Tableau3Bandes[],3,0),"")</f>
        <v/>
      </c>
      <c r="O688" s="1" t="str">
        <f>IFERROR(VLOOKUP(Tableau5[[#This Row],[Numéro]],Tableau3Bandes[],4,0),"")</f>
        <v/>
      </c>
      <c r="P688" s="1" t="str">
        <f>IFERROR(VLOOKUP(Tableau5[[#This Row],[Numéro]],Tableau3Bandes[],5,0),"")</f>
        <v/>
      </c>
      <c r="Q688" s="1" t="str">
        <f>IFERROR(VLOOKUP(Tableau5[[#This Row],[Numéro]],Tableau3Bandes[],6,0),"")</f>
        <v/>
      </c>
      <c r="R688" s="1" t="str">
        <f>IFERROR(VLOOKUP(Tableau5[[#This Row],[Numéro]],Tableau3Bandes[],7,0),"")</f>
        <v/>
      </c>
      <c r="S688" s="28" t="str">
        <f>IFERROR(VLOOKUP(Tableau5[[#This Row],[Numéro]],TableauClass2025[],3,0),"")</f>
        <v/>
      </c>
      <c r="T688" s="27" t="str">
        <f>IFERROR(VLOOKUP(Tableau5[[#This Row],[Numéro]],TableauCadre[],3,0),"")</f>
        <v/>
      </c>
      <c r="U688" s="1" t="str">
        <f>IFERROR(VLOOKUP(Tableau5[[#This Row],[Numéro]],TableauCadre[],4,0),"")</f>
        <v/>
      </c>
      <c r="V688" s="1" t="str">
        <f>IFERROR(VLOOKUP(Tableau5[[#This Row],[Numéro]],TableauCadre[],5,0),"")</f>
        <v/>
      </c>
      <c r="W688" s="1" t="str">
        <f>IFERROR(VLOOKUP(Tableau5[[#This Row],[Numéro]],TableauCadre[],6,0),"")</f>
        <v/>
      </c>
      <c r="X688" s="28" t="str">
        <f>IFERROR(VLOOKUP(Tableau5[[#This Row],[Numéro]],TableauCadre[],7,0),"")</f>
        <v/>
      </c>
    </row>
    <row r="689" spans="1:24" hidden="1" x14ac:dyDescent="0.25">
      <c r="A689" s="1" t="str">
        <f>IF(double!T686=0,"",double!T686)</f>
        <v>176392 F</v>
      </c>
      <c r="B689" s="1" t="str">
        <f>IF(Tableau5[[#This Row],[Numéro]]="","",double!U686)</f>
        <v>LEIBER OCEANE</v>
      </c>
      <c r="C689" s="23" t="str">
        <f>double!V686</f>
        <v>11027 – ASS. SPORT. LAXOVIENNE DE BILLARD</v>
      </c>
      <c r="D689" s="27" t="str">
        <f>IFERROR(VLOOKUP(Tableau5[[#This Row],[Numéro]],TableauLibre[],3,0),"")</f>
        <v xml:space="preserve">R4 </v>
      </c>
      <c r="E689" s="1">
        <f>IFERROR(VLOOKUP(Tableau5[[#This Row],[Numéro]],TableauLibre[],4,0),"")</f>
        <v>1</v>
      </c>
      <c r="F689" s="1">
        <f>IFERROR(VLOOKUP(Tableau5[[#This Row],[Numéro]],TableauLibre[],5,0),"")</f>
        <v>0.45</v>
      </c>
      <c r="G689" s="1">
        <f>IFERROR(VLOOKUP(Tableau5[[#This Row],[Numéro]],TableauLibre[],6,0),"")</f>
        <v>0.36</v>
      </c>
      <c r="H689" s="28">
        <f>IFERROR(VLOOKUP(Tableau5[[#This Row],[Numéro]],TableauLibre[],7,0),"")</f>
        <v>2025</v>
      </c>
      <c r="I689" s="27" t="str">
        <f>IFERROR(VLOOKUP(Tableau5[[#This Row],[Numéro]],TableauBande[],3,0),"")</f>
        <v/>
      </c>
      <c r="J689" s="1" t="str">
        <f>IFERROR(VLOOKUP(Tableau5[[#This Row],[Numéro]],TableauBande[],4,0),"")</f>
        <v/>
      </c>
      <c r="K689" s="1" t="str">
        <f>IFERROR(VLOOKUP(Tableau5[[#This Row],[Numéro]],TableauBande[],5,0),"")</f>
        <v/>
      </c>
      <c r="L689" s="1" t="str">
        <f>IFERROR(VLOOKUP(Tableau5[[#This Row],[Numéro]],TableauBande[],6,0),"")</f>
        <v/>
      </c>
      <c r="M689" s="28" t="str">
        <f>IFERROR(VLOOKUP(Tableau5[[#This Row],[Numéro]],TableauBande[],7,0),"")</f>
        <v/>
      </c>
      <c r="N689" s="1" t="str">
        <f>IFERROR(VLOOKUP(Tableau5[[#This Row],[Numéro]],Tableau3Bandes[],3,0),"")</f>
        <v/>
      </c>
      <c r="O689" s="1" t="str">
        <f>IFERROR(VLOOKUP(Tableau5[[#This Row],[Numéro]],Tableau3Bandes[],4,0),"")</f>
        <v/>
      </c>
      <c r="P689" s="1" t="str">
        <f>IFERROR(VLOOKUP(Tableau5[[#This Row],[Numéro]],Tableau3Bandes[],5,0),"")</f>
        <v/>
      </c>
      <c r="Q689" s="1" t="str">
        <f>IFERROR(VLOOKUP(Tableau5[[#This Row],[Numéro]],Tableau3Bandes[],6,0),"")</f>
        <v/>
      </c>
      <c r="R689" s="1" t="str">
        <f>IFERROR(VLOOKUP(Tableau5[[#This Row],[Numéro]],Tableau3Bandes[],7,0),"")</f>
        <v/>
      </c>
      <c r="S689" s="28" t="str">
        <f>IFERROR(VLOOKUP(Tableau5[[#This Row],[Numéro]],TableauClass2025[],3,0),"")</f>
        <v/>
      </c>
      <c r="T689" s="27" t="str">
        <f>IFERROR(VLOOKUP(Tableau5[[#This Row],[Numéro]],TableauCadre[],3,0),"")</f>
        <v/>
      </c>
      <c r="U689" s="1" t="str">
        <f>IFERROR(VLOOKUP(Tableau5[[#This Row],[Numéro]],TableauCadre[],4,0),"")</f>
        <v/>
      </c>
      <c r="V689" s="1" t="str">
        <f>IFERROR(VLOOKUP(Tableau5[[#This Row],[Numéro]],TableauCadre[],5,0),"")</f>
        <v/>
      </c>
      <c r="W689" s="1" t="str">
        <f>IFERROR(VLOOKUP(Tableau5[[#This Row],[Numéro]],TableauCadre[],6,0),"")</f>
        <v/>
      </c>
      <c r="X689" s="28" t="str">
        <f>IFERROR(VLOOKUP(Tableau5[[#This Row],[Numéro]],TableauCadre[],7,0),"")</f>
        <v/>
      </c>
    </row>
    <row r="690" spans="1:24" x14ac:dyDescent="0.25">
      <c r="A690" s="1" t="str">
        <f>IF(double!T593=0,"",double!T593)</f>
        <v>104574 C</v>
      </c>
      <c r="B690" s="1" t="str">
        <f>IF(Tableau5[[#This Row],[Numéro]]="","",double!U593)</f>
        <v>KAISER GUILLAUME</v>
      </c>
      <c r="C690" s="23" t="str">
        <f>double!V593</f>
        <v>11007 – BILLARD CLUB KNUTANGE</v>
      </c>
      <c r="D690" s="27" t="str">
        <f>IFERROR(VLOOKUP(Tableau5[[#This Row],[Numéro]],TableauLibre[],3,0),"")</f>
        <v>R3</v>
      </c>
      <c r="E690" s="1">
        <f>IFERROR(VLOOKUP(Tableau5[[#This Row],[Numéro]],TableauLibre[],4,0),"")</f>
        <v>1</v>
      </c>
      <c r="F690" s="1">
        <f>IFERROR(VLOOKUP(Tableau5[[#This Row],[Numéro]],TableauLibre[],5,0),"")</f>
        <v>1.69</v>
      </c>
      <c r="G690" s="1">
        <f>IFERROR(VLOOKUP(Tableau5[[#This Row],[Numéro]],TableauLibre[],6,0),"")</f>
        <v>1.35</v>
      </c>
      <c r="H690" s="28">
        <f>IFERROR(VLOOKUP(Tableau5[[#This Row],[Numéro]],TableauLibre[],7,0),"")</f>
        <v>2017</v>
      </c>
      <c r="I690" s="27" t="str">
        <f>IFERROR(VLOOKUP(Tableau5[[#This Row],[Numéro]],TableauBande[],3,0),"")</f>
        <v>R2</v>
      </c>
      <c r="J690" s="1">
        <f>IFERROR(VLOOKUP(Tableau5[[#This Row],[Numéro]],TableauBande[],4,0),"")</f>
        <v>1</v>
      </c>
      <c r="K690" s="1">
        <f>IFERROR(VLOOKUP(Tableau5[[#This Row],[Numéro]],TableauBande[],5,0),"")</f>
        <v>0.86</v>
      </c>
      <c r="L690" s="1">
        <f>IFERROR(VLOOKUP(Tableau5[[#This Row],[Numéro]],TableauBande[],6,0),"")</f>
        <v>0.77</v>
      </c>
      <c r="M690" s="28">
        <f>IFERROR(VLOOKUP(Tableau5[[#This Row],[Numéro]],TableauBande[],7,0),"")</f>
        <v>2015</v>
      </c>
      <c r="N690" s="1" t="str">
        <f>IFERROR(VLOOKUP(Tableau5[[#This Row],[Numéro]],Tableau3Bandes[],3,0),"")</f>
        <v xml:space="preserve">R1 </v>
      </c>
      <c r="O690" s="1">
        <f>IFERROR(VLOOKUP(Tableau5[[#This Row],[Numéro]],Tableau3Bandes[],4,0),"")</f>
        <v>1</v>
      </c>
      <c r="P690" s="1">
        <f>IFERROR(VLOOKUP(Tableau5[[#This Row],[Numéro]],Tableau3Bandes[],5,0),"")</f>
        <v>0.33300000000000002</v>
      </c>
      <c r="Q690" s="1">
        <f>IFERROR(VLOOKUP(Tableau5[[#This Row],[Numéro]],Tableau3Bandes[],6,0),"")</f>
        <v>0.28599999999999998</v>
      </c>
      <c r="R690" s="1">
        <f>IFERROR(VLOOKUP(Tableau5[[#This Row],[Numéro]],Tableau3Bandes[],7,0),"")</f>
        <v>2018</v>
      </c>
      <c r="S690" s="28" t="str">
        <f>IFERROR(VLOOKUP(Tableau5[[#This Row],[Numéro]],TableauClass2025[],3,0),"")</f>
        <v/>
      </c>
      <c r="T690" s="27" t="str">
        <f>IFERROR(VLOOKUP(Tableau5[[#This Row],[Numéro]],TableauCadre[],3,0),"")</f>
        <v/>
      </c>
      <c r="U690" s="1" t="str">
        <f>IFERROR(VLOOKUP(Tableau5[[#This Row],[Numéro]],TableauCadre[],4,0),"")</f>
        <v/>
      </c>
      <c r="V690" s="1" t="str">
        <f>IFERROR(VLOOKUP(Tableau5[[#This Row],[Numéro]],TableauCadre[],5,0),"")</f>
        <v/>
      </c>
      <c r="W690" s="1" t="str">
        <f>IFERROR(VLOOKUP(Tableau5[[#This Row],[Numéro]],TableauCadre[],6,0),"")</f>
        <v/>
      </c>
      <c r="X690" s="28" t="str">
        <f>IFERROR(VLOOKUP(Tableau5[[#This Row],[Numéro]],TableauCadre[],7,0),"")</f>
        <v/>
      </c>
    </row>
    <row r="691" spans="1:24" hidden="1" x14ac:dyDescent="0.25">
      <c r="A691" s="1" t="str">
        <f>IF(double!T688=0,"",double!T688)</f>
        <v>170360 Z</v>
      </c>
      <c r="B691" s="1" t="str">
        <f>IF(Tableau5[[#This Row],[Numéro]]="","",double!U688)</f>
        <v>LELARGE JEAN FRANCOIS</v>
      </c>
      <c r="C691" s="23" t="str">
        <f>double!V688</f>
        <v>05047 – BILLARD CLUB SEZANNAIS</v>
      </c>
      <c r="D691" s="27" t="str">
        <f>IFERROR(VLOOKUP(Tableau5[[#This Row],[Numéro]],TableauLibre[],3,0),"")</f>
        <v>R4</v>
      </c>
      <c r="E691" s="1">
        <f>IFERROR(VLOOKUP(Tableau5[[#This Row],[Numéro]],TableauLibre[],4,0),"")</f>
        <v>1</v>
      </c>
      <c r="F691" s="1">
        <f>IFERROR(VLOOKUP(Tableau5[[#This Row],[Numéro]],TableauLibre[],5,0),"")</f>
        <v>0.45</v>
      </c>
      <c r="G691" s="1">
        <f>IFERROR(VLOOKUP(Tableau5[[#This Row],[Numéro]],TableauLibre[],6,0),"")</f>
        <v>0.36</v>
      </c>
      <c r="H691" s="28">
        <f>IFERROR(VLOOKUP(Tableau5[[#This Row],[Numéro]],TableauLibre[],7,0),"")</f>
        <v>2023</v>
      </c>
      <c r="I691" s="27" t="str">
        <f>IFERROR(VLOOKUP(Tableau5[[#This Row],[Numéro]],TableauBande[],3,0),"")</f>
        <v/>
      </c>
      <c r="J691" s="1" t="str">
        <f>IFERROR(VLOOKUP(Tableau5[[#This Row],[Numéro]],TableauBande[],4,0),"")</f>
        <v/>
      </c>
      <c r="K691" s="1" t="str">
        <f>IFERROR(VLOOKUP(Tableau5[[#This Row],[Numéro]],TableauBande[],5,0),"")</f>
        <v/>
      </c>
      <c r="L691" s="1" t="str">
        <f>IFERROR(VLOOKUP(Tableau5[[#This Row],[Numéro]],TableauBande[],6,0),"")</f>
        <v/>
      </c>
      <c r="M691" s="28" t="str">
        <f>IFERROR(VLOOKUP(Tableau5[[#This Row],[Numéro]],TableauBande[],7,0),"")</f>
        <v/>
      </c>
      <c r="N691" s="1" t="str">
        <f>IFERROR(VLOOKUP(Tableau5[[#This Row],[Numéro]],Tableau3Bandes[],3,0),"")</f>
        <v/>
      </c>
      <c r="O691" s="1" t="str">
        <f>IFERROR(VLOOKUP(Tableau5[[#This Row],[Numéro]],Tableau3Bandes[],4,0),"")</f>
        <v/>
      </c>
      <c r="P691" s="1" t="str">
        <f>IFERROR(VLOOKUP(Tableau5[[#This Row],[Numéro]],Tableau3Bandes[],5,0),"")</f>
        <v/>
      </c>
      <c r="Q691" s="1" t="str">
        <f>IFERROR(VLOOKUP(Tableau5[[#This Row],[Numéro]],Tableau3Bandes[],6,0),"")</f>
        <v/>
      </c>
      <c r="R691" s="1" t="str">
        <f>IFERROR(VLOOKUP(Tableau5[[#This Row],[Numéro]],Tableau3Bandes[],7,0),"")</f>
        <v/>
      </c>
      <c r="S691" s="28" t="str">
        <f>IFERROR(VLOOKUP(Tableau5[[#This Row],[Numéro]],TableauClass2025[],3,0),"")</f>
        <v/>
      </c>
      <c r="T691" s="27" t="str">
        <f>IFERROR(VLOOKUP(Tableau5[[#This Row],[Numéro]],TableauCadre[],3,0),"")</f>
        <v/>
      </c>
      <c r="U691" s="1" t="str">
        <f>IFERROR(VLOOKUP(Tableau5[[#This Row],[Numéro]],TableauCadre[],4,0),"")</f>
        <v/>
      </c>
      <c r="V691" s="1" t="str">
        <f>IFERROR(VLOOKUP(Tableau5[[#This Row],[Numéro]],TableauCadre[],5,0),"")</f>
        <v/>
      </c>
      <c r="W691" s="1" t="str">
        <f>IFERROR(VLOOKUP(Tableau5[[#This Row],[Numéro]],TableauCadre[],6,0),"")</f>
        <v/>
      </c>
      <c r="X691" s="28" t="str">
        <f>IFERROR(VLOOKUP(Tableau5[[#This Row],[Numéro]],TableauCadre[],7,0),"")</f>
        <v/>
      </c>
    </row>
    <row r="692" spans="1:24" hidden="1" x14ac:dyDescent="0.25">
      <c r="A692" s="1" t="str">
        <f>IF(double!T689=0,"",double!T689)</f>
        <v>117091 N</v>
      </c>
      <c r="B692" s="1" t="str">
        <f>IF(Tableau5[[#This Row],[Numéro]]="","",double!U689)</f>
        <v>LELIEVRE DANIEL</v>
      </c>
      <c r="C692" s="23" t="str">
        <f>double!V689</f>
        <v>05042 – ACAD.CHALONNAISE DE BILLARD</v>
      </c>
      <c r="D692" s="27" t="str">
        <f>IFERROR(VLOOKUP(Tableau5[[#This Row],[Numéro]],TableauLibre[],3,0),"")</f>
        <v>R3</v>
      </c>
      <c r="E692" s="1">
        <f>IFERROR(VLOOKUP(Tableau5[[#This Row],[Numéro]],TableauLibre[],4,0),"")</f>
        <v>1</v>
      </c>
      <c r="F692" s="1">
        <f>IFERROR(VLOOKUP(Tableau5[[#This Row],[Numéro]],TableauLibre[],5,0),"")</f>
        <v>1.59</v>
      </c>
      <c r="G692" s="1">
        <f>IFERROR(VLOOKUP(Tableau5[[#This Row],[Numéro]],TableauLibre[],6,0),"")</f>
        <v>1.27</v>
      </c>
      <c r="H692" s="28">
        <f>IFERROR(VLOOKUP(Tableau5[[#This Row],[Numéro]],TableauLibre[],7,0),"")</f>
        <v>2018</v>
      </c>
      <c r="I692" s="27" t="str">
        <f>IFERROR(VLOOKUP(Tableau5[[#This Row],[Numéro]],TableauBande[],3,0),"")</f>
        <v>R2</v>
      </c>
      <c r="J692" s="1">
        <f>IFERROR(VLOOKUP(Tableau5[[#This Row],[Numéro]],TableauBande[],4,0),"")</f>
        <v>1</v>
      </c>
      <c r="K692" s="1">
        <f>IFERROR(VLOOKUP(Tableau5[[#This Row],[Numéro]],TableauBande[],5,0),"")</f>
        <v>0.94</v>
      </c>
      <c r="L692" s="1">
        <f>IFERROR(VLOOKUP(Tableau5[[#This Row],[Numéro]],TableauBande[],6,0),"")</f>
        <v>0.84</v>
      </c>
      <c r="M692" s="28">
        <f>IFERROR(VLOOKUP(Tableau5[[#This Row],[Numéro]],TableauBande[],7,0),"")</f>
        <v>2020</v>
      </c>
      <c r="N692" s="1" t="str">
        <f>IFERROR(VLOOKUP(Tableau5[[#This Row],[Numéro]],Tableau3Bandes[],3,0),"")</f>
        <v/>
      </c>
      <c r="O692" s="1" t="str">
        <f>IFERROR(VLOOKUP(Tableau5[[#This Row],[Numéro]],Tableau3Bandes[],4,0),"")</f>
        <v/>
      </c>
      <c r="P692" s="1" t="str">
        <f>IFERROR(VLOOKUP(Tableau5[[#This Row],[Numéro]],Tableau3Bandes[],5,0),"")</f>
        <v/>
      </c>
      <c r="Q692" s="1" t="str">
        <f>IFERROR(VLOOKUP(Tableau5[[#This Row],[Numéro]],Tableau3Bandes[],6,0),"")</f>
        <v/>
      </c>
      <c r="R692" s="1" t="str">
        <f>IFERROR(VLOOKUP(Tableau5[[#This Row],[Numéro]],Tableau3Bandes[],7,0),"")</f>
        <v/>
      </c>
      <c r="S692" s="28" t="str">
        <f>IFERROR(VLOOKUP(Tableau5[[#This Row],[Numéro]],TableauClass2025[],3,0),"")</f>
        <v/>
      </c>
      <c r="T692" s="27" t="str">
        <f>IFERROR(VLOOKUP(Tableau5[[#This Row],[Numéro]],TableauCadre[],3,0),"")</f>
        <v/>
      </c>
      <c r="U692" s="1" t="str">
        <f>IFERROR(VLOOKUP(Tableau5[[#This Row],[Numéro]],TableauCadre[],4,0),"")</f>
        <v/>
      </c>
      <c r="V692" s="1" t="str">
        <f>IFERROR(VLOOKUP(Tableau5[[#This Row],[Numéro]],TableauCadre[],5,0),"")</f>
        <v/>
      </c>
      <c r="W692" s="1" t="str">
        <f>IFERROR(VLOOKUP(Tableau5[[#This Row],[Numéro]],TableauCadre[],6,0),"")</f>
        <v/>
      </c>
      <c r="X692" s="28" t="str">
        <f>IFERROR(VLOOKUP(Tableau5[[#This Row],[Numéro]],TableauCadre[],7,0),"")</f>
        <v/>
      </c>
    </row>
    <row r="693" spans="1:24" x14ac:dyDescent="0.25">
      <c r="A693" s="1" t="str">
        <f>IF(double!T594=0,"",double!T594)</f>
        <v>113368 I</v>
      </c>
      <c r="B693" s="1" t="str">
        <f>IF(Tableau5[[#This Row],[Numéro]]="","",double!U594)</f>
        <v>KARCHER ANDRE</v>
      </c>
      <c r="C693" s="23" t="str">
        <f>double!V594</f>
        <v>11062 – CERCLE DE BILLARD FRANCAIS ST AVOLD</v>
      </c>
      <c r="D693" s="27" t="str">
        <f>IFERROR(VLOOKUP(Tableau5[[#This Row],[Numéro]],TableauLibre[],3,0),"")</f>
        <v>R2</v>
      </c>
      <c r="E693" s="1">
        <f>IFERROR(VLOOKUP(Tableau5[[#This Row],[Numéro]],TableauLibre[],4,0),"")</f>
        <v>1</v>
      </c>
      <c r="F693" s="1">
        <f>IFERROR(VLOOKUP(Tableau5[[#This Row],[Numéro]],TableauLibre[],5,0),"")</f>
        <v>3.18</v>
      </c>
      <c r="G693" s="1">
        <f>IFERROR(VLOOKUP(Tableau5[[#This Row],[Numéro]],TableauLibre[],6,0),"")</f>
        <v>2.54</v>
      </c>
      <c r="H693" s="28">
        <f>IFERROR(VLOOKUP(Tableau5[[#This Row],[Numéro]],TableauLibre[],7,0),"")</f>
        <v>2020</v>
      </c>
      <c r="I693" s="27" t="str">
        <f>IFERROR(VLOOKUP(Tableau5[[#This Row],[Numéro]],TableauBande[],3,0),"")</f>
        <v xml:space="preserve">R1 </v>
      </c>
      <c r="J693" s="1">
        <f>IFERROR(VLOOKUP(Tableau5[[#This Row],[Numéro]],TableauBande[],4,0),"")</f>
        <v>1</v>
      </c>
      <c r="K693" s="1">
        <f>IFERROR(VLOOKUP(Tableau5[[#This Row],[Numéro]],TableauBande[],5,0),"")</f>
        <v>1.47</v>
      </c>
      <c r="L693" s="1">
        <f>IFERROR(VLOOKUP(Tableau5[[#This Row],[Numéro]],TableauBande[],6,0),"")</f>
        <v>1.31</v>
      </c>
      <c r="M693" s="28">
        <f>IFERROR(VLOOKUP(Tableau5[[#This Row],[Numéro]],TableauBande[],7,0),"")</f>
        <v>2020</v>
      </c>
      <c r="N693" s="1" t="str">
        <f>IFERROR(VLOOKUP(Tableau5[[#This Row],[Numéro]],Tableau3Bandes[],3,0),"")</f>
        <v xml:space="preserve">R1 </v>
      </c>
      <c r="O693" s="1">
        <f>IFERROR(VLOOKUP(Tableau5[[#This Row],[Numéro]],Tableau3Bandes[],4,0),"")</f>
        <v>1</v>
      </c>
      <c r="P693" s="1">
        <f>IFERROR(VLOOKUP(Tableau5[[#This Row],[Numéro]],Tableau3Bandes[],5,0),"")</f>
        <v>0.33300000000000002</v>
      </c>
      <c r="Q693" s="1">
        <f>IFERROR(VLOOKUP(Tableau5[[#This Row],[Numéro]],Tableau3Bandes[],6,0),"")</f>
        <v>0.28599999999999998</v>
      </c>
      <c r="R693" s="1">
        <f>IFERROR(VLOOKUP(Tableau5[[#This Row],[Numéro]],Tableau3Bandes[],7,0),"")</f>
        <v>2016</v>
      </c>
      <c r="S693" s="28" t="str">
        <f>IFERROR(VLOOKUP(Tableau5[[#This Row],[Numéro]],TableauClass2025[],3,0),"")</f>
        <v/>
      </c>
      <c r="T693" s="27" t="str">
        <f>IFERROR(VLOOKUP(Tableau5[[#This Row],[Numéro]],TableauCadre[],3,0),"")</f>
        <v>R1</v>
      </c>
      <c r="U693" s="1">
        <f>IFERROR(VLOOKUP(Tableau5[[#This Row],[Numéro]],TableauCadre[],4,0),"")</f>
        <v>1</v>
      </c>
      <c r="V693" s="1">
        <f>IFERROR(VLOOKUP(Tableau5[[#This Row],[Numéro]],TableauCadre[],5,0),"")</f>
        <v>2.71</v>
      </c>
      <c r="W693" s="1">
        <f>IFERROR(VLOOKUP(Tableau5[[#This Row],[Numéro]],TableauCadre[],6,0),"")</f>
        <v>2.17</v>
      </c>
      <c r="X693" s="28">
        <f>IFERROR(VLOOKUP(Tableau5[[#This Row],[Numéro]],TableauCadre[],7,0),"")</f>
        <v>2020</v>
      </c>
    </row>
    <row r="694" spans="1:24" hidden="1" x14ac:dyDescent="0.25">
      <c r="A694" s="1" t="str">
        <f>IF(double!T691=0,"",double!T691)</f>
        <v>011964 E</v>
      </c>
      <c r="B694" s="1" t="str">
        <f>IF(Tableau5[[#This Row],[Numéro]]="","",double!U691)</f>
        <v>LENGRAND BRYAN</v>
      </c>
      <c r="C694" s="23" t="str">
        <f>double!V691</f>
        <v>05041 – BILLARD CLUB DE GRAUVES</v>
      </c>
      <c r="D694" s="27" t="str">
        <f>IFERROR(VLOOKUP(Tableau5[[#This Row],[Numéro]],TableauLibre[],3,0),"")</f>
        <v>N3</v>
      </c>
      <c r="E694" s="1">
        <f>IFERROR(VLOOKUP(Tableau5[[#This Row],[Numéro]],TableauLibre[],4,0),"")</f>
        <v>1</v>
      </c>
      <c r="F694" s="1">
        <f>IFERROR(VLOOKUP(Tableau5[[#This Row],[Numéro]],TableauLibre[],5,0),"")</f>
        <v>11.78</v>
      </c>
      <c r="G694" s="1">
        <f>IFERROR(VLOOKUP(Tableau5[[#This Row],[Numéro]],TableauLibre[],6,0),"")</f>
        <v>9.42</v>
      </c>
      <c r="H694" s="28">
        <f>IFERROR(VLOOKUP(Tableau5[[#This Row],[Numéro]],TableauLibre[],7,0),"")</f>
        <v>2012</v>
      </c>
      <c r="I694" s="27" t="str">
        <f>IFERROR(VLOOKUP(Tableau5[[#This Row],[Numéro]],TableauBande[],3,0),"")</f>
        <v xml:space="preserve">N2 </v>
      </c>
      <c r="J694" s="1">
        <f>IFERROR(VLOOKUP(Tableau5[[#This Row],[Numéro]],TableauBande[],4,0),"")</f>
        <v>1</v>
      </c>
      <c r="K694" s="1" t="str">
        <f>IFERROR(VLOOKUP(Tableau5[[#This Row],[Numéro]],TableauBande[],5,0),"")</f>
        <v>—</v>
      </c>
      <c r="L694" s="1">
        <f>IFERROR(VLOOKUP(Tableau5[[#This Row],[Numéro]],TableauBande[],6,0),"")</f>
        <v>2.61</v>
      </c>
      <c r="M694" s="28">
        <f>IFERROR(VLOOKUP(Tableau5[[#This Row],[Numéro]],TableauBande[],7,0),"")</f>
        <v>2013</v>
      </c>
      <c r="N694" s="1" t="str">
        <f>IFERROR(VLOOKUP(Tableau5[[#This Row],[Numéro]],Tableau3Bandes[],3,0),"")</f>
        <v>N2</v>
      </c>
      <c r="O694" s="1">
        <f>IFERROR(VLOOKUP(Tableau5[[#This Row],[Numéro]],Tableau3Bandes[],4,0),"")</f>
        <v>1</v>
      </c>
      <c r="P694" s="1" t="str">
        <f>IFERROR(VLOOKUP(Tableau5[[#This Row],[Numéro]],Tableau3Bandes[],5,0),"")</f>
        <v>—</v>
      </c>
      <c r="Q694" s="1">
        <f>IFERROR(VLOOKUP(Tableau5[[#This Row],[Numéro]],Tableau3Bandes[],6,0),"")</f>
        <v>0.55800000000000005</v>
      </c>
      <c r="R694" s="1">
        <f>IFERROR(VLOOKUP(Tableau5[[#This Row],[Numéro]],Tableau3Bandes[],7,0),"")</f>
        <v>2025</v>
      </c>
      <c r="S694" s="28">
        <f>IFERROR(VLOOKUP(Tableau5[[#This Row],[Numéro]],TableauClass2025[],3,0),"")</f>
        <v>557</v>
      </c>
      <c r="T694" s="27" t="str">
        <f>IFERROR(VLOOKUP(Tableau5[[#This Row],[Numéro]],TableauCadre[],3,0),"")</f>
        <v xml:space="preserve">N3 </v>
      </c>
      <c r="U694" s="1">
        <f>IFERROR(VLOOKUP(Tableau5[[#This Row],[Numéro]],TableauCadre[],4,0),"")</f>
        <v>1</v>
      </c>
      <c r="V694" s="1">
        <f>IFERROR(VLOOKUP(Tableau5[[#This Row],[Numéro]],TableauCadre[],5,0),"")</f>
        <v>6.68</v>
      </c>
      <c r="W694" s="1">
        <f>IFERROR(VLOOKUP(Tableau5[[#This Row],[Numéro]],TableauCadre[],6,0),"")</f>
        <v>5.34</v>
      </c>
      <c r="X694" s="28">
        <f>IFERROR(VLOOKUP(Tableau5[[#This Row],[Numéro]],TableauCadre[],7,0),"")</f>
        <v>2015</v>
      </c>
    </row>
    <row r="695" spans="1:24" hidden="1" x14ac:dyDescent="0.25">
      <c r="A695" s="1" t="str">
        <f>IF(double!T692=0,"",double!T692)</f>
        <v>111714 S</v>
      </c>
      <c r="B695" s="1" t="str">
        <f>IF(Tableau5[[#This Row],[Numéro]]="","",double!U692)</f>
        <v>LENOIR JEAN PAUL</v>
      </c>
      <c r="C695" s="23" t="str">
        <f>double!V692</f>
        <v>05023 – BILLARD CLUB NOGENTAIS</v>
      </c>
      <c r="D695" s="27" t="str">
        <f>IFERROR(VLOOKUP(Tableau5[[#This Row],[Numéro]],TableauLibre[],3,0),"")</f>
        <v>R3</v>
      </c>
      <c r="E695" s="1">
        <f>IFERROR(VLOOKUP(Tableau5[[#This Row],[Numéro]],TableauLibre[],4,0),"")</f>
        <v>1</v>
      </c>
      <c r="F695" s="1">
        <f>IFERROR(VLOOKUP(Tableau5[[#This Row],[Numéro]],TableauLibre[],5,0),"")</f>
        <v>1.51</v>
      </c>
      <c r="G695" s="1">
        <f>IFERROR(VLOOKUP(Tableau5[[#This Row],[Numéro]],TableauLibre[],6,0),"")</f>
        <v>1.21</v>
      </c>
      <c r="H695" s="28">
        <f>IFERROR(VLOOKUP(Tableau5[[#This Row],[Numéro]],TableauLibre[],7,0),"")</f>
        <v>2023</v>
      </c>
      <c r="I695" s="27" t="str">
        <f>IFERROR(VLOOKUP(Tableau5[[#This Row],[Numéro]],TableauBande[],3,0),"")</f>
        <v xml:space="preserve">R2 </v>
      </c>
      <c r="J695" s="1">
        <f>IFERROR(VLOOKUP(Tableau5[[#This Row],[Numéro]],TableauBande[],4,0),"")</f>
        <v>1</v>
      </c>
      <c r="K695" s="1">
        <f>IFERROR(VLOOKUP(Tableau5[[#This Row],[Numéro]],TableauBande[],5,0),"")</f>
        <v>0.81</v>
      </c>
      <c r="L695" s="1">
        <f>IFERROR(VLOOKUP(Tableau5[[#This Row],[Numéro]],TableauBande[],6,0),"")</f>
        <v>0.72</v>
      </c>
      <c r="M695" s="28">
        <f>IFERROR(VLOOKUP(Tableau5[[#This Row],[Numéro]],TableauBande[],7,0),"")</f>
        <v>2023</v>
      </c>
      <c r="N695" s="1" t="str">
        <f>IFERROR(VLOOKUP(Tableau5[[#This Row],[Numéro]],Tableau3Bandes[],3,0),"")</f>
        <v/>
      </c>
      <c r="O695" s="1" t="str">
        <f>IFERROR(VLOOKUP(Tableau5[[#This Row],[Numéro]],Tableau3Bandes[],4,0),"")</f>
        <v/>
      </c>
      <c r="P695" s="1" t="str">
        <f>IFERROR(VLOOKUP(Tableau5[[#This Row],[Numéro]],Tableau3Bandes[],5,0),"")</f>
        <v/>
      </c>
      <c r="Q695" s="1" t="str">
        <f>IFERROR(VLOOKUP(Tableau5[[#This Row],[Numéro]],Tableau3Bandes[],6,0),"")</f>
        <v/>
      </c>
      <c r="R695" s="1" t="str">
        <f>IFERROR(VLOOKUP(Tableau5[[#This Row],[Numéro]],Tableau3Bandes[],7,0),"")</f>
        <v/>
      </c>
      <c r="S695" s="28" t="str">
        <f>IFERROR(VLOOKUP(Tableau5[[#This Row],[Numéro]],TableauClass2025[],3,0),"")</f>
        <v/>
      </c>
      <c r="T695" s="27" t="str">
        <f>IFERROR(VLOOKUP(Tableau5[[#This Row],[Numéro]],TableauCadre[],3,0),"")</f>
        <v/>
      </c>
      <c r="U695" s="1" t="str">
        <f>IFERROR(VLOOKUP(Tableau5[[#This Row],[Numéro]],TableauCadre[],4,0),"")</f>
        <v/>
      </c>
      <c r="V695" s="1" t="str">
        <f>IFERROR(VLOOKUP(Tableau5[[#This Row],[Numéro]],TableauCadre[],5,0),"")</f>
        <v/>
      </c>
      <c r="W695" s="1" t="str">
        <f>IFERROR(VLOOKUP(Tableau5[[#This Row],[Numéro]],TableauCadre[],6,0),"")</f>
        <v/>
      </c>
      <c r="X695" s="28" t="str">
        <f>IFERROR(VLOOKUP(Tableau5[[#This Row],[Numéro]],TableauCadre[],7,0),"")</f>
        <v/>
      </c>
    </row>
    <row r="696" spans="1:24" hidden="1" x14ac:dyDescent="0.25">
      <c r="A696" s="1" t="str">
        <f>IF(double!T693=0,"",double!T693)</f>
        <v>102801 X</v>
      </c>
      <c r="B696" s="1" t="str">
        <f>IF(Tableau5[[#This Row],[Numéro]]="","",double!U693)</f>
        <v>LEONARD MARC</v>
      </c>
      <c r="C696" s="23" t="str">
        <f>double!V693</f>
        <v>11052 – BILLARD CLUB FRIGNICOURT</v>
      </c>
      <c r="D696" s="27" t="str">
        <f>IFERROR(VLOOKUP(Tableau5[[#This Row],[Numéro]],TableauLibre[],3,0),"")</f>
        <v>R3</v>
      </c>
      <c r="E696" s="1">
        <f>IFERROR(VLOOKUP(Tableau5[[#This Row],[Numéro]],TableauLibre[],4,0),"")</f>
        <v>1</v>
      </c>
      <c r="F696" s="1">
        <f>IFERROR(VLOOKUP(Tableau5[[#This Row],[Numéro]],TableauLibre[],5,0),"")</f>
        <v>2.2599999999999998</v>
      </c>
      <c r="G696" s="1">
        <f>IFERROR(VLOOKUP(Tableau5[[#This Row],[Numéro]],TableauLibre[],6,0),"")</f>
        <v>1.8</v>
      </c>
      <c r="H696" s="28">
        <f>IFERROR(VLOOKUP(Tableau5[[#This Row],[Numéro]],TableauLibre[],7,0),"")</f>
        <v>2024</v>
      </c>
      <c r="I696" s="27" t="str">
        <f>IFERROR(VLOOKUP(Tableau5[[#This Row],[Numéro]],TableauBande[],3,0),"")</f>
        <v/>
      </c>
      <c r="J696" s="1" t="str">
        <f>IFERROR(VLOOKUP(Tableau5[[#This Row],[Numéro]],TableauBande[],4,0),"")</f>
        <v/>
      </c>
      <c r="K696" s="1" t="str">
        <f>IFERROR(VLOOKUP(Tableau5[[#This Row],[Numéro]],TableauBande[],5,0),"")</f>
        <v/>
      </c>
      <c r="L696" s="1" t="str">
        <f>IFERROR(VLOOKUP(Tableau5[[#This Row],[Numéro]],TableauBande[],6,0),"")</f>
        <v/>
      </c>
      <c r="M696" s="28" t="str">
        <f>IFERROR(VLOOKUP(Tableau5[[#This Row],[Numéro]],TableauBande[],7,0),"")</f>
        <v/>
      </c>
      <c r="N696" s="1" t="str">
        <f>IFERROR(VLOOKUP(Tableau5[[#This Row],[Numéro]],Tableau3Bandes[],3,0),"")</f>
        <v>R1</v>
      </c>
      <c r="O696" s="1">
        <f>IFERROR(VLOOKUP(Tableau5[[#This Row],[Numéro]],Tableau3Bandes[],4,0),"")</f>
        <v>1</v>
      </c>
      <c r="P696" s="1">
        <f>IFERROR(VLOOKUP(Tableau5[[#This Row],[Numéro]],Tableau3Bandes[],5,0),"")</f>
        <v>0.29699999999999999</v>
      </c>
      <c r="Q696" s="1">
        <f>IFERROR(VLOOKUP(Tableau5[[#This Row],[Numéro]],Tableau3Bandes[],6,0),"")</f>
        <v>0.25600000000000001</v>
      </c>
      <c r="R696" s="1">
        <f>IFERROR(VLOOKUP(Tableau5[[#This Row],[Numéro]],Tableau3Bandes[],7,0),"")</f>
        <v>2017</v>
      </c>
      <c r="S696" s="28" t="str">
        <f>IFERROR(VLOOKUP(Tableau5[[#This Row],[Numéro]],TableauClass2025[],3,0),"")</f>
        <v/>
      </c>
      <c r="T696" s="27" t="str">
        <f>IFERROR(VLOOKUP(Tableau5[[#This Row],[Numéro]],TableauCadre[],3,0),"")</f>
        <v/>
      </c>
      <c r="U696" s="1" t="str">
        <f>IFERROR(VLOOKUP(Tableau5[[#This Row],[Numéro]],TableauCadre[],4,0),"")</f>
        <v/>
      </c>
      <c r="V696" s="1" t="str">
        <f>IFERROR(VLOOKUP(Tableau5[[#This Row],[Numéro]],TableauCadre[],5,0),"")</f>
        <v/>
      </c>
      <c r="W696" s="1" t="str">
        <f>IFERROR(VLOOKUP(Tableau5[[#This Row],[Numéro]],TableauCadre[],6,0),"")</f>
        <v/>
      </c>
      <c r="X696" s="28" t="str">
        <f>IFERROR(VLOOKUP(Tableau5[[#This Row],[Numéro]],TableauCadre[],7,0),"")</f>
        <v/>
      </c>
    </row>
    <row r="697" spans="1:24" hidden="1" x14ac:dyDescent="0.25">
      <c r="A697" s="1" t="str">
        <f>IF(double!T694=0,"",double!T694)</f>
        <v>128641 T</v>
      </c>
      <c r="B697" s="1" t="str">
        <f>IF(Tableau5[[#This Row],[Numéro]]="","",double!U694)</f>
        <v>LERGENMULLER JEAN DANIEL</v>
      </c>
      <c r="C697" s="23" t="str">
        <f>double!V694</f>
        <v>01031 – B.C. ERSTEIN</v>
      </c>
      <c r="D697" s="27" t="str">
        <f>IFERROR(VLOOKUP(Tableau5[[#This Row],[Numéro]],TableauLibre[],3,0),"")</f>
        <v xml:space="preserve">R3 </v>
      </c>
      <c r="E697" s="1">
        <f>IFERROR(VLOOKUP(Tableau5[[#This Row],[Numéro]],TableauLibre[],4,0),"")</f>
        <v>1</v>
      </c>
      <c r="F697" s="1">
        <f>IFERROR(VLOOKUP(Tableau5[[#This Row],[Numéro]],TableauLibre[],5,0),"")</f>
        <v>2.2200000000000002</v>
      </c>
      <c r="G697" s="1">
        <f>IFERROR(VLOOKUP(Tableau5[[#This Row],[Numéro]],TableauLibre[],6,0),"")</f>
        <v>1.78</v>
      </c>
      <c r="H697" s="28">
        <f>IFERROR(VLOOKUP(Tableau5[[#This Row],[Numéro]],TableauLibre[],7,0),"")</f>
        <v>2018</v>
      </c>
      <c r="I697" s="27" t="str">
        <f>IFERROR(VLOOKUP(Tableau5[[#This Row],[Numéro]],TableauBande[],3,0),"")</f>
        <v>R1</v>
      </c>
      <c r="J697" s="1">
        <f>IFERROR(VLOOKUP(Tableau5[[#This Row],[Numéro]],TableauBande[],4,0),"")</f>
        <v>1</v>
      </c>
      <c r="K697" s="1">
        <f>IFERROR(VLOOKUP(Tableau5[[#This Row],[Numéro]],TableauBande[],5,0),"")</f>
        <v>1.28</v>
      </c>
      <c r="L697" s="1">
        <f>IFERROR(VLOOKUP(Tableau5[[#This Row],[Numéro]],TableauBande[],6,0),"")</f>
        <v>1.1399999999999999</v>
      </c>
      <c r="M697" s="28">
        <f>IFERROR(VLOOKUP(Tableau5[[#This Row],[Numéro]],TableauBande[],7,0),"")</f>
        <v>2017</v>
      </c>
      <c r="N697" s="1" t="str">
        <f>IFERROR(VLOOKUP(Tableau5[[#This Row],[Numéro]],Tableau3Bandes[],3,0),"")</f>
        <v xml:space="preserve">R1 </v>
      </c>
      <c r="O697" s="1">
        <f>IFERROR(VLOOKUP(Tableau5[[#This Row],[Numéro]],Tableau3Bandes[],4,0),"")</f>
        <v>1</v>
      </c>
      <c r="P697" s="1">
        <f>IFERROR(VLOOKUP(Tableau5[[#This Row],[Numéro]],Tableau3Bandes[],5,0),"")</f>
        <v>0.371</v>
      </c>
      <c r="Q697" s="1">
        <f>IFERROR(VLOOKUP(Tableau5[[#This Row],[Numéro]],Tableau3Bandes[],6,0),"")</f>
        <v>0.31900000000000001</v>
      </c>
      <c r="R697" s="1">
        <f>IFERROR(VLOOKUP(Tableau5[[#This Row],[Numéro]],Tableau3Bandes[],7,0),"")</f>
        <v>2016</v>
      </c>
      <c r="S697" s="28" t="str">
        <f>IFERROR(VLOOKUP(Tableau5[[#This Row],[Numéro]],TableauClass2025[],3,0),"")</f>
        <v/>
      </c>
      <c r="T697" s="27" t="str">
        <f>IFERROR(VLOOKUP(Tableau5[[#This Row],[Numéro]],TableauCadre[],3,0),"")</f>
        <v>R1</v>
      </c>
      <c r="U697" s="1">
        <f>IFERROR(VLOOKUP(Tableau5[[#This Row],[Numéro]],TableauCadre[],4,0),"")</f>
        <v>1</v>
      </c>
      <c r="V697" s="1">
        <f>IFERROR(VLOOKUP(Tableau5[[#This Row],[Numéro]],TableauCadre[],5,0),"")</f>
        <v>2.62</v>
      </c>
      <c r="W697" s="1">
        <f>IFERROR(VLOOKUP(Tableau5[[#This Row],[Numéro]],TableauCadre[],6,0),"")</f>
        <v>2.09</v>
      </c>
      <c r="X697" s="28">
        <f>IFERROR(VLOOKUP(Tableau5[[#This Row],[Numéro]],TableauCadre[],7,0),"")</f>
        <v>2017</v>
      </c>
    </row>
    <row r="698" spans="1:24" x14ac:dyDescent="0.25">
      <c r="A698" s="1" t="str">
        <f>IF(double!T606=0,"",double!T606)</f>
        <v>015096 Q</v>
      </c>
      <c r="B698" s="1" t="str">
        <f>IF(Tableau5[[#This Row],[Numéro]]="","",double!U606)</f>
        <v>KLEIN CHRISTOPHE</v>
      </c>
      <c r="C698" s="23" t="str">
        <f>double!V606</f>
        <v>11062 – CERCLE DE BILLARD FRANCAIS ST AVOLD</v>
      </c>
      <c r="D698" s="27" t="str">
        <f>IFERROR(VLOOKUP(Tableau5[[#This Row],[Numéro]],TableauLibre[],3,0),"")</f>
        <v xml:space="preserve">N2 </v>
      </c>
      <c r="E698" s="1">
        <f>IFERROR(VLOOKUP(Tableau5[[#This Row],[Numéro]],TableauLibre[],4,0),"")</f>
        <v>1</v>
      </c>
      <c r="F698" s="1" t="str">
        <f>IFERROR(VLOOKUP(Tableau5[[#This Row],[Numéro]],TableauLibre[],5,0),"")</f>
        <v>—</v>
      </c>
      <c r="G698" s="1">
        <f>IFERROR(VLOOKUP(Tableau5[[#This Row],[Numéro]],TableauLibre[],6,0),"")</f>
        <v>7.32</v>
      </c>
      <c r="H698" s="28">
        <f>IFERROR(VLOOKUP(Tableau5[[#This Row],[Numéro]],TableauLibre[],7,0),"")</f>
        <v>2025</v>
      </c>
      <c r="I698" s="27" t="str">
        <f>IFERROR(VLOOKUP(Tableau5[[#This Row],[Numéro]],TableauBande[],3,0),"")</f>
        <v/>
      </c>
      <c r="J698" s="1" t="str">
        <f>IFERROR(VLOOKUP(Tableau5[[#This Row],[Numéro]],TableauBande[],4,0),"")</f>
        <v/>
      </c>
      <c r="K698" s="1" t="str">
        <f>IFERROR(VLOOKUP(Tableau5[[#This Row],[Numéro]],TableauBande[],5,0),"")</f>
        <v/>
      </c>
      <c r="L698" s="1" t="str">
        <f>IFERROR(VLOOKUP(Tableau5[[#This Row],[Numéro]],TableauBande[],6,0),"")</f>
        <v/>
      </c>
      <c r="M698" s="28" t="str">
        <f>IFERROR(VLOOKUP(Tableau5[[#This Row],[Numéro]],TableauBande[],7,0),"")</f>
        <v/>
      </c>
      <c r="N698" s="1" t="str">
        <f>IFERROR(VLOOKUP(Tableau5[[#This Row],[Numéro]],Tableau3Bandes[],3,0),"")</f>
        <v xml:space="preserve">N3 </v>
      </c>
      <c r="O698" s="1">
        <f>IFERROR(VLOOKUP(Tableau5[[#This Row],[Numéro]],Tableau3Bandes[],4,0),"")</f>
        <v>1</v>
      </c>
      <c r="P698" s="1">
        <f>IFERROR(VLOOKUP(Tableau5[[#This Row],[Numéro]],Tableau3Bandes[],5,0),"")</f>
        <v>0.40500000000000003</v>
      </c>
      <c r="Q698" s="1">
        <f>IFERROR(VLOOKUP(Tableau5[[#This Row],[Numéro]],Tableau3Bandes[],6,0),"")</f>
        <v>0.34899999999999998</v>
      </c>
      <c r="R698" s="1">
        <f>IFERROR(VLOOKUP(Tableau5[[#This Row],[Numéro]],Tableau3Bandes[],7,0),"")</f>
        <v>2025</v>
      </c>
      <c r="S698" s="28">
        <f>IFERROR(VLOOKUP(Tableau5[[#This Row],[Numéro]],TableauClass2025[],3,0),"")</f>
        <v>334</v>
      </c>
      <c r="T698" s="27" t="str">
        <f>IFERROR(VLOOKUP(Tableau5[[#This Row],[Numéro]],TableauCadre[],3,0),"")</f>
        <v xml:space="preserve">R1 </v>
      </c>
      <c r="U698" s="1">
        <f>IFERROR(VLOOKUP(Tableau5[[#This Row],[Numéro]],TableauCadre[],4,0),"")</f>
        <v>1</v>
      </c>
      <c r="V698" s="1">
        <f>IFERROR(VLOOKUP(Tableau5[[#This Row],[Numéro]],TableauCadre[],5,0),"")</f>
        <v>3.76</v>
      </c>
      <c r="W698" s="1">
        <f>IFERROR(VLOOKUP(Tableau5[[#This Row],[Numéro]],TableauCadre[],6,0),"")</f>
        <v>3.01</v>
      </c>
      <c r="X698" s="28">
        <f>IFERROR(VLOOKUP(Tableau5[[#This Row],[Numéro]],TableauCadre[],7,0),"")</f>
        <v>2025</v>
      </c>
    </row>
    <row r="699" spans="1:24" hidden="1" x14ac:dyDescent="0.25">
      <c r="A699" s="1" t="str">
        <f>IF(double!T696=0,"",double!T696)</f>
        <v>140276 G</v>
      </c>
      <c r="B699" s="1" t="str">
        <f>IF(Tableau5[[#This Row],[Numéro]]="","",double!U696)</f>
        <v>LESAGE CEDRIC</v>
      </c>
      <c r="C699" s="23" t="str">
        <f>double!V696</f>
        <v>05040 – EPERNAY BILLARD CLUB</v>
      </c>
      <c r="D699" s="27" t="str">
        <f>IFERROR(VLOOKUP(Tableau5[[#This Row],[Numéro]],TableauLibre[],3,0),"")</f>
        <v>R4</v>
      </c>
      <c r="E699" s="1">
        <f>IFERROR(VLOOKUP(Tableau5[[#This Row],[Numéro]],TableauLibre[],4,0),"")</f>
        <v>1</v>
      </c>
      <c r="F699" s="1">
        <f>IFERROR(VLOOKUP(Tableau5[[#This Row],[Numéro]],TableauLibre[],5,0),"")</f>
        <v>0.79</v>
      </c>
      <c r="G699" s="1">
        <f>IFERROR(VLOOKUP(Tableau5[[#This Row],[Numéro]],TableauLibre[],6,0),"")</f>
        <v>0.63</v>
      </c>
      <c r="H699" s="28">
        <f>IFERROR(VLOOKUP(Tableau5[[#This Row],[Numéro]],TableauLibre[],7,0),"")</f>
        <v>2011</v>
      </c>
      <c r="I699" s="27" t="str">
        <f>IFERROR(VLOOKUP(Tableau5[[#This Row],[Numéro]],TableauBande[],3,0),"")</f>
        <v/>
      </c>
      <c r="J699" s="1" t="str">
        <f>IFERROR(VLOOKUP(Tableau5[[#This Row],[Numéro]],TableauBande[],4,0),"")</f>
        <v/>
      </c>
      <c r="K699" s="1" t="str">
        <f>IFERROR(VLOOKUP(Tableau5[[#This Row],[Numéro]],TableauBande[],5,0),"")</f>
        <v/>
      </c>
      <c r="L699" s="1" t="str">
        <f>IFERROR(VLOOKUP(Tableau5[[#This Row],[Numéro]],TableauBande[],6,0),"")</f>
        <v/>
      </c>
      <c r="M699" s="28" t="str">
        <f>IFERROR(VLOOKUP(Tableau5[[#This Row],[Numéro]],TableauBande[],7,0),"")</f>
        <v/>
      </c>
      <c r="N699" s="1" t="str">
        <f>IFERROR(VLOOKUP(Tableau5[[#This Row],[Numéro]],Tableau3Bandes[],3,0),"")</f>
        <v/>
      </c>
      <c r="O699" s="1" t="str">
        <f>IFERROR(VLOOKUP(Tableau5[[#This Row],[Numéro]],Tableau3Bandes[],4,0),"")</f>
        <v/>
      </c>
      <c r="P699" s="1" t="str">
        <f>IFERROR(VLOOKUP(Tableau5[[#This Row],[Numéro]],Tableau3Bandes[],5,0),"")</f>
        <v/>
      </c>
      <c r="Q699" s="1" t="str">
        <f>IFERROR(VLOOKUP(Tableau5[[#This Row],[Numéro]],Tableau3Bandes[],6,0),"")</f>
        <v/>
      </c>
      <c r="R699" s="1" t="str">
        <f>IFERROR(VLOOKUP(Tableau5[[#This Row],[Numéro]],Tableau3Bandes[],7,0),"")</f>
        <v/>
      </c>
      <c r="S699" s="28" t="str">
        <f>IFERROR(VLOOKUP(Tableau5[[#This Row],[Numéro]],TableauClass2025[],3,0),"")</f>
        <v/>
      </c>
      <c r="T699" s="27" t="str">
        <f>IFERROR(VLOOKUP(Tableau5[[#This Row],[Numéro]],TableauCadre[],3,0),"")</f>
        <v/>
      </c>
      <c r="U699" s="1" t="str">
        <f>IFERROR(VLOOKUP(Tableau5[[#This Row],[Numéro]],TableauCadre[],4,0),"")</f>
        <v/>
      </c>
      <c r="V699" s="1" t="str">
        <f>IFERROR(VLOOKUP(Tableau5[[#This Row],[Numéro]],TableauCadre[],5,0),"")</f>
        <v/>
      </c>
      <c r="W699" s="1" t="str">
        <f>IFERROR(VLOOKUP(Tableau5[[#This Row],[Numéro]],TableauCadre[],6,0),"")</f>
        <v/>
      </c>
      <c r="X699" s="28" t="str">
        <f>IFERROR(VLOOKUP(Tableau5[[#This Row],[Numéro]],TableauCadre[],7,0),"")</f>
        <v/>
      </c>
    </row>
    <row r="700" spans="1:24" hidden="1" x14ac:dyDescent="0.25">
      <c r="A700" s="1" t="str">
        <f>IF(double!T697=0,"",double!T697)</f>
        <v>124214 M</v>
      </c>
      <c r="B700" s="1" t="str">
        <f>IF(Tableau5[[#This Row],[Numéro]]="","",double!U697)</f>
        <v>LESCROART ROMUALD</v>
      </c>
      <c r="C700" s="23" t="str">
        <f>double!V697</f>
        <v>11050 – BILLARD CLUB SAINT MIHIEL</v>
      </c>
      <c r="D700" s="27" t="str">
        <f>IFERROR(VLOOKUP(Tableau5[[#This Row],[Numéro]],TableauLibre[],3,0),"")</f>
        <v>R3</v>
      </c>
      <c r="E700" s="1">
        <f>IFERROR(VLOOKUP(Tableau5[[#This Row],[Numéro]],TableauLibre[],4,0),"")</f>
        <v>1</v>
      </c>
      <c r="F700" s="1">
        <f>IFERROR(VLOOKUP(Tableau5[[#This Row],[Numéro]],TableauLibre[],5,0),"")</f>
        <v>1.27</v>
      </c>
      <c r="G700" s="1">
        <f>IFERROR(VLOOKUP(Tableau5[[#This Row],[Numéro]],TableauLibre[],6,0),"")</f>
        <v>1.01</v>
      </c>
      <c r="H700" s="28">
        <f>IFERROR(VLOOKUP(Tableau5[[#This Row],[Numéro]],TableauLibre[],7,0),"")</f>
        <v>2016</v>
      </c>
      <c r="I700" s="27" t="str">
        <f>IFERROR(VLOOKUP(Tableau5[[#This Row],[Numéro]],TableauBande[],3,0),"")</f>
        <v>R2</v>
      </c>
      <c r="J700" s="1">
        <f>IFERROR(VLOOKUP(Tableau5[[#This Row],[Numéro]],TableauBande[],4,0),"")</f>
        <v>1</v>
      </c>
      <c r="K700" s="1">
        <f>IFERROR(VLOOKUP(Tableau5[[#This Row],[Numéro]],TableauBande[],5,0),"")</f>
        <v>0.85</v>
      </c>
      <c r="L700" s="1">
        <f>IFERROR(VLOOKUP(Tableau5[[#This Row],[Numéro]],TableauBande[],6,0),"")</f>
        <v>0.75</v>
      </c>
      <c r="M700" s="28">
        <f>IFERROR(VLOOKUP(Tableau5[[#This Row],[Numéro]],TableauBande[],7,0),"")</f>
        <v>2018</v>
      </c>
      <c r="N700" s="1" t="str">
        <f>IFERROR(VLOOKUP(Tableau5[[#This Row],[Numéro]],Tableau3Bandes[],3,0),"")</f>
        <v>R1</v>
      </c>
      <c r="O700" s="1">
        <f>IFERROR(VLOOKUP(Tableau5[[#This Row],[Numéro]],Tableau3Bandes[],4,0),"")</f>
        <v>1</v>
      </c>
      <c r="P700" s="1">
        <f>IFERROR(VLOOKUP(Tableau5[[#This Row],[Numéro]],Tableau3Bandes[],5,0),"")</f>
        <v>0.29899999999999999</v>
      </c>
      <c r="Q700" s="1">
        <f>IFERROR(VLOOKUP(Tableau5[[#This Row],[Numéro]],Tableau3Bandes[],6,0),"")</f>
        <v>0.25700000000000001</v>
      </c>
      <c r="R700" s="1">
        <f>IFERROR(VLOOKUP(Tableau5[[#This Row],[Numéro]],Tableau3Bandes[],7,0),"")</f>
        <v>2016</v>
      </c>
      <c r="S700" s="28" t="str">
        <f>IFERROR(VLOOKUP(Tableau5[[#This Row],[Numéro]],TableauClass2025[],3,0),"")</f>
        <v/>
      </c>
      <c r="T700" s="27" t="str">
        <f>IFERROR(VLOOKUP(Tableau5[[#This Row],[Numéro]],TableauCadre[],3,0),"")</f>
        <v/>
      </c>
      <c r="U700" s="1" t="str">
        <f>IFERROR(VLOOKUP(Tableau5[[#This Row],[Numéro]],TableauCadre[],4,0),"")</f>
        <v/>
      </c>
      <c r="V700" s="1" t="str">
        <f>IFERROR(VLOOKUP(Tableau5[[#This Row],[Numéro]],TableauCadre[],5,0),"")</f>
        <v/>
      </c>
      <c r="W700" s="1" t="str">
        <f>IFERROR(VLOOKUP(Tableau5[[#This Row],[Numéro]],TableauCadre[],6,0),"")</f>
        <v/>
      </c>
      <c r="X700" s="28" t="str">
        <f>IFERROR(VLOOKUP(Tableau5[[#This Row],[Numéro]],TableauCadre[],7,0),"")</f>
        <v/>
      </c>
    </row>
    <row r="701" spans="1:24" hidden="1" x14ac:dyDescent="0.25">
      <c r="A701" s="1" t="str">
        <f>IF(double!T698=0,"",double!T698)</f>
        <v>152406 J</v>
      </c>
      <c r="B701" s="1" t="str">
        <f>IF(Tableau5[[#This Row],[Numéro]]="","",double!U698)</f>
        <v>LESCROART SABRINA</v>
      </c>
      <c r="C701" s="23" t="str">
        <f>double!V698</f>
        <v>11050 – BILLARD CLUB SAINT MIHIEL</v>
      </c>
      <c r="D701" s="27" t="str">
        <f>IFERROR(VLOOKUP(Tableau5[[#This Row],[Numéro]],TableauLibre[],3,0),"")</f>
        <v>R4</v>
      </c>
      <c r="E701" s="1">
        <f>IFERROR(VLOOKUP(Tableau5[[#This Row],[Numéro]],TableauLibre[],4,0),"")</f>
        <v>1</v>
      </c>
      <c r="F701" s="1">
        <f>IFERROR(VLOOKUP(Tableau5[[#This Row],[Numéro]],TableauLibre[],5,0),"")</f>
        <v>0.42</v>
      </c>
      <c r="G701" s="1">
        <f>IFERROR(VLOOKUP(Tableau5[[#This Row],[Numéro]],TableauLibre[],6,0),"")</f>
        <v>0.34</v>
      </c>
      <c r="H701" s="28">
        <f>IFERROR(VLOOKUP(Tableau5[[#This Row],[Numéro]],TableauLibre[],7,0),"")</f>
        <v>2016</v>
      </c>
      <c r="I701" s="27" t="str">
        <f>IFERROR(VLOOKUP(Tableau5[[#This Row],[Numéro]],TableauBande[],3,0),"")</f>
        <v/>
      </c>
      <c r="J701" s="1" t="str">
        <f>IFERROR(VLOOKUP(Tableau5[[#This Row],[Numéro]],TableauBande[],4,0),"")</f>
        <v/>
      </c>
      <c r="K701" s="1" t="str">
        <f>IFERROR(VLOOKUP(Tableau5[[#This Row],[Numéro]],TableauBande[],5,0),"")</f>
        <v/>
      </c>
      <c r="L701" s="1" t="str">
        <f>IFERROR(VLOOKUP(Tableau5[[#This Row],[Numéro]],TableauBande[],6,0),"")</f>
        <v/>
      </c>
      <c r="M701" s="28" t="str">
        <f>IFERROR(VLOOKUP(Tableau5[[#This Row],[Numéro]],TableauBande[],7,0),"")</f>
        <v/>
      </c>
      <c r="N701" s="1" t="str">
        <f>IFERROR(VLOOKUP(Tableau5[[#This Row],[Numéro]],Tableau3Bandes[],3,0),"")</f>
        <v/>
      </c>
      <c r="O701" s="1" t="str">
        <f>IFERROR(VLOOKUP(Tableau5[[#This Row],[Numéro]],Tableau3Bandes[],4,0),"")</f>
        <v/>
      </c>
      <c r="P701" s="1" t="str">
        <f>IFERROR(VLOOKUP(Tableau5[[#This Row],[Numéro]],Tableau3Bandes[],5,0),"")</f>
        <v/>
      </c>
      <c r="Q701" s="1" t="str">
        <f>IFERROR(VLOOKUP(Tableau5[[#This Row],[Numéro]],Tableau3Bandes[],6,0),"")</f>
        <v/>
      </c>
      <c r="R701" s="1" t="str">
        <f>IFERROR(VLOOKUP(Tableau5[[#This Row],[Numéro]],Tableau3Bandes[],7,0),"")</f>
        <v/>
      </c>
      <c r="S701" s="28" t="str">
        <f>IFERROR(VLOOKUP(Tableau5[[#This Row],[Numéro]],TableauClass2025[],3,0),"")</f>
        <v/>
      </c>
      <c r="T701" s="27" t="str">
        <f>IFERROR(VLOOKUP(Tableau5[[#This Row],[Numéro]],TableauCadre[],3,0),"")</f>
        <v/>
      </c>
      <c r="U701" s="1" t="str">
        <f>IFERROR(VLOOKUP(Tableau5[[#This Row],[Numéro]],TableauCadre[],4,0),"")</f>
        <v/>
      </c>
      <c r="V701" s="1" t="str">
        <f>IFERROR(VLOOKUP(Tableau5[[#This Row],[Numéro]],TableauCadre[],5,0),"")</f>
        <v/>
      </c>
      <c r="W701" s="1" t="str">
        <f>IFERROR(VLOOKUP(Tableau5[[#This Row],[Numéro]],TableauCadre[],6,0),"")</f>
        <v/>
      </c>
      <c r="X701" s="28" t="str">
        <f>IFERROR(VLOOKUP(Tableau5[[#This Row],[Numéro]],TableauCadre[],7,0),"")</f>
        <v/>
      </c>
    </row>
    <row r="702" spans="1:24" hidden="1" x14ac:dyDescent="0.25">
      <c r="A702" s="1" t="str">
        <f>IF(double!T699=0,"",double!T699)</f>
        <v>101959 N</v>
      </c>
      <c r="B702" s="1" t="str">
        <f>IF(Tableau5[[#This Row],[Numéro]]="","",double!U699)</f>
        <v>LESPES STEPHANE</v>
      </c>
      <c r="C702" s="23" t="str">
        <f>double!V699</f>
        <v>01002 – B.C 1935 STRASBOURG-SCHILTIGHEIM</v>
      </c>
      <c r="D702" s="27" t="str">
        <f>IFERROR(VLOOKUP(Tableau5[[#This Row],[Numéro]],TableauLibre[],3,0),"")</f>
        <v>N1</v>
      </c>
      <c r="E702" s="1">
        <f>IFERROR(VLOOKUP(Tableau5[[#This Row],[Numéro]],TableauLibre[],4,0),"")</f>
        <v>1</v>
      </c>
      <c r="F702" s="1" t="str">
        <f>IFERROR(VLOOKUP(Tableau5[[#This Row],[Numéro]],TableauLibre[],5,0),"")</f>
        <v>—</v>
      </c>
      <c r="G702" s="1">
        <f>IFERROR(VLOOKUP(Tableau5[[#This Row],[Numéro]],TableauLibre[],6,0),"")</f>
        <v>16.649999999999999</v>
      </c>
      <c r="H702" s="28">
        <f>IFERROR(VLOOKUP(Tableau5[[#This Row],[Numéro]],TableauLibre[],7,0),"")</f>
        <v>2009</v>
      </c>
      <c r="I702" s="27" t="str">
        <f>IFERROR(VLOOKUP(Tableau5[[#This Row],[Numéro]],TableauBande[],3,0),"")</f>
        <v/>
      </c>
      <c r="J702" s="1" t="str">
        <f>IFERROR(VLOOKUP(Tableau5[[#This Row],[Numéro]],TableauBande[],4,0),"")</f>
        <v/>
      </c>
      <c r="K702" s="1" t="str">
        <f>IFERROR(VLOOKUP(Tableau5[[#This Row],[Numéro]],TableauBande[],5,0),"")</f>
        <v/>
      </c>
      <c r="L702" s="1" t="str">
        <f>IFERROR(VLOOKUP(Tableau5[[#This Row],[Numéro]],TableauBande[],6,0),"")</f>
        <v/>
      </c>
      <c r="M702" s="28" t="str">
        <f>IFERROR(VLOOKUP(Tableau5[[#This Row],[Numéro]],TableauBande[],7,0),"")</f>
        <v/>
      </c>
      <c r="N702" s="1" t="str">
        <f>IFERROR(VLOOKUP(Tableau5[[#This Row],[Numéro]],Tableau3Bandes[],3,0),"")</f>
        <v/>
      </c>
      <c r="O702" s="1" t="str">
        <f>IFERROR(VLOOKUP(Tableau5[[#This Row],[Numéro]],Tableau3Bandes[],4,0),"")</f>
        <v/>
      </c>
      <c r="P702" s="1" t="str">
        <f>IFERROR(VLOOKUP(Tableau5[[#This Row],[Numéro]],Tableau3Bandes[],5,0),"")</f>
        <v/>
      </c>
      <c r="Q702" s="1" t="str">
        <f>IFERROR(VLOOKUP(Tableau5[[#This Row],[Numéro]],Tableau3Bandes[],6,0),"")</f>
        <v/>
      </c>
      <c r="R702" s="1" t="str">
        <f>IFERROR(VLOOKUP(Tableau5[[#This Row],[Numéro]],Tableau3Bandes[],7,0),"")</f>
        <v/>
      </c>
      <c r="S702" s="28" t="str">
        <f>IFERROR(VLOOKUP(Tableau5[[#This Row],[Numéro]],TableauClass2025[],3,0),"")</f>
        <v/>
      </c>
      <c r="T702" s="27" t="str">
        <f>IFERROR(VLOOKUP(Tableau5[[#This Row],[Numéro]],TableauCadre[],3,0),"")</f>
        <v xml:space="preserve">N3 </v>
      </c>
      <c r="U702" s="1">
        <f>IFERROR(VLOOKUP(Tableau5[[#This Row],[Numéro]],TableauCadre[],4,0),"")</f>
        <v>1</v>
      </c>
      <c r="V702" s="1">
        <f>IFERROR(VLOOKUP(Tableau5[[#This Row],[Numéro]],TableauCadre[],5,0),"")</f>
        <v>6.42</v>
      </c>
      <c r="W702" s="1">
        <f>IFERROR(VLOOKUP(Tableau5[[#This Row],[Numéro]],TableauCadre[],6,0),"")</f>
        <v>5.14</v>
      </c>
      <c r="X702" s="28">
        <f>IFERROR(VLOOKUP(Tableau5[[#This Row],[Numéro]],TableauCadre[],7,0),"")</f>
        <v>2008</v>
      </c>
    </row>
    <row r="703" spans="1:24" hidden="1" x14ac:dyDescent="0.25">
      <c r="A703" s="1" t="str">
        <f>IF(double!T700=0,"",double!T700)</f>
        <v>011945 L</v>
      </c>
      <c r="B703" s="1" t="str">
        <f>IF(Tableau5[[#This Row],[Numéro]]="","",double!U700)</f>
        <v>LESSIRE JEAN</v>
      </c>
      <c r="C703" s="23" t="str">
        <f>double!V700</f>
        <v>05001 – ACAD.CHARLEVILLE-MEZIERES</v>
      </c>
      <c r="D703" s="27" t="str">
        <f>IFERROR(VLOOKUP(Tableau5[[#This Row],[Numéro]],TableauLibre[],3,0),"")</f>
        <v>R3</v>
      </c>
      <c r="E703" s="1">
        <f>IFERROR(VLOOKUP(Tableau5[[#This Row],[Numéro]],TableauLibre[],4,0),"")</f>
        <v>1</v>
      </c>
      <c r="F703" s="1">
        <f>IFERROR(VLOOKUP(Tableau5[[#This Row],[Numéro]],TableauLibre[],5,0),"")</f>
        <v>1.26</v>
      </c>
      <c r="G703" s="1">
        <f>IFERROR(VLOOKUP(Tableau5[[#This Row],[Numéro]],TableauLibre[],6,0),"")</f>
        <v>1.01</v>
      </c>
      <c r="H703" s="28">
        <f>IFERROR(VLOOKUP(Tableau5[[#This Row],[Numéro]],TableauLibre[],7,0),"")</f>
        <v>2016</v>
      </c>
      <c r="I703" s="27" t="str">
        <f>IFERROR(VLOOKUP(Tableau5[[#This Row],[Numéro]],TableauBande[],3,0),"")</f>
        <v xml:space="preserve">R2 </v>
      </c>
      <c r="J703" s="1">
        <f>IFERROR(VLOOKUP(Tableau5[[#This Row],[Numéro]],TableauBande[],4,0),"")</f>
        <v>1</v>
      </c>
      <c r="K703" s="1">
        <f>IFERROR(VLOOKUP(Tableau5[[#This Row],[Numéro]],TableauBande[],5,0),"")</f>
        <v>1</v>
      </c>
      <c r="L703" s="1">
        <f>IFERROR(VLOOKUP(Tableau5[[#This Row],[Numéro]],TableauBande[],6,0),"")</f>
        <v>0.89</v>
      </c>
      <c r="M703" s="28">
        <f>IFERROR(VLOOKUP(Tableau5[[#This Row],[Numéro]],TableauBande[],7,0),"")</f>
        <v>2017</v>
      </c>
      <c r="N703" s="1" t="str">
        <f>IFERROR(VLOOKUP(Tableau5[[#This Row],[Numéro]],Tableau3Bandes[],3,0),"")</f>
        <v xml:space="preserve">R2 </v>
      </c>
      <c r="O703" s="1">
        <f>IFERROR(VLOOKUP(Tableau5[[#This Row],[Numéro]],Tableau3Bandes[],4,0),"")</f>
        <v>1</v>
      </c>
      <c r="P703" s="1">
        <f>IFERROR(VLOOKUP(Tableau5[[#This Row],[Numéro]],Tableau3Bandes[],5,0),"")</f>
        <v>0.23100000000000001</v>
      </c>
      <c r="Q703" s="1">
        <f>IFERROR(VLOOKUP(Tableau5[[#This Row],[Numéro]],Tableau3Bandes[],6,0),"")</f>
        <v>0.19900000000000001</v>
      </c>
      <c r="R703" s="1">
        <f>IFERROR(VLOOKUP(Tableau5[[#This Row],[Numéro]],Tableau3Bandes[],7,0),"")</f>
        <v>2017</v>
      </c>
      <c r="S703" s="28" t="str">
        <f>IFERROR(VLOOKUP(Tableau5[[#This Row],[Numéro]],TableauClass2025[],3,0),"")</f>
        <v/>
      </c>
      <c r="T703" s="27" t="str">
        <f>IFERROR(VLOOKUP(Tableau5[[#This Row],[Numéro]],TableauCadre[],3,0),"")</f>
        <v/>
      </c>
      <c r="U703" s="1" t="str">
        <f>IFERROR(VLOOKUP(Tableau5[[#This Row],[Numéro]],TableauCadre[],4,0),"")</f>
        <v/>
      </c>
      <c r="V703" s="1" t="str">
        <f>IFERROR(VLOOKUP(Tableau5[[#This Row],[Numéro]],TableauCadre[],5,0),"")</f>
        <v/>
      </c>
      <c r="W703" s="1" t="str">
        <f>IFERROR(VLOOKUP(Tableau5[[#This Row],[Numéro]],TableauCadre[],6,0),"")</f>
        <v/>
      </c>
      <c r="X703" s="28" t="str">
        <f>IFERROR(VLOOKUP(Tableau5[[#This Row],[Numéro]],TableauCadre[],7,0),"")</f>
        <v/>
      </c>
    </row>
    <row r="704" spans="1:24" hidden="1" x14ac:dyDescent="0.25">
      <c r="A704" s="1" t="str">
        <f>IF(double!T701=0,"",double!T701)</f>
        <v>157360 T</v>
      </c>
      <c r="B704" s="1" t="str">
        <f>IF(Tableau5[[#This Row],[Numéro]]="","",double!U701)</f>
        <v>LETELLIER CHRISTIAN</v>
      </c>
      <c r="C704" s="23" t="str">
        <f>double!V701</f>
        <v>05001 – ACAD.CHARLEVILLE-MEZIERES</v>
      </c>
      <c r="D704" s="27" t="str">
        <f>IFERROR(VLOOKUP(Tableau5[[#This Row],[Numéro]],TableauLibre[],3,0),"")</f>
        <v>R4</v>
      </c>
      <c r="E704" s="1">
        <f>IFERROR(VLOOKUP(Tableau5[[#This Row],[Numéro]],TableauLibre[],4,0),"")</f>
        <v>1</v>
      </c>
      <c r="F704" s="1">
        <f>IFERROR(VLOOKUP(Tableau5[[#This Row],[Numéro]],TableauLibre[],5,0),"")</f>
        <v>0.73</v>
      </c>
      <c r="G704" s="1">
        <f>IFERROR(VLOOKUP(Tableau5[[#This Row],[Numéro]],TableauLibre[],6,0),"")</f>
        <v>0.57999999999999996</v>
      </c>
      <c r="H704" s="28">
        <f>IFERROR(VLOOKUP(Tableau5[[#This Row],[Numéro]],TableauLibre[],7,0),"")</f>
        <v>2017</v>
      </c>
      <c r="I704" s="27" t="str">
        <f>IFERROR(VLOOKUP(Tableau5[[#This Row],[Numéro]],TableauBande[],3,0),"")</f>
        <v/>
      </c>
      <c r="J704" s="1" t="str">
        <f>IFERROR(VLOOKUP(Tableau5[[#This Row],[Numéro]],TableauBande[],4,0),"")</f>
        <v/>
      </c>
      <c r="K704" s="1" t="str">
        <f>IFERROR(VLOOKUP(Tableau5[[#This Row],[Numéro]],TableauBande[],5,0),"")</f>
        <v/>
      </c>
      <c r="L704" s="1" t="str">
        <f>IFERROR(VLOOKUP(Tableau5[[#This Row],[Numéro]],TableauBande[],6,0),"")</f>
        <v/>
      </c>
      <c r="M704" s="28" t="str">
        <f>IFERROR(VLOOKUP(Tableau5[[#This Row],[Numéro]],TableauBande[],7,0),"")</f>
        <v/>
      </c>
      <c r="N704" s="1" t="str">
        <f>IFERROR(VLOOKUP(Tableau5[[#This Row],[Numéro]],Tableau3Bandes[],3,0),"")</f>
        <v/>
      </c>
      <c r="O704" s="1" t="str">
        <f>IFERROR(VLOOKUP(Tableau5[[#This Row],[Numéro]],Tableau3Bandes[],4,0),"")</f>
        <v/>
      </c>
      <c r="P704" s="1" t="str">
        <f>IFERROR(VLOOKUP(Tableau5[[#This Row],[Numéro]],Tableau3Bandes[],5,0),"")</f>
        <v/>
      </c>
      <c r="Q704" s="1" t="str">
        <f>IFERROR(VLOOKUP(Tableau5[[#This Row],[Numéro]],Tableau3Bandes[],6,0),"")</f>
        <v/>
      </c>
      <c r="R704" s="1" t="str">
        <f>IFERROR(VLOOKUP(Tableau5[[#This Row],[Numéro]],Tableau3Bandes[],7,0),"")</f>
        <v/>
      </c>
      <c r="S704" s="28" t="str">
        <f>IFERROR(VLOOKUP(Tableau5[[#This Row],[Numéro]],TableauClass2025[],3,0),"")</f>
        <v/>
      </c>
      <c r="T704" s="27" t="str">
        <f>IFERROR(VLOOKUP(Tableau5[[#This Row],[Numéro]],TableauCadre[],3,0),"")</f>
        <v/>
      </c>
      <c r="U704" s="1" t="str">
        <f>IFERROR(VLOOKUP(Tableau5[[#This Row],[Numéro]],TableauCadre[],4,0),"")</f>
        <v/>
      </c>
      <c r="V704" s="1" t="str">
        <f>IFERROR(VLOOKUP(Tableau5[[#This Row],[Numéro]],TableauCadre[],5,0),"")</f>
        <v/>
      </c>
      <c r="W704" s="1" t="str">
        <f>IFERROR(VLOOKUP(Tableau5[[#This Row],[Numéro]],TableauCadre[],6,0),"")</f>
        <v/>
      </c>
      <c r="X704" s="28" t="str">
        <f>IFERROR(VLOOKUP(Tableau5[[#This Row],[Numéro]],TableauCadre[],7,0),"")</f>
        <v/>
      </c>
    </row>
    <row r="705" spans="1:24" hidden="1" x14ac:dyDescent="0.25">
      <c r="A705" s="1" t="str">
        <f>IF(double!T702=0,"",double!T702)</f>
        <v>176832 J</v>
      </c>
      <c r="B705" s="1" t="str">
        <f>IF(Tableau5[[#This Row],[Numéro]]="","",double!U702)</f>
        <v>LEVEQUE CHRISTIAN</v>
      </c>
      <c r="C705" s="23" t="str">
        <f>double!V702</f>
        <v>01041 – COLMAR BILLARD CLUB 71</v>
      </c>
      <c r="D705" s="27" t="str">
        <f>IFERROR(VLOOKUP(Tableau5[[#This Row],[Numéro]],TableauLibre[],3,0),"")</f>
        <v>R4</v>
      </c>
      <c r="E705" s="1">
        <f>IFERROR(VLOOKUP(Tableau5[[#This Row],[Numéro]],TableauLibre[],4,0),"")</f>
        <v>1</v>
      </c>
      <c r="F705" s="1">
        <f>IFERROR(VLOOKUP(Tableau5[[#This Row],[Numéro]],TableauLibre[],5,0),"")</f>
        <v>0.83</v>
      </c>
      <c r="G705" s="1">
        <f>IFERROR(VLOOKUP(Tableau5[[#This Row],[Numéro]],TableauLibre[],6,0),"")</f>
        <v>0.66</v>
      </c>
      <c r="H705" s="28">
        <f>IFERROR(VLOOKUP(Tableau5[[#This Row],[Numéro]],TableauLibre[],7,0),"")</f>
        <v>2024</v>
      </c>
      <c r="I705" s="27" t="str">
        <f>IFERROR(VLOOKUP(Tableau5[[#This Row],[Numéro]],TableauBande[],3,0),"")</f>
        <v/>
      </c>
      <c r="J705" s="1" t="str">
        <f>IFERROR(VLOOKUP(Tableau5[[#This Row],[Numéro]],TableauBande[],4,0),"")</f>
        <v/>
      </c>
      <c r="K705" s="1" t="str">
        <f>IFERROR(VLOOKUP(Tableau5[[#This Row],[Numéro]],TableauBande[],5,0),"")</f>
        <v/>
      </c>
      <c r="L705" s="1" t="str">
        <f>IFERROR(VLOOKUP(Tableau5[[#This Row],[Numéro]],TableauBande[],6,0),"")</f>
        <v/>
      </c>
      <c r="M705" s="28" t="str">
        <f>IFERROR(VLOOKUP(Tableau5[[#This Row],[Numéro]],TableauBande[],7,0),"")</f>
        <v/>
      </c>
      <c r="N705" s="1" t="str">
        <f>IFERROR(VLOOKUP(Tableau5[[#This Row],[Numéro]],Tableau3Bandes[],3,0),"")</f>
        <v>R2</v>
      </c>
      <c r="O705" s="1">
        <f>IFERROR(VLOOKUP(Tableau5[[#This Row],[Numéro]],Tableau3Bandes[],4,0),"")</f>
        <v>1</v>
      </c>
      <c r="P705" s="1">
        <f>IFERROR(VLOOKUP(Tableau5[[#This Row],[Numéro]],Tableau3Bandes[],5,0),"")</f>
        <v>0.16600000000000001</v>
      </c>
      <c r="Q705" s="1">
        <f>IFERROR(VLOOKUP(Tableau5[[#This Row],[Numéro]],Tableau3Bandes[],6,0),"")</f>
        <v>0.14299999999999999</v>
      </c>
      <c r="R705" s="1">
        <f>IFERROR(VLOOKUP(Tableau5[[#This Row],[Numéro]],Tableau3Bandes[],7,0),"")</f>
        <v>2024</v>
      </c>
      <c r="S705" s="28" t="str">
        <f>IFERROR(VLOOKUP(Tableau5[[#This Row],[Numéro]],TableauClass2025[],3,0),"")</f>
        <v/>
      </c>
      <c r="T705" s="27" t="str">
        <f>IFERROR(VLOOKUP(Tableau5[[#This Row],[Numéro]],TableauCadre[],3,0),"")</f>
        <v/>
      </c>
      <c r="U705" s="1" t="str">
        <f>IFERROR(VLOOKUP(Tableau5[[#This Row],[Numéro]],TableauCadre[],4,0),"")</f>
        <v/>
      </c>
      <c r="V705" s="1" t="str">
        <f>IFERROR(VLOOKUP(Tableau5[[#This Row],[Numéro]],TableauCadre[],5,0),"")</f>
        <v/>
      </c>
      <c r="W705" s="1" t="str">
        <f>IFERROR(VLOOKUP(Tableau5[[#This Row],[Numéro]],TableauCadre[],6,0),"")</f>
        <v/>
      </c>
      <c r="X705" s="28" t="str">
        <f>IFERROR(VLOOKUP(Tableau5[[#This Row],[Numéro]],TableauCadre[],7,0),"")</f>
        <v/>
      </c>
    </row>
    <row r="706" spans="1:24" hidden="1" x14ac:dyDescent="0.25">
      <c r="A706" s="1" t="str">
        <f>IF(double!T703=0,"",double!T703)</f>
        <v>103770 E</v>
      </c>
      <c r="B706" s="1" t="str">
        <f>IF(Tableau5[[#This Row],[Numéro]]="","",double!U703)</f>
        <v>LEVEQUE GUY</v>
      </c>
      <c r="C706" s="23" t="str">
        <f>double!V703</f>
        <v>05043 – ACAD. TAPIS VERT DE REIMS</v>
      </c>
      <c r="D706" s="27" t="str">
        <f>IFERROR(VLOOKUP(Tableau5[[#This Row],[Numéro]],TableauLibre[],3,0),"")</f>
        <v>R3</v>
      </c>
      <c r="E706" s="1">
        <f>IFERROR(VLOOKUP(Tableau5[[#This Row],[Numéro]],TableauLibre[],4,0),"")</f>
        <v>1</v>
      </c>
      <c r="F706" s="1">
        <f>IFERROR(VLOOKUP(Tableau5[[#This Row],[Numéro]],TableauLibre[],5,0),"")</f>
        <v>2.1800000000000002</v>
      </c>
      <c r="G706" s="1">
        <f>IFERROR(VLOOKUP(Tableau5[[#This Row],[Numéro]],TableauLibre[],6,0),"")</f>
        <v>1.74</v>
      </c>
      <c r="H706" s="28">
        <f>IFERROR(VLOOKUP(Tableau5[[#This Row],[Numéro]],TableauLibre[],7,0),"")</f>
        <v>2014</v>
      </c>
      <c r="I706" s="27" t="str">
        <f>IFERROR(VLOOKUP(Tableau5[[#This Row],[Numéro]],TableauBande[],3,0),"")</f>
        <v>R1</v>
      </c>
      <c r="J706" s="1">
        <f>IFERROR(VLOOKUP(Tableau5[[#This Row],[Numéro]],TableauBande[],4,0),"")</f>
        <v>1</v>
      </c>
      <c r="K706" s="1">
        <f>IFERROR(VLOOKUP(Tableau5[[#This Row],[Numéro]],TableauBande[],5,0),"")</f>
        <v>1.47</v>
      </c>
      <c r="L706" s="1">
        <f>IFERROR(VLOOKUP(Tableau5[[#This Row],[Numéro]],TableauBande[],6,0),"")</f>
        <v>1.31</v>
      </c>
      <c r="M706" s="28">
        <f>IFERROR(VLOOKUP(Tableau5[[#This Row],[Numéro]],TableauBande[],7,0),"")</f>
        <v>2016</v>
      </c>
      <c r="N706" s="1" t="str">
        <f>IFERROR(VLOOKUP(Tableau5[[#This Row],[Numéro]],Tableau3Bandes[],3,0),"")</f>
        <v/>
      </c>
      <c r="O706" s="1" t="str">
        <f>IFERROR(VLOOKUP(Tableau5[[#This Row],[Numéro]],Tableau3Bandes[],4,0),"")</f>
        <v/>
      </c>
      <c r="P706" s="1" t="str">
        <f>IFERROR(VLOOKUP(Tableau5[[#This Row],[Numéro]],Tableau3Bandes[],5,0),"")</f>
        <v/>
      </c>
      <c r="Q706" s="1" t="str">
        <f>IFERROR(VLOOKUP(Tableau5[[#This Row],[Numéro]],Tableau3Bandes[],6,0),"")</f>
        <v/>
      </c>
      <c r="R706" s="1" t="str">
        <f>IFERROR(VLOOKUP(Tableau5[[#This Row],[Numéro]],Tableau3Bandes[],7,0),"")</f>
        <v/>
      </c>
      <c r="S706" s="28" t="str">
        <f>IFERROR(VLOOKUP(Tableau5[[#This Row],[Numéro]],TableauClass2025[],3,0),"")</f>
        <v/>
      </c>
      <c r="T706" s="27" t="str">
        <f>IFERROR(VLOOKUP(Tableau5[[#This Row],[Numéro]],TableauCadre[],3,0),"")</f>
        <v/>
      </c>
      <c r="U706" s="1" t="str">
        <f>IFERROR(VLOOKUP(Tableau5[[#This Row],[Numéro]],TableauCadre[],4,0),"")</f>
        <v/>
      </c>
      <c r="V706" s="1" t="str">
        <f>IFERROR(VLOOKUP(Tableau5[[#This Row],[Numéro]],TableauCadre[],5,0),"")</f>
        <v/>
      </c>
      <c r="W706" s="1" t="str">
        <f>IFERROR(VLOOKUP(Tableau5[[#This Row],[Numéro]],TableauCadre[],6,0),"")</f>
        <v/>
      </c>
      <c r="X706" s="28" t="str">
        <f>IFERROR(VLOOKUP(Tableau5[[#This Row],[Numéro]],TableauCadre[],7,0),"")</f>
        <v/>
      </c>
    </row>
    <row r="707" spans="1:24" hidden="1" x14ac:dyDescent="0.25">
      <c r="A707" s="1" t="str">
        <f>IF(double!T704=0,"",double!T704)</f>
        <v>102734 I</v>
      </c>
      <c r="B707" s="1" t="str">
        <f>IF(Tableau5[[#This Row],[Numéro]]="","",double!U704)</f>
        <v>LEYNAUD CLAUDE</v>
      </c>
      <c r="C707" s="23" t="str">
        <f>double!V704</f>
        <v>11022 – ACADEMIE DE BILLARD SAINT-MAX / NANCY</v>
      </c>
      <c r="D707" s="27" t="str">
        <f>IFERROR(VLOOKUP(Tableau5[[#This Row],[Numéro]],TableauLibre[],3,0),"")</f>
        <v>R2</v>
      </c>
      <c r="E707" s="1">
        <f>IFERROR(VLOOKUP(Tableau5[[#This Row],[Numéro]],TableauLibre[],4,0),"")</f>
        <v>1</v>
      </c>
      <c r="F707" s="1">
        <f>IFERROR(VLOOKUP(Tableau5[[#This Row],[Numéro]],TableauLibre[],5,0),"")</f>
        <v>2.6</v>
      </c>
      <c r="G707" s="1">
        <f>IFERROR(VLOOKUP(Tableau5[[#This Row],[Numéro]],TableauLibre[],6,0),"")</f>
        <v>2.08</v>
      </c>
      <c r="H707" s="28">
        <f>IFERROR(VLOOKUP(Tableau5[[#This Row],[Numéro]],TableauLibre[],7,0),"")</f>
        <v>2018</v>
      </c>
      <c r="I707" s="27" t="str">
        <f>IFERROR(VLOOKUP(Tableau5[[#This Row],[Numéro]],TableauBande[],3,0),"")</f>
        <v/>
      </c>
      <c r="J707" s="1" t="str">
        <f>IFERROR(VLOOKUP(Tableau5[[#This Row],[Numéro]],TableauBande[],4,0),"")</f>
        <v/>
      </c>
      <c r="K707" s="1" t="str">
        <f>IFERROR(VLOOKUP(Tableau5[[#This Row],[Numéro]],TableauBande[],5,0),"")</f>
        <v/>
      </c>
      <c r="L707" s="1" t="str">
        <f>IFERROR(VLOOKUP(Tableau5[[#This Row],[Numéro]],TableauBande[],6,0),"")</f>
        <v/>
      </c>
      <c r="M707" s="28" t="str">
        <f>IFERROR(VLOOKUP(Tableau5[[#This Row],[Numéro]],TableauBande[],7,0),"")</f>
        <v/>
      </c>
      <c r="N707" s="1" t="str">
        <f>IFERROR(VLOOKUP(Tableau5[[#This Row],[Numéro]],Tableau3Bandes[],3,0),"")</f>
        <v/>
      </c>
      <c r="O707" s="1" t="str">
        <f>IFERROR(VLOOKUP(Tableau5[[#This Row],[Numéro]],Tableau3Bandes[],4,0),"")</f>
        <v/>
      </c>
      <c r="P707" s="1" t="str">
        <f>IFERROR(VLOOKUP(Tableau5[[#This Row],[Numéro]],Tableau3Bandes[],5,0),"")</f>
        <v/>
      </c>
      <c r="Q707" s="1" t="str">
        <f>IFERROR(VLOOKUP(Tableau5[[#This Row],[Numéro]],Tableau3Bandes[],6,0),"")</f>
        <v/>
      </c>
      <c r="R707" s="1" t="str">
        <f>IFERROR(VLOOKUP(Tableau5[[#This Row],[Numéro]],Tableau3Bandes[],7,0),"")</f>
        <v/>
      </c>
      <c r="S707" s="28" t="str">
        <f>IFERROR(VLOOKUP(Tableau5[[#This Row],[Numéro]],TableauClass2025[],3,0),"")</f>
        <v/>
      </c>
      <c r="T707" s="27" t="str">
        <f>IFERROR(VLOOKUP(Tableau5[[#This Row],[Numéro]],TableauCadre[],3,0),"")</f>
        <v/>
      </c>
      <c r="U707" s="1" t="str">
        <f>IFERROR(VLOOKUP(Tableau5[[#This Row],[Numéro]],TableauCadre[],4,0),"")</f>
        <v/>
      </c>
      <c r="V707" s="1" t="str">
        <f>IFERROR(VLOOKUP(Tableau5[[#This Row],[Numéro]],TableauCadre[],5,0),"")</f>
        <v/>
      </c>
      <c r="W707" s="1" t="str">
        <f>IFERROR(VLOOKUP(Tableau5[[#This Row],[Numéro]],TableauCadre[],6,0),"")</f>
        <v/>
      </c>
      <c r="X707" s="28" t="str">
        <f>IFERROR(VLOOKUP(Tableau5[[#This Row],[Numéro]],TableauCadre[],7,0),"")</f>
        <v/>
      </c>
    </row>
    <row r="708" spans="1:24" hidden="1" x14ac:dyDescent="0.25">
      <c r="A708" s="1" t="str">
        <f>IF(double!T705=0,"",double!T705)</f>
        <v>164952 W</v>
      </c>
      <c r="B708" s="1" t="str">
        <f>IF(Tableau5[[#This Row],[Numéro]]="","",double!U705)</f>
        <v>LIEGE JAMES</v>
      </c>
      <c r="C708" s="23" t="str">
        <f>double!V705</f>
        <v>11027 – ASS. SPORT. LAXOVIENNE DE BILLARD</v>
      </c>
      <c r="D708" s="27" t="str">
        <f>IFERROR(VLOOKUP(Tableau5[[#This Row],[Numéro]],TableauLibre[],3,0),"")</f>
        <v>R4</v>
      </c>
      <c r="E708" s="1">
        <f>IFERROR(VLOOKUP(Tableau5[[#This Row],[Numéro]],TableauLibre[],4,0),"")</f>
        <v>1</v>
      </c>
      <c r="F708" s="1">
        <f>IFERROR(VLOOKUP(Tableau5[[#This Row],[Numéro]],TableauLibre[],5,0),"")</f>
        <v>0.98</v>
      </c>
      <c r="G708" s="1">
        <f>IFERROR(VLOOKUP(Tableau5[[#This Row],[Numéro]],TableauLibre[],6,0),"")</f>
        <v>0.78</v>
      </c>
      <c r="H708" s="28">
        <f>IFERROR(VLOOKUP(Tableau5[[#This Row],[Numéro]],TableauLibre[],7,0),"")</f>
        <v>2020</v>
      </c>
      <c r="I708" s="27" t="str">
        <f>IFERROR(VLOOKUP(Tableau5[[#This Row],[Numéro]],TableauBande[],3,0),"")</f>
        <v/>
      </c>
      <c r="J708" s="1" t="str">
        <f>IFERROR(VLOOKUP(Tableau5[[#This Row],[Numéro]],TableauBande[],4,0),"")</f>
        <v/>
      </c>
      <c r="K708" s="1" t="str">
        <f>IFERROR(VLOOKUP(Tableau5[[#This Row],[Numéro]],TableauBande[],5,0),"")</f>
        <v/>
      </c>
      <c r="L708" s="1" t="str">
        <f>IFERROR(VLOOKUP(Tableau5[[#This Row],[Numéro]],TableauBande[],6,0),"")</f>
        <v/>
      </c>
      <c r="M708" s="28" t="str">
        <f>IFERROR(VLOOKUP(Tableau5[[#This Row],[Numéro]],TableauBande[],7,0),"")</f>
        <v/>
      </c>
      <c r="N708" s="1" t="str">
        <f>IFERROR(VLOOKUP(Tableau5[[#This Row],[Numéro]],Tableau3Bandes[],3,0),"")</f>
        <v>R2</v>
      </c>
      <c r="O708" s="1">
        <f>IFERROR(VLOOKUP(Tableau5[[#This Row],[Numéro]],Tableau3Bandes[],4,0),"")</f>
        <v>1</v>
      </c>
      <c r="P708" s="1">
        <f>IFERROR(VLOOKUP(Tableau5[[#This Row],[Numéro]],Tableau3Bandes[],5,0),"")</f>
        <v>0.17100000000000001</v>
      </c>
      <c r="Q708" s="1">
        <f>IFERROR(VLOOKUP(Tableau5[[#This Row],[Numéro]],Tableau3Bandes[],6,0),"")</f>
        <v>0.14699999999999999</v>
      </c>
      <c r="R708" s="1">
        <f>IFERROR(VLOOKUP(Tableau5[[#This Row],[Numéro]],Tableau3Bandes[],7,0),"")</f>
        <v>2019</v>
      </c>
      <c r="S708" s="28" t="str">
        <f>IFERROR(VLOOKUP(Tableau5[[#This Row],[Numéro]],TableauClass2025[],3,0),"")</f>
        <v/>
      </c>
      <c r="T708" s="27" t="str">
        <f>IFERROR(VLOOKUP(Tableau5[[#This Row],[Numéro]],TableauCadre[],3,0),"")</f>
        <v/>
      </c>
      <c r="U708" s="1" t="str">
        <f>IFERROR(VLOOKUP(Tableau5[[#This Row],[Numéro]],TableauCadre[],4,0),"")</f>
        <v/>
      </c>
      <c r="V708" s="1" t="str">
        <f>IFERROR(VLOOKUP(Tableau5[[#This Row],[Numéro]],TableauCadre[],5,0),"")</f>
        <v/>
      </c>
      <c r="W708" s="1" t="str">
        <f>IFERROR(VLOOKUP(Tableau5[[#This Row],[Numéro]],TableauCadre[],6,0),"")</f>
        <v/>
      </c>
      <c r="X708" s="28" t="str">
        <f>IFERROR(VLOOKUP(Tableau5[[#This Row],[Numéro]],TableauCadre[],7,0),"")</f>
        <v/>
      </c>
    </row>
    <row r="709" spans="1:24" hidden="1" x14ac:dyDescent="0.25">
      <c r="A709" s="1" t="str">
        <f>IF(double!T706=0,"",double!T706)</f>
        <v>171915 P</v>
      </c>
      <c r="B709" s="1" t="str">
        <f>IF(Tableau5[[#This Row],[Numéro]]="","",double!U706)</f>
        <v>LITSCHKO GERARD</v>
      </c>
      <c r="C709" s="23" t="str">
        <f>double!V706</f>
        <v>01006 – AMICALE DE BILLARD ECKBOLSHEIM</v>
      </c>
      <c r="D709" s="27" t="str">
        <f>IFERROR(VLOOKUP(Tableau5[[#This Row],[Numéro]],TableauLibre[],3,0),"")</f>
        <v>R4</v>
      </c>
      <c r="E709" s="1">
        <f>IFERROR(VLOOKUP(Tableau5[[#This Row],[Numéro]],TableauLibre[],4,0),"")</f>
        <v>1</v>
      </c>
      <c r="F709" s="1">
        <f>IFERROR(VLOOKUP(Tableau5[[#This Row],[Numéro]],TableauLibre[],5,0),"")</f>
        <v>0.84</v>
      </c>
      <c r="G709" s="1">
        <f>IFERROR(VLOOKUP(Tableau5[[#This Row],[Numéro]],TableauLibre[],6,0),"")</f>
        <v>0.67</v>
      </c>
      <c r="H709" s="28">
        <f>IFERROR(VLOOKUP(Tableau5[[#This Row],[Numéro]],TableauLibre[],7,0),"")</f>
        <v>2025</v>
      </c>
      <c r="I709" s="27" t="str">
        <f>IFERROR(VLOOKUP(Tableau5[[#This Row],[Numéro]],TableauBande[],3,0),"")</f>
        <v/>
      </c>
      <c r="J709" s="1" t="str">
        <f>IFERROR(VLOOKUP(Tableau5[[#This Row],[Numéro]],TableauBande[],4,0),"")</f>
        <v/>
      </c>
      <c r="K709" s="1" t="str">
        <f>IFERROR(VLOOKUP(Tableau5[[#This Row],[Numéro]],TableauBande[],5,0),"")</f>
        <v/>
      </c>
      <c r="L709" s="1" t="str">
        <f>IFERROR(VLOOKUP(Tableau5[[#This Row],[Numéro]],TableauBande[],6,0),"")</f>
        <v/>
      </c>
      <c r="M709" s="28" t="str">
        <f>IFERROR(VLOOKUP(Tableau5[[#This Row],[Numéro]],TableauBande[],7,0),"")</f>
        <v/>
      </c>
      <c r="N709" s="1" t="str">
        <f>IFERROR(VLOOKUP(Tableau5[[#This Row],[Numéro]],Tableau3Bandes[],3,0),"")</f>
        <v/>
      </c>
      <c r="O709" s="1" t="str">
        <f>IFERROR(VLOOKUP(Tableau5[[#This Row],[Numéro]],Tableau3Bandes[],4,0),"")</f>
        <v/>
      </c>
      <c r="P709" s="1" t="str">
        <f>IFERROR(VLOOKUP(Tableau5[[#This Row],[Numéro]],Tableau3Bandes[],5,0),"")</f>
        <v/>
      </c>
      <c r="Q709" s="1" t="str">
        <f>IFERROR(VLOOKUP(Tableau5[[#This Row],[Numéro]],Tableau3Bandes[],6,0),"")</f>
        <v/>
      </c>
      <c r="R709" s="1" t="str">
        <f>IFERROR(VLOOKUP(Tableau5[[#This Row],[Numéro]],Tableau3Bandes[],7,0),"")</f>
        <v/>
      </c>
      <c r="S709" s="28" t="str">
        <f>IFERROR(VLOOKUP(Tableau5[[#This Row],[Numéro]],TableauClass2025[],3,0),"")</f>
        <v/>
      </c>
      <c r="T709" s="27" t="str">
        <f>IFERROR(VLOOKUP(Tableau5[[#This Row],[Numéro]],TableauCadre[],3,0),"")</f>
        <v/>
      </c>
      <c r="U709" s="1" t="str">
        <f>IFERROR(VLOOKUP(Tableau5[[#This Row],[Numéro]],TableauCadre[],4,0),"")</f>
        <v/>
      </c>
      <c r="V709" s="1" t="str">
        <f>IFERROR(VLOOKUP(Tableau5[[#This Row],[Numéro]],TableauCadre[],5,0),"")</f>
        <v/>
      </c>
      <c r="W709" s="1" t="str">
        <f>IFERROR(VLOOKUP(Tableau5[[#This Row],[Numéro]],TableauCadre[],6,0),"")</f>
        <v/>
      </c>
      <c r="X709" s="28" t="str">
        <f>IFERROR(VLOOKUP(Tableau5[[#This Row],[Numéro]],TableauCadre[],7,0),"")</f>
        <v/>
      </c>
    </row>
    <row r="710" spans="1:24" hidden="1" x14ac:dyDescent="0.25">
      <c r="A710" s="1" t="str">
        <f>IF(double!T707=0,"",double!T707)</f>
        <v>152779 P</v>
      </c>
      <c r="B710" s="1" t="str">
        <f>IF(Tableau5[[#This Row],[Numéro]]="","",double!U707)</f>
        <v>LOCOGE SERGE</v>
      </c>
      <c r="C710" s="23" t="str">
        <f>double!V707</f>
        <v>01041 – COLMAR BILLARD CLUB 71</v>
      </c>
      <c r="D710" s="27" t="str">
        <f>IFERROR(VLOOKUP(Tableau5[[#This Row],[Numéro]],TableauLibre[],3,0),"")</f>
        <v>R4</v>
      </c>
      <c r="E710" s="1">
        <f>IFERROR(VLOOKUP(Tableau5[[#This Row],[Numéro]],TableauLibre[],4,0),"")</f>
        <v>1</v>
      </c>
      <c r="F710" s="1">
        <f>IFERROR(VLOOKUP(Tableau5[[#This Row],[Numéro]],TableauLibre[],5,0),"")</f>
        <v>0.7</v>
      </c>
      <c r="G710" s="1">
        <f>IFERROR(VLOOKUP(Tableau5[[#This Row],[Numéro]],TableauLibre[],6,0),"")</f>
        <v>0.56000000000000005</v>
      </c>
      <c r="H710" s="28">
        <f>IFERROR(VLOOKUP(Tableau5[[#This Row],[Numéro]],TableauLibre[],7,0),"")</f>
        <v>2015</v>
      </c>
      <c r="I710" s="27" t="str">
        <f>IFERROR(VLOOKUP(Tableau5[[#This Row],[Numéro]],TableauBande[],3,0),"")</f>
        <v/>
      </c>
      <c r="J710" s="1" t="str">
        <f>IFERROR(VLOOKUP(Tableau5[[#This Row],[Numéro]],TableauBande[],4,0),"")</f>
        <v/>
      </c>
      <c r="K710" s="1" t="str">
        <f>IFERROR(VLOOKUP(Tableau5[[#This Row],[Numéro]],TableauBande[],5,0),"")</f>
        <v/>
      </c>
      <c r="L710" s="1" t="str">
        <f>IFERROR(VLOOKUP(Tableau5[[#This Row],[Numéro]],TableauBande[],6,0),"")</f>
        <v/>
      </c>
      <c r="M710" s="28" t="str">
        <f>IFERROR(VLOOKUP(Tableau5[[#This Row],[Numéro]],TableauBande[],7,0),"")</f>
        <v/>
      </c>
      <c r="N710" s="1" t="str">
        <f>IFERROR(VLOOKUP(Tableau5[[#This Row],[Numéro]],Tableau3Bandes[],3,0),"")</f>
        <v/>
      </c>
      <c r="O710" s="1" t="str">
        <f>IFERROR(VLOOKUP(Tableau5[[#This Row],[Numéro]],Tableau3Bandes[],4,0),"")</f>
        <v/>
      </c>
      <c r="P710" s="1" t="str">
        <f>IFERROR(VLOOKUP(Tableau5[[#This Row],[Numéro]],Tableau3Bandes[],5,0),"")</f>
        <v/>
      </c>
      <c r="Q710" s="1" t="str">
        <f>IFERROR(VLOOKUP(Tableau5[[#This Row],[Numéro]],Tableau3Bandes[],6,0),"")</f>
        <v/>
      </c>
      <c r="R710" s="1" t="str">
        <f>IFERROR(VLOOKUP(Tableau5[[#This Row],[Numéro]],Tableau3Bandes[],7,0),"")</f>
        <v/>
      </c>
      <c r="S710" s="28" t="str">
        <f>IFERROR(VLOOKUP(Tableau5[[#This Row],[Numéro]],TableauClass2025[],3,0),"")</f>
        <v/>
      </c>
      <c r="T710" s="27" t="str">
        <f>IFERROR(VLOOKUP(Tableau5[[#This Row],[Numéro]],TableauCadre[],3,0),"")</f>
        <v/>
      </c>
      <c r="U710" s="1" t="str">
        <f>IFERROR(VLOOKUP(Tableau5[[#This Row],[Numéro]],TableauCadre[],4,0),"")</f>
        <v/>
      </c>
      <c r="V710" s="1" t="str">
        <f>IFERROR(VLOOKUP(Tableau5[[#This Row],[Numéro]],TableauCadre[],5,0),"")</f>
        <v/>
      </c>
      <c r="W710" s="1" t="str">
        <f>IFERROR(VLOOKUP(Tableau5[[#This Row],[Numéro]],TableauCadre[],6,0),"")</f>
        <v/>
      </c>
      <c r="X710" s="28" t="str">
        <f>IFERROR(VLOOKUP(Tableau5[[#This Row],[Numéro]],TableauCadre[],7,0),"")</f>
        <v/>
      </c>
    </row>
    <row r="711" spans="1:24" hidden="1" x14ac:dyDescent="0.25">
      <c r="A711" s="1" t="str">
        <f>IF(double!T708=0,"",double!T708)</f>
        <v>112357 L</v>
      </c>
      <c r="B711" s="1" t="str">
        <f>IF(Tableau5[[#This Row],[Numéro]]="","",double!U708)</f>
        <v>LOISEAU FERNAND</v>
      </c>
      <c r="C711" s="23" t="str">
        <f>double!V708</f>
        <v>11048 – ACADEMIE DE BILLARD DE ST DIZIER</v>
      </c>
      <c r="D711" s="27" t="str">
        <f>IFERROR(VLOOKUP(Tableau5[[#This Row],[Numéro]],TableauLibre[],3,0),"")</f>
        <v>R4</v>
      </c>
      <c r="E711" s="1">
        <f>IFERROR(VLOOKUP(Tableau5[[#This Row],[Numéro]],TableauLibre[],4,0),"")</f>
        <v>1</v>
      </c>
      <c r="F711" s="1">
        <f>IFERROR(VLOOKUP(Tableau5[[#This Row],[Numéro]],TableauLibre[],5,0),"")</f>
        <v>1.01</v>
      </c>
      <c r="G711" s="1">
        <f>IFERROR(VLOOKUP(Tableau5[[#This Row],[Numéro]],TableauLibre[],6,0),"")</f>
        <v>0.8</v>
      </c>
      <c r="H711" s="28">
        <f>IFERROR(VLOOKUP(Tableau5[[#This Row],[Numéro]],TableauLibre[],7,0),"")</f>
        <v>2011</v>
      </c>
      <c r="I711" s="27" t="str">
        <f>IFERROR(VLOOKUP(Tableau5[[#This Row],[Numéro]],TableauBande[],3,0),"")</f>
        <v/>
      </c>
      <c r="J711" s="1" t="str">
        <f>IFERROR(VLOOKUP(Tableau5[[#This Row],[Numéro]],TableauBande[],4,0),"")</f>
        <v/>
      </c>
      <c r="K711" s="1" t="str">
        <f>IFERROR(VLOOKUP(Tableau5[[#This Row],[Numéro]],TableauBande[],5,0),"")</f>
        <v/>
      </c>
      <c r="L711" s="1" t="str">
        <f>IFERROR(VLOOKUP(Tableau5[[#This Row],[Numéro]],TableauBande[],6,0),"")</f>
        <v/>
      </c>
      <c r="M711" s="28" t="str">
        <f>IFERROR(VLOOKUP(Tableau5[[#This Row],[Numéro]],TableauBande[],7,0),"")</f>
        <v/>
      </c>
      <c r="N711" s="1" t="str">
        <f>IFERROR(VLOOKUP(Tableau5[[#This Row],[Numéro]],Tableau3Bandes[],3,0),"")</f>
        <v/>
      </c>
      <c r="O711" s="1" t="str">
        <f>IFERROR(VLOOKUP(Tableau5[[#This Row],[Numéro]],Tableau3Bandes[],4,0),"")</f>
        <v/>
      </c>
      <c r="P711" s="1" t="str">
        <f>IFERROR(VLOOKUP(Tableau5[[#This Row],[Numéro]],Tableau3Bandes[],5,0),"")</f>
        <v/>
      </c>
      <c r="Q711" s="1" t="str">
        <f>IFERROR(VLOOKUP(Tableau5[[#This Row],[Numéro]],Tableau3Bandes[],6,0),"")</f>
        <v/>
      </c>
      <c r="R711" s="1" t="str">
        <f>IFERROR(VLOOKUP(Tableau5[[#This Row],[Numéro]],Tableau3Bandes[],7,0),"")</f>
        <v/>
      </c>
      <c r="S711" s="28" t="str">
        <f>IFERROR(VLOOKUP(Tableau5[[#This Row],[Numéro]],TableauClass2025[],3,0),"")</f>
        <v/>
      </c>
      <c r="T711" s="27" t="str">
        <f>IFERROR(VLOOKUP(Tableau5[[#This Row],[Numéro]],TableauCadre[],3,0),"")</f>
        <v/>
      </c>
      <c r="U711" s="1" t="str">
        <f>IFERROR(VLOOKUP(Tableau5[[#This Row],[Numéro]],TableauCadre[],4,0),"")</f>
        <v/>
      </c>
      <c r="V711" s="1" t="str">
        <f>IFERROR(VLOOKUP(Tableau5[[#This Row],[Numéro]],TableauCadre[],5,0),"")</f>
        <v/>
      </c>
      <c r="W711" s="1" t="str">
        <f>IFERROR(VLOOKUP(Tableau5[[#This Row],[Numéro]],TableauCadre[],6,0),"")</f>
        <v/>
      </c>
      <c r="X711" s="28" t="str">
        <f>IFERROR(VLOOKUP(Tableau5[[#This Row],[Numéro]],TableauCadre[],7,0),"")</f>
        <v/>
      </c>
    </row>
    <row r="712" spans="1:24" hidden="1" x14ac:dyDescent="0.25">
      <c r="A712" s="1" t="str">
        <f>IF(double!T709=0,"",double!T709)</f>
        <v>109104 I</v>
      </c>
      <c r="B712" s="1" t="str">
        <f>IF(Tableau5[[#This Row],[Numéro]]="","",double!U709)</f>
        <v>LONGE THIERRY</v>
      </c>
      <c r="C712" s="23" t="str">
        <f>double!V709</f>
        <v>05043 – ACAD. TAPIS VERT DE REIMS</v>
      </c>
      <c r="D712" s="27" t="str">
        <f>IFERROR(VLOOKUP(Tableau5[[#This Row],[Numéro]],TableauLibre[],3,0),"")</f>
        <v>R2</v>
      </c>
      <c r="E712" s="1">
        <f>IFERROR(VLOOKUP(Tableau5[[#This Row],[Numéro]],TableauLibre[],4,0),"")</f>
        <v>1</v>
      </c>
      <c r="F712" s="1">
        <f>IFERROR(VLOOKUP(Tableau5[[#This Row],[Numéro]],TableauLibre[],5,0),"")</f>
        <v>3.26</v>
      </c>
      <c r="G712" s="1">
        <f>IFERROR(VLOOKUP(Tableau5[[#This Row],[Numéro]],TableauLibre[],6,0),"")</f>
        <v>2.61</v>
      </c>
      <c r="H712" s="28">
        <f>IFERROR(VLOOKUP(Tableau5[[#This Row],[Numéro]],TableauLibre[],7,0),"")</f>
        <v>2025</v>
      </c>
      <c r="I712" s="27" t="str">
        <f>IFERROR(VLOOKUP(Tableau5[[#This Row],[Numéro]],TableauBande[],3,0),"")</f>
        <v/>
      </c>
      <c r="J712" s="1" t="str">
        <f>IFERROR(VLOOKUP(Tableau5[[#This Row],[Numéro]],TableauBande[],4,0),"")</f>
        <v/>
      </c>
      <c r="K712" s="1" t="str">
        <f>IFERROR(VLOOKUP(Tableau5[[#This Row],[Numéro]],TableauBande[],5,0),"")</f>
        <v/>
      </c>
      <c r="L712" s="1" t="str">
        <f>IFERROR(VLOOKUP(Tableau5[[#This Row],[Numéro]],TableauBande[],6,0),"")</f>
        <v/>
      </c>
      <c r="M712" s="28" t="str">
        <f>IFERROR(VLOOKUP(Tableau5[[#This Row],[Numéro]],TableauBande[],7,0),"")</f>
        <v/>
      </c>
      <c r="N712" s="1" t="str">
        <f>IFERROR(VLOOKUP(Tableau5[[#This Row],[Numéro]],Tableau3Bandes[],3,0),"")</f>
        <v>N3</v>
      </c>
      <c r="O712" s="1">
        <f>IFERROR(VLOOKUP(Tableau5[[#This Row],[Numéro]],Tableau3Bandes[],4,0),"")</f>
        <v>1</v>
      </c>
      <c r="P712" s="1">
        <f>IFERROR(VLOOKUP(Tableau5[[#This Row],[Numéro]],Tableau3Bandes[],5,0),"")</f>
        <v>0.46600000000000003</v>
      </c>
      <c r="Q712" s="1">
        <f>IFERROR(VLOOKUP(Tableau5[[#This Row],[Numéro]],Tableau3Bandes[],6,0),"")</f>
        <v>0.4</v>
      </c>
      <c r="R712" s="1">
        <f>IFERROR(VLOOKUP(Tableau5[[#This Row],[Numéro]],Tableau3Bandes[],7,0),"")</f>
        <v>2025</v>
      </c>
      <c r="S712" s="28">
        <f>IFERROR(VLOOKUP(Tableau5[[#This Row],[Numéro]],TableauClass2025[],3,0),"")</f>
        <v>377</v>
      </c>
      <c r="T712" s="27" t="str">
        <f>IFERROR(VLOOKUP(Tableau5[[#This Row],[Numéro]],TableauCadre[],3,0),"")</f>
        <v>R1</v>
      </c>
      <c r="U712" s="1">
        <f>IFERROR(VLOOKUP(Tableau5[[#This Row],[Numéro]],TableauCadre[],4,0),"")</f>
        <v>1</v>
      </c>
      <c r="V712" s="1">
        <f>IFERROR(VLOOKUP(Tableau5[[#This Row],[Numéro]],TableauCadre[],5,0),"")</f>
        <v>2.41</v>
      </c>
      <c r="W712" s="1">
        <f>IFERROR(VLOOKUP(Tableau5[[#This Row],[Numéro]],TableauCadre[],6,0),"")</f>
        <v>1.93</v>
      </c>
      <c r="X712" s="28">
        <f>IFERROR(VLOOKUP(Tableau5[[#This Row],[Numéro]],TableauCadre[],7,0),"")</f>
        <v>2024</v>
      </c>
    </row>
    <row r="713" spans="1:24" x14ac:dyDescent="0.25">
      <c r="A713" s="1" t="str">
        <f>IF(double!T607=0,"",double!T607)</f>
        <v>015291 D</v>
      </c>
      <c r="B713" s="1" t="str">
        <f>IF(Tableau5[[#This Row],[Numéro]]="","",double!U607)</f>
        <v>KLEINHENTZ HUBERT</v>
      </c>
      <c r="C713" s="23" t="str">
        <f>double!V607</f>
        <v>11007 – BILLARD CLUB KNUTANGE</v>
      </c>
      <c r="D713" s="27" t="str">
        <f>IFERROR(VLOOKUP(Tableau5[[#This Row],[Numéro]],TableauLibre[],3,0),"")</f>
        <v>R4</v>
      </c>
      <c r="E713" s="1">
        <f>IFERROR(VLOOKUP(Tableau5[[#This Row],[Numéro]],TableauLibre[],4,0),"")</f>
        <v>1</v>
      </c>
      <c r="F713" s="1">
        <f>IFERROR(VLOOKUP(Tableau5[[#This Row],[Numéro]],TableauLibre[],5,0),"")</f>
        <v>1.02</v>
      </c>
      <c r="G713" s="1">
        <f>IFERROR(VLOOKUP(Tableau5[[#This Row],[Numéro]],TableauLibre[],6,0),"")</f>
        <v>0.82</v>
      </c>
      <c r="H713" s="28">
        <f>IFERROR(VLOOKUP(Tableau5[[#This Row],[Numéro]],TableauLibre[],7,0),"")</f>
        <v>2020</v>
      </c>
      <c r="I713" s="27" t="str">
        <f>IFERROR(VLOOKUP(Tableau5[[#This Row],[Numéro]],TableauBande[],3,0),"")</f>
        <v>R2</v>
      </c>
      <c r="J713" s="1">
        <f>IFERROR(VLOOKUP(Tableau5[[#This Row],[Numéro]],TableauBande[],4,0),"")</f>
        <v>1</v>
      </c>
      <c r="K713" s="1">
        <f>IFERROR(VLOOKUP(Tableau5[[#This Row],[Numéro]],TableauBande[],5,0),"")</f>
        <v>0.65</v>
      </c>
      <c r="L713" s="1">
        <f>IFERROR(VLOOKUP(Tableau5[[#This Row],[Numéro]],TableauBande[],6,0),"")</f>
        <v>0.57999999999999996</v>
      </c>
      <c r="M713" s="28">
        <f>IFERROR(VLOOKUP(Tableau5[[#This Row],[Numéro]],TableauBande[],7,0),"")</f>
        <v>2020</v>
      </c>
      <c r="N713" s="1" t="str">
        <f>IFERROR(VLOOKUP(Tableau5[[#This Row],[Numéro]],Tableau3Bandes[],3,0),"")</f>
        <v/>
      </c>
      <c r="O713" s="1" t="str">
        <f>IFERROR(VLOOKUP(Tableau5[[#This Row],[Numéro]],Tableau3Bandes[],4,0),"")</f>
        <v/>
      </c>
      <c r="P713" s="1" t="str">
        <f>IFERROR(VLOOKUP(Tableau5[[#This Row],[Numéro]],Tableau3Bandes[],5,0),"")</f>
        <v/>
      </c>
      <c r="Q713" s="1" t="str">
        <f>IFERROR(VLOOKUP(Tableau5[[#This Row],[Numéro]],Tableau3Bandes[],6,0),"")</f>
        <v/>
      </c>
      <c r="R713" s="1" t="str">
        <f>IFERROR(VLOOKUP(Tableau5[[#This Row],[Numéro]],Tableau3Bandes[],7,0),"")</f>
        <v/>
      </c>
      <c r="S713" s="28" t="str">
        <f>IFERROR(VLOOKUP(Tableau5[[#This Row],[Numéro]],TableauClass2025[],3,0),"")</f>
        <v/>
      </c>
      <c r="T713" s="27" t="str">
        <f>IFERROR(VLOOKUP(Tableau5[[#This Row],[Numéro]],TableauCadre[],3,0),"")</f>
        <v/>
      </c>
      <c r="U713" s="1" t="str">
        <f>IFERROR(VLOOKUP(Tableau5[[#This Row],[Numéro]],TableauCadre[],4,0),"")</f>
        <v/>
      </c>
      <c r="V713" s="1" t="str">
        <f>IFERROR(VLOOKUP(Tableau5[[#This Row],[Numéro]],TableauCadre[],5,0),"")</f>
        <v/>
      </c>
      <c r="W713" s="1" t="str">
        <f>IFERROR(VLOOKUP(Tableau5[[#This Row],[Numéro]],TableauCadre[],6,0),"")</f>
        <v/>
      </c>
      <c r="X713" s="28" t="str">
        <f>IFERROR(VLOOKUP(Tableau5[[#This Row],[Numéro]],TableauCadre[],7,0),"")</f>
        <v/>
      </c>
    </row>
    <row r="714" spans="1:24" hidden="1" x14ac:dyDescent="0.25">
      <c r="A714" s="1" t="str">
        <f>IF(double!T711=0,"",double!T711)</f>
        <v>134535 L</v>
      </c>
      <c r="B714" s="1" t="str">
        <f>IF(Tableau5[[#This Row],[Numéro]]="","",double!U711)</f>
        <v>LOPES FRANCOIS</v>
      </c>
      <c r="C714" s="23" t="str">
        <f>double!V711</f>
        <v>01041 – COLMAR BILLARD CLUB 71</v>
      </c>
      <c r="D714" s="27" t="str">
        <f>IFERROR(VLOOKUP(Tableau5[[#This Row],[Numéro]],TableauLibre[],3,0),"")</f>
        <v>R2</v>
      </c>
      <c r="E714" s="1">
        <f>IFERROR(VLOOKUP(Tableau5[[#This Row],[Numéro]],TableauLibre[],4,0),"")</f>
        <v>1</v>
      </c>
      <c r="F714" s="1">
        <f>IFERROR(VLOOKUP(Tableau5[[#This Row],[Numéro]],TableauLibre[],5,0),"")</f>
        <v>3.85</v>
      </c>
      <c r="G714" s="1">
        <f>IFERROR(VLOOKUP(Tableau5[[#This Row],[Numéro]],TableauLibre[],6,0),"")</f>
        <v>3.08</v>
      </c>
      <c r="H714" s="28">
        <f>IFERROR(VLOOKUP(Tableau5[[#This Row],[Numéro]],TableauLibre[],7,0),"")</f>
        <v>2019</v>
      </c>
      <c r="I714" s="27" t="str">
        <f>IFERROR(VLOOKUP(Tableau5[[#This Row],[Numéro]],TableauBande[],3,0),"")</f>
        <v/>
      </c>
      <c r="J714" s="1" t="str">
        <f>IFERROR(VLOOKUP(Tableau5[[#This Row],[Numéro]],TableauBande[],4,0),"")</f>
        <v/>
      </c>
      <c r="K714" s="1" t="str">
        <f>IFERROR(VLOOKUP(Tableau5[[#This Row],[Numéro]],TableauBande[],5,0),"")</f>
        <v/>
      </c>
      <c r="L714" s="1" t="str">
        <f>IFERROR(VLOOKUP(Tableau5[[#This Row],[Numéro]],TableauBande[],6,0),"")</f>
        <v/>
      </c>
      <c r="M714" s="28" t="str">
        <f>IFERROR(VLOOKUP(Tableau5[[#This Row],[Numéro]],TableauBande[],7,0),"")</f>
        <v/>
      </c>
      <c r="N714" s="1" t="str">
        <f>IFERROR(VLOOKUP(Tableau5[[#This Row],[Numéro]],Tableau3Bandes[],3,0),"")</f>
        <v/>
      </c>
      <c r="O714" s="1" t="str">
        <f>IFERROR(VLOOKUP(Tableau5[[#This Row],[Numéro]],Tableau3Bandes[],4,0),"")</f>
        <v/>
      </c>
      <c r="P714" s="1" t="str">
        <f>IFERROR(VLOOKUP(Tableau5[[#This Row],[Numéro]],Tableau3Bandes[],5,0),"")</f>
        <v/>
      </c>
      <c r="Q714" s="1" t="str">
        <f>IFERROR(VLOOKUP(Tableau5[[#This Row],[Numéro]],Tableau3Bandes[],6,0),"")</f>
        <v/>
      </c>
      <c r="R714" s="1" t="str">
        <f>IFERROR(VLOOKUP(Tableau5[[#This Row],[Numéro]],Tableau3Bandes[],7,0),"")</f>
        <v/>
      </c>
      <c r="S714" s="28" t="str">
        <f>IFERROR(VLOOKUP(Tableau5[[#This Row],[Numéro]],TableauClass2025[],3,0),"")</f>
        <v/>
      </c>
      <c r="T714" s="27" t="str">
        <f>IFERROR(VLOOKUP(Tableau5[[#This Row],[Numéro]],TableauCadre[],3,0),"")</f>
        <v xml:space="preserve">R1 </v>
      </c>
      <c r="U714" s="1">
        <f>IFERROR(VLOOKUP(Tableau5[[#This Row],[Numéro]],TableauCadre[],4,0),"")</f>
        <v>1</v>
      </c>
      <c r="V714" s="1">
        <f>IFERROR(VLOOKUP(Tableau5[[#This Row],[Numéro]],TableauCadre[],5,0),"")</f>
        <v>3.68</v>
      </c>
      <c r="W714" s="1">
        <f>IFERROR(VLOOKUP(Tableau5[[#This Row],[Numéro]],TableauCadre[],6,0),"")</f>
        <v>2.94</v>
      </c>
      <c r="X714" s="28">
        <f>IFERROR(VLOOKUP(Tableau5[[#This Row],[Numéro]],TableauCadre[],7,0),"")</f>
        <v>2014</v>
      </c>
    </row>
    <row r="715" spans="1:24" hidden="1" x14ac:dyDescent="0.25">
      <c r="A715" s="1" t="str">
        <f>IF(double!T712=0,"",double!T712)</f>
        <v>014928 E</v>
      </c>
      <c r="B715" s="1" t="str">
        <f>IF(Tableau5[[#This Row],[Numéro]]="","",double!U712)</f>
        <v>LOPEZ PEDRO</v>
      </c>
      <c r="C715" s="23" t="str">
        <f>double!V712</f>
        <v>11042 – BILLARD CLUB STEPHANOIS</v>
      </c>
      <c r="D715" s="27" t="str">
        <f>IFERROR(VLOOKUP(Tableau5[[#This Row],[Numéro]],TableauLibre[],3,0),"")</f>
        <v xml:space="preserve">N2 </v>
      </c>
      <c r="E715" s="1">
        <f>IFERROR(VLOOKUP(Tableau5[[#This Row],[Numéro]],TableauLibre[],4,0),"")</f>
        <v>1</v>
      </c>
      <c r="F715" s="1" t="str">
        <f>IFERROR(VLOOKUP(Tableau5[[#This Row],[Numéro]],TableauLibre[],5,0),"")</f>
        <v>—</v>
      </c>
      <c r="G715" s="1">
        <f>IFERROR(VLOOKUP(Tableau5[[#This Row],[Numéro]],TableauLibre[],6,0),"")</f>
        <v>11.66</v>
      </c>
      <c r="H715" s="28">
        <f>IFERROR(VLOOKUP(Tableau5[[#This Row],[Numéro]],TableauLibre[],7,0),"")</f>
        <v>2017</v>
      </c>
      <c r="I715" s="27" t="str">
        <f>IFERROR(VLOOKUP(Tableau5[[#This Row],[Numéro]],TableauBande[],3,0),"")</f>
        <v/>
      </c>
      <c r="J715" s="1" t="str">
        <f>IFERROR(VLOOKUP(Tableau5[[#This Row],[Numéro]],TableauBande[],4,0),"")</f>
        <v/>
      </c>
      <c r="K715" s="1" t="str">
        <f>IFERROR(VLOOKUP(Tableau5[[#This Row],[Numéro]],TableauBande[],5,0),"")</f>
        <v/>
      </c>
      <c r="L715" s="1" t="str">
        <f>IFERROR(VLOOKUP(Tableau5[[#This Row],[Numéro]],TableauBande[],6,0),"")</f>
        <v/>
      </c>
      <c r="M715" s="28" t="str">
        <f>IFERROR(VLOOKUP(Tableau5[[#This Row],[Numéro]],TableauBande[],7,0),"")</f>
        <v/>
      </c>
      <c r="N715" s="1" t="str">
        <f>IFERROR(VLOOKUP(Tableau5[[#This Row],[Numéro]],Tableau3Bandes[],3,0),"")</f>
        <v>N1</v>
      </c>
      <c r="O715" s="1">
        <f>IFERROR(VLOOKUP(Tableau5[[#This Row],[Numéro]],Tableau3Bandes[],4,0),"")</f>
        <v>1</v>
      </c>
      <c r="P715" s="1" t="str">
        <f>IFERROR(VLOOKUP(Tableau5[[#This Row],[Numéro]],Tableau3Bandes[],5,0),"")</f>
        <v>—</v>
      </c>
      <c r="Q715" s="1">
        <f>IFERROR(VLOOKUP(Tableau5[[#This Row],[Numéro]],Tableau3Bandes[],6,0),"")</f>
        <v>0.71199999999999997</v>
      </c>
      <c r="R715" s="1">
        <f>IFERROR(VLOOKUP(Tableau5[[#This Row],[Numéro]],Tableau3Bandes[],7,0),"")</f>
        <v>2020</v>
      </c>
      <c r="S715" s="28" t="str">
        <f>IFERROR(VLOOKUP(Tableau5[[#This Row],[Numéro]],TableauClass2025[],3,0),"")</f>
        <v/>
      </c>
      <c r="T715" s="27" t="str">
        <f>IFERROR(VLOOKUP(Tableau5[[#This Row],[Numéro]],TableauCadre[],3,0),"")</f>
        <v xml:space="preserve">N3 </v>
      </c>
      <c r="U715" s="1">
        <f>IFERROR(VLOOKUP(Tableau5[[#This Row],[Numéro]],TableauCadre[],4,0),"")</f>
        <v>1</v>
      </c>
      <c r="V715" s="1">
        <f>IFERROR(VLOOKUP(Tableau5[[#This Row],[Numéro]],TableauCadre[],5,0),"")</f>
        <v>7.03</v>
      </c>
      <c r="W715" s="1">
        <f>IFERROR(VLOOKUP(Tableau5[[#This Row],[Numéro]],TableauCadre[],6,0),"")</f>
        <v>5.62</v>
      </c>
      <c r="X715" s="28">
        <f>IFERROR(VLOOKUP(Tableau5[[#This Row],[Numéro]],TableauCadre[],7,0),"")</f>
        <v>2020</v>
      </c>
    </row>
    <row r="716" spans="1:24" hidden="1" x14ac:dyDescent="0.25">
      <c r="A716" s="1" t="str">
        <f>IF(double!T713=0,"",double!T713)</f>
        <v>011876 U</v>
      </c>
      <c r="B716" s="1" t="str">
        <f>IF(Tableau5[[#This Row],[Numéro]]="","",double!U713)</f>
        <v>LORIN JIMMY</v>
      </c>
      <c r="C716" s="23" t="str">
        <f>double!V713</f>
        <v>05041 – BILLARD CLUB DE GRAUVES</v>
      </c>
      <c r="D716" s="27" t="str">
        <f>IFERROR(VLOOKUP(Tableau5[[#This Row],[Numéro]],TableauLibre[],3,0),"")</f>
        <v>N3</v>
      </c>
      <c r="E716" s="1">
        <f>IFERROR(VLOOKUP(Tableau5[[#This Row],[Numéro]],TableauLibre[],4,0),"")</f>
        <v>1</v>
      </c>
      <c r="F716" s="1">
        <f>IFERROR(VLOOKUP(Tableau5[[#This Row],[Numéro]],TableauLibre[],5,0),"")</f>
        <v>10.210000000000001</v>
      </c>
      <c r="G716" s="1">
        <f>IFERROR(VLOOKUP(Tableau5[[#This Row],[Numéro]],TableauLibre[],6,0),"")</f>
        <v>8.17</v>
      </c>
      <c r="H716" s="28">
        <f>IFERROR(VLOOKUP(Tableau5[[#This Row],[Numéro]],TableauLibre[],7,0),"")</f>
        <v>2014</v>
      </c>
      <c r="I716" s="27" t="str">
        <f>IFERROR(VLOOKUP(Tableau5[[#This Row],[Numéro]],TableauBande[],3,0),"")</f>
        <v xml:space="preserve">N2 </v>
      </c>
      <c r="J716" s="1">
        <f>IFERROR(VLOOKUP(Tableau5[[#This Row],[Numéro]],TableauBande[],4,0),"")</f>
        <v>1</v>
      </c>
      <c r="K716" s="1" t="str">
        <f>IFERROR(VLOOKUP(Tableau5[[#This Row],[Numéro]],TableauBande[],5,0),"")</f>
        <v>—</v>
      </c>
      <c r="L716" s="1">
        <f>IFERROR(VLOOKUP(Tableau5[[#This Row],[Numéro]],TableauBande[],6,0),"")</f>
        <v>2.31</v>
      </c>
      <c r="M716" s="28">
        <f>IFERROR(VLOOKUP(Tableau5[[#This Row],[Numéro]],TableauBande[],7,0),"")</f>
        <v>2016</v>
      </c>
      <c r="N716" s="1" t="str">
        <f>IFERROR(VLOOKUP(Tableau5[[#This Row],[Numéro]],Tableau3Bandes[],3,0),"")</f>
        <v xml:space="preserve">N3 </v>
      </c>
      <c r="O716" s="1">
        <f>IFERROR(VLOOKUP(Tableau5[[#This Row],[Numéro]],Tableau3Bandes[],4,0),"")</f>
        <v>1</v>
      </c>
      <c r="P716" s="1">
        <f>IFERROR(VLOOKUP(Tableau5[[#This Row],[Numéro]],Tableau3Bandes[],5,0),"")</f>
        <v>0.46800000000000003</v>
      </c>
      <c r="Q716" s="1">
        <f>IFERROR(VLOOKUP(Tableau5[[#This Row],[Numéro]],Tableau3Bandes[],6,0),"")</f>
        <v>0.40200000000000002</v>
      </c>
      <c r="R716" s="1">
        <f>IFERROR(VLOOKUP(Tableau5[[#This Row],[Numéro]],Tableau3Bandes[],7,0),"")</f>
        <v>2023</v>
      </c>
      <c r="S716" s="28" t="str">
        <f>IFERROR(VLOOKUP(Tableau5[[#This Row],[Numéro]],TableauClass2025[],3,0),"")</f>
        <v/>
      </c>
      <c r="T716" s="27" t="str">
        <f>IFERROR(VLOOKUP(Tableau5[[#This Row],[Numéro]],TableauCadre[],3,0),"")</f>
        <v/>
      </c>
      <c r="U716" s="1" t="str">
        <f>IFERROR(VLOOKUP(Tableau5[[#This Row],[Numéro]],TableauCadre[],4,0),"")</f>
        <v/>
      </c>
      <c r="V716" s="1" t="str">
        <f>IFERROR(VLOOKUP(Tableau5[[#This Row],[Numéro]],TableauCadre[],5,0),"")</f>
        <v/>
      </c>
      <c r="W716" s="1" t="str">
        <f>IFERROR(VLOOKUP(Tableau5[[#This Row],[Numéro]],TableauCadre[],6,0),"")</f>
        <v/>
      </c>
      <c r="X716" s="28" t="str">
        <f>IFERROR(VLOOKUP(Tableau5[[#This Row],[Numéro]],TableauCadre[],7,0),"")</f>
        <v/>
      </c>
    </row>
    <row r="717" spans="1:24" hidden="1" x14ac:dyDescent="0.25">
      <c r="A717" s="1" t="str">
        <f>IF(double!T714=0,"",double!T714)</f>
        <v>183745 Y</v>
      </c>
      <c r="B717" s="1" t="str">
        <f>IF(Tableau5[[#This Row],[Numéro]]="","",double!U714)</f>
        <v>LOUIS PHILIPPE</v>
      </c>
      <c r="C717" s="23" t="str">
        <f>double!V714</f>
        <v>11055 – BILLARD CLUB TOULOIS</v>
      </c>
      <c r="D717" s="27" t="str">
        <f>IFERROR(VLOOKUP(Tableau5[[#This Row],[Numéro]],TableauLibre[],3,0),"")</f>
        <v xml:space="preserve">R3 </v>
      </c>
      <c r="E717" s="1">
        <f>IFERROR(VLOOKUP(Tableau5[[#This Row],[Numéro]],TableauLibre[],4,0),"")</f>
        <v>1</v>
      </c>
      <c r="F717" s="1">
        <f>IFERROR(VLOOKUP(Tableau5[[#This Row],[Numéro]],TableauLibre[],5,0),"")</f>
        <v>2.17</v>
      </c>
      <c r="G717" s="1">
        <f>IFERROR(VLOOKUP(Tableau5[[#This Row],[Numéro]],TableauLibre[],6,0),"")</f>
        <v>1.74</v>
      </c>
      <c r="H717" s="28">
        <f>IFERROR(VLOOKUP(Tableau5[[#This Row],[Numéro]],TableauLibre[],7,0),"")</f>
        <v>2025</v>
      </c>
      <c r="I717" s="27" t="str">
        <f>IFERROR(VLOOKUP(Tableau5[[#This Row],[Numéro]],TableauBande[],3,0),"")</f>
        <v xml:space="preserve">R1 </v>
      </c>
      <c r="J717" s="1">
        <f>IFERROR(VLOOKUP(Tableau5[[#This Row],[Numéro]],TableauBande[],4,0),"")</f>
        <v>1</v>
      </c>
      <c r="K717" s="1">
        <f>IFERROR(VLOOKUP(Tableau5[[#This Row],[Numéro]],TableauBande[],5,0),"")</f>
        <v>1.1599999999999999</v>
      </c>
      <c r="L717" s="1">
        <f>IFERROR(VLOOKUP(Tableau5[[#This Row],[Numéro]],TableauBande[],6,0),"")</f>
        <v>1.03</v>
      </c>
      <c r="M717" s="28">
        <f>IFERROR(VLOOKUP(Tableau5[[#This Row],[Numéro]],TableauBande[],7,0),"")</f>
        <v>2025</v>
      </c>
      <c r="N717" s="1" t="str">
        <f>IFERROR(VLOOKUP(Tableau5[[#This Row],[Numéro]],Tableau3Bandes[],3,0),"")</f>
        <v/>
      </c>
      <c r="O717" s="1" t="str">
        <f>IFERROR(VLOOKUP(Tableau5[[#This Row],[Numéro]],Tableau3Bandes[],4,0),"")</f>
        <v/>
      </c>
      <c r="P717" s="1" t="str">
        <f>IFERROR(VLOOKUP(Tableau5[[#This Row],[Numéro]],Tableau3Bandes[],5,0),"")</f>
        <v/>
      </c>
      <c r="Q717" s="1" t="str">
        <f>IFERROR(VLOOKUP(Tableau5[[#This Row],[Numéro]],Tableau3Bandes[],6,0),"")</f>
        <v/>
      </c>
      <c r="R717" s="1" t="str">
        <f>IFERROR(VLOOKUP(Tableau5[[#This Row],[Numéro]],Tableau3Bandes[],7,0),"")</f>
        <v/>
      </c>
      <c r="S717" s="28" t="str">
        <f>IFERROR(VLOOKUP(Tableau5[[#This Row],[Numéro]],TableauClass2025[],3,0),"")</f>
        <v/>
      </c>
      <c r="T717" s="27" t="str">
        <f>IFERROR(VLOOKUP(Tableau5[[#This Row],[Numéro]],TableauCadre[],3,0),"")</f>
        <v/>
      </c>
      <c r="U717" s="1" t="str">
        <f>IFERROR(VLOOKUP(Tableau5[[#This Row],[Numéro]],TableauCadre[],4,0),"")</f>
        <v/>
      </c>
      <c r="V717" s="1" t="str">
        <f>IFERROR(VLOOKUP(Tableau5[[#This Row],[Numéro]],TableauCadre[],5,0),"")</f>
        <v/>
      </c>
      <c r="W717" s="1" t="str">
        <f>IFERROR(VLOOKUP(Tableau5[[#This Row],[Numéro]],TableauCadre[],6,0),"")</f>
        <v/>
      </c>
      <c r="X717" s="28" t="str">
        <f>IFERROR(VLOOKUP(Tableau5[[#This Row],[Numéro]],TableauCadre[],7,0),"")</f>
        <v/>
      </c>
    </row>
    <row r="718" spans="1:24" hidden="1" x14ac:dyDescent="0.25">
      <c r="A718" s="1" t="str">
        <f>IF(double!T715=0,"",double!T715)</f>
        <v>015260 Y</v>
      </c>
      <c r="B718" s="1" t="str">
        <f>IF(Tableau5[[#This Row],[Numéro]]="","",double!U715)</f>
        <v>LOUPMON ANDRE</v>
      </c>
      <c r="C718" s="23" t="str">
        <f>double!V715</f>
        <v>11050 – BILLARD CLUB SAINT MIHIEL</v>
      </c>
      <c r="D718" s="27" t="str">
        <f>IFERROR(VLOOKUP(Tableau5[[#This Row],[Numéro]],TableauLibre[],3,0),"")</f>
        <v>R3</v>
      </c>
      <c r="E718" s="1">
        <f>IFERROR(VLOOKUP(Tableau5[[#This Row],[Numéro]],TableauLibre[],4,0),"")</f>
        <v>1</v>
      </c>
      <c r="F718" s="1">
        <f>IFERROR(VLOOKUP(Tableau5[[#This Row],[Numéro]],TableauLibre[],5,0),"")</f>
        <v>1.37</v>
      </c>
      <c r="G718" s="1">
        <f>IFERROR(VLOOKUP(Tableau5[[#This Row],[Numéro]],TableauLibre[],6,0),"")</f>
        <v>1.0900000000000001</v>
      </c>
      <c r="H718" s="28">
        <f>IFERROR(VLOOKUP(Tableau5[[#This Row],[Numéro]],TableauLibre[],7,0),"")</f>
        <v>2016</v>
      </c>
      <c r="I718" s="27" t="str">
        <f>IFERROR(VLOOKUP(Tableau5[[#This Row],[Numéro]],TableauBande[],3,0),"")</f>
        <v>R2</v>
      </c>
      <c r="J718" s="1">
        <f>IFERROR(VLOOKUP(Tableau5[[#This Row],[Numéro]],TableauBande[],4,0),"")</f>
        <v>1</v>
      </c>
      <c r="K718" s="1">
        <f>IFERROR(VLOOKUP(Tableau5[[#This Row],[Numéro]],TableauBande[],5,0),"")</f>
        <v>0.93</v>
      </c>
      <c r="L718" s="1">
        <f>IFERROR(VLOOKUP(Tableau5[[#This Row],[Numéro]],TableauBande[],6,0),"")</f>
        <v>0.83</v>
      </c>
      <c r="M718" s="28">
        <f>IFERROR(VLOOKUP(Tableau5[[#This Row],[Numéro]],TableauBande[],7,0),"")</f>
        <v>2016</v>
      </c>
      <c r="N718" s="1" t="str">
        <f>IFERROR(VLOOKUP(Tableau5[[#This Row],[Numéro]],Tableau3Bandes[],3,0),"")</f>
        <v>R2</v>
      </c>
      <c r="O718" s="1">
        <f>IFERROR(VLOOKUP(Tableau5[[#This Row],[Numéro]],Tableau3Bandes[],4,0),"")</f>
        <v>1</v>
      </c>
      <c r="P718" s="1">
        <f>IFERROR(VLOOKUP(Tableau5[[#This Row],[Numéro]],Tableau3Bandes[],5,0),"")</f>
        <v>0.23699999999999999</v>
      </c>
      <c r="Q718" s="1">
        <f>IFERROR(VLOOKUP(Tableau5[[#This Row],[Numéro]],Tableau3Bandes[],6,0),"")</f>
        <v>0.20399999999999999</v>
      </c>
      <c r="R718" s="1">
        <f>IFERROR(VLOOKUP(Tableau5[[#This Row],[Numéro]],Tableau3Bandes[],7,0),"")</f>
        <v>2015</v>
      </c>
      <c r="S718" s="28" t="str">
        <f>IFERROR(VLOOKUP(Tableau5[[#This Row],[Numéro]],TableauClass2025[],3,0),"")</f>
        <v/>
      </c>
      <c r="T718" s="27" t="str">
        <f>IFERROR(VLOOKUP(Tableau5[[#This Row],[Numéro]],TableauCadre[],3,0),"")</f>
        <v/>
      </c>
      <c r="U718" s="1" t="str">
        <f>IFERROR(VLOOKUP(Tableau5[[#This Row],[Numéro]],TableauCadre[],4,0),"")</f>
        <v/>
      </c>
      <c r="V718" s="1" t="str">
        <f>IFERROR(VLOOKUP(Tableau5[[#This Row],[Numéro]],TableauCadre[],5,0),"")</f>
        <v/>
      </c>
      <c r="W718" s="1" t="str">
        <f>IFERROR(VLOOKUP(Tableau5[[#This Row],[Numéro]],TableauCadre[],6,0),"")</f>
        <v/>
      </c>
      <c r="X718" s="28" t="str">
        <f>IFERROR(VLOOKUP(Tableau5[[#This Row],[Numéro]],TableauCadre[],7,0),"")</f>
        <v/>
      </c>
    </row>
    <row r="719" spans="1:24" hidden="1" x14ac:dyDescent="0.25">
      <c r="A719" s="1" t="str">
        <f>IF(double!T716=0,"",double!T716)</f>
        <v>132705 B</v>
      </c>
      <c r="B719" s="1" t="str">
        <f>IF(Tableau5[[#This Row],[Numéro]]="","",double!U716)</f>
        <v>LOUSTAU EDOUARD</v>
      </c>
      <c r="C719" s="23" t="str">
        <f>double!V716</f>
        <v>11029 – BILLARD CLUB MUSSIPONTAIN</v>
      </c>
      <c r="D719" s="27" t="str">
        <f>IFERROR(VLOOKUP(Tableau5[[#This Row],[Numéro]],TableauLibre[],3,0),"")</f>
        <v>R4</v>
      </c>
      <c r="E719" s="1">
        <f>IFERROR(VLOOKUP(Tableau5[[#This Row],[Numéro]],TableauLibre[],4,0),"")</f>
        <v>1</v>
      </c>
      <c r="F719" s="1">
        <f>IFERROR(VLOOKUP(Tableau5[[#This Row],[Numéro]],TableauLibre[],5,0),"")</f>
        <v>0.46</v>
      </c>
      <c r="G719" s="1">
        <f>IFERROR(VLOOKUP(Tableau5[[#This Row],[Numéro]],TableauLibre[],6,0),"")</f>
        <v>0.37</v>
      </c>
      <c r="H719" s="28">
        <f>IFERROR(VLOOKUP(Tableau5[[#This Row],[Numéro]],TableauLibre[],7,0),"")</f>
        <v>2009</v>
      </c>
      <c r="I719" s="27" t="str">
        <f>IFERROR(VLOOKUP(Tableau5[[#This Row],[Numéro]],TableauBande[],3,0),"")</f>
        <v/>
      </c>
      <c r="J719" s="1" t="str">
        <f>IFERROR(VLOOKUP(Tableau5[[#This Row],[Numéro]],TableauBande[],4,0),"")</f>
        <v/>
      </c>
      <c r="K719" s="1" t="str">
        <f>IFERROR(VLOOKUP(Tableau5[[#This Row],[Numéro]],TableauBande[],5,0),"")</f>
        <v/>
      </c>
      <c r="L719" s="1" t="str">
        <f>IFERROR(VLOOKUP(Tableau5[[#This Row],[Numéro]],TableauBande[],6,0),"")</f>
        <v/>
      </c>
      <c r="M719" s="28" t="str">
        <f>IFERROR(VLOOKUP(Tableau5[[#This Row],[Numéro]],TableauBande[],7,0),"")</f>
        <v/>
      </c>
      <c r="N719" s="1" t="str">
        <f>IFERROR(VLOOKUP(Tableau5[[#This Row],[Numéro]],Tableau3Bandes[],3,0),"")</f>
        <v/>
      </c>
      <c r="O719" s="1" t="str">
        <f>IFERROR(VLOOKUP(Tableau5[[#This Row],[Numéro]],Tableau3Bandes[],4,0),"")</f>
        <v/>
      </c>
      <c r="P719" s="1" t="str">
        <f>IFERROR(VLOOKUP(Tableau5[[#This Row],[Numéro]],Tableau3Bandes[],5,0),"")</f>
        <v/>
      </c>
      <c r="Q719" s="1" t="str">
        <f>IFERROR(VLOOKUP(Tableau5[[#This Row],[Numéro]],Tableau3Bandes[],6,0),"")</f>
        <v/>
      </c>
      <c r="R719" s="1" t="str">
        <f>IFERROR(VLOOKUP(Tableau5[[#This Row],[Numéro]],Tableau3Bandes[],7,0),"")</f>
        <v/>
      </c>
      <c r="S719" s="28" t="str">
        <f>IFERROR(VLOOKUP(Tableau5[[#This Row],[Numéro]],TableauClass2025[],3,0),"")</f>
        <v/>
      </c>
      <c r="T719" s="27" t="str">
        <f>IFERROR(VLOOKUP(Tableau5[[#This Row],[Numéro]],TableauCadre[],3,0),"")</f>
        <v/>
      </c>
      <c r="U719" s="1" t="str">
        <f>IFERROR(VLOOKUP(Tableau5[[#This Row],[Numéro]],TableauCadre[],4,0),"")</f>
        <v/>
      </c>
      <c r="V719" s="1" t="str">
        <f>IFERROR(VLOOKUP(Tableau5[[#This Row],[Numéro]],TableauCadre[],5,0),"")</f>
        <v/>
      </c>
      <c r="W719" s="1" t="str">
        <f>IFERROR(VLOOKUP(Tableau5[[#This Row],[Numéro]],TableauCadre[],6,0),"")</f>
        <v/>
      </c>
      <c r="X719" s="28" t="str">
        <f>IFERROR(VLOOKUP(Tableau5[[#This Row],[Numéro]],TableauCadre[],7,0),"")</f>
        <v/>
      </c>
    </row>
    <row r="720" spans="1:24" hidden="1" x14ac:dyDescent="0.25">
      <c r="A720" s="1" t="str">
        <f>IF(double!T717=0,"",double!T717)</f>
        <v>131609 X</v>
      </c>
      <c r="B720" s="1" t="str">
        <f>IF(Tableau5[[#This Row],[Numéro]]="","",double!U717)</f>
        <v>LUCAZEAU ROBERT</v>
      </c>
      <c r="C720" s="23" t="str">
        <f>double!V717</f>
        <v>01041 – COLMAR BILLARD CLUB 71</v>
      </c>
      <c r="D720" s="27" t="str">
        <f>IFERROR(VLOOKUP(Tableau5[[#This Row],[Numéro]],TableauLibre[],3,0),"")</f>
        <v>R4</v>
      </c>
      <c r="E720" s="1">
        <f>IFERROR(VLOOKUP(Tableau5[[#This Row],[Numéro]],TableauLibre[],4,0),"")</f>
        <v>1</v>
      </c>
      <c r="F720" s="1">
        <f>IFERROR(VLOOKUP(Tableau5[[#This Row],[Numéro]],TableauLibre[],5,0),"")</f>
        <v>0.74</v>
      </c>
      <c r="G720" s="1">
        <f>IFERROR(VLOOKUP(Tableau5[[#This Row],[Numéro]],TableauLibre[],6,0),"")</f>
        <v>0.59</v>
      </c>
      <c r="H720" s="28">
        <f>IFERROR(VLOOKUP(Tableau5[[#This Row],[Numéro]],TableauLibre[],7,0),"")</f>
        <v>2008</v>
      </c>
      <c r="I720" s="27" t="str">
        <f>IFERROR(VLOOKUP(Tableau5[[#This Row],[Numéro]],TableauBande[],3,0),"")</f>
        <v/>
      </c>
      <c r="J720" s="1" t="str">
        <f>IFERROR(VLOOKUP(Tableau5[[#This Row],[Numéro]],TableauBande[],4,0),"")</f>
        <v/>
      </c>
      <c r="K720" s="1" t="str">
        <f>IFERROR(VLOOKUP(Tableau5[[#This Row],[Numéro]],TableauBande[],5,0),"")</f>
        <v/>
      </c>
      <c r="L720" s="1" t="str">
        <f>IFERROR(VLOOKUP(Tableau5[[#This Row],[Numéro]],TableauBande[],6,0),"")</f>
        <v/>
      </c>
      <c r="M720" s="28" t="str">
        <f>IFERROR(VLOOKUP(Tableau5[[#This Row],[Numéro]],TableauBande[],7,0),"")</f>
        <v/>
      </c>
      <c r="N720" s="1" t="str">
        <f>IFERROR(VLOOKUP(Tableau5[[#This Row],[Numéro]],Tableau3Bandes[],3,0),"")</f>
        <v/>
      </c>
      <c r="O720" s="1" t="str">
        <f>IFERROR(VLOOKUP(Tableau5[[#This Row],[Numéro]],Tableau3Bandes[],4,0),"")</f>
        <v/>
      </c>
      <c r="P720" s="1" t="str">
        <f>IFERROR(VLOOKUP(Tableau5[[#This Row],[Numéro]],Tableau3Bandes[],5,0),"")</f>
        <v/>
      </c>
      <c r="Q720" s="1" t="str">
        <f>IFERROR(VLOOKUP(Tableau5[[#This Row],[Numéro]],Tableau3Bandes[],6,0),"")</f>
        <v/>
      </c>
      <c r="R720" s="1" t="str">
        <f>IFERROR(VLOOKUP(Tableau5[[#This Row],[Numéro]],Tableau3Bandes[],7,0),"")</f>
        <v/>
      </c>
      <c r="S720" s="28" t="str">
        <f>IFERROR(VLOOKUP(Tableau5[[#This Row],[Numéro]],TableauClass2025[],3,0),"")</f>
        <v/>
      </c>
      <c r="T720" s="27" t="str">
        <f>IFERROR(VLOOKUP(Tableau5[[#This Row],[Numéro]],TableauCadre[],3,0),"")</f>
        <v/>
      </c>
      <c r="U720" s="1" t="str">
        <f>IFERROR(VLOOKUP(Tableau5[[#This Row],[Numéro]],TableauCadre[],4,0),"")</f>
        <v/>
      </c>
      <c r="V720" s="1" t="str">
        <f>IFERROR(VLOOKUP(Tableau5[[#This Row],[Numéro]],TableauCadre[],5,0),"")</f>
        <v/>
      </c>
      <c r="W720" s="1" t="str">
        <f>IFERROR(VLOOKUP(Tableau5[[#This Row],[Numéro]],TableauCadre[],6,0),"")</f>
        <v/>
      </c>
      <c r="X720" s="28" t="str">
        <f>IFERROR(VLOOKUP(Tableau5[[#This Row],[Numéro]],TableauCadre[],7,0),"")</f>
        <v/>
      </c>
    </row>
    <row r="721" spans="1:24" hidden="1" x14ac:dyDescent="0.25">
      <c r="A721" s="1" t="str">
        <f>IF(double!T718=0,"",double!T718)</f>
        <v>010022 M</v>
      </c>
      <c r="B721" s="1" t="str">
        <f>IF(Tableau5[[#This Row],[Numéro]]="","",double!U718)</f>
        <v>LUCK GUY</v>
      </c>
      <c r="C721" s="23" t="str">
        <f>double!V718</f>
        <v>01004 – B.C. BISCHHEIM</v>
      </c>
      <c r="D721" s="27" t="str">
        <f>IFERROR(VLOOKUP(Tableau5[[#This Row],[Numéro]],TableauLibre[],3,0),"")</f>
        <v xml:space="preserve">R3 </v>
      </c>
      <c r="E721" s="1">
        <f>IFERROR(VLOOKUP(Tableau5[[#This Row],[Numéro]],TableauLibre[],4,0),"")</f>
        <v>1</v>
      </c>
      <c r="F721" s="1">
        <f>IFERROR(VLOOKUP(Tableau5[[#This Row],[Numéro]],TableauLibre[],5,0),"")</f>
        <v>1.95</v>
      </c>
      <c r="G721" s="1">
        <f>IFERROR(VLOOKUP(Tableau5[[#This Row],[Numéro]],TableauLibre[],6,0),"")</f>
        <v>1.56</v>
      </c>
      <c r="H721" s="28">
        <f>IFERROR(VLOOKUP(Tableau5[[#This Row],[Numéro]],TableauLibre[],7,0),"")</f>
        <v>2017</v>
      </c>
      <c r="I721" s="27" t="str">
        <f>IFERROR(VLOOKUP(Tableau5[[#This Row],[Numéro]],TableauBande[],3,0),"")</f>
        <v>R1</v>
      </c>
      <c r="J721" s="1">
        <f>IFERROR(VLOOKUP(Tableau5[[#This Row],[Numéro]],TableauBande[],4,0),"")</f>
        <v>1</v>
      </c>
      <c r="K721" s="1">
        <f>IFERROR(VLOOKUP(Tableau5[[#This Row],[Numéro]],TableauBande[],5,0),"")</f>
        <v>1.33</v>
      </c>
      <c r="L721" s="1">
        <f>IFERROR(VLOOKUP(Tableau5[[#This Row],[Numéro]],TableauBande[],6,0),"")</f>
        <v>1.18</v>
      </c>
      <c r="M721" s="28">
        <f>IFERROR(VLOOKUP(Tableau5[[#This Row],[Numéro]],TableauBande[],7,0),"")</f>
        <v>2010</v>
      </c>
      <c r="N721" s="1" t="str">
        <f>IFERROR(VLOOKUP(Tableau5[[#This Row],[Numéro]],Tableau3Bandes[],3,0),"")</f>
        <v>N3</v>
      </c>
      <c r="O721" s="1">
        <f>IFERROR(VLOOKUP(Tableau5[[#This Row],[Numéro]],Tableau3Bandes[],4,0),"")</f>
        <v>1</v>
      </c>
      <c r="P721" s="1">
        <f>IFERROR(VLOOKUP(Tableau5[[#This Row],[Numéro]],Tableau3Bandes[],5,0),"")</f>
        <v>0.40899999999999997</v>
      </c>
      <c r="Q721" s="1">
        <f>IFERROR(VLOOKUP(Tableau5[[#This Row],[Numéro]],Tableau3Bandes[],6,0),"")</f>
        <v>0.35199999999999998</v>
      </c>
      <c r="R721" s="1">
        <f>IFERROR(VLOOKUP(Tableau5[[#This Row],[Numéro]],Tableau3Bandes[],7,0),"")</f>
        <v>2017</v>
      </c>
      <c r="S721" s="28" t="str">
        <f>IFERROR(VLOOKUP(Tableau5[[#This Row],[Numéro]],TableauClass2025[],3,0),"")</f>
        <v/>
      </c>
      <c r="T721" s="27" t="str">
        <f>IFERROR(VLOOKUP(Tableau5[[#This Row],[Numéro]],TableauCadre[],3,0),"")</f>
        <v/>
      </c>
      <c r="U721" s="1" t="str">
        <f>IFERROR(VLOOKUP(Tableau5[[#This Row],[Numéro]],TableauCadre[],4,0),"")</f>
        <v/>
      </c>
      <c r="V721" s="1" t="str">
        <f>IFERROR(VLOOKUP(Tableau5[[#This Row],[Numéro]],TableauCadre[],5,0),"")</f>
        <v/>
      </c>
      <c r="W721" s="1" t="str">
        <f>IFERROR(VLOOKUP(Tableau5[[#This Row],[Numéro]],TableauCadre[],6,0),"")</f>
        <v/>
      </c>
      <c r="X721" s="28" t="str">
        <f>IFERROR(VLOOKUP(Tableau5[[#This Row],[Numéro]],TableauCadre[],7,0),"")</f>
        <v/>
      </c>
    </row>
    <row r="722" spans="1:24" hidden="1" x14ac:dyDescent="0.25">
      <c r="A722" s="1" t="str">
        <f>IF(double!T719=0,"",double!T719)</f>
        <v>011873 R</v>
      </c>
      <c r="B722" s="1" t="str">
        <f>IF(Tableau5[[#This Row],[Numéro]]="","",double!U719)</f>
        <v>LUCQUIN JEAN MICHEL</v>
      </c>
      <c r="C722" s="23" t="str">
        <f>double!V719</f>
        <v>05032 – ARCIS BILLARD CLUB</v>
      </c>
      <c r="D722" s="27" t="str">
        <f>IFERROR(VLOOKUP(Tableau5[[#This Row],[Numéro]],TableauLibre[],3,0),"")</f>
        <v>N3</v>
      </c>
      <c r="E722" s="1">
        <f>IFERROR(VLOOKUP(Tableau5[[#This Row],[Numéro]],TableauLibre[],4,0),"")</f>
        <v>1</v>
      </c>
      <c r="F722" s="1">
        <f>IFERROR(VLOOKUP(Tableau5[[#This Row],[Numéro]],TableauLibre[],5,0),"")</f>
        <v>6.16</v>
      </c>
      <c r="G722" s="1">
        <f>IFERROR(VLOOKUP(Tableau5[[#This Row],[Numéro]],TableauLibre[],6,0),"")</f>
        <v>4.93</v>
      </c>
      <c r="H722" s="28">
        <f>IFERROR(VLOOKUP(Tableau5[[#This Row],[Numéro]],TableauLibre[],7,0),"")</f>
        <v>2023</v>
      </c>
      <c r="I722" s="27" t="str">
        <f>IFERROR(VLOOKUP(Tableau5[[#This Row],[Numéro]],TableauBande[],3,0),"")</f>
        <v xml:space="preserve">R1 </v>
      </c>
      <c r="J722" s="1">
        <f>IFERROR(VLOOKUP(Tableau5[[#This Row],[Numéro]],TableauBande[],4,0),"")</f>
        <v>1</v>
      </c>
      <c r="K722" s="1">
        <f>IFERROR(VLOOKUP(Tableau5[[#This Row],[Numéro]],TableauBande[],5,0),"")</f>
        <v>1.67</v>
      </c>
      <c r="L722" s="1">
        <f>IFERROR(VLOOKUP(Tableau5[[#This Row],[Numéro]],TableauBande[],6,0),"")</f>
        <v>1.48</v>
      </c>
      <c r="M722" s="28">
        <f>IFERROR(VLOOKUP(Tableau5[[#This Row],[Numéro]],TableauBande[],7,0),"")</f>
        <v>2024</v>
      </c>
      <c r="N722" s="1" t="str">
        <f>IFERROR(VLOOKUP(Tableau5[[#This Row],[Numéro]],Tableau3Bandes[],3,0),"")</f>
        <v>N3</v>
      </c>
      <c r="O722" s="1">
        <f>IFERROR(VLOOKUP(Tableau5[[#This Row],[Numéro]],Tableau3Bandes[],4,0),"")</f>
        <v>1</v>
      </c>
      <c r="P722" s="1">
        <f>IFERROR(VLOOKUP(Tableau5[[#This Row],[Numéro]],Tableau3Bandes[],5,0),"")</f>
        <v>0.42799999999999999</v>
      </c>
      <c r="Q722" s="1">
        <f>IFERROR(VLOOKUP(Tableau5[[#This Row],[Numéro]],Tableau3Bandes[],6,0),"")</f>
        <v>0.36799999999999999</v>
      </c>
      <c r="R722" s="1">
        <f>IFERROR(VLOOKUP(Tableau5[[#This Row],[Numéro]],Tableau3Bandes[],7,0),"")</f>
        <v>2025</v>
      </c>
      <c r="S722" s="28">
        <f>IFERROR(VLOOKUP(Tableau5[[#This Row],[Numéro]],TableauClass2025[],3,0),"")</f>
        <v>352</v>
      </c>
      <c r="T722" s="27" t="str">
        <f>IFERROR(VLOOKUP(Tableau5[[#This Row],[Numéro]],TableauCadre[],3,0),"")</f>
        <v>N3</v>
      </c>
      <c r="U722" s="1">
        <f>IFERROR(VLOOKUP(Tableau5[[#This Row],[Numéro]],TableauCadre[],4,0),"")</f>
        <v>1</v>
      </c>
      <c r="V722" s="1">
        <f>IFERROR(VLOOKUP(Tableau5[[#This Row],[Numéro]],TableauCadre[],5,0),"")</f>
        <v>5.32</v>
      </c>
      <c r="W722" s="1">
        <f>IFERROR(VLOOKUP(Tableau5[[#This Row],[Numéro]],TableauCadre[],6,0),"")</f>
        <v>4.25</v>
      </c>
      <c r="X722" s="28">
        <f>IFERROR(VLOOKUP(Tableau5[[#This Row],[Numéro]],TableauCadre[],7,0),"")</f>
        <v>2024</v>
      </c>
    </row>
    <row r="723" spans="1:24" hidden="1" x14ac:dyDescent="0.25">
      <c r="A723" s="1" t="str">
        <f>IF(double!T720=0,"",double!T720)</f>
        <v>106581 H</v>
      </c>
      <c r="B723" s="1" t="str">
        <f>IF(Tableau5[[#This Row],[Numéro]]="","",double!U720)</f>
        <v>LUDWIG RENE</v>
      </c>
      <c r="C723" s="23" t="str">
        <f>double!V720</f>
        <v>01006 – AMICALE DE BILLARD ECKBOLSHEIM</v>
      </c>
      <c r="D723" s="27" t="str">
        <f>IFERROR(VLOOKUP(Tableau5[[#This Row],[Numéro]],TableauLibre[],3,0),"")</f>
        <v>R3</v>
      </c>
      <c r="E723" s="1">
        <f>IFERROR(VLOOKUP(Tableau5[[#This Row],[Numéro]],TableauLibre[],4,0),"")</f>
        <v>1</v>
      </c>
      <c r="F723" s="1">
        <f>IFERROR(VLOOKUP(Tableau5[[#This Row],[Numéro]],TableauLibre[],5,0),"")</f>
        <v>1.61</v>
      </c>
      <c r="G723" s="1">
        <f>IFERROR(VLOOKUP(Tableau5[[#This Row],[Numéro]],TableauLibre[],6,0),"")</f>
        <v>1.29</v>
      </c>
      <c r="H723" s="28">
        <f>IFERROR(VLOOKUP(Tableau5[[#This Row],[Numéro]],TableauLibre[],7,0),"")</f>
        <v>2018</v>
      </c>
      <c r="I723" s="27" t="str">
        <f>IFERROR(VLOOKUP(Tableau5[[#This Row],[Numéro]],TableauBande[],3,0),"")</f>
        <v xml:space="preserve">R2 </v>
      </c>
      <c r="J723" s="1">
        <f>IFERROR(VLOOKUP(Tableau5[[#This Row],[Numéro]],TableauBande[],4,0),"")</f>
        <v>1</v>
      </c>
      <c r="K723" s="1">
        <f>IFERROR(VLOOKUP(Tableau5[[#This Row],[Numéro]],TableauBande[],5,0),"")</f>
        <v>1.06</v>
      </c>
      <c r="L723" s="1">
        <f>IFERROR(VLOOKUP(Tableau5[[#This Row],[Numéro]],TableauBande[],6,0),"")</f>
        <v>0.94</v>
      </c>
      <c r="M723" s="28">
        <f>IFERROR(VLOOKUP(Tableau5[[#This Row],[Numéro]],TableauBande[],7,0),"")</f>
        <v>2014</v>
      </c>
      <c r="N723" s="1" t="str">
        <f>IFERROR(VLOOKUP(Tableau5[[#This Row],[Numéro]],Tableau3Bandes[],3,0),"")</f>
        <v>R1</v>
      </c>
      <c r="O723" s="1">
        <f>IFERROR(VLOOKUP(Tableau5[[#This Row],[Numéro]],Tableau3Bandes[],4,0),"")</f>
        <v>1</v>
      </c>
      <c r="P723" s="1">
        <f>IFERROR(VLOOKUP(Tableau5[[#This Row],[Numéro]],Tableau3Bandes[],5,0),"")</f>
        <v>0.26800000000000002</v>
      </c>
      <c r="Q723" s="1">
        <f>IFERROR(VLOOKUP(Tableau5[[#This Row],[Numéro]],Tableau3Bandes[],6,0),"")</f>
        <v>0.23</v>
      </c>
      <c r="R723" s="1">
        <f>IFERROR(VLOOKUP(Tableau5[[#This Row],[Numéro]],Tableau3Bandes[],7,0),"")</f>
        <v>2012</v>
      </c>
      <c r="S723" s="28" t="str">
        <f>IFERROR(VLOOKUP(Tableau5[[#This Row],[Numéro]],TableauClass2025[],3,0),"")</f>
        <v/>
      </c>
      <c r="T723" s="27" t="str">
        <f>IFERROR(VLOOKUP(Tableau5[[#This Row],[Numéro]],TableauCadre[],3,0),"")</f>
        <v/>
      </c>
      <c r="U723" s="1" t="str">
        <f>IFERROR(VLOOKUP(Tableau5[[#This Row],[Numéro]],TableauCadre[],4,0),"")</f>
        <v/>
      </c>
      <c r="V723" s="1" t="str">
        <f>IFERROR(VLOOKUP(Tableau5[[#This Row],[Numéro]],TableauCadre[],5,0),"")</f>
        <v/>
      </c>
      <c r="W723" s="1" t="str">
        <f>IFERROR(VLOOKUP(Tableau5[[#This Row],[Numéro]],TableauCadre[],6,0),"")</f>
        <v/>
      </c>
      <c r="X723" s="28" t="str">
        <f>IFERROR(VLOOKUP(Tableau5[[#This Row],[Numéro]],TableauCadre[],7,0),"")</f>
        <v/>
      </c>
    </row>
    <row r="724" spans="1:24" hidden="1" x14ac:dyDescent="0.25">
      <c r="A724" s="1" t="str">
        <f>IF(double!T721=0,"",double!T721)</f>
        <v>175053 A</v>
      </c>
      <c r="B724" s="1" t="str">
        <f>IF(Tableau5[[#This Row],[Numéro]]="","",double!U721)</f>
        <v>MACLIN GILLES</v>
      </c>
      <c r="C724" s="23" t="str">
        <f>double!V721</f>
        <v>05047 – BILLARD CLUB SEZANNAIS</v>
      </c>
      <c r="D724" s="27" t="str">
        <f>IFERROR(VLOOKUP(Tableau5[[#This Row],[Numéro]],TableauLibre[],3,0),"")</f>
        <v>R3</v>
      </c>
      <c r="E724" s="1">
        <f>IFERROR(VLOOKUP(Tableau5[[#This Row],[Numéro]],TableauLibre[],4,0),"")</f>
        <v>1</v>
      </c>
      <c r="F724" s="1">
        <f>IFERROR(VLOOKUP(Tableau5[[#This Row],[Numéro]],TableauLibre[],5,0),"")</f>
        <v>1.25</v>
      </c>
      <c r="G724" s="1">
        <f>IFERROR(VLOOKUP(Tableau5[[#This Row],[Numéro]],TableauLibre[],6,0),"")</f>
        <v>1</v>
      </c>
      <c r="H724" s="28">
        <f>IFERROR(VLOOKUP(Tableau5[[#This Row],[Numéro]],TableauLibre[],7,0),"")</f>
        <v>2025</v>
      </c>
      <c r="I724" s="27" t="str">
        <f>IFERROR(VLOOKUP(Tableau5[[#This Row],[Numéro]],TableauBande[],3,0),"")</f>
        <v/>
      </c>
      <c r="J724" s="1" t="str">
        <f>IFERROR(VLOOKUP(Tableau5[[#This Row],[Numéro]],TableauBande[],4,0),"")</f>
        <v/>
      </c>
      <c r="K724" s="1" t="str">
        <f>IFERROR(VLOOKUP(Tableau5[[#This Row],[Numéro]],TableauBande[],5,0),"")</f>
        <v/>
      </c>
      <c r="L724" s="1" t="str">
        <f>IFERROR(VLOOKUP(Tableau5[[#This Row],[Numéro]],TableauBande[],6,0),"")</f>
        <v/>
      </c>
      <c r="M724" s="28" t="str">
        <f>IFERROR(VLOOKUP(Tableau5[[#This Row],[Numéro]],TableauBande[],7,0),"")</f>
        <v/>
      </c>
      <c r="N724" s="1" t="str">
        <f>IFERROR(VLOOKUP(Tableau5[[#This Row],[Numéro]],Tableau3Bandes[],3,0),"")</f>
        <v xml:space="preserve">R1 </v>
      </c>
      <c r="O724" s="1">
        <f>IFERROR(VLOOKUP(Tableau5[[#This Row],[Numéro]],Tableau3Bandes[],4,0),"")</f>
        <v>1</v>
      </c>
      <c r="P724" s="1">
        <f>IFERROR(VLOOKUP(Tableau5[[#This Row],[Numéro]],Tableau3Bandes[],5,0),"")</f>
        <v>0.255</v>
      </c>
      <c r="Q724" s="1">
        <f>IFERROR(VLOOKUP(Tableau5[[#This Row],[Numéro]],Tableau3Bandes[],6,0),"")</f>
        <v>0.219</v>
      </c>
      <c r="R724" s="1">
        <f>IFERROR(VLOOKUP(Tableau5[[#This Row],[Numéro]],Tableau3Bandes[],7,0),"")</f>
        <v>2025</v>
      </c>
      <c r="S724" s="28" t="str">
        <f>IFERROR(VLOOKUP(Tableau5[[#This Row],[Numéro]],TableauClass2025[],3,0),"")</f>
        <v/>
      </c>
      <c r="T724" s="27" t="str">
        <f>IFERROR(VLOOKUP(Tableau5[[#This Row],[Numéro]],TableauCadre[],3,0),"")</f>
        <v/>
      </c>
      <c r="U724" s="1" t="str">
        <f>IFERROR(VLOOKUP(Tableau5[[#This Row],[Numéro]],TableauCadre[],4,0),"")</f>
        <v/>
      </c>
      <c r="V724" s="1" t="str">
        <f>IFERROR(VLOOKUP(Tableau5[[#This Row],[Numéro]],TableauCadre[],5,0),"")</f>
        <v/>
      </c>
      <c r="W724" s="1" t="str">
        <f>IFERROR(VLOOKUP(Tableau5[[#This Row],[Numéro]],TableauCadre[],6,0),"")</f>
        <v/>
      </c>
      <c r="X724" s="28" t="str">
        <f>IFERROR(VLOOKUP(Tableau5[[#This Row],[Numéro]],TableauCadre[],7,0),"")</f>
        <v/>
      </c>
    </row>
    <row r="725" spans="1:24" hidden="1" x14ac:dyDescent="0.25">
      <c r="A725" s="1" t="str">
        <f>IF(double!T722=0,"",double!T722)</f>
        <v>010232 O</v>
      </c>
      <c r="B725" s="1" t="str">
        <f>IF(Tableau5[[#This Row],[Numéro]]="","",double!U722)</f>
        <v>MADONNA MARC</v>
      </c>
      <c r="C725" s="23" t="str">
        <f>double!V722</f>
        <v>01049 – B.C. BARR</v>
      </c>
      <c r="D725" s="27" t="str">
        <f>IFERROR(VLOOKUP(Tableau5[[#This Row],[Numéro]],TableauLibre[],3,0),"")</f>
        <v xml:space="preserve">R1 </v>
      </c>
      <c r="E725" s="1">
        <f>IFERROR(VLOOKUP(Tableau5[[#This Row],[Numéro]],TableauLibre[],4,0),"")</f>
        <v>1</v>
      </c>
      <c r="F725" s="1">
        <f>IFERROR(VLOOKUP(Tableau5[[#This Row],[Numéro]],TableauLibre[],5,0),"")</f>
        <v>5.48</v>
      </c>
      <c r="G725" s="1">
        <f>IFERROR(VLOOKUP(Tableau5[[#This Row],[Numéro]],TableauLibre[],6,0),"")</f>
        <v>4.38</v>
      </c>
      <c r="H725" s="28">
        <f>IFERROR(VLOOKUP(Tableau5[[#This Row],[Numéro]],TableauLibre[],7,0),"")</f>
        <v>2009</v>
      </c>
      <c r="I725" s="27" t="str">
        <f>IFERROR(VLOOKUP(Tableau5[[#This Row],[Numéro]],TableauBande[],3,0),"")</f>
        <v xml:space="preserve">N2 </v>
      </c>
      <c r="J725" s="1">
        <f>IFERROR(VLOOKUP(Tableau5[[#This Row],[Numéro]],TableauBande[],4,0),"")</f>
        <v>1</v>
      </c>
      <c r="K725" s="1" t="str">
        <f>IFERROR(VLOOKUP(Tableau5[[#This Row],[Numéro]],TableauBande[],5,0),"")</f>
        <v>—</v>
      </c>
      <c r="L725" s="1">
        <f>IFERROR(VLOOKUP(Tableau5[[#This Row],[Numéro]],TableauBande[],6,0),"")</f>
        <v>1.94</v>
      </c>
      <c r="M725" s="28">
        <f>IFERROR(VLOOKUP(Tableau5[[#This Row],[Numéro]],TableauBande[],7,0),"")</f>
        <v>2013</v>
      </c>
      <c r="N725" s="1" t="str">
        <f>IFERROR(VLOOKUP(Tableau5[[#This Row],[Numéro]],Tableau3Bandes[],3,0),"")</f>
        <v>N2</v>
      </c>
      <c r="O725" s="1">
        <f>IFERROR(VLOOKUP(Tableau5[[#This Row],[Numéro]],Tableau3Bandes[],4,0),"")</f>
        <v>1</v>
      </c>
      <c r="P725" s="1" t="str">
        <f>IFERROR(VLOOKUP(Tableau5[[#This Row],[Numéro]],Tableau3Bandes[],5,0),"")</f>
        <v>—</v>
      </c>
      <c r="Q725" s="1">
        <f>IFERROR(VLOOKUP(Tableau5[[#This Row],[Numéro]],Tableau3Bandes[],6,0),"")</f>
        <v>0.51900000000000002</v>
      </c>
      <c r="R725" s="1">
        <f>IFERROR(VLOOKUP(Tableau5[[#This Row],[Numéro]],Tableau3Bandes[],7,0),"")</f>
        <v>2024</v>
      </c>
      <c r="S725" s="28">
        <f>IFERROR(VLOOKUP(Tableau5[[#This Row],[Numéro]],TableauClass2025[],3,0),"")</f>
        <v>466</v>
      </c>
      <c r="T725" s="27" t="str">
        <f>IFERROR(VLOOKUP(Tableau5[[#This Row],[Numéro]],TableauCadre[],3,0),"")</f>
        <v xml:space="preserve">R1 </v>
      </c>
      <c r="U725" s="1">
        <f>IFERROR(VLOOKUP(Tableau5[[#This Row],[Numéro]],TableauCadre[],4,0),"")</f>
        <v>1</v>
      </c>
      <c r="V725" s="1">
        <f>IFERROR(VLOOKUP(Tableau5[[#This Row],[Numéro]],TableauCadre[],5,0),"")</f>
        <v>4.42</v>
      </c>
      <c r="W725" s="1">
        <f>IFERROR(VLOOKUP(Tableau5[[#This Row],[Numéro]],TableauCadre[],6,0),"")</f>
        <v>3.53</v>
      </c>
      <c r="X725" s="28">
        <f>IFERROR(VLOOKUP(Tableau5[[#This Row],[Numéro]],TableauCadre[],7,0),"")</f>
        <v>2009</v>
      </c>
    </row>
    <row r="726" spans="1:24" hidden="1" x14ac:dyDescent="0.25">
      <c r="A726" s="1" t="str">
        <f>IF(double!T723=0,"",double!T723)</f>
        <v>015470 A</v>
      </c>
      <c r="B726" s="1" t="str">
        <f>IF(Tableau5[[#This Row],[Numéro]]="","",double!U723)</f>
        <v>MAGINOT ROBERT</v>
      </c>
      <c r="C726" s="23" t="str">
        <f>double!V723</f>
        <v>11096 – BILLARD CLUB VAUCOULEURS</v>
      </c>
      <c r="D726" s="27" t="str">
        <f>IFERROR(VLOOKUP(Tableau5[[#This Row],[Numéro]],TableauLibre[],3,0),"")</f>
        <v>R3</v>
      </c>
      <c r="E726" s="1">
        <f>IFERROR(VLOOKUP(Tableau5[[#This Row],[Numéro]],TableauLibre[],4,0),"")</f>
        <v>1</v>
      </c>
      <c r="F726" s="1">
        <f>IFERROR(VLOOKUP(Tableau5[[#This Row],[Numéro]],TableauLibre[],5,0),"")</f>
        <v>2.1</v>
      </c>
      <c r="G726" s="1">
        <f>IFERROR(VLOOKUP(Tableau5[[#This Row],[Numéro]],TableauLibre[],6,0),"")</f>
        <v>1.68</v>
      </c>
      <c r="H726" s="28">
        <f>IFERROR(VLOOKUP(Tableau5[[#This Row],[Numéro]],TableauLibre[],7,0),"")</f>
        <v>2009</v>
      </c>
      <c r="I726" s="27" t="str">
        <f>IFERROR(VLOOKUP(Tableau5[[#This Row],[Numéro]],TableauBande[],3,0),"")</f>
        <v/>
      </c>
      <c r="J726" s="1" t="str">
        <f>IFERROR(VLOOKUP(Tableau5[[#This Row],[Numéro]],TableauBande[],4,0),"")</f>
        <v/>
      </c>
      <c r="K726" s="1" t="str">
        <f>IFERROR(VLOOKUP(Tableau5[[#This Row],[Numéro]],TableauBande[],5,0),"")</f>
        <v/>
      </c>
      <c r="L726" s="1" t="str">
        <f>IFERROR(VLOOKUP(Tableau5[[#This Row],[Numéro]],TableauBande[],6,0),"")</f>
        <v/>
      </c>
      <c r="M726" s="28" t="str">
        <f>IFERROR(VLOOKUP(Tableau5[[#This Row],[Numéro]],TableauBande[],7,0),"")</f>
        <v/>
      </c>
      <c r="N726" s="1" t="str">
        <f>IFERROR(VLOOKUP(Tableau5[[#This Row],[Numéro]],Tableau3Bandes[],3,0),"")</f>
        <v/>
      </c>
      <c r="O726" s="1" t="str">
        <f>IFERROR(VLOOKUP(Tableau5[[#This Row],[Numéro]],Tableau3Bandes[],4,0),"")</f>
        <v/>
      </c>
      <c r="P726" s="1" t="str">
        <f>IFERROR(VLOOKUP(Tableau5[[#This Row],[Numéro]],Tableau3Bandes[],5,0),"")</f>
        <v/>
      </c>
      <c r="Q726" s="1" t="str">
        <f>IFERROR(VLOOKUP(Tableau5[[#This Row],[Numéro]],Tableau3Bandes[],6,0),"")</f>
        <v/>
      </c>
      <c r="R726" s="1" t="str">
        <f>IFERROR(VLOOKUP(Tableau5[[#This Row],[Numéro]],Tableau3Bandes[],7,0),"")</f>
        <v/>
      </c>
      <c r="S726" s="28" t="str">
        <f>IFERROR(VLOOKUP(Tableau5[[#This Row],[Numéro]],TableauClass2025[],3,0),"")</f>
        <v/>
      </c>
      <c r="T726" s="27" t="str">
        <f>IFERROR(VLOOKUP(Tableau5[[#This Row],[Numéro]],TableauCadre[],3,0),"")</f>
        <v/>
      </c>
      <c r="U726" s="1" t="str">
        <f>IFERROR(VLOOKUP(Tableau5[[#This Row],[Numéro]],TableauCadre[],4,0),"")</f>
        <v/>
      </c>
      <c r="V726" s="1" t="str">
        <f>IFERROR(VLOOKUP(Tableau5[[#This Row],[Numéro]],TableauCadre[],5,0),"")</f>
        <v/>
      </c>
      <c r="W726" s="1" t="str">
        <f>IFERROR(VLOOKUP(Tableau5[[#This Row],[Numéro]],TableauCadre[],6,0),"")</f>
        <v/>
      </c>
      <c r="X726" s="28" t="str">
        <f>IFERROR(VLOOKUP(Tableau5[[#This Row],[Numéro]],TableauCadre[],7,0),"")</f>
        <v/>
      </c>
    </row>
    <row r="727" spans="1:24" hidden="1" x14ac:dyDescent="0.25">
      <c r="A727" s="1" t="str">
        <f>IF(double!T724=0,"",double!T724)</f>
        <v>156410 L</v>
      </c>
      <c r="B727" s="1" t="str">
        <f>IF(Tableau5[[#This Row],[Numéro]]="","",double!U724)</f>
        <v>MAGRON DIDIER</v>
      </c>
      <c r="C727" s="23" t="str">
        <f>double!V724</f>
        <v>11034 – BILLARD CLUB EPINAL</v>
      </c>
      <c r="D727" s="27" t="str">
        <f>IFERROR(VLOOKUP(Tableau5[[#This Row],[Numéro]],TableauLibre[],3,0),"")</f>
        <v>R1</v>
      </c>
      <c r="E727" s="1">
        <f>IFERROR(VLOOKUP(Tableau5[[#This Row],[Numéro]],TableauLibre[],4,0),"")</f>
        <v>1</v>
      </c>
      <c r="F727" s="1">
        <f>IFERROR(VLOOKUP(Tableau5[[#This Row],[Numéro]],TableauLibre[],5,0),"")</f>
        <v>5.79</v>
      </c>
      <c r="G727" s="1">
        <f>IFERROR(VLOOKUP(Tableau5[[#This Row],[Numéro]],TableauLibre[],6,0),"")</f>
        <v>4.63</v>
      </c>
      <c r="H727" s="28">
        <f>IFERROR(VLOOKUP(Tableau5[[#This Row],[Numéro]],TableauLibre[],7,0),"")</f>
        <v>2025</v>
      </c>
      <c r="I727" s="27" t="str">
        <f>IFERROR(VLOOKUP(Tableau5[[#This Row],[Numéro]],TableauBande[],3,0),"")</f>
        <v>N3</v>
      </c>
      <c r="J727" s="1">
        <f>IFERROR(VLOOKUP(Tableau5[[#This Row],[Numéro]],TableauBande[],4,0),"")</f>
        <v>1</v>
      </c>
      <c r="K727" s="1">
        <f>IFERROR(VLOOKUP(Tableau5[[#This Row],[Numéro]],TableauBande[],5,0),"")</f>
        <v>2.12</v>
      </c>
      <c r="L727" s="1">
        <f>IFERROR(VLOOKUP(Tableau5[[#This Row],[Numéro]],TableauBande[],6,0),"")</f>
        <v>1.89</v>
      </c>
      <c r="M727" s="28">
        <f>IFERROR(VLOOKUP(Tableau5[[#This Row],[Numéro]],TableauBande[],7,0),"")</f>
        <v>2025</v>
      </c>
      <c r="N727" s="1" t="str">
        <f>IFERROR(VLOOKUP(Tableau5[[#This Row],[Numéro]],Tableau3Bandes[],3,0),"")</f>
        <v/>
      </c>
      <c r="O727" s="1" t="str">
        <f>IFERROR(VLOOKUP(Tableau5[[#This Row],[Numéro]],Tableau3Bandes[],4,0),"")</f>
        <v/>
      </c>
      <c r="P727" s="1" t="str">
        <f>IFERROR(VLOOKUP(Tableau5[[#This Row],[Numéro]],Tableau3Bandes[],5,0),"")</f>
        <v/>
      </c>
      <c r="Q727" s="1" t="str">
        <f>IFERROR(VLOOKUP(Tableau5[[#This Row],[Numéro]],Tableau3Bandes[],6,0),"")</f>
        <v/>
      </c>
      <c r="R727" s="1" t="str">
        <f>IFERROR(VLOOKUP(Tableau5[[#This Row],[Numéro]],Tableau3Bandes[],7,0),"")</f>
        <v/>
      </c>
      <c r="S727" s="28" t="str">
        <f>IFERROR(VLOOKUP(Tableau5[[#This Row],[Numéro]],TableauClass2025[],3,0),"")</f>
        <v/>
      </c>
      <c r="T727" s="27" t="str">
        <f>IFERROR(VLOOKUP(Tableau5[[#This Row],[Numéro]],TableauCadre[],3,0),"")</f>
        <v>N3</v>
      </c>
      <c r="U727" s="1">
        <f>IFERROR(VLOOKUP(Tableau5[[#This Row],[Numéro]],TableauCadre[],4,0),"")</f>
        <v>1</v>
      </c>
      <c r="V727" s="1">
        <f>IFERROR(VLOOKUP(Tableau5[[#This Row],[Numéro]],TableauCadre[],5,0),"")</f>
        <v>4.82</v>
      </c>
      <c r="W727" s="1">
        <f>IFERROR(VLOOKUP(Tableau5[[#This Row],[Numéro]],TableauCadre[],6,0),"")</f>
        <v>3.85</v>
      </c>
      <c r="X727" s="28">
        <f>IFERROR(VLOOKUP(Tableau5[[#This Row],[Numéro]],TableauCadre[],7,0),"")</f>
        <v>2025</v>
      </c>
    </row>
    <row r="728" spans="1:24" hidden="1" x14ac:dyDescent="0.25">
      <c r="A728" s="1" t="str">
        <f>IF(double!T725=0,"",double!T725)</f>
        <v>140751 N</v>
      </c>
      <c r="B728" s="1" t="str">
        <f>IF(Tableau5[[#This Row],[Numéro]]="","",double!U725)</f>
        <v>MAGRON JEAN PAUL</v>
      </c>
      <c r="C728" s="23" t="str">
        <f>double!V725</f>
        <v>11034 – BILLARD CLUB EPINAL</v>
      </c>
      <c r="D728" s="27" t="str">
        <f>IFERROR(VLOOKUP(Tableau5[[#This Row],[Numéro]],TableauLibre[],3,0),"")</f>
        <v>R2</v>
      </c>
      <c r="E728" s="1">
        <f>IFERROR(VLOOKUP(Tableau5[[#This Row],[Numéro]],TableauLibre[],4,0),"")</f>
        <v>1</v>
      </c>
      <c r="F728" s="1">
        <f>IFERROR(VLOOKUP(Tableau5[[#This Row],[Numéro]],TableauLibre[],5,0),"")</f>
        <v>2.3199999999999998</v>
      </c>
      <c r="G728" s="1">
        <f>IFERROR(VLOOKUP(Tableau5[[#This Row],[Numéro]],TableauLibre[],6,0),"")</f>
        <v>1.86</v>
      </c>
      <c r="H728" s="28">
        <f>IFERROR(VLOOKUP(Tableau5[[#This Row],[Numéro]],TableauLibre[],7,0),"")</f>
        <v>2019</v>
      </c>
      <c r="I728" s="27" t="str">
        <f>IFERROR(VLOOKUP(Tableau5[[#This Row],[Numéro]],TableauBande[],3,0),"")</f>
        <v xml:space="preserve">R2 </v>
      </c>
      <c r="J728" s="1">
        <f>IFERROR(VLOOKUP(Tableau5[[#This Row],[Numéro]],TableauBande[],4,0),"")</f>
        <v>1</v>
      </c>
      <c r="K728" s="1">
        <f>IFERROR(VLOOKUP(Tableau5[[#This Row],[Numéro]],TableauBande[],5,0),"")</f>
        <v>1.0900000000000001</v>
      </c>
      <c r="L728" s="1">
        <f>IFERROR(VLOOKUP(Tableau5[[#This Row],[Numéro]],TableauBande[],6,0),"")</f>
        <v>0.97</v>
      </c>
      <c r="M728" s="28">
        <f>IFERROR(VLOOKUP(Tableau5[[#This Row],[Numéro]],TableauBande[],7,0),"")</f>
        <v>2020</v>
      </c>
      <c r="N728" s="1" t="str">
        <f>IFERROR(VLOOKUP(Tableau5[[#This Row],[Numéro]],Tableau3Bandes[],3,0),"")</f>
        <v xml:space="preserve">R1 </v>
      </c>
      <c r="O728" s="1">
        <f>IFERROR(VLOOKUP(Tableau5[[#This Row],[Numéro]],Tableau3Bandes[],4,0),"")</f>
        <v>1</v>
      </c>
      <c r="P728" s="1">
        <f>IFERROR(VLOOKUP(Tableau5[[#This Row],[Numéro]],Tableau3Bandes[],5,0),"")</f>
        <v>0.38100000000000001</v>
      </c>
      <c r="Q728" s="1">
        <f>IFERROR(VLOOKUP(Tableau5[[#This Row],[Numéro]],Tableau3Bandes[],6,0),"")</f>
        <v>0.32800000000000001</v>
      </c>
      <c r="R728" s="1">
        <f>IFERROR(VLOOKUP(Tableau5[[#This Row],[Numéro]],Tableau3Bandes[],7,0),"")</f>
        <v>2020</v>
      </c>
      <c r="S728" s="28" t="str">
        <f>IFERROR(VLOOKUP(Tableau5[[#This Row],[Numéro]],TableauClass2025[],3,0),"")</f>
        <v/>
      </c>
      <c r="T728" s="27" t="str">
        <f>IFERROR(VLOOKUP(Tableau5[[#This Row],[Numéro]],TableauCadre[],3,0),"")</f>
        <v/>
      </c>
      <c r="U728" s="1" t="str">
        <f>IFERROR(VLOOKUP(Tableau5[[#This Row],[Numéro]],TableauCadre[],4,0),"")</f>
        <v/>
      </c>
      <c r="V728" s="1" t="str">
        <f>IFERROR(VLOOKUP(Tableau5[[#This Row],[Numéro]],TableauCadre[],5,0),"")</f>
        <v/>
      </c>
      <c r="W728" s="1" t="str">
        <f>IFERROR(VLOOKUP(Tableau5[[#This Row],[Numéro]],TableauCadre[],6,0),"")</f>
        <v/>
      </c>
      <c r="X728" s="28" t="str">
        <f>IFERROR(VLOOKUP(Tableau5[[#This Row],[Numéro]],TableauCadre[],7,0),"")</f>
        <v/>
      </c>
    </row>
    <row r="729" spans="1:24" hidden="1" x14ac:dyDescent="0.25">
      <c r="A729" s="1" t="str">
        <f>IF(double!T726=0,"",double!T726)</f>
        <v>112063 D</v>
      </c>
      <c r="B729" s="1" t="str">
        <f>IF(Tableau5[[#This Row],[Numéro]]="","",double!U726)</f>
        <v>MAHU KATY</v>
      </c>
      <c r="C729" s="23" t="str">
        <f>double!V726</f>
        <v>05028 – BILLARD CLUB DE MARIGNY ST FLAVY</v>
      </c>
      <c r="D729" s="27" t="str">
        <f>IFERROR(VLOOKUP(Tableau5[[#This Row],[Numéro]],TableauLibre[],3,0),"")</f>
        <v>R3</v>
      </c>
      <c r="E729" s="1">
        <f>IFERROR(VLOOKUP(Tableau5[[#This Row],[Numéro]],TableauLibre[],4,0),"")</f>
        <v>1</v>
      </c>
      <c r="F729" s="1">
        <f>IFERROR(VLOOKUP(Tableau5[[#This Row],[Numéro]],TableauLibre[],5,0),"")</f>
        <v>1.45</v>
      </c>
      <c r="G729" s="1">
        <f>IFERROR(VLOOKUP(Tableau5[[#This Row],[Numéro]],TableauLibre[],6,0),"")</f>
        <v>1.1599999999999999</v>
      </c>
      <c r="H729" s="28">
        <f>IFERROR(VLOOKUP(Tableau5[[#This Row],[Numéro]],TableauLibre[],7,0),"")</f>
        <v>2023</v>
      </c>
      <c r="I729" s="27" t="str">
        <f>IFERROR(VLOOKUP(Tableau5[[#This Row],[Numéro]],TableauBande[],3,0),"")</f>
        <v>R2</v>
      </c>
      <c r="J729" s="1">
        <f>IFERROR(VLOOKUP(Tableau5[[#This Row],[Numéro]],TableauBande[],4,0),"")</f>
        <v>1</v>
      </c>
      <c r="K729" s="1">
        <f>IFERROR(VLOOKUP(Tableau5[[#This Row],[Numéro]],TableauBande[],5,0),"")</f>
        <v>0.89</v>
      </c>
      <c r="L729" s="1">
        <f>IFERROR(VLOOKUP(Tableau5[[#This Row],[Numéro]],TableauBande[],6,0),"")</f>
        <v>0.79</v>
      </c>
      <c r="M729" s="28">
        <f>IFERROR(VLOOKUP(Tableau5[[#This Row],[Numéro]],TableauBande[],7,0),"")</f>
        <v>2025</v>
      </c>
      <c r="N729" s="1" t="str">
        <f>IFERROR(VLOOKUP(Tableau5[[#This Row],[Numéro]],Tableau3Bandes[],3,0),"")</f>
        <v xml:space="preserve">R1 </v>
      </c>
      <c r="O729" s="1">
        <f>IFERROR(VLOOKUP(Tableau5[[#This Row],[Numéro]],Tableau3Bandes[],4,0),"")</f>
        <v>1</v>
      </c>
      <c r="P729" s="1">
        <f>IFERROR(VLOOKUP(Tableau5[[#This Row],[Numéro]],Tableau3Bandes[],5,0),"")</f>
        <v>0.34300000000000003</v>
      </c>
      <c r="Q729" s="1">
        <f>IFERROR(VLOOKUP(Tableau5[[#This Row],[Numéro]],Tableau3Bandes[],6,0),"")</f>
        <v>0.29499999999999998</v>
      </c>
      <c r="R729" s="1">
        <f>IFERROR(VLOOKUP(Tableau5[[#This Row],[Numéro]],Tableau3Bandes[],7,0),"")</f>
        <v>2025</v>
      </c>
      <c r="S729" s="28">
        <f>IFERROR(VLOOKUP(Tableau5[[#This Row],[Numéro]],TableauClass2025[],3,0),"")</f>
        <v>270</v>
      </c>
      <c r="T729" s="27" t="str">
        <f>IFERROR(VLOOKUP(Tableau5[[#This Row],[Numéro]],TableauCadre[],3,0),"")</f>
        <v/>
      </c>
      <c r="U729" s="1" t="str">
        <f>IFERROR(VLOOKUP(Tableau5[[#This Row],[Numéro]],TableauCadre[],4,0),"")</f>
        <v/>
      </c>
      <c r="V729" s="1" t="str">
        <f>IFERROR(VLOOKUP(Tableau5[[#This Row],[Numéro]],TableauCadre[],5,0),"")</f>
        <v/>
      </c>
      <c r="W729" s="1" t="str">
        <f>IFERROR(VLOOKUP(Tableau5[[#This Row],[Numéro]],TableauCadre[],6,0),"")</f>
        <v/>
      </c>
      <c r="X729" s="28" t="str">
        <f>IFERROR(VLOOKUP(Tableau5[[#This Row],[Numéro]],TableauCadre[],7,0),"")</f>
        <v/>
      </c>
    </row>
    <row r="730" spans="1:24" hidden="1" x14ac:dyDescent="0.25">
      <c r="A730" s="1" t="str">
        <f>IF(double!T727=0,"",double!T727)</f>
        <v>112067 H</v>
      </c>
      <c r="B730" s="1" t="str">
        <f>IF(Tableau5[[#This Row],[Numéro]]="","",double!U727)</f>
        <v>MAHU STANIS</v>
      </c>
      <c r="C730" s="23" t="str">
        <f>double!V727</f>
        <v>05028 – BILLARD CLUB DE MARIGNY ST FLAVY</v>
      </c>
      <c r="D730" s="27" t="str">
        <f>IFERROR(VLOOKUP(Tableau5[[#This Row],[Numéro]],TableauLibre[],3,0),"")</f>
        <v xml:space="preserve">N3 </v>
      </c>
      <c r="E730" s="1">
        <f>IFERROR(VLOOKUP(Tableau5[[#This Row],[Numéro]],TableauLibre[],4,0),"")</f>
        <v>1</v>
      </c>
      <c r="F730" s="1">
        <f>IFERROR(VLOOKUP(Tableau5[[#This Row],[Numéro]],TableauLibre[],5,0),"")</f>
        <v>6.16</v>
      </c>
      <c r="G730" s="1">
        <f>IFERROR(VLOOKUP(Tableau5[[#This Row],[Numéro]],TableauLibre[],6,0),"")</f>
        <v>4.93</v>
      </c>
      <c r="H730" s="28">
        <f>IFERROR(VLOOKUP(Tableau5[[#This Row],[Numéro]],TableauLibre[],7,0),"")</f>
        <v>2025</v>
      </c>
      <c r="I730" s="27" t="str">
        <f>IFERROR(VLOOKUP(Tableau5[[#This Row],[Numéro]],TableauBande[],3,0),"")</f>
        <v/>
      </c>
      <c r="J730" s="1" t="str">
        <f>IFERROR(VLOOKUP(Tableau5[[#This Row],[Numéro]],TableauBande[],4,0),"")</f>
        <v/>
      </c>
      <c r="K730" s="1" t="str">
        <f>IFERROR(VLOOKUP(Tableau5[[#This Row],[Numéro]],TableauBande[],5,0),"")</f>
        <v/>
      </c>
      <c r="L730" s="1" t="str">
        <f>IFERROR(VLOOKUP(Tableau5[[#This Row],[Numéro]],TableauBande[],6,0),"")</f>
        <v/>
      </c>
      <c r="M730" s="28" t="str">
        <f>IFERROR(VLOOKUP(Tableau5[[#This Row],[Numéro]],TableauBande[],7,0),"")</f>
        <v/>
      </c>
      <c r="N730" s="1" t="str">
        <f>IFERROR(VLOOKUP(Tableau5[[#This Row],[Numéro]],Tableau3Bandes[],3,0),"")</f>
        <v>N2</v>
      </c>
      <c r="O730" s="1">
        <f>IFERROR(VLOOKUP(Tableau5[[#This Row],[Numéro]],Tableau3Bandes[],4,0),"")</f>
        <v>1</v>
      </c>
      <c r="P730" s="1" t="str">
        <f>IFERROR(VLOOKUP(Tableau5[[#This Row],[Numéro]],Tableau3Bandes[],5,0),"")</f>
        <v>—</v>
      </c>
      <c r="Q730" s="1">
        <f>IFERROR(VLOOKUP(Tableau5[[#This Row],[Numéro]],Tableau3Bandes[],6,0),"")</f>
        <v>0.52800000000000002</v>
      </c>
      <c r="R730" s="1">
        <f>IFERROR(VLOOKUP(Tableau5[[#This Row],[Numéro]],Tableau3Bandes[],7,0),"")</f>
        <v>2025</v>
      </c>
      <c r="S730" s="28">
        <f>IFERROR(VLOOKUP(Tableau5[[#This Row],[Numéro]],TableauClass2025[],3,0),"")</f>
        <v>490</v>
      </c>
      <c r="T730" s="27" t="str">
        <f>IFERROR(VLOOKUP(Tableau5[[#This Row],[Numéro]],TableauCadre[],3,0),"")</f>
        <v xml:space="preserve">R1 </v>
      </c>
      <c r="U730" s="1">
        <f>IFERROR(VLOOKUP(Tableau5[[#This Row],[Numéro]],TableauCadre[],4,0),"")</f>
        <v>1</v>
      </c>
      <c r="V730" s="1">
        <f>IFERROR(VLOOKUP(Tableau5[[#This Row],[Numéro]],TableauCadre[],5,0),"")</f>
        <v>3.64</v>
      </c>
      <c r="W730" s="1">
        <f>IFERROR(VLOOKUP(Tableau5[[#This Row],[Numéro]],TableauCadre[],6,0),"")</f>
        <v>2.91</v>
      </c>
      <c r="X730" s="28">
        <f>IFERROR(VLOOKUP(Tableau5[[#This Row],[Numéro]],TableauCadre[],7,0),"")</f>
        <v>2018</v>
      </c>
    </row>
    <row r="731" spans="1:24" hidden="1" x14ac:dyDescent="0.25">
      <c r="A731" s="1" t="str">
        <f>IF(double!T728=0,"",double!T728)</f>
        <v>139802 A</v>
      </c>
      <c r="B731" s="1" t="str">
        <f>IF(Tableau5[[#This Row],[Numéro]]="","",double!U728)</f>
        <v>MAHUT AXEL</v>
      </c>
      <c r="C731" s="23" t="str">
        <f>double!V728</f>
        <v>11029 – BILLARD CLUB MUSSIPONTAIN</v>
      </c>
      <c r="D731" s="27" t="str">
        <f>IFERROR(VLOOKUP(Tableau5[[#This Row],[Numéro]],TableauLibre[],3,0),"")</f>
        <v>R4</v>
      </c>
      <c r="E731" s="1">
        <f>IFERROR(VLOOKUP(Tableau5[[#This Row],[Numéro]],TableauLibre[],4,0),"")</f>
        <v>1</v>
      </c>
      <c r="F731" s="1">
        <f>IFERROR(VLOOKUP(Tableau5[[#This Row],[Numéro]],TableauLibre[],5,0),"")</f>
        <v>0.28999999999999998</v>
      </c>
      <c r="G731" s="1">
        <f>IFERROR(VLOOKUP(Tableau5[[#This Row],[Numéro]],TableauLibre[],6,0),"")</f>
        <v>0.23</v>
      </c>
      <c r="H731" s="28">
        <f>IFERROR(VLOOKUP(Tableau5[[#This Row],[Numéro]],TableauLibre[],7,0),"")</f>
        <v>2011</v>
      </c>
      <c r="I731" s="27" t="str">
        <f>IFERROR(VLOOKUP(Tableau5[[#This Row],[Numéro]],TableauBande[],3,0),"")</f>
        <v/>
      </c>
      <c r="J731" s="1" t="str">
        <f>IFERROR(VLOOKUP(Tableau5[[#This Row],[Numéro]],TableauBande[],4,0),"")</f>
        <v/>
      </c>
      <c r="K731" s="1" t="str">
        <f>IFERROR(VLOOKUP(Tableau5[[#This Row],[Numéro]],TableauBande[],5,0),"")</f>
        <v/>
      </c>
      <c r="L731" s="1" t="str">
        <f>IFERROR(VLOOKUP(Tableau5[[#This Row],[Numéro]],TableauBande[],6,0),"")</f>
        <v/>
      </c>
      <c r="M731" s="28" t="str">
        <f>IFERROR(VLOOKUP(Tableau5[[#This Row],[Numéro]],TableauBande[],7,0),"")</f>
        <v/>
      </c>
      <c r="N731" s="1" t="str">
        <f>IFERROR(VLOOKUP(Tableau5[[#This Row],[Numéro]],Tableau3Bandes[],3,0),"")</f>
        <v/>
      </c>
      <c r="O731" s="1" t="str">
        <f>IFERROR(VLOOKUP(Tableau5[[#This Row],[Numéro]],Tableau3Bandes[],4,0),"")</f>
        <v/>
      </c>
      <c r="P731" s="1" t="str">
        <f>IFERROR(VLOOKUP(Tableau5[[#This Row],[Numéro]],Tableau3Bandes[],5,0),"")</f>
        <v/>
      </c>
      <c r="Q731" s="1" t="str">
        <f>IFERROR(VLOOKUP(Tableau5[[#This Row],[Numéro]],Tableau3Bandes[],6,0),"")</f>
        <v/>
      </c>
      <c r="R731" s="1" t="str">
        <f>IFERROR(VLOOKUP(Tableau5[[#This Row],[Numéro]],Tableau3Bandes[],7,0),"")</f>
        <v/>
      </c>
      <c r="S731" s="28" t="str">
        <f>IFERROR(VLOOKUP(Tableau5[[#This Row],[Numéro]],TableauClass2025[],3,0),"")</f>
        <v/>
      </c>
      <c r="T731" s="27" t="str">
        <f>IFERROR(VLOOKUP(Tableau5[[#This Row],[Numéro]],TableauCadre[],3,0),"")</f>
        <v/>
      </c>
      <c r="U731" s="1" t="str">
        <f>IFERROR(VLOOKUP(Tableau5[[#This Row],[Numéro]],TableauCadre[],4,0),"")</f>
        <v/>
      </c>
      <c r="V731" s="1" t="str">
        <f>IFERROR(VLOOKUP(Tableau5[[#This Row],[Numéro]],TableauCadre[],5,0),"")</f>
        <v/>
      </c>
      <c r="W731" s="1" t="str">
        <f>IFERROR(VLOOKUP(Tableau5[[#This Row],[Numéro]],TableauCadre[],6,0),"")</f>
        <v/>
      </c>
      <c r="X731" s="28" t="str">
        <f>IFERROR(VLOOKUP(Tableau5[[#This Row],[Numéro]],TableauCadre[],7,0),"")</f>
        <v/>
      </c>
    </row>
    <row r="732" spans="1:24" x14ac:dyDescent="0.25">
      <c r="A732" s="1" t="str">
        <f>IF(double!T613=0,"",double!T613)</f>
        <v>145066 M</v>
      </c>
      <c r="B732" s="1" t="str">
        <f>IF(Tableau5[[#This Row],[Numéro]]="","",double!U613)</f>
        <v>KOLBERT CHRISTIAN</v>
      </c>
      <c r="C732" s="23" t="str">
        <f>double!V613</f>
        <v>11033 – BILLARD CLUB AUDUN VILLERUPT</v>
      </c>
      <c r="D732" s="27" t="str">
        <f>IFERROR(VLOOKUP(Tableau5[[#This Row],[Numéro]],TableauLibre[],3,0),"")</f>
        <v>R4</v>
      </c>
      <c r="E732" s="1">
        <f>IFERROR(VLOOKUP(Tableau5[[#This Row],[Numéro]],TableauLibre[],4,0),"")</f>
        <v>1</v>
      </c>
      <c r="F732" s="1">
        <f>IFERROR(VLOOKUP(Tableau5[[#This Row],[Numéro]],TableauLibre[],5,0),"")</f>
        <v>1.02</v>
      </c>
      <c r="G732" s="1">
        <f>IFERROR(VLOOKUP(Tableau5[[#This Row],[Numéro]],TableauLibre[],6,0),"")</f>
        <v>0.82</v>
      </c>
      <c r="H732" s="28">
        <f>IFERROR(VLOOKUP(Tableau5[[#This Row],[Numéro]],TableauLibre[],7,0),"")</f>
        <v>2017</v>
      </c>
      <c r="I732" s="27" t="str">
        <f>IFERROR(VLOOKUP(Tableau5[[#This Row],[Numéro]],TableauBande[],3,0),"")</f>
        <v/>
      </c>
      <c r="J732" s="1" t="str">
        <f>IFERROR(VLOOKUP(Tableau5[[#This Row],[Numéro]],TableauBande[],4,0),"")</f>
        <v/>
      </c>
      <c r="K732" s="1" t="str">
        <f>IFERROR(VLOOKUP(Tableau5[[#This Row],[Numéro]],TableauBande[],5,0),"")</f>
        <v/>
      </c>
      <c r="L732" s="1" t="str">
        <f>IFERROR(VLOOKUP(Tableau5[[#This Row],[Numéro]],TableauBande[],6,0),"")</f>
        <v/>
      </c>
      <c r="M732" s="28" t="str">
        <f>IFERROR(VLOOKUP(Tableau5[[#This Row],[Numéro]],TableauBande[],7,0),"")</f>
        <v/>
      </c>
      <c r="N732" s="1" t="str">
        <f>IFERROR(VLOOKUP(Tableau5[[#This Row],[Numéro]],Tableau3Bandes[],3,0),"")</f>
        <v/>
      </c>
      <c r="O732" s="1" t="str">
        <f>IFERROR(VLOOKUP(Tableau5[[#This Row],[Numéro]],Tableau3Bandes[],4,0),"")</f>
        <v/>
      </c>
      <c r="P732" s="1" t="str">
        <f>IFERROR(VLOOKUP(Tableau5[[#This Row],[Numéro]],Tableau3Bandes[],5,0),"")</f>
        <v/>
      </c>
      <c r="Q732" s="1" t="str">
        <f>IFERROR(VLOOKUP(Tableau5[[#This Row],[Numéro]],Tableau3Bandes[],6,0),"")</f>
        <v/>
      </c>
      <c r="R732" s="1" t="str">
        <f>IFERROR(VLOOKUP(Tableau5[[#This Row],[Numéro]],Tableau3Bandes[],7,0),"")</f>
        <v/>
      </c>
      <c r="S732" s="28" t="str">
        <f>IFERROR(VLOOKUP(Tableau5[[#This Row],[Numéro]],TableauClass2025[],3,0),"")</f>
        <v/>
      </c>
      <c r="T732" s="27" t="str">
        <f>IFERROR(VLOOKUP(Tableau5[[#This Row],[Numéro]],TableauCadre[],3,0),"")</f>
        <v/>
      </c>
      <c r="U732" s="1" t="str">
        <f>IFERROR(VLOOKUP(Tableau5[[#This Row],[Numéro]],TableauCadre[],4,0),"")</f>
        <v/>
      </c>
      <c r="V732" s="1" t="str">
        <f>IFERROR(VLOOKUP(Tableau5[[#This Row],[Numéro]],TableauCadre[],5,0),"")</f>
        <v/>
      </c>
      <c r="W732" s="1" t="str">
        <f>IFERROR(VLOOKUP(Tableau5[[#This Row],[Numéro]],TableauCadre[],6,0),"")</f>
        <v/>
      </c>
      <c r="X732" s="28" t="str">
        <f>IFERROR(VLOOKUP(Tableau5[[#This Row],[Numéro]],TableauCadre[],7,0),"")</f>
        <v/>
      </c>
    </row>
    <row r="733" spans="1:24" hidden="1" x14ac:dyDescent="0.25">
      <c r="A733" s="1" t="str">
        <f>IF(double!T730=0,"",double!T730)</f>
        <v>134486 O</v>
      </c>
      <c r="B733" s="1" t="str">
        <f>IF(Tableau5[[#This Row],[Numéro]]="","",double!U730)</f>
        <v>MAINFONDS DENIS</v>
      </c>
      <c r="C733" s="23" t="str">
        <f>double!V730</f>
        <v>01027 – B.C. GUEBWILLER</v>
      </c>
      <c r="D733" s="27" t="str">
        <f>IFERROR(VLOOKUP(Tableau5[[#This Row],[Numéro]],TableauLibre[],3,0),"")</f>
        <v>R4</v>
      </c>
      <c r="E733" s="1">
        <f>IFERROR(VLOOKUP(Tableau5[[#This Row],[Numéro]],TableauLibre[],4,0),"")</f>
        <v>1</v>
      </c>
      <c r="F733" s="1">
        <f>IFERROR(VLOOKUP(Tableau5[[#This Row],[Numéro]],TableauLibre[],5,0),"")</f>
        <v>0.9</v>
      </c>
      <c r="G733" s="1">
        <f>IFERROR(VLOOKUP(Tableau5[[#This Row],[Numéro]],TableauLibre[],6,0),"")</f>
        <v>0.72</v>
      </c>
      <c r="H733" s="28">
        <f>IFERROR(VLOOKUP(Tableau5[[#This Row],[Numéro]],TableauLibre[],7,0),"")</f>
        <v>2010</v>
      </c>
      <c r="I733" s="27" t="str">
        <f>IFERROR(VLOOKUP(Tableau5[[#This Row],[Numéro]],TableauBande[],3,0),"")</f>
        <v/>
      </c>
      <c r="J733" s="1" t="str">
        <f>IFERROR(VLOOKUP(Tableau5[[#This Row],[Numéro]],TableauBande[],4,0),"")</f>
        <v/>
      </c>
      <c r="K733" s="1" t="str">
        <f>IFERROR(VLOOKUP(Tableau5[[#This Row],[Numéro]],TableauBande[],5,0),"")</f>
        <v/>
      </c>
      <c r="L733" s="1" t="str">
        <f>IFERROR(VLOOKUP(Tableau5[[#This Row],[Numéro]],TableauBande[],6,0),"")</f>
        <v/>
      </c>
      <c r="M733" s="28" t="str">
        <f>IFERROR(VLOOKUP(Tableau5[[#This Row],[Numéro]],TableauBande[],7,0),"")</f>
        <v/>
      </c>
      <c r="N733" s="1" t="str">
        <f>IFERROR(VLOOKUP(Tableau5[[#This Row],[Numéro]],Tableau3Bandes[],3,0),"")</f>
        <v/>
      </c>
      <c r="O733" s="1" t="str">
        <f>IFERROR(VLOOKUP(Tableau5[[#This Row],[Numéro]],Tableau3Bandes[],4,0),"")</f>
        <v/>
      </c>
      <c r="P733" s="1" t="str">
        <f>IFERROR(VLOOKUP(Tableau5[[#This Row],[Numéro]],Tableau3Bandes[],5,0),"")</f>
        <v/>
      </c>
      <c r="Q733" s="1" t="str">
        <f>IFERROR(VLOOKUP(Tableau5[[#This Row],[Numéro]],Tableau3Bandes[],6,0),"")</f>
        <v/>
      </c>
      <c r="R733" s="1" t="str">
        <f>IFERROR(VLOOKUP(Tableau5[[#This Row],[Numéro]],Tableau3Bandes[],7,0),"")</f>
        <v/>
      </c>
      <c r="S733" s="28" t="str">
        <f>IFERROR(VLOOKUP(Tableau5[[#This Row],[Numéro]],TableauClass2025[],3,0),"")</f>
        <v/>
      </c>
      <c r="T733" s="27" t="str">
        <f>IFERROR(VLOOKUP(Tableau5[[#This Row],[Numéro]],TableauCadre[],3,0),"")</f>
        <v/>
      </c>
      <c r="U733" s="1" t="str">
        <f>IFERROR(VLOOKUP(Tableau5[[#This Row],[Numéro]],TableauCadre[],4,0),"")</f>
        <v/>
      </c>
      <c r="V733" s="1" t="str">
        <f>IFERROR(VLOOKUP(Tableau5[[#This Row],[Numéro]],TableauCadre[],5,0),"")</f>
        <v/>
      </c>
      <c r="W733" s="1" t="str">
        <f>IFERROR(VLOOKUP(Tableau5[[#This Row],[Numéro]],TableauCadre[],6,0),"")</f>
        <v/>
      </c>
      <c r="X733" s="28" t="str">
        <f>IFERROR(VLOOKUP(Tableau5[[#This Row],[Numéro]],TableauCadre[],7,0),"")</f>
        <v/>
      </c>
    </row>
    <row r="734" spans="1:24" hidden="1" x14ac:dyDescent="0.25">
      <c r="A734" s="1" t="str">
        <f>IF(double!T731=0,"",double!T731)</f>
        <v>117073 V</v>
      </c>
      <c r="B734" s="1" t="str">
        <f>IF(Tableau5[[#This Row],[Numéro]]="","",double!U731)</f>
        <v>MAITRAT MICHEL</v>
      </c>
      <c r="C734" s="23" t="str">
        <f>double!V731</f>
        <v>05047 – BILLARD CLUB SEZANNAIS</v>
      </c>
      <c r="D734" s="27" t="str">
        <f>IFERROR(VLOOKUP(Tableau5[[#This Row],[Numéro]],TableauLibre[],3,0),"")</f>
        <v>R3</v>
      </c>
      <c r="E734" s="1">
        <f>IFERROR(VLOOKUP(Tableau5[[#This Row],[Numéro]],TableauLibre[],4,0),"")</f>
        <v>1</v>
      </c>
      <c r="F734" s="1">
        <f>IFERROR(VLOOKUP(Tableau5[[#This Row],[Numéro]],TableauLibre[],5,0),"")</f>
        <v>1.87</v>
      </c>
      <c r="G734" s="1">
        <f>IFERROR(VLOOKUP(Tableau5[[#This Row],[Numéro]],TableauLibre[],6,0),"")</f>
        <v>1.49</v>
      </c>
      <c r="H734" s="28">
        <f>IFERROR(VLOOKUP(Tableau5[[#This Row],[Numéro]],TableauLibre[],7,0),"")</f>
        <v>2023</v>
      </c>
      <c r="I734" s="27" t="str">
        <f>IFERROR(VLOOKUP(Tableau5[[#This Row],[Numéro]],TableauBande[],3,0),"")</f>
        <v xml:space="preserve">R2 </v>
      </c>
      <c r="J734" s="1">
        <f>IFERROR(VLOOKUP(Tableau5[[#This Row],[Numéro]],TableauBande[],4,0),"")</f>
        <v>1</v>
      </c>
      <c r="K734" s="1">
        <f>IFERROR(VLOOKUP(Tableau5[[#This Row],[Numéro]],TableauBande[],5,0),"")</f>
        <v>0.96</v>
      </c>
      <c r="L734" s="1">
        <f>IFERROR(VLOOKUP(Tableau5[[#This Row],[Numéro]],TableauBande[],6,0),"")</f>
        <v>0.86</v>
      </c>
      <c r="M734" s="28">
        <f>IFERROR(VLOOKUP(Tableau5[[#This Row],[Numéro]],TableauBande[],7,0),"")</f>
        <v>2022</v>
      </c>
      <c r="N734" s="1" t="str">
        <f>IFERROR(VLOOKUP(Tableau5[[#This Row],[Numéro]],Tableau3Bandes[],3,0),"")</f>
        <v>R1</v>
      </c>
      <c r="O734" s="1">
        <f>IFERROR(VLOOKUP(Tableau5[[#This Row],[Numéro]],Tableau3Bandes[],4,0),"")</f>
        <v>1</v>
      </c>
      <c r="P734" s="1">
        <f>IFERROR(VLOOKUP(Tableau5[[#This Row],[Numéro]],Tableau3Bandes[],5,0),"")</f>
        <v>0.30399999999999999</v>
      </c>
      <c r="Q734" s="1">
        <f>IFERROR(VLOOKUP(Tableau5[[#This Row],[Numéro]],Tableau3Bandes[],6,0),"")</f>
        <v>0.26100000000000001</v>
      </c>
      <c r="R734" s="1">
        <f>IFERROR(VLOOKUP(Tableau5[[#This Row],[Numéro]],Tableau3Bandes[],7,0),"")</f>
        <v>2022</v>
      </c>
      <c r="S734" s="28" t="str">
        <f>IFERROR(VLOOKUP(Tableau5[[#This Row],[Numéro]],TableauClass2025[],3,0),"")</f>
        <v/>
      </c>
      <c r="T734" s="27" t="str">
        <f>IFERROR(VLOOKUP(Tableau5[[#This Row],[Numéro]],TableauCadre[],3,0),"")</f>
        <v>R1</v>
      </c>
      <c r="U734" s="1">
        <f>IFERROR(VLOOKUP(Tableau5[[#This Row],[Numéro]],TableauCadre[],4,0),"")</f>
        <v>1</v>
      </c>
      <c r="V734" s="1">
        <f>IFERROR(VLOOKUP(Tableau5[[#This Row],[Numéro]],TableauCadre[],5,0),"")</f>
        <v>1.68</v>
      </c>
      <c r="W734" s="1">
        <f>IFERROR(VLOOKUP(Tableau5[[#This Row],[Numéro]],TableauCadre[],6,0),"")</f>
        <v>1.34</v>
      </c>
      <c r="X734" s="28">
        <f>IFERROR(VLOOKUP(Tableau5[[#This Row],[Numéro]],TableauCadre[],7,0),"")</f>
        <v>2018</v>
      </c>
    </row>
    <row r="735" spans="1:24" hidden="1" x14ac:dyDescent="0.25">
      <c r="A735" s="1" t="str">
        <f>IF(double!T732=0,"",double!T732)</f>
        <v>014798 E</v>
      </c>
      <c r="B735" s="1" t="str">
        <f>IF(Tableau5[[#This Row],[Numéro]]="","",double!U732)</f>
        <v>MAKA GEORGES</v>
      </c>
      <c r="C735" s="23" t="str">
        <f>double!V732</f>
        <v>11011 – BILLARD CLUB LONGWY</v>
      </c>
      <c r="D735" s="27" t="str">
        <f>IFERROR(VLOOKUP(Tableau5[[#This Row],[Numéro]],TableauLibre[],3,0),"")</f>
        <v>R3</v>
      </c>
      <c r="E735" s="1">
        <f>IFERROR(VLOOKUP(Tableau5[[#This Row],[Numéro]],TableauLibre[],4,0),"")</f>
        <v>1</v>
      </c>
      <c r="F735" s="1">
        <f>IFERROR(VLOOKUP(Tableau5[[#This Row],[Numéro]],TableauLibre[],5,0),"")</f>
        <v>1.61</v>
      </c>
      <c r="G735" s="1">
        <f>IFERROR(VLOOKUP(Tableau5[[#This Row],[Numéro]],TableauLibre[],6,0),"")</f>
        <v>1.29</v>
      </c>
      <c r="H735" s="28">
        <f>IFERROR(VLOOKUP(Tableau5[[#This Row],[Numéro]],TableauLibre[],7,0),"")</f>
        <v>2010</v>
      </c>
      <c r="I735" s="27" t="str">
        <f>IFERROR(VLOOKUP(Tableau5[[#This Row],[Numéro]],TableauBande[],3,0),"")</f>
        <v/>
      </c>
      <c r="J735" s="1" t="str">
        <f>IFERROR(VLOOKUP(Tableau5[[#This Row],[Numéro]],TableauBande[],4,0),"")</f>
        <v/>
      </c>
      <c r="K735" s="1" t="str">
        <f>IFERROR(VLOOKUP(Tableau5[[#This Row],[Numéro]],TableauBande[],5,0),"")</f>
        <v/>
      </c>
      <c r="L735" s="1" t="str">
        <f>IFERROR(VLOOKUP(Tableau5[[#This Row],[Numéro]],TableauBande[],6,0),"")</f>
        <v/>
      </c>
      <c r="M735" s="28" t="str">
        <f>IFERROR(VLOOKUP(Tableau5[[#This Row],[Numéro]],TableauBande[],7,0),"")</f>
        <v/>
      </c>
      <c r="N735" s="1" t="str">
        <f>IFERROR(VLOOKUP(Tableau5[[#This Row],[Numéro]],Tableau3Bandes[],3,0),"")</f>
        <v/>
      </c>
      <c r="O735" s="1" t="str">
        <f>IFERROR(VLOOKUP(Tableau5[[#This Row],[Numéro]],Tableau3Bandes[],4,0),"")</f>
        <v/>
      </c>
      <c r="P735" s="1" t="str">
        <f>IFERROR(VLOOKUP(Tableau5[[#This Row],[Numéro]],Tableau3Bandes[],5,0),"")</f>
        <v/>
      </c>
      <c r="Q735" s="1" t="str">
        <f>IFERROR(VLOOKUP(Tableau5[[#This Row],[Numéro]],Tableau3Bandes[],6,0),"")</f>
        <v/>
      </c>
      <c r="R735" s="1" t="str">
        <f>IFERROR(VLOOKUP(Tableau5[[#This Row],[Numéro]],Tableau3Bandes[],7,0),"")</f>
        <v/>
      </c>
      <c r="S735" s="28" t="str">
        <f>IFERROR(VLOOKUP(Tableau5[[#This Row],[Numéro]],TableauClass2025[],3,0),"")</f>
        <v/>
      </c>
      <c r="T735" s="27" t="str">
        <f>IFERROR(VLOOKUP(Tableau5[[#This Row],[Numéro]],TableauCadre[],3,0),"")</f>
        <v/>
      </c>
      <c r="U735" s="1" t="str">
        <f>IFERROR(VLOOKUP(Tableau5[[#This Row],[Numéro]],TableauCadre[],4,0),"")</f>
        <v/>
      </c>
      <c r="V735" s="1" t="str">
        <f>IFERROR(VLOOKUP(Tableau5[[#This Row],[Numéro]],TableauCadre[],5,0),"")</f>
        <v/>
      </c>
      <c r="W735" s="1" t="str">
        <f>IFERROR(VLOOKUP(Tableau5[[#This Row],[Numéro]],TableauCadre[],6,0),"")</f>
        <v/>
      </c>
      <c r="X735" s="28" t="str">
        <f>IFERROR(VLOOKUP(Tableau5[[#This Row],[Numéro]],TableauCadre[],7,0),"")</f>
        <v/>
      </c>
    </row>
    <row r="736" spans="1:24" hidden="1" x14ac:dyDescent="0.25">
      <c r="A736" s="1" t="str">
        <f>IF(double!T733=0,"",double!T733)</f>
        <v>152641 P</v>
      </c>
      <c r="B736" s="1" t="str">
        <f>IF(Tableau5[[#This Row],[Numéro]]="","",double!U733)</f>
        <v>MALAVAUD FRANCOIS</v>
      </c>
      <c r="C736" s="23" t="str">
        <f>double!V733</f>
        <v>05045 – BILLARD CLUB AGEEN</v>
      </c>
      <c r="D736" s="27" t="str">
        <f>IFERROR(VLOOKUP(Tableau5[[#This Row],[Numéro]],TableauLibre[],3,0),"")</f>
        <v>R4</v>
      </c>
      <c r="E736" s="1">
        <f>IFERROR(VLOOKUP(Tableau5[[#This Row],[Numéro]],TableauLibre[],4,0),"")</f>
        <v>1</v>
      </c>
      <c r="F736" s="1">
        <f>IFERROR(VLOOKUP(Tableau5[[#This Row],[Numéro]],TableauLibre[],5,0),"")</f>
        <v>0.67</v>
      </c>
      <c r="G736" s="1">
        <f>IFERROR(VLOOKUP(Tableau5[[#This Row],[Numéro]],TableauLibre[],6,0),"")</f>
        <v>0.54</v>
      </c>
      <c r="H736" s="28">
        <f>IFERROR(VLOOKUP(Tableau5[[#This Row],[Numéro]],TableauLibre[],7,0),"")</f>
        <v>2020</v>
      </c>
      <c r="I736" s="27" t="str">
        <f>IFERROR(VLOOKUP(Tableau5[[#This Row],[Numéro]],TableauBande[],3,0),"")</f>
        <v>R2</v>
      </c>
      <c r="J736" s="1">
        <f>IFERROR(VLOOKUP(Tableau5[[#This Row],[Numéro]],TableauBande[],4,0),"")</f>
        <v>1</v>
      </c>
      <c r="K736" s="1">
        <f>IFERROR(VLOOKUP(Tableau5[[#This Row],[Numéro]],TableauBande[],5,0),"")</f>
        <v>0.54</v>
      </c>
      <c r="L736" s="1">
        <f>IFERROR(VLOOKUP(Tableau5[[#This Row],[Numéro]],TableauBande[],6,0),"")</f>
        <v>0.48</v>
      </c>
      <c r="M736" s="28">
        <f>IFERROR(VLOOKUP(Tableau5[[#This Row],[Numéro]],TableauBande[],7,0),"")</f>
        <v>2019</v>
      </c>
      <c r="N736" s="1" t="str">
        <f>IFERROR(VLOOKUP(Tableau5[[#This Row],[Numéro]],Tableau3Bandes[],3,0),"")</f>
        <v/>
      </c>
      <c r="O736" s="1" t="str">
        <f>IFERROR(VLOOKUP(Tableau5[[#This Row],[Numéro]],Tableau3Bandes[],4,0),"")</f>
        <v/>
      </c>
      <c r="P736" s="1" t="str">
        <f>IFERROR(VLOOKUP(Tableau5[[#This Row],[Numéro]],Tableau3Bandes[],5,0),"")</f>
        <v/>
      </c>
      <c r="Q736" s="1" t="str">
        <f>IFERROR(VLOOKUP(Tableau5[[#This Row],[Numéro]],Tableau3Bandes[],6,0),"")</f>
        <v/>
      </c>
      <c r="R736" s="1" t="str">
        <f>IFERROR(VLOOKUP(Tableau5[[#This Row],[Numéro]],Tableau3Bandes[],7,0),"")</f>
        <v/>
      </c>
      <c r="S736" s="28" t="str">
        <f>IFERROR(VLOOKUP(Tableau5[[#This Row],[Numéro]],TableauClass2025[],3,0),"")</f>
        <v/>
      </c>
      <c r="T736" s="27" t="str">
        <f>IFERROR(VLOOKUP(Tableau5[[#This Row],[Numéro]],TableauCadre[],3,0),"")</f>
        <v/>
      </c>
      <c r="U736" s="1" t="str">
        <f>IFERROR(VLOOKUP(Tableau5[[#This Row],[Numéro]],TableauCadre[],4,0),"")</f>
        <v/>
      </c>
      <c r="V736" s="1" t="str">
        <f>IFERROR(VLOOKUP(Tableau5[[#This Row],[Numéro]],TableauCadre[],5,0),"")</f>
        <v/>
      </c>
      <c r="W736" s="1" t="str">
        <f>IFERROR(VLOOKUP(Tableau5[[#This Row],[Numéro]],TableauCadre[],6,0),"")</f>
        <v/>
      </c>
      <c r="X736" s="28" t="str">
        <f>IFERROR(VLOOKUP(Tableau5[[#This Row],[Numéro]],TableauCadre[],7,0),"")</f>
        <v/>
      </c>
    </row>
    <row r="737" spans="1:24" x14ac:dyDescent="0.25">
      <c r="A737" s="1" t="str">
        <f>IF(double!T1409=0,"",double!T1409)</f>
        <v>015494 Y</v>
      </c>
      <c r="B737" s="1" t="str">
        <f>IF(Tableau5[[#This Row],[Numéro]]="","",double!U1409)</f>
        <v>KOLBERT REMY</v>
      </c>
      <c r="C737" s="23" t="str">
        <f>double!V1409</f>
        <v>11013 – BILLARD CLUB METZ</v>
      </c>
      <c r="D737" s="27" t="str">
        <f>IFERROR(VLOOKUP(Tableau5[[#This Row],[Numéro]],TableauLibre[],3,0),"")</f>
        <v/>
      </c>
      <c r="E737" s="1" t="str">
        <f>IFERROR(VLOOKUP(Tableau5[[#This Row],[Numéro]],TableauLibre[],4,0),"")</f>
        <v/>
      </c>
      <c r="F737" s="1" t="str">
        <f>IFERROR(VLOOKUP(Tableau5[[#This Row],[Numéro]],TableauLibre[],5,0),"")</f>
        <v/>
      </c>
      <c r="G737" s="1" t="str">
        <f>IFERROR(VLOOKUP(Tableau5[[#This Row],[Numéro]],TableauLibre[],6,0),"")</f>
        <v/>
      </c>
      <c r="H737" s="28" t="str">
        <f>IFERROR(VLOOKUP(Tableau5[[#This Row],[Numéro]],TableauLibre[],7,0),"")</f>
        <v/>
      </c>
      <c r="I737" s="27" t="str">
        <f>IFERROR(VLOOKUP(Tableau5[[#This Row],[Numéro]],TableauBande[],3,0),"")</f>
        <v/>
      </c>
      <c r="J737" s="1" t="str">
        <f>IFERROR(VLOOKUP(Tableau5[[#This Row],[Numéro]],TableauBande[],4,0),"")</f>
        <v/>
      </c>
      <c r="K737" s="1" t="str">
        <f>IFERROR(VLOOKUP(Tableau5[[#This Row],[Numéro]],TableauBande[],5,0),"")</f>
        <v/>
      </c>
      <c r="L737" s="1" t="str">
        <f>IFERROR(VLOOKUP(Tableau5[[#This Row],[Numéro]],TableauBande[],6,0),"")</f>
        <v/>
      </c>
      <c r="M737" s="28" t="str">
        <f>IFERROR(VLOOKUP(Tableau5[[#This Row],[Numéro]],TableauBande[],7,0),"")</f>
        <v/>
      </c>
      <c r="N737" s="1" t="str">
        <f>IFERROR(VLOOKUP(Tableau5[[#This Row],[Numéro]],Tableau3Bandes[],3,0),"")</f>
        <v/>
      </c>
      <c r="O737" s="1" t="str">
        <f>IFERROR(VLOOKUP(Tableau5[[#This Row],[Numéro]],Tableau3Bandes[],4,0),"")</f>
        <v/>
      </c>
      <c r="P737" s="1" t="str">
        <f>IFERROR(VLOOKUP(Tableau5[[#This Row],[Numéro]],Tableau3Bandes[],5,0),"")</f>
        <v/>
      </c>
      <c r="Q737" s="1" t="str">
        <f>IFERROR(VLOOKUP(Tableau5[[#This Row],[Numéro]],Tableau3Bandes[],6,0),"")</f>
        <v/>
      </c>
      <c r="R737" s="1" t="str">
        <f>IFERROR(VLOOKUP(Tableau5[[#This Row],[Numéro]],Tableau3Bandes[],7,0),"")</f>
        <v/>
      </c>
      <c r="S737" s="28" t="str">
        <f>IFERROR(VLOOKUP(Tableau5[[#This Row],[Numéro]],TableauClass2025[],3,0),"")</f>
        <v/>
      </c>
      <c r="T737" s="27" t="str">
        <f>IFERROR(VLOOKUP(Tableau5[[#This Row],[Numéro]],TableauCadre[],3,0),"")</f>
        <v xml:space="preserve">R1 </v>
      </c>
      <c r="U737" s="1">
        <f>IFERROR(VLOOKUP(Tableau5[[#This Row],[Numéro]],TableauCadre[],4,0),"")</f>
        <v>1</v>
      </c>
      <c r="V737" s="1">
        <f>IFERROR(VLOOKUP(Tableau5[[#This Row],[Numéro]],TableauCadre[],5,0),"")</f>
        <v>4.21</v>
      </c>
      <c r="W737" s="1">
        <f>IFERROR(VLOOKUP(Tableau5[[#This Row],[Numéro]],TableauCadre[],6,0),"")</f>
        <v>3.37</v>
      </c>
      <c r="X737" s="28">
        <f>IFERROR(VLOOKUP(Tableau5[[#This Row],[Numéro]],TableauCadre[],7,0),"")</f>
        <v>2010</v>
      </c>
    </row>
    <row r="738" spans="1:24" hidden="1" x14ac:dyDescent="0.25">
      <c r="A738" s="1" t="str">
        <f>IF(double!T735=0,"",double!T735)</f>
        <v>147581 P</v>
      </c>
      <c r="B738" s="1" t="str">
        <f>IF(Tableau5[[#This Row],[Numéro]]="","",double!U735)</f>
        <v>MALHERBE MICHEL</v>
      </c>
      <c r="C738" s="23" t="str">
        <f>double!V735</f>
        <v>05032 – ARCIS BILLARD CLUB</v>
      </c>
      <c r="D738" s="27" t="str">
        <f>IFERROR(VLOOKUP(Tableau5[[#This Row],[Numéro]],TableauLibre[],3,0),"")</f>
        <v>R2</v>
      </c>
      <c r="E738" s="1">
        <f>IFERROR(VLOOKUP(Tableau5[[#This Row],[Numéro]],TableauLibre[],4,0),"")</f>
        <v>1</v>
      </c>
      <c r="F738" s="1">
        <f>IFERROR(VLOOKUP(Tableau5[[#This Row],[Numéro]],TableauLibre[],5,0),"")</f>
        <v>2.56</v>
      </c>
      <c r="G738" s="1">
        <f>IFERROR(VLOOKUP(Tableau5[[#This Row],[Numéro]],TableauLibre[],6,0),"")</f>
        <v>2.0499999999999998</v>
      </c>
      <c r="H738" s="28">
        <f>IFERROR(VLOOKUP(Tableau5[[#This Row],[Numéro]],TableauLibre[],7,0),"")</f>
        <v>2017</v>
      </c>
      <c r="I738" s="27" t="str">
        <f>IFERROR(VLOOKUP(Tableau5[[#This Row],[Numéro]],TableauBande[],3,0),"")</f>
        <v>R1</v>
      </c>
      <c r="J738" s="1">
        <f>IFERROR(VLOOKUP(Tableau5[[#This Row],[Numéro]],TableauBande[],4,0),"")</f>
        <v>1</v>
      </c>
      <c r="K738" s="1">
        <f>IFERROR(VLOOKUP(Tableau5[[#This Row],[Numéro]],TableauBande[],5,0),"")</f>
        <v>1.21</v>
      </c>
      <c r="L738" s="1">
        <f>IFERROR(VLOOKUP(Tableau5[[#This Row],[Numéro]],TableauBande[],6,0),"")</f>
        <v>1.08</v>
      </c>
      <c r="M738" s="28">
        <f>IFERROR(VLOOKUP(Tableau5[[#This Row],[Numéro]],TableauBande[],7,0),"")</f>
        <v>2017</v>
      </c>
      <c r="N738" s="1" t="str">
        <f>IFERROR(VLOOKUP(Tableau5[[#This Row],[Numéro]],Tableau3Bandes[],3,0),"")</f>
        <v>R1</v>
      </c>
      <c r="O738" s="1">
        <f>IFERROR(VLOOKUP(Tableau5[[#This Row],[Numéro]],Tableau3Bandes[],4,0),"")</f>
        <v>1</v>
      </c>
      <c r="P738" s="1">
        <f>IFERROR(VLOOKUP(Tableau5[[#This Row],[Numéro]],Tableau3Bandes[],5,0),"")</f>
        <v>0.27100000000000002</v>
      </c>
      <c r="Q738" s="1">
        <f>IFERROR(VLOOKUP(Tableau5[[#This Row],[Numéro]],Tableau3Bandes[],6,0),"")</f>
        <v>0.23300000000000001</v>
      </c>
      <c r="R738" s="1">
        <f>IFERROR(VLOOKUP(Tableau5[[#This Row],[Numéro]],Tableau3Bandes[],7,0),"")</f>
        <v>2017</v>
      </c>
      <c r="S738" s="28" t="str">
        <f>IFERROR(VLOOKUP(Tableau5[[#This Row],[Numéro]],TableauClass2025[],3,0),"")</f>
        <v/>
      </c>
      <c r="T738" s="27" t="str">
        <f>IFERROR(VLOOKUP(Tableau5[[#This Row],[Numéro]],TableauCadre[],3,0),"")</f>
        <v>R1</v>
      </c>
      <c r="U738" s="1">
        <f>IFERROR(VLOOKUP(Tableau5[[#This Row],[Numéro]],TableauCadre[],4,0),"")</f>
        <v>1</v>
      </c>
      <c r="V738" s="1">
        <f>IFERROR(VLOOKUP(Tableau5[[#This Row],[Numéro]],TableauCadre[],5,0),"")</f>
        <v>2.16</v>
      </c>
      <c r="W738" s="1">
        <f>IFERROR(VLOOKUP(Tableau5[[#This Row],[Numéro]],TableauCadre[],6,0),"")</f>
        <v>1.72</v>
      </c>
      <c r="X738" s="28">
        <f>IFERROR(VLOOKUP(Tableau5[[#This Row],[Numéro]],TableauCadre[],7,0),"")</f>
        <v>2017</v>
      </c>
    </row>
    <row r="739" spans="1:24" hidden="1" x14ac:dyDescent="0.25">
      <c r="A739" s="1" t="str">
        <f>IF(double!T736=0,"",double!T736)</f>
        <v>162619 K</v>
      </c>
      <c r="B739" s="1" t="str">
        <f>IF(Tableau5[[#This Row],[Numéro]]="","",double!U736)</f>
        <v>MALINOWSKI DAVID</v>
      </c>
      <c r="C739" s="23" t="str">
        <f>double!V736</f>
        <v>05043 – ACAD. TAPIS VERT DE REIMS</v>
      </c>
      <c r="D739" s="27" t="str">
        <f>IFERROR(VLOOKUP(Tableau5[[#This Row],[Numéro]],TableauLibre[],3,0),"")</f>
        <v>R2</v>
      </c>
      <c r="E739" s="1">
        <f>IFERROR(VLOOKUP(Tableau5[[#This Row],[Numéro]],TableauLibre[],4,0),"")</f>
        <v>1</v>
      </c>
      <c r="F739" s="1">
        <f>IFERROR(VLOOKUP(Tableau5[[#This Row],[Numéro]],TableauLibre[],5,0),"")</f>
        <v>3.8</v>
      </c>
      <c r="G739" s="1">
        <f>IFERROR(VLOOKUP(Tableau5[[#This Row],[Numéro]],TableauLibre[],6,0),"")</f>
        <v>3.04</v>
      </c>
      <c r="H739" s="28">
        <f>IFERROR(VLOOKUP(Tableau5[[#This Row],[Numéro]],TableauLibre[],7,0),"")</f>
        <v>2024</v>
      </c>
      <c r="I739" s="27" t="str">
        <f>IFERROR(VLOOKUP(Tableau5[[#This Row],[Numéro]],TableauBande[],3,0),"")</f>
        <v>R1</v>
      </c>
      <c r="J739" s="1">
        <f>IFERROR(VLOOKUP(Tableau5[[#This Row],[Numéro]],TableauBande[],4,0),"")</f>
        <v>1</v>
      </c>
      <c r="K739" s="1">
        <f>IFERROR(VLOOKUP(Tableau5[[#This Row],[Numéro]],TableauBande[],5,0),"")</f>
        <v>1.52</v>
      </c>
      <c r="L739" s="1">
        <f>IFERROR(VLOOKUP(Tableau5[[#This Row],[Numéro]],TableauBande[],6,0),"")</f>
        <v>1.35</v>
      </c>
      <c r="M739" s="28">
        <f>IFERROR(VLOOKUP(Tableau5[[#This Row],[Numéro]],TableauBande[],7,0),"")</f>
        <v>2023</v>
      </c>
      <c r="N739" s="1" t="str">
        <f>IFERROR(VLOOKUP(Tableau5[[#This Row],[Numéro]],Tableau3Bandes[],3,0),"")</f>
        <v>R1</v>
      </c>
      <c r="O739" s="1">
        <f>IFERROR(VLOOKUP(Tableau5[[#This Row],[Numéro]],Tableau3Bandes[],4,0),"")</f>
        <v>1</v>
      </c>
      <c r="P739" s="1">
        <f>IFERROR(VLOOKUP(Tableau5[[#This Row],[Numéro]],Tableau3Bandes[],5,0),"")</f>
        <v>0.317</v>
      </c>
      <c r="Q739" s="1">
        <f>IFERROR(VLOOKUP(Tableau5[[#This Row],[Numéro]],Tableau3Bandes[],6,0),"")</f>
        <v>0.27300000000000002</v>
      </c>
      <c r="R739" s="1">
        <f>IFERROR(VLOOKUP(Tableau5[[#This Row],[Numéro]],Tableau3Bandes[],7,0),"")</f>
        <v>2022</v>
      </c>
      <c r="S739" s="28" t="str">
        <f>IFERROR(VLOOKUP(Tableau5[[#This Row],[Numéro]],TableauClass2025[],3,0),"")</f>
        <v/>
      </c>
      <c r="T739" s="27" t="str">
        <f>IFERROR(VLOOKUP(Tableau5[[#This Row],[Numéro]],TableauCadre[],3,0),"")</f>
        <v xml:space="preserve">R1 </v>
      </c>
      <c r="U739" s="1">
        <f>IFERROR(VLOOKUP(Tableau5[[#This Row],[Numéro]],TableauCadre[],4,0),"")</f>
        <v>1</v>
      </c>
      <c r="V739" s="1">
        <f>IFERROR(VLOOKUP(Tableau5[[#This Row],[Numéro]],TableauCadre[],5,0),"")</f>
        <v>3.28</v>
      </c>
      <c r="W739" s="1">
        <f>IFERROR(VLOOKUP(Tableau5[[#This Row],[Numéro]],TableauCadre[],6,0),"")</f>
        <v>2.62</v>
      </c>
      <c r="X739" s="28">
        <f>IFERROR(VLOOKUP(Tableau5[[#This Row],[Numéro]],TableauCadre[],7,0),"")</f>
        <v>2023</v>
      </c>
    </row>
    <row r="740" spans="1:24" x14ac:dyDescent="0.25">
      <c r="A740" s="1" t="str">
        <f>IF(double!T615=0,"",double!T615)</f>
        <v>177683 J</v>
      </c>
      <c r="B740" s="1" t="str">
        <f>IF(Tableau5[[#This Row],[Numéro]]="","",double!U615)</f>
        <v>KRETZ JULES</v>
      </c>
      <c r="C740" s="23" t="str">
        <f>double!V615</f>
        <v>11005 – E.S. HAGONDANGE</v>
      </c>
      <c r="D740" s="27" t="str">
        <f>IFERROR(VLOOKUP(Tableau5[[#This Row],[Numéro]],TableauLibre[],3,0),"")</f>
        <v xml:space="preserve">R4 </v>
      </c>
      <c r="E740" s="1">
        <f>IFERROR(VLOOKUP(Tableau5[[#This Row],[Numéro]],TableauLibre[],4,0),"")</f>
        <v>1</v>
      </c>
      <c r="F740" s="1">
        <f>IFERROR(VLOOKUP(Tableau5[[#This Row],[Numéro]],TableauLibre[],5,0),"")</f>
        <v>0.38</v>
      </c>
      <c r="G740" s="1">
        <f>IFERROR(VLOOKUP(Tableau5[[#This Row],[Numéro]],TableauLibre[],6,0),"")</f>
        <v>0.3</v>
      </c>
      <c r="H740" s="28">
        <f>IFERROR(VLOOKUP(Tableau5[[#This Row],[Numéro]],TableauLibre[],7,0),"")</f>
        <v>2025</v>
      </c>
      <c r="I740" s="27" t="str">
        <f>IFERROR(VLOOKUP(Tableau5[[#This Row],[Numéro]],TableauBande[],3,0),"")</f>
        <v/>
      </c>
      <c r="J740" s="1" t="str">
        <f>IFERROR(VLOOKUP(Tableau5[[#This Row],[Numéro]],TableauBande[],4,0),"")</f>
        <v/>
      </c>
      <c r="K740" s="1" t="str">
        <f>IFERROR(VLOOKUP(Tableau5[[#This Row],[Numéro]],TableauBande[],5,0),"")</f>
        <v/>
      </c>
      <c r="L740" s="1" t="str">
        <f>IFERROR(VLOOKUP(Tableau5[[#This Row],[Numéro]],TableauBande[],6,0),"")</f>
        <v/>
      </c>
      <c r="M740" s="28" t="str">
        <f>IFERROR(VLOOKUP(Tableau5[[#This Row],[Numéro]],TableauBande[],7,0),"")</f>
        <v/>
      </c>
      <c r="N740" s="1" t="str">
        <f>IFERROR(VLOOKUP(Tableau5[[#This Row],[Numéro]],Tableau3Bandes[],3,0),"")</f>
        <v/>
      </c>
      <c r="O740" s="1" t="str">
        <f>IFERROR(VLOOKUP(Tableau5[[#This Row],[Numéro]],Tableau3Bandes[],4,0),"")</f>
        <v/>
      </c>
      <c r="P740" s="1" t="str">
        <f>IFERROR(VLOOKUP(Tableau5[[#This Row],[Numéro]],Tableau3Bandes[],5,0),"")</f>
        <v/>
      </c>
      <c r="Q740" s="1" t="str">
        <f>IFERROR(VLOOKUP(Tableau5[[#This Row],[Numéro]],Tableau3Bandes[],6,0),"")</f>
        <v/>
      </c>
      <c r="R740" s="1" t="str">
        <f>IFERROR(VLOOKUP(Tableau5[[#This Row],[Numéro]],Tableau3Bandes[],7,0),"")</f>
        <v/>
      </c>
      <c r="S740" s="28" t="str">
        <f>IFERROR(VLOOKUP(Tableau5[[#This Row],[Numéro]],TableauClass2025[],3,0),"")</f>
        <v/>
      </c>
      <c r="T740" s="27" t="str">
        <f>IFERROR(VLOOKUP(Tableau5[[#This Row],[Numéro]],TableauCadre[],3,0),"")</f>
        <v/>
      </c>
      <c r="U740" s="1" t="str">
        <f>IFERROR(VLOOKUP(Tableau5[[#This Row],[Numéro]],TableauCadre[],4,0),"")</f>
        <v/>
      </c>
      <c r="V740" s="1" t="str">
        <f>IFERROR(VLOOKUP(Tableau5[[#This Row],[Numéro]],TableauCadre[],5,0),"")</f>
        <v/>
      </c>
      <c r="W740" s="1" t="str">
        <f>IFERROR(VLOOKUP(Tableau5[[#This Row],[Numéro]],TableauCadre[],6,0),"")</f>
        <v/>
      </c>
      <c r="X740" s="28" t="str">
        <f>IFERROR(VLOOKUP(Tableau5[[#This Row],[Numéro]],TableauCadre[],7,0),"")</f>
        <v/>
      </c>
    </row>
    <row r="741" spans="1:24" hidden="1" x14ac:dyDescent="0.25">
      <c r="A741" s="1" t="str">
        <f>IF(double!T738=0,"",double!T738)</f>
        <v>162886 A</v>
      </c>
      <c r="B741" s="1" t="str">
        <f>IF(Tableau5[[#This Row],[Numéro]]="","",double!U738)</f>
        <v>MANGENOT MAXENCE</v>
      </c>
      <c r="C741" s="23" t="str">
        <f>double!V738</f>
        <v>11078 – BILLARD CLUB DE BRIEY</v>
      </c>
      <c r="D741" s="27" t="str">
        <f>IFERROR(VLOOKUP(Tableau5[[#This Row],[Numéro]],TableauLibre[],3,0),"")</f>
        <v>R4</v>
      </c>
      <c r="E741" s="1">
        <f>IFERROR(VLOOKUP(Tableau5[[#This Row],[Numéro]],TableauLibre[],4,0),"")</f>
        <v>1</v>
      </c>
      <c r="F741" s="1">
        <f>IFERROR(VLOOKUP(Tableau5[[#This Row],[Numéro]],TableauLibre[],5,0),"")</f>
        <v>0.97</v>
      </c>
      <c r="G741" s="1">
        <f>IFERROR(VLOOKUP(Tableau5[[#This Row],[Numéro]],TableauLibre[],6,0),"")</f>
        <v>0.77</v>
      </c>
      <c r="H741" s="28">
        <f>IFERROR(VLOOKUP(Tableau5[[#This Row],[Numéro]],TableauLibre[],7,0),"")</f>
        <v>2025</v>
      </c>
      <c r="I741" s="27" t="str">
        <f>IFERROR(VLOOKUP(Tableau5[[#This Row],[Numéro]],TableauBande[],3,0),"")</f>
        <v/>
      </c>
      <c r="J741" s="1" t="str">
        <f>IFERROR(VLOOKUP(Tableau5[[#This Row],[Numéro]],TableauBande[],4,0),"")</f>
        <v/>
      </c>
      <c r="K741" s="1" t="str">
        <f>IFERROR(VLOOKUP(Tableau5[[#This Row],[Numéro]],TableauBande[],5,0),"")</f>
        <v/>
      </c>
      <c r="L741" s="1" t="str">
        <f>IFERROR(VLOOKUP(Tableau5[[#This Row],[Numéro]],TableauBande[],6,0),"")</f>
        <v/>
      </c>
      <c r="M741" s="28" t="str">
        <f>IFERROR(VLOOKUP(Tableau5[[#This Row],[Numéro]],TableauBande[],7,0),"")</f>
        <v/>
      </c>
      <c r="N741" s="1" t="str">
        <f>IFERROR(VLOOKUP(Tableau5[[#This Row],[Numéro]],Tableau3Bandes[],3,0),"")</f>
        <v/>
      </c>
      <c r="O741" s="1" t="str">
        <f>IFERROR(VLOOKUP(Tableau5[[#This Row],[Numéro]],Tableau3Bandes[],4,0),"")</f>
        <v/>
      </c>
      <c r="P741" s="1" t="str">
        <f>IFERROR(VLOOKUP(Tableau5[[#This Row],[Numéro]],Tableau3Bandes[],5,0),"")</f>
        <v/>
      </c>
      <c r="Q741" s="1" t="str">
        <f>IFERROR(VLOOKUP(Tableau5[[#This Row],[Numéro]],Tableau3Bandes[],6,0),"")</f>
        <v/>
      </c>
      <c r="R741" s="1" t="str">
        <f>IFERROR(VLOOKUP(Tableau5[[#This Row],[Numéro]],Tableau3Bandes[],7,0),"")</f>
        <v/>
      </c>
      <c r="S741" s="28" t="str">
        <f>IFERROR(VLOOKUP(Tableau5[[#This Row],[Numéro]],TableauClass2025[],3,0),"")</f>
        <v/>
      </c>
      <c r="T741" s="27" t="str">
        <f>IFERROR(VLOOKUP(Tableau5[[#This Row],[Numéro]],TableauCadre[],3,0),"")</f>
        <v/>
      </c>
      <c r="U741" s="1" t="str">
        <f>IFERROR(VLOOKUP(Tableau5[[#This Row],[Numéro]],TableauCadre[],4,0),"")</f>
        <v/>
      </c>
      <c r="V741" s="1" t="str">
        <f>IFERROR(VLOOKUP(Tableau5[[#This Row],[Numéro]],TableauCadre[],5,0),"")</f>
        <v/>
      </c>
      <c r="W741" s="1" t="str">
        <f>IFERROR(VLOOKUP(Tableau5[[#This Row],[Numéro]],TableauCadre[],6,0),"")</f>
        <v/>
      </c>
      <c r="X741" s="28" t="str">
        <f>IFERROR(VLOOKUP(Tableau5[[#This Row],[Numéro]],TableauCadre[],7,0),"")</f>
        <v/>
      </c>
    </row>
    <row r="742" spans="1:24" hidden="1" x14ac:dyDescent="0.25">
      <c r="A742" s="1" t="str">
        <f>IF(double!T739=0,"",double!T739)</f>
        <v>103741 B</v>
      </c>
      <c r="B742" s="1" t="str">
        <f>IF(Tableau5[[#This Row],[Numéro]]="","",double!U739)</f>
        <v>MANIEN THOMAS</v>
      </c>
      <c r="C742" s="23" t="str">
        <f>double!V739</f>
        <v>05034 – BILLARD TROYES AGGLO</v>
      </c>
      <c r="D742" s="27" t="str">
        <f>IFERROR(VLOOKUP(Tableau5[[#This Row],[Numéro]],TableauLibre[],3,0),"")</f>
        <v>R4</v>
      </c>
      <c r="E742" s="1">
        <f>IFERROR(VLOOKUP(Tableau5[[#This Row],[Numéro]],TableauLibre[],4,0),"")</f>
        <v>1</v>
      </c>
      <c r="F742" s="1">
        <f>IFERROR(VLOOKUP(Tableau5[[#This Row],[Numéro]],TableauLibre[],5,0),"")</f>
        <v>0.95</v>
      </c>
      <c r="G742" s="1">
        <f>IFERROR(VLOOKUP(Tableau5[[#This Row],[Numéro]],TableauLibre[],6,0),"")</f>
        <v>0.76</v>
      </c>
      <c r="H742" s="28">
        <f>IFERROR(VLOOKUP(Tableau5[[#This Row],[Numéro]],TableauLibre[],7,0),"")</f>
        <v>2025</v>
      </c>
      <c r="I742" s="27" t="str">
        <f>IFERROR(VLOOKUP(Tableau5[[#This Row],[Numéro]],TableauBande[],3,0),"")</f>
        <v/>
      </c>
      <c r="J742" s="1" t="str">
        <f>IFERROR(VLOOKUP(Tableau5[[#This Row],[Numéro]],TableauBande[],4,0),"")</f>
        <v/>
      </c>
      <c r="K742" s="1" t="str">
        <f>IFERROR(VLOOKUP(Tableau5[[#This Row],[Numéro]],TableauBande[],5,0),"")</f>
        <v/>
      </c>
      <c r="L742" s="1" t="str">
        <f>IFERROR(VLOOKUP(Tableau5[[#This Row],[Numéro]],TableauBande[],6,0),"")</f>
        <v/>
      </c>
      <c r="M742" s="28" t="str">
        <f>IFERROR(VLOOKUP(Tableau5[[#This Row],[Numéro]],TableauBande[],7,0),"")</f>
        <v/>
      </c>
      <c r="N742" s="1" t="str">
        <f>IFERROR(VLOOKUP(Tableau5[[#This Row],[Numéro]],Tableau3Bandes[],3,0),"")</f>
        <v/>
      </c>
      <c r="O742" s="1" t="str">
        <f>IFERROR(VLOOKUP(Tableau5[[#This Row],[Numéro]],Tableau3Bandes[],4,0),"")</f>
        <v/>
      </c>
      <c r="P742" s="1" t="str">
        <f>IFERROR(VLOOKUP(Tableau5[[#This Row],[Numéro]],Tableau3Bandes[],5,0),"")</f>
        <v/>
      </c>
      <c r="Q742" s="1" t="str">
        <f>IFERROR(VLOOKUP(Tableau5[[#This Row],[Numéro]],Tableau3Bandes[],6,0),"")</f>
        <v/>
      </c>
      <c r="R742" s="1" t="str">
        <f>IFERROR(VLOOKUP(Tableau5[[#This Row],[Numéro]],Tableau3Bandes[],7,0),"")</f>
        <v/>
      </c>
      <c r="S742" s="28" t="str">
        <f>IFERROR(VLOOKUP(Tableau5[[#This Row],[Numéro]],TableauClass2025[],3,0),"")</f>
        <v/>
      </c>
      <c r="T742" s="27" t="str">
        <f>IFERROR(VLOOKUP(Tableau5[[#This Row],[Numéro]],TableauCadre[],3,0),"")</f>
        <v/>
      </c>
      <c r="U742" s="1" t="str">
        <f>IFERROR(VLOOKUP(Tableau5[[#This Row],[Numéro]],TableauCadre[],4,0),"")</f>
        <v/>
      </c>
      <c r="V742" s="1" t="str">
        <f>IFERROR(VLOOKUP(Tableau5[[#This Row],[Numéro]],TableauCadre[],5,0),"")</f>
        <v/>
      </c>
      <c r="W742" s="1" t="str">
        <f>IFERROR(VLOOKUP(Tableau5[[#This Row],[Numéro]],TableauCadre[],6,0),"")</f>
        <v/>
      </c>
      <c r="X742" s="28" t="str">
        <f>IFERROR(VLOOKUP(Tableau5[[#This Row],[Numéro]],TableauCadre[],7,0),"")</f>
        <v/>
      </c>
    </row>
    <row r="743" spans="1:24" hidden="1" x14ac:dyDescent="0.25">
      <c r="A743" s="1" t="str">
        <f>IF(double!T740=0,"",double!T740)</f>
        <v>115825 V</v>
      </c>
      <c r="B743" s="1" t="str">
        <f>IF(Tableau5[[#This Row],[Numéro]]="","",double!U740)</f>
        <v>MANOLOV MANOL</v>
      </c>
      <c r="C743" s="23" t="str">
        <f>double!V740</f>
        <v>01041 – COLMAR BILLARD CLUB 71</v>
      </c>
      <c r="D743" s="27" t="str">
        <f>IFERROR(VLOOKUP(Tableau5[[#This Row],[Numéro]],TableauLibre[],3,0),"")</f>
        <v xml:space="preserve">R4 </v>
      </c>
      <c r="E743" s="1">
        <f>IFERROR(VLOOKUP(Tableau5[[#This Row],[Numéro]],TableauLibre[],4,0),"")</f>
        <v>1</v>
      </c>
      <c r="F743" s="1">
        <f>IFERROR(VLOOKUP(Tableau5[[#This Row],[Numéro]],TableauLibre[],5,0),"")</f>
        <v>0.92</v>
      </c>
      <c r="G743" s="1">
        <f>IFERROR(VLOOKUP(Tableau5[[#This Row],[Numéro]],TableauLibre[],6,0),"")</f>
        <v>0.73</v>
      </c>
      <c r="H743" s="28">
        <f>IFERROR(VLOOKUP(Tableau5[[#This Row],[Numéro]],TableauLibre[],7,0),"")</f>
        <v>2022</v>
      </c>
      <c r="I743" s="27" t="str">
        <f>IFERROR(VLOOKUP(Tableau5[[#This Row],[Numéro]],TableauBande[],3,0),"")</f>
        <v/>
      </c>
      <c r="J743" s="1" t="str">
        <f>IFERROR(VLOOKUP(Tableau5[[#This Row],[Numéro]],TableauBande[],4,0),"")</f>
        <v/>
      </c>
      <c r="K743" s="1" t="str">
        <f>IFERROR(VLOOKUP(Tableau5[[#This Row],[Numéro]],TableauBande[],5,0),"")</f>
        <v/>
      </c>
      <c r="L743" s="1" t="str">
        <f>IFERROR(VLOOKUP(Tableau5[[#This Row],[Numéro]],TableauBande[],6,0),"")</f>
        <v/>
      </c>
      <c r="M743" s="28" t="str">
        <f>IFERROR(VLOOKUP(Tableau5[[#This Row],[Numéro]],TableauBande[],7,0),"")</f>
        <v/>
      </c>
      <c r="N743" s="1" t="str">
        <f>IFERROR(VLOOKUP(Tableau5[[#This Row],[Numéro]],Tableau3Bandes[],3,0),"")</f>
        <v>R1</v>
      </c>
      <c r="O743" s="1">
        <f>IFERROR(VLOOKUP(Tableau5[[#This Row],[Numéro]],Tableau3Bandes[],4,0),"")</f>
        <v>1</v>
      </c>
      <c r="P743" s="1">
        <f>IFERROR(VLOOKUP(Tableau5[[#This Row],[Numéro]],Tableau3Bandes[],5,0),"")</f>
        <v>0.28000000000000003</v>
      </c>
      <c r="Q743" s="1">
        <f>IFERROR(VLOOKUP(Tableau5[[#This Row],[Numéro]],Tableau3Bandes[],6,0),"")</f>
        <v>0.24</v>
      </c>
      <c r="R743" s="1">
        <f>IFERROR(VLOOKUP(Tableau5[[#This Row],[Numéro]],Tableau3Bandes[],7,0),"")</f>
        <v>2020</v>
      </c>
      <c r="S743" s="28" t="str">
        <f>IFERROR(VLOOKUP(Tableau5[[#This Row],[Numéro]],TableauClass2025[],3,0),"")</f>
        <v/>
      </c>
      <c r="T743" s="27" t="str">
        <f>IFERROR(VLOOKUP(Tableau5[[#This Row],[Numéro]],TableauCadre[],3,0),"")</f>
        <v/>
      </c>
      <c r="U743" s="1" t="str">
        <f>IFERROR(VLOOKUP(Tableau5[[#This Row],[Numéro]],TableauCadre[],4,0),"")</f>
        <v/>
      </c>
      <c r="V743" s="1" t="str">
        <f>IFERROR(VLOOKUP(Tableau5[[#This Row],[Numéro]],TableauCadre[],5,0),"")</f>
        <v/>
      </c>
      <c r="W743" s="1" t="str">
        <f>IFERROR(VLOOKUP(Tableau5[[#This Row],[Numéro]],TableauCadre[],6,0),"")</f>
        <v/>
      </c>
      <c r="X743" s="28" t="str">
        <f>IFERROR(VLOOKUP(Tableau5[[#This Row],[Numéro]],TableauCadre[],7,0),"")</f>
        <v/>
      </c>
    </row>
    <row r="744" spans="1:24" hidden="1" x14ac:dyDescent="0.25">
      <c r="A744" s="1" t="str">
        <f>IF(double!T741=0,"",double!T741)</f>
        <v>014929 F</v>
      </c>
      <c r="B744" s="1" t="str">
        <f>IF(Tableau5[[#This Row],[Numéro]]="","",double!U741)</f>
        <v>MANSUY ANDRE</v>
      </c>
      <c r="C744" s="23" t="str">
        <f>double!V741</f>
        <v>11042 – BILLARD CLUB STEPHANOIS</v>
      </c>
      <c r="D744" s="27" t="str">
        <f>IFERROR(VLOOKUP(Tableau5[[#This Row],[Numéro]],TableauLibre[],3,0),"")</f>
        <v>R3</v>
      </c>
      <c r="E744" s="1">
        <f>IFERROR(VLOOKUP(Tableau5[[#This Row],[Numéro]],TableauLibre[],4,0),"")</f>
        <v>1</v>
      </c>
      <c r="F744" s="1">
        <f>IFERROR(VLOOKUP(Tableau5[[#This Row],[Numéro]],TableauLibre[],5,0),"")</f>
        <v>1.72</v>
      </c>
      <c r="G744" s="1">
        <f>IFERROR(VLOOKUP(Tableau5[[#This Row],[Numéro]],TableauLibre[],6,0),"")</f>
        <v>1.38</v>
      </c>
      <c r="H744" s="28">
        <f>IFERROR(VLOOKUP(Tableau5[[#This Row],[Numéro]],TableauLibre[],7,0),"")</f>
        <v>2014</v>
      </c>
      <c r="I744" s="27" t="str">
        <f>IFERROR(VLOOKUP(Tableau5[[#This Row],[Numéro]],TableauBande[],3,0),"")</f>
        <v/>
      </c>
      <c r="J744" s="1" t="str">
        <f>IFERROR(VLOOKUP(Tableau5[[#This Row],[Numéro]],TableauBande[],4,0),"")</f>
        <v/>
      </c>
      <c r="K744" s="1" t="str">
        <f>IFERROR(VLOOKUP(Tableau5[[#This Row],[Numéro]],TableauBande[],5,0),"")</f>
        <v/>
      </c>
      <c r="L744" s="1" t="str">
        <f>IFERROR(VLOOKUP(Tableau5[[#This Row],[Numéro]],TableauBande[],6,0),"")</f>
        <v/>
      </c>
      <c r="M744" s="28" t="str">
        <f>IFERROR(VLOOKUP(Tableau5[[#This Row],[Numéro]],TableauBande[],7,0),"")</f>
        <v/>
      </c>
      <c r="N744" s="1" t="str">
        <f>IFERROR(VLOOKUP(Tableau5[[#This Row],[Numéro]],Tableau3Bandes[],3,0),"")</f>
        <v>R2</v>
      </c>
      <c r="O744" s="1">
        <f>IFERROR(VLOOKUP(Tableau5[[#This Row],[Numéro]],Tableau3Bandes[],4,0),"")</f>
        <v>1</v>
      </c>
      <c r="P744" s="1">
        <f>IFERROR(VLOOKUP(Tableau5[[#This Row],[Numéro]],Tableau3Bandes[],5,0),"")</f>
        <v>0.16600000000000001</v>
      </c>
      <c r="Q744" s="1">
        <f>IFERROR(VLOOKUP(Tableau5[[#This Row],[Numéro]],Tableau3Bandes[],6,0),"")</f>
        <v>0.14299999999999999</v>
      </c>
      <c r="R744" s="1">
        <f>IFERROR(VLOOKUP(Tableau5[[#This Row],[Numéro]],Tableau3Bandes[],7,0),"")</f>
        <v>2012</v>
      </c>
      <c r="S744" s="28" t="str">
        <f>IFERROR(VLOOKUP(Tableau5[[#This Row],[Numéro]],TableauClass2025[],3,0),"")</f>
        <v/>
      </c>
      <c r="T744" s="27" t="str">
        <f>IFERROR(VLOOKUP(Tableau5[[#This Row],[Numéro]],TableauCadre[],3,0),"")</f>
        <v/>
      </c>
      <c r="U744" s="1" t="str">
        <f>IFERROR(VLOOKUP(Tableau5[[#This Row],[Numéro]],TableauCadre[],4,0),"")</f>
        <v/>
      </c>
      <c r="V744" s="1" t="str">
        <f>IFERROR(VLOOKUP(Tableau5[[#This Row],[Numéro]],TableauCadre[],5,0),"")</f>
        <v/>
      </c>
      <c r="W744" s="1" t="str">
        <f>IFERROR(VLOOKUP(Tableau5[[#This Row],[Numéro]],TableauCadre[],6,0),"")</f>
        <v/>
      </c>
      <c r="X744" s="28" t="str">
        <f>IFERROR(VLOOKUP(Tableau5[[#This Row],[Numéro]],TableauCadre[],7,0),"")</f>
        <v/>
      </c>
    </row>
    <row r="745" spans="1:24" hidden="1" x14ac:dyDescent="0.25">
      <c r="A745" s="1" t="str">
        <f>IF(double!T742=0,"",double!T742)</f>
        <v>182891 V</v>
      </c>
      <c r="B745" s="1" t="str">
        <f>IF(Tableau5[[#This Row],[Numéro]]="","",double!U742)</f>
        <v>MAQUIN PATRICK</v>
      </c>
      <c r="C745" s="23" t="str">
        <f>double!V742</f>
        <v>05040 – EPERNAY BILLARD CLUB</v>
      </c>
      <c r="D745" s="27" t="str">
        <f>IFERROR(VLOOKUP(Tableau5[[#This Row],[Numéro]],TableauLibre[],3,0),"")</f>
        <v xml:space="preserve">R3 </v>
      </c>
      <c r="E745" s="1">
        <f>IFERROR(VLOOKUP(Tableau5[[#This Row],[Numéro]],TableauLibre[],4,0),"")</f>
        <v>1</v>
      </c>
      <c r="F745" s="1">
        <f>IFERROR(VLOOKUP(Tableau5[[#This Row],[Numéro]],TableauLibre[],5,0),"")</f>
        <v>1.51</v>
      </c>
      <c r="G745" s="1">
        <f>IFERROR(VLOOKUP(Tableau5[[#This Row],[Numéro]],TableauLibre[],6,0),"")</f>
        <v>1.2</v>
      </c>
      <c r="H745" s="28">
        <f>IFERROR(VLOOKUP(Tableau5[[#This Row],[Numéro]],TableauLibre[],7,0),"")</f>
        <v>2025</v>
      </c>
      <c r="I745" s="27" t="str">
        <f>IFERROR(VLOOKUP(Tableau5[[#This Row],[Numéro]],TableauBande[],3,0),"")</f>
        <v/>
      </c>
      <c r="J745" s="1" t="str">
        <f>IFERROR(VLOOKUP(Tableau5[[#This Row],[Numéro]],TableauBande[],4,0),"")</f>
        <v/>
      </c>
      <c r="K745" s="1" t="str">
        <f>IFERROR(VLOOKUP(Tableau5[[#This Row],[Numéro]],TableauBande[],5,0),"")</f>
        <v/>
      </c>
      <c r="L745" s="1" t="str">
        <f>IFERROR(VLOOKUP(Tableau5[[#This Row],[Numéro]],TableauBande[],6,0),"")</f>
        <v/>
      </c>
      <c r="M745" s="28" t="str">
        <f>IFERROR(VLOOKUP(Tableau5[[#This Row],[Numéro]],TableauBande[],7,0),"")</f>
        <v/>
      </c>
      <c r="N745" s="1" t="str">
        <f>IFERROR(VLOOKUP(Tableau5[[#This Row],[Numéro]],Tableau3Bandes[],3,0),"")</f>
        <v/>
      </c>
      <c r="O745" s="1" t="str">
        <f>IFERROR(VLOOKUP(Tableau5[[#This Row],[Numéro]],Tableau3Bandes[],4,0),"")</f>
        <v/>
      </c>
      <c r="P745" s="1" t="str">
        <f>IFERROR(VLOOKUP(Tableau5[[#This Row],[Numéro]],Tableau3Bandes[],5,0),"")</f>
        <v/>
      </c>
      <c r="Q745" s="1" t="str">
        <f>IFERROR(VLOOKUP(Tableau5[[#This Row],[Numéro]],Tableau3Bandes[],6,0),"")</f>
        <v/>
      </c>
      <c r="R745" s="1" t="str">
        <f>IFERROR(VLOOKUP(Tableau5[[#This Row],[Numéro]],Tableau3Bandes[],7,0),"")</f>
        <v/>
      </c>
      <c r="S745" s="28" t="str">
        <f>IFERROR(VLOOKUP(Tableau5[[#This Row],[Numéro]],TableauClass2025[],3,0),"")</f>
        <v/>
      </c>
      <c r="T745" s="27" t="str">
        <f>IFERROR(VLOOKUP(Tableau5[[#This Row],[Numéro]],TableauCadre[],3,0),"")</f>
        <v/>
      </c>
      <c r="U745" s="1" t="str">
        <f>IFERROR(VLOOKUP(Tableau5[[#This Row],[Numéro]],TableauCadre[],4,0),"")</f>
        <v/>
      </c>
      <c r="V745" s="1" t="str">
        <f>IFERROR(VLOOKUP(Tableau5[[#This Row],[Numéro]],TableauCadre[],5,0),"")</f>
        <v/>
      </c>
      <c r="W745" s="1" t="str">
        <f>IFERROR(VLOOKUP(Tableau5[[#This Row],[Numéro]],TableauCadre[],6,0),"")</f>
        <v/>
      </c>
      <c r="X745" s="28" t="str">
        <f>IFERROR(VLOOKUP(Tableau5[[#This Row],[Numéro]],TableauCadre[],7,0),"")</f>
        <v/>
      </c>
    </row>
    <row r="746" spans="1:24" hidden="1" x14ac:dyDescent="0.25">
      <c r="A746" s="1" t="str">
        <f>IF(double!T743=0,"",double!T743)</f>
        <v>015297 J</v>
      </c>
      <c r="B746" s="1" t="str">
        <f>IF(Tableau5[[#This Row],[Numéro]]="","",double!U743)</f>
        <v>MARCHAL FRANCIS</v>
      </c>
      <c r="C746" s="23" t="str">
        <f>double!V743</f>
        <v>11042 – BILLARD CLUB STEPHANOIS</v>
      </c>
      <c r="D746" s="27" t="str">
        <f>IFERROR(VLOOKUP(Tableau5[[#This Row],[Numéro]],TableauLibre[],3,0),"")</f>
        <v xml:space="preserve">R3 </v>
      </c>
      <c r="E746" s="1">
        <f>IFERROR(VLOOKUP(Tableau5[[#This Row],[Numéro]],TableauLibre[],4,0),"")</f>
        <v>1</v>
      </c>
      <c r="F746" s="1">
        <f>IFERROR(VLOOKUP(Tableau5[[#This Row],[Numéro]],TableauLibre[],5,0),"")</f>
        <v>1.98</v>
      </c>
      <c r="G746" s="1">
        <f>IFERROR(VLOOKUP(Tableau5[[#This Row],[Numéro]],TableauLibre[],6,0),"")</f>
        <v>1.59</v>
      </c>
      <c r="H746" s="28">
        <f>IFERROR(VLOOKUP(Tableau5[[#This Row],[Numéro]],TableauLibre[],7,0),"")</f>
        <v>2025</v>
      </c>
      <c r="I746" s="27" t="str">
        <f>IFERROR(VLOOKUP(Tableau5[[#This Row],[Numéro]],TableauBande[],3,0),"")</f>
        <v xml:space="preserve">R2 </v>
      </c>
      <c r="J746" s="1">
        <f>IFERROR(VLOOKUP(Tableau5[[#This Row],[Numéro]],TableauBande[],4,0),"")</f>
        <v>1</v>
      </c>
      <c r="K746" s="1">
        <f>IFERROR(VLOOKUP(Tableau5[[#This Row],[Numéro]],TableauBande[],5,0),"")</f>
        <v>0.96</v>
      </c>
      <c r="L746" s="1">
        <f>IFERROR(VLOOKUP(Tableau5[[#This Row],[Numéro]],TableauBande[],6,0),"")</f>
        <v>0.86</v>
      </c>
      <c r="M746" s="28">
        <f>IFERROR(VLOOKUP(Tableau5[[#This Row],[Numéro]],TableauBande[],7,0),"")</f>
        <v>2017</v>
      </c>
      <c r="N746" s="1" t="str">
        <f>IFERROR(VLOOKUP(Tableau5[[#This Row],[Numéro]],Tableau3Bandes[],3,0),"")</f>
        <v xml:space="preserve">R1 </v>
      </c>
      <c r="O746" s="1">
        <f>IFERROR(VLOOKUP(Tableau5[[#This Row],[Numéro]],Tableau3Bandes[],4,0),"")</f>
        <v>1</v>
      </c>
      <c r="P746" s="1">
        <f>IFERROR(VLOOKUP(Tableau5[[#This Row],[Numéro]],Tableau3Bandes[],5,0),"")</f>
        <v>0.317</v>
      </c>
      <c r="Q746" s="1">
        <f>IFERROR(VLOOKUP(Tableau5[[#This Row],[Numéro]],Tableau3Bandes[],6,0),"")</f>
        <v>0.27300000000000002</v>
      </c>
      <c r="R746" s="1">
        <f>IFERROR(VLOOKUP(Tableau5[[#This Row],[Numéro]],Tableau3Bandes[],7,0),"")</f>
        <v>2025</v>
      </c>
      <c r="S746" s="28">
        <f>IFERROR(VLOOKUP(Tableau5[[#This Row],[Numéro]],TableauClass2025[],3,0),"")</f>
        <v>339</v>
      </c>
      <c r="T746" s="27" t="str">
        <f>IFERROR(VLOOKUP(Tableau5[[#This Row],[Numéro]],TableauCadre[],3,0),"")</f>
        <v>R1</v>
      </c>
      <c r="U746" s="1">
        <f>IFERROR(VLOOKUP(Tableau5[[#This Row],[Numéro]],TableauCadre[],4,0),"")</f>
        <v>1</v>
      </c>
      <c r="V746" s="1">
        <f>IFERROR(VLOOKUP(Tableau5[[#This Row],[Numéro]],TableauCadre[],5,0),"")</f>
        <v>1.95</v>
      </c>
      <c r="W746" s="1">
        <f>IFERROR(VLOOKUP(Tableau5[[#This Row],[Numéro]],TableauCadre[],6,0),"")</f>
        <v>1.56</v>
      </c>
      <c r="X746" s="28">
        <f>IFERROR(VLOOKUP(Tableau5[[#This Row],[Numéro]],TableauCadre[],7,0),"")</f>
        <v>2025</v>
      </c>
    </row>
    <row r="747" spans="1:24" hidden="1" x14ac:dyDescent="0.25">
      <c r="A747" s="1" t="str">
        <f>IF(double!T744=0,"",double!T744)</f>
        <v>015231 V</v>
      </c>
      <c r="B747" s="1" t="str">
        <f>IF(Tableau5[[#This Row],[Numéro]]="","",double!U744)</f>
        <v>MARCHAL JULIAN</v>
      </c>
      <c r="C747" s="23" t="str">
        <f>double!V744</f>
        <v>11034 – BILLARD CLUB EPINAL</v>
      </c>
      <c r="D747" s="27" t="str">
        <f>IFERROR(VLOOKUP(Tableau5[[#This Row],[Numéro]],TableauLibre[],3,0),"")</f>
        <v xml:space="preserve">N1 </v>
      </c>
      <c r="E747" s="1">
        <f>IFERROR(VLOOKUP(Tableau5[[#This Row],[Numéro]],TableauLibre[],4,0),"")</f>
        <v>1</v>
      </c>
      <c r="F747" s="1" t="str">
        <f>IFERROR(VLOOKUP(Tableau5[[#This Row],[Numéro]],TableauLibre[],5,0),"")</f>
        <v>—</v>
      </c>
      <c r="G747" s="1">
        <f>IFERROR(VLOOKUP(Tableau5[[#This Row],[Numéro]],TableauLibre[],6,0),"")</f>
        <v>29.23</v>
      </c>
      <c r="H747" s="28">
        <f>IFERROR(VLOOKUP(Tableau5[[#This Row],[Numéro]],TableauLibre[],7,0),"")</f>
        <v>2022</v>
      </c>
      <c r="I747" s="27" t="str">
        <f>IFERROR(VLOOKUP(Tableau5[[#This Row],[Numéro]],TableauBande[],3,0),"")</f>
        <v>Masters</v>
      </c>
      <c r="J747" s="1">
        <f>IFERROR(VLOOKUP(Tableau5[[#This Row],[Numéro]],TableauBande[],4,0),"")</f>
        <v>1</v>
      </c>
      <c r="K747" s="1" t="str">
        <f>IFERROR(VLOOKUP(Tableau5[[#This Row],[Numéro]],TableauBande[],5,0),"")</f>
        <v>—</v>
      </c>
      <c r="L747" s="1">
        <f>IFERROR(VLOOKUP(Tableau5[[#This Row],[Numéro]],TableauBande[],6,0),"")</f>
        <v>5.23</v>
      </c>
      <c r="M747" s="28">
        <f>IFERROR(VLOOKUP(Tableau5[[#This Row],[Numéro]],TableauBande[],7,0),"")</f>
        <v>2022</v>
      </c>
      <c r="N747" s="1" t="str">
        <f>IFERROR(VLOOKUP(Tableau5[[#This Row],[Numéro]],Tableau3Bandes[],3,0),"")</f>
        <v>N2</v>
      </c>
      <c r="O747" s="1">
        <f>IFERROR(VLOOKUP(Tableau5[[#This Row],[Numéro]],Tableau3Bandes[],4,0),"")</f>
        <v>1</v>
      </c>
      <c r="P747" s="1" t="str">
        <f>IFERROR(VLOOKUP(Tableau5[[#This Row],[Numéro]],Tableau3Bandes[],5,0),"")</f>
        <v>—</v>
      </c>
      <c r="Q747" s="1">
        <f>IFERROR(VLOOKUP(Tableau5[[#This Row],[Numéro]],Tableau3Bandes[],6,0),"")</f>
        <v>0.54300000000000004</v>
      </c>
      <c r="R747" s="1">
        <f>IFERROR(VLOOKUP(Tableau5[[#This Row],[Numéro]],Tableau3Bandes[],7,0),"")</f>
        <v>2019</v>
      </c>
      <c r="S747" s="28" t="str">
        <f>IFERROR(VLOOKUP(Tableau5[[#This Row],[Numéro]],TableauClass2025[],3,0),"")</f>
        <v/>
      </c>
      <c r="T747" s="27" t="str">
        <f>IFERROR(VLOOKUP(Tableau5[[#This Row],[Numéro]],TableauCadre[],3,0),"")</f>
        <v>Masters</v>
      </c>
      <c r="U747" s="1">
        <f>IFERROR(VLOOKUP(Tableau5[[#This Row],[Numéro]],TableauCadre[],4,0),"")</f>
        <v>1</v>
      </c>
      <c r="V747" s="1" t="str">
        <f>IFERROR(VLOOKUP(Tableau5[[#This Row],[Numéro]],TableauCadre[],5,0),"")</f>
        <v>—</v>
      </c>
      <c r="W747" s="1">
        <f>IFERROR(VLOOKUP(Tableau5[[#This Row],[Numéro]],TableauCadre[],6,0),"")</f>
        <v>20.190000000000001</v>
      </c>
      <c r="X747" s="28">
        <f>IFERROR(VLOOKUP(Tableau5[[#This Row],[Numéro]],TableauCadre[],7,0),"")</f>
        <v>2025</v>
      </c>
    </row>
    <row r="748" spans="1:24" hidden="1" x14ac:dyDescent="0.25">
      <c r="A748" s="1" t="str">
        <f>IF(double!T745=0,"",double!T745)</f>
        <v>012123 H</v>
      </c>
      <c r="B748" s="1" t="str">
        <f>IF(Tableau5[[#This Row],[Numéro]]="","",double!U745)</f>
        <v>MARCHOIS FREDERIC</v>
      </c>
      <c r="C748" s="23" t="str">
        <f>double!V745</f>
        <v>05043 – ACAD. TAPIS VERT DE REIMS</v>
      </c>
      <c r="D748" s="27" t="str">
        <f>IFERROR(VLOOKUP(Tableau5[[#This Row],[Numéro]],TableauLibre[],3,0),"")</f>
        <v>N3</v>
      </c>
      <c r="E748" s="1">
        <f>IFERROR(VLOOKUP(Tableau5[[#This Row],[Numéro]],TableauLibre[],4,0),"")</f>
        <v>1</v>
      </c>
      <c r="F748" s="1">
        <f>IFERROR(VLOOKUP(Tableau5[[#This Row],[Numéro]],TableauLibre[],5,0),"")</f>
        <v>8.92</v>
      </c>
      <c r="G748" s="1">
        <f>IFERROR(VLOOKUP(Tableau5[[#This Row],[Numéro]],TableauLibre[],6,0),"")</f>
        <v>7.14</v>
      </c>
      <c r="H748" s="28">
        <f>IFERROR(VLOOKUP(Tableau5[[#This Row],[Numéro]],TableauLibre[],7,0),"")</f>
        <v>2016</v>
      </c>
      <c r="I748" s="27" t="str">
        <f>IFERROR(VLOOKUP(Tableau5[[#This Row],[Numéro]],TableauBande[],3,0),"")</f>
        <v>N3</v>
      </c>
      <c r="J748" s="1">
        <f>IFERROR(VLOOKUP(Tableau5[[#This Row],[Numéro]],TableauBande[],4,0),"")</f>
        <v>1</v>
      </c>
      <c r="K748" s="1">
        <f>IFERROR(VLOOKUP(Tableau5[[#This Row],[Numéro]],TableauBande[],5,0),"")</f>
        <v>2.17</v>
      </c>
      <c r="L748" s="1">
        <f>IFERROR(VLOOKUP(Tableau5[[#This Row],[Numéro]],TableauBande[],6,0),"")</f>
        <v>1.93</v>
      </c>
      <c r="M748" s="28">
        <f>IFERROR(VLOOKUP(Tableau5[[#This Row],[Numéro]],TableauBande[],7,0),"")</f>
        <v>2016</v>
      </c>
      <c r="N748" s="1" t="str">
        <f>IFERROR(VLOOKUP(Tableau5[[#This Row],[Numéro]],Tableau3Bandes[],3,0),"")</f>
        <v>N3</v>
      </c>
      <c r="O748" s="1">
        <f>IFERROR(VLOOKUP(Tableau5[[#This Row],[Numéro]],Tableau3Bandes[],4,0),"")</f>
        <v>1</v>
      </c>
      <c r="P748" s="1">
        <f>IFERROR(VLOOKUP(Tableau5[[#This Row],[Numéro]],Tableau3Bandes[],5,0),"")</f>
        <v>0.48099999999999998</v>
      </c>
      <c r="Q748" s="1">
        <f>IFERROR(VLOOKUP(Tableau5[[#This Row],[Numéro]],Tableau3Bandes[],6,0),"")</f>
        <v>0.41399999999999998</v>
      </c>
      <c r="R748" s="1">
        <f>IFERROR(VLOOKUP(Tableau5[[#This Row],[Numéro]],Tableau3Bandes[],7,0),"")</f>
        <v>2025</v>
      </c>
      <c r="S748" s="28">
        <f>IFERROR(VLOOKUP(Tableau5[[#This Row],[Numéro]],TableauClass2025[],3,0),"")</f>
        <v>419</v>
      </c>
      <c r="T748" s="27" t="str">
        <f>IFERROR(VLOOKUP(Tableau5[[#This Row],[Numéro]],TableauCadre[],3,0),"")</f>
        <v xml:space="preserve">R1 </v>
      </c>
      <c r="U748" s="1">
        <f>IFERROR(VLOOKUP(Tableau5[[#This Row],[Numéro]],TableauCadre[],4,0),"")</f>
        <v>1</v>
      </c>
      <c r="V748" s="1">
        <f>IFERROR(VLOOKUP(Tableau5[[#This Row],[Numéro]],TableauCadre[],5,0),"")</f>
        <v>4.47</v>
      </c>
      <c r="W748" s="1">
        <f>IFERROR(VLOOKUP(Tableau5[[#This Row],[Numéro]],TableauCadre[],6,0),"")</f>
        <v>3.57</v>
      </c>
      <c r="X748" s="28">
        <f>IFERROR(VLOOKUP(Tableau5[[#This Row],[Numéro]],TableauCadre[],7,0),"")</f>
        <v>2016</v>
      </c>
    </row>
    <row r="749" spans="1:24" hidden="1" x14ac:dyDescent="0.25">
      <c r="A749" s="1" t="str">
        <f>IF(double!T746=0,"",double!T746)</f>
        <v>156714 R</v>
      </c>
      <c r="B749" s="1" t="str">
        <f>IF(Tableau5[[#This Row],[Numéro]]="","",double!U746)</f>
        <v>MARCONATO ELIOTT</v>
      </c>
      <c r="C749" s="23" t="str">
        <f>double!V746</f>
        <v>11029 – BILLARD CLUB MUSSIPONTAIN</v>
      </c>
      <c r="D749" s="27" t="str">
        <f>IFERROR(VLOOKUP(Tableau5[[#This Row],[Numéro]],TableauLibre[],3,0),"")</f>
        <v>R4</v>
      </c>
      <c r="E749" s="1">
        <f>IFERROR(VLOOKUP(Tableau5[[#This Row],[Numéro]],TableauLibre[],4,0),"")</f>
        <v>1</v>
      </c>
      <c r="F749" s="1">
        <f>IFERROR(VLOOKUP(Tableau5[[#This Row],[Numéro]],TableauLibre[],5,0),"")</f>
        <v>0.37</v>
      </c>
      <c r="G749" s="1">
        <f>IFERROR(VLOOKUP(Tableau5[[#This Row],[Numéro]],TableauLibre[],6,0),"")</f>
        <v>0.28999999999999998</v>
      </c>
      <c r="H749" s="28">
        <f>IFERROR(VLOOKUP(Tableau5[[#This Row],[Numéro]],TableauLibre[],7,0),"")</f>
        <v>2017</v>
      </c>
      <c r="I749" s="27" t="str">
        <f>IFERROR(VLOOKUP(Tableau5[[#This Row],[Numéro]],TableauBande[],3,0),"")</f>
        <v/>
      </c>
      <c r="J749" s="1" t="str">
        <f>IFERROR(VLOOKUP(Tableau5[[#This Row],[Numéro]],TableauBande[],4,0),"")</f>
        <v/>
      </c>
      <c r="K749" s="1" t="str">
        <f>IFERROR(VLOOKUP(Tableau5[[#This Row],[Numéro]],TableauBande[],5,0),"")</f>
        <v/>
      </c>
      <c r="L749" s="1" t="str">
        <f>IFERROR(VLOOKUP(Tableau5[[#This Row],[Numéro]],TableauBande[],6,0),"")</f>
        <v/>
      </c>
      <c r="M749" s="28" t="str">
        <f>IFERROR(VLOOKUP(Tableau5[[#This Row],[Numéro]],TableauBande[],7,0),"")</f>
        <v/>
      </c>
      <c r="N749" s="1" t="str">
        <f>IFERROR(VLOOKUP(Tableau5[[#This Row],[Numéro]],Tableau3Bandes[],3,0),"")</f>
        <v/>
      </c>
      <c r="O749" s="1" t="str">
        <f>IFERROR(VLOOKUP(Tableau5[[#This Row],[Numéro]],Tableau3Bandes[],4,0),"")</f>
        <v/>
      </c>
      <c r="P749" s="1" t="str">
        <f>IFERROR(VLOOKUP(Tableau5[[#This Row],[Numéro]],Tableau3Bandes[],5,0),"")</f>
        <v/>
      </c>
      <c r="Q749" s="1" t="str">
        <f>IFERROR(VLOOKUP(Tableau5[[#This Row],[Numéro]],Tableau3Bandes[],6,0),"")</f>
        <v/>
      </c>
      <c r="R749" s="1" t="str">
        <f>IFERROR(VLOOKUP(Tableau5[[#This Row],[Numéro]],Tableau3Bandes[],7,0),"")</f>
        <v/>
      </c>
      <c r="S749" s="28" t="str">
        <f>IFERROR(VLOOKUP(Tableau5[[#This Row],[Numéro]],TableauClass2025[],3,0),"")</f>
        <v/>
      </c>
      <c r="T749" s="27" t="str">
        <f>IFERROR(VLOOKUP(Tableau5[[#This Row],[Numéro]],TableauCadre[],3,0),"")</f>
        <v/>
      </c>
      <c r="U749" s="1" t="str">
        <f>IFERROR(VLOOKUP(Tableau5[[#This Row],[Numéro]],TableauCadre[],4,0),"")</f>
        <v/>
      </c>
      <c r="V749" s="1" t="str">
        <f>IFERROR(VLOOKUP(Tableau5[[#This Row],[Numéro]],TableauCadre[],5,0),"")</f>
        <v/>
      </c>
      <c r="W749" s="1" t="str">
        <f>IFERROR(VLOOKUP(Tableau5[[#This Row],[Numéro]],TableauCadre[],6,0),"")</f>
        <v/>
      </c>
      <c r="X749" s="28" t="str">
        <f>IFERROR(VLOOKUP(Tableau5[[#This Row],[Numéro]],TableauCadre[],7,0),"")</f>
        <v/>
      </c>
    </row>
    <row r="750" spans="1:24" x14ac:dyDescent="0.25">
      <c r="A750" s="1" t="str">
        <f>IF(double!T642=0,"",double!T642)</f>
        <v>168026 M</v>
      </c>
      <c r="B750" s="1" t="str">
        <f>IF(Tableau5[[#This Row],[Numéro]]="","",double!U642)</f>
        <v>LANNERS NATHAN</v>
      </c>
      <c r="C750" s="23" t="str">
        <f>double!V642</f>
        <v>11005 – E.S. HAGONDANGE</v>
      </c>
      <c r="D750" s="27" t="str">
        <f>IFERROR(VLOOKUP(Tableau5[[#This Row],[Numéro]],TableauLibre[],3,0),"")</f>
        <v>R4</v>
      </c>
      <c r="E750" s="1">
        <f>IFERROR(VLOOKUP(Tableau5[[#This Row],[Numéro]],TableauLibre[],4,0),"")</f>
        <v>1</v>
      </c>
      <c r="F750" s="1">
        <f>IFERROR(VLOOKUP(Tableau5[[#This Row],[Numéro]],TableauLibre[],5,0),"")</f>
        <v>0.83</v>
      </c>
      <c r="G750" s="1">
        <f>IFERROR(VLOOKUP(Tableau5[[#This Row],[Numéro]],TableauLibre[],6,0),"")</f>
        <v>0.66</v>
      </c>
      <c r="H750" s="28">
        <f>IFERROR(VLOOKUP(Tableau5[[#This Row],[Numéro]],TableauLibre[],7,0),"")</f>
        <v>2024</v>
      </c>
      <c r="I750" s="27" t="str">
        <f>IFERROR(VLOOKUP(Tableau5[[#This Row],[Numéro]],TableauBande[],3,0),"")</f>
        <v/>
      </c>
      <c r="J750" s="1" t="str">
        <f>IFERROR(VLOOKUP(Tableau5[[#This Row],[Numéro]],TableauBande[],4,0),"")</f>
        <v/>
      </c>
      <c r="K750" s="1" t="str">
        <f>IFERROR(VLOOKUP(Tableau5[[#This Row],[Numéro]],TableauBande[],5,0),"")</f>
        <v/>
      </c>
      <c r="L750" s="1" t="str">
        <f>IFERROR(VLOOKUP(Tableau5[[#This Row],[Numéro]],TableauBande[],6,0),"")</f>
        <v/>
      </c>
      <c r="M750" s="28" t="str">
        <f>IFERROR(VLOOKUP(Tableau5[[#This Row],[Numéro]],TableauBande[],7,0),"")</f>
        <v/>
      </c>
      <c r="N750" s="1" t="str">
        <f>IFERROR(VLOOKUP(Tableau5[[#This Row],[Numéro]],Tableau3Bandes[],3,0),"")</f>
        <v/>
      </c>
      <c r="O750" s="1" t="str">
        <f>IFERROR(VLOOKUP(Tableau5[[#This Row],[Numéro]],Tableau3Bandes[],4,0),"")</f>
        <v/>
      </c>
      <c r="P750" s="1" t="str">
        <f>IFERROR(VLOOKUP(Tableau5[[#This Row],[Numéro]],Tableau3Bandes[],5,0),"")</f>
        <v/>
      </c>
      <c r="Q750" s="1" t="str">
        <f>IFERROR(VLOOKUP(Tableau5[[#This Row],[Numéro]],Tableau3Bandes[],6,0),"")</f>
        <v/>
      </c>
      <c r="R750" s="1" t="str">
        <f>IFERROR(VLOOKUP(Tableau5[[#This Row],[Numéro]],Tableau3Bandes[],7,0),"")</f>
        <v/>
      </c>
      <c r="S750" s="28" t="str">
        <f>IFERROR(VLOOKUP(Tableau5[[#This Row],[Numéro]],TableauClass2025[],3,0),"")</f>
        <v/>
      </c>
      <c r="T750" s="27" t="str">
        <f>IFERROR(VLOOKUP(Tableau5[[#This Row],[Numéro]],TableauCadre[],3,0),"")</f>
        <v/>
      </c>
      <c r="U750" s="1" t="str">
        <f>IFERROR(VLOOKUP(Tableau5[[#This Row],[Numéro]],TableauCadre[],4,0),"")</f>
        <v/>
      </c>
      <c r="V750" s="1" t="str">
        <f>IFERROR(VLOOKUP(Tableau5[[#This Row],[Numéro]],TableauCadre[],5,0),"")</f>
        <v/>
      </c>
      <c r="W750" s="1" t="str">
        <f>IFERROR(VLOOKUP(Tableau5[[#This Row],[Numéro]],TableauCadre[],6,0),"")</f>
        <v/>
      </c>
      <c r="X750" s="28" t="str">
        <f>IFERROR(VLOOKUP(Tableau5[[#This Row],[Numéro]],TableauCadre[],7,0),"")</f>
        <v/>
      </c>
    </row>
    <row r="751" spans="1:24" hidden="1" x14ac:dyDescent="0.25">
      <c r="A751" s="1" t="str">
        <f>IF(double!T748=0,"",double!T748)</f>
        <v>159316 V</v>
      </c>
      <c r="B751" s="1" t="str">
        <f>IF(Tableau5[[#This Row],[Numéro]]="","",double!U748)</f>
        <v>MARINO GERARD</v>
      </c>
      <c r="C751" s="23" t="str">
        <f>double!V748</f>
        <v>01020 – B.C. 1947 SELESTAT</v>
      </c>
      <c r="D751" s="27" t="str">
        <f>IFERROR(VLOOKUP(Tableau5[[#This Row],[Numéro]],TableauLibre[],3,0),"")</f>
        <v>R3</v>
      </c>
      <c r="E751" s="1">
        <f>IFERROR(VLOOKUP(Tableau5[[#This Row],[Numéro]],TableauLibre[],4,0),"")</f>
        <v>1</v>
      </c>
      <c r="F751" s="1">
        <f>IFERROR(VLOOKUP(Tableau5[[#This Row],[Numéro]],TableauLibre[],5,0),"")</f>
        <v>1.67</v>
      </c>
      <c r="G751" s="1">
        <f>IFERROR(VLOOKUP(Tableau5[[#This Row],[Numéro]],TableauLibre[],6,0),"")</f>
        <v>1.33</v>
      </c>
      <c r="H751" s="28">
        <f>IFERROR(VLOOKUP(Tableau5[[#This Row],[Numéro]],TableauLibre[],7,0),"")</f>
        <v>2019</v>
      </c>
      <c r="I751" s="27" t="str">
        <f>IFERROR(VLOOKUP(Tableau5[[#This Row],[Numéro]],TableauBande[],3,0),"")</f>
        <v/>
      </c>
      <c r="J751" s="1" t="str">
        <f>IFERROR(VLOOKUP(Tableau5[[#This Row],[Numéro]],TableauBande[],4,0),"")</f>
        <v/>
      </c>
      <c r="K751" s="1" t="str">
        <f>IFERROR(VLOOKUP(Tableau5[[#This Row],[Numéro]],TableauBande[],5,0),"")</f>
        <v/>
      </c>
      <c r="L751" s="1" t="str">
        <f>IFERROR(VLOOKUP(Tableau5[[#This Row],[Numéro]],TableauBande[],6,0),"")</f>
        <v/>
      </c>
      <c r="M751" s="28" t="str">
        <f>IFERROR(VLOOKUP(Tableau5[[#This Row],[Numéro]],TableauBande[],7,0),"")</f>
        <v/>
      </c>
      <c r="N751" s="1" t="str">
        <f>IFERROR(VLOOKUP(Tableau5[[#This Row],[Numéro]],Tableau3Bandes[],3,0),"")</f>
        <v/>
      </c>
      <c r="O751" s="1" t="str">
        <f>IFERROR(VLOOKUP(Tableau5[[#This Row],[Numéro]],Tableau3Bandes[],4,0),"")</f>
        <v/>
      </c>
      <c r="P751" s="1" t="str">
        <f>IFERROR(VLOOKUP(Tableau5[[#This Row],[Numéro]],Tableau3Bandes[],5,0),"")</f>
        <v/>
      </c>
      <c r="Q751" s="1" t="str">
        <f>IFERROR(VLOOKUP(Tableau5[[#This Row],[Numéro]],Tableau3Bandes[],6,0),"")</f>
        <v/>
      </c>
      <c r="R751" s="1" t="str">
        <f>IFERROR(VLOOKUP(Tableau5[[#This Row],[Numéro]],Tableau3Bandes[],7,0),"")</f>
        <v/>
      </c>
      <c r="S751" s="28" t="str">
        <f>IFERROR(VLOOKUP(Tableau5[[#This Row],[Numéro]],TableauClass2025[],3,0),"")</f>
        <v/>
      </c>
      <c r="T751" s="27" t="str">
        <f>IFERROR(VLOOKUP(Tableau5[[#This Row],[Numéro]],TableauCadre[],3,0),"")</f>
        <v>R1</v>
      </c>
      <c r="U751" s="1">
        <f>IFERROR(VLOOKUP(Tableau5[[#This Row],[Numéro]],TableauCadre[],4,0),"")</f>
        <v>1</v>
      </c>
      <c r="V751" s="1">
        <f>IFERROR(VLOOKUP(Tableau5[[#This Row],[Numéro]],TableauCadre[],5,0),"")</f>
        <v>1.35</v>
      </c>
      <c r="W751" s="1">
        <f>IFERROR(VLOOKUP(Tableau5[[#This Row],[Numéro]],TableauCadre[],6,0),"")</f>
        <v>1.08</v>
      </c>
      <c r="X751" s="28">
        <f>IFERROR(VLOOKUP(Tableau5[[#This Row],[Numéro]],TableauCadre[],7,0),"")</f>
        <v>2019</v>
      </c>
    </row>
    <row r="752" spans="1:24" hidden="1" x14ac:dyDescent="0.25">
      <c r="A752" s="1" t="str">
        <f>IF(double!T749=0,"",double!T749)</f>
        <v>106108 C</v>
      </c>
      <c r="B752" s="1" t="str">
        <f>IF(Tableau5[[#This Row],[Numéro]]="","",double!U749)</f>
        <v>MARQUANT JEROME</v>
      </c>
      <c r="C752" s="23" t="str">
        <f>double!V749</f>
        <v>05043 – ACAD. TAPIS VERT DE REIMS</v>
      </c>
      <c r="D752" s="27" t="str">
        <f>IFERROR(VLOOKUP(Tableau5[[#This Row],[Numéro]],TableauLibre[],3,0),"")</f>
        <v>R4</v>
      </c>
      <c r="E752" s="1">
        <f>IFERROR(VLOOKUP(Tableau5[[#This Row],[Numéro]],TableauLibre[],4,0),"")</f>
        <v>1</v>
      </c>
      <c r="F752" s="1">
        <f>IFERROR(VLOOKUP(Tableau5[[#This Row],[Numéro]],TableauLibre[],5,0),"")</f>
        <v>1.08</v>
      </c>
      <c r="G752" s="1">
        <f>IFERROR(VLOOKUP(Tableau5[[#This Row],[Numéro]],TableauLibre[],6,0),"")</f>
        <v>0.86</v>
      </c>
      <c r="H752" s="28">
        <f>IFERROR(VLOOKUP(Tableau5[[#This Row],[Numéro]],TableauLibre[],7,0),"")</f>
        <v>2008</v>
      </c>
      <c r="I752" s="27" t="str">
        <f>IFERROR(VLOOKUP(Tableau5[[#This Row],[Numéro]],TableauBande[],3,0),"")</f>
        <v>R2</v>
      </c>
      <c r="J752" s="1">
        <f>IFERROR(VLOOKUP(Tableau5[[#This Row],[Numéro]],TableauBande[],4,0),"")</f>
        <v>1</v>
      </c>
      <c r="K752" s="1">
        <f>IFERROR(VLOOKUP(Tableau5[[#This Row],[Numéro]],TableauBande[],5,0),"")</f>
        <v>0.51</v>
      </c>
      <c r="L752" s="1">
        <f>IFERROR(VLOOKUP(Tableau5[[#This Row],[Numéro]],TableauBande[],6,0),"")</f>
        <v>0.45</v>
      </c>
      <c r="M752" s="28">
        <f>IFERROR(VLOOKUP(Tableau5[[#This Row],[Numéro]],TableauBande[],7,0),"")</f>
        <v>2025</v>
      </c>
      <c r="N752" s="1" t="str">
        <f>IFERROR(VLOOKUP(Tableau5[[#This Row],[Numéro]],Tableau3Bandes[],3,0),"")</f>
        <v xml:space="preserve">R1 </v>
      </c>
      <c r="O752" s="1">
        <f>IFERROR(VLOOKUP(Tableau5[[#This Row],[Numéro]],Tableau3Bandes[],4,0),"")</f>
        <v>1</v>
      </c>
      <c r="P752" s="1">
        <f>IFERROR(VLOOKUP(Tableau5[[#This Row],[Numéro]],Tableau3Bandes[],5,0),"")</f>
        <v>0.31900000000000001</v>
      </c>
      <c r="Q752" s="1">
        <f>IFERROR(VLOOKUP(Tableau5[[#This Row],[Numéro]],Tableau3Bandes[],6,0),"")</f>
        <v>0.27400000000000002</v>
      </c>
      <c r="R752" s="1">
        <f>IFERROR(VLOOKUP(Tableau5[[#This Row],[Numéro]],Tableau3Bandes[],7,0),"")</f>
        <v>2025</v>
      </c>
      <c r="S752" s="28">
        <f>IFERROR(VLOOKUP(Tableau5[[#This Row],[Numéro]],TableauClass2025[],3,0),"")</f>
        <v>303</v>
      </c>
      <c r="T752" s="27" t="str">
        <f>IFERROR(VLOOKUP(Tableau5[[#This Row],[Numéro]],TableauCadre[],3,0),"")</f>
        <v/>
      </c>
      <c r="U752" s="1" t="str">
        <f>IFERROR(VLOOKUP(Tableau5[[#This Row],[Numéro]],TableauCadre[],4,0),"")</f>
        <v/>
      </c>
      <c r="V752" s="1" t="str">
        <f>IFERROR(VLOOKUP(Tableau5[[#This Row],[Numéro]],TableauCadre[],5,0),"")</f>
        <v/>
      </c>
      <c r="W752" s="1" t="str">
        <f>IFERROR(VLOOKUP(Tableau5[[#This Row],[Numéro]],TableauCadre[],6,0),"")</f>
        <v/>
      </c>
      <c r="X752" s="28" t="str">
        <f>IFERROR(VLOOKUP(Tableau5[[#This Row],[Numéro]],TableauCadre[],7,0),"")</f>
        <v/>
      </c>
    </row>
    <row r="753" spans="1:24" hidden="1" x14ac:dyDescent="0.25">
      <c r="A753" s="1" t="str">
        <f>IF(double!T750=0,"",double!T750)</f>
        <v>132211 B</v>
      </c>
      <c r="B753" s="1" t="str">
        <f>IF(Tableau5[[#This Row],[Numéro]]="","",double!U750)</f>
        <v>MARQUIE JACQUES</v>
      </c>
      <c r="C753" s="23" t="str">
        <f>double!V750</f>
        <v>11055 – BILLARD CLUB TOULOIS</v>
      </c>
      <c r="D753" s="27" t="str">
        <f>IFERROR(VLOOKUP(Tableau5[[#This Row],[Numéro]],TableauLibre[],3,0),"")</f>
        <v>R4</v>
      </c>
      <c r="E753" s="1">
        <f>IFERROR(VLOOKUP(Tableau5[[#This Row],[Numéro]],TableauLibre[],4,0),"")</f>
        <v>1</v>
      </c>
      <c r="F753" s="1">
        <f>IFERROR(VLOOKUP(Tableau5[[#This Row],[Numéro]],TableauLibre[],5,0),"")</f>
        <v>1.0900000000000001</v>
      </c>
      <c r="G753" s="1">
        <f>IFERROR(VLOOKUP(Tableau5[[#This Row],[Numéro]],TableauLibre[],6,0),"")</f>
        <v>0.87</v>
      </c>
      <c r="H753" s="28">
        <f>IFERROR(VLOOKUP(Tableau5[[#This Row],[Numéro]],TableauLibre[],7,0),"")</f>
        <v>2024</v>
      </c>
      <c r="I753" s="27" t="str">
        <f>IFERROR(VLOOKUP(Tableau5[[#This Row],[Numéro]],TableauBande[],3,0),"")</f>
        <v/>
      </c>
      <c r="J753" s="1" t="str">
        <f>IFERROR(VLOOKUP(Tableau5[[#This Row],[Numéro]],TableauBande[],4,0),"")</f>
        <v/>
      </c>
      <c r="K753" s="1" t="str">
        <f>IFERROR(VLOOKUP(Tableau5[[#This Row],[Numéro]],TableauBande[],5,0),"")</f>
        <v/>
      </c>
      <c r="L753" s="1" t="str">
        <f>IFERROR(VLOOKUP(Tableau5[[#This Row],[Numéro]],TableauBande[],6,0),"")</f>
        <v/>
      </c>
      <c r="M753" s="28" t="str">
        <f>IFERROR(VLOOKUP(Tableau5[[#This Row],[Numéro]],TableauBande[],7,0),"")</f>
        <v/>
      </c>
      <c r="N753" s="1" t="str">
        <f>IFERROR(VLOOKUP(Tableau5[[#This Row],[Numéro]],Tableau3Bandes[],3,0),"")</f>
        <v/>
      </c>
      <c r="O753" s="1" t="str">
        <f>IFERROR(VLOOKUP(Tableau5[[#This Row],[Numéro]],Tableau3Bandes[],4,0),"")</f>
        <v/>
      </c>
      <c r="P753" s="1" t="str">
        <f>IFERROR(VLOOKUP(Tableau5[[#This Row],[Numéro]],Tableau3Bandes[],5,0),"")</f>
        <v/>
      </c>
      <c r="Q753" s="1" t="str">
        <f>IFERROR(VLOOKUP(Tableau5[[#This Row],[Numéro]],Tableau3Bandes[],6,0),"")</f>
        <v/>
      </c>
      <c r="R753" s="1" t="str">
        <f>IFERROR(VLOOKUP(Tableau5[[#This Row],[Numéro]],Tableau3Bandes[],7,0),"")</f>
        <v/>
      </c>
      <c r="S753" s="28" t="str">
        <f>IFERROR(VLOOKUP(Tableau5[[#This Row],[Numéro]],TableauClass2025[],3,0),"")</f>
        <v/>
      </c>
      <c r="T753" s="27" t="str">
        <f>IFERROR(VLOOKUP(Tableau5[[#This Row],[Numéro]],TableauCadre[],3,0),"")</f>
        <v/>
      </c>
      <c r="U753" s="1" t="str">
        <f>IFERROR(VLOOKUP(Tableau5[[#This Row],[Numéro]],TableauCadre[],4,0),"")</f>
        <v/>
      </c>
      <c r="V753" s="1" t="str">
        <f>IFERROR(VLOOKUP(Tableau5[[#This Row],[Numéro]],TableauCadre[],5,0),"")</f>
        <v/>
      </c>
      <c r="W753" s="1" t="str">
        <f>IFERROR(VLOOKUP(Tableau5[[#This Row],[Numéro]],TableauCadre[],6,0),"")</f>
        <v/>
      </c>
      <c r="X753" s="28" t="str">
        <f>IFERROR(VLOOKUP(Tableau5[[#This Row],[Numéro]],TableauCadre[],7,0),"")</f>
        <v/>
      </c>
    </row>
    <row r="754" spans="1:24" hidden="1" x14ac:dyDescent="0.25">
      <c r="A754" s="1" t="str">
        <f>IF(double!T751=0,"",double!T751)</f>
        <v>122450 Q</v>
      </c>
      <c r="B754" s="1" t="str">
        <f>IF(Tableau5[[#This Row],[Numéro]]="","",double!U751)</f>
        <v>MARSCHAL FRANCK</v>
      </c>
      <c r="C754" s="23" t="str">
        <f>double!V751</f>
        <v>01031 – B.C. ERSTEIN</v>
      </c>
      <c r="D754" s="27" t="str">
        <f>IFERROR(VLOOKUP(Tableau5[[#This Row],[Numéro]],TableauLibre[],3,0),"")</f>
        <v xml:space="preserve">R3 </v>
      </c>
      <c r="E754" s="1">
        <f>IFERROR(VLOOKUP(Tableau5[[#This Row],[Numéro]],TableauLibre[],4,0),"")</f>
        <v>1</v>
      </c>
      <c r="F754" s="1">
        <f>IFERROR(VLOOKUP(Tableau5[[#This Row],[Numéro]],TableauLibre[],5,0),"")</f>
        <v>2.2799999999999998</v>
      </c>
      <c r="G754" s="1">
        <f>IFERROR(VLOOKUP(Tableau5[[#This Row],[Numéro]],TableauLibre[],6,0),"")</f>
        <v>1.82</v>
      </c>
      <c r="H754" s="28">
        <f>IFERROR(VLOOKUP(Tableau5[[#This Row],[Numéro]],TableauLibre[],7,0),"")</f>
        <v>2015</v>
      </c>
      <c r="I754" s="27" t="str">
        <f>IFERROR(VLOOKUP(Tableau5[[#This Row],[Numéro]],TableauBande[],3,0),"")</f>
        <v>R1</v>
      </c>
      <c r="J754" s="1">
        <f>IFERROR(VLOOKUP(Tableau5[[#This Row],[Numéro]],TableauBande[],4,0),"")</f>
        <v>1</v>
      </c>
      <c r="K754" s="1">
        <f>IFERROR(VLOOKUP(Tableau5[[#This Row],[Numéro]],TableauBande[],5,0),"")</f>
        <v>1.21</v>
      </c>
      <c r="L754" s="1">
        <f>IFERROR(VLOOKUP(Tableau5[[#This Row],[Numéro]],TableauBande[],6,0),"")</f>
        <v>1.07</v>
      </c>
      <c r="M754" s="28">
        <f>IFERROR(VLOOKUP(Tableau5[[#This Row],[Numéro]],TableauBande[],7,0),"")</f>
        <v>2012</v>
      </c>
      <c r="N754" s="1" t="str">
        <f>IFERROR(VLOOKUP(Tableau5[[#This Row],[Numéro]],Tableau3Bandes[],3,0),"")</f>
        <v xml:space="preserve">R1 </v>
      </c>
      <c r="O754" s="1">
        <f>IFERROR(VLOOKUP(Tableau5[[#This Row],[Numéro]],Tableau3Bandes[],4,0),"")</f>
        <v>1</v>
      </c>
      <c r="P754" s="1">
        <f>IFERROR(VLOOKUP(Tableau5[[#This Row],[Numéro]],Tableau3Bandes[],5,0),"")</f>
        <v>0.38</v>
      </c>
      <c r="Q754" s="1">
        <f>IFERROR(VLOOKUP(Tableau5[[#This Row],[Numéro]],Tableau3Bandes[],6,0),"")</f>
        <v>0.32600000000000001</v>
      </c>
      <c r="R754" s="1">
        <f>IFERROR(VLOOKUP(Tableau5[[#This Row],[Numéro]],Tableau3Bandes[],7,0),"")</f>
        <v>2025</v>
      </c>
      <c r="S754" s="28">
        <f>IFERROR(VLOOKUP(Tableau5[[#This Row],[Numéro]],TableauClass2025[],3,0),"")</f>
        <v>296</v>
      </c>
      <c r="T754" s="27" t="str">
        <f>IFERROR(VLOOKUP(Tableau5[[#This Row],[Numéro]],TableauCadre[],3,0),"")</f>
        <v>R1</v>
      </c>
      <c r="U754" s="1">
        <f>IFERROR(VLOOKUP(Tableau5[[#This Row],[Numéro]],TableauCadre[],4,0),"")</f>
        <v>1</v>
      </c>
      <c r="V754" s="1">
        <f>IFERROR(VLOOKUP(Tableau5[[#This Row],[Numéro]],TableauCadre[],5,0),"")</f>
        <v>1.83</v>
      </c>
      <c r="W754" s="1">
        <f>IFERROR(VLOOKUP(Tableau5[[#This Row],[Numéro]],TableauCadre[],6,0),"")</f>
        <v>1.46</v>
      </c>
      <c r="X754" s="28">
        <f>IFERROR(VLOOKUP(Tableau5[[#This Row],[Numéro]],TableauCadre[],7,0),"")</f>
        <v>2020</v>
      </c>
    </row>
    <row r="755" spans="1:24" hidden="1" x14ac:dyDescent="0.25">
      <c r="A755" s="1" t="str">
        <f>IF(double!T752=0,"",double!T752)</f>
        <v>182644 B</v>
      </c>
      <c r="B755" s="1" t="str">
        <f>IF(Tableau5[[#This Row],[Numéro]]="","",double!U752)</f>
        <v>MARTEAU PATRICE</v>
      </c>
      <c r="C755" s="23" t="str">
        <f>double!V752</f>
        <v>05043 – ACAD. TAPIS VERT DE REIMS</v>
      </c>
      <c r="D755" s="27" t="str">
        <f>IFERROR(VLOOKUP(Tableau5[[#This Row],[Numéro]],TableauLibre[],3,0),"")</f>
        <v>R4</v>
      </c>
      <c r="E755" s="1">
        <f>IFERROR(VLOOKUP(Tableau5[[#This Row],[Numéro]],TableauLibre[],4,0),"")</f>
        <v>1</v>
      </c>
      <c r="F755" s="1">
        <f>IFERROR(VLOOKUP(Tableau5[[#This Row],[Numéro]],TableauLibre[],5,0),"")</f>
        <v>0.71</v>
      </c>
      <c r="G755" s="1">
        <f>IFERROR(VLOOKUP(Tableau5[[#This Row],[Numéro]],TableauLibre[],6,0),"")</f>
        <v>0.56000000000000005</v>
      </c>
      <c r="H755" s="28">
        <f>IFERROR(VLOOKUP(Tableau5[[#This Row],[Numéro]],TableauLibre[],7,0),"")</f>
        <v>2025</v>
      </c>
      <c r="I755" s="27" t="str">
        <f>IFERROR(VLOOKUP(Tableau5[[#This Row],[Numéro]],TableauBande[],3,0),"")</f>
        <v/>
      </c>
      <c r="J755" s="1" t="str">
        <f>IFERROR(VLOOKUP(Tableau5[[#This Row],[Numéro]],TableauBande[],4,0),"")</f>
        <v/>
      </c>
      <c r="K755" s="1" t="str">
        <f>IFERROR(VLOOKUP(Tableau5[[#This Row],[Numéro]],TableauBande[],5,0),"")</f>
        <v/>
      </c>
      <c r="L755" s="1" t="str">
        <f>IFERROR(VLOOKUP(Tableau5[[#This Row],[Numéro]],TableauBande[],6,0),"")</f>
        <v/>
      </c>
      <c r="M755" s="28" t="str">
        <f>IFERROR(VLOOKUP(Tableau5[[#This Row],[Numéro]],TableauBande[],7,0),"")</f>
        <v/>
      </c>
      <c r="N755" s="1" t="str">
        <f>IFERROR(VLOOKUP(Tableau5[[#This Row],[Numéro]],Tableau3Bandes[],3,0),"")</f>
        <v/>
      </c>
      <c r="O755" s="1" t="str">
        <f>IFERROR(VLOOKUP(Tableau5[[#This Row],[Numéro]],Tableau3Bandes[],4,0),"")</f>
        <v/>
      </c>
      <c r="P755" s="1" t="str">
        <f>IFERROR(VLOOKUP(Tableau5[[#This Row],[Numéro]],Tableau3Bandes[],5,0),"")</f>
        <v/>
      </c>
      <c r="Q755" s="1" t="str">
        <f>IFERROR(VLOOKUP(Tableau5[[#This Row],[Numéro]],Tableau3Bandes[],6,0),"")</f>
        <v/>
      </c>
      <c r="R755" s="1" t="str">
        <f>IFERROR(VLOOKUP(Tableau5[[#This Row],[Numéro]],Tableau3Bandes[],7,0),"")</f>
        <v/>
      </c>
      <c r="S755" s="28" t="str">
        <f>IFERROR(VLOOKUP(Tableau5[[#This Row],[Numéro]],TableauClass2025[],3,0),"")</f>
        <v/>
      </c>
      <c r="T755" s="27" t="str">
        <f>IFERROR(VLOOKUP(Tableau5[[#This Row],[Numéro]],TableauCadre[],3,0),"")</f>
        <v/>
      </c>
      <c r="U755" s="1" t="str">
        <f>IFERROR(VLOOKUP(Tableau5[[#This Row],[Numéro]],TableauCadre[],4,0),"")</f>
        <v/>
      </c>
      <c r="V755" s="1" t="str">
        <f>IFERROR(VLOOKUP(Tableau5[[#This Row],[Numéro]],TableauCadre[],5,0),"")</f>
        <v/>
      </c>
      <c r="W755" s="1" t="str">
        <f>IFERROR(VLOOKUP(Tableau5[[#This Row],[Numéro]],TableauCadre[],6,0),"")</f>
        <v/>
      </c>
      <c r="X755" s="28" t="str">
        <f>IFERROR(VLOOKUP(Tableau5[[#This Row],[Numéro]],TableauCadre[],7,0),"")</f>
        <v/>
      </c>
    </row>
    <row r="756" spans="1:24" x14ac:dyDescent="0.25">
      <c r="A756" s="1" t="str">
        <f>IF(double!T649=0,"",double!T649)</f>
        <v>169604 C</v>
      </c>
      <c r="B756" s="1" t="str">
        <f>IF(Tableau5[[#This Row],[Numéro]]="","",double!U649)</f>
        <v>LARGNIER NATHAN</v>
      </c>
      <c r="C756" s="23" t="str">
        <f>double!V649</f>
        <v>11005 – E.S. HAGONDANGE</v>
      </c>
      <c r="D756" s="27" t="str">
        <f>IFERROR(VLOOKUP(Tableau5[[#This Row],[Numéro]],TableauLibre[],3,0),"")</f>
        <v>R4</v>
      </c>
      <c r="E756" s="1">
        <f>IFERROR(VLOOKUP(Tableau5[[#This Row],[Numéro]],TableauLibre[],4,0),"")</f>
        <v>1</v>
      </c>
      <c r="F756" s="1">
        <f>IFERROR(VLOOKUP(Tableau5[[#This Row],[Numéro]],TableauLibre[],5,0),"")</f>
        <v>0.32</v>
      </c>
      <c r="G756" s="1">
        <f>IFERROR(VLOOKUP(Tableau5[[#This Row],[Numéro]],TableauLibre[],6,0),"")</f>
        <v>0.26</v>
      </c>
      <c r="H756" s="28">
        <f>IFERROR(VLOOKUP(Tableau5[[#This Row],[Numéro]],TableauLibre[],7,0),"")</f>
        <v>2025</v>
      </c>
      <c r="I756" s="27" t="str">
        <f>IFERROR(VLOOKUP(Tableau5[[#This Row],[Numéro]],TableauBande[],3,0),"")</f>
        <v/>
      </c>
      <c r="J756" s="1" t="str">
        <f>IFERROR(VLOOKUP(Tableau5[[#This Row],[Numéro]],TableauBande[],4,0),"")</f>
        <v/>
      </c>
      <c r="K756" s="1" t="str">
        <f>IFERROR(VLOOKUP(Tableau5[[#This Row],[Numéro]],TableauBande[],5,0),"")</f>
        <v/>
      </c>
      <c r="L756" s="1" t="str">
        <f>IFERROR(VLOOKUP(Tableau5[[#This Row],[Numéro]],TableauBande[],6,0),"")</f>
        <v/>
      </c>
      <c r="M756" s="28" t="str">
        <f>IFERROR(VLOOKUP(Tableau5[[#This Row],[Numéro]],TableauBande[],7,0),"")</f>
        <v/>
      </c>
      <c r="N756" s="1" t="str">
        <f>IFERROR(VLOOKUP(Tableau5[[#This Row],[Numéro]],Tableau3Bandes[],3,0),"")</f>
        <v/>
      </c>
      <c r="O756" s="1" t="str">
        <f>IFERROR(VLOOKUP(Tableau5[[#This Row],[Numéro]],Tableau3Bandes[],4,0),"")</f>
        <v/>
      </c>
      <c r="P756" s="1" t="str">
        <f>IFERROR(VLOOKUP(Tableau5[[#This Row],[Numéro]],Tableau3Bandes[],5,0),"")</f>
        <v/>
      </c>
      <c r="Q756" s="1" t="str">
        <f>IFERROR(VLOOKUP(Tableau5[[#This Row],[Numéro]],Tableau3Bandes[],6,0),"")</f>
        <v/>
      </c>
      <c r="R756" s="1" t="str">
        <f>IFERROR(VLOOKUP(Tableau5[[#This Row],[Numéro]],Tableau3Bandes[],7,0),"")</f>
        <v/>
      </c>
      <c r="S756" s="28" t="str">
        <f>IFERROR(VLOOKUP(Tableau5[[#This Row],[Numéro]],TableauClass2025[],3,0),"")</f>
        <v/>
      </c>
      <c r="T756" s="27" t="str">
        <f>IFERROR(VLOOKUP(Tableau5[[#This Row],[Numéro]],TableauCadre[],3,0),"")</f>
        <v/>
      </c>
      <c r="U756" s="1" t="str">
        <f>IFERROR(VLOOKUP(Tableau5[[#This Row],[Numéro]],TableauCadre[],4,0),"")</f>
        <v/>
      </c>
      <c r="V756" s="1" t="str">
        <f>IFERROR(VLOOKUP(Tableau5[[#This Row],[Numéro]],TableauCadre[],5,0),"")</f>
        <v/>
      </c>
      <c r="W756" s="1" t="str">
        <f>IFERROR(VLOOKUP(Tableau5[[#This Row],[Numéro]],TableauCadre[],6,0),"")</f>
        <v/>
      </c>
      <c r="X756" s="28" t="str">
        <f>IFERROR(VLOOKUP(Tableau5[[#This Row],[Numéro]],TableauCadre[],7,0),"")</f>
        <v/>
      </c>
    </row>
    <row r="757" spans="1:24" hidden="1" x14ac:dyDescent="0.25">
      <c r="A757" s="1" t="str">
        <f>IF(double!T754=0,"",double!T754)</f>
        <v>122454 U</v>
      </c>
      <c r="B757" s="1" t="str">
        <f>IF(Tableau5[[#This Row],[Numéro]]="","",double!U754)</f>
        <v>MARTIN PIERRE</v>
      </c>
      <c r="C757" s="23" t="str">
        <f>double!V754</f>
        <v>01041 – COLMAR BILLARD CLUB 71</v>
      </c>
      <c r="D757" s="27" t="str">
        <f>IFERROR(VLOOKUP(Tableau5[[#This Row],[Numéro]],TableauLibre[],3,0),"")</f>
        <v>R4</v>
      </c>
      <c r="E757" s="1">
        <f>IFERROR(VLOOKUP(Tableau5[[#This Row],[Numéro]],TableauLibre[],4,0),"")</f>
        <v>1</v>
      </c>
      <c r="F757" s="1">
        <f>IFERROR(VLOOKUP(Tableau5[[#This Row],[Numéro]],TableauLibre[],5,0),"")</f>
        <v>0.98</v>
      </c>
      <c r="G757" s="1">
        <f>IFERROR(VLOOKUP(Tableau5[[#This Row],[Numéro]],TableauLibre[],6,0),"")</f>
        <v>0.78</v>
      </c>
      <c r="H757" s="28">
        <f>IFERROR(VLOOKUP(Tableau5[[#This Row],[Numéro]],TableauLibre[],7,0),"")</f>
        <v>2019</v>
      </c>
      <c r="I757" s="27" t="str">
        <f>IFERROR(VLOOKUP(Tableau5[[#This Row],[Numéro]],TableauBande[],3,0),"")</f>
        <v/>
      </c>
      <c r="J757" s="1" t="str">
        <f>IFERROR(VLOOKUP(Tableau5[[#This Row],[Numéro]],TableauBande[],4,0),"")</f>
        <v/>
      </c>
      <c r="K757" s="1" t="str">
        <f>IFERROR(VLOOKUP(Tableau5[[#This Row],[Numéro]],TableauBande[],5,0),"")</f>
        <v/>
      </c>
      <c r="L757" s="1" t="str">
        <f>IFERROR(VLOOKUP(Tableau5[[#This Row],[Numéro]],TableauBande[],6,0),"")</f>
        <v/>
      </c>
      <c r="M757" s="28" t="str">
        <f>IFERROR(VLOOKUP(Tableau5[[#This Row],[Numéro]],TableauBande[],7,0),"")</f>
        <v/>
      </c>
      <c r="N757" s="1" t="str">
        <f>IFERROR(VLOOKUP(Tableau5[[#This Row],[Numéro]],Tableau3Bandes[],3,0),"")</f>
        <v>R2</v>
      </c>
      <c r="O757" s="1">
        <f>IFERROR(VLOOKUP(Tableau5[[#This Row],[Numéro]],Tableau3Bandes[],4,0),"")</f>
        <v>1</v>
      </c>
      <c r="P757" s="1">
        <f>IFERROR(VLOOKUP(Tableau5[[#This Row],[Numéro]],Tableau3Bandes[],5,0),"")</f>
        <v>0.187</v>
      </c>
      <c r="Q757" s="1">
        <f>IFERROR(VLOOKUP(Tableau5[[#This Row],[Numéro]],Tableau3Bandes[],6,0),"")</f>
        <v>0.161</v>
      </c>
      <c r="R757" s="1">
        <f>IFERROR(VLOOKUP(Tableau5[[#This Row],[Numéro]],Tableau3Bandes[],7,0),"")</f>
        <v>2011</v>
      </c>
      <c r="S757" s="28" t="str">
        <f>IFERROR(VLOOKUP(Tableau5[[#This Row],[Numéro]],TableauClass2025[],3,0),"")</f>
        <v/>
      </c>
      <c r="T757" s="27" t="str">
        <f>IFERROR(VLOOKUP(Tableau5[[#This Row],[Numéro]],TableauCadre[],3,0),"")</f>
        <v/>
      </c>
      <c r="U757" s="1" t="str">
        <f>IFERROR(VLOOKUP(Tableau5[[#This Row],[Numéro]],TableauCadre[],4,0),"")</f>
        <v/>
      </c>
      <c r="V757" s="1" t="str">
        <f>IFERROR(VLOOKUP(Tableau5[[#This Row],[Numéro]],TableauCadre[],5,0),"")</f>
        <v/>
      </c>
      <c r="W757" s="1" t="str">
        <f>IFERROR(VLOOKUP(Tableau5[[#This Row],[Numéro]],TableauCadre[],6,0),"")</f>
        <v/>
      </c>
      <c r="X757" s="28" t="str">
        <f>IFERROR(VLOOKUP(Tableau5[[#This Row],[Numéro]],TableauCadre[],7,0),"")</f>
        <v/>
      </c>
    </row>
    <row r="758" spans="1:24" x14ac:dyDescent="0.25">
      <c r="A758" s="1" t="str">
        <f>IF(double!T657=0,"",double!T657)</f>
        <v>154587 E</v>
      </c>
      <c r="B758" s="1" t="str">
        <f>IF(Tableau5[[#This Row],[Numéro]]="","",double!U657)</f>
        <v>LAVAINE FABIEN</v>
      </c>
      <c r="C758" s="23" t="str">
        <f>double!V657</f>
        <v>11005 – E.S. HAGONDANGE</v>
      </c>
      <c r="D758" s="27" t="str">
        <f>IFERROR(VLOOKUP(Tableau5[[#This Row],[Numéro]],TableauLibre[],3,0),"")</f>
        <v>R4</v>
      </c>
      <c r="E758" s="1">
        <f>IFERROR(VLOOKUP(Tableau5[[#This Row],[Numéro]],TableauLibre[],4,0),"")</f>
        <v>1</v>
      </c>
      <c r="F758" s="1">
        <f>IFERROR(VLOOKUP(Tableau5[[#This Row],[Numéro]],TableauLibre[],5,0),"")</f>
        <v>0.74</v>
      </c>
      <c r="G758" s="1">
        <f>IFERROR(VLOOKUP(Tableau5[[#This Row],[Numéro]],TableauLibre[],6,0),"")</f>
        <v>0.59</v>
      </c>
      <c r="H758" s="28">
        <f>IFERROR(VLOOKUP(Tableau5[[#This Row],[Numéro]],TableauLibre[],7,0),"")</f>
        <v>2020</v>
      </c>
      <c r="I758" s="27" t="str">
        <f>IFERROR(VLOOKUP(Tableau5[[#This Row],[Numéro]],TableauBande[],3,0),"")</f>
        <v/>
      </c>
      <c r="J758" s="1" t="str">
        <f>IFERROR(VLOOKUP(Tableau5[[#This Row],[Numéro]],TableauBande[],4,0),"")</f>
        <v/>
      </c>
      <c r="K758" s="1" t="str">
        <f>IFERROR(VLOOKUP(Tableau5[[#This Row],[Numéro]],TableauBande[],5,0),"")</f>
        <v/>
      </c>
      <c r="L758" s="1" t="str">
        <f>IFERROR(VLOOKUP(Tableau5[[#This Row],[Numéro]],TableauBande[],6,0),"")</f>
        <v/>
      </c>
      <c r="M758" s="28" t="str">
        <f>IFERROR(VLOOKUP(Tableau5[[#This Row],[Numéro]],TableauBande[],7,0),"")</f>
        <v/>
      </c>
      <c r="N758" s="1" t="str">
        <f>IFERROR(VLOOKUP(Tableau5[[#This Row],[Numéro]],Tableau3Bandes[],3,0),"")</f>
        <v>R2</v>
      </c>
      <c r="O758" s="1">
        <f>IFERROR(VLOOKUP(Tableau5[[#This Row],[Numéro]],Tableau3Bandes[],4,0),"")</f>
        <v>1</v>
      </c>
      <c r="P758" s="1">
        <f>IFERROR(VLOOKUP(Tableau5[[#This Row],[Numéro]],Tableau3Bandes[],5,0),"")</f>
        <v>0.185</v>
      </c>
      <c r="Q758" s="1">
        <f>IFERROR(VLOOKUP(Tableau5[[#This Row],[Numéro]],Tableau3Bandes[],6,0),"")</f>
        <v>0.159</v>
      </c>
      <c r="R758" s="1">
        <f>IFERROR(VLOOKUP(Tableau5[[#This Row],[Numéro]],Tableau3Bandes[],7,0),"")</f>
        <v>2020</v>
      </c>
      <c r="S758" s="28" t="str">
        <f>IFERROR(VLOOKUP(Tableau5[[#This Row],[Numéro]],TableauClass2025[],3,0),"")</f>
        <v/>
      </c>
      <c r="T758" s="27" t="str">
        <f>IFERROR(VLOOKUP(Tableau5[[#This Row],[Numéro]],TableauCadre[],3,0),"")</f>
        <v/>
      </c>
      <c r="U758" s="1" t="str">
        <f>IFERROR(VLOOKUP(Tableau5[[#This Row],[Numéro]],TableauCadre[],4,0),"")</f>
        <v/>
      </c>
      <c r="V758" s="1" t="str">
        <f>IFERROR(VLOOKUP(Tableau5[[#This Row],[Numéro]],TableauCadre[],5,0),"")</f>
        <v/>
      </c>
      <c r="W758" s="1" t="str">
        <f>IFERROR(VLOOKUP(Tableau5[[#This Row],[Numéro]],TableauCadre[],6,0),"")</f>
        <v/>
      </c>
      <c r="X758" s="28" t="str">
        <f>IFERROR(VLOOKUP(Tableau5[[#This Row],[Numéro]],TableauCadre[],7,0),"")</f>
        <v/>
      </c>
    </row>
    <row r="759" spans="1:24" hidden="1" x14ac:dyDescent="0.25">
      <c r="A759" s="1" t="str">
        <f>IF(double!T756=0,"",double!T756)</f>
        <v>015128 W</v>
      </c>
      <c r="B759" s="1" t="str">
        <f>IF(Tableau5[[#This Row],[Numéro]]="","",double!U756)</f>
        <v>MARTINEZ JESUS RAYMOND</v>
      </c>
      <c r="C759" s="23" t="str">
        <f>double!V756</f>
        <v>11049 – BILLARD CLUB MONTIER EN DER</v>
      </c>
      <c r="D759" s="27" t="str">
        <f>IFERROR(VLOOKUP(Tableau5[[#This Row],[Numéro]],TableauLibre[],3,0),"")</f>
        <v>R2</v>
      </c>
      <c r="E759" s="1">
        <f>IFERROR(VLOOKUP(Tableau5[[#This Row],[Numéro]],TableauLibre[],4,0),"")</f>
        <v>1</v>
      </c>
      <c r="F759" s="1">
        <f>IFERROR(VLOOKUP(Tableau5[[#This Row],[Numéro]],TableauLibre[],5,0),"")</f>
        <v>2.4900000000000002</v>
      </c>
      <c r="G759" s="1">
        <f>IFERROR(VLOOKUP(Tableau5[[#This Row],[Numéro]],TableauLibre[],6,0),"")</f>
        <v>1.99</v>
      </c>
      <c r="H759" s="28">
        <f>IFERROR(VLOOKUP(Tableau5[[#This Row],[Numéro]],TableauLibre[],7,0),"")</f>
        <v>2008</v>
      </c>
      <c r="I759" s="27" t="str">
        <f>IFERROR(VLOOKUP(Tableau5[[#This Row],[Numéro]],TableauBande[],3,0),"")</f>
        <v>R1</v>
      </c>
      <c r="J759" s="1">
        <f>IFERROR(VLOOKUP(Tableau5[[#This Row],[Numéro]],TableauBande[],4,0),"")</f>
        <v>1</v>
      </c>
      <c r="K759" s="1">
        <f>IFERROR(VLOOKUP(Tableau5[[#This Row],[Numéro]],TableauBande[],5,0),"")</f>
        <v>1.21</v>
      </c>
      <c r="L759" s="1">
        <f>IFERROR(VLOOKUP(Tableau5[[#This Row],[Numéro]],TableauBande[],6,0),"")</f>
        <v>1.07</v>
      </c>
      <c r="M759" s="28">
        <f>IFERROR(VLOOKUP(Tableau5[[#This Row],[Numéro]],TableauBande[],7,0),"")</f>
        <v>2008</v>
      </c>
      <c r="N759" s="1" t="str">
        <f>IFERROR(VLOOKUP(Tableau5[[#This Row],[Numéro]],Tableau3Bandes[],3,0),"")</f>
        <v>R1</v>
      </c>
      <c r="O759" s="1">
        <f>IFERROR(VLOOKUP(Tableau5[[#This Row],[Numéro]],Tableau3Bandes[],4,0),"")</f>
        <v>1</v>
      </c>
      <c r="P759" s="1">
        <f>IFERROR(VLOOKUP(Tableau5[[#This Row],[Numéro]],Tableau3Bandes[],5,0),"")</f>
        <v>0.29199999999999998</v>
      </c>
      <c r="Q759" s="1">
        <f>IFERROR(VLOOKUP(Tableau5[[#This Row],[Numéro]],Tableau3Bandes[],6,0),"")</f>
        <v>0.251</v>
      </c>
      <c r="R759" s="1">
        <f>IFERROR(VLOOKUP(Tableau5[[#This Row],[Numéro]],Tableau3Bandes[],7,0),"")</f>
        <v>2009</v>
      </c>
      <c r="S759" s="28" t="str">
        <f>IFERROR(VLOOKUP(Tableau5[[#This Row],[Numéro]],TableauClass2025[],3,0),"")</f>
        <v/>
      </c>
      <c r="T759" s="27" t="str">
        <f>IFERROR(VLOOKUP(Tableau5[[#This Row],[Numéro]],TableauCadre[],3,0),"")</f>
        <v/>
      </c>
      <c r="U759" s="1" t="str">
        <f>IFERROR(VLOOKUP(Tableau5[[#This Row],[Numéro]],TableauCadre[],4,0),"")</f>
        <v/>
      </c>
      <c r="V759" s="1" t="str">
        <f>IFERROR(VLOOKUP(Tableau5[[#This Row],[Numéro]],TableauCadre[],5,0),"")</f>
        <v/>
      </c>
      <c r="W759" s="1" t="str">
        <f>IFERROR(VLOOKUP(Tableau5[[#This Row],[Numéro]],TableauCadre[],6,0),"")</f>
        <v/>
      </c>
      <c r="X759" s="28" t="str">
        <f>IFERROR(VLOOKUP(Tableau5[[#This Row],[Numéro]],TableauCadre[],7,0),"")</f>
        <v/>
      </c>
    </row>
    <row r="760" spans="1:24" hidden="1" x14ac:dyDescent="0.25">
      <c r="A760" s="1" t="str">
        <f>IF(double!T757=0,"",double!T757)</f>
        <v>010167 B</v>
      </c>
      <c r="B760" s="1" t="str">
        <f>IF(Tableau5[[#This Row],[Numéro]]="","",double!U757)</f>
        <v>MARTINO LOIC</v>
      </c>
      <c r="C760" s="23" t="str">
        <f>double!V757</f>
        <v>01006 – AMICALE DE BILLARD ECKBOLSHEIM</v>
      </c>
      <c r="D760" s="27" t="str">
        <f>IFERROR(VLOOKUP(Tableau5[[#This Row],[Numéro]],TableauLibre[],3,0),"")</f>
        <v>R2</v>
      </c>
      <c r="E760" s="1">
        <f>IFERROR(VLOOKUP(Tableau5[[#This Row],[Numéro]],TableauLibre[],4,0),"")</f>
        <v>1</v>
      </c>
      <c r="F760" s="1">
        <f>IFERROR(VLOOKUP(Tableau5[[#This Row],[Numéro]],TableauLibre[],5,0),"")</f>
        <v>2.79</v>
      </c>
      <c r="G760" s="1">
        <f>IFERROR(VLOOKUP(Tableau5[[#This Row],[Numéro]],TableauLibre[],6,0),"")</f>
        <v>2.23</v>
      </c>
      <c r="H760" s="28">
        <f>IFERROR(VLOOKUP(Tableau5[[#This Row],[Numéro]],TableauLibre[],7,0),"")</f>
        <v>2011</v>
      </c>
      <c r="I760" s="27" t="str">
        <f>IFERROR(VLOOKUP(Tableau5[[#This Row],[Numéro]],TableauBande[],3,0),"")</f>
        <v/>
      </c>
      <c r="J760" s="1" t="str">
        <f>IFERROR(VLOOKUP(Tableau5[[#This Row],[Numéro]],TableauBande[],4,0),"")</f>
        <v/>
      </c>
      <c r="K760" s="1" t="str">
        <f>IFERROR(VLOOKUP(Tableau5[[#This Row],[Numéro]],TableauBande[],5,0),"")</f>
        <v/>
      </c>
      <c r="L760" s="1" t="str">
        <f>IFERROR(VLOOKUP(Tableau5[[#This Row],[Numéro]],TableauBande[],6,0),"")</f>
        <v/>
      </c>
      <c r="M760" s="28" t="str">
        <f>IFERROR(VLOOKUP(Tableau5[[#This Row],[Numéro]],TableauBande[],7,0),"")</f>
        <v/>
      </c>
      <c r="N760" s="1" t="str">
        <f>IFERROR(VLOOKUP(Tableau5[[#This Row],[Numéro]],Tableau3Bandes[],3,0),"")</f>
        <v/>
      </c>
      <c r="O760" s="1" t="str">
        <f>IFERROR(VLOOKUP(Tableau5[[#This Row],[Numéro]],Tableau3Bandes[],4,0),"")</f>
        <v/>
      </c>
      <c r="P760" s="1" t="str">
        <f>IFERROR(VLOOKUP(Tableau5[[#This Row],[Numéro]],Tableau3Bandes[],5,0),"")</f>
        <v/>
      </c>
      <c r="Q760" s="1" t="str">
        <f>IFERROR(VLOOKUP(Tableau5[[#This Row],[Numéro]],Tableau3Bandes[],6,0),"")</f>
        <v/>
      </c>
      <c r="R760" s="1" t="str">
        <f>IFERROR(VLOOKUP(Tableau5[[#This Row],[Numéro]],Tableau3Bandes[],7,0),"")</f>
        <v/>
      </c>
      <c r="S760" s="28" t="str">
        <f>IFERROR(VLOOKUP(Tableau5[[#This Row],[Numéro]],TableauClass2025[],3,0),"")</f>
        <v/>
      </c>
      <c r="T760" s="27" t="str">
        <f>IFERROR(VLOOKUP(Tableau5[[#This Row],[Numéro]],TableauCadre[],3,0),"")</f>
        <v/>
      </c>
      <c r="U760" s="1" t="str">
        <f>IFERROR(VLOOKUP(Tableau5[[#This Row],[Numéro]],TableauCadre[],4,0),"")</f>
        <v/>
      </c>
      <c r="V760" s="1" t="str">
        <f>IFERROR(VLOOKUP(Tableau5[[#This Row],[Numéro]],TableauCadre[],5,0),"")</f>
        <v/>
      </c>
      <c r="W760" s="1" t="str">
        <f>IFERROR(VLOOKUP(Tableau5[[#This Row],[Numéro]],TableauCadre[],6,0),"")</f>
        <v/>
      </c>
      <c r="X760" s="28" t="str">
        <f>IFERROR(VLOOKUP(Tableau5[[#This Row],[Numéro]],TableauCadre[],7,0),"")</f>
        <v/>
      </c>
    </row>
    <row r="761" spans="1:24" hidden="1" x14ac:dyDescent="0.25">
      <c r="A761" s="1" t="str">
        <f>IF(double!T758=0,"",double!T758)</f>
        <v>175300 T</v>
      </c>
      <c r="B761" s="1" t="str">
        <f>IF(Tableau5[[#This Row],[Numéro]]="","",double!U758)</f>
        <v>MARTINOT NORBERT</v>
      </c>
      <c r="C761" s="23" t="str">
        <f>double!V758</f>
        <v>05028 – BILLARD CLUB DE MARIGNY ST FLAVY</v>
      </c>
      <c r="D761" s="27" t="str">
        <f>IFERROR(VLOOKUP(Tableau5[[#This Row],[Numéro]],TableauLibre[],3,0),"")</f>
        <v>R4</v>
      </c>
      <c r="E761" s="1">
        <f>IFERROR(VLOOKUP(Tableau5[[#This Row],[Numéro]],TableauLibre[],4,0),"")</f>
        <v>1</v>
      </c>
      <c r="F761" s="1">
        <f>IFERROR(VLOOKUP(Tableau5[[#This Row],[Numéro]],TableauLibre[],5,0),"")</f>
        <v>1.08</v>
      </c>
      <c r="G761" s="1">
        <f>IFERROR(VLOOKUP(Tableau5[[#This Row],[Numéro]],TableauLibre[],6,0),"")</f>
        <v>0.86</v>
      </c>
      <c r="H761" s="28">
        <f>IFERROR(VLOOKUP(Tableau5[[#This Row],[Numéro]],TableauLibre[],7,0),"")</f>
        <v>2025</v>
      </c>
      <c r="I761" s="27" t="str">
        <f>IFERROR(VLOOKUP(Tableau5[[#This Row],[Numéro]],TableauBande[],3,0),"")</f>
        <v/>
      </c>
      <c r="J761" s="1" t="str">
        <f>IFERROR(VLOOKUP(Tableau5[[#This Row],[Numéro]],TableauBande[],4,0),"")</f>
        <v/>
      </c>
      <c r="K761" s="1" t="str">
        <f>IFERROR(VLOOKUP(Tableau5[[#This Row],[Numéro]],TableauBande[],5,0),"")</f>
        <v/>
      </c>
      <c r="L761" s="1" t="str">
        <f>IFERROR(VLOOKUP(Tableau5[[#This Row],[Numéro]],TableauBande[],6,0),"")</f>
        <v/>
      </c>
      <c r="M761" s="28" t="str">
        <f>IFERROR(VLOOKUP(Tableau5[[#This Row],[Numéro]],TableauBande[],7,0),"")</f>
        <v/>
      </c>
      <c r="N761" s="1" t="str">
        <f>IFERROR(VLOOKUP(Tableau5[[#This Row],[Numéro]],Tableau3Bandes[],3,0),"")</f>
        <v/>
      </c>
      <c r="O761" s="1" t="str">
        <f>IFERROR(VLOOKUP(Tableau5[[#This Row],[Numéro]],Tableau3Bandes[],4,0),"")</f>
        <v/>
      </c>
      <c r="P761" s="1" t="str">
        <f>IFERROR(VLOOKUP(Tableau5[[#This Row],[Numéro]],Tableau3Bandes[],5,0),"")</f>
        <v/>
      </c>
      <c r="Q761" s="1" t="str">
        <f>IFERROR(VLOOKUP(Tableau5[[#This Row],[Numéro]],Tableau3Bandes[],6,0),"")</f>
        <v/>
      </c>
      <c r="R761" s="1" t="str">
        <f>IFERROR(VLOOKUP(Tableau5[[#This Row],[Numéro]],Tableau3Bandes[],7,0),"")</f>
        <v/>
      </c>
      <c r="S761" s="28" t="str">
        <f>IFERROR(VLOOKUP(Tableau5[[#This Row],[Numéro]],TableauClass2025[],3,0),"")</f>
        <v/>
      </c>
      <c r="T761" s="27" t="str">
        <f>IFERROR(VLOOKUP(Tableau5[[#This Row],[Numéro]],TableauCadre[],3,0),"")</f>
        <v/>
      </c>
      <c r="U761" s="1" t="str">
        <f>IFERROR(VLOOKUP(Tableau5[[#This Row],[Numéro]],TableauCadre[],4,0),"")</f>
        <v/>
      </c>
      <c r="V761" s="1" t="str">
        <f>IFERROR(VLOOKUP(Tableau5[[#This Row],[Numéro]],TableauCadre[],5,0),"")</f>
        <v/>
      </c>
      <c r="W761" s="1" t="str">
        <f>IFERROR(VLOOKUP(Tableau5[[#This Row],[Numéro]],TableauCadre[],6,0),"")</f>
        <v/>
      </c>
      <c r="X761" s="28" t="str">
        <f>IFERROR(VLOOKUP(Tableau5[[#This Row],[Numéro]],TableauCadre[],7,0),"")</f>
        <v/>
      </c>
    </row>
    <row r="762" spans="1:24" hidden="1" x14ac:dyDescent="0.25">
      <c r="A762" s="1" t="str">
        <f>IF(double!T759=0,"",double!T759)</f>
        <v>179985 L</v>
      </c>
      <c r="B762" s="1" t="str">
        <f>IF(Tableau5[[#This Row],[Numéro]]="","",double!U759)</f>
        <v>MARTINS RAUL</v>
      </c>
      <c r="C762" s="23" t="str">
        <f>double!V759</f>
        <v>05028 – BILLARD CLUB DE MARIGNY ST FLAVY</v>
      </c>
      <c r="D762" s="27" t="str">
        <f>IFERROR(VLOOKUP(Tableau5[[#This Row],[Numéro]],TableauLibre[],3,0),"")</f>
        <v>R4</v>
      </c>
      <c r="E762" s="1">
        <f>IFERROR(VLOOKUP(Tableau5[[#This Row],[Numéro]],TableauLibre[],4,0),"")</f>
        <v>1</v>
      </c>
      <c r="F762" s="1">
        <f>IFERROR(VLOOKUP(Tableau5[[#This Row],[Numéro]],TableauLibre[],5,0),"")</f>
        <v>0.81</v>
      </c>
      <c r="G762" s="1">
        <f>IFERROR(VLOOKUP(Tableau5[[#This Row],[Numéro]],TableauLibre[],6,0),"")</f>
        <v>0.65</v>
      </c>
      <c r="H762" s="28">
        <f>IFERROR(VLOOKUP(Tableau5[[#This Row],[Numéro]],TableauLibre[],7,0),"")</f>
        <v>2025</v>
      </c>
      <c r="I762" s="27" t="str">
        <f>IFERROR(VLOOKUP(Tableau5[[#This Row],[Numéro]],TableauBande[],3,0),"")</f>
        <v>R2</v>
      </c>
      <c r="J762" s="1">
        <f>IFERROR(VLOOKUP(Tableau5[[#This Row],[Numéro]],TableauBande[],4,0),"")</f>
        <v>1</v>
      </c>
      <c r="K762" s="1">
        <f>IFERROR(VLOOKUP(Tableau5[[#This Row],[Numéro]],TableauBande[],5,0),"")</f>
        <v>0.45</v>
      </c>
      <c r="L762" s="1">
        <f>IFERROR(VLOOKUP(Tableau5[[#This Row],[Numéro]],TableauBande[],6,0),"")</f>
        <v>0.4</v>
      </c>
      <c r="M762" s="28">
        <f>IFERROR(VLOOKUP(Tableau5[[#This Row],[Numéro]],TableauBande[],7,0),"")</f>
        <v>2025</v>
      </c>
      <c r="N762" s="1" t="str">
        <f>IFERROR(VLOOKUP(Tableau5[[#This Row],[Numéro]],Tableau3Bandes[],3,0),"")</f>
        <v>R2</v>
      </c>
      <c r="O762" s="1">
        <f>IFERROR(VLOOKUP(Tableau5[[#This Row],[Numéro]],Tableau3Bandes[],4,0),"")</f>
        <v>1</v>
      </c>
      <c r="P762" s="1">
        <f>IFERROR(VLOOKUP(Tableau5[[#This Row],[Numéro]],Tableau3Bandes[],5,0),"")</f>
        <v>0.18099999999999999</v>
      </c>
      <c r="Q762" s="1">
        <f>IFERROR(VLOOKUP(Tableau5[[#This Row],[Numéro]],Tableau3Bandes[],6,0),"")</f>
        <v>0.155</v>
      </c>
      <c r="R762" s="1">
        <f>IFERROR(VLOOKUP(Tableau5[[#This Row],[Numéro]],Tableau3Bandes[],7,0),"")</f>
        <v>2025</v>
      </c>
      <c r="S762" s="28">
        <f>IFERROR(VLOOKUP(Tableau5[[#This Row],[Numéro]],TableauClass2025[],3,0),"")</f>
        <v>163</v>
      </c>
      <c r="T762" s="27" t="str">
        <f>IFERROR(VLOOKUP(Tableau5[[#This Row],[Numéro]],TableauCadre[],3,0),"")</f>
        <v/>
      </c>
      <c r="U762" s="1" t="str">
        <f>IFERROR(VLOOKUP(Tableau5[[#This Row],[Numéro]],TableauCadre[],4,0),"")</f>
        <v/>
      </c>
      <c r="V762" s="1" t="str">
        <f>IFERROR(VLOOKUP(Tableau5[[#This Row],[Numéro]],TableauCadre[],5,0),"")</f>
        <v/>
      </c>
      <c r="W762" s="1" t="str">
        <f>IFERROR(VLOOKUP(Tableau5[[#This Row],[Numéro]],TableauCadre[],6,0),"")</f>
        <v/>
      </c>
      <c r="X762" s="28" t="str">
        <f>IFERROR(VLOOKUP(Tableau5[[#This Row],[Numéro]],TableauCadre[],7,0),"")</f>
        <v/>
      </c>
    </row>
    <row r="763" spans="1:24" hidden="1" x14ac:dyDescent="0.25">
      <c r="A763" s="1" t="str">
        <f>IF(double!T760=0,"",double!T760)</f>
        <v>015131 Z</v>
      </c>
      <c r="B763" s="1" t="str">
        <f>IF(Tableau5[[#This Row],[Numéro]]="","",double!U760)</f>
        <v>MASSE DIDIER</v>
      </c>
      <c r="C763" s="23" t="str">
        <f>double!V760</f>
        <v>11051 – BILLARD CLUB BARISIEN</v>
      </c>
      <c r="D763" s="27" t="str">
        <f>IFERROR(VLOOKUP(Tableau5[[#This Row],[Numéro]],TableauLibre[],3,0),"")</f>
        <v>R2</v>
      </c>
      <c r="E763" s="1">
        <f>IFERROR(VLOOKUP(Tableau5[[#This Row],[Numéro]],TableauLibre[],4,0),"")</f>
        <v>1</v>
      </c>
      <c r="F763" s="1">
        <f>IFERROR(VLOOKUP(Tableau5[[#This Row],[Numéro]],TableauLibre[],5,0),"")</f>
        <v>3.17</v>
      </c>
      <c r="G763" s="1">
        <f>IFERROR(VLOOKUP(Tableau5[[#This Row],[Numéro]],TableauLibre[],6,0),"")</f>
        <v>2.54</v>
      </c>
      <c r="H763" s="28">
        <f>IFERROR(VLOOKUP(Tableau5[[#This Row],[Numéro]],TableauLibre[],7,0),"")</f>
        <v>2025</v>
      </c>
      <c r="I763" s="27" t="str">
        <f>IFERROR(VLOOKUP(Tableau5[[#This Row],[Numéro]],TableauBande[],3,0),"")</f>
        <v xml:space="preserve">R1 </v>
      </c>
      <c r="J763" s="1">
        <f>IFERROR(VLOOKUP(Tableau5[[#This Row],[Numéro]],TableauBande[],4,0),"")</f>
        <v>1</v>
      </c>
      <c r="K763" s="1">
        <f>IFERROR(VLOOKUP(Tableau5[[#This Row],[Numéro]],TableauBande[],5,0),"")</f>
        <v>1.26</v>
      </c>
      <c r="L763" s="1">
        <f>IFERROR(VLOOKUP(Tableau5[[#This Row],[Numéro]],TableauBande[],6,0),"")</f>
        <v>1.1200000000000001</v>
      </c>
      <c r="M763" s="28">
        <f>IFERROR(VLOOKUP(Tableau5[[#This Row],[Numéro]],TableauBande[],7,0),"")</f>
        <v>2025</v>
      </c>
      <c r="N763" s="1" t="str">
        <f>IFERROR(VLOOKUP(Tableau5[[#This Row],[Numéro]],Tableau3Bandes[],3,0),"")</f>
        <v/>
      </c>
      <c r="O763" s="1" t="str">
        <f>IFERROR(VLOOKUP(Tableau5[[#This Row],[Numéro]],Tableau3Bandes[],4,0),"")</f>
        <v/>
      </c>
      <c r="P763" s="1" t="str">
        <f>IFERROR(VLOOKUP(Tableau5[[#This Row],[Numéro]],Tableau3Bandes[],5,0),"")</f>
        <v/>
      </c>
      <c r="Q763" s="1" t="str">
        <f>IFERROR(VLOOKUP(Tableau5[[#This Row],[Numéro]],Tableau3Bandes[],6,0),"")</f>
        <v/>
      </c>
      <c r="R763" s="1" t="str">
        <f>IFERROR(VLOOKUP(Tableau5[[#This Row],[Numéro]],Tableau3Bandes[],7,0),"")</f>
        <v/>
      </c>
      <c r="S763" s="28" t="str">
        <f>IFERROR(VLOOKUP(Tableau5[[#This Row],[Numéro]],TableauClass2025[],3,0),"")</f>
        <v/>
      </c>
      <c r="T763" s="27" t="str">
        <f>IFERROR(VLOOKUP(Tableau5[[#This Row],[Numéro]],TableauCadre[],3,0),"")</f>
        <v xml:space="preserve">R1 </v>
      </c>
      <c r="U763" s="1">
        <f>IFERROR(VLOOKUP(Tableau5[[#This Row],[Numéro]],TableauCadre[],4,0),"")</f>
        <v>1</v>
      </c>
      <c r="V763" s="1">
        <f>IFERROR(VLOOKUP(Tableau5[[#This Row],[Numéro]],TableauCadre[],5,0),"")</f>
        <v>2.97</v>
      </c>
      <c r="W763" s="1">
        <f>IFERROR(VLOOKUP(Tableau5[[#This Row],[Numéro]],TableauCadre[],6,0),"")</f>
        <v>2.37</v>
      </c>
      <c r="X763" s="28">
        <f>IFERROR(VLOOKUP(Tableau5[[#This Row],[Numéro]],TableauCadre[],7,0),"")</f>
        <v>2024</v>
      </c>
    </row>
    <row r="764" spans="1:24" hidden="1" x14ac:dyDescent="0.25">
      <c r="A764" s="1" t="str">
        <f>IF(double!T761=0,"",double!T761)</f>
        <v>014799 F</v>
      </c>
      <c r="B764" s="1" t="str">
        <f>IF(Tableau5[[#This Row],[Numéro]]="","",double!U761)</f>
        <v>MASSON MICHEL</v>
      </c>
      <c r="C764" s="23" t="str">
        <f>double!V761</f>
        <v>11011 – BILLARD CLUB LONGWY</v>
      </c>
      <c r="D764" s="27" t="str">
        <f>IFERROR(VLOOKUP(Tableau5[[#This Row],[Numéro]],TableauLibre[],3,0),"")</f>
        <v>R3</v>
      </c>
      <c r="E764" s="1">
        <f>IFERROR(VLOOKUP(Tableau5[[#This Row],[Numéro]],TableauLibre[],4,0),"")</f>
        <v>1</v>
      </c>
      <c r="F764" s="1">
        <f>IFERROR(VLOOKUP(Tableau5[[#This Row],[Numéro]],TableauLibre[],5,0),"")</f>
        <v>1.78</v>
      </c>
      <c r="G764" s="1">
        <f>IFERROR(VLOOKUP(Tableau5[[#This Row],[Numéro]],TableauLibre[],6,0),"")</f>
        <v>1.43</v>
      </c>
      <c r="H764" s="28">
        <f>IFERROR(VLOOKUP(Tableau5[[#This Row],[Numéro]],TableauLibre[],7,0),"")</f>
        <v>2010</v>
      </c>
      <c r="I764" s="27" t="str">
        <f>IFERROR(VLOOKUP(Tableau5[[#This Row],[Numéro]],TableauBande[],3,0),"")</f>
        <v/>
      </c>
      <c r="J764" s="1" t="str">
        <f>IFERROR(VLOOKUP(Tableau5[[#This Row],[Numéro]],TableauBande[],4,0),"")</f>
        <v/>
      </c>
      <c r="K764" s="1" t="str">
        <f>IFERROR(VLOOKUP(Tableau5[[#This Row],[Numéro]],TableauBande[],5,0),"")</f>
        <v/>
      </c>
      <c r="L764" s="1" t="str">
        <f>IFERROR(VLOOKUP(Tableau5[[#This Row],[Numéro]],TableauBande[],6,0),"")</f>
        <v/>
      </c>
      <c r="M764" s="28" t="str">
        <f>IFERROR(VLOOKUP(Tableau5[[#This Row],[Numéro]],TableauBande[],7,0),"")</f>
        <v/>
      </c>
      <c r="N764" s="1" t="str">
        <f>IFERROR(VLOOKUP(Tableau5[[#This Row],[Numéro]],Tableau3Bandes[],3,0),"")</f>
        <v/>
      </c>
      <c r="O764" s="1" t="str">
        <f>IFERROR(VLOOKUP(Tableau5[[#This Row],[Numéro]],Tableau3Bandes[],4,0),"")</f>
        <v/>
      </c>
      <c r="P764" s="1" t="str">
        <f>IFERROR(VLOOKUP(Tableau5[[#This Row],[Numéro]],Tableau3Bandes[],5,0),"")</f>
        <v/>
      </c>
      <c r="Q764" s="1" t="str">
        <f>IFERROR(VLOOKUP(Tableau5[[#This Row],[Numéro]],Tableau3Bandes[],6,0),"")</f>
        <v/>
      </c>
      <c r="R764" s="1" t="str">
        <f>IFERROR(VLOOKUP(Tableau5[[#This Row],[Numéro]],Tableau3Bandes[],7,0),"")</f>
        <v/>
      </c>
      <c r="S764" s="28" t="str">
        <f>IFERROR(VLOOKUP(Tableau5[[#This Row],[Numéro]],TableauClass2025[],3,0),"")</f>
        <v/>
      </c>
      <c r="T764" s="27" t="str">
        <f>IFERROR(VLOOKUP(Tableau5[[#This Row],[Numéro]],TableauCadre[],3,0),"")</f>
        <v/>
      </c>
      <c r="U764" s="1" t="str">
        <f>IFERROR(VLOOKUP(Tableau5[[#This Row],[Numéro]],TableauCadre[],4,0),"")</f>
        <v/>
      </c>
      <c r="V764" s="1" t="str">
        <f>IFERROR(VLOOKUP(Tableau5[[#This Row],[Numéro]],TableauCadre[],5,0),"")</f>
        <v/>
      </c>
      <c r="W764" s="1" t="str">
        <f>IFERROR(VLOOKUP(Tableau5[[#This Row],[Numéro]],TableauCadre[],6,0),"")</f>
        <v/>
      </c>
      <c r="X764" s="28" t="str">
        <f>IFERROR(VLOOKUP(Tableau5[[#This Row],[Numéro]],TableauCadre[],7,0),"")</f>
        <v/>
      </c>
    </row>
    <row r="765" spans="1:24" hidden="1" x14ac:dyDescent="0.25">
      <c r="A765" s="1" t="str">
        <f>IF(double!T762=0,"",double!T762)</f>
        <v>145719 P</v>
      </c>
      <c r="B765" s="1" t="str">
        <f>IF(Tableau5[[#This Row],[Numéro]]="","",double!U762)</f>
        <v>MASSON QUENTIN</v>
      </c>
      <c r="C765" s="23" t="str">
        <f>double!V762</f>
        <v>11029 – BILLARD CLUB MUSSIPONTAIN</v>
      </c>
      <c r="D765" s="27" t="str">
        <f>IFERROR(VLOOKUP(Tableau5[[#This Row],[Numéro]],TableauLibre[],3,0),"")</f>
        <v>R4</v>
      </c>
      <c r="E765" s="1">
        <f>IFERROR(VLOOKUP(Tableau5[[#This Row],[Numéro]],TableauLibre[],4,0),"")</f>
        <v>1</v>
      </c>
      <c r="F765" s="1">
        <f>IFERROR(VLOOKUP(Tableau5[[#This Row],[Numéro]],TableauLibre[],5,0),"")</f>
        <v>0.77</v>
      </c>
      <c r="G765" s="1">
        <f>IFERROR(VLOOKUP(Tableau5[[#This Row],[Numéro]],TableauLibre[],6,0),"")</f>
        <v>0.61</v>
      </c>
      <c r="H765" s="28">
        <f>IFERROR(VLOOKUP(Tableau5[[#This Row],[Numéro]],TableauLibre[],7,0),"")</f>
        <v>2020</v>
      </c>
      <c r="I765" s="27" t="str">
        <f>IFERROR(VLOOKUP(Tableau5[[#This Row],[Numéro]],TableauBande[],3,0),"")</f>
        <v/>
      </c>
      <c r="J765" s="1" t="str">
        <f>IFERROR(VLOOKUP(Tableau5[[#This Row],[Numéro]],TableauBande[],4,0),"")</f>
        <v/>
      </c>
      <c r="K765" s="1" t="str">
        <f>IFERROR(VLOOKUP(Tableau5[[#This Row],[Numéro]],TableauBande[],5,0),"")</f>
        <v/>
      </c>
      <c r="L765" s="1" t="str">
        <f>IFERROR(VLOOKUP(Tableau5[[#This Row],[Numéro]],TableauBande[],6,0),"")</f>
        <v/>
      </c>
      <c r="M765" s="28" t="str">
        <f>IFERROR(VLOOKUP(Tableau5[[#This Row],[Numéro]],TableauBande[],7,0),"")</f>
        <v/>
      </c>
      <c r="N765" s="1" t="str">
        <f>IFERROR(VLOOKUP(Tableau5[[#This Row],[Numéro]],Tableau3Bandes[],3,0),"")</f>
        <v/>
      </c>
      <c r="O765" s="1" t="str">
        <f>IFERROR(VLOOKUP(Tableau5[[#This Row],[Numéro]],Tableau3Bandes[],4,0),"")</f>
        <v/>
      </c>
      <c r="P765" s="1" t="str">
        <f>IFERROR(VLOOKUP(Tableau5[[#This Row],[Numéro]],Tableau3Bandes[],5,0),"")</f>
        <v/>
      </c>
      <c r="Q765" s="1" t="str">
        <f>IFERROR(VLOOKUP(Tableau5[[#This Row],[Numéro]],Tableau3Bandes[],6,0),"")</f>
        <v/>
      </c>
      <c r="R765" s="1" t="str">
        <f>IFERROR(VLOOKUP(Tableau5[[#This Row],[Numéro]],Tableau3Bandes[],7,0),"")</f>
        <v/>
      </c>
      <c r="S765" s="28" t="str">
        <f>IFERROR(VLOOKUP(Tableau5[[#This Row],[Numéro]],TableauClass2025[],3,0),"")</f>
        <v/>
      </c>
      <c r="T765" s="27" t="str">
        <f>IFERROR(VLOOKUP(Tableau5[[#This Row],[Numéro]],TableauCadre[],3,0),"")</f>
        <v/>
      </c>
      <c r="U765" s="1" t="str">
        <f>IFERROR(VLOOKUP(Tableau5[[#This Row],[Numéro]],TableauCadre[],4,0),"")</f>
        <v/>
      </c>
      <c r="V765" s="1" t="str">
        <f>IFERROR(VLOOKUP(Tableau5[[#This Row],[Numéro]],TableauCadre[],5,0),"")</f>
        <v/>
      </c>
      <c r="W765" s="1" t="str">
        <f>IFERROR(VLOOKUP(Tableau5[[#This Row],[Numéro]],TableauCadre[],6,0),"")</f>
        <v/>
      </c>
      <c r="X765" s="28" t="str">
        <f>IFERROR(VLOOKUP(Tableau5[[#This Row],[Numéro]],TableauCadre[],7,0),"")</f>
        <v/>
      </c>
    </row>
    <row r="766" spans="1:24" hidden="1" x14ac:dyDescent="0.25">
      <c r="A766" s="1" t="str">
        <f>IF(double!T763=0,"",double!T763)</f>
        <v>139890 K</v>
      </c>
      <c r="B766" s="1" t="str">
        <f>IF(Tableau5[[#This Row],[Numéro]]="","",double!U763)</f>
        <v>MATHERN MICHEL</v>
      </c>
      <c r="C766" s="23" t="str">
        <f>double!V763</f>
        <v>01027 – B.C. GUEBWILLER</v>
      </c>
      <c r="D766" s="27" t="str">
        <f>IFERROR(VLOOKUP(Tableau5[[#This Row],[Numéro]],TableauLibre[],3,0),"")</f>
        <v>R2</v>
      </c>
      <c r="E766" s="1">
        <f>IFERROR(VLOOKUP(Tableau5[[#This Row],[Numéro]],TableauLibre[],4,0),"")</f>
        <v>1</v>
      </c>
      <c r="F766" s="1">
        <f>IFERROR(VLOOKUP(Tableau5[[#This Row],[Numéro]],TableauLibre[],5,0),"")</f>
        <v>2.34</v>
      </c>
      <c r="G766" s="1">
        <f>IFERROR(VLOOKUP(Tableau5[[#This Row],[Numéro]],TableauLibre[],6,0),"")</f>
        <v>1.87</v>
      </c>
      <c r="H766" s="28">
        <f>IFERROR(VLOOKUP(Tableau5[[#This Row],[Numéro]],TableauLibre[],7,0),"")</f>
        <v>2019</v>
      </c>
      <c r="I766" s="27" t="str">
        <f>IFERROR(VLOOKUP(Tableau5[[#This Row],[Numéro]],TableauBande[],3,0),"")</f>
        <v xml:space="preserve">R2 </v>
      </c>
      <c r="J766" s="1">
        <f>IFERROR(VLOOKUP(Tableau5[[#This Row],[Numéro]],TableauBande[],4,0),"")</f>
        <v>1</v>
      </c>
      <c r="K766" s="1">
        <f>IFERROR(VLOOKUP(Tableau5[[#This Row],[Numéro]],TableauBande[],5,0),"")</f>
        <v>1.01</v>
      </c>
      <c r="L766" s="1">
        <f>IFERROR(VLOOKUP(Tableau5[[#This Row],[Numéro]],TableauBande[],6,0),"")</f>
        <v>0.9</v>
      </c>
      <c r="M766" s="28">
        <f>IFERROR(VLOOKUP(Tableau5[[#This Row],[Numéro]],TableauBande[],7,0),"")</f>
        <v>2014</v>
      </c>
      <c r="N766" s="1" t="str">
        <f>IFERROR(VLOOKUP(Tableau5[[#This Row],[Numéro]],Tableau3Bandes[],3,0),"")</f>
        <v/>
      </c>
      <c r="O766" s="1" t="str">
        <f>IFERROR(VLOOKUP(Tableau5[[#This Row],[Numéro]],Tableau3Bandes[],4,0),"")</f>
        <v/>
      </c>
      <c r="P766" s="1" t="str">
        <f>IFERROR(VLOOKUP(Tableau5[[#This Row],[Numéro]],Tableau3Bandes[],5,0),"")</f>
        <v/>
      </c>
      <c r="Q766" s="1" t="str">
        <f>IFERROR(VLOOKUP(Tableau5[[#This Row],[Numéro]],Tableau3Bandes[],6,0),"")</f>
        <v/>
      </c>
      <c r="R766" s="1" t="str">
        <f>IFERROR(VLOOKUP(Tableau5[[#This Row],[Numéro]],Tableau3Bandes[],7,0),"")</f>
        <v/>
      </c>
      <c r="S766" s="28" t="str">
        <f>IFERROR(VLOOKUP(Tableau5[[#This Row],[Numéro]],TableauClass2025[],3,0),"")</f>
        <v/>
      </c>
      <c r="T766" s="27" t="str">
        <f>IFERROR(VLOOKUP(Tableau5[[#This Row],[Numéro]],TableauCadre[],3,0),"")</f>
        <v/>
      </c>
      <c r="U766" s="1" t="str">
        <f>IFERROR(VLOOKUP(Tableau5[[#This Row],[Numéro]],TableauCadre[],4,0),"")</f>
        <v/>
      </c>
      <c r="V766" s="1" t="str">
        <f>IFERROR(VLOOKUP(Tableau5[[#This Row],[Numéro]],TableauCadre[],5,0),"")</f>
        <v/>
      </c>
      <c r="W766" s="1" t="str">
        <f>IFERROR(VLOOKUP(Tableau5[[#This Row],[Numéro]],TableauCadre[],6,0),"")</f>
        <v/>
      </c>
      <c r="X766" s="28" t="str">
        <f>IFERROR(VLOOKUP(Tableau5[[#This Row],[Numéro]],TableauCadre[],7,0),"")</f>
        <v/>
      </c>
    </row>
    <row r="767" spans="1:24" hidden="1" x14ac:dyDescent="0.25">
      <c r="A767" s="1" t="str">
        <f>IF(double!T764=0,"",double!T764)</f>
        <v>111940 K</v>
      </c>
      <c r="B767" s="1" t="str">
        <f>IF(Tableau5[[#This Row],[Numéro]]="","",double!U764)</f>
        <v>MATHIEU CHRISTIAN</v>
      </c>
      <c r="C767" s="23" t="str">
        <f>double!V764</f>
        <v>01041 – COLMAR BILLARD CLUB 71</v>
      </c>
      <c r="D767" s="27" t="str">
        <f>IFERROR(VLOOKUP(Tableau5[[#This Row],[Numéro]],TableauLibre[],3,0),"")</f>
        <v>R3</v>
      </c>
      <c r="E767" s="1">
        <f>IFERROR(VLOOKUP(Tableau5[[#This Row],[Numéro]],TableauLibre[],4,0),"")</f>
        <v>1</v>
      </c>
      <c r="F767" s="1">
        <f>IFERROR(VLOOKUP(Tableau5[[#This Row],[Numéro]],TableauLibre[],5,0),"")</f>
        <v>1.49</v>
      </c>
      <c r="G767" s="1">
        <f>IFERROR(VLOOKUP(Tableau5[[#This Row],[Numéro]],TableauLibre[],6,0),"")</f>
        <v>1.19</v>
      </c>
      <c r="H767" s="28">
        <f>IFERROR(VLOOKUP(Tableau5[[#This Row],[Numéro]],TableauLibre[],7,0),"")</f>
        <v>2025</v>
      </c>
      <c r="I767" s="27" t="str">
        <f>IFERROR(VLOOKUP(Tableau5[[#This Row],[Numéro]],TableauBande[],3,0),"")</f>
        <v xml:space="preserve">R2 </v>
      </c>
      <c r="J767" s="1">
        <f>IFERROR(VLOOKUP(Tableau5[[#This Row],[Numéro]],TableauBande[],4,0),"")</f>
        <v>1</v>
      </c>
      <c r="K767" s="1">
        <f>IFERROR(VLOOKUP(Tableau5[[#This Row],[Numéro]],TableauBande[],5,0),"")</f>
        <v>0.76</v>
      </c>
      <c r="L767" s="1">
        <f>IFERROR(VLOOKUP(Tableau5[[#This Row],[Numéro]],TableauBande[],6,0),"")</f>
        <v>0.67</v>
      </c>
      <c r="M767" s="28">
        <f>IFERROR(VLOOKUP(Tableau5[[#This Row],[Numéro]],TableauBande[],7,0),"")</f>
        <v>2025</v>
      </c>
      <c r="N767" s="1" t="str">
        <f>IFERROR(VLOOKUP(Tableau5[[#This Row],[Numéro]],Tableau3Bandes[],3,0),"")</f>
        <v/>
      </c>
      <c r="O767" s="1" t="str">
        <f>IFERROR(VLOOKUP(Tableau5[[#This Row],[Numéro]],Tableau3Bandes[],4,0),"")</f>
        <v/>
      </c>
      <c r="P767" s="1" t="str">
        <f>IFERROR(VLOOKUP(Tableau5[[#This Row],[Numéro]],Tableau3Bandes[],5,0),"")</f>
        <v/>
      </c>
      <c r="Q767" s="1" t="str">
        <f>IFERROR(VLOOKUP(Tableau5[[#This Row],[Numéro]],Tableau3Bandes[],6,0),"")</f>
        <v/>
      </c>
      <c r="R767" s="1" t="str">
        <f>IFERROR(VLOOKUP(Tableau5[[#This Row],[Numéro]],Tableau3Bandes[],7,0),"")</f>
        <v/>
      </c>
      <c r="S767" s="28" t="str">
        <f>IFERROR(VLOOKUP(Tableau5[[#This Row],[Numéro]],TableauClass2025[],3,0),"")</f>
        <v/>
      </c>
      <c r="T767" s="27" t="str">
        <f>IFERROR(VLOOKUP(Tableau5[[#This Row],[Numéro]],TableauCadre[],3,0),"")</f>
        <v/>
      </c>
      <c r="U767" s="1" t="str">
        <f>IFERROR(VLOOKUP(Tableau5[[#This Row],[Numéro]],TableauCadre[],4,0),"")</f>
        <v/>
      </c>
      <c r="V767" s="1" t="str">
        <f>IFERROR(VLOOKUP(Tableau5[[#This Row],[Numéro]],TableauCadre[],5,0),"")</f>
        <v/>
      </c>
      <c r="W767" s="1" t="str">
        <f>IFERROR(VLOOKUP(Tableau5[[#This Row],[Numéro]],TableauCadre[],6,0),"")</f>
        <v/>
      </c>
      <c r="X767" s="28" t="str">
        <f>IFERROR(VLOOKUP(Tableau5[[#This Row],[Numéro]],TableauCadre[],7,0),"")</f>
        <v/>
      </c>
    </row>
    <row r="768" spans="1:24" hidden="1" x14ac:dyDescent="0.25">
      <c r="A768" s="1" t="str">
        <f>IF(double!T765=0,"",double!T765)</f>
        <v>015067 N</v>
      </c>
      <c r="B768" s="1" t="str">
        <f>IF(Tableau5[[#This Row],[Numéro]]="","",double!U765)</f>
        <v>MATHIS VERONIQUE</v>
      </c>
      <c r="C768" s="23" t="str">
        <f>double!V765</f>
        <v>11034 – BILLARD CLUB EPINAL</v>
      </c>
      <c r="D768" s="27" t="str">
        <f>IFERROR(VLOOKUP(Tableau5[[#This Row],[Numéro]],TableauLibre[],3,0),"")</f>
        <v>R2</v>
      </c>
      <c r="E768" s="1">
        <f>IFERROR(VLOOKUP(Tableau5[[#This Row],[Numéro]],TableauLibre[],4,0),"")</f>
        <v>1</v>
      </c>
      <c r="F768" s="1">
        <f>IFERROR(VLOOKUP(Tableau5[[#This Row],[Numéro]],TableauLibre[],5,0),"")</f>
        <v>2.5299999999999998</v>
      </c>
      <c r="G768" s="1">
        <f>IFERROR(VLOOKUP(Tableau5[[#This Row],[Numéro]],TableauLibre[],6,0),"")</f>
        <v>2.02</v>
      </c>
      <c r="H768" s="28">
        <f>IFERROR(VLOOKUP(Tableau5[[#This Row],[Numéro]],TableauLibre[],7,0),"")</f>
        <v>2015</v>
      </c>
      <c r="I768" s="27" t="str">
        <f>IFERROR(VLOOKUP(Tableau5[[#This Row],[Numéro]],TableauBande[],3,0),"")</f>
        <v/>
      </c>
      <c r="J768" s="1" t="str">
        <f>IFERROR(VLOOKUP(Tableau5[[#This Row],[Numéro]],TableauBande[],4,0),"")</f>
        <v/>
      </c>
      <c r="K768" s="1" t="str">
        <f>IFERROR(VLOOKUP(Tableau5[[#This Row],[Numéro]],TableauBande[],5,0),"")</f>
        <v/>
      </c>
      <c r="L768" s="1" t="str">
        <f>IFERROR(VLOOKUP(Tableau5[[#This Row],[Numéro]],TableauBande[],6,0),"")</f>
        <v/>
      </c>
      <c r="M768" s="28" t="str">
        <f>IFERROR(VLOOKUP(Tableau5[[#This Row],[Numéro]],TableauBande[],7,0),"")</f>
        <v/>
      </c>
      <c r="N768" s="1" t="str">
        <f>IFERROR(VLOOKUP(Tableau5[[#This Row],[Numéro]],Tableau3Bandes[],3,0),"")</f>
        <v/>
      </c>
      <c r="O768" s="1" t="str">
        <f>IFERROR(VLOOKUP(Tableau5[[#This Row],[Numéro]],Tableau3Bandes[],4,0),"")</f>
        <v/>
      </c>
      <c r="P768" s="1" t="str">
        <f>IFERROR(VLOOKUP(Tableau5[[#This Row],[Numéro]],Tableau3Bandes[],5,0),"")</f>
        <v/>
      </c>
      <c r="Q768" s="1" t="str">
        <f>IFERROR(VLOOKUP(Tableau5[[#This Row],[Numéro]],Tableau3Bandes[],6,0),"")</f>
        <v/>
      </c>
      <c r="R768" s="1" t="str">
        <f>IFERROR(VLOOKUP(Tableau5[[#This Row],[Numéro]],Tableau3Bandes[],7,0),"")</f>
        <v/>
      </c>
      <c r="S768" s="28" t="str">
        <f>IFERROR(VLOOKUP(Tableau5[[#This Row],[Numéro]],TableauClass2025[],3,0),"")</f>
        <v/>
      </c>
      <c r="T768" s="27" t="str">
        <f>IFERROR(VLOOKUP(Tableau5[[#This Row],[Numéro]],TableauCadre[],3,0),"")</f>
        <v>R1</v>
      </c>
      <c r="U768" s="1">
        <f>IFERROR(VLOOKUP(Tableau5[[#This Row],[Numéro]],TableauCadre[],4,0),"")</f>
        <v>1</v>
      </c>
      <c r="V768" s="1">
        <f>IFERROR(VLOOKUP(Tableau5[[#This Row],[Numéro]],TableauCadre[],5,0),"")</f>
        <v>2.34</v>
      </c>
      <c r="W768" s="1">
        <f>IFERROR(VLOOKUP(Tableau5[[#This Row],[Numéro]],TableauCadre[],6,0),"")</f>
        <v>1.87</v>
      </c>
      <c r="X768" s="28">
        <f>IFERROR(VLOOKUP(Tableau5[[#This Row],[Numéro]],TableauCadre[],7,0),"")</f>
        <v>2015</v>
      </c>
    </row>
    <row r="769" spans="1:24" hidden="1" x14ac:dyDescent="0.25">
      <c r="A769" s="1" t="str">
        <f>IF(double!T766=0,"",double!T766)</f>
        <v>010142 C</v>
      </c>
      <c r="B769" s="1" t="str">
        <f>IF(Tableau5[[#This Row],[Numéro]]="","",double!U766)</f>
        <v>MAUBERT PATRICK</v>
      </c>
      <c r="C769" s="23" t="str">
        <f>double!V766</f>
        <v>01020 – B.C. 1947 SELESTAT</v>
      </c>
      <c r="D769" s="27" t="str">
        <f>IFERROR(VLOOKUP(Tableau5[[#This Row],[Numéro]],TableauLibre[],3,0),"")</f>
        <v xml:space="preserve">R2 </v>
      </c>
      <c r="E769" s="1">
        <f>IFERROR(VLOOKUP(Tableau5[[#This Row],[Numéro]],TableauLibre[],4,0),"")</f>
        <v>1</v>
      </c>
      <c r="F769" s="1">
        <f>IFERROR(VLOOKUP(Tableau5[[#This Row],[Numéro]],TableauLibre[],5,0),"")</f>
        <v>3.4</v>
      </c>
      <c r="G769" s="1">
        <f>IFERROR(VLOOKUP(Tableau5[[#This Row],[Numéro]],TableauLibre[],6,0),"")</f>
        <v>2.72</v>
      </c>
      <c r="H769" s="28">
        <f>IFERROR(VLOOKUP(Tableau5[[#This Row],[Numéro]],TableauLibre[],7,0),"")</f>
        <v>2025</v>
      </c>
      <c r="I769" s="27" t="str">
        <f>IFERROR(VLOOKUP(Tableau5[[#This Row],[Numéro]],TableauBande[],3,0),"")</f>
        <v xml:space="preserve">R1 </v>
      </c>
      <c r="J769" s="1">
        <f>IFERROR(VLOOKUP(Tableau5[[#This Row],[Numéro]],TableauBande[],4,0),"")</f>
        <v>1</v>
      </c>
      <c r="K769" s="1">
        <f>IFERROR(VLOOKUP(Tableau5[[#This Row],[Numéro]],TableauBande[],5,0),"")</f>
        <v>1.65</v>
      </c>
      <c r="L769" s="1">
        <f>IFERROR(VLOOKUP(Tableau5[[#This Row],[Numéro]],TableauBande[],6,0),"")</f>
        <v>1.47</v>
      </c>
      <c r="M769" s="28">
        <f>IFERROR(VLOOKUP(Tableau5[[#This Row],[Numéro]],TableauBande[],7,0),"")</f>
        <v>2025</v>
      </c>
      <c r="N769" s="1" t="str">
        <f>IFERROR(VLOOKUP(Tableau5[[#This Row],[Numéro]],Tableau3Bandes[],3,0),"")</f>
        <v xml:space="preserve">N3 </v>
      </c>
      <c r="O769" s="1">
        <f>IFERROR(VLOOKUP(Tableau5[[#This Row],[Numéro]],Tableau3Bandes[],4,0),"")</f>
        <v>1</v>
      </c>
      <c r="P769" s="1">
        <f>IFERROR(VLOOKUP(Tableau5[[#This Row],[Numéro]],Tableau3Bandes[],5,0),"")</f>
        <v>0.5</v>
      </c>
      <c r="Q769" s="1">
        <f>IFERROR(VLOOKUP(Tableau5[[#This Row],[Numéro]],Tableau3Bandes[],6,0),"")</f>
        <v>0.43</v>
      </c>
      <c r="R769" s="1">
        <f>IFERROR(VLOOKUP(Tableau5[[#This Row],[Numéro]],Tableau3Bandes[],7,0),"")</f>
        <v>2025</v>
      </c>
      <c r="S769" s="28">
        <f>IFERROR(VLOOKUP(Tableau5[[#This Row],[Numéro]],TableauClass2025[],3,0),"")</f>
        <v>479</v>
      </c>
      <c r="T769" s="27" t="str">
        <f>IFERROR(VLOOKUP(Tableau5[[#This Row],[Numéro]],TableauCadre[],3,0),"")</f>
        <v xml:space="preserve">R1 </v>
      </c>
      <c r="U769" s="1">
        <f>IFERROR(VLOOKUP(Tableau5[[#This Row],[Numéro]],TableauCadre[],4,0),"")</f>
        <v>1</v>
      </c>
      <c r="V769" s="1">
        <f>IFERROR(VLOOKUP(Tableau5[[#This Row],[Numéro]],TableauCadre[],5,0),"")</f>
        <v>4.47</v>
      </c>
      <c r="W769" s="1">
        <f>IFERROR(VLOOKUP(Tableau5[[#This Row],[Numéro]],TableauCadre[],6,0),"")</f>
        <v>3.57</v>
      </c>
      <c r="X769" s="28">
        <f>IFERROR(VLOOKUP(Tableau5[[#This Row],[Numéro]],TableauCadre[],7,0),"")</f>
        <v>2025</v>
      </c>
    </row>
    <row r="770" spans="1:24" hidden="1" x14ac:dyDescent="0.25">
      <c r="A770" s="1" t="str">
        <f>IF(double!T767=0,"",double!T767)</f>
        <v>139495 F</v>
      </c>
      <c r="B770" s="1" t="str">
        <f>IF(Tableau5[[#This Row],[Numéro]]="","",double!U767)</f>
        <v>MAUCOTEL GILBERT</v>
      </c>
      <c r="C770" s="23" t="str">
        <f>double!V767</f>
        <v>11063 – S.A.VERDUN SECTION BILLARD</v>
      </c>
      <c r="D770" s="27" t="str">
        <f>IFERROR(VLOOKUP(Tableau5[[#This Row],[Numéro]],TableauLibre[],3,0),"")</f>
        <v>R4</v>
      </c>
      <c r="E770" s="1">
        <f>IFERROR(VLOOKUP(Tableau5[[#This Row],[Numéro]],TableauLibre[],4,0),"")</f>
        <v>1</v>
      </c>
      <c r="F770" s="1">
        <f>IFERROR(VLOOKUP(Tableau5[[#This Row],[Numéro]],TableauLibre[],5,0),"")</f>
        <v>0.64</v>
      </c>
      <c r="G770" s="1">
        <f>IFERROR(VLOOKUP(Tableau5[[#This Row],[Numéro]],TableauLibre[],6,0),"")</f>
        <v>0.51</v>
      </c>
      <c r="H770" s="28">
        <f>IFERROR(VLOOKUP(Tableau5[[#This Row],[Numéro]],TableauLibre[],7,0),"")</f>
        <v>2018</v>
      </c>
      <c r="I770" s="27" t="str">
        <f>IFERROR(VLOOKUP(Tableau5[[#This Row],[Numéro]],TableauBande[],3,0),"")</f>
        <v>R2</v>
      </c>
      <c r="J770" s="1">
        <f>IFERROR(VLOOKUP(Tableau5[[#This Row],[Numéro]],TableauBande[],4,0),"")</f>
        <v>1</v>
      </c>
      <c r="K770" s="1">
        <f>IFERROR(VLOOKUP(Tableau5[[#This Row],[Numéro]],TableauBande[],5,0),"")</f>
        <v>0.42</v>
      </c>
      <c r="L770" s="1">
        <f>IFERROR(VLOOKUP(Tableau5[[#This Row],[Numéro]],TableauBande[],6,0),"")</f>
        <v>0.37</v>
      </c>
      <c r="M770" s="28">
        <f>IFERROR(VLOOKUP(Tableau5[[#This Row],[Numéro]],TableauBande[],7,0),"")</f>
        <v>2018</v>
      </c>
      <c r="N770" s="1" t="str">
        <f>IFERROR(VLOOKUP(Tableau5[[#This Row],[Numéro]],Tableau3Bandes[],3,0),"")</f>
        <v>R2</v>
      </c>
      <c r="O770" s="1">
        <f>IFERROR(VLOOKUP(Tableau5[[#This Row],[Numéro]],Tableau3Bandes[],4,0),"")</f>
        <v>1</v>
      </c>
      <c r="P770" s="1">
        <f>IFERROR(VLOOKUP(Tableau5[[#This Row],[Numéro]],Tableau3Bandes[],5,0),"")</f>
        <v>0.224</v>
      </c>
      <c r="Q770" s="1">
        <f>IFERROR(VLOOKUP(Tableau5[[#This Row],[Numéro]],Tableau3Bandes[],6,0),"")</f>
        <v>0.192</v>
      </c>
      <c r="R770" s="1">
        <f>IFERROR(VLOOKUP(Tableau5[[#This Row],[Numéro]],Tableau3Bandes[],7,0),"")</f>
        <v>2017</v>
      </c>
      <c r="S770" s="28" t="str">
        <f>IFERROR(VLOOKUP(Tableau5[[#This Row],[Numéro]],TableauClass2025[],3,0),"")</f>
        <v/>
      </c>
      <c r="T770" s="27" t="str">
        <f>IFERROR(VLOOKUP(Tableau5[[#This Row],[Numéro]],TableauCadre[],3,0),"")</f>
        <v/>
      </c>
      <c r="U770" s="1" t="str">
        <f>IFERROR(VLOOKUP(Tableau5[[#This Row],[Numéro]],TableauCadre[],4,0),"")</f>
        <v/>
      </c>
      <c r="V770" s="1" t="str">
        <f>IFERROR(VLOOKUP(Tableau5[[#This Row],[Numéro]],TableauCadre[],5,0),"")</f>
        <v/>
      </c>
      <c r="W770" s="1" t="str">
        <f>IFERROR(VLOOKUP(Tableau5[[#This Row],[Numéro]],TableauCadre[],6,0),"")</f>
        <v/>
      </c>
      <c r="X770" s="28" t="str">
        <f>IFERROR(VLOOKUP(Tableau5[[#This Row],[Numéro]],TableauCadre[],7,0),"")</f>
        <v/>
      </c>
    </row>
    <row r="771" spans="1:24" hidden="1" x14ac:dyDescent="0.25">
      <c r="A771" s="1" t="str">
        <f>IF(double!T768=0,"",double!T768)</f>
        <v>132189 F</v>
      </c>
      <c r="B771" s="1" t="str">
        <f>IF(Tableau5[[#This Row],[Numéro]]="","",double!U768)</f>
        <v>MAUDUIT CHRISTOPHE</v>
      </c>
      <c r="C771" s="23" t="str">
        <f>double!V768</f>
        <v>05028 – BILLARD CLUB DE MARIGNY ST FLAVY</v>
      </c>
      <c r="D771" s="27" t="str">
        <f>IFERROR(VLOOKUP(Tableau5[[#This Row],[Numéro]],TableauLibre[],3,0),"")</f>
        <v>R3</v>
      </c>
      <c r="E771" s="1">
        <f>IFERROR(VLOOKUP(Tableau5[[#This Row],[Numéro]],TableauLibre[],4,0),"")</f>
        <v>1</v>
      </c>
      <c r="F771" s="1">
        <f>IFERROR(VLOOKUP(Tableau5[[#This Row],[Numéro]],TableauLibre[],5,0),"")</f>
        <v>2.0299999999999998</v>
      </c>
      <c r="G771" s="1">
        <f>IFERROR(VLOOKUP(Tableau5[[#This Row],[Numéro]],TableauLibre[],6,0),"")</f>
        <v>1.63</v>
      </c>
      <c r="H771" s="28">
        <f>IFERROR(VLOOKUP(Tableau5[[#This Row],[Numéro]],TableauLibre[],7,0),"")</f>
        <v>2025</v>
      </c>
      <c r="I771" s="27" t="str">
        <f>IFERROR(VLOOKUP(Tableau5[[#This Row],[Numéro]],TableauBande[],3,0),"")</f>
        <v>R2</v>
      </c>
      <c r="J771" s="1">
        <f>IFERROR(VLOOKUP(Tableau5[[#This Row],[Numéro]],TableauBande[],4,0),"")</f>
        <v>1</v>
      </c>
      <c r="K771" s="1">
        <f>IFERROR(VLOOKUP(Tableau5[[#This Row],[Numéro]],TableauBande[],5,0),"")</f>
        <v>0.78</v>
      </c>
      <c r="L771" s="1">
        <f>IFERROR(VLOOKUP(Tableau5[[#This Row],[Numéro]],TableauBande[],6,0),"")</f>
        <v>0.7</v>
      </c>
      <c r="M771" s="28">
        <f>IFERROR(VLOOKUP(Tableau5[[#This Row],[Numéro]],TableauBande[],7,0),"")</f>
        <v>2025</v>
      </c>
      <c r="N771" s="1" t="str">
        <f>IFERROR(VLOOKUP(Tableau5[[#This Row],[Numéro]],Tableau3Bandes[],3,0),"")</f>
        <v>R2</v>
      </c>
      <c r="O771" s="1">
        <f>IFERROR(VLOOKUP(Tableau5[[#This Row],[Numéro]],Tableau3Bandes[],4,0),"")</f>
        <v>1</v>
      </c>
      <c r="P771" s="1">
        <f>IFERROR(VLOOKUP(Tableau5[[#This Row],[Numéro]],Tableau3Bandes[],5,0),"")</f>
        <v>0.23400000000000001</v>
      </c>
      <c r="Q771" s="1">
        <f>IFERROR(VLOOKUP(Tableau5[[#This Row],[Numéro]],Tableau3Bandes[],6,0),"")</f>
        <v>0.20100000000000001</v>
      </c>
      <c r="R771" s="1">
        <f>IFERROR(VLOOKUP(Tableau5[[#This Row],[Numéro]],Tableau3Bandes[],7,0),"")</f>
        <v>2025</v>
      </c>
      <c r="S771" s="28">
        <f>IFERROR(VLOOKUP(Tableau5[[#This Row],[Numéro]],TableauClass2025[],3,0),"")</f>
        <v>196</v>
      </c>
      <c r="T771" s="27" t="str">
        <f>IFERROR(VLOOKUP(Tableau5[[#This Row],[Numéro]],TableauCadre[],3,0),"")</f>
        <v xml:space="preserve">R1 </v>
      </c>
      <c r="U771" s="1">
        <f>IFERROR(VLOOKUP(Tableau5[[#This Row],[Numéro]],TableauCadre[],4,0),"")</f>
        <v>1</v>
      </c>
      <c r="V771" s="1">
        <f>IFERROR(VLOOKUP(Tableau5[[#This Row],[Numéro]],TableauCadre[],5,0),"")</f>
        <v>1.5</v>
      </c>
      <c r="W771" s="1">
        <f>IFERROR(VLOOKUP(Tableau5[[#This Row],[Numéro]],TableauCadre[],6,0),"")</f>
        <v>1.2</v>
      </c>
      <c r="X771" s="28">
        <f>IFERROR(VLOOKUP(Tableau5[[#This Row],[Numéro]],TableauCadre[],7,0),"")</f>
        <v>2025</v>
      </c>
    </row>
    <row r="772" spans="1:24" hidden="1" x14ac:dyDescent="0.25">
      <c r="A772" s="1" t="str">
        <f>IF(double!T769=0,"",double!T769)</f>
        <v>140968 W</v>
      </c>
      <c r="B772" s="1" t="str">
        <f>IF(Tableau5[[#This Row],[Numéro]]="","",double!U769)</f>
        <v>MAYER CELINE</v>
      </c>
      <c r="C772" s="23" t="str">
        <f>double!V769</f>
        <v>11078 – BILLARD CLUB DE BRIEY</v>
      </c>
      <c r="D772" s="27" t="str">
        <f>IFERROR(VLOOKUP(Tableau5[[#This Row],[Numéro]],TableauLibre[],3,0),"")</f>
        <v>R4</v>
      </c>
      <c r="E772" s="1">
        <f>IFERROR(VLOOKUP(Tableau5[[#This Row],[Numéro]],TableauLibre[],4,0),"")</f>
        <v>1</v>
      </c>
      <c r="F772" s="1">
        <f>IFERROR(VLOOKUP(Tableau5[[#This Row],[Numéro]],TableauLibre[],5,0),"")</f>
        <v>0.68</v>
      </c>
      <c r="G772" s="1">
        <f>IFERROR(VLOOKUP(Tableau5[[#This Row],[Numéro]],TableauLibre[],6,0),"")</f>
        <v>0.54</v>
      </c>
      <c r="H772" s="28">
        <f>IFERROR(VLOOKUP(Tableau5[[#This Row],[Numéro]],TableauLibre[],7,0),"")</f>
        <v>2018</v>
      </c>
      <c r="I772" s="27" t="str">
        <f>IFERROR(VLOOKUP(Tableau5[[#This Row],[Numéro]],TableauBande[],3,0),"")</f>
        <v/>
      </c>
      <c r="J772" s="1" t="str">
        <f>IFERROR(VLOOKUP(Tableau5[[#This Row],[Numéro]],TableauBande[],4,0),"")</f>
        <v/>
      </c>
      <c r="K772" s="1" t="str">
        <f>IFERROR(VLOOKUP(Tableau5[[#This Row],[Numéro]],TableauBande[],5,0),"")</f>
        <v/>
      </c>
      <c r="L772" s="1" t="str">
        <f>IFERROR(VLOOKUP(Tableau5[[#This Row],[Numéro]],TableauBande[],6,0),"")</f>
        <v/>
      </c>
      <c r="M772" s="28" t="str">
        <f>IFERROR(VLOOKUP(Tableau5[[#This Row],[Numéro]],TableauBande[],7,0),"")</f>
        <v/>
      </c>
      <c r="N772" s="1" t="str">
        <f>IFERROR(VLOOKUP(Tableau5[[#This Row],[Numéro]],Tableau3Bandes[],3,0),"")</f>
        <v/>
      </c>
      <c r="O772" s="1" t="str">
        <f>IFERROR(VLOOKUP(Tableau5[[#This Row],[Numéro]],Tableau3Bandes[],4,0),"")</f>
        <v/>
      </c>
      <c r="P772" s="1" t="str">
        <f>IFERROR(VLOOKUP(Tableau5[[#This Row],[Numéro]],Tableau3Bandes[],5,0),"")</f>
        <v/>
      </c>
      <c r="Q772" s="1" t="str">
        <f>IFERROR(VLOOKUP(Tableau5[[#This Row],[Numéro]],Tableau3Bandes[],6,0),"")</f>
        <v/>
      </c>
      <c r="R772" s="1" t="str">
        <f>IFERROR(VLOOKUP(Tableau5[[#This Row],[Numéro]],Tableau3Bandes[],7,0),"")</f>
        <v/>
      </c>
      <c r="S772" s="28" t="str">
        <f>IFERROR(VLOOKUP(Tableau5[[#This Row],[Numéro]],TableauClass2025[],3,0),"")</f>
        <v/>
      </c>
      <c r="T772" s="27" t="str">
        <f>IFERROR(VLOOKUP(Tableau5[[#This Row],[Numéro]],TableauCadre[],3,0),"")</f>
        <v/>
      </c>
      <c r="U772" s="1" t="str">
        <f>IFERROR(VLOOKUP(Tableau5[[#This Row],[Numéro]],TableauCadre[],4,0),"")</f>
        <v/>
      </c>
      <c r="V772" s="1" t="str">
        <f>IFERROR(VLOOKUP(Tableau5[[#This Row],[Numéro]],TableauCadre[],5,0),"")</f>
        <v/>
      </c>
      <c r="W772" s="1" t="str">
        <f>IFERROR(VLOOKUP(Tableau5[[#This Row],[Numéro]],TableauCadre[],6,0),"")</f>
        <v/>
      </c>
      <c r="X772" s="28" t="str">
        <f>IFERROR(VLOOKUP(Tableau5[[#This Row],[Numéro]],TableauCadre[],7,0),"")</f>
        <v/>
      </c>
    </row>
    <row r="773" spans="1:24" hidden="1" x14ac:dyDescent="0.25">
      <c r="A773" s="1" t="str">
        <f>IF(double!T770=0,"",double!T770)</f>
        <v>148025 X</v>
      </c>
      <c r="B773" s="1" t="str">
        <f>IF(Tableau5[[#This Row],[Numéro]]="","",double!U770)</f>
        <v>MAYER STEPHANE</v>
      </c>
      <c r="C773" s="23" t="str">
        <f>double!V770</f>
        <v>11078 – BILLARD CLUB DE BRIEY</v>
      </c>
      <c r="D773" s="27" t="str">
        <f>IFERROR(VLOOKUP(Tableau5[[#This Row],[Numéro]],TableauLibre[],3,0),"")</f>
        <v>R4</v>
      </c>
      <c r="E773" s="1">
        <f>IFERROR(VLOOKUP(Tableau5[[#This Row],[Numéro]],TableauLibre[],4,0),"")</f>
        <v>1</v>
      </c>
      <c r="F773" s="1">
        <f>IFERROR(VLOOKUP(Tableau5[[#This Row],[Numéro]],TableauLibre[],5,0),"")</f>
        <v>0.53</v>
      </c>
      <c r="G773" s="1">
        <f>IFERROR(VLOOKUP(Tableau5[[#This Row],[Numéro]],TableauLibre[],6,0),"")</f>
        <v>0.42</v>
      </c>
      <c r="H773" s="28">
        <f>IFERROR(VLOOKUP(Tableau5[[#This Row],[Numéro]],TableauLibre[],7,0),"")</f>
        <v>2015</v>
      </c>
      <c r="I773" s="27" t="str">
        <f>IFERROR(VLOOKUP(Tableau5[[#This Row],[Numéro]],TableauBande[],3,0),"")</f>
        <v/>
      </c>
      <c r="J773" s="1" t="str">
        <f>IFERROR(VLOOKUP(Tableau5[[#This Row],[Numéro]],TableauBande[],4,0),"")</f>
        <v/>
      </c>
      <c r="K773" s="1" t="str">
        <f>IFERROR(VLOOKUP(Tableau5[[#This Row],[Numéro]],TableauBande[],5,0),"")</f>
        <v/>
      </c>
      <c r="L773" s="1" t="str">
        <f>IFERROR(VLOOKUP(Tableau5[[#This Row],[Numéro]],TableauBande[],6,0),"")</f>
        <v/>
      </c>
      <c r="M773" s="28" t="str">
        <f>IFERROR(VLOOKUP(Tableau5[[#This Row],[Numéro]],TableauBande[],7,0),"")</f>
        <v/>
      </c>
      <c r="N773" s="1" t="str">
        <f>IFERROR(VLOOKUP(Tableau5[[#This Row],[Numéro]],Tableau3Bandes[],3,0),"")</f>
        <v/>
      </c>
      <c r="O773" s="1" t="str">
        <f>IFERROR(VLOOKUP(Tableau5[[#This Row],[Numéro]],Tableau3Bandes[],4,0),"")</f>
        <v/>
      </c>
      <c r="P773" s="1" t="str">
        <f>IFERROR(VLOOKUP(Tableau5[[#This Row],[Numéro]],Tableau3Bandes[],5,0),"")</f>
        <v/>
      </c>
      <c r="Q773" s="1" t="str">
        <f>IFERROR(VLOOKUP(Tableau5[[#This Row],[Numéro]],Tableau3Bandes[],6,0),"")</f>
        <v/>
      </c>
      <c r="R773" s="1" t="str">
        <f>IFERROR(VLOOKUP(Tableau5[[#This Row],[Numéro]],Tableau3Bandes[],7,0),"")</f>
        <v/>
      </c>
      <c r="S773" s="28" t="str">
        <f>IFERROR(VLOOKUP(Tableau5[[#This Row],[Numéro]],TableauClass2025[],3,0),"")</f>
        <v/>
      </c>
      <c r="T773" s="27" t="str">
        <f>IFERROR(VLOOKUP(Tableau5[[#This Row],[Numéro]],TableauCadre[],3,0),"")</f>
        <v/>
      </c>
      <c r="U773" s="1" t="str">
        <f>IFERROR(VLOOKUP(Tableau5[[#This Row],[Numéro]],TableauCadre[],4,0),"")</f>
        <v/>
      </c>
      <c r="V773" s="1" t="str">
        <f>IFERROR(VLOOKUP(Tableau5[[#This Row],[Numéro]],TableauCadre[],5,0),"")</f>
        <v/>
      </c>
      <c r="W773" s="1" t="str">
        <f>IFERROR(VLOOKUP(Tableau5[[#This Row],[Numéro]],TableauCadre[],6,0),"")</f>
        <v/>
      </c>
      <c r="X773" s="28" t="str">
        <f>IFERROR(VLOOKUP(Tableau5[[#This Row],[Numéro]],TableauCadre[],7,0),"")</f>
        <v/>
      </c>
    </row>
    <row r="774" spans="1:24" hidden="1" x14ac:dyDescent="0.25">
      <c r="A774" s="1" t="str">
        <f>IF(double!T771=0,"",double!T771)</f>
        <v>147289 X</v>
      </c>
      <c r="B774" s="1" t="str">
        <f>IF(Tableau5[[#This Row],[Numéro]]="","",double!U771)</f>
        <v>MAYEUR FRANCIS</v>
      </c>
      <c r="C774" s="23" t="str">
        <f>double!V771</f>
        <v>11051 – BILLARD CLUB BARISIEN</v>
      </c>
      <c r="D774" s="27" t="str">
        <f>IFERROR(VLOOKUP(Tableau5[[#This Row],[Numéro]],TableauLibre[],3,0),"")</f>
        <v>R2</v>
      </c>
      <c r="E774" s="1">
        <f>IFERROR(VLOOKUP(Tableau5[[#This Row],[Numéro]],TableauLibre[],4,0),"")</f>
        <v>1</v>
      </c>
      <c r="F774" s="1">
        <f>IFERROR(VLOOKUP(Tableau5[[#This Row],[Numéro]],TableauLibre[],5,0),"")</f>
        <v>2.97</v>
      </c>
      <c r="G774" s="1">
        <f>IFERROR(VLOOKUP(Tableau5[[#This Row],[Numéro]],TableauLibre[],6,0),"")</f>
        <v>2.37</v>
      </c>
      <c r="H774" s="28">
        <f>IFERROR(VLOOKUP(Tableau5[[#This Row],[Numéro]],TableauLibre[],7,0),"")</f>
        <v>2025</v>
      </c>
      <c r="I774" s="27" t="str">
        <f>IFERROR(VLOOKUP(Tableau5[[#This Row],[Numéro]],TableauBande[],3,0),"")</f>
        <v/>
      </c>
      <c r="J774" s="1" t="str">
        <f>IFERROR(VLOOKUP(Tableau5[[#This Row],[Numéro]],TableauBande[],4,0),"")</f>
        <v/>
      </c>
      <c r="K774" s="1" t="str">
        <f>IFERROR(VLOOKUP(Tableau5[[#This Row],[Numéro]],TableauBande[],5,0),"")</f>
        <v/>
      </c>
      <c r="L774" s="1" t="str">
        <f>IFERROR(VLOOKUP(Tableau5[[#This Row],[Numéro]],TableauBande[],6,0),"")</f>
        <v/>
      </c>
      <c r="M774" s="28" t="str">
        <f>IFERROR(VLOOKUP(Tableau5[[#This Row],[Numéro]],TableauBande[],7,0),"")</f>
        <v/>
      </c>
      <c r="N774" s="1" t="str">
        <f>IFERROR(VLOOKUP(Tableau5[[#This Row],[Numéro]],Tableau3Bandes[],3,0),"")</f>
        <v/>
      </c>
      <c r="O774" s="1" t="str">
        <f>IFERROR(VLOOKUP(Tableau5[[#This Row],[Numéro]],Tableau3Bandes[],4,0),"")</f>
        <v/>
      </c>
      <c r="P774" s="1" t="str">
        <f>IFERROR(VLOOKUP(Tableau5[[#This Row],[Numéro]],Tableau3Bandes[],5,0),"")</f>
        <v/>
      </c>
      <c r="Q774" s="1" t="str">
        <f>IFERROR(VLOOKUP(Tableau5[[#This Row],[Numéro]],Tableau3Bandes[],6,0),"")</f>
        <v/>
      </c>
      <c r="R774" s="1" t="str">
        <f>IFERROR(VLOOKUP(Tableau5[[#This Row],[Numéro]],Tableau3Bandes[],7,0),"")</f>
        <v/>
      </c>
      <c r="S774" s="28" t="str">
        <f>IFERROR(VLOOKUP(Tableau5[[#This Row],[Numéro]],TableauClass2025[],3,0),"")</f>
        <v/>
      </c>
      <c r="T774" s="27" t="str">
        <f>IFERROR(VLOOKUP(Tableau5[[#This Row],[Numéro]],TableauCadre[],3,0),"")</f>
        <v>R1</v>
      </c>
      <c r="U774" s="1">
        <f>IFERROR(VLOOKUP(Tableau5[[#This Row],[Numéro]],TableauCadre[],4,0),"")</f>
        <v>1</v>
      </c>
      <c r="V774" s="1">
        <f>IFERROR(VLOOKUP(Tableau5[[#This Row],[Numéro]],TableauCadre[],5,0),"")</f>
        <v>2.4500000000000002</v>
      </c>
      <c r="W774" s="1">
        <f>IFERROR(VLOOKUP(Tableau5[[#This Row],[Numéro]],TableauCadre[],6,0),"")</f>
        <v>1.96</v>
      </c>
      <c r="X774" s="28">
        <f>IFERROR(VLOOKUP(Tableau5[[#This Row],[Numéro]],TableauCadre[],7,0),"")</f>
        <v>2023</v>
      </c>
    </row>
    <row r="775" spans="1:24" hidden="1" x14ac:dyDescent="0.25">
      <c r="A775" s="1" t="str">
        <f>IF(double!T772=0,"",double!T772)</f>
        <v>014983 H</v>
      </c>
      <c r="B775" s="1" t="str">
        <f>IF(Tableau5[[#This Row],[Numéro]]="","",double!U772)</f>
        <v>MAYEUR MARCEL</v>
      </c>
      <c r="C775" s="23" t="str">
        <f>double!V772</f>
        <v>11051 – BILLARD CLUB BARISIEN</v>
      </c>
      <c r="D775" s="27" t="str">
        <f>IFERROR(VLOOKUP(Tableau5[[#This Row],[Numéro]],TableauLibre[],3,0),"")</f>
        <v xml:space="preserve">R3 </v>
      </c>
      <c r="E775" s="1">
        <f>IFERROR(VLOOKUP(Tableau5[[#This Row],[Numéro]],TableauLibre[],4,0),"")</f>
        <v>1</v>
      </c>
      <c r="F775" s="1">
        <f>IFERROR(VLOOKUP(Tableau5[[#This Row],[Numéro]],TableauLibre[],5,0),"")</f>
        <v>2.16</v>
      </c>
      <c r="G775" s="1">
        <f>IFERROR(VLOOKUP(Tableau5[[#This Row],[Numéro]],TableauLibre[],6,0),"")</f>
        <v>1.72</v>
      </c>
      <c r="H775" s="28">
        <f>IFERROR(VLOOKUP(Tableau5[[#This Row],[Numéro]],TableauLibre[],7,0),"")</f>
        <v>2021</v>
      </c>
      <c r="I775" s="27" t="str">
        <f>IFERROR(VLOOKUP(Tableau5[[#This Row],[Numéro]],TableauBande[],3,0),"")</f>
        <v>R1</v>
      </c>
      <c r="J775" s="1">
        <f>IFERROR(VLOOKUP(Tableau5[[#This Row],[Numéro]],TableauBande[],4,0),"")</f>
        <v>1</v>
      </c>
      <c r="K775" s="1">
        <f>IFERROR(VLOOKUP(Tableau5[[#This Row],[Numéro]],TableauBande[],5,0),"")</f>
        <v>1.34</v>
      </c>
      <c r="L775" s="1">
        <f>IFERROR(VLOOKUP(Tableau5[[#This Row],[Numéro]],TableauBande[],6,0),"")</f>
        <v>1.19</v>
      </c>
      <c r="M775" s="28">
        <f>IFERROR(VLOOKUP(Tableau5[[#This Row],[Numéro]],TableauBande[],7,0),"")</f>
        <v>2020</v>
      </c>
      <c r="N775" s="1" t="str">
        <f>IFERROR(VLOOKUP(Tableau5[[#This Row],[Numéro]],Tableau3Bandes[],3,0),"")</f>
        <v/>
      </c>
      <c r="O775" s="1" t="str">
        <f>IFERROR(VLOOKUP(Tableau5[[#This Row],[Numéro]],Tableau3Bandes[],4,0),"")</f>
        <v/>
      </c>
      <c r="P775" s="1" t="str">
        <f>IFERROR(VLOOKUP(Tableau5[[#This Row],[Numéro]],Tableau3Bandes[],5,0),"")</f>
        <v/>
      </c>
      <c r="Q775" s="1" t="str">
        <f>IFERROR(VLOOKUP(Tableau5[[#This Row],[Numéro]],Tableau3Bandes[],6,0),"")</f>
        <v/>
      </c>
      <c r="R775" s="1" t="str">
        <f>IFERROR(VLOOKUP(Tableau5[[#This Row],[Numéro]],Tableau3Bandes[],7,0),"")</f>
        <v/>
      </c>
      <c r="S775" s="28" t="str">
        <f>IFERROR(VLOOKUP(Tableau5[[#This Row],[Numéro]],TableauClass2025[],3,0),"")</f>
        <v/>
      </c>
      <c r="T775" s="27" t="str">
        <f>IFERROR(VLOOKUP(Tableau5[[#This Row],[Numéro]],TableauCadre[],3,0),"")</f>
        <v>R1</v>
      </c>
      <c r="U775" s="1">
        <f>IFERROR(VLOOKUP(Tableau5[[#This Row],[Numéro]],TableauCadre[],4,0),"")</f>
        <v>1</v>
      </c>
      <c r="V775" s="1">
        <f>IFERROR(VLOOKUP(Tableau5[[#This Row],[Numéro]],TableauCadre[],5,0),"")</f>
        <v>2.67</v>
      </c>
      <c r="W775" s="1">
        <f>IFERROR(VLOOKUP(Tableau5[[#This Row],[Numéro]],TableauCadre[],6,0),"")</f>
        <v>2.13</v>
      </c>
      <c r="X775" s="28">
        <f>IFERROR(VLOOKUP(Tableau5[[#This Row],[Numéro]],TableauCadre[],7,0),"")</f>
        <v>2020</v>
      </c>
    </row>
    <row r="776" spans="1:24" hidden="1" x14ac:dyDescent="0.25">
      <c r="A776" s="1" t="str">
        <f>IF(double!T773=0,"",double!T773)</f>
        <v>012021 J</v>
      </c>
      <c r="B776" s="1" t="str">
        <f>IF(Tableau5[[#This Row],[Numéro]]="","",double!U773)</f>
        <v>MAZET PATRICK</v>
      </c>
      <c r="C776" s="23" t="str">
        <f>double!V773</f>
        <v>05043 – ACAD. TAPIS VERT DE REIMS</v>
      </c>
      <c r="D776" s="27" t="str">
        <f>IFERROR(VLOOKUP(Tableau5[[#This Row],[Numéro]],TableauLibre[],3,0),"")</f>
        <v>R2</v>
      </c>
      <c r="E776" s="1">
        <f>IFERROR(VLOOKUP(Tableau5[[#This Row],[Numéro]],TableauLibre[],4,0),"")</f>
        <v>1</v>
      </c>
      <c r="F776" s="1">
        <f>IFERROR(VLOOKUP(Tableau5[[#This Row],[Numéro]],TableauLibre[],5,0),"")</f>
        <v>2.72</v>
      </c>
      <c r="G776" s="1">
        <f>IFERROR(VLOOKUP(Tableau5[[#This Row],[Numéro]],TableauLibre[],6,0),"")</f>
        <v>2.17</v>
      </c>
      <c r="H776" s="28">
        <f>IFERROR(VLOOKUP(Tableau5[[#This Row],[Numéro]],TableauLibre[],7,0),"")</f>
        <v>2025</v>
      </c>
      <c r="I776" s="27" t="str">
        <f>IFERROR(VLOOKUP(Tableau5[[#This Row],[Numéro]],TableauBande[],3,0),"")</f>
        <v xml:space="preserve">R2 </v>
      </c>
      <c r="J776" s="1">
        <f>IFERROR(VLOOKUP(Tableau5[[#This Row],[Numéro]],TableauBande[],4,0),"")</f>
        <v>1</v>
      </c>
      <c r="K776" s="1">
        <f>IFERROR(VLOOKUP(Tableau5[[#This Row],[Numéro]],TableauBande[],5,0),"")</f>
        <v>1.08</v>
      </c>
      <c r="L776" s="1">
        <f>IFERROR(VLOOKUP(Tableau5[[#This Row],[Numéro]],TableauBande[],6,0),"")</f>
        <v>0.96</v>
      </c>
      <c r="M776" s="28">
        <f>IFERROR(VLOOKUP(Tableau5[[#This Row],[Numéro]],TableauBande[],7,0),"")</f>
        <v>2025</v>
      </c>
      <c r="N776" s="1" t="str">
        <f>IFERROR(VLOOKUP(Tableau5[[#This Row],[Numéro]],Tableau3Bandes[],3,0),"")</f>
        <v>R1</v>
      </c>
      <c r="O776" s="1">
        <f>IFERROR(VLOOKUP(Tableau5[[#This Row],[Numéro]],Tableau3Bandes[],4,0),"")</f>
        <v>1</v>
      </c>
      <c r="P776" s="1">
        <f>IFERROR(VLOOKUP(Tableau5[[#This Row],[Numéro]],Tableau3Bandes[],5,0),"")</f>
        <v>0.28299999999999997</v>
      </c>
      <c r="Q776" s="1">
        <f>IFERROR(VLOOKUP(Tableau5[[#This Row],[Numéro]],Tableau3Bandes[],6,0),"")</f>
        <v>0.24299999999999999</v>
      </c>
      <c r="R776" s="1">
        <f>IFERROR(VLOOKUP(Tableau5[[#This Row],[Numéro]],Tableau3Bandes[],7,0),"")</f>
        <v>2025</v>
      </c>
      <c r="S776" s="28">
        <f>IFERROR(VLOOKUP(Tableau5[[#This Row],[Numéro]],TableauClass2025[],3,0),"")</f>
        <v>266</v>
      </c>
      <c r="T776" s="27" t="str">
        <f>IFERROR(VLOOKUP(Tableau5[[#This Row],[Numéro]],TableauCadre[],3,0),"")</f>
        <v>R1</v>
      </c>
      <c r="U776" s="1">
        <f>IFERROR(VLOOKUP(Tableau5[[#This Row],[Numéro]],TableauCadre[],4,0),"")</f>
        <v>1</v>
      </c>
      <c r="V776" s="1">
        <f>IFERROR(VLOOKUP(Tableau5[[#This Row],[Numéro]],TableauCadre[],5,0),"")</f>
        <v>2.62</v>
      </c>
      <c r="W776" s="1">
        <f>IFERROR(VLOOKUP(Tableau5[[#This Row],[Numéro]],TableauCadre[],6,0),"")</f>
        <v>2.1</v>
      </c>
      <c r="X776" s="28">
        <f>IFERROR(VLOOKUP(Tableau5[[#This Row],[Numéro]],TableauCadre[],7,0),"")</f>
        <v>2025</v>
      </c>
    </row>
    <row r="777" spans="1:24" x14ac:dyDescent="0.25">
      <c r="A777" s="1" t="str">
        <f>IF(double!T665=0,"",double!T665)</f>
        <v>119610 K</v>
      </c>
      <c r="B777" s="1" t="str">
        <f>IF(Tableau5[[#This Row],[Numéro]]="","",double!U665)</f>
        <v>LECLERC PHILIPPE</v>
      </c>
      <c r="C777" s="23" t="str">
        <f>double!V665</f>
        <v>11005 – E.S. HAGONDANGE</v>
      </c>
      <c r="D777" s="27" t="str">
        <f>IFERROR(VLOOKUP(Tableau5[[#This Row],[Numéro]],TableauLibre[],3,0),"")</f>
        <v>R1</v>
      </c>
      <c r="E777" s="1">
        <f>IFERROR(VLOOKUP(Tableau5[[#This Row],[Numéro]],TableauLibre[],4,0),"")</f>
        <v>1</v>
      </c>
      <c r="F777" s="1">
        <f>IFERROR(VLOOKUP(Tableau5[[#This Row],[Numéro]],TableauLibre[],5,0),"")</f>
        <v>5.16</v>
      </c>
      <c r="G777" s="1">
        <f>IFERROR(VLOOKUP(Tableau5[[#This Row],[Numéro]],TableauLibre[],6,0),"")</f>
        <v>4.12</v>
      </c>
      <c r="H777" s="28">
        <f>IFERROR(VLOOKUP(Tableau5[[#This Row],[Numéro]],TableauLibre[],7,0),"")</f>
        <v>2025</v>
      </c>
      <c r="I777" s="27" t="str">
        <f>IFERROR(VLOOKUP(Tableau5[[#This Row],[Numéro]],TableauBande[],3,0),"")</f>
        <v xml:space="preserve">R1 </v>
      </c>
      <c r="J777" s="1">
        <f>IFERROR(VLOOKUP(Tableau5[[#This Row],[Numéro]],TableauBande[],4,0),"")</f>
        <v>1</v>
      </c>
      <c r="K777" s="1">
        <f>IFERROR(VLOOKUP(Tableau5[[#This Row],[Numéro]],TableauBande[],5,0),"")</f>
        <v>1.54</v>
      </c>
      <c r="L777" s="1">
        <f>IFERROR(VLOOKUP(Tableau5[[#This Row],[Numéro]],TableauBande[],6,0),"")</f>
        <v>1.37</v>
      </c>
      <c r="M777" s="28">
        <f>IFERROR(VLOOKUP(Tableau5[[#This Row],[Numéro]],TableauBande[],7,0),"")</f>
        <v>2025</v>
      </c>
      <c r="N777" s="1" t="str">
        <f>IFERROR(VLOOKUP(Tableau5[[#This Row],[Numéro]],Tableau3Bandes[],3,0),"")</f>
        <v>R1</v>
      </c>
      <c r="O777" s="1">
        <f>IFERROR(VLOOKUP(Tableau5[[#This Row],[Numéro]],Tableau3Bandes[],4,0),"")</f>
        <v>1</v>
      </c>
      <c r="P777" s="1">
        <f>IFERROR(VLOOKUP(Tableau5[[#This Row],[Numéro]],Tableau3Bandes[],5,0),"")</f>
        <v>0.32200000000000001</v>
      </c>
      <c r="Q777" s="1">
        <f>IFERROR(VLOOKUP(Tableau5[[#This Row],[Numéro]],Tableau3Bandes[],6,0),"")</f>
        <v>0.27700000000000002</v>
      </c>
      <c r="R777" s="1">
        <f>IFERROR(VLOOKUP(Tableau5[[#This Row],[Numéro]],Tableau3Bandes[],7,0),"")</f>
        <v>2025</v>
      </c>
      <c r="S777" s="28">
        <f>IFERROR(VLOOKUP(Tableau5[[#This Row],[Numéro]],TableauClass2025[],3,0),"")</f>
        <v>289</v>
      </c>
      <c r="T777" s="27" t="str">
        <f>IFERROR(VLOOKUP(Tableau5[[#This Row],[Numéro]],TableauCadre[],3,0),"")</f>
        <v>N3</v>
      </c>
      <c r="U777" s="1">
        <f>IFERROR(VLOOKUP(Tableau5[[#This Row],[Numéro]],TableauCadre[],4,0),"")</f>
        <v>1</v>
      </c>
      <c r="V777" s="1">
        <f>IFERROR(VLOOKUP(Tableau5[[#This Row],[Numéro]],TableauCadre[],5,0),"")</f>
        <v>5.03</v>
      </c>
      <c r="W777" s="1">
        <f>IFERROR(VLOOKUP(Tableau5[[#This Row],[Numéro]],TableauCadre[],6,0),"")</f>
        <v>4.0199999999999996</v>
      </c>
      <c r="X777" s="28">
        <f>IFERROR(VLOOKUP(Tableau5[[#This Row],[Numéro]],TableauCadre[],7,0),"")</f>
        <v>2025</v>
      </c>
    </row>
    <row r="778" spans="1:24" hidden="1" x14ac:dyDescent="0.25">
      <c r="A778" s="1" t="str">
        <f>IF(double!T775=0,"",double!T775)</f>
        <v>166305 R</v>
      </c>
      <c r="B778" s="1" t="str">
        <f>IF(Tableau5[[#This Row],[Numéro]]="","",double!U775)</f>
        <v>MEIRHAEGHE PHILIPPE</v>
      </c>
      <c r="C778" s="23" t="str">
        <f>double!V775</f>
        <v>05035 – ROMILLY SPORT 10 SECTION BILLARD</v>
      </c>
      <c r="D778" s="27" t="str">
        <f>IFERROR(VLOOKUP(Tableau5[[#This Row],[Numéro]],TableauLibre[],3,0),"")</f>
        <v>R1</v>
      </c>
      <c r="E778" s="1">
        <f>IFERROR(VLOOKUP(Tableau5[[#This Row],[Numéro]],TableauLibre[],4,0),"")</f>
        <v>1</v>
      </c>
      <c r="F778" s="1">
        <f>IFERROR(VLOOKUP(Tableau5[[#This Row],[Numéro]],TableauLibre[],5,0),"")</f>
        <v>4.41</v>
      </c>
      <c r="G778" s="1">
        <f>IFERROR(VLOOKUP(Tableau5[[#This Row],[Numéro]],TableauLibre[],6,0),"")</f>
        <v>3.53</v>
      </c>
      <c r="H778" s="28">
        <f>IFERROR(VLOOKUP(Tableau5[[#This Row],[Numéro]],TableauLibre[],7,0),"")</f>
        <v>2024</v>
      </c>
      <c r="I778" s="27" t="str">
        <f>IFERROR(VLOOKUP(Tableau5[[#This Row],[Numéro]],TableauBande[],3,0),"")</f>
        <v xml:space="preserve">R1 </v>
      </c>
      <c r="J778" s="1">
        <f>IFERROR(VLOOKUP(Tableau5[[#This Row],[Numéro]],TableauBande[],4,0),"")</f>
        <v>1</v>
      </c>
      <c r="K778" s="1">
        <f>IFERROR(VLOOKUP(Tableau5[[#This Row],[Numéro]],TableauBande[],5,0),"")</f>
        <v>1.1599999999999999</v>
      </c>
      <c r="L778" s="1">
        <f>IFERROR(VLOOKUP(Tableau5[[#This Row],[Numéro]],TableauBande[],6,0),"")</f>
        <v>1.03</v>
      </c>
      <c r="M778" s="28">
        <f>IFERROR(VLOOKUP(Tableau5[[#This Row],[Numéro]],TableauBande[],7,0),"")</f>
        <v>2025</v>
      </c>
      <c r="N778" s="1" t="str">
        <f>IFERROR(VLOOKUP(Tableau5[[#This Row],[Numéro]],Tableau3Bandes[],3,0),"")</f>
        <v/>
      </c>
      <c r="O778" s="1" t="str">
        <f>IFERROR(VLOOKUP(Tableau5[[#This Row],[Numéro]],Tableau3Bandes[],4,0),"")</f>
        <v/>
      </c>
      <c r="P778" s="1" t="str">
        <f>IFERROR(VLOOKUP(Tableau5[[#This Row],[Numéro]],Tableau3Bandes[],5,0),"")</f>
        <v/>
      </c>
      <c r="Q778" s="1" t="str">
        <f>IFERROR(VLOOKUP(Tableau5[[#This Row],[Numéro]],Tableau3Bandes[],6,0),"")</f>
        <v/>
      </c>
      <c r="R778" s="1" t="str">
        <f>IFERROR(VLOOKUP(Tableau5[[#This Row],[Numéro]],Tableau3Bandes[],7,0),"")</f>
        <v/>
      </c>
      <c r="S778" s="28" t="str">
        <f>IFERROR(VLOOKUP(Tableau5[[#This Row],[Numéro]],TableauClass2025[],3,0),"")</f>
        <v/>
      </c>
      <c r="T778" s="27" t="str">
        <f>IFERROR(VLOOKUP(Tableau5[[#This Row],[Numéro]],TableauCadre[],3,0),"")</f>
        <v/>
      </c>
      <c r="U778" s="1" t="str">
        <f>IFERROR(VLOOKUP(Tableau5[[#This Row],[Numéro]],TableauCadre[],4,0),"")</f>
        <v/>
      </c>
      <c r="V778" s="1" t="str">
        <f>IFERROR(VLOOKUP(Tableau5[[#This Row],[Numéro]],TableauCadre[],5,0),"")</f>
        <v/>
      </c>
      <c r="W778" s="1" t="str">
        <f>IFERROR(VLOOKUP(Tableau5[[#This Row],[Numéro]],TableauCadre[],6,0),"")</f>
        <v/>
      </c>
      <c r="X778" s="28" t="str">
        <f>IFERROR(VLOOKUP(Tableau5[[#This Row],[Numéro]],TableauCadre[],7,0),"")</f>
        <v/>
      </c>
    </row>
    <row r="779" spans="1:24" hidden="1" x14ac:dyDescent="0.25">
      <c r="A779" s="1" t="str">
        <f>IF(double!T776=0,"",double!T776)</f>
        <v>010193 B</v>
      </c>
      <c r="B779" s="1" t="str">
        <f>IF(Tableau5[[#This Row],[Numéro]]="","",double!U776)</f>
        <v>MEISTER ALFRED</v>
      </c>
      <c r="C779" s="23" t="str">
        <f>double!V776</f>
        <v>01006 – AMICALE DE BILLARD ECKBOLSHEIM</v>
      </c>
      <c r="D779" s="27" t="str">
        <f>IFERROR(VLOOKUP(Tableau5[[#This Row],[Numéro]],TableauLibre[],3,0),"")</f>
        <v xml:space="preserve">R4 </v>
      </c>
      <c r="E779" s="1">
        <f>IFERROR(VLOOKUP(Tableau5[[#This Row],[Numéro]],TableauLibre[],4,0),"")</f>
        <v>1</v>
      </c>
      <c r="F779" s="1">
        <f>IFERROR(VLOOKUP(Tableau5[[#This Row],[Numéro]],TableauLibre[],5,0),"")</f>
        <v>1.1399999999999999</v>
      </c>
      <c r="G779" s="1">
        <f>IFERROR(VLOOKUP(Tableau5[[#This Row],[Numéro]],TableauLibre[],6,0),"")</f>
        <v>0.91</v>
      </c>
      <c r="H779" s="28">
        <f>IFERROR(VLOOKUP(Tableau5[[#This Row],[Numéro]],TableauLibre[],7,0),"")</f>
        <v>2017</v>
      </c>
      <c r="I779" s="27" t="str">
        <f>IFERROR(VLOOKUP(Tableau5[[#This Row],[Numéro]],TableauBande[],3,0),"")</f>
        <v>R2</v>
      </c>
      <c r="J779" s="1">
        <f>IFERROR(VLOOKUP(Tableau5[[#This Row],[Numéro]],TableauBande[],4,0),"")</f>
        <v>1</v>
      </c>
      <c r="K779" s="1">
        <f>IFERROR(VLOOKUP(Tableau5[[#This Row],[Numéro]],TableauBande[],5,0),"")</f>
        <v>0.73</v>
      </c>
      <c r="L779" s="1">
        <f>IFERROR(VLOOKUP(Tableau5[[#This Row],[Numéro]],TableauBande[],6,0),"")</f>
        <v>0.64</v>
      </c>
      <c r="M779" s="28">
        <f>IFERROR(VLOOKUP(Tableau5[[#This Row],[Numéro]],TableauBande[],7,0),"")</f>
        <v>2017</v>
      </c>
      <c r="N779" s="1" t="str">
        <f>IFERROR(VLOOKUP(Tableau5[[#This Row],[Numéro]],Tableau3Bandes[],3,0),"")</f>
        <v>R2</v>
      </c>
      <c r="O779" s="1">
        <f>IFERROR(VLOOKUP(Tableau5[[#This Row],[Numéro]],Tableau3Bandes[],4,0),"")</f>
        <v>1</v>
      </c>
      <c r="P779" s="1">
        <f>IFERROR(VLOOKUP(Tableau5[[#This Row],[Numéro]],Tableau3Bandes[],5,0),"")</f>
        <v>0.17899999999999999</v>
      </c>
      <c r="Q779" s="1">
        <f>IFERROR(VLOOKUP(Tableau5[[#This Row],[Numéro]],Tableau3Bandes[],6,0),"")</f>
        <v>0.154</v>
      </c>
      <c r="R779" s="1">
        <f>IFERROR(VLOOKUP(Tableau5[[#This Row],[Numéro]],Tableau3Bandes[],7,0),"")</f>
        <v>2013</v>
      </c>
      <c r="S779" s="28" t="str">
        <f>IFERROR(VLOOKUP(Tableau5[[#This Row],[Numéro]],TableauClass2025[],3,0),"")</f>
        <v/>
      </c>
      <c r="T779" s="27" t="str">
        <f>IFERROR(VLOOKUP(Tableau5[[#This Row],[Numéro]],TableauCadre[],3,0),"")</f>
        <v>R1</v>
      </c>
      <c r="U779" s="1">
        <f>IFERROR(VLOOKUP(Tableau5[[#This Row],[Numéro]],TableauCadre[],4,0),"")</f>
        <v>1</v>
      </c>
      <c r="V779" s="1">
        <f>IFERROR(VLOOKUP(Tableau5[[#This Row],[Numéro]],TableauCadre[],5,0),"")</f>
        <v>1.59</v>
      </c>
      <c r="W779" s="1">
        <f>IFERROR(VLOOKUP(Tableau5[[#This Row],[Numéro]],TableauCadre[],6,0),"")</f>
        <v>1.27</v>
      </c>
      <c r="X779" s="28">
        <f>IFERROR(VLOOKUP(Tableau5[[#This Row],[Numéro]],TableauCadre[],7,0),"")</f>
        <v>2008</v>
      </c>
    </row>
    <row r="780" spans="1:24" hidden="1" x14ac:dyDescent="0.25">
      <c r="A780" s="1" t="str">
        <f>IF(double!T777=0,"",double!T777)</f>
        <v>148014 K</v>
      </c>
      <c r="B780" s="1" t="str">
        <f>IF(Tableau5[[#This Row],[Numéro]]="","",double!U777)</f>
        <v>MELIERE PIERRE</v>
      </c>
      <c r="C780" s="23" t="str">
        <f>double!V777</f>
        <v>05043 – ACAD. TAPIS VERT DE REIMS</v>
      </c>
      <c r="D780" s="27" t="str">
        <f>IFERROR(VLOOKUP(Tableau5[[#This Row],[Numéro]],TableauLibre[],3,0),"")</f>
        <v>R3</v>
      </c>
      <c r="E780" s="1">
        <f>IFERROR(VLOOKUP(Tableau5[[#This Row],[Numéro]],TableauLibre[],4,0),"")</f>
        <v>1</v>
      </c>
      <c r="F780" s="1">
        <f>IFERROR(VLOOKUP(Tableau5[[#This Row],[Numéro]],TableauLibre[],5,0),"")</f>
        <v>1.72</v>
      </c>
      <c r="G780" s="1">
        <f>IFERROR(VLOOKUP(Tableau5[[#This Row],[Numéro]],TableauLibre[],6,0),"")</f>
        <v>1.38</v>
      </c>
      <c r="H780" s="28">
        <f>IFERROR(VLOOKUP(Tableau5[[#This Row],[Numéro]],TableauLibre[],7,0),"")</f>
        <v>2015</v>
      </c>
      <c r="I780" s="27" t="str">
        <f>IFERROR(VLOOKUP(Tableau5[[#This Row],[Numéro]],TableauBande[],3,0),"")</f>
        <v/>
      </c>
      <c r="J780" s="1" t="str">
        <f>IFERROR(VLOOKUP(Tableau5[[#This Row],[Numéro]],TableauBande[],4,0),"")</f>
        <v/>
      </c>
      <c r="K780" s="1" t="str">
        <f>IFERROR(VLOOKUP(Tableau5[[#This Row],[Numéro]],TableauBande[],5,0),"")</f>
        <v/>
      </c>
      <c r="L780" s="1" t="str">
        <f>IFERROR(VLOOKUP(Tableau5[[#This Row],[Numéro]],TableauBande[],6,0),"")</f>
        <v/>
      </c>
      <c r="M780" s="28" t="str">
        <f>IFERROR(VLOOKUP(Tableau5[[#This Row],[Numéro]],TableauBande[],7,0),"")</f>
        <v/>
      </c>
      <c r="N780" s="1" t="str">
        <f>IFERROR(VLOOKUP(Tableau5[[#This Row],[Numéro]],Tableau3Bandes[],3,0),"")</f>
        <v/>
      </c>
      <c r="O780" s="1" t="str">
        <f>IFERROR(VLOOKUP(Tableau5[[#This Row],[Numéro]],Tableau3Bandes[],4,0),"")</f>
        <v/>
      </c>
      <c r="P780" s="1" t="str">
        <f>IFERROR(VLOOKUP(Tableau5[[#This Row],[Numéro]],Tableau3Bandes[],5,0),"")</f>
        <v/>
      </c>
      <c r="Q780" s="1" t="str">
        <f>IFERROR(VLOOKUP(Tableau5[[#This Row],[Numéro]],Tableau3Bandes[],6,0),"")</f>
        <v/>
      </c>
      <c r="R780" s="1" t="str">
        <f>IFERROR(VLOOKUP(Tableau5[[#This Row],[Numéro]],Tableau3Bandes[],7,0),"")</f>
        <v/>
      </c>
      <c r="S780" s="28" t="str">
        <f>IFERROR(VLOOKUP(Tableau5[[#This Row],[Numéro]],TableauClass2025[],3,0),"")</f>
        <v/>
      </c>
      <c r="T780" s="27" t="str">
        <f>IFERROR(VLOOKUP(Tableau5[[#This Row],[Numéro]],TableauCadre[],3,0),"")</f>
        <v/>
      </c>
      <c r="U780" s="1" t="str">
        <f>IFERROR(VLOOKUP(Tableau5[[#This Row],[Numéro]],TableauCadre[],4,0),"")</f>
        <v/>
      </c>
      <c r="V780" s="1" t="str">
        <f>IFERROR(VLOOKUP(Tableau5[[#This Row],[Numéro]],TableauCadre[],5,0),"")</f>
        <v/>
      </c>
      <c r="W780" s="1" t="str">
        <f>IFERROR(VLOOKUP(Tableau5[[#This Row],[Numéro]],TableauCadre[],6,0),"")</f>
        <v/>
      </c>
      <c r="X780" s="28" t="str">
        <f>IFERROR(VLOOKUP(Tableau5[[#This Row],[Numéro]],TableauCadre[],7,0),"")</f>
        <v/>
      </c>
    </row>
    <row r="781" spans="1:24" hidden="1" x14ac:dyDescent="0.25">
      <c r="A781" s="1" t="str">
        <f>IF(double!T778=0,"",double!T778)</f>
        <v>131128 K</v>
      </c>
      <c r="B781" s="1" t="str">
        <f>IF(Tableau5[[#This Row],[Numéro]]="","",double!U778)</f>
        <v>MELIS REMI</v>
      </c>
      <c r="C781" s="23" t="str">
        <f>double!V778</f>
        <v>11105 – BILLARD CLUB DE SAINT NICOLAS DE PORT</v>
      </c>
      <c r="D781" s="27" t="str">
        <f>IFERROR(VLOOKUP(Tableau5[[#This Row],[Numéro]],TableauLibre[],3,0),"")</f>
        <v>R3</v>
      </c>
      <c r="E781" s="1">
        <f>IFERROR(VLOOKUP(Tableau5[[#This Row],[Numéro]],TableauLibre[],4,0),"")</f>
        <v>1</v>
      </c>
      <c r="F781" s="1">
        <f>IFERROR(VLOOKUP(Tableau5[[#This Row],[Numéro]],TableauLibre[],5,0),"")</f>
        <v>1.21</v>
      </c>
      <c r="G781" s="1">
        <f>IFERROR(VLOOKUP(Tableau5[[#This Row],[Numéro]],TableauLibre[],6,0),"")</f>
        <v>0.97</v>
      </c>
      <c r="H781" s="28">
        <f>IFERROR(VLOOKUP(Tableau5[[#This Row],[Numéro]],TableauLibre[],7,0),"")</f>
        <v>2016</v>
      </c>
      <c r="I781" s="27" t="str">
        <f>IFERROR(VLOOKUP(Tableau5[[#This Row],[Numéro]],TableauBande[],3,0),"")</f>
        <v/>
      </c>
      <c r="J781" s="1" t="str">
        <f>IFERROR(VLOOKUP(Tableau5[[#This Row],[Numéro]],TableauBande[],4,0),"")</f>
        <v/>
      </c>
      <c r="K781" s="1" t="str">
        <f>IFERROR(VLOOKUP(Tableau5[[#This Row],[Numéro]],TableauBande[],5,0),"")</f>
        <v/>
      </c>
      <c r="L781" s="1" t="str">
        <f>IFERROR(VLOOKUP(Tableau5[[#This Row],[Numéro]],TableauBande[],6,0),"")</f>
        <v/>
      </c>
      <c r="M781" s="28" t="str">
        <f>IFERROR(VLOOKUP(Tableau5[[#This Row],[Numéro]],TableauBande[],7,0),"")</f>
        <v/>
      </c>
      <c r="N781" s="1" t="str">
        <f>IFERROR(VLOOKUP(Tableau5[[#This Row],[Numéro]],Tableau3Bandes[],3,0),"")</f>
        <v xml:space="preserve">R2 </v>
      </c>
      <c r="O781" s="1">
        <f>IFERROR(VLOOKUP(Tableau5[[#This Row],[Numéro]],Tableau3Bandes[],4,0),"")</f>
        <v>1</v>
      </c>
      <c r="P781" s="1">
        <f>IFERROR(VLOOKUP(Tableau5[[#This Row],[Numéro]],Tableau3Bandes[],5,0),"")</f>
        <v>0.247</v>
      </c>
      <c r="Q781" s="1">
        <f>IFERROR(VLOOKUP(Tableau5[[#This Row],[Numéro]],Tableau3Bandes[],6,0),"")</f>
        <v>0.21199999999999999</v>
      </c>
      <c r="R781" s="1">
        <f>IFERROR(VLOOKUP(Tableau5[[#This Row],[Numéro]],Tableau3Bandes[],7,0),"")</f>
        <v>2017</v>
      </c>
      <c r="S781" s="28" t="str">
        <f>IFERROR(VLOOKUP(Tableau5[[#This Row],[Numéro]],TableauClass2025[],3,0),"")</f>
        <v/>
      </c>
      <c r="T781" s="27" t="str">
        <f>IFERROR(VLOOKUP(Tableau5[[#This Row],[Numéro]],TableauCadre[],3,0),"")</f>
        <v/>
      </c>
      <c r="U781" s="1" t="str">
        <f>IFERROR(VLOOKUP(Tableau5[[#This Row],[Numéro]],TableauCadre[],4,0),"")</f>
        <v/>
      </c>
      <c r="V781" s="1" t="str">
        <f>IFERROR(VLOOKUP(Tableau5[[#This Row],[Numéro]],TableauCadre[],5,0),"")</f>
        <v/>
      </c>
      <c r="W781" s="1" t="str">
        <f>IFERROR(VLOOKUP(Tableau5[[#This Row],[Numéro]],TableauCadre[],6,0),"")</f>
        <v/>
      </c>
      <c r="X781" s="28" t="str">
        <f>IFERROR(VLOOKUP(Tableau5[[#This Row],[Numéro]],TableauCadre[],7,0),"")</f>
        <v/>
      </c>
    </row>
    <row r="782" spans="1:24" hidden="1" x14ac:dyDescent="0.25">
      <c r="A782" s="1" t="str">
        <f>IF(double!T779=0,"",double!T779)</f>
        <v>150120 Z</v>
      </c>
      <c r="B782" s="1" t="str">
        <f>IF(Tableau5[[#This Row],[Numéro]]="","",double!U779)</f>
        <v>MENNINGER ERIC</v>
      </c>
      <c r="C782" s="23" t="str">
        <f>double!V779</f>
        <v>01020 – B.C. 1947 SELESTAT</v>
      </c>
      <c r="D782" s="27" t="str">
        <f>IFERROR(VLOOKUP(Tableau5[[#This Row],[Numéro]],TableauLibre[],3,0),"")</f>
        <v>R1</v>
      </c>
      <c r="E782" s="1">
        <f>IFERROR(VLOOKUP(Tableau5[[#This Row],[Numéro]],TableauLibre[],4,0),"")</f>
        <v>1</v>
      </c>
      <c r="F782" s="1">
        <f>IFERROR(VLOOKUP(Tableau5[[#This Row],[Numéro]],TableauLibre[],5,0),"")</f>
        <v>5.58</v>
      </c>
      <c r="G782" s="1">
        <f>IFERROR(VLOOKUP(Tableau5[[#This Row],[Numéro]],TableauLibre[],6,0),"")</f>
        <v>4.46</v>
      </c>
      <c r="H782" s="28">
        <f>IFERROR(VLOOKUP(Tableau5[[#This Row],[Numéro]],TableauLibre[],7,0),"")</f>
        <v>2025</v>
      </c>
      <c r="I782" s="27" t="str">
        <f>IFERROR(VLOOKUP(Tableau5[[#This Row],[Numéro]],TableauBande[],3,0),"")</f>
        <v>R1</v>
      </c>
      <c r="J782" s="1">
        <f>IFERROR(VLOOKUP(Tableau5[[#This Row],[Numéro]],TableauBande[],4,0),"")</f>
        <v>1</v>
      </c>
      <c r="K782" s="1">
        <f>IFERROR(VLOOKUP(Tableau5[[#This Row],[Numéro]],TableauBande[],5,0),"")</f>
        <v>1.45</v>
      </c>
      <c r="L782" s="1">
        <f>IFERROR(VLOOKUP(Tableau5[[#This Row],[Numéro]],TableauBande[],6,0),"")</f>
        <v>1.29</v>
      </c>
      <c r="M782" s="28">
        <f>IFERROR(VLOOKUP(Tableau5[[#This Row],[Numéro]],TableauBande[],7,0),"")</f>
        <v>2025</v>
      </c>
      <c r="N782" s="1" t="str">
        <f>IFERROR(VLOOKUP(Tableau5[[#This Row],[Numéro]],Tableau3Bandes[],3,0),"")</f>
        <v xml:space="preserve">R1 </v>
      </c>
      <c r="O782" s="1">
        <f>IFERROR(VLOOKUP(Tableau5[[#This Row],[Numéro]],Tableau3Bandes[],4,0),"")</f>
        <v>1</v>
      </c>
      <c r="P782" s="1">
        <f>IFERROR(VLOOKUP(Tableau5[[#This Row],[Numéro]],Tableau3Bandes[],5,0),"")</f>
        <v>0.34</v>
      </c>
      <c r="Q782" s="1">
        <f>IFERROR(VLOOKUP(Tableau5[[#This Row],[Numéro]],Tableau3Bandes[],6,0),"")</f>
        <v>0.29199999999999998</v>
      </c>
      <c r="R782" s="1">
        <f>IFERROR(VLOOKUP(Tableau5[[#This Row],[Numéro]],Tableau3Bandes[],7,0),"")</f>
        <v>2025</v>
      </c>
      <c r="S782" s="28" t="str">
        <f>IFERROR(VLOOKUP(Tableau5[[#This Row],[Numéro]],TableauClass2025[],3,0),"")</f>
        <v/>
      </c>
      <c r="T782" s="27" t="str">
        <f>IFERROR(VLOOKUP(Tableau5[[#This Row],[Numéro]],TableauCadre[],3,0),"")</f>
        <v xml:space="preserve">R1 </v>
      </c>
      <c r="U782" s="1">
        <f>IFERROR(VLOOKUP(Tableau5[[#This Row],[Numéro]],TableauCadre[],4,0),"")</f>
        <v>1</v>
      </c>
      <c r="V782" s="1">
        <f>IFERROR(VLOOKUP(Tableau5[[#This Row],[Numéro]],TableauCadre[],5,0),"")</f>
        <v>3.76</v>
      </c>
      <c r="W782" s="1">
        <f>IFERROR(VLOOKUP(Tableau5[[#This Row],[Numéro]],TableauCadre[],6,0),"")</f>
        <v>3.01</v>
      </c>
      <c r="X782" s="28">
        <f>IFERROR(VLOOKUP(Tableau5[[#This Row],[Numéro]],TableauCadre[],7,0),"")</f>
        <v>2024</v>
      </c>
    </row>
    <row r="783" spans="1:24" hidden="1" x14ac:dyDescent="0.25">
      <c r="A783" s="1" t="str">
        <f>IF(double!T780=0,"",double!T780)</f>
        <v>129741 B</v>
      </c>
      <c r="B783" s="1" t="str">
        <f>IF(Tableau5[[#This Row],[Numéro]]="","",double!U780)</f>
        <v>MERCHEZ AMAURY</v>
      </c>
      <c r="C783" s="23" t="str">
        <f>double!V780</f>
        <v>05040 – EPERNAY BILLARD CLUB</v>
      </c>
      <c r="D783" s="27" t="str">
        <f>IFERROR(VLOOKUP(Tableau5[[#This Row],[Numéro]],TableauLibre[],3,0),"")</f>
        <v>N3</v>
      </c>
      <c r="E783" s="1">
        <f>IFERROR(VLOOKUP(Tableau5[[#This Row],[Numéro]],TableauLibre[],4,0),"")</f>
        <v>1</v>
      </c>
      <c r="F783" s="1">
        <f>IFERROR(VLOOKUP(Tableau5[[#This Row],[Numéro]],TableauLibre[],5,0),"")</f>
        <v>8.11</v>
      </c>
      <c r="G783" s="1">
        <f>IFERROR(VLOOKUP(Tableau5[[#This Row],[Numéro]],TableauLibre[],6,0),"")</f>
        <v>6.49</v>
      </c>
      <c r="H783" s="28">
        <f>IFERROR(VLOOKUP(Tableau5[[#This Row],[Numéro]],TableauLibre[],7,0),"")</f>
        <v>2016</v>
      </c>
      <c r="I783" s="27" t="str">
        <f>IFERROR(VLOOKUP(Tableau5[[#This Row],[Numéro]],TableauBande[],3,0),"")</f>
        <v>N3</v>
      </c>
      <c r="J783" s="1">
        <f>IFERROR(VLOOKUP(Tableau5[[#This Row],[Numéro]],TableauBande[],4,0),"")</f>
        <v>1</v>
      </c>
      <c r="K783" s="1">
        <f>IFERROR(VLOOKUP(Tableau5[[#This Row],[Numéro]],TableauBande[],5,0),"")</f>
        <v>2.11</v>
      </c>
      <c r="L783" s="1">
        <f>IFERROR(VLOOKUP(Tableau5[[#This Row],[Numéro]],TableauBande[],6,0),"")</f>
        <v>1.88</v>
      </c>
      <c r="M783" s="28">
        <f>IFERROR(VLOOKUP(Tableau5[[#This Row],[Numéro]],TableauBande[],7,0),"")</f>
        <v>2013</v>
      </c>
      <c r="N783" s="1" t="str">
        <f>IFERROR(VLOOKUP(Tableau5[[#This Row],[Numéro]],Tableau3Bandes[],3,0),"")</f>
        <v>N3</v>
      </c>
      <c r="O783" s="1">
        <f>IFERROR(VLOOKUP(Tableau5[[#This Row],[Numéro]],Tableau3Bandes[],4,0),"")</f>
        <v>1</v>
      </c>
      <c r="P783" s="1">
        <f>IFERROR(VLOOKUP(Tableau5[[#This Row],[Numéro]],Tableau3Bandes[],5,0),"")</f>
        <v>0.42199999999999999</v>
      </c>
      <c r="Q783" s="1">
        <f>IFERROR(VLOOKUP(Tableau5[[#This Row],[Numéro]],Tableau3Bandes[],6,0),"")</f>
        <v>0.36299999999999999</v>
      </c>
      <c r="R783" s="1">
        <f>IFERROR(VLOOKUP(Tableau5[[#This Row],[Numéro]],Tableau3Bandes[],7,0),"")</f>
        <v>2016</v>
      </c>
      <c r="S783" s="28" t="str">
        <f>IFERROR(VLOOKUP(Tableau5[[#This Row],[Numéro]],TableauClass2025[],3,0),"")</f>
        <v/>
      </c>
      <c r="T783" s="27" t="str">
        <f>IFERROR(VLOOKUP(Tableau5[[#This Row],[Numéro]],TableauCadre[],3,0),"")</f>
        <v xml:space="preserve">N3 </v>
      </c>
      <c r="U783" s="1">
        <f>IFERROR(VLOOKUP(Tableau5[[#This Row],[Numéro]],TableauCadre[],4,0),"")</f>
        <v>1</v>
      </c>
      <c r="V783" s="1">
        <f>IFERROR(VLOOKUP(Tableau5[[#This Row],[Numéro]],TableauCadre[],5,0),"")</f>
        <v>6.04</v>
      </c>
      <c r="W783" s="1">
        <f>IFERROR(VLOOKUP(Tableau5[[#This Row],[Numéro]],TableauCadre[],6,0),"")</f>
        <v>4.83</v>
      </c>
      <c r="X783" s="28">
        <f>IFERROR(VLOOKUP(Tableau5[[#This Row],[Numéro]],TableauCadre[],7,0),"")</f>
        <v>2016</v>
      </c>
    </row>
    <row r="784" spans="1:24" hidden="1" x14ac:dyDescent="0.25">
      <c r="A784" s="1" t="str">
        <f>IF(double!T781=0,"",double!T781)</f>
        <v>150967 V</v>
      </c>
      <c r="B784" s="1" t="str">
        <f>IF(Tableau5[[#This Row],[Numéro]]="","",double!U781)</f>
        <v>MERCIER JEAN</v>
      </c>
      <c r="C784" s="23" t="str">
        <f>double!V781</f>
        <v>11052 – BILLARD CLUB FRIGNICOURT</v>
      </c>
      <c r="D784" s="27" t="str">
        <f>IFERROR(VLOOKUP(Tableau5[[#This Row],[Numéro]],TableauLibre[],3,0),"")</f>
        <v>R4</v>
      </c>
      <c r="E784" s="1">
        <f>IFERROR(VLOOKUP(Tableau5[[#This Row],[Numéro]],TableauLibre[],4,0),"")</f>
        <v>1</v>
      </c>
      <c r="F784" s="1">
        <f>IFERROR(VLOOKUP(Tableau5[[#This Row],[Numéro]],TableauLibre[],5,0),"")</f>
        <v>0.75</v>
      </c>
      <c r="G784" s="1">
        <f>IFERROR(VLOOKUP(Tableau5[[#This Row],[Numéro]],TableauLibre[],6,0),"")</f>
        <v>0.6</v>
      </c>
      <c r="H784" s="28">
        <f>IFERROR(VLOOKUP(Tableau5[[#This Row],[Numéro]],TableauLibre[],7,0),"")</f>
        <v>2018</v>
      </c>
      <c r="I784" s="27" t="str">
        <f>IFERROR(VLOOKUP(Tableau5[[#This Row],[Numéro]],TableauBande[],3,0),"")</f>
        <v/>
      </c>
      <c r="J784" s="1" t="str">
        <f>IFERROR(VLOOKUP(Tableau5[[#This Row],[Numéro]],TableauBande[],4,0),"")</f>
        <v/>
      </c>
      <c r="K784" s="1" t="str">
        <f>IFERROR(VLOOKUP(Tableau5[[#This Row],[Numéro]],TableauBande[],5,0),"")</f>
        <v/>
      </c>
      <c r="L784" s="1" t="str">
        <f>IFERROR(VLOOKUP(Tableau5[[#This Row],[Numéro]],TableauBande[],6,0),"")</f>
        <v/>
      </c>
      <c r="M784" s="28" t="str">
        <f>IFERROR(VLOOKUP(Tableau5[[#This Row],[Numéro]],TableauBande[],7,0),"")</f>
        <v/>
      </c>
      <c r="N784" s="1" t="str">
        <f>IFERROR(VLOOKUP(Tableau5[[#This Row],[Numéro]],Tableau3Bandes[],3,0),"")</f>
        <v/>
      </c>
      <c r="O784" s="1" t="str">
        <f>IFERROR(VLOOKUP(Tableau5[[#This Row],[Numéro]],Tableau3Bandes[],4,0),"")</f>
        <v/>
      </c>
      <c r="P784" s="1" t="str">
        <f>IFERROR(VLOOKUP(Tableau5[[#This Row],[Numéro]],Tableau3Bandes[],5,0),"")</f>
        <v/>
      </c>
      <c r="Q784" s="1" t="str">
        <f>IFERROR(VLOOKUP(Tableau5[[#This Row],[Numéro]],Tableau3Bandes[],6,0),"")</f>
        <v/>
      </c>
      <c r="R784" s="1" t="str">
        <f>IFERROR(VLOOKUP(Tableau5[[#This Row],[Numéro]],Tableau3Bandes[],7,0),"")</f>
        <v/>
      </c>
      <c r="S784" s="28" t="str">
        <f>IFERROR(VLOOKUP(Tableau5[[#This Row],[Numéro]],TableauClass2025[],3,0),"")</f>
        <v/>
      </c>
      <c r="T784" s="27" t="str">
        <f>IFERROR(VLOOKUP(Tableau5[[#This Row],[Numéro]],TableauCadre[],3,0),"")</f>
        <v/>
      </c>
      <c r="U784" s="1" t="str">
        <f>IFERROR(VLOOKUP(Tableau5[[#This Row],[Numéro]],TableauCadre[],4,0),"")</f>
        <v/>
      </c>
      <c r="V784" s="1" t="str">
        <f>IFERROR(VLOOKUP(Tableau5[[#This Row],[Numéro]],TableauCadre[],5,0),"")</f>
        <v/>
      </c>
      <c r="W784" s="1" t="str">
        <f>IFERROR(VLOOKUP(Tableau5[[#This Row],[Numéro]],TableauCadre[],6,0),"")</f>
        <v/>
      </c>
      <c r="X784" s="28" t="str">
        <f>IFERROR(VLOOKUP(Tableau5[[#This Row],[Numéro]],TableauCadre[],7,0),"")</f>
        <v/>
      </c>
    </row>
    <row r="785" spans="1:24" x14ac:dyDescent="0.25">
      <c r="A785" s="1" t="str">
        <f>IF(double!T682=0,"",double!T682)</f>
        <v>015019 R</v>
      </c>
      <c r="B785" s="1" t="str">
        <f>IF(Tableau5[[#This Row],[Numéro]]="","",double!U682)</f>
        <v>LEGRAND ROBERT</v>
      </c>
      <c r="C785" s="23" t="str">
        <f>double!V682</f>
        <v>11067 – BILLARD CLUB FLORANGE</v>
      </c>
      <c r="D785" s="27" t="str">
        <f>IFERROR(VLOOKUP(Tableau5[[#This Row],[Numéro]],TableauLibre[],3,0),"")</f>
        <v>R2</v>
      </c>
      <c r="E785" s="1">
        <f>IFERROR(VLOOKUP(Tableau5[[#This Row],[Numéro]],TableauLibre[],4,0),"")</f>
        <v>1</v>
      </c>
      <c r="F785" s="1">
        <f>IFERROR(VLOOKUP(Tableau5[[#This Row],[Numéro]],TableauLibre[],5,0),"")</f>
        <v>2.56</v>
      </c>
      <c r="G785" s="1">
        <f>IFERROR(VLOOKUP(Tableau5[[#This Row],[Numéro]],TableauLibre[],6,0),"")</f>
        <v>2.04</v>
      </c>
      <c r="H785" s="28">
        <f>IFERROR(VLOOKUP(Tableau5[[#This Row],[Numéro]],TableauLibre[],7,0),"")</f>
        <v>2025</v>
      </c>
      <c r="I785" s="27" t="str">
        <f>IFERROR(VLOOKUP(Tableau5[[#This Row],[Numéro]],TableauBande[],3,0),"")</f>
        <v>R1</v>
      </c>
      <c r="J785" s="1">
        <f>IFERROR(VLOOKUP(Tableau5[[#This Row],[Numéro]],TableauBande[],4,0),"")</f>
        <v>1</v>
      </c>
      <c r="K785" s="1">
        <f>IFERROR(VLOOKUP(Tableau5[[#This Row],[Numéro]],TableauBande[],5,0),"")</f>
        <v>1.31</v>
      </c>
      <c r="L785" s="1">
        <f>IFERROR(VLOOKUP(Tableau5[[#This Row],[Numéro]],TableauBande[],6,0),"")</f>
        <v>1.17</v>
      </c>
      <c r="M785" s="28">
        <f>IFERROR(VLOOKUP(Tableau5[[#This Row],[Numéro]],TableauBande[],7,0),"")</f>
        <v>2025</v>
      </c>
      <c r="N785" s="1" t="str">
        <f>IFERROR(VLOOKUP(Tableau5[[#This Row],[Numéro]],Tableau3Bandes[],3,0),"")</f>
        <v xml:space="preserve">R1 </v>
      </c>
      <c r="O785" s="1">
        <f>IFERROR(VLOOKUP(Tableau5[[#This Row],[Numéro]],Tableau3Bandes[],4,0),"")</f>
        <v>1</v>
      </c>
      <c r="P785" s="1">
        <f>IFERROR(VLOOKUP(Tableau5[[#This Row],[Numéro]],Tableau3Bandes[],5,0),"")</f>
        <v>0.32900000000000001</v>
      </c>
      <c r="Q785" s="1">
        <f>IFERROR(VLOOKUP(Tableau5[[#This Row],[Numéro]],Tableau3Bandes[],6,0),"")</f>
        <v>0.28299999999999997</v>
      </c>
      <c r="R785" s="1">
        <f>IFERROR(VLOOKUP(Tableau5[[#This Row],[Numéro]],Tableau3Bandes[],7,0),"")</f>
        <v>2015</v>
      </c>
      <c r="S785" s="28" t="str">
        <f>IFERROR(VLOOKUP(Tableau5[[#This Row],[Numéro]],TableauClass2025[],3,0),"")</f>
        <v/>
      </c>
      <c r="T785" s="27" t="str">
        <f>IFERROR(VLOOKUP(Tableau5[[#This Row],[Numéro]],TableauCadre[],3,0),"")</f>
        <v>R1</v>
      </c>
      <c r="U785" s="1">
        <f>IFERROR(VLOOKUP(Tableau5[[#This Row],[Numéro]],TableauCadre[],4,0),"")</f>
        <v>1</v>
      </c>
      <c r="V785" s="1">
        <f>IFERROR(VLOOKUP(Tableau5[[#This Row],[Numéro]],TableauCadre[],5,0),"")</f>
        <v>2.41</v>
      </c>
      <c r="W785" s="1">
        <f>IFERROR(VLOOKUP(Tableau5[[#This Row],[Numéro]],TableauCadre[],6,0),"")</f>
        <v>1.93</v>
      </c>
      <c r="X785" s="28">
        <f>IFERROR(VLOOKUP(Tableau5[[#This Row],[Numéro]],TableauCadre[],7,0),"")</f>
        <v>2025</v>
      </c>
    </row>
    <row r="786" spans="1:24" hidden="1" x14ac:dyDescent="0.25">
      <c r="A786" s="1" t="str">
        <f>IF(double!T783=0,"",double!T783)</f>
        <v>148288 H</v>
      </c>
      <c r="B786" s="1" t="str">
        <f>IF(Tableau5[[#This Row],[Numéro]]="","",double!U783)</f>
        <v>MERTZ REMY</v>
      </c>
      <c r="C786" s="23" t="str">
        <f>double!V783</f>
        <v>01010 – B.C. LINGOLSHEIM</v>
      </c>
      <c r="D786" s="27" t="str">
        <f>IFERROR(VLOOKUP(Tableau5[[#This Row],[Numéro]],TableauLibre[],3,0),"")</f>
        <v>R2</v>
      </c>
      <c r="E786" s="1">
        <f>IFERROR(VLOOKUP(Tableau5[[#This Row],[Numéro]],TableauLibre[],4,0),"")</f>
        <v>1</v>
      </c>
      <c r="F786" s="1">
        <f>IFERROR(VLOOKUP(Tableau5[[#This Row],[Numéro]],TableauLibre[],5,0),"")</f>
        <v>2.74</v>
      </c>
      <c r="G786" s="1">
        <f>IFERROR(VLOOKUP(Tableau5[[#This Row],[Numéro]],TableauLibre[],6,0),"")</f>
        <v>2.19</v>
      </c>
      <c r="H786" s="28">
        <f>IFERROR(VLOOKUP(Tableau5[[#This Row],[Numéro]],TableauLibre[],7,0),"")</f>
        <v>2025</v>
      </c>
      <c r="I786" s="27" t="str">
        <f>IFERROR(VLOOKUP(Tableau5[[#This Row],[Numéro]],TableauBande[],3,0),"")</f>
        <v>R1</v>
      </c>
      <c r="J786" s="1">
        <f>IFERROR(VLOOKUP(Tableau5[[#This Row],[Numéro]],TableauBande[],4,0),"")</f>
        <v>1</v>
      </c>
      <c r="K786" s="1">
        <f>IFERROR(VLOOKUP(Tableau5[[#This Row],[Numéro]],TableauBande[],5,0),"")</f>
        <v>1.41</v>
      </c>
      <c r="L786" s="1">
        <f>IFERROR(VLOOKUP(Tableau5[[#This Row],[Numéro]],TableauBande[],6,0),"")</f>
        <v>1.26</v>
      </c>
      <c r="M786" s="28">
        <f>IFERROR(VLOOKUP(Tableau5[[#This Row],[Numéro]],TableauBande[],7,0),"")</f>
        <v>2025</v>
      </c>
      <c r="N786" s="1" t="str">
        <f>IFERROR(VLOOKUP(Tableau5[[#This Row],[Numéro]],Tableau3Bandes[],3,0),"")</f>
        <v>N3</v>
      </c>
      <c r="O786" s="1">
        <f>IFERROR(VLOOKUP(Tableau5[[#This Row],[Numéro]],Tableau3Bandes[],4,0),"")</f>
        <v>1</v>
      </c>
      <c r="P786" s="1">
        <f>IFERROR(VLOOKUP(Tableau5[[#This Row],[Numéro]],Tableau3Bandes[],5,0),"")</f>
        <v>0.40500000000000003</v>
      </c>
      <c r="Q786" s="1">
        <f>IFERROR(VLOOKUP(Tableau5[[#This Row],[Numéro]],Tableau3Bandes[],6,0),"")</f>
        <v>0.34899999999999998</v>
      </c>
      <c r="R786" s="1">
        <f>IFERROR(VLOOKUP(Tableau5[[#This Row],[Numéro]],Tableau3Bandes[],7,0),"")</f>
        <v>2025</v>
      </c>
      <c r="S786" s="28">
        <f>IFERROR(VLOOKUP(Tableau5[[#This Row],[Numéro]],TableauClass2025[],3,0),"")</f>
        <v>327</v>
      </c>
      <c r="T786" s="27" t="str">
        <f>IFERROR(VLOOKUP(Tableau5[[#This Row],[Numéro]],TableauCadre[],3,0),"")</f>
        <v xml:space="preserve">R1 </v>
      </c>
      <c r="U786" s="1">
        <f>IFERROR(VLOOKUP(Tableau5[[#This Row],[Numéro]],TableauCadre[],4,0),"")</f>
        <v>1</v>
      </c>
      <c r="V786" s="1">
        <f>IFERROR(VLOOKUP(Tableau5[[#This Row],[Numéro]],TableauCadre[],5,0),"")</f>
        <v>2.48</v>
      </c>
      <c r="W786" s="1">
        <f>IFERROR(VLOOKUP(Tableau5[[#This Row],[Numéro]],TableauCadre[],6,0),"")</f>
        <v>1.98</v>
      </c>
      <c r="X786" s="28">
        <f>IFERROR(VLOOKUP(Tableau5[[#This Row],[Numéro]],TableauCadre[],7,0),"")</f>
        <v>2025</v>
      </c>
    </row>
    <row r="787" spans="1:24" x14ac:dyDescent="0.25">
      <c r="A787" s="1" t="str">
        <f>IF(double!T685=0,"",double!T685)</f>
        <v>119602 C</v>
      </c>
      <c r="B787" s="1" t="str">
        <f>IF(Tableau5[[#This Row],[Numéro]]="","",double!U685)</f>
        <v>LEHNERT JEAN PHILIPPE</v>
      </c>
      <c r="C787" s="23" t="str">
        <f>double!V685</f>
        <v>11013 – BILLARD CLUB METZ</v>
      </c>
      <c r="D787" s="27" t="str">
        <f>IFERROR(VLOOKUP(Tableau5[[#This Row],[Numéro]],TableauLibre[],3,0),"")</f>
        <v xml:space="preserve">R3 </v>
      </c>
      <c r="E787" s="1">
        <f>IFERROR(VLOOKUP(Tableau5[[#This Row],[Numéro]],TableauLibre[],4,0),"")</f>
        <v>1</v>
      </c>
      <c r="F787" s="1">
        <f>IFERROR(VLOOKUP(Tableau5[[#This Row],[Numéro]],TableauLibre[],5,0),"")</f>
        <v>2.0099999999999998</v>
      </c>
      <c r="G787" s="1">
        <f>IFERROR(VLOOKUP(Tableau5[[#This Row],[Numéro]],TableauLibre[],6,0),"")</f>
        <v>1.61</v>
      </c>
      <c r="H787" s="28">
        <f>IFERROR(VLOOKUP(Tableau5[[#This Row],[Numéro]],TableauLibre[],7,0),"")</f>
        <v>2014</v>
      </c>
      <c r="I787" s="27" t="str">
        <f>IFERROR(VLOOKUP(Tableau5[[#This Row],[Numéro]],TableauBande[],3,0),"")</f>
        <v/>
      </c>
      <c r="J787" s="1" t="str">
        <f>IFERROR(VLOOKUP(Tableau5[[#This Row],[Numéro]],TableauBande[],4,0),"")</f>
        <v/>
      </c>
      <c r="K787" s="1" t="str">
        <f>IFERROR(VLOOKUP(Tableau5[[#This Row],[Numéro]],TableauBande[],5,0),"")</f>
        <v/>
      </c>
      <c r="L787" s="1" t="str">
        <f>IFERROR(VLOOKUP(Tableau5[[#This Row],[Numéro]],TableauBande[],6,0),"")</f>
        <v/>
      </c>
      <c r="M787" s="28" t="str">
        <f>IFERROR(VLOOKUP(Tableau5[[#This Row],[Numéro]],TableauBande[],7,0),"")</f>
        <v/>
      </c>
      <c r="N787" s="1" t="str">
        <f>IFERROR(VLOOKUP(Tableau5[[#This Row],[Numéro]],Tableau3Bandes[],3,0),"")</f>
        <v xml:space="preserve">N3 </v>
      </c>
      <c r="O787" s="1">
        <f>IFERROR(VLOOKUP(Tableau5[[#This Row],[Numéro]],Tableau3Bandes[],4,0),"")</f>
        <v>1</v>
      </c>
      <c r="P787" s="1">
        <f>IFERROR(VLOOKUP(Tableau5[[#This Row],[Numéro]],Tableau3Bandes[],5,0),"")</f>
        <v>0.52600000000000002</v>
      </c>
      <c r="Q787" s="1">
        <f>IFERROR(VLOOKUP(Tableau5[[#This Row],[Numéro]],Tableau3Bandes[],6,0),"")</f>
        <v>0.45300000000000001</v>
      </c>
      <c r="R787" s="1">
        <f>IFERROR(VLOOKUP(Tableau5[[#This Row],[Numéro]],Tableau3Bandes[],7,0),"")</f>
        <v>2016</v>
      </c>
      <c r="S787" s="28" t="str">
        <f>IFERROR(VLOOKUP(Tableau5[[#This Row],[Numéro]],TableauClass2025[],3,0),"")</f>
        <v/>
      </c>
      <c r="T787" s="27" t="str">
        <f>IFERROR(VLOOKUP(Tableau5[[#This Row],[Numéro]],TableauCadre[],3,0),"")</f>
        <v/>
      </c>
      <c r="U787" s="1" t="str">
        <f>IFERROR(VLOOKUP(Tableau5[[#This Row],[Numéro]],TableauCadre[],4,0),"")</f>
        <v/>
      </c>
      <c r="V787" s="1" t="str">
        <f>IFERROR(VLOOKUP(Tableau5[[#This Row],[Numéro]],TableauCadre[],5,0),"")</f>
        <v/>
      </c>
      <c r="W787" s="1" t="str">
        <f>IFERROR(VLOOKUP(Tableau5[[#This Row],[Numéro]],TableauCadre[],6,0),"")</f>
        <v/>
      </c>
      <c r="X787" s="28" t="str">
        <f>IFERROR(VLOOKUP(Tableau5[[#This Row],[Numéro]],TableauCadre[],7,0),"")</f>
        <v/>
      </c>
    </row>
    <row r="788" spans="1:24" hidden="1" x14ac:dyDescent="0.25">
      <c r="A788" s="1" t="str">
        <f>IF(double!T785=0,"",double!T785)</f>
        <v>010148 I</v>
      </c>
      <c r="B788" s="1" t="str">
        <f>IF(Tableau5[[#This Row],[Numéro]]="","",double!U785)</f>
        <v>MESSMER YVES</v>
      </c>
      <c r="C788" s="23" t="str">
        <f>double!V785</f>
        <v>01004 – B.C. BISCHHEIM</v>
      </c>
      <c r="D788" s="27" t="str">
        <f>IFERROR(VLOOKUP(Tableau5[[#This Row],[Numéro]],TableauLibre[],3,0),"")</f>
        <v>R2</v>
      </c>
      <c r="E788" s="1">
        <f>IFERROR(VLOOKUP(Tableau5[[#This Row],[Numéro]],TableauLibre[],4,0),"")</f>
        <v>1</v>
      </c>
      <c r="F788" s="1">
        <f>IFERROR(VLOOKUP(Tableau5[[#This Row],[Numéro]],TableauLibre[],5,0),"")</f>
        <v>2.85</v>
      </c>
      <c r="G788" s="1">
        <f>IFERROR(VLOOKUP(Tableau5[[#This Row],[Numéro]],TableauLibre[],6,0),"")</f>
        <v>2.2799999999999998</v>
      </c>
      <c r="H788" s="28">
        <f>IFERROR(VLOOKUP(Tableau5[[#This Row],[Numéro]],TableauLibre[],7,0),"")</f>
        <v>2023</v>
      </c>
      <c r="I788" s="27" t="str">
        <f>IFERROR(VLOOKUP(Tableau5[[#This Row],[Numéro]],TableauBande[],3,0),"")</f>
        <v xml:space="preserve">R2 </v>
      </c>
      <c r="J788" s="1">
        <f>IFERROR(VLOOKUP(Tableau5[[#This Row],[Numéro]],TableauBande[],4,0),"")</f>
        <v>1</v>
      </c>
      <c r="K788" s="1">
        <f>IFERROR(VLOOKUP(Tableau5[[#This Row],[Numéro]],TableauBande[],5,0),"")</f>
        <v>1.04</v>
      </c>
      <c r="L788" s="1">
        <f>IFERROR(VLOOKUP(Tableau5[[#This Row],[Numéro]],TableauBande[],6,0),"")</f>
        <v>0.93</v>
      </c>
      <c r="M788" s="28">
        <f>IFERROR(VLOOKUP(Tableau5[[#This Row],[Numéro]],TableauBande[],7,0),"")</f>
        <v>2009</v>
      </c>
      <c r="N788" s="1" t="str">
        <f>IFERROR(VLOOKUP(Tableau5[[#This Row],[Numéro]],Tableau3Bandes[],3,0),"")</f>
        <v/>
      </c>
      <c r="O788" s="1" t="str">
        <f>IFERROR(VLOOKUP(Tableau5[[#This Row],[Numéro]],Tableau3Bandes[],4,0),"")</f>
        <v/>
      </c>
      <c r="P788" s="1" t="str">
        <f>IFERROR(VLOOKUP(Tableau5[[#This Row],[Numéro]],Tableau3Bandes[],5,0),"")</f>
        <v/>
      </c>
      <c r="Q788" s="1" t="str">
        <f>IFERROR(VLOOKUP(Tableau5[[#This Row],[Numéro]],Tableau3Bandes[],6,0),"")</f>
        <v/>
      </c>
      <c r="R788" s="1" t="str">
        <f>IFERROR(VLOOKUP(Tableau5[[#This Row],[Numéro]],Tableau3Bandes[],7,0),"")</f>
        <v/>
      </c>
      <c r="S788" s="28" t="str">
        <f>IFERROR(VLOOKUP(Tableau5[[#This Row],[Numéro]],TableauClass2025[],3,0),"")</f>
        <v/>
      </c>
      <c r="T788" s="27" t="str">
        <f>IFERROR(VLOOKUP(Tableau5[[#This Row],[Numéro]],TableauCadre[],3,0),"")</f>
        <v xml:space="preserve">R1 </v>
      </c>
      <c r="U788" s="1">
        <f>IFERROR(VLOOKUP(Tableau5[[#This Row],[Numéro]],TableauCadre[],4,0),"")</f>
        <v>1</v>
      </c>
      <c r="V788" s="1">
        <f>IFERROR(VLOOKUP(Tableau5[[#This Row],[Numéro]],TableauCadre[],5,0),"")</f>
        <v>3.4</v>
      </c>
      <c r="W788" s="1">
        <f>IFERROR(VLOOKUP(Tableau5[[#This Row],[Numéro]],TableauCadre[],6,0),"")</f>
        <v>2.72</v>
      </c>
      <c r="X788" s="28">
        <f>IFERROR(VLOOKUP(Tableau5[[#This Row],[Numéro]],TableauCadre[],7,0),"")</f>
        <v>2009</v>
      </c>
    </row>
    <row r="789" spans="1:24" hidden="1" x14ac:dyDescent="0.25">
      <c r="A789" s="1" t="str">
        <f>IF(double!T786=0,"",double!T786)</f>
        <v>176149 R</v>
      </c>
      <c r="B789" s="1" t="str">
        <f>IF(Tableau5[[#This Row],[Numéro]]="","",double!U786)</f>
        <v>MESTDAGH SERGE</v>
      </c>
      <c r="C789" s="23" t="str">
        <f>double!V786</f>
        <v>05028 – BILLARD CLUB DE MARIGNY ST FLAVY</v>
      </c>
      <c r="D789" s="27" t="str">
        <f>IFERROR(VLOOKUP(Tableau5[[#This Row],[Numéro]],TableauLibre[],3,0),"")</f>
        <v>R4</v>
      </c>
      <c r="E789" s="1">
        <f>IFERROR(VLOOKUP(Tableau5[[#This Row],[Numéro]],TableauLibre[],4,0),"")</f>
        <v>1</v>
      </c>
      <c r="F789" s="1">
        <f>IFERROR(VLOOKUP(Tableau5[[#This Row],[Numéro]],TableauLibre[],5,0),"")</f>
        <v>0.62</v>
      </c>
      <c r="G789" s="1">
        <f>IFERROR(VLOOKUP(Tableau5[[#This Row],[Numéro]],TableauLibre[],6,0),"")</f>
        <v>0.49</v>
      </c>
      <c r="H789" s="28">
        <f>IFERROR(VLOOKUP(Tableau5[[#This Row],[Numéro]],TableauLibre[],7,0),"")</f>
        <v>2024</v>
      </c>
      <c r="I789" s="27" t="str">
        <f>IFERROR(VLOOKUP(Tableau5[[#This Row],[Numéro]],TableauBande[],3,0),"")</f>
        <v>R2</v>
      </c>
      <c r="J789" s="1">
        <f>IFERROR(VLOOKUP(Tableau5[[#This Row],[Numéro]],TableauBande[],4,0),"")</f>
        <v>1</v>
      </c>
      <c r="K789" s="1">
        <f>IFERROR(VLOOKUP(Tableau5[[#This Row],[Numéro]],TableauBande[],5,0),"")</f>
        <v>0.53</v>
      </c>
      <c r="L789" s="1">
        <f>IFERROR(VLOOKUP(Tableau5[[#This Row],[Numéro]],TableauBande[],6,0),"")</f>
        <v>0.47</v>
      </c>
      <c r="M789" s="28">
        <f>IFERROR(VLOOKUP(Tableau5[[#This Row],[Numéro]],TableauBande[],7,0),"")</f>
        <v>2024</v>
      </c>
      <c r="N789" s="1" t="str">
        <f>IFERROR(VLOOKUP(Tableau5[[#This Row],[Numéro]],Tableau3Bandes[],3,0),"")</f>
        <v/>
      </c>
      <c r="O789" s="1" t="str">
        <f>IFERROR(VLOOKUP(Tableau5[[#This Row],[Numéro]],Tableau3Bandes[],4,0),"")</f>
        <v/>
      </c>
      <c r="P789" s="1" t="str">
        <f>IFERROR(VLOOKUP(Tableau5[[#This Row],[Numéro]],Tableau3Bandes[],5,0),"")</f>
        <v/>
      </c>
      <c r="Q789" s="1" t="str">
        <f>IFERROR(VLOOKUP(Tableau5[[#This Row],[Numéro]],Tableau3Bandes[],6,0),"")</f>
        <v/>
      </c>
      <c r="R789" s="1" t="str">
        <f>IFERROR(VLOOKUP(Tableau5[[#This Row],[Numéro]],Tableau3Bandes[],7,0),"")</f>
        <v/>
      </c>
      <c r="S789" s="28" t="str">
        <f>IFERROR(VLOOKUP(Tableau5[[#This Row],[Numéro]],TableauClass2025[],3,0),"")</f>
        <v/>
      </c>
      <c r="T789" s="27" t="str">
        <f>IFERROR(VLOOKUP(Tableau5[[#This Row],[Numéro]],TableauCadre[],3,0),"")</f>
        <v/>
      </c>
      <c r="U789" s="1" t="str">
        <f>IFERROR(VLOOKUP(Tableau5[[#This Row],[Numéro]],TableauCadre[],4,0),"")</f>
        <v/>
      </c>
      <c r="V789" s="1" t="str">
        <f>IFERROR(VLOOKUP(Tableau5[[#This Row],[Numéro]],TableauCadre[],5,0),"")</f>
        <v/>
      </c>
      <c r="W789" s="1" t="str">
        <f>IFERROR(VLOOKUP(Tableau5[[#This Row],[Numéro]],TableauCadre[],6,0),"")</f>
        <v/>
      </c>
      <c r="X789" s="28" t="str">
        <f>IFERROR(VLOOKUP(Tableau5[[#This Row],[Numéro]],TableauCadre[],7,0),"")</f>
        <v/>
      </c>
    </row>
    <row r="790" spans="1:24" hidden="1" x14ac:dyDescent="0.25">
      <c r="A790" s="1" t="str">
        <f>IF(double!T787=0,"",double!T787)</f>
        <v>144501 T</v>
      </c>
      <c r="B790" s="1" t="str">
        <f>IF(Tableau5[[#This Row],[Numéro]]="","",double!U787)</f>
        <v>METOYER RENE</v>
      </c>
      <c r="C790" s="23" t="str">
        <f>double!V787</f>
        <v>11048 – ACADEMIE DE BILLARD DE ST DIZIER</v>
      </c>
      <c r="D790" s="27" t="str">
        <f>IFERROR(VLOOKUP(Tableau5[[#This Row],[Numéro]],TableauLibre[],3,0),"")</f>
        <v>R3</v>
      </c>
      <c r="E790" s="1">
        <f>IFERROR(VLOOKUP(Tableau5[[#This Row],[Numéro]],TableauLibre[],4,0),"")</f>
        <v>1</v>
      </c>
      <c r="F790" s="1">
        <f>IFERROR(VLOOKUP(Tableau5[[#This Row],[Numéro]],TableauLibre[],5,0),"")</f>
        <v>1.25</v>
      </c>
      <c r="G790" s="1">
        <f>IFERROR(VLOOKUP(Tableau5[[#This Row],[Numéro]],TableauLibre[],6,0),"")</f>
        <v>1</v>
      </c>
      <c r="H790" s="28">
        <f>IFERROR(VLOOKUP(Tableau5[[#This Row],[Numéro]],TableauLibre[],7,0),"")</f>
        <v>2020</v>
      </c>
      <c r="I790" s="27" t="str">
        <f>IFERROR(VLOOKUP(Tableau5[[#This Row],[Numéro]],TableauBande[],3,0),"")</f>
        <v>R2</v>
      </c>
      <c r="J790" s="1">
        <f>IFERROR(VLOOKUP(Tableau5[[#This Row],[Numéro]],TableauBande[],4,0),"")</f>
        <v>1</v>
      </c>
      <c r="K790" s="1">
        <f>IFERROR(VLOOKUP(Tableau5[[#This Row],[Numéro]],TableauBande[],5,0),"")</f>
        <v>0.77</v>
      </c>
      <c r="L790" s="1">
        <f>IFERROR(VLOOKUP(Tableau5[[#This Row],[Numéro]],TableauBande[],6,0),"")</f>
        <v>0.68</v>
      </c>
      <c r="M790" s="28">
        <f>IFERROR(VLOOKUP(Tableau5[[#This Row],[Numéro]],TableauBande[],7,0),"")</f>
        <v>2025</v>
      </c>
      <c r="N790" s="1" t="str">
        <f>IFERROR(VLOOKUP(Tableau5[[#This Row],[Numéro]],Tableau3Bandes[],3,0),"")</f>
        <v>R1</v>
      </c>
      <c r="O790" s="1">
        <f>IFERROR(VLOOKUP(Tableau5[[#This Row],[Numéro]],Tableau3Bandes[],4,0),"")</f>
        <v>1</v>
      </c>
      <c r="P790" s="1">
        <f>IFERROR(VLOOKUP(Tableau5[[#This Row],[Numéro]],Tableau3Bandes[],5,0),"")</f>
        <v>0.30099999999999999</v>
      </c>
      <c r="Q790" s="1">
        <f>IFERROR(VLOOKUP(Tableau5[[#This Row],[Numéro]],Tableau3Bandes[],6,0),"")</f>
        <v>0.25900000000000001</v>
      </c>
      <c r="R790" s="1">
        <f>IFERROR(VLOOKUP(Tableau5[[#This Row],[Numéro]],Tableau3Bandes[],7,0),"")</f>
        <v>2025</v>
      </c>
      <c r="S790" s="28">
        <f>IFERROR(VLOOKUP(Tableau5[[#This Row],[Numéro]],TableauClass2025[],3,0),"")</f>
        <v>270</v>
      </c>
      <c r="T790" s="27" t="str">
        <f>IFERROR(VLOOKUP(Tableau5[[#This Row],[Numéro]],TableauCadre[],3,0),"")</f>
        <v/>
      </c>
      <c r="U790" s="1" t="str">
        <f>IFERROR(VLOOKUP(Tableau5[[#This Row],[Numéro]],TableauCadre[],4,0),"")</f>
        <v/>
      </c>
      <c r="V790" s="1" t="str">
        <f>IFERROR(VLOOKUP(Tableau5[[#This Row],[Numéro]],TableauCadre[],5,0),"")</f>
        <v/>
      </c>
      <c r="W790" s="1" t="str">
        <f>IFERROR(VLOOKUP(Tableau5[[#This Row],[Numéro]],TableauCadre[],6,0),"")</f>
        <v/>
      </c>
      <c r="X790" s="28" t="str">
        <f>IFERROR(VLOOKUP(Tableau5[[#This Row],[Numéro]],TableauCadre[],7,0),"")</f>
        <v/>
      </c>
    </row>
    <row r="791" spans="1:24" hidden="1" x14ac:dyDescent="0.25">
      <c r="A791" s="1" t="str">
        <f>IF(double!T788=0,"",double!T788)</f>
        <v>010023 N</v>
      </c>
      <c r="B791" s="1" t="str">
        <f>IF(Tableau5[[#This Row],[Numéro]]="","",double!U788)</f>
        <v>METZ MARCEL</v>
      </c>
      <c r="C791" s="23" t="str">
        <f>double!V788</f>
        <v>01031 – B.C. ERSTEIN</v>
      </c>
      <c r="D791" s="27" t="str">
        <f>IFERROR(VLOOKUP(Tableau5[[#This Row],[Numéro]],TableauLibre[],3,0),"")</f>
        <v>R2</v>
      </c>
      <c r="E791" s="1">
        <f>IFERROR(VLOOKUP(Tableau5[[#This Row],[Numéro]],TableauLibre[],4,0),"")</f>
        <v>1</v>
      </c>
      <c r="F791" s="1">
        <f>IFERROR(VLOOKUP(Tableau5[[#This Row],[Numéro]],TableauLibre[],5,0),"")</f>
        <v>3.09</v>
      </c>
      <c r="G791" s="1">
        <f>IFERROR(VLOOKUP(Tableau5[[#This Row],[Numéro]],TableauLibre[],6,0),"")</f>
        <v>2.4700000000000002</v>
      </c>
      <c r="H791" s="28">
        <f>IFERROR(VLOOKUP(Tableau5[[#This Row],[Numéro]],TableauLibre[],7,0),"")</f>
        <v>2023</v>
      </c>
      <c r="I791" s="27" t="str">
        <f>IFERROR(VLOOKUP(Tableau5[[#This Row],[Numéro]],TableauBande[],3,0),"")</f>
        <v>R1</v>
      </c>
      <c r="J791" s="1">
        <f>IFERROR(VLOOKUP(Tableau5[[#This Row],[Numéro]],TableauBande[],4,0),"")</f>
        <v>1</v>
      </c>
      <c r="K791" s="1">
        <f>IFERROR(VLOOKUP(Tableau5[[#This Row],[Numéro]],TableauBande[],5,0),"")</f>
        <v>1.27</v>
      </c>
      <c r="L791" s="1">
        <f>IFERROR(VLOOKUP(Tableau5[[#This Row],[Numéro]],TableauBande[],6,0),"")</f>
        <v>1.1299999999999999</v>
      </c>
      <c r="M791" s="28">
        <f>IFERROR(VLOOKUP(Tableau5[[#This Row],[Numéro]],TableauBande[],7,0),"")</f>
        <v>2025</v>
      </c>
      <c r="N791" s="1" t="str">
        <f>IFERROR(VLOOKUP(Tableau5[[#This Row],[Numéro]],Tableau3Bandes[],3,0),"")</f>
        <v>N3</v>
      </c>
      <c r="O791" s="1">
        <f>IFERROR(VLOOKUP(Tableau5[[#This Row],[Numéro]],Tableau3Bandes[],4,0),"")</f>
        <v>1</v>
      </c>
      <c r="P791" s="1">
        <f>IFERROR(VLOOKUP(Tableau5[[#This Row],[Numéro]],Tableau3Bandes[],5,0),"")</f>
        <v>0.46300000000000002</v>
      </c>
      <c r="Q791" s="1">
        <f>IFERROR(VLOOKUP(Tableau5[[#This Row],[Numéro]],Tableau3Bandes[],6,0),"")</f>
        <v>0.39800000000000002</v>
      </c>
      <c r="R791" s="1">
        <f>IFERROR(VLOOKUP(Tableau5[[#This Row],[Numéro]],Tableau3Bandes[],7,0),"")</f>
        <v>2013</v>
      </c>
      <c r="S791" s="28" t="str">
        <f>IFERROR(VLOOKUP(Tableau5[[#This Row],[Numéro]],TableauClass2025[],3,0),"")</f>
        <v/>
      </c>
      <c r="T791" s="27" t="str">
        <f>IFERROR(VLOOKUP(Tableau5[[#This Row],[Numéro]],TableauCadre[],3,0),"")</f>
        <v>N3</v>
      </c>
      <c r="U791" s="1">
        <f>IFERROR(VLOOKUP(Tableau5[[#This Row],[Numéro]],TableauCadre[],4,0),"")</f>
        <v>1</v>
      </c>
      <c r="V791" s="1">
        <f>IFERROR(VLOOKUP(Tableau5[[#This Row],[Numéro]],TableauCadre[],5,0),"")</f>
        <v>5.05</v>
      </c>
      <c r="W791" s="1">
        <f>IFERROR(VLOOKUP(Tableau5[[#This Row],[Numéro]],TableauCadre[],6,0),"")</f>
        <v>4.04</v>
      </c>
      <c r="X791" s="28">
        <f>IFERROR(VLOOKUP(Tableau5[[#This Row],[Numéro]],TableauCadre[],7,0),"")</f>
        <v>2012</v>
      </c>
    </row>
    <row r="792" spans="1:24" hidden="1" x14ac:dyDescent="0.25">
      <c r="A792" s="1" t="str">
        <f>IF(double!T789=0,"",double!T789)</f>
        <v>138213 X</v>
      </c>
      <c r="B792" s="1" t="str">
        <f>IF(Tableau5[[#This Row],[Numéro]]="","",double!U789)</f>
        <v>METZGER OLIVIER</v>
      </c>
      <c r="C792" s="23" t="str">
        <f>double!V789</f>
        <v>01004 – B.C. BISCHHEIM</v>
      </c>
      <c r="D792" s="27" t="str">
        <f>IFERROR(VLOOKUP(Tableau5[[#This Row],[Numéro]],TableauLibre[],3,0),"")</f>
        <v>R3</v>
      </c>
      <c r="E792" s="1">
        <f>IFERROR(VLOOKUP(Tableau5[[#This Row],[Numéro]],TableauLibre[],4,0),"")</f>
        <v>1</v>
      </c>
      <c r="F792" s="1">
        <f>IFERROR(VLOOKUP(Tableau5[[#This Row],[Numéro]],TableauLibre[],5,0),"")</f>
        <v>1.8</v>
      </c>
      <c r="G792" s="1">
        <f>IFERROR(VLOOKUP(Tableau5[[#This Row],[Numéro]],TableauLibre[],6,0),"")</f>
        <v>1.44</v>
      </c>
      <c r="H792" s="28">
        <f>IFERROR(VLOOKUP(Tableau5[[#This Row],[Numéro]],TableauLibre[],7,0),"")</f>
        <v>2016</v>
      </c>
      <c r="I792" s="27" t="str">
        <f>IFERROR(VLOOKUP(Tableau5[[#This Row],[Numéro]],TableauBande[],3,0),"")</f>
        <v/>
      </c>
      <c r="J792" s="1" t="str">
        <f>IFERROR(VLOOKUP(Tableau5[[#This Row],[Numéro]],TableauBande[],4,0),"")</f>
        <v/>
      </c>
      <c r="K792" s="1" t="str">
        <f>IFERROR(VLOOKUP(Tableau5[[#This Row],[Numéro]],TableauBande[],5,0),"")</f>
        <v/>
      </c>
      <c r="L792" s="1" t="str">
        <f>IFERROR(VLOOKUP(Tableau5[[#This Row],[Numéro]],TableauBande[],6,0),"")</f>
        <v/>
      </c>
      <c r="M792" s="28" t="str">
        <f>IFERROR(VLOOKUP(Tableau5[[#This Row],[Numéro]],TableauBande[],7,0),"")</f>
        <v/>
      </c>
      <c r="N792" s="1" t="str">
        <f>IFERROR(VLOOKUP(Tableau5[[#This Row],[Numéro]],Tableau3Bandes[],3,0),"")</f>
        <v>R1</v>
      </c>
      <c r="O792" s="1">
        <f>IFERROR(VLOOKUP(Tableau5[[#This Row],[Numéro]],Tableau3Bandes[],4,0),"")</f>
        <v>1</v>
      </c>
      <c r="P792" s="1">
        <f>IFERROR(VLOOKUP(Tableau5[[#This Row],[Numéro]],Tableau3Bandes[],5,0),"")</f>
        <v>0.27600000000000002</v>
      </c>
      <c r="Q792" s="1">
        <f>IFERROR(VLOOKUP(Tableau5[[#This Row],[Numéro]],Tableau3Bandes[],6,0),"")</f>
        <v>0.23699999999999999</v>
      </c>
      <c r="R792" s="1">
        <f>IFERROR(VLOOKUP(Tableau5[[#This Row],[Numéro]],Tableau3Bandes[],7,0),"")</f>
        <v>2014</v>
      </c>
      <c r="S792" s="28" t="str">
        <f>IFERROR(VLOOKUP(Tableau5[[#This Row],[Numéro]],TableauClass2025[],3,0),"")</f>
        <v/>
      </c>
      <c r="T792" s="27" t="str">
        <f>IFERROR(VLOOKUP(Tableau5[[#This Row],[Numéro]],TableauCadre[],3,0),"")</f>
        <v/>
      </c>
      <c r="U792" s="1" t="str">
        <f>IFERROR(VLOOKUP(Tableau5[[#This Row],[Numéro]],TableauCadre[],4,0),"")</f>
        <v/>
      </c>
      <c r="V792" s="1" t="str">
        <f>IFERROR(VLOOKUP(Tableau5[[#This Row],[Numéro]],TableauCadre[],5,0),"")</f>
        <v/>
      </c>
      <c r="W792" s="1" t="str">
        <f>IFERROR(VLOOKUP(Tableau5[[#This Row],[Numéro]],TableauCadre[],6,0),"")</f>
        <v/>
      </c>
      <c r="X792" s="28" t="str">
        <f>IFERROR(VLOOKUP(Tableau5[[#This Row],[Numéro]],TableauCadre[],7,0),"")</f>
        <v/>
      </c>
    </row>
    <row r="793" spans="1:24" hidden="1" x14ac:dyDescent="0.25">
      <c r="A793" s="1" t="str">
        <f>IF(double!T790=0,"",double!T790)</f>
        <v>014986 K</v>
      </c>
      <c r="B793" s="1" t="str">
        <f>IF(Tableau5[[#This Row],[Numéro]]="","",double!U790)</f>
        <v>MEUNIER GILLES</v>
      </c>
      <c r="C793" s="23" t="str">
        <f>double!V790</f>
        <v>11053 – BILLARD CLUB LINEEN</v>
      </c>
      <c r="D793" s="27" t="str">
        <f>IFERROR(VLOOKUP(Tableau5[[#This Row],[Numéro]],TableauLibre[],3,0),"")</f>
        <v>R2</v>
      </c>
      <c r="E793" s="1">
        <f>IFERROR(VLOOKUP(Tableau5[[#This Row],[Numéro]],TableauLibre[],4,0),"")</f>
        <v>1</v>
      </c>
      <c r="F793" s="1">
        <f>IFERROR(VLOOKUP(Tableau5[[#This Row],[Numéro]],TableauLibre[],5,0),"")</f>
        <v>2.5299999999999998</v>
      </c>
      <c r="G793" s="1">
        <f>IFERROR(VLOOKUP(Tableau5[[#This Row],[Numéro]],TableauLibre[],6,0),"")</f>
        <v>2.02</v>
      </c>
      <c r="H793" s="28">
        <f>IFERROR(VLOOKUP(Tableau5[[#This Row],[Numéro]],TableauLibre[],7,0),"")</f>
        <v>2021</v>
      </c>
      <c r="I793" s="27" t="str">
        <f>IFERROR(VLOOKUP(Tableau5[[#This Row],[Numéro]],TableauBande[],3,0),"")</f>
        <v>R1</v>
      </c>
      <c r="J793" s="1">
        <f>IFERROR(VLOOKUP(Tableau5[[#This Row],[Numéro]],TableauBande[],4,0),"")</f>
        <v>1</v>
      </c>
      <c r="K793" s="1">
        <f>IFERROR(VLOOKUP(Tableau5[[#This Row],[Numéro]],TableauBande[],5,0),"")</f>
        <v>1.41</v>
      </c>
      <c r="L793" s="1">
        <f>IFERROR(VLOOKUP(Tableau5[[#This Row],[Numéro]],TableauBande[],6,0),"")</f>
        <v>1.26</v>
      </c>
      <c r="M793" s="28">
        <f>IFERROR(VLOOKUP(Tableau5[[#This Row],[Numéro]],TableauBande[],7,0),"")</f>
        <v>2020</v>
      </c>
      <c r="N793" s="1" t="str">
        <f>IFERROR(VLOOKUP(Tableau5[[#This Row],[Numéro]],Tableau3Bandes[],3,0),"")</f>
        <v xml:space="preserve">R1 </v>
      </c>
      <c r="O793" s="1">
        <f>IFERROR(VLOOKUP(Tableau5[[#This Row],[Numéro]],Tableau3Bandes[],4,0),"")</f>
        <v>1</v>
      </c>
      <c r="P793" s="1">
        <f>IFERROR(VLOOKUP(Tableau5[[#This Row],[Numéro]],Tableau3Bandes[],5,0),"")</f>
        <v>0.27300000000000002</v>
      </c>
      <c r="Q793" s="1">
        <f>IFERROR(VLOOKUP(Tableau5[[#This Row],[Numéro]],Tableau3Bandes[],6,0),"")</f>
        <v>0.23499999999999999</v>
      </c>
      <c r="R793" s="1">
        <f>IFERROR(VLOOKUP(Tableau5[[#This Row],[Numéro]],Tableau3Bandes[],7,0),"")</f>
        <v>2018</v>
      </c>
      <c r="S793" s="28" t="str">
        <f>IFERROR(VLOOKUP(Tableau5[[#This Row],[Numéro]],TableauClass2025[],3,0),"")</f>
        <v/>
      </c>
      <c r="T793" s="27" t="str">
        <f>IFERROR(VLOOKUP(Tableau5[[#This Row],[Numéro]],TableauCadre[],3,0),"")</f>
        <v/>
      </c>
      <c r="U793" s="1" t="str">
        <f>IFERROR(VLOOKUP(Tableau5[[#This Row],[Numéro]],TableauCadre[],4,0),"")</f>
        <v/>
      </c>
      <c r="V793" s="1" t="str">
        <f>IFERROR(VLOOKUP(Tableau5[[#This Row],[Numéro]],TableauCadre[],5,0),"")</f>
        <v/>
      </c>
      <c r="W793" s="1" t="str">
        <f>IFERROR(VLOOKUP(Tableau5[[#This Row],[Numéro]],TableauCadre[],6,0),"")</f>
        <v/>
      </c>
      <c r="X793" s="28" t="str">
        <f>IFERROR(VLOOKUP(Tableau5[[#This Row],[Numéro]],TableauCadre[],7,0),"")</f>
        <v/>
      </c>
    </row>
    <row r="794" spans="1:24" hidden="1" x14ac:dyDescent="0.25">
      <c r="A794" s="1" t="str">
        <f>IF(double!T791=0,"",double!T791)</f>
        <v>010163 X</v>
      </c>
      <c r="B794" s="1" t="str">
        <f>IF(Tableau5[[#This Row],[Numéro]]="","",double!U791)</f>
        <v>MEYER ALAIN</v>
      </c>
      <c r="C794" s="23" t="str">
        <f>double!V791</f>
        <v>01004 – B.C. BISCHHEIM</v>
      </c>
      <c r="D794" s="27" t="str">
        <f>IFERROR(VLOOKUP(Tableau5[[#This Row],[Numéro]],TableauLibre[],3,0),"")</f>
        <v>R1</v>
      </c>
      <c r="E794" s="1">
        <f>IFERROR(VLOOKUP(Tableau5[[#This Row],[Numéro]],TableauLibre[],4,0),"")</f>
        <v>1</v>
      </c>
      <c r="F794" s="1">
        <f>IFERROR(VLOOKUP(Tableau5[[#This Row],[Numéro]],TableauLibre[],5,0),"")</f>
        <v>4.29</v>
      </c>
      <c r="G794" s="1">
        <f>IFERROR(VLOOKUP(Tableau5[[#This Row],[Numéro]],TableauLibre[],6,0),"")</f>
        <v>3.43</v>
      </c>
      <c r="H794" s="28">
        <f>IFERROR(VLOOKUP(Tableau5[[#This Row],[Numéro]],TableauLibre[],7,0),"")</f>
        <v>2020</v>
      </c>
      <c r="I794" s="27" t="str">
        <f>IFERROR(VLOOKUP(Tableau5[[#This Row],[Numéro]],TableauBande[],3,0),"")</f>
        <v>N3</v>
      </c>
      <c r="J794" s="1">
        <f>IFERROR(VLOOKUP(Tableau5[[#This Row],[Numéro]],TableauBande[],4,0),"")</f>
        <v>1</v>
      </c>
      <c r="K794" s="1">
        <f>IFERROR(VLOOKUP(Tableau5[[#This Row],[Numéro]],TableauBande[],5,0),"")</f>
        <v>2</v>
      </c>
      <c r="L794" s="1">
        <f>IFERROR(VLOOKUP(Tableau5[[#This Row],[Numéro]],TableauBande[],6,0),"")</f>
        <v>1.78</v>
      </c>
      <c r="M794" s="28">
        <f>IFERROR(VLOOKUP(Tableau5[[#This Row],[Numéro]],TableauBande[],7,0),"")</f>
        <v>2023</v>
      </c>
      <c r="N794" s="1" t="str">
        <f>IFERROR(VLOOKUP(Tableau5[[#This Row],[Numéro]],Tableau3Bandes[],3,0),"")</f>
        <v>N2</v>
      </c>
      <c r="O794" s="1">
        <f>IFERROR(VLOOKUP(Tableau5[[#This Row],[Numéro]],Tableau3Bandes[],4,0),"")</f>
        <v>1</v>
      </c>
      <c r="P794" s="1" t="str">
        <f>IFERROR(VLOOKUP(Tableau5[[#This Row],[Numéro]],Tableau3Bandes[],5,0),"")</f>
        <v>—</v>
      </c>
      <c r="Q794" s="1">
        <f>IFERROR(VLOOKUP(Tableau5[[#This Row],[Numéro]],Tableau3Bandes[],6,0),"")</f>
        <v>0.53300000000000003</v>
      </c>
      <c r="R794" s="1">
        <f>IFERROR(VLOOKUP(Tableau5[[#This Row],[Numéro]],Tableau3Bandes[],7,0),"")</f>
        <v>2023</v>
      </c>
      <c r="S794" s="28" t="str">
        <f>IFERROR(VLOOKUP(Tableau5[[#This Row],[Numéro]],TableauClass2025[],3,0),"")</f>
        <v/>
      </c>
      <c r="T794" s="27" t="str">
        <f>IFERROR(VLOOKUP(Tableau5[[#This Row],[Numéro]],TableauCadre[],3,0),"")</f>
        <v>R1</v>
      </c>
      <c r="U794" s="1">
        <f>IFERROR(VLOOKUP(Tableau5[[#This Row],[Numéro]],TableauCadre[],4,0),"")</f>
        <v>1</v>
      </c>
      <c r="V794" s="1">
        <f>IFERROR(VLOOKUP(Tableau5[[#This Row],[Numéro]],TableauCadre[],5,0),"")</f>
        <v>3.36</v>
      </c>
      <c r="W794" s="1">
        <f>IFERROR(VLOOKUP(Tableau5[[#This Row],[Numéro]],TableauCadre[],6,0),"")</f>
        <v>2.68</v>
      </c>
      <c r="X794" s="28">
        <f>IFERROR(VLOOKUP(Tableau5[[#This Row],[Numéro]],TableauCadre[],7,0),"")</f>
        <v>2015</v>
      </c>
    </row>
    <row r="795" spans="1:24" hidden="1" x14ac:dyDescent="0.25">
      <c r="A795" s="1" t="str">
        <f>IF(double!T792=0,"",double!T792)</f>
        <v>133874 A</v>
      </c>
      <c r="B795" s="1" t="str">
        <f>IF(Tableau5[[#This Row],[Numéro]]="","",double!U792)</f>
        <v>MEYER ANDRE</v>
      </c>
      <c r="C795" s="23" t="str">
        <f>double!V792</f>
        <v>01010 – B.C. LINGOLSHEIM</v>
      </c>
      <c r="D795" s="27" t="str">
        <f>IFERROR(VLOOKUP(Tableau5[[#This Row],[Numéro]],TableauLibre[],3,0),"")</f>
        <v xml:space="preserve">N2 </v>
      </c>
      <c r="E795" s="1">
        <f>IFERROR(VLOOKUP(Tableau5[[#This Row],[Numéro]],TableauLibre[],4,0),"")</f>
        <v>1</v>
      </c>
      <c r="F795" s="1" t="str">
        <f>IFERROR(VLOOKUP(Tableau5[[#This Row],[Numéro]],TableauLibre[],5,0),"")</f>
        <v>—</v>
      </c>
      <c r="G795" s="1">
        <f>IFERROR(VLOOKUP(Tableau5[[#This Row],[Numéro]],TableauLibre[],6,0),"")</f>
        <v>7.51</v>
      </c>
      <c r="H795" s="28">
        <f>IFERROR(VLOOKUP(Tableau5[[#This Row],[Numéro]],TableauLibre[],7,0),"")</f>
        <v>2023</v>
      </c>
      <c r="I795" s="27" t="str">
        <f>IFERROR(VLOOKUP(Tableau5[[#This Row],[Numéro]],TableauBande[],3,0),"")</f>
        <v/>
      </c>
      <c r="J795" s="1" t="str">
        <f>IFERROR(VLOOKUP(Tableau5[[#This Row],[Numéro]],TableauBande[],4,0),"")</f>
        <v/>
      </c>
      <c r="K795" s="1" t="str">
        <f>IFERROR(VLOOKUP(Tableau5[[#This Row],[Numéro]],TableauBande[],5,0),"")</f>
        <v/>
      </c>
      <c r="L795" s="1" t="str">
        <f>IFERROR(VLOOKUP(Tableau5[[#This Row],[Numéro]],TableauBande[],6,0),"")</f>
        <v/>
      </c>
      <c r="M795" s="28" t="str">
        <f>IFERROR(VLOOKUP(Tableau5[[#This Row],[Numéro]],TableauBande[],7,0),"")</f>
        <v/>
      </c>
      <c r="N795" s="1" t="str">
        <f>IFERROR(VLOOKUP(Tableau5[[#This Row],[Numéro]],Tableau3Bandes[],3,0),"")</f>
        <v>N2</v>
      </c>
      <c r="O795" s="1">
        <f>IFERROR(VLOOKUP(Tableau5[[#This Row],[Numéro]],Tableau3Bandes[],4,0),"")</f>
        <v>1</v>
      </c>
      <c r="P795" s="1" t="str">
        <f>IFERROR(VLOOKUP(Tableau5[[#This Row],[Numéro]],Tableau3Bandes[],5,0),"")</f>
        <v>—</v>
      </c>
      <c r="Q795" s="1">
        <f>IFERROR(VLOOKUP(Tableau5[[#This Row],[Numéro]],Tableau3Bandes[],6,0),"")</f>
        <v>0.55200000000000005</v>
      </c>
      <c r="R795" s="1">
        <f>IFERROR(VLOOKUP(Tableau5[[#This Row],[Numéro]],Tableau3Bandes[],7,0),"")</f>
        <v>2022</v>
      </c>
      <c r="S795" s="28" t="str">
        <f>IFERROR(VLOOKUP(Tableau5[[#This Row],[Numéro]],TableauClass2025[],3,0),"")</f>
        <v/>
      </c>
      <c r="T795" s="27" t="str">
        <f>IFERROR(VLOOKUP(Tableau5[[#This Row],[Numéro]],TableauCadre[],3,0),"")</f>
        <v>N2</v>
      </c>
      <c r="U795" s="1">
        <f>IFERROR(VLOOKUP(Tableau5[[#This Row],[Numéro]],TableauCadre[],4,0),"")</f>
        <v>1</v>
      </c>
      <c r="V795" s="1" t="str">
        <f>IFERROR(VLOOKUP(Tableau5[[#This Row],[Numéro]],TableauCadre[],5,0),"")</f>
        <v>—</v>
      </c>
      <c r="W795" s="1">
        <f>IFERROR(VLOOKUP(Tableau5[[#This Row],[Numéro]],TableauCadre[],6,0),"")</f>
        <v>6.13</v>
      </c>
      <c r="X795" s="28">
        <f>IFERROR(VLOOKUP(Tableau5[[#This Row],[Numéro]],TableauCadre[],7,0),"")</f>
        <v>2020</v>
      </c>
    </row>
    <row r="796" spans="1:24" hidden="1" x14ac:dyDescent="0.25">
      <c r="A796" s="1" t="str">
        <f>IF(double!T793=0,"",double!T793)</f>
        <v>015536 O</v>
      </c>
      <c r="B796" s="1" t="str">
        <f>IF(Tableau5[[#This Row],[Numéro]]="","",double!U793)</f>
        <v>MEYER NICOLAS</v>
      </c>
      <c r="C796" s="23" t="str">
        <f>double!V793</f>
        <v>11110 – ANGUS BILLARD CLUB</v>
      </c>
      <c r="D796" s="27" t="str">
        <f>IFERROR(VLOOKUP(Tableau5[[#This Row],[Numéro]],TableauLibre[],3,0),"")</f>
        <v>R3</v>
      </c>
      <c r="E796" s="1">
        <f>IFERROR(VLOOKUP(Tableau5[[#This Row],[Numéro]],TableauLibre[],4,0),"")</f>
        <v>1</v>
      </c>
      <c r="F796" s="1">
        <f>IFERROR(VLOOKUP(Tableau5[[#This Row],[Numéro]],TableauLibre[],5,0),"")</f>
        <v>2</v>
      </c>
      <c r="G796" s="1">
        <f>IFERROR(VLOOKUP(Tableau5[[#This Row],[Numéro]],TableauLibre[],6,0),"")</f>
        <v>1.6</v>
      </c>
      <c r="H796" s="28">
        <f>IFERROR(VLOOKUP(Tableau5[[#This Row],[Numéro]],TableauLibre[],7,0),"")</f>
        <v>2017</v>
      </c>
      <c r="I796" s="27" t="str">
        <f>IFERROR(VLOOKUP(Tableau5[[#This Row],[Numéro]],TableauBande[],3,0),"")</f>
        <v/>
      </c>
      <c r="J796" s="1" t="str">
        <f>IFERROR(VLOOKUP(Tableau5[[#This Row],[Numéro]],TableauBande[],4,0),"")</f>
        <v/>
      </c>
      <c r="K796" s="1" t="str">
        <f>IFERROR(VLOOKUP(Tableau5[[#This Row],[Numéro]],TableauBande[],5,0),"")</f>
        <v/>
      </c>
      <c r="L796" s="1" t="str">
        <f>IFERROR(VLOOKUP(Tableau5[[#This Row],[Numéro]],TableauBande[],6,0),"")</f>
        <v/>
      </c>
      <c r="M796" s="28" t="str">
        <f>IFERROR(VLOOKUP(Tableau5[[#This Row],[Numéro]],TableauBande[],7,0),"")</f>
        <v/>
      </c>
      <c r="N796" s="1" t="str">
        <f>IFERROR(VLOOKUP(Tableau5[[#This Row],[Numéro]],Tableau3Bandes[],3,0),"")</f>
        <v xml:space="preserve">R2 </v>
      </c>
      <c r="O796" s="1">
        <f>IFERROR(VLOOKUP(Tableau5[[#This Row],[Numéro]],Tableau3Bandes[],4,0),"")</f>
        <v>1</v>
      </c>
      <c r="P796" s="1">
        <f>IFERROR(VLOOKUP(Tableau5[[#This Row],[Numéro]],Tableau3Bandes[],5,0),"")</f>
        <v>0.24099999999999999</v>
      </c>
      <c r="Q796" s="1">
        <f>IFERROR(VLOOKUP(Tableau5[[#This Row],[Numéro]],Tableau3Bandes[],6,0),"")</f>
        <v>0.20699999999999999</v>
      </c>
      <c r="R796" s="1">
        <f>IFERROR(VLOOKUP(Tableau5[[#This Row],[Numéro]],Tableau3Bandes[],7,0),"")</f>
        <v>2024</v>
      </c>
      <c r="S796" s="28" t="str">
        <f>IFERROR(VLOOKUP(Tableau5[[#This Row],[Numéro]],TableauClass2025[],3,0),"")</f>
        <v/>
      </c>
      <c r="T796" s="27" t="str">
        <f>IFERROR(VLOOKUP(Tableau5[[#This Row],[Numéro]],TableauCadre[],3,0),"")</f>
        <v/>
      </c>
      <c r="U796" s="1" t="str">
        <f>IFERROR(VLOOKUP(Tableau5[[#This Row],[Numéro]],TableauCadre[],4,0),"")</f>
        <v/>
      </c>
      <c r="V796" s="1" t="str">
        <f>IFERROR(VLOOKUP(Tableau5[[#This Row],[Numéro]],TableauCadre[],5,0),"")</f>
        <v/>
      </c>
      <c r="W796" s="1" t="str">
        <f>IFERROR(VLOOKUP(Tableau5[[#This Row],[Numéro]],TableauCadre[],6,0),"")</f>
        <v/>
      </c>
      <c r="X796" s="28" t="str">
        <f>IFERROR(VLOOKUP(Tableau5[[#This Row],[Numéro]],TableauCadre[],7,0),"")</f>
        <v/>
      </c>
    </row>
    <row r="797" spans="1:24" hidden="1" x14ac:dyDescent="0.25">
      <c r="A797" s="1" t="str">
        <f>IF(double!T794=0,"",double!T794)</f>
        <v>146093 Z</v>
      </c>
      <c r="B797" s="1" t="str">
        <f>IF(Tableau5[[#This Row],[Numéro]]="","",double!U794)</f>
        <v>MIASIK GAUTHIER</v>
      </c>
      <c r="C797" s="23" t="str">
        <f>double!V794</f>
        <v>11029 – BILLARD CLUB MUSSIPONTAIN</v>
      </c>
      <c r="D797" s="27" t="str">
        <f>IFERROR(VLOOKUP(Tableau5[[#This Row],[Numéro]],TableauLibre[],3,0),"")</f>
        <v>N1</v>
      </c>
      <c r="E797" s="1">
        <f>IFERROR(VLOOKUP(Tableau5[[#This Row],[Numéro]],TableauLibre[],4,0),"")</f>
        <v>1</v>
      </c>
      <c r="F797" s="1" t="str">
        <f>IFERROR(VLOOKUP(Tableau5[[#This Row],[Numéro]],TableauLibre[],5,0),"")</f>
        <v>—</v>
      </c>
      <c r="G797" s="1">
        <f>IFERROR(VLOOKUP(Tableau5[[#This Row],[Numéro]],TableauLibre[],6,0),"")</f>
        <v>23.17</v>
      </c>
      <c r="H797" s="28">
        <f>IFERROR(VLOOKUP(Tableau5[[#This Row],[Numéro]],TableauLibre[],7,0),"")</f>
        <v>2025</v>
      </c>
      <c r="I797" s="27" t="str">
        <f>IFERROR(VLOOKUP(Tableau5[[#This Row],[Numéro]],TableauBande[],3,0),"")</f>
        <v/>
      </c>
      <c r="J797" s="1" t="str">
        <f>IFERROR(VLOOKUP(Tableau5[[#This Row],[Numéro]],TableauBande[],4,0),"")</f>
        <v/>
      </c>
      <c r="K797" s="1" t="str">
        <f>IFERROR(VLOOKUP(Tableau5[[#This Row],[Numéro]],TableauBande[],5,0),"")</f>
        <v/>
      </c>
      <c r="L797" s="1" t="str">
        <f>IFERROR(VLOOKUP(Tableau5[[#This Row],[Numéro]],TableauBande[],6,0),"")</f>
        <v/>
      </c>
      <c r="M797" s="28" t="str">
        <f>IFERROR(VLOOKUP(Tableau5[[#This Row],[Numéro]],TableauBande[],7,0),"")</f>
        <v/>
      </c>
      <c r="N797" s="1" t="str">
        <f>IFERROR(VLOOKUP(Tableau5[[#This Row],[Numéro]],Tableau3Bandes[],3,0),"")</f>
        <v xml:space="preserve">R1 </v>
      </c>
      <c r="O797" s="1">
        <f>IFERROR(VLOOKUP(Tableau5[[#This Row],[Numéro]],Tableau3Bandes[],4,0),"")</f>
        <v>1</v>
      </c>
      <c r="P797" s="1">
        <f>IFERROR(VLOOKUP(Tableau5[[#This Row],[Numéro]],Tableau3Bandes[],5,0),"")</f>
        <v>0.38900000000000001</v>
      </c>
      <c r="Q797" s="1">
        <f>IFERROR(VLOOKUP(Tableau5[[#This Row],[Numéro]],Tableau3Bandes[],6,0),"")</f>
        <v>0.33400000000000002</v>
      </c>
      <c r="R797" s="1">
        <f>IFERROR(VLOOKUP(Tableau5[[#This Row],[Numéro]],Tableau3Bandes[],7,0),"")</f>
        <v>2019</v>
      </c>
      <c r="S797" s="28" t="str">
        <f>IFERROR(VLOOKUP(Tableau5[[#This Row],[Numéro]],TableauClass2025[],3,0),"")</f>
        <v/>
      </c>
      <c r="T797" s="27" t="str">
        <f>IFERROR(VLOOKUP(Tableau5[[#This Row],[Numéro]],TableauCadre[],3,0),"")</f>
        <v>N2</v>
      </c>
      <c r="U797" s="1">
        <f>IFERROR(VLOOKUP(Tableau5[[#This Row],[Numéro]],TableauCadre[],4,0),"")</f>
        <v>1</v>
      </c>
      <c r="V797" s="1" t="str">
        <f>IFERROR(VLOOKUP(Tableau5[[#This Row],[Numéro]],TableauCadre[],5,0),"")</f>
        <v>—</v>
      </c>
      <c r="W797" s="1">
        <f>IFERROR(VLOOKUP(Tableau5[[#This Row],[Numéro]],TableauCadre[],6,0),"")</f>
        <v>8.5</v>
      </c>
      <c r="X797" s="28">
        <f>IFERROR(VLOOKUP(Tableau5[[#This Row],[Numéro]],TableauCadre[],7,0),"")</f>
        <v>2025</v>
      </c>
    </row>
    <row r="798" spans="1:24" hidden="1" x14ac:dyDescent="0.25">
      <c r="A798" s="1" t="str">
        <f>IF(double!T795=0,"",double!T795)</f>
        <v>107101 H</v>
      </c>
      <c r="B798" s="1" t="str">
        <f>IF(Tableau5[[#This Row],[Numéro]]="","",double!U795)</f>
        <v>MIASIK JEAN FRANCOIS</v>
      </c>
      <c r="C798" s="23" t="str">
        <f>double!V795</f>
        <v>11029 – BILLARD CLUB MUSSIPONTAIN</v>
      </c>
      <c r="D798" s="27" t="str">
        <f>IFERROR(VLOOKUP(Tableau5[[#This Row],[Numéro]],TableauLibre[],3,0),"")</f>
        <v xml:space="preserve">N2 </v>
      </c>
      <c r="E798" s="1">
        <f>IFERROR(VLOOKUP(Tableau5[[#This Row],[Numéro]],TableauLibre[],4,0),"")</f>
        <v>1</v>
      </c>
      <c r="F798" s="1" t="str">
        <f>IFERROR(VLOOKUP(Tableau5[[#This Row],[Numéro]],TableauLibre[],5,0),"")</f>
        <v>—</v>
      </c>
      <c r="G798" s="1">
        <f>IFERROR(VLOOKUP(Tableau5[[#This Row],[Numéro]],TableauLibre[],6,0),"")</f>
        <v>10.01</v>
      </c>
      <c r="H798" s="28">
        <f>IFERROR(VLOOKUP(Tableau5[[#This Row],[Numéro]],TableauLibre[],7,0),"")</f>
        <v>2024</v>
      </c>
      <c r="I798" s="27" t="str">
        <f>IFERROR(VLOOKUP(Tableau5[[#This Row],[Numéro]],TableauBande[],3,0),"")</f>
        <v xml:space="preserve">N2 </v>
      </c>
      <c r="J798" s="1">
        <f>IFERROR(VLOOKUP(Tableau5[[#This Row],[Numéro]],TableauBande[],4,0),"")</f>
        <v>1</v>
      </c>
      <c r="K798" s="1" t="str">
        <f>IFERROR(VLOOKUP(Tableau5[[#This Row],[Numéro]],TableauBande[],5,0),"")</f>
        <v>—</v>
      </c>
      <c r="L798" s="1">
        <f>IFERROR(VLOOKUP(Tableau5[[#This Row],[Numéro]],TableauBande[],6,0),"")</f>
        <v>2.1</v>
      </c>
      <c r="M798" s="28">
        <f>IFERROR(VLOOKUP(Tableau5[[#This Row],[Numéro]],TableauBande[],7,0),"")</f>
        <v>2025</v>
      </c>
      <c r="N798" s="1" t="str">
        <f>IFERROR(VLOOKUP(Tableau5[[#This Row],[Numéro]],Tableau3Bandes[],3,0),"")</f>
        <v>N3</v>
      </c>
      <c r="O798" s="1">
        <f>IFERROR(VLOOKUP(Tableau5[[#This Row],[Numéro]],Tableau3Bandes[],4,0),"")</f>
        <v>1</v>
      </c>
      <c r="P798" s="1">
        <f>IFERROR(VLOOKUP(Tableau5[[#This Row],[Numéro]],Tableau3Bandes[],5,0),"")</f>
        <v>0.41399999999999998</v>
      </c>
      <c r="Q798" s="1">
        <f>IFERROR(VLOOKUP(Tableau5[[#This Row],[Numéro]],Tableau3Bandes[],6,0),"")</f>
        <v>0.35599999999999998</v>
      </c>
      <c r="R798" s="1">
        <f>IFERROR(VLOOKUP(Tableau5[[#This Row],[Numéro]],Tableau3Bandes[],7,0),"")</f>
        <v>2025</v>
      </c>
      <c r="S798" s="28">
        <f>IFERROR(VLOOKUP(Tableau5[[#This Row],[Numéro]],TableauClass2025[],3,0),"")</f>
        <v>409</v>
      </c>
      <c r="T798" s="27" t="str">
        <f>IFERROR(VLOOKUP(Tableau5[[#This Row],[Numéro]],TableauCadre[],3,0),"")</f>
        <v>N2</v>
      </c>
      <c r="U798" s="1">
        <f>IFERROR(VLOOKUP(Tableau5[[#This Row],[Numéro]],TableauCadre[],4,0),"")</f>
        <v>1</v>
      </c>
      <c r="V798" s="1" t="str">
        <f>IFERROR(VLOOKUP(Tableau5[[#This Row],[Numéro]],TableauCadre[],5,0),"")</f>
        <v>—</v>
      </c>
      <c r="W798" s="1">
        <f>IFERROR(VLOOKUP(Tableau5[[#This Row],[Numéro]],TableauCadre[],6,0),"")</f>
        <v>6.36</v>
      </c>
      <c r="X798" s="28">
        <f>IFERROR(VLOOKUP(Tableau5[[#This Row],[Numéro]],TableauCadre[],7,0),"")</f>
        <v>2025</v>
      </c>
    </row>
    <row r="799" spans="1:24" hidden="1" x14ac:dyDescent="0.25">
      <c r="A799" s="1" t="str">
        <f>IF(double!T796=0,"",double!T796)</f>
        <v>139938 G</v>
      </c>
      <c r="B799" s="1" t="str">
        <f>IF(Tableau5[[#This Row],[Numéro]]="","",double!U796)</f>
        <v>MICHAUX CHRISTOPHE</v>
      </c>
      <c r="C799" s="23" t="str">
        <f>double!V796</f>
        <v>01044 – F.C. MULHOUSE</v>
      </c>
      <c r="D799" s="27" t="str">
        <f>IFERROR(VLOOKUP(Tableau5[[#This Row],[Numéro]],TableauLibre[],3,0),"")</f>
        <v>R4</v>
      </c>
      <c r="E799" s="1">
        <f>IFERROR(VLOOKUP(Tableau5[[#This Row],[Numéro]],TableauLibre[],4,0),"")</f>
        <v>1</v>
      </c>
      <c r="F799" s="1">
        <f>IFERROR(VLOOKUP(Tableau5[[#This Row],[Numéro]],TableauLibre[],5,0),"")</f>
        <v>1.19</v>
      </c>
      <c r="G799" s="1">
        <f>IFERROR(VLOOKUP(Tableau5[[#This Row],[Numéro]],TableauLibre[],6,0),"")</f>
        <v>0.95</v>
      </c>
      <c r="H799" s="28">
        <f>IFERROR(VLOOKUP(Tableau5[[#This Row],[Numéro]],TableauLibre[],7,0),"")</f>
        <v>2010</v>
      </c>
      <c r="I799" s="27" t="str">
        <f>IFERROR(VLOOKUP(Tableau5[[#This Row],[Numéro]],TableauBande[],3,0),"")</f>
        <v/>
      </c>
      <c r="J799" s="1" t="str">
        <f>IFERROR(VLOOKUP(Tableau5[[#This Row],[Numéro]],TableauBande[],4,0),"")</f>
        <v/>
      </c>
      <c r="K799" s="1" t="str">
        <f>IFERROR(VLOOKUP(Tableau5[[#This Row],[Numéro]],TableauBande[],5,0),"")</f>
        <v/>
      </c>
      <c r="L799" s="1" t="str">
        <f>IFERROR(VLOOKUP(Tableau5[[#This Row],[Numéro]],TableauBande[],6,0),"")</f>
        <v/>
      </c>
      <c r="M799" s="28" t="str">
        <f>IFERROR(VLOOKUP(Tableau5[[#This Row],[Numéro]],TableauBande[],7,0),"")</f>
        <v/>
      </c>
      <c r="N799" s="1" t="str">
        <f>IFERROR(VLOOKUP(Tableau5[[#This Row],[Numéro]],Tableau3Bandes[],3,0),"")</f>
        <v/>
      </c>
      <c r="O799" s="1" t="str">
        <f>IFERROR(VLOOKUP(Tableau5[[#This Row],[Numéro]],Tableau3Bandes[],4,0),"")</f>
        <v/>
      </c>
      <c r="P799" s="1" t="str">
        <f>IFERROR(VLOOKUP(Tableau5[[#This Row],[Numéro]],Tableau3Bandes[],5,0),"")</f>
        <v/>
      </c>
      <c r="Q799" s="1" t="str">
        <f>IFERROR(VLOOKUP(Tableau5[[#This Row],[Numéro]],Tableau3Bandes[],6,0),"")</f>
        <v/>
      </c>
      <c r="R799" s="1" t="str">
        <f>IFERROR(VLOOKUP(Tableau5[[#This Row],[Numéro]],Tableau3Bandes[],7,0),"")</f>
        <v/>
      </c>
      <c r="S799" s="28" t="str">
        <f>IFERROR(VLOOKUP(Tableau5[[#This Row],[Numéro]],TableauClass2025[],3,0),"")</f>
        <v/>
      </c>
      <c r="T799" s="27" t="str">
        <f>IFERROR(VLOOKUP(Tableau5[[#This Row],[Numéro]],TableauCadre[],3,0),"")</f>
        <v/>
      </c>
      <c r="U799" s="1" t="str">
        <f>IFERROR(VLOOKUP(Tableau5[[#This Row],[Numéro]],TableauCadre[],4,0),"")</f>
        <v/>
      </c>
      <c r="V799" s="1" t="str">
        <f>IFERROR(VLOOKUP(Tableau5[[#This Row],[Numéro]],TableauCadre[],5,0),"")</f>
        <v/>
      </c>
      <c r="W799" s="1" t="str">
        <f>IFERROR(VLOOKUP(Tableau5[[#This Row],[Numéro]],TableauCadre[],6,0),"")</f>
        <v/>
      </c>
      <c r="X799" s="28" t="str">
        <f>IFERROR(VLOOKUP(Tableau5[[#This Row],[Numéro]],TableauCadre[],7,0),"")</f>
        <v/>
      </c>
    </row>
    <row r="800" spans="1:24" hidden="1" x14ac:dyDescent="0.25">
      <c r="A800" s="1" t="str">
        <f>IF(double!T797=0,"",double!T797)</f>
        <v>150754 N</v>
      </c>
      <c r="B800" s="1" t="str">
        <f>IF(Tableau5[[#This Row],[Numéro]]="","",double!U797)</f>
        <v>MICHEL EVA</v>
      </c>
      <c r="C800" s="23" t="str">
        <f>double!V797</f>
        <v>11078 – BILLARD CLUB DE BRIEY</v>
      </c>
      <c r="D800" s="27" t="str">
        <f>IFERROR(VLOOKUP(Tableau5[[#This Row],[Numéro]],TableauLibre[],3,0),"")</f>
        <v>R4</v>
      </c>
      <c r="E800" s="1">
        <f>IFERROR(VLOOKUP(Tableau5[[#This Row],[Numéro]],TableauLibre[],4,0),"")</f>
        <v>1</v>
      </c>
      <c r="F800" s="1">
        <f>IFERROR(VLOOKUP(Tableau5[[#This Row],[Numéro]],TableauLibre[],5,0),"")</f>
        <v>0.69</v>
      </c>
      <c r="G800" s="1">
        <f>IFERROR(VLOOKUP(Tableau5[[#This Row],[Numéro]],TableauLibre[],6,0),"")</f>
        <v>0.55000000000000004</v>
      </c>
      <c r="H800" s="28">
        <f>IFERROR(VLOOKUP(Tableau5[[#This Row],[Numéro]],TableauLibre[],7,0),"")</f>
        <v>2018</v>
      </c>
      <c r="I800" s="27" t="str">
        <f>IFERROR(VLOOKUP(Tableau5[[#This Row],[Numéro]],TableauBande[],3,0),"")</f>
        <v/>
      </c>
      <c r="J800" s="1" t="str">
        <f>IFERROR(VLOOKUP(Tableau5[[#This Row],[Numéro]],TableauBande[],4,0),"")</f>
        <v/>
      </c>
      <c r="K800" s="1" t="str">
        <f>IFERROR(VLOOKUP(Tableau5[[#This Row],[Numéro]],TableauBande[],5,0),"")</f>
        <v/>
      </c>
      <c r="L800" s="1" t="str">
        <f>IFERROR(VLOOKUP(Tableau5[[#This Row],[Numéro]],TableauBande[],6,0),"")</f>
        <v/>
      </c>
      <c r="M800" s="28" t="str">
        <f>IFERROR(VLOOKUP(Tableau5[[#This Row],[Numéro]],TableauBande[],7,0),"")</f>
        <v/>
      </c>
      <c r="N800" s="1" t="str">
        <f>IFERROR(VLOOKUP(Tableau5[[#This Row],[Numéro]],Tableau3Bandes[],3,0),"")</f>
        <v/>
      </c>
      <c r="O800" s="1" t="str">
        <f>IFERROR(VLOOKUP(Tableau5[[#This Row],[Numéro]],Tableau3Bandes[],4,0),"")</f>
        <v/>
      </c>
      <c r="P800" s="1" t="str">
        <f>IFERROR(VLOOKUP(Tableau5[[#This Row],[Numéro]],Tableau3Bandes[],5,0),"")</f>
        <v/>
      </c>
      <c r="Q800" s="1" t="str">
        <f>IFERROR(VLOOKUP(Tableau5[[#This Row],[Numéro]],Tableau3Bandes[],6,0),"")</f>
        <v/>
      </c>
      <c r="R800" s="1" t="str">
        <f>IFERROR(VLOOKUP(Tableau5[[#This Row],[Numéro]],Tableau3Bandes[],7,0),"")</f>
        <v/>
      </c>
      <c r="S800" s="28" t="str">
        <f>IFERROR(VLOOKUP(Tableau5[[#This Row],[Numéro]],TableauClass2025[],3,0),"")</f>
        <v/>
      </c>
      <c r="T800" s="27" t="str">
        <f>IFERROR(VLOOKUP(Tableau5[[#This Row],[Numéro]],TableauCadre[],3,0),"")</f>
        <v/>
      </c>
      <c r="U800" s="1" t="str">
        <f>IFERROR(VLOOKUP(Tableau5[[#This Row],[Numéro]],TableauCadre[],4,0),"")</f>
        <v/>
      </c>
      <c r="V800" s="1" t="str">
        <f>IFERROR(VLOOKUP(Tableau5[[#This Row],[Numéro]],TableauCadre[],5,0),"")</f>
        <v/>
      </c>
      <c r="W800" s="1" t="str">
        <f>IFERROR(VLOOKUP(Tableau5[[#This Row],[Numéro]],TableauCadre[],6,0),"")</f>
        <v/>
      </c>
      <c r="X800" s="28" t="str">
        <f>IFERROR(VLOOKUP(Tableau5[[#This Row],[Numéro]],TableauCadre[],7,0),"")</f>
        <v/>
      </c>
    </row>
    <row r="801" spans="1:24" hidden="1" x14ac:dyDescent="0.25">
      <c r="A801" s="1" t="str">
        <f>IF(double!T798=0,"",double!T798)</f>
        <v>010040 E</v>
      </c>
      <c r="B801" s="1" t="str">
        <f>IF(Tableau5[[#This Row],[Numéro]]="","",double!U798)</f>
        <v>MICHEL GUY</v>
      </c>
      <c r="C801" s="23" t="str">
        <f>double!V798</f>
        <v>01004 – B.C. BISCHHEIM</v>
      </c>
      <c r="D801" s="27" t="str">
        <f>IFERROR(VLOOKUP(Tableau5[[#This Row],[Numéro]],TableauLibre[],3,0),"")</f>
        <v xml:space="preserve">N2 </v>
      </c>
      <c r="E801" s="1">
        <f>IFERROR(VLOOKUP(Tableau5[[#This Row],[Numéro]],TableauLibre[],4,0),"")</f>
        <v>1</v>
      </c>
      <c r="F801" s="1" t="str">
        <f>IFERROR(VLOOKUP(Tableau5[[#This Row],[Numéro]],TableauLibre[],5,0),"")</f>
        <v>—</v>
      </c>
      <c r="G801" s="1">
        <f>IFERROR(VLOOKUP(Tableau5[[#This Row],[Numéro]],TableauLibre[],6,0),"")</f>
        <v>7.91</v>
      </c>
      <c r="H801" s="28">
        <f>IFERROR(VLOOKUP(Tableau5[[#This Row],[Numéro]],TableauLibre[],7,0),"")</f>
        <v>2025</v>
      </c>
      <c r="I801" s="27" t="str">
        <f>IFERROR(VLOOKUP(Tableau5[[#This Row],[Numéro]],TableauBande[],3,0),"")</f>
        <v xml:space="preserve">N2 </v>
      </c>
      <c r="J801" s="1">
        <f>IFERROR(VLOOKUP(Tableau5[[#This Row],[Numéro]],TableauBande[],4,0),"")</f>
        <v>1</v>
      </c>
      <c r="K801" s="1" t="str">
        <f>IFERROR(VLOOKUP(Tableau5[[#This Row],[Numéro]],TableauBande[],5,0),"")</f>
        <v>—</v>
      </c>
      <c r="L801" s="1">
        <f>IFERROR(VLOOKUP(Tableau5[[#This Row],[Numéro]],TableauBande[],6,0),"")</f>
        <v>2.4700000000000002</v>
      </c>
      <c r="M801" s="28">
        <f>IFERROR(VLOOKUP(Tableau5[[#This Row],[Numéro]],TableauBande[],7,0),"")</f>
        <v>2025</v>
      </c>
      <c r="N801" s="1" t="str">
        <f>IFERROR(VLOOKUP(Tableau5[[#This Row],[Numéro]],Tableau3Bandes[],3,0),"")</f>
        <v xml:space="preserve">N3 </v>
      </c>
      <c r="O801" s="1">
        <f>IFERROR(VLOOKUP(Tableau5[[#This Row],[Numéro]],Tableau3Bandes[],4,0),"")</f>
        <v>1</v>
      </c>
      <c r="P801" s="1">
        <f>IFERROR(VLOOKUP(Tableau5[[#This Row],[Numéro]],Tableau3Bandes[],5,0),"")</f>
        <v>0.56699999999999995</v>
      </c>
      <c r="Q801" s="1">
        <f>IFERROR(VLOOKUP(Tableau5[[#This Row],[Numéro]],Tableau3Bandes[],6,0),"")</f>
        <v>0.48699999999999999</v>
      </c>
      <c r="R801" s="1">
        <f>IFERROR(VLOOKUP(Tableau5[[#This Row],[Numéro]],Tableau3Bandes[],7,0),"")</f>
        <v>2019</v>
      </c>
      <c r="S801" s="28" t="str">
        <f>IFERROR(VLOOKUP(Tableau5[[#This Row],[Numéro]],TableauClass2025[],3,0),"")</f>
        <v/>
      </c>
      <c r="T801" s="27" t="str">
        <f>IFERROR(VLOOKUP(Tableau5[[#This Row],[Numéro]],TableauCadre[],3,0),"")</f>
        <v xml:space="preserve">N3 </v>
      </c>
      <c r="U801" s="1">
        <f>IFERROR(VLOOKUP(Tableau5[[#This Row],[Numéro]],TableauCadre[],4,0),"")</f>
        <v>1</v>
      </c>
      <c r="V801" s="1">
        <f>IFERROR(VLOOKUP(Tableau5[[#This Row],[Numéro]],TableauCadre[],5,0),"")</f>
        <v>7.22</v>
      </c>
      <c r="W801" s="1">
        <f>IFERROR(VLOOKUP(Tableau5[[#This Row],[Numéro]],TableauCadre[],6,0),"")</f>
        <v>5.78</v>
      </c>
      <c r="X801" s="28">
        <f>IFERROR(VLOOKUP(Tableau5[[#This Row],[Numéro]],TableauCadre[],7,0),"")</f>
        <v>2025</v>
      </c>
    </row>
    <row r="802" spans="1:24" hidden="1" x14ac:dyDescent="0.25">
      <c r="A802" s="1" t="str">
        <f>IF(double!T799=0,"",double!T799)</f>
        <v>023096 I</v>
      </c>
      <c r="B802" s="1" t="str">
        <f>IF(Tableau5[[#This Row],[Numéro]]="","",double!U799)</f>
        <v>MICHEL JACQUES</v>
      </c>
      <c r="C802" s="23" t="str">
        <f>double!V799</f>
        <v>11034 – BILLARD CLUB EPINAL</v>
      </c>
      <c r="D802" s="27" t="str">
        <f>IFERROR(VLOOKUP(Tableau5[[#This Row],[Numéro]],TableauLibre[],3,0),"")</f>
        <v>R3</v>
      </c>
      <c r="E802" s="1">
        <f>IFERROR(VLOOKUP(Tableau5[[#This Row],[Numéro]],TableauLibre[],4,0),"")</f>
        <v>1</v>
      </c>
      <c r="F802" s="1">
        <f>IFERROR(VLOOKUP(Tableau5[[#This Row],[Numéro]],TableauLibre[],5,0),"")</f>
        <v>1.87</v>
      </c>
      <c r="G802" s="1">
        <f>IFERROR(VLOOKUP(Tableau5[[#This Row],[Numéro]],TableauLibre[],6,0),"")</f>
        <v>1.5</v>
      </c>
      <c r="H802" s="28">
        <f>IFERROR(VLOOKUP(Tableau5[[#This Row],[Numéro]],TableauLibre[],7,0),"")</f>
        <v>2017</v>
      </c>
      <c r="I802" s="27" t="str">
        <f>IFERROR(VLOOKUP(Tableau5[[#This Row],[Numéro]],TableauBande[],3,0),"")</f>
        <v/>
      </c>
      <c r="J802" s="1" t="str">
        <f>IFERROR(VLOOKUP(Tableau5[[#This Row],[Numéro]],TableauBande[],4,0),"")</f>
        <v/>
      </c>
      <c r="K802" s="1" t="str">
        <f>IFERROR(VLOOKUP(Tableau5[[#This Row],[Numéro]],TableauBande[],5,0),"")</f>
        <v/>
      </c>
      <c r="L802" s="1" t="str">
        <f>IFERROR(VLOOKUP(Tableau5[[#This Row],[Numéro]],TableauBande[],6,0),"")</f>
        <v/>
      </c>
      <c r="M802" s="28" t="str">
        <f>IFERROR(VLOOKUP(Tableau5[[#This Row],[Numéro]],TableauBande[],7,0),"")</f>
        <v/>
      </c>
      <c r="N802" s="1" t="str">
        <f>IFERROR(VLOOKUP(Tableau5[[#This Row],[Numéro]],Tableau3Bandes[],3,0),"")</f>
        <v/>
      </c>
      <c r="O802" s="1" t="str">
        <f>IFERROR(VLOOKUP(Tableau5[[#This Row],[Numéro]],Tableau3Bandes[],4,0),"")</f>
        <v/>
      </c>
      <c r="P802" s="1" t="str">
        <f>IFERROR(VLOOKUP(Tableau5[[#This Row],[Numéro]],Tableau3Bandes[],5,0),"")</f>
        <v/>
      </c>
      <c r="Q802" s="1" t="str">
        <f>IFERROR(VLOOKUP(Tableau5[[#This Row],[Numéro]],Tableau3Bandes[],6,0),"")</f>
        <v/>
      </c>
      <c r="R802" s="1" t="str">
        <f>IFERROR(VLOOKUP(Tableau5[[#This Row],[Numéro]],Tableau3Bandes[],7,0),"")</f>
        <v/>
      </c>
      <c r="S802" s="28" t="str">
        <f>IFERROR(VLOOKUP(Tableau5[[#This Row],[Numéro]],TableauClass2025[],3,0),"")</f>
        <v/>
      </c>
      <c r="T802" s="27" t="str">
        <f>IFERROR(VLOOKUP(Tableau5[[#This Row],[Numéro]],TableauCadre[],3,0),"")</f>
        <v>R1</v>
      </c>
      <c r="U802" s="1">
        <f>IFERROR(VLOOKUP(Tableau5[[#This Row],[Numéro]],TableauCadre[],4,0),"")</f>
        <v>1</v>
      </c>
      <c r="V802" s="1">
        <f>IFERROR(VLOOKUP(Tableau5[[#This Row],[Numéro]],TableauCadre[],5,0),"")</f>
        <v>1.68</v>
      </c>
      <c r="W802" s="1">
        <f>IFERROR(VLOOKUP(Tableau5[[#This Row],[Numéro]],TableauCadre[],6,0),"")</f>
        <v>1.34</v>
      </c>
      <c r="X802" s="28">
        <f>IFERROR(VLOOKUP(Tableau5[[#This Row],[Numéro]],TableauCadre[],7,0),"")</f>
        <v>2016</v>
      </c>
    </row>
    <row r="803" spans="1:24" hidden="1" x14ac:dyDescent="0.25">
      <c r="A803" s="1" t="str">
        <f>IF(double!T800=0,"",double!T800)</f>
        <v>150755 P</v>
      </c>
      <c r="B803" s="1" t="str">
        <f>IF(Tableau5[[#This Row],[Numéro]]="","",double!U800)</f>
        <v>MICHEL LEA</v>
      </c>
      <c r="C803" s="23" t="str">
        <f>double!V800</f>
        <v>11032 – BILLARD CLUB HOMECOURT</v>
      </c>
      <c r="D803" s="27" t="str">
        <f>IFERROR(VLOOKUP(Tableau5[[#This Row],[Numéro]],TableauLibre[],3,0),"")</f>
        <v>R4</v>
      </c>
      <c r="E803" s="1">
        <f>IFERROR(VLOOKUP(Tableau5[[#This Row],[Numéro]],TableauLibre[],4,0),"")</f>
        <v>1</v>
      </c>
      <c r="F803" s="1">
        <f>IFERROR(VLOOKUP(Tableau5[[#This Row],[Numéro]],TableauLibre[],5,0),"")</f>
        <v>0.21</v>
      </c>
      <c r="G803" s="1">
        <f>IFERROR(VLOOKUP(Tableau5[[#This Row],[Numéro]],TableauLibre[],6,0),"")</f>
        <v>0.17</v>
      </c>
      <c r="H803" s="28">
        <f>IFERROR(VLOOKUP(Tableau5[[#This Row],[Numéro]],TableauLibre[],7,0),"")</f>
        <v>2014</v>
      </c>
      <c r="I803" s="27" t="str">
        <f>IFERROR(VLOOKUP(Tableau5[[#This Row],[Numéro]],TableauBande[],3,0),"")</f>
        <v/>
      </c>
      <c r="J803" s="1" t="str">
        <f>IFERROR(VLOOKUP(Tableau5[[#This Row],[Numéro]],TableauBande[],4,0),"")</f>
        <v/>
      </c>
      <c r="K803" s="1" t="str">
        <f>IFERROR(VLOOKUP(Tableau5[[#This Row],[Numéro]],TableauBande[],5,0),"")</f>
        <v/>
      </c>
      <c r="L803" s="1" t="str">
        <f>IFERROR(VLOOKUP(Tableau5[[#This Row],[Numéro]],TableauBande[],6,0),"")</f>
        <v/>
      </c>
      <c r="M803" s="28" t="str">
        <f>IFERROR(VLOOKUP(Tableau5[[#This Row],[Numéro]],TableauBande[],7,0),"")</f>
        <v/>
      </c>
      <c r="N803" s="1" t="str">
        <f>IFERROR(VLOOKUP(Tableau5[[#This Row],[Numéro]],Tableau3Bandes[],3,0),"")</f>
        <v/>
      </c>
      <c r="O803" s="1" t="str">
        <f>IFERROR(VLOOKUP(Tableau5[[#This Row],[Numéro]],Tableau3Bandes[],4,0),"")</f>
        <v/>
      </c>
      <c r="P803" s="1" t="str">
        <f>IFERROR(VLOOKUP(Tableau5[[#This Row],[Numéro]],Tableau3Bandes[],5,0),"")</f>
        <v/>
      </c>
      <c r="Q803" s="1" t="str">
        <f>IFERROR(VLOOKUP(Tableau5[[#This Row],[Numéro]],Tableau3Bandes[],6,0),"")</f>
        <v/>
      </c>
      <c r="R803" s="1" t="str">
        <f>IFERROR(VLOOKUP(Tableau5[[#This Row],[Numéro]],Tableau3Bandes[],7,0),"")</f>
        <v/>
      </c>
      <c r="S803" s="28" t="str">
        <f>IFERROR(VLOOKUP(Tableau5[[#This Row],[Numéro]],TableauClass2025[],3,0),"")</f>
        <v/>
      </c>
      <c r="T803" s="27" t="str">
        <f>IFERROR(VLOOKUP(Tableau5[[#This Row],[Numéro]],TableauCadre[],3,0),"")</f>
        <v/>
      </c>
      <c r="U803" s="1" t="str">
        <f>IFERROR(VLOOKUP(Tableau5[[#This Row],[Numéro]],TableauCadre[],4,0),"")</f>
        <v/>
      </c>
      <c r="V803" s="1" t="str">
        <f>IFERROR(VLOOKUP(Tableau5[[#This Row],[Numéro]],TableauCadre[],5,0),"")</f>
        <v/>
      </c>
      <c r="W803" s="1" t="str">
        <f>IFERROR(VLOOKUP(Tableau5[[#This Row],[Numéro]],TableauCadre[],6,0),"")</f>
        <v/>
      </c>
      <c r="X803" s="28" t="str">
        <f>IFERROR(VLOOKUP(Tableau5[[#This Row],[Numéro]],TableauCadre[],7,0),"")</f>
        <v/>
      </c>
    </row>
    <row r="804" spans="1:24" hidden="1" x14ac:dyDescent="0.25">
      <c r="A804" s="1" t="str">
        <f>IF(double!T801=0,"",double!T801)</f>
        <v>015145 N</v>
      </c>
      <c r="B804" s="1" t="str">
        <f>IF(Tableau5[[#This Row],[Numéro]]="","",double!U801)</f>
        <v>MICHEL MARCEL</v>
      </c>
      <c r="C804" s="23" t="str">
        <f>double!V801</f>
        <v>11032 – BILLARD CLUB HOMECOURT</v>
      </c>
      <c r="D804" s="27" t="str">
        <f>IFERROR(VLOOKUP(Tableau5[[#This Row],[Numéro]],TableauLibre[],3,0),"")</f>
        <v>R3</v>
      </c>
      <c r="E804" s="1">
        <f>IFERROR(VLOOKUP(Tableau5[[#This Row],[Numéro]],TableauLibre[],4,0),"")</f>
        <v>1</v>
      </c>
      <c r="F804" s="1">
        <f>IFERROR(VLOOKUP(Tableau5[[#This Row],[Numéro]],TableauLibre[],5,0),"")</f>
        <v>1.58</v>
      </c>
      <c r="G804" s="1">
        <f>IFERROR(VLOOKUP(Tableau5[[#This Row],[Numéro]],TableauLibre[],6,0),"")</f>
        <v>1.26</v>
      </c>
      <c r="H804" s="28">
        <f>IFERROR(VLOOKUP(Tableau5[[#This Row],[Numéro]],TableauLibre[],7,0),"")</f>
        <v>2012</v>
      </c>
      <c r="I804" s="27" t="str">
        <f>IFERROR(VLOOKUP(Tableau5[[#This Row],[Numéro]],TableauBande[],3,0),"")</f>
        <v>R2</v>
      </c>
      <c r="J804" s="1">
        <f>IFERROR(VLOOKUP(Tableau5[[#This Row],[Numéro]],TableauBande[],4,0),"")</f>
        <v>1</v>
      </c>
      <c r="K804" s="1">
        <f>IFERROR(VLOOKUP(Tableau5[[#This Row],[Numéro]],TableauBande[],5,0),"")</f>
        <v>0.87</v>
      </c>
      <c r="L804" s="1">
        <f>IFERROR(VLOOKUP(Tableau5[[#This Row],[Numéro]],TableauBande[],6,0),"")</f>
        <v>0.78</v>
      </c>
      <c r="M804" s="28">
        <f>IFERROR(VLOOKUP(Tableau5[[#This Row],[Numéro]],TableauBande[],7,0),"")</f>
        <v>2012</v>
      </c>
      <c r="N804" s="1" t="str">
        <f>IFERROR(VLOOKUP(Tableau5[[#This Row],[Numéro]],Tableau3Bandes[],3,0),"")</f>
        <v>R1</v>
      </c>
      <c r="O804" s="1">
        <f>IFERROR(VLOOKUP(Tableau5[[#This Row],[Numéro]],Tableau3Bandes[],4,0),"")</f>
        <v>1</v>
      </c>
      <c r="P804" s="1">
        <f>IFERROR(VLOOKUP(Tableau5[[#This Row],[Numéro]],Tableau3Bandes[],5,0),"")</f>
        <v>0.26900000000000002</v>
      </c>
      <c r="Q804" s="1">
        <f>IFERROR(VLOOKUP(Tableau5[[#This Row],[Numéro]],Tableau3Bandes[],6,0),"")</f>
        <v>0.23100000000000001</v>
      </c>
      <c r="R804" s="1">
        <f>IFERROR(VLOOKUP(Tableau5[[#This Row],[Numéro]],Tableau3Bandes[],7,0),"")</f>
        <v>2012</v>
      </c>
      <c r="S804" s="28" t="str">
        <f>IFERROR(VLOOKUP(Tableau5[[#This Row],[Numéro]],TableauClass2025[],3,0),"")</f>
        <v/>
      </c>
      <c r="T804" s="27" t="str">
        <f>IFERROR(VLOOKUP(Tableau5[[#This Row],[Numéro]],TableauCadre[],3,0),"")</f>
        <v/>
      </c>
      <c r="U804" s="1" t="str">
        <f>IFERROR(VLOOKUP(Tableau5[[#This Row],[Numéro]],TableauCadre[],4,0),"")</f>
        <v/>
      </c>
      <c r="V804" s="1" t="str">
        <f>IFERROR(VLOOKUP(Tableau5[[#This Row],[Numéro]],TableauCadre[],5,0),"")</f>
        <v/>
      </c>
      <c r="W804" s="1" t="str">
        <f>IFERROR(VLOOKUP(Tableau5[[#This Row],[Numéro]],TableauCadre[],6,0),"")</f>
        <v/>
      </c>
      <c r="X804" s="28" t="str">
        <f>IFERROR(VLOOKUP(Tableau5[[#This Row],[Numéro]],TableauCadre[],7,0),"")</f>
        <v/>
      </c>
    </row>
    <row r="805" spans="1:24" hidden="1" x14ac:dyDescent="0.25">
      <c r="A805" s="1" t="str">
        <f>IF(double!T802=0,"",double!T802)</f>
        <v>010105 R</v>
      </c>
      <c r="B805" s="1" t="str">
        <f>IF(Tableau5[[#This Row],[Numéro]]="","",double!U802)</f>
        <v>MIESCH GERARD</v>
      </c>
      <c r="C805" s="23" t="str">
        <f>double!V802</f>
        <v>01041 – COLMAR BILLARD CLUB 71</v>
      </c>
      <c r="D805" s="27" t="str">
        <f>IFERROR(VLOOKUP(Tableau5[[#This Row],[Numéro]],TableauLibre[],3,0),"")</f>
        <v>R1</v>
      </c>
      <c r="E805" s="1">
        <f>IFERROR(VLOOKUP(Tableau5[[#This Row],[Numéro]],TableauLibre[],4,0),"")</f>
        <v>1</v>
      </c>
      <c r="F805" s="1">
        <f>IFERROR(VLOOKUP(Tableau5[[#This Row],[Numéro]],TableauLibre[],5,0),"")</f>
        <v>4.78</v>
      </c>
      <c r="G805" s="1">
        <f>IFERROR(VLOOKUP(Tableau5[[#This Row],[Numéro]],TableauLibre[],6,0),"")</f>
        <v>3.82</v>
      </c>
      <c r="H805" s="28">
        <f>IFERROR(VLOOKUP(Tableau5[[#This Row],[Numéro]],TableauLibre[],7,0),"")</f>
        <v>2008</v>
      </c>
      <c r="I805" s="27" t="str">
        <f>IFERROR(VLOOKUP(Tableau5[[#This Row],[Numéro]],TableauBande[],3,0),"")</f>
        <v>R1</v>
      </c>
      <c r="J805" s="1">
        <f>IFERROR(VLOOKUP(Tableau5[[#This Row],[Numéro]],TableauBande[],4,0),"")</f>
        <v>1</v>
      </c>
      <c r="K805" s="1">
        <f>IFERROR(VLOOKUP(Tableau5[[#This Row],[Numéro]],TableauBande[],5,0),"")</f>
        <v>1.37</v>
      </c>
      <c r="L805" s="1">
        <f>IFERROR(VLOOKUP(Tableau5[[#This Row],[Numéro]],TableauBande[],6,0),"")</f>
        <v>1.22</v>
      </c>
      <c r="M805" s="28">
        <f>IFERROR(VLOOKUP(Tableau5[[#This Row],[Numéro]],TableauBande[],7,0),"")</f>
        <v>2008</v>
      </c>
      <c r="N805" s="1" t="str">
        <f>IFERROR(VLOOKUP(Tableau5[[#This Row],[Numéro]],Tableau3Bandes[],3,0),"")</f>
        <v/>
      </c>
      <c r="O805" s="1" t="str">
        <f>IFERROR(VLOOKUP(Tableau5[[#This Row],[Numéro]],Tableau3Bandes[],4,0),"")</f>
        <v/>
      </c>
      <c r="P805" s="1" t="str">
        <f>IFERROR(VLOOKUP(Tableau5[[#This Row],[Numéro]],Tableau3Bandes[],5,0),"")</f>
        <v/>
      </c>
      <c r="Q805" s="1" t="str">
        <f>IFERROR(VLOOKUP(Tableau5[[#This Row],[Numéro]],Tableau3Bandes[],6,0),"")</f>
        <v/>
      </c>
      <c r="R805" s="1" t="str">
        <f>IFERROR(VLOOKUP(Tableau5[[#This Row],[Numéro]],Tableau3Bandes[],7,0),"")</f>
        <v/>
      </c>
      <c r="S805" s="28" t="str">
        <f>IFERROR(VLOOKUP(Tableau5[[#This Row],[Numéro]],TableauClass2025[],3,0),"")</f>
        <v/>
      </c>
      <c r="T805" s="27" t="str">
        <f>IFERROR(VLOOKUP(Tableau5[[#This Row],[Numéro]],TableauCadre[],3,0),"")</f>
        <v xml:space="preserve">R1 </v>
      </c>
      <c r="U805" s="1">
        <f>IFERROR(VLOOKUP(Tableau5[[#This Row],[Numéro]],TableauCadre[],4,0),"")</f>
        <v>1</v>
      </c>
      <c r="V805" s="1">
        <f>IFERROR(VLOOKUP(Tableau5[[#This Row],[Numéro]],TableauCadre[],5,0),"")</f>
        <v>4.25</v>
      </c>
      <c r="W805" s="1">
        <f>IFERROR(VLOOKUP(Tableau5[[#This Row],[Numéro]],TableauCadre[],6,0),"")</f>
        <v>3.4</v>
      </c>
      <c r="X805" s="28">
        <f>IFERROR(VLOOKUP(Tableau5[[#This Row],[Numéro]],TableauCadre[],7,0),"")</f>
        <v>2008</v>
      </c>
    </row>
    <row r="806" spans="1:24" hidden="1" x14ac:dyDescent="0.25">
      <c r="A806" s="1" t="str">
        <f>IF(double!T803=0,"",double!T803)</f>
        <v>141812 I</v>
      </c>
      <c r="B806" s="1" t="str">
        <f>IF(Tableau5[[#This Row],[Numéro]]="","",double!U803)</f>
        <v>MIESCH JEAN CLAUDE</v>
      </c>
      <c r="C806" s="23" t="str">
        <f>double!V803</f>
        <v>01042 – RETRO CLUB COLMAR</v>
      </c>
      <c r="D806" s="27" t="str">
        <f>IFERROR(VLOOKUP(Tableau5[[#This Row],[Numéro]],TableauLibre[],3,0),"")</f>
        <v>R4</v>
      </c>
      <c r="E806" s="1">
        <f>IFERROR(VLOOKUP(Tableau5[[#This Row],[Numéro]],TableauLibre[],4,0),"")</f>
        <v>1</v>
      </c>
      <c r="F806" s="1">
        <f>IFERROR(VLOOKUP(Tableau5[[#This Row],[Numéro]],TableauLibre[],5,0),"")</f>
        <v>0.56999999999999995</v>
      </c>
      <c r="G806" s="1">
        <f>IFERROR(VLOOKUP(Tableau5[[#This Row],[Numéro]],TableauLibre[],6,0),"")</f>
        <v>0.45</v>
      </c>
      <c r="H806" s="28">
        <f>IFERROR(VLOOKUP(Tableau5[[#This Row],[Numéro]],TableauLibre[],7,0),"")</f>
        <v>2012</v>
      </c>
      <c r="I806" s="27" t="str">
        <f>IFERROR(VLOOKUP(Tableau5[[#This Row],[Numéro]],TableauBande[],3,0),"")</f>
        <v/>
      </c>
      <c r="J806" s="1" t="str">
        <f>IFERROR(VLOOKUP(Tableau5[[#This Row],[Numéro]],TableauBande[],4,0),"")</f>
        <v/>
      </c>
      <c r="K806" s="1" t="str">
        <f>IFERROR(VLOOKUP(Tableau5[[#This Row],[Numéro]],TableauBande[],5,0),"")</f>
        <v/>
      </c>
      <c r="L806" s="1" t="str">
        <f>IFERROR(VLOOKUP(Tableau5[[#This Row],[Numéro]],TableauBande[],6,0),"")</f>
        <v/>
      </c>
      <c r="M806" s="28" t="str">
        <f>IFERROR(VLOOKUP(Tableau5[[#This Row],[Numéro]],TableauBande[],7,0),"")</f>
        <v/>
      </c>
      <c r="N806" s="1" t="str">
        <f>IFERROR(VLOOKUP(Tableau5[[#This Row],[Numéro]],Tableau3Bandes[],3,0),"")</f>
        <v/>
      </c>
      <c r="O806" s="1" t="str">
        <f>IFERROR(VLOOKUP(Tableau5[[#This Row],[Numéro]],Tableau3Bandes[],4,0),"")</f>
        <v/>
      </c>
      <c r="P806" s="1" t="str">
        <f>IFERROR(VLOOKUP(Tableau5[[#This Row],[Numéro]],Tableau3Bandes[],5,0),"")</f>
        <v/>
      </c>
      <c r="Q806" s="1" t="str">
        <f>IFERROR(VLOOKUP(Tableau5[[#This Row],[Numéro]],Tableau3Bandes[],6,0),"")</f>
        <v/>
      </c>
      <c r="R806" s="1" t="str">
        <f>IFERROR(VLOOKUP(Tableau5[[#This Row],[Numéro]],Tableau3Bandes[],7,0),"")</f>
        <v/>
      </c>
      <c r="S806" s="28" t="str">
        <f>IFERROR(VLOOKUP(Tableau5[[#This Row],[Numéro]],TableauClass2025[],3,0),"")</f>
        <v/>
      </c>
      <c r="T806" s="27" t="str">
        <f>IFERROR(VLOOKUP(Tableau5[[#This Row],[Numéro]],TableauCadre[],3,0),"")</f>
        <v/>
      </c>
      <c r="U806" s="1" t="str">
        <f>IFERROR(VLOOKUP(Tableau5[[#This Row],[Numéro]],TableauCadre[],4,0),"")</f>
        <v/>
      </c>
      <c r="V806" s="1" t="str">
        <f>IFERROR(VLOOKUP(Tableau5[[#This Row],[Numéro]],TableauCadre[],5,0),"")</f>
        <v/>
      </c>
      <c r="W806" s="1" t="str">
        <f>IFERROR(VLOOKUP(Tableau5[[#This Row],[Numéro]],TableauCadre[],6,0),"")</f>
        <v/>
      </c>
      <c r="X806" s="28" t="str">
        <f>IFERROR(VLOOKUP(Tableau5[[#This Row],[Numéro]],TableauCadre[],7,0),"")</f>
        <v/>
      </c>
    </row>
    <row r="807" spans="1:24" hidden="1" x14ac:dyDescent="0.25">
      <c r="A807" s="1" t="str">
        <f>IF(double!T804=0,"",double!T804)</f>
        <v>107230 G</v>
      </c>
      <c r="B807" s="1" t="str">
        <f>IF(Tableau5[[#This Row],[Numéro]]="","",double!U804)</f>
        <v>MIGNOT CEDRIC</v>
      </c>
      <c r="C807" s="23" t="str">
        <f>double!V804</f>
        <v>11047 – C.A.B. COMMERCY</v>
      </c>
      <c r="D807" s="27" t="str">
        <f>IFERROR(VLOOKUP(Tableau5[[#This Row],[Numéro]],TableauLibre[],3,0),"")</f>
        <v>R4</v>
      </c>
      <c r="E807" s="1">
        <f>IFERROR(VLOOKUP(Tableau5[[#This Row],[Numéro]],TableauLibre[],4,0),"")</f>
        <v>1</v>
      </c>
      <c r="F807" s="1">
        <f>IFERROR(VLOOKUP(Tableau5[[#This Row],[Numéro]],TableauLibre[],5,0),"")</f>
        <v>0.89</v>
      </c>
      <c r="G807" s="1">
        <f>IFERROR(VLOOKUP(Tableau5[[#This Row],[Numéro]],TableauLibre[],6,0),"")</f>
        <v>0.71</v>
      </c>
      <c r="H807" s="28">
        <f>IFERROR(VLOOKUP(Tableau5[[#This Row],[Numéro]],TableauLibre[],7,0),"")</f>
        <v>2016</v>
      </c>
      <c r="I807" s="27" t="str">
        <f>IFERROR(VLOOKUP(Tableau5[[#This Row],[Numéro]],TableauBande[],3,0),"")</f>
        <v/>
      </c>
      <c r="J807" s="1" t="str">
        <f>IFERROR(VLOOKUP(Tableau5[[#This Row],[Numéro]],TableauBande[],4,0),"")</f>
        <v/>
      </c>
      <c r="K807" s="1" t="str">
        <f>IFERROR(VLOOKUP(Tableau5[[#This Row],[Numéro]],TableauBande[],5,0),"")</f>
        <v/>
      </c>
      <c r="L807" s="1" t="str">
        <f>IFERROR(VLOOKUP(Tableau5[[#This Row],[Numéro]],TableauBande[],6,0),"")</f>
        <v/>
      </c>
      <c r="M807" s="28" t="str">
        <f>IFERROR(VLOOKUP(Tableau5[[#This Row],[Numéro]],TableauBande[],7,0),"")</f>
        <v/>
      </c>
      <c r="N807" s="1" t="str">
        <f>IFERROR(VLOOKUP(Tableau5[[#This Row],[Numéro]],Tableau3Bandes[],3,0),"")</f>
        <v>R1</v>
      </c>
      <c r="O807" s="1">
        <f>IFERROR(VLOOKUP(Tableau5[[#This Row],[Numéro]],Tableau3Bandes[],4,0),"")</f>
        <v>1</v>
      </c>
      <c r="P807" s="1">
        <f>IFERROR(VLOOKUP(Tableau5[[#This Row],[Numéro]],Tableau3Bandes[],5,0),"")</f>
        <v>0.25700000000000001</v>
      </c>
      <c r="Q807" s="1">
        <f>IFERROR(VLOOKUP(Tableau5[[#This Row],[Numéro]],Tableau3Bandes[],6,0),"")</f>
        <v>0.221</v>
      </c>
      <c r="R807" s="1">
        <f>IFERROR(VLOOKUP(Tableau5[[#This Row],[Numéro]],Tableau3Bandes[],7,0),"")</f>
        <v>2022</v>
      </c>
      <c r="S807" s="28" t="str">
        <f>IFERROR(VLOOKUP(Tableau5[[#This Row],[Numéro]],TableauClass2025[],3,0),"")</f>
        <v/>
      </c>
      <c r="T807" s="27" t="str">
        <f>IFERROR(VLOOKUP(Tableau5[[#This Row],[Numéro]],TableauCadre[],3,0),"")</f>
        <v/>
      </c>
      <c r="U807" s="1" t="str">
        <f>IFERROR(VLOOKUP(Tableau5[[#This Row],[Numéro]],TableauCadre[],4,0),"")</f>
        <v/>
      </c>
      <c r="V807" s="1" t="str">
        <f>IFERROR(VLOOKUP(Tableau5[[#This Row],[Numéro]],TableauCadre[],5,0),"")</f>
        <v/>
      </c>
      <c r="W807" s="1" t="str">
        <f>IFERROR(VLOOKUP(Tableau5[[#This Row],[Numéro]],TableauCadre[],6,0),"")</f>
        <v/>
      </c>
      <c r="X807" s="28" t="str">
        <f>IFERROR(VLOOKUP(Tableau5[[#This Row],[Numéro]],TableauCadre[],7,0),"")</f>
        <v/>
      </c>
    </row>
    <row r="808" spans="1:24" hidden="1" x14ac:dyDescent="0.25">
      <c r="A808" s="1" t="str">
        <f>IF(double!T805=0,"",double!T805)</f>
        <v>177225 L</v>
      </c>
      <c r="B808" s="1" t="str">
        <f>IF(Tableau5[[#This Row],[Numéro]]="","",double!U805)</f>
        <v>MILLARD DENIS</v>
      </c>
      <c r="C808" s="23" t="str">
        <f>double!V805</f>
        <v>11052 – BILLARD CLUB FRIGNICOURT</v>
      </c>
      <c r="D808" s="27" t="str">
        <f>IFERROR(VLOOKUP(Tableau5[[#This Row],[Numéro]],TableauLibre[],3,0),"")</f>
        <v>R3</v>
      </c>
      <c r="E808" s="1">
        <f>IFERROR(VLOOKUP(Tableau5[[#This Row],[Numéro]],TableauLibre[],4,0),"")</f>
        <v>1</v>
      </c>
      <c r="F808" s="1">
        <f>IFERROR(VLOOKUP(Tableau5[[#This Row],[Numéro]],TableauLibre[],5,0),"")</f>
        <v>1.46</v>
      </c>
      <c r="G808" s="1">
        <f>IFERROR(VLOOKUP(Tableau5[[#This Row],[Numéro]],TableauLibre[],6,0),"")</f>
        <v>1.17</v>
      </c>
      <c r="H808" s="28">
        <f>IFERROR(VLOOKUP(Tableau5[[#This Row],[Numéro]],TableauLibre[],7,0),"")</f>
        <v>2025</v>
      </c>
      <c r="I808" s="27" t="str">
        <f>IFERROR(VLOOKUP(Tableau5[[#This Row],[Numéro]],TableauBande[],3,0),"")</f>
        <v/>
      </c>
      <c r="J808" s="1" t="str">
        <f>IFERROR(VLOOKUP(Tableau5[[#This Row],[Numéro]],TableauBande[],4,0),"")</f>
        <v/>
      </c>
      <c r="K808" s="1" t="str">
        <f>IFERROR(VLOOKUP(Tableau5[[#This Row],[Numéro]],TableauBande[],5,0),"")</f>
        <v/>
      </c>
      <c r="L808" s="1" t="str">
        <f>IFERROR(VLOOKUP(Tableau5[[#This Row],[Numéro]],TableauBande[],6,0),"")</f>
        <v/>
      </c>
      <c r="M808" s="28" t="str">
        <f>IFERROR(VLOOKUP(Tableau5[[#This Row],[Numéro]],TableauBande[],7,0),"")</f>
        <v/>
      </c>
      <c r="N808" s="1" t="str">
        <f>IFERROR(VLOOKUP(Tableau5[[#This Row],[Numéro]],Tableau3Bandes[],3,0),"")</f>
        <v/>
      </c>
      <c r="O808" s="1" t="str">
        <f>IFERROR(VLOOKUP(Tableau5[[#This Row],[Numéro]],Tableau3Bandes[],4,0),"")</f>
        <v/>
      </c>
      <c r="P808" s="1" t="str">
        <f>IFERROR(VLOOKUP(Tableau5[[#This Row],[Numéro]],Tableau3Bandes[],5,0),"")</f>
        <v/>
      </c>
      <c r="Q808" s="1" t="str">
        <f>IFERROR(VLOOKUP(Tableau5[[#This Row],[Numéro]],Tableau3Bandes[],6,0),"")</f>
        <v/>
      </c>
      <c r="R808" s="1" t="str">
        <f>IFERROR(VLOOKUP(Tableau5[[#This Row],[Numéro]],Tableau3Bandes[],7,0),"")</f>
        <v/>
      </c>
      <c r="S808" s="28" t="str">
        <f>IFERROR(VLOOKUP(Tableau5[[#This Row],[Numéro]],TableauClass2025[],3,0),"")</f>
        <v/>
      </c>
      <c r="T808" s="27" t="str">
        <f>IFERROR(VLOOKUP(Tableau5[[#This Row],[Numéro]],TableauCadre[],3,0),"")</f>
        <v/>
      </c>
      <c r="U808" s="1" t="str">
        <f>IFERROR(VLOOKUP(Tableau5[[#This Row],[Numéro]],TableauCadre[],4,0),"")</f>
        <v/>
      </c>
      <c r="V808" s="1" t="str">
        <f>IFERROR(VLOOKUP(Tableau5[[#This Row],[Numéro]],TableauCadre[],5,0),"")</f>
        <v/>
      </c>
      <c r="W808" s="1" t="str">
        <f>IFERROR(VLOOKUP(Tableau5[[#This Row],[Numéro]],TableauCadre[],6,0),"")</f>
        <v/>
      </c>
      <c r="X808" s="28" t="str">
        <f>IFERROR(VLOOKUP(Tableau5[[#This Row],[Numéro]],TableauCadre[],7,0),"")</f>
        <v/>
      </c>
    </row>
    <row r="809" spans="1:24" hidden="1" x14ac:dyDescent="0.25">
      <c r="A809" s="1" t="str">
        <f>IF(double!T806=0,"",double!T806)</f>
        <v>150881 B</v>
      </c>
      <c r="B809" s="1" t="str">
        <f>IF(Tableau5[[#This Row],[Numéro]]="","",double!U806)</f>
        <v>MILLARD MATHIS</v>
      </c>
      <c r="C809" s="23" t="str">
        <f>double!V806</f>
        <v>05032 – ARCIS BILLARD CLUB</v>
      </c>
      <c r="D809" s="27" t="str">
        <f>IFERROR(VLOOKUP(Tableau5[[#This Row],[Numéro]],TableauLibre[],3,0),"")</f>
        <v>R4</v>
      </c>
      <c r="E809" s="1">
        <f>IFERROR(VLOOKUP(Tableau5[[#This Row],[Numéro]],TableauLibre[],4,0),"")</f>
        <v>1</v>
      </c>
      <c r="F809" s="1">
        <f>IFERROR(VLOOKUP(Tableau5[[#This Row],[Numéro]],TableauLibre[],5,0),"")</f>
        <v>0.71</v>
      </c>
      <c r="G809" s="1">
        <f>IFERROR(VLOOKUP(Tableau5[[#This Row],[Numéro]],TableauLibre[],6,0),"")</f>
        <v>0.56999999999999995</v>
      </c>
      <c r="H809" s="28">
        <f>IFERROR(VLOOKUP(Tableau5[[#This Row],[Numéro]],TableauLibre[],7,0),"")</f>
        <v>2014</v>
      </c>
      <c r="I809" s="27" t="str">
        <f>IFERROR(VLOOKUP(Tableau5[[#This Row],[Numéro]],TableauBande[],3,0),"")</f>
        <v/>
      </c>
      <c r="J809" s="1" t="str">
        <f>IFERROR(VLOOKUP(Tableau5[[#This Row],[Numéro]],TableauBande[],4,0),"")</f>
        <v/>
      </c>
      <c r="K809" s="1" t="str">
        <f>IFERROR(VLOOKUP(Tableau5[[#This Row],[Numéro]],TableauBande[],5,0),"")</f>
        <v/>
      </c>
      <c r="L809" s="1" t="str">
        <f>IFERROR(VLOOKUP(Tableau5[[#This Row],[Numéro]],TableauBande[],6,0),"")</f>
        <v/>
      </c>
      <c r="M809" s="28" t="str">
        <f>IFERROR(VLOOKUP(Tableau5[[#This Row],[Numéro]],TableauBande[],7,0),"")</f>
        <v/>
      </c>
      <c r="N809" s="1" t="str">
        <f>IFERROR(VLOOKUP(Tableau5[[#This Row],[Numéro]],Tableau3Bandes[],3,0),"")</f>
        <v/>
      </c>
      <c r="O809" s="1" t="str">
        <f>IFERROR(VLOOKUP(Tableau5[[#This Row],[Numéro]],Tableau3Bandes[],4,0),"")</f>
        <v/>
      </c>
      <c r="P809" s="1" t="str">
        <f>IFERROR(VLOOKUP(Tableau5[[#This Row],[Numéro]],Tableau3Bandes[],5,0),"")</f>
        <v/>
      </c>
      <c r="Q809" s="1" t="str">
        <f>IFERROR(VLOOKUP(Tableau5[[#This Row],[Numéro]],Tableau3Bandes[],6,0),"")</f>
        <v/>
      </c>
      <c r="R809" s="1" t="str">
        <f>IFERROR(VLOOKUP(Tableau5[[#This Row],[Numéro]],Tableau3Bandes[],7,0),"")</f>
        <v/>
      </c>
      <c r="S809" s="28" t="str">
        <f>IFERROR(VLOOKUP(Tableau5[[#This Row],[Numéro]],TableauClass2025[],3,0),"")</f>
        <v/>
      </c>
      <c r="T809" s="27" t="str">
        <f>IFERROR(VLOOKUP(Tableau5[[#This Row],[Numéro]],TableauCadre[],3,0),"")</f>
        <v/>
      </c>
      <c r="U809" s="1" t="str">
        <f>IFERROR(VLOOKUP(Tableau5[[#This Row],[Numéro]],TableauCadre[],4,0),"")</f>
        <v/>
      </c>
      <c r="V809" s="1" t="str">
        <f>IFERROR(VLOOKUP(Tableau5[[#This Row],[Numéro]],TableauCadre[],5,0),"")</f>
        <v/>
      </c>
      <c r="W809" s="1" t="str">
        <f>IFERROR(VLOOKUP(Tableau5[[#This Row],[Numéro]],TableauCadre[],6,0),"")</f>
        <v/>
      </c>
      <c r="X809" s="28" t="str">
        <f>IFERROR(VLOOKUP(Tableau5[[#This Row],[Numéro]],TableauCadre[],7,0),"")</f>
        <v/>
      </c>
    </row>
    <row r="810" spans="1:24" hidden="1" x14ac:dyDescent="0.25">
      <c r="A810" s="1" t="str">
        <f>IF(double!T807=0,"",double!T807)</f>
        <v>014961 L</v>
      </c>
      <c r="B810" s="1" t="str">
        <f>IF(Tableau5[[#This Row],[Numéro]]="","",double!U807)</f>
        <v>MILLOT PASCAL</v>
      </c>
      <c r="C810" s="23" t="str">
        <f>double!V807</f>
        <v>11048 – ACADEMIE DE BILLARD DE ST DIZIER</v>
      </c>
      <c r="D810" s="27" t="str">
        <f>IFERROR(VLOOKUP(Tableau5[[#This Row],[Numéro]],TableauLibre[],3,0),"")</f>
        <v xml:space="preserve">N2 </v>
      </c>
      <c r="E810" s="1">
        <f>IFERROR(VLOOKUP(Tableau5[[#This Row],[Numéro]],TableauLibre[],4,0),"")</f>
        <v>1</v>
      </c>
      <c r="F810" s="1" t="str">
        <f>IFERROR(VLOOKUP(Tableau5[[#This Row],[Numéro]],TableauLibre[],5,0),"")</f>
        <v>—</v>
      </c>
      <c r="G810" s="1">
        <f>IFERROR(VLOOKUP(Tableau5[[#This Row],[Numéro]],TableauLibre[],6,0),"")</f>
        <v>12.95</v>
      </c>
      <c r="H810" s="28">
        <f>IFERROR(VLOOKUP(Tableau5[[#This Row],[Numéro]],TableauLibre[],7,0),"")</f>
        <v>2025</v>
      </c>
      <c r="I810" s="27" t="str">
        <f>IFERROR(VLOOKUP(Tableau5[[#This Row],[Numéro]],TableauBande[],3,0),"")</f>
        <v>N1</v>
      </c>
      <c r="J810" s="1">
        <f>IFERROR(VLOOKUP(Tableau5[[#This Row],[Numéro]],TableauBande[],4,0),"")</f>
        <v>1</v>
      </c>
      <c r="K810" s="1" t="str">
        <f>IFERROR(VLOOKUP(Tableau5[[#This Row],[Numéro]],TableauBande[],5,0),"")</f>
        <v>—</v>
      </c>
      <c r="L810" s="1">
        <f>IFERROR(VLOOKUP(Tableau5[[#This Row],[Numéro]],TableauBande[],6,0),"")</f>
        <v>3.65</v>
      </c>
      <c r="M810" s="28">
        <f>IFERROR(VLOOKUP(Tableau5[[#This Row],[Numéro]],TableauBande[],7,0),"")</f>
        <v>2025</v>
      </c>
      <c r="N810" s="1" t="str">
        <f>IFERROR(VLOOKUP(Tableau5[[#This Row],[Numéro]],Tableau3Bandes[],3,0),"")</f>
        <v xml:space="preserve">N2 </v>
      </c>
      <c r="O810" s="1">
        <f>IFERROR(VLOOKUP(Tableau5[[#This Row],[Numéro]],Tableau3Bandes[],4,0),"")</f>
        <v>1</v>
      </c>
      <c r="P810" s="1" t="str">
        <f>IFERROR(VLOOKUP(Tableau5[[#This Row],[Numéro]],Tableau3Bandes[],5,0),"")</f>
        <v>—</v>
      </c>
      <c r="Q810" s="1">
        <f>IFERROR(VLOOKUP(Tableau5[[#This Row],[Numéro]],Tableau3Bandes[],6,0),"")</f>
        <v>0.5</v>
      </c>
      <c r="R810" s="1">
        <f>IFERROR(VLOOKUP(Tableau5[[#This Row],[Numéro]],Tableau3Bandes[],7,0),"")</f>
        <v>2013</v>
      </c>
      <c r="S810" s="28" t="str">
        <f>IFERROR(VLOOKUP(Tableau5[[#This Row],[Numéro]],TableauClass2025[],3,0),"")</f>
        <v/>
      </c>
      <c r="T810" s="27" t="str">
        <f>IFERROR(VLOOKUP(Tableau5[[#This Row],[Numéro]],TableauCadre[],3,0),"")</f>
        <v xml:space="preserve">N2 </v>
      </c>
      <c r="U810" s="1">
        <f>IFERROR(VLOOKUP(Tableau5[[#This Row],[Numéro]],TableauCadre[],4,0),"")</f>
        <v>1</v>
      </c>
      <c r="V810" s="1" t="str">
        <f>IFERROR(VLOOKUP(Tableau5[[#This Row],[Numéro]],TableauCadre[],5,0),"")</f>
        <v>—</v>
      </c>
      <c r="W810" s="1">
        <f>IFERROR(VLOOKUP(Tableau5[[#This Row],[Numéro]],TableauCadre[],6,0),"")</f>
        <v>9.9</v>
      </c>
      <c r="X810" s="28">
        <f>IFERROR(VLOOKUP(Tableau5[[#This Row],[Numéro]],TableauCadre[],7,0),"")</f>
        <v>2025</v>
      </c>
    </row>
    <row r="811" spans="1:24" x14ac:dyDescent="0.25">
      <c r="A811" s="1" t="str">
        <f>IF(double!T687=0,"",double!T687)</f>
        <v>177006 Y</v>
      </c>
      <c r="B811" s="1" t="str">
        <f>IF(Tableau5[[#This Row],[Numéro]]="","",double!U687)</f>
        <v>LEICHTNAM HUGUES</v>
      </c>
      <c r="C811" s="23" t="str">
        <f>double!V687</f>
        <v>11035 – C.B. SARREGUEMINES</v>
      </c>
      <c r="D811" s="27" t="str">
        <f>IFERROR(VLOOKUP(Tableau5[[#This Row],[Numéro]],TableauLibre[],3,0),"")</f>
        <v>R3</v>
      </c>
      <c r="E811" s="1">
        <f>IFERROR(VLOOKUP(Tableau5[[#This Row],[Numéro]],TableauLibre[],4,0),"")</f>
        <v>1</v>
      </c>
      <c r="F811" s="1">
        <f>IFERROR(VLOOKUP(Tableau5[[#This Row],[Numéro]],TableauLibre[],5,0),"")</f>
        <v>1.62</v>
      </c>
      <c r="G811" s="1">
        <f>IFERROR(VLOOKUP(Tableau5[[#This Row],[Numéro]],TableauLibre[],6,0),"")</f>
        <v>1.29</v>
      </c>
      <c r="H811" s="28">
        <f>IFERROR(VLOOKUP(Tableau5[[#This Row],[Numéro]],TableauLibre[],7,0),"")</f>
        <v>2025</v>
      </c>
      <c r="I811" s="27" t="str">
        <f>IFERROR(VLOOKUP(Tableau5[[#This Row],[Numéro]],TableauBande[],3,0),"")</f>
        <v>R2</v>
      </c>
      <c r="J811" s="1">
        <f>IFERROR(VLOOKUP(Tableau5[[#This Row],[Numéro]],TableauBande[],4,0),"")</f>
        <v>1</v>
      </c>
      <c r="K811" s="1">
        <f>IFERROR(VLOOKUP(Tableau5[[#This Row],[Numéro]],TableauBande[],5,0),"")</f>
        <v>0.73</v>
      </c>
      <c r="L811" s="1">
        <f>IFERROR(VLOOKUP(Tableau5[[#This Row],[Numéro]],TableauBande[],6,0),"")</f>
        <v>0.65</v>
      </c>
      <c r="M811" s="28">
        <f>IFERROR(VLOOKUP(Tableau5[[#This Row],[Numéro]],TableauBande[],7,0),"")</f>
        <v>2025</v>
      </c>
      <c r="N811" s="1" t="str">
        <f>IFERROR(VLOOKUP(Tableau5[[#This Row],[Numéro]],Tableau3Bandes[],3,0),"")</f>
        <v/>
      </c>
      <c r="O811" s="1" t="str">
        <f>IFERROR(VLOOKUP(Tableau5[[#This Row],[Numéro]],Tableau3Bandes[],4,0),"")</f>
        <v/>
      </c>
      <c r="P811" s="1" t="str">
        <f>IFERROR(VLOOKUP(Tableau5[[#This Row],[Numéro]],Tableau3Bandes[],5,0),"")</f>
        <v/>
      </c>
      <c r="Q811" s="1" t="str">
        <f>IFERROR(VLOOKUP(Tableau5[[#This Row],[Numéro]],Tableau3Bandes[],6,0),"")</f>
        <v/>
      </c>
      <c r="R811" s="1" t="str">
        <f>IFERROR(VLOOKUP(Tableau5[[#This Row],[Numéro]],Tableau3Bandes[],7,0),"")</f>
        <v/>
      </c>
      <c r="S811" s="28" t="str">
        <f>IFERROR(VLOOKUP(Tableau5[[#This Row],[Numéro]],TableauClass2025[],3,0),"")</f>
        <v/>
      </c>
      <c r="T811" s="27" t="str">
        <f>IFERROR(VLOOKUP(Tableau5[[#This Row],[Numéro]],TableauCadre[],3,0),"")</f>
        <v/>
      </c>
      <c r="U811" s="1" t="str">
        <f>IFERROR(VLOOKUP(Tableau5[[#This Row],[Numéro]],TableauCadre[],4,0),"")</f>
        <v/>
      </c>
      <c r="V811" s="1" t="str">
        <f>IFERROR(VLOOKUP(Tableau5[[#This Row],[Numéro]],TableauCadre[],5,0),"")</f>
        <v/>
      </c>
      <c r="W811" s="1" t="str">
        <f>IFERROR(VLOOKUP(Tableau5[[#This Row],[Numéro]],TableauCadre[],6,0),"")</f>
        <v/>
      </c>
      <c r="X811" s="28" t="str">
        <f>IFERROR(VLOOKUP(Tableau5[[#This Row],[Numéro]],TableauCadre[],7,0),"")</f>
        <v/>
      </c>
    </row>
    <row r="812" spans="1:24" hidden="1" x14ac:dyDescent="0.25">
      <c r="A812" s="1" t="str">
        <f>IF(double!T809=0,"",double!T809)</f>
        <v>014962 M</v>
      </c>
      <c r="B812" s="1" t="str">
        <f>IF(Tableau5[[#This Row],[Numéro]]="","",double!U809)</f>
        <v>MION JEAN PIERRE</v>
      </c>
      <c r="C812" s="23" t="str">
        <f>double!V809</f>
        <v>11048 – ACADEMIE DE BILLARD DE ST DIZIER</v>
      </c>
      <c r="D812" s="27" t="str">
        <f>IFERROR(VLOOKUP(Tableau5[[#This Row],[Numéro]],TableauLibre[],3,0),"")</f>
        <v>R2</v>
      </c>
      <c r="E812" s="1">
        <f>IFERROR(VLOOKUP(Tableau5[[#This Row],[Numéro]],TableauLibre[],4,0),"")</f>
        <v>1</v>
      </c>
      <c r="F812" s="1">
        <f>IFERROR(VLOOKUP(Tableau5[[#This Row],[Numéro]],TableauLibre[],5,0),"")</f>
        <v>2.34</v>
      </c>
      <c r="G812" s="1">
        <f>IFERROR(VLOOKUP(Tableau5[[#This Row],[Numéro]],TableauLibre[],6,0),"")</f>
        <v>1.87</v>
      </c>
      <c r="H812" s="28">
        <f>IFERROR(VLOOKUP(Tableau5[[#This Row],[Numéro]],TableauLibre[],7,0),"")</f>
        <v>2012</v>
      </c>
      <c r="I812" s="27" t="str">
        <f>IFERROR(VLOOKUP(Tableau5[[#This Row],[Numéro]],TableauBande[],3,0),"")</f>
        <v xml:space="preserve">R2 </v>
      </c>
      <c r="J812" s="1">
        <f>IFERROR(VLOOKUP(Tableau5[[#This Row],[Numéro]],TableauBande[],4,0),"")</f>
        <v>1</v>
      </c>
      <c r="K812" s="1">
        <f>IFERROR(VLOOKUP(Tableau5[[#This Row],[Numéro]],TableauBande[],5,0),"")</f>
        <v>0.83</v>
      </c>
      <c r="L812" s="1">
        <f>IFERROR(VLOOKUP(Tableau5[[#This Row],[Numéro]],TableauBande[],6,0),"")</f>
        <v>0.74</v>
      </c>
      <c r="M812" s="28">
        <f>IFERROR(VLOOKUP(Tableau5[[#This Row],[Numéro]],TableauBande[],7,0),"")</f>
        <v>2012</v>
      </c>
      <c r="N812" s="1" t="str">
        <f>IFERROR(VLOOKUP(Tableau5[[#This Row],[Numéro]],Tableau3Bandes[],3,0),"")</f>
        <v>N3</v>
      </c>
      <c r="O812" s="1">
        <f>IFERROR(VLOOKUP(Tableau5[[#This Row],[Numéro]],Tableau3Bandes[],4,0),"")</f>
        <v>1</v>
      </c>
      <c r="P812" s="1">
        <f>IFERROR(VLOOKUP(Tableau5[[#This Row],[Numéro]],Tableau3Bandes[],5,0),"")</f>
        <v>0.443</v>
      </c>
      <c r="Q812" s="1">
        <f>IFERROR(VLOOKUP(Tableau5[[#This Row],[Numéro]],Tableau3Bandes[],6,0),"")</f>
        <v>0.38100000000000001</v>
      </c>
      <c r="R812" s="1">
        <f>IFERROR(VLOOKUP(Tableau5[[#This Row],[Numéro]],Tableau3Bandes[],7,0),"")</f>
        <v>2013</v>
      </c>
      <c r="S812" s="28" t="str">
        <f>IFERROR(VLOOKUP(Tableau5[[#This Row],[Numéro]],TableauClass2025[],3,0),"")</f>
        <v/>
      </c>
      <c r="T812" s="27" t="str">
        <f>IFERROR(VLOOKUP(Tableau5[[#This Row],[Numéro]],TableauCadre[],3,0),"")</f>
        <v>R1</v>
      </c>
      <c r="U812" s="1">
        <f>IFERROR(VLOOKUP(Tableau5[[#This Row],[Numéro]],TableauCadre[],4,0),"")</f>
        <v>1</v>
      </c>
      <c r="V812" s="1">
        <f>IFERROR(VLOOKUP(Tableau5[[#This Row],[Numéro]],TableauCadre[],5,0),"")</f>
        <v>2.72</v>
      </c>
      <c r="W812" s="1">
        <f>IFERROR(VLOOKUP(Tableau5[[#This Row],[Numéro]],TableauCadre[],6,0),"")</f>
        <v>2.17</v>
      </c>
      <c r="X812" s="28">
        <f>IFERROR(VLOOKUP(Tableau5[[#This Row],[Numéro]],TableauCadre[],7,0),"")</f>
        <v>2009</v>
      </c>
    </row>
    <row r="813" spans="1:24" hidden="1" x14ac:dyDescent="0.25">
      <c r="A813" s="1" t="str">
        <f>IF(double!T810=0,"",double!T810)</f>
        <v>121175 P</v>
      </c>
      <c r="B813" s="1" t="str">
        <f>IF(Tableau5[[#This Row],[Numéro]]="","",double!U810)</f>
        <v>MOCQUERY MICHEL</v>
      </c>
      <c r="C813" s="23" t="str">
        <f>double!V810</f>
        <v>05034 – BILLARD TROYES AGGLO</v>
      </c>
      <c r="D813" s="27" t="str">
        <f>IFERROR(VLOOKUP(Tableau5[[#This Row],[Numéro]],TableauLibre[],3,0),"")</f>
        <v>R3</v>
      </c>
      <c r="E813" s="1">
        <f>IFERROR(VLOOKUP(Tableau5[[#This Row],[Numéro]],TableauLibre[],4,0),"")</f>
        <v>1</v>
      </c>
      <c r="F813" s="1">
        <f>IFERROR(VLOOKUP(Tableau5[[#This Row],[Numéro]],TableauLibre[],5,0),"")</f>
        <v>1.37</v>
      </c>
      <c r="G813" s="1">
        <f>IFERROR(VLOOKUP(Tableau5[[#This Row],[Numéro]],TableauLibre[],6,0),"")</f>
        <v>1.1000000000000001</v>
      </c>
      <c r="H813" s="28">
        <f>IFERROR(VLOOKUP(Tableau5[[#This Row],[Numéro]],TableauLibre[],7,0),"")</f>
        <v>2014</v>
      </c>
      <c r="I813" s="27" t="str">
        <f>IFERROR(VLOOKUP(Tableau5[[#This Row],[Numéro]],TableauBande[],3,0),"")</f>
        <v>R2</v>
      </c>
      <c r="J813" s="1">
        <f>IFERROR(VLOOKUP(Tableau5[[#This Row],[Numéro]],TableauBande[],4,0),"")</f>
        <v>1</v>
      </c>
      <c r="K813" s="1">
        <f>IFERROR(VLOOKUP(Tableau5[[#This Row],[Numéro]],TableauBande[],5,0),"")</f>
        <v>0.7</v>
      </c>
      <c r="L813" s="1">
        <f>IFERROR(VLOOKUP(Tableau5[[#This Row],[Numéro]],TableauBande[],6,0),"")</f>
        <v>0.62</v>
      </c>
      <c r="M813" s="28">
        <f>IFERROR(VLOOKUP(Tableau5[[#This Row],[Numéro]],TableauBande[],7,0),"")</f>
        <v>2014</v>
      </c>
      <c r="N813" s="1" t="str">
        <f>IFERROR(VLOOKUP(Tableau5[[#This Row],[Numéro]],Tableau3Bandes[],3,0),"")</f>
        <v>R1</v>
      </c>
      <c r="O813" s="1">
        <f>IFERROR(VLOOKUP(Tableau5[[#This Row],[Numéro]],Tableau3Bandes[],4,0),"")</f>
        <v>1</v>
      </c>
      <c r="P813" s="1">
        <f>IFERROR(VLOOKUP(Tableau5[[#This Row],[Numéro]],Tableau3Bandes[],5,0),"")</f>
        <v>0.25900000000000001</v>
      </c>
      <c r="Q813" s="1">
        <f>IFERROR(VLOOKUP(Tableau5[[#This Row],[Numéro]],Tableau3Bandes[],6,0),"")</f>
        <v>0.223</v>
      </c>
      <c r="R813" s="1">
        <f>IFERROR(VLOOKUP(Tableau5[[#This Row],[Numéro]],Tableau3Bandes[],7,0),"")</f>
        <v>2014</v>
      </c>
      <c r="S813" s="28" t="str">
        <f>IFERROR(VLOOKUP(Tableau5[[#This Row],[Numéro]],TableauClass2025[],3,0),"")</f>
        <v/>
      </c>
      <c r="T813" s="27" t="str">
        <f>IFERROR(VLOOKUP(Tableau5[[#This Row],[Numéro]],TableauCadre[],3,0),"")</f>
        <v/>
      </c>
      <c r="U813" s="1" t="str">
        <f>IFERROR(VLOOKUP(Tableau5[[#This Row],[Numéro]],TableauCadre[],4,0),"")</f>
        <v/>
      </c>
      <c r="V813" s="1" t="str">
        <f>IFERROR(VLOOKUP(Tableau5[[#This Row],[Numéro]],TableauCadre[],5,0),"")</f>
        <v/>
      </c>
      <c r="W813" s="1" t="str">
        <f>IFERROR(VLOOKUP(Tableau5[[#This Row],[Numéro]],TableauCadre[],6,0),"")</f>
        <v/>
      </c>
      <c r="X813" s="28" t="str">
        <f>IFERROR(VLOOKUP(Tableau5[[#This Row],[Numéro]],TableauCadre[],7,0),"")</f>
        <v/>
      </c>
    </row>
    <row r="814" spans="1:24" hidden="1" x14ac:dyDescent="0.25">
      <c r="A814" s="1" t="str">
        <f>IF(double!T811=0,"",double!T811)</f>
        <v>014950 A</v>
      </c>
      <c r="B814" s="1" t="str">
        <f>IF(Tableau5[[#This Row],[Numéro]]="","",double!U811)</f>
        <v>MOHAMED ANDRE</v>
      </c>
      <c r="C814" s="23" t="str">
        <f>double!V811</f>
        <v>11050 – BILLARD CLUB SAINT MIHIEL</v>
      </c>
      <c r="D814" s="27" t="str">
        <f>IFERROR(VLOOKUP(Tableau5[[#This Row],[Numéro]],TableauLibre[],3,0),"")</f>
        <v xml:space="preserve">R3 </v>
      </c>
      <c r="E814" s="1">
        <f>IFERROR(VLOOKUP(Tableau5[[#This Row],[Numéro]],TableauLibre[],4,0),"")</f>
        <v>1</v>
      </c>
      <c r="F814" s="1">
        <f>IFERROR(VLOOKUP(Tableau5[[#This Row],[Numéro]],TableauLibre[],5,0),"")</f>
        <v>2.0299999999999998</v>
      </c>
      <c r="G814" s="1">
        <f>IFERROR(VLOOKUP(Tableau5[[#This Row],[Numéro]],TableauLibre[],6,0),"")</f>
        <v>1.63</v>
      </c>
      <c r="H814" s="28">
        <f>IFERROR(VLOOKUP(Tableau5[[#This Row],[Numéro]],TableauLibre[],7,0),"")</f>
        <v>2023</v>
      </c>
      <c r="I814" s="27" t="str">
        <f>IFERROR(VLOOKUP(Tableau5[[#This Row],[Numéro]],TableauBande[],3,0),"")</f>
        <v xml:space="preserve">R2 </v>
      </c>
      <c r="J814" s="1">
        <f>IFERROR(VLOOKUP(Tableau5[[#This Row],[Numéro]],TableauBande[],4,0),"")</f>
        <v>1</v>
      </c>
      <c r="K814" s="1">
        <f>IFERROR(VLOOKUP(Tableau5[[#This Row],[Numéro]],TableauBande[],5,0),"")</f>
        <v>0.96</v>
      </c>
      <c r="L814" s="1">
        <f>IFERROR(VLOOKUP(Tableau5[[#This Row],[Numéro]],TableauBande[],6,0),"")</f>
        <v>0.85</v>
      </c>
      <c r="M814" s="28">
        <f>IFERROR(VLOOKUP(Tableau5[[#This Row],[Numéro]],TableauBande[],7,0),"")</f>
        <v>2023</v>
      </c>
      <c r="N814" s="1" t="str">
        <f>IFERROR(VLOOKUP(Tableau5[[#This Row],[Numéro]],Tableau3Bandes[],3,0),"")</f>
        <v>N3</v>
      </c>
      <c r="O814" s="1">
        <f>IFERROR(VLOOKUP(Tableau5[[#This Row],[Numéro]],Tableau3Bandes[],4,0),"")</f>
        <v>1</v>
      </c>
      <c r="P814" s="1">
        <f>IFERROR(VLOOKUP(Tableau5[[#This Row],[Numéro]],Tableau3Bandes[],5,0),"")</f>
        <v>0.45300000000000001</v>
      </c>
      <c r="Q814" s="1">
        <f>IFERROR(VLOOKUP(Tableau5[[#This Row],[Numéro]],Tableau3Bandes[],6,0),"")</f>
        <v>0.38900000000000001</v>
      </c>
      <c r="R814" s="1">
        <f>IFERROR(VLOOKUP(Tableau5[[#This Row],[Numéro]],Tableau3Bandes[],7,0),"")</f>
        <v>2025</v>
      </c>
      <c r="S814" s="28">
        <f>IFERROR(VLOOKUP(Tableau5[[#This Row],[Numéro]],TableauClass2025[],3,0),"")</f>
        <v>370</v>
      </c>
      <c r="T814" s="27" t="str">
        <f>IFERROR(VLOOKUP(Tableau5[[#This Row],[Numéro]],TableauCadre[],3,0),"")</f>
        <v>R1</v>
      </c>
      <c r="U814" s="1">
        <f>IFERROR(VLOOKUP(Tableau5[[#This Row],[Numéro]],TableauCadre[],4,0),"")</f>
        <v>1</v>
      </c>
      <c r="V814" s="1">
        <f>IFERROR(VLOOKUP(Tableau5[[#This Row],[Numéro]],TableauCadre[],5,0),"")</f>
        <v>2.36</v>
      </c>
      <c r="W814" s="1">
        <f>IFERROR(VLOOKUP(Tableau5[[#This Row],[Numéro]],TableauCadre[],6,0),"")</f>
        <v>1.89</v>
      </c>
      <c r="X814" s="28">
        <f>IFERROR(VLOOKUP(Tableau5[[#This Row],[Numéro]],TableauCadre[],7,0),"")</f>
        <v>2014</v>
      </c>
    </row>
    <row r="815" spans="1:24" hidden="1" x14ac:dyDescent="0.25">
      <c r="A815" s="1" t="str">
        <f>IF(double!T812=0,"",double!T812)</f>
        <v>140760 W</v>
      </c>
      <c r="B815" s="1" t="str">
        <f>IF(Tableau5[[#This Row],[Numéro]]="","",double!U812)</f>
        <v>MONIE FRANCIS</v>
      </c>
      <c r="C815" s="23" t="str">
        <f>double!V812</f>
        <v>11055 – BILLARD CLUB TOULOIS</v>
      </c>
      <c r="D815" s="27" t="str">
        <f>IFERROR(VLOOKUP(Tableau5[[#This Row],[Numéro]],TableauLibre[],3,0),"")</f>
        <v xml:space="preserve">R4 </v>
      </c>
      <c r="E815" s="1">
        <f>IFERROR(VLOOKUP(Tableau5[[#This Row],[Numéro]],TableauLibre[],4,0),"")</f>
        <v>1</v>
      </c>
      <c r="F815" s="1">
        <f>IFERROR(VLOOKUP(Tableau5[[#This Row],[Numéro]],TableauLibre[],5,0),"")</f>
        <v>1.07</v>
      </c>
      <c r="G815" s="1">
        <f>IFERROR(VLOOKUP(Tableau5[[#This Row],[Numéro]],TableauLibre[],6,0),"")</f>
        <v>0.85</v>
      </c>
      <c r="H815" s="28">
        <f>IFERROR(VLOOKUP(Tableau5[[#This Row],[Numéro]],TableauLibre[],7,0),"")</f>
        <v>2012</v>
      </c>
      <c r="I815" s="27" t="str">
        <f>IFERROR(VLOOKUP(Tableau5[[#This Row],[Numéro]],TableauBande[],3,0),"")</f>
        <v/>
      </c>
      <c r="J815" s="1" t="str">
        <f>IFERROR(VLOOKUP(Tableau5[[#This Row],[Numéro]],TableauBande[],4,0),"")</f>
        <v/>
      </c>
      <c r="K815" s="1" t="str">
        <f>IFERROR(VLOOKUP(Tableau5[[#This Row],[Numéro]],TableauBande[],5,0),"")</f>
        <v/>
      </c>
      <c r="L815" s="1" t="str">
        <f>IFERROR(VLOOKUP(Tableau5[[#This Row],[Numéro]],TableauBande[],6,0),"")</f>
        <v/>
      </c>
      <c r="M815" s="28" t="str">
        <f>IFERROR(VLOOKUP(Tableau5[[#This Row],[Numéro]],TableauBande[],7,0),"")</f>
        <v/>
      </c>
      <c r="N815" s="1" t="str">
        <f>IFERROR(VLOOKUP(Tableau5[[#This Row],[Numéro]],Tableau3Bandes[],3,0),"")</f>
        <v/>
      </c>
      <c r="O815" s="1" t="str">
        <f>IFERROR(VLOOKUP(Tableau5[[#This Row],[Numéro]],Tableau3Bandes[],4,0),"")</f>
        <v/>
      </c>
      <c r="P815" s="1" t="str">
        <f>IFERROR(VLOOKUP(Tableau5[[#This Row],[Numéro]],Tableau3Bandes[],5,0),"")</f>
        <v/>
      </c>
      <c r="Q815" s="1" t="str">
        <f>IFERROR(VLOOKUP(Tableau5[[#This Row],[Numéro]],Tableau3Bandes[],6,0),"")</f>
        <v/>
      </c>
      <c r="R815" s="1" t="str">
        <f>IFERROR(VLOOKUP(Tableau5[[#This Row],[Numéro]],Tableau3Bandes[],7,0),"")</f>
        <v/>
      </c>
      <c r="S815" s="28" t="str">
        <f>IFERROR(VLOOKUP(Tableau5[[#This Row],[Numéro]],TableauClass2025[],3,0),"")</f>
        <v/>
      </c>
      <c r="T815" s="27" t="str">
        <f>IFERROR(VLOOKUP(Tableau5[[#This Row],[Numéro]],TableauCadre[],3,0),"")</f>
        <v/>
      </c>
      <c r="U815" s="1" t="str">
        <f>IFERROR(VLOOKUP(Tableau5[[#This Row],[Numéro]],TableauCadre[],4,0),"")</f>
        <v/>
      </c>
      <c r="V815" s="1" t="str">
        <f>IFERROR(VLOOKUP(Tableau5[[#This Row],[Numéro]],TableauCadre[],5,0),"")</f>
        <v/>
      </c>
      <c r="W815" s="1" t="str">
        <f>IFERROR(VLOOKUP(Tableau5[[#This Row],[Numéro]],TableauCadre[],6,0),"")</f>
        <v/>
      </c>
      <c r="X815" s="28" t="str">
        <f>IFERROR(VLOOKUP(Tableau5[[#This Row],[Numéro]],TableauCadre[],7,0),"")</f>
        <v/>
      </c>
    </row>
    <row r="816" spans="1:24" hidden="1" x14ac:dyDescent="0.25">
      <c r="A816" s="1" t="str">
        <f>IF(double!T813=0,"",double!T813)</f>
        <v>010311 P</v>
      </c>
      <c r="B816" s="1" t="str">
        <f>IF(Tableau5[[#This Row],[Numéro]]="","",double!U813)</f>
        <v>MONNIER GILLES</v>
      </c>
      <c r="C816" s="23" t="str">
        <f>double!V813</f>
        <v>01016 – B.C. HAGUENAU</v>
      </c>
      <c r="D816" s="27" t="str">
        <f>IFERROR(VLOOKUP(Tableau5[[#This Row],[Numéro]],TableauLibre[],3,0),"")</f>
        <v>R3</v>
      </c>
      <c r="E816" s="1">
        <f>IFERROR(VLOOKUP(Tableau5[[#This Row],[Numéro]],TableauLibre[],4,0),"")</f>
        <v>1</v>
      </c>
      <c r="F816" s="1">
        <f>IFERROR(VLOOKUP(Tableau5[[#This Row],[Numéro]],TableauLibre[],5,0),"")</f>
        <v>1.74</v>
      </c>
      <c r="G816" s="1">
        <f>IFERROR(VLOOKUP(Tableau5[[#This Row],[Numéro]],TableauLibre[],6,0),"")</f>
        <v>1.39</v>
      </c>
      <c r="H816" s="28">
        <f>IFERROR(VLOOKUP(Tableau5[[#This Row],[Numéro]],TableauLibre[],7,0),"")</f>
        <v>2018</v>
      </c>
      <c r="I816" s="27" t="str">
        <f>IFERROR(VLOOKUP(Tableau5[[#This Row],[Numéro]],TableauBande[],3,0),"")</f>
        <v>R2</v>
      </c>
      <c r="J816" s="1">
        <f>IFERROR(VLOOKUP(Tableau5[[#This Row],[Numéro]],TableauBande[],4,0),"")</f>
        <v>1</v>
      </c>
      <c r="K816" s="1">
        <f>IFERROR(VLOOKUP(Tableau5[[#This Row],[Numéro]],TableauBande[],5,0),"")</f>
        <v>0.95</v>
      </c>
      <c r="L816" s="1">
        <f>IFERROR(VLOOKUP(Tableau5[[#This Row],[Numéro]],TableauBande[],6,0),"")</f>
        <v>0.84</v>
      </c>
      <c r="M816" s="28">
        <f>IFERROR(VLOOKUP(Tableau5[[#This Row],[Numéro]],TableauBande[],7,0),"")</f>
        <v>2013</v>
      </c>
      <c r="N816" s="1" t="str">
        <f>IFERROR(VLOOKUP(Tableau5[[#This Row],[Numéro]],Tableau3Bandes[],3,0),"")</f>
        <v>R1</v>
      </c>
      <c r="O816" s="1">
        <f>IFERROR(VLOOKUP(Tableau5[[#This Row],[Numéro]],Tableau3Bandes[],4,0),"")</f>
        <v>1</v>
      </c>
      <c r="P816" s="1">
        <f>IFERROR(VLOOKUP(Tableau5[[#This Row],[Numéro]],Tableau3Bandes[],5,0),"")</f>
        <v>0.30299999999999999</v>
      </c>
      <c r="Q816" s="1">
        <f>IFERROR(VLOOKUP(Tableau5[[#This Row],[Numéro]],Tableau3Bandes[],6,0),"")</f>
        <v>0.26</v>
      </c>
      <c r="R816" s="1">
        <f>IFERROR(VLOOKUP(Tableau5[[#This Row],[Numéro]],Tableau3Bandes[],7,0),"")</f>
        <v>2016</v>
      </c>
      <c r="S816" s="28" t="str">
        <f>IFERROR(VLOOKUP(Tableau5[[#This Row],[Numéro]],TableauClass2025[],3,0),"")</f>
        <v/>
      </c>
      <c r="T816" s="27" t="str">
        <f>IFERROR(VLOOKUP(Tableau5[[#This Row],[Numéro]],TableauCadre[],3,0),"")</f>
        <v>R1</v>
      </c>
      <c r="U816" s="1">
        <f>IFERROR(VLOOKUP(Tableau5[[#This Row],[Numéro]],TableauCadre[],4,0),"")</f>
        <v>1</v>
      </c>
      <c r="V816" s="1">
        <f>IFERROR(VLOOKUP(Tableau5[[#This Row],[Numéro]],TableauCadre[],5,0),"")</f>
        <v>1.84</v>
      </c>
      <c r="W816" s="1">
        <f>IFERROR(VLOOKUP(Tableau5[[#This Row],[Numéro]],TableauCadre[],6,0),"")</f>
        <v>1.47</v>
      </c>
      <c r="X816" s="28">
        <f>IFERROR(VLOOKUP(Tableau5[[#This Row],[Numéro]],TableauCadre[],7,0),"")</f>
        <v>2013</v>
      </c>
    </row>
    <row r="817" spans="1:24" hidden="1" x14ac:dyDescent="0.25">
      <c r="A817" s="1" t="str">
        <f>IF(double!T814=0,"",double!T814)</f>
        <v>129684 W</v>
      </c>
      <c r="B817" s="1" t="str">
        <f>IF(Tableau5[[#This Row],[Numéro]]="","",double!U814)</f>
        <v>MONPONTET PASCAL</v>
      </c>
      <c r="C817" s="23" t="str">
        <f>double!V814</f>
        <v>11029 – BILLARD CLUB MUSSIPONTAIN</v>
      </c>
      <c r="D817" s="27" t="str">
        <f>IFERROR(VLOOKUP(Tableau5[[#This Row],[Numéro]],TableauLibre[],3,0),"")</f>
        <v>R4</v>
      </c>
      <c r="E817" s="1">
        <f>IFERROR(VLOOKUP(Tableau5[[#This Row],[Numéro]],TableauLibre[],4,0),"")</f>
        <v>1</v>
      </c>
      <c r="F817" s="1">
        <f>IFERROR(VLOOKUP(Tableau5[[#This Row],[Numéro]],TableauLibre[],5,0),"")</f>
        <v>0.89</v>
      </c>
      <c r="G817" s="1">
        <f>IFERROR(VLOOKUP(Tableau5[[#This Row],[Numéro]],TableauLibre[],6,0),"")</f>
        <v>0.71</v>
      </c>
      <c r="H817" s="28">
        <f>IFERROR(VLOOKUP(Tableau5[[#This Row],[Numéro]],TableauLibre[],7,0),"")</f>
        <v>2015</v>
      </c>
      <c r="I817" s="27" t="str">
        <f>IFERROR(VLOOKUP(Tableau5[[#This Row],[Numéro]],TableauBande[],3,0),"")</f>
        <v>R2</v>
      </c>
      <c r="J817" s="1">
        <f>IFERROR(VLOOKUP(Tableau5[[#This Row],[Numéro]],TableauBande[],4,0),"")</f>
        <v>1</v>
      </c>
      <c r="K817" s="1">
        <f>IFERROR(VLOOKUP(Tableau5[[#This Row],[Numéro]],TableauBande[],5,0),"")</f>
        <v>0.46</v>
      </c>
      <c r="L817" s="1">
        <f>IFERROR(VLOOKUP(Tableau5[[#This Row],[Numéro]],TableauBande[],6,0),"")</f>
        <v>0.41</v>
      </c>
      <c r="M817" s="28">
        <f>IFERROR(VLOOKUP(Tableau5[[#This Row],[Numéro]],TableauBande[],7,0),"")</f>
        <v>2015</v>
      </c>
      <c r="N817" s="1" t="str">
        <f>IFERROR(VLOOKUP(Tableau5[[#This Row],[Numéro]],Tableau3Bandes[],3,0),"")</f>
        <v>R2</v>
      </c>
      <c r="O817" s="1">
        <f>IFERROR(VLOOKUP(Tableau5[[#This Row],[Numéro]],Tableau3Bandes[],4,0),"")</f>
        <v>1</v>
      </c>
      <c r="P817" s="1">
        <f>IFERROR(VLOOKUP(Tableau5[[#This Row],[Numéro]],Tableau3Bandes[],5,0),"")</f>
        <v>0.16500000000000001</v>
      </c>
      <c r="Q817" s="1">
        <f>IFERROR(VLOOKUP(Tableau5[[#This Row],[Numéro]],Tableau3Bandes[],6,0),"")</f>
        <v>0.14099999999999999</v>
      </c>
      <c r="R817" s="1">
        <f>IFERROR(VLOOKUP(Tableau5[[#This Row],[Numéro]],Tableau3Bandes[],7,0),"")</f>
        <v>2015</v>
      </c>
      <c r="S817" s="28" t="str">
        <f>IFERROR(VLOOKUP(Tableau5[[#This Row],[Numéro]],TableauClass2025[],3,0),"")</f>
        <v/>
      </c>
      <c r="T817" s="27" t="str">
        <f>IFERROR(VLOOKUP(Tableau5[[#This Row],[Numéro]],TableauCadre[],3,0),"")</f>
        <v/>
      </c>
      <c r="U817" s="1" t="str">
        <f>IFERROR(VLOOKUP(Tableau5[[#This Row],[Numéro]],TableauCadre[],4,0),"")</f>
        <v/>
      </c>
      <c r="V817" s="1" t="str">
        <f>IFERROR(VLOOKUP(Tableau5[[#This Row],[Numéro]],TableauCadre[],5,0),"")</f>
        <v/>
      </c>
      <c r="W817" s="1" t="str">
        <f>IFERROR(VLOOKUP(Tableau5[[#This Row],[Numéro]],TableauCadre[],6,0),"")</f>
        <v/>
      </c>
      <c r="X817" s="28" t="str">
        <f>IFERROR(VLOOKUP(Tableau5[[#This Row],[Numéro]],TableauCadre[],7,0),"")</f>
        <v/>
      </c>
    </row>
    <row r="818" spans="1:24" hidden="1" x14ac:dyDescent="0.25">
      <c r="A818" s="1" t="str">
        <f>IF(double!T815=0,"",double!T815)</f>
        <v>015365 Z</v>
      </c>
      <c r="B818" s="1" t="str">
        <f>IF(Tableau5[[#This Row],[Numéro]]="","",double!U815)</f>
        <v>MONTEL JONATHAN</v>
      </c>
      <c r="C818" s="23" t="str">
        <f>double!V815</f>
        <v>11051 – BILLARD CLUB BARISIEN</v>
      </c>
      <c r="D818" s="27" t="str">
        <f>IFERROR(VLOOKUP(Tableau5[[#This Row],[Numéro]],TableauLibre[],3,0),"")</f>
        <v>R1</v>
      </c>
      <c r="E818" s="1">
        <f>IFERROR(VLOOKUP(Tableau5[[#This Row],[Numéro]],TableauLibre[],4,0),"")</f>
        <v>1</v>
      </c>
      <c r="F818" s="1">
        <f>IFERROR(VLOOKUP(Tableau5[[#This Row],[Numéro]],TableauLibre[],5,0),"")</f>
        <v>5.64</v>
      </c>
      <c r="G818" s="1">
        <f>IFERROR(VLOOKUP(Tableau5[[#This Row],[Numéro]],TableauLibre[],6,0),"")</f>
        <v>4.51</v>
      </c>
      <c r="H818" s="28">
        <f>IFERROR(VLOOKUP(Tableau5[[#This Row],[Numéro]],TableauLibre[],7,0),"")</f>
        <v>2025</v>
      </c>
      <c r="I818" s="27" t="str">
        <f>IFERROR(VLOOKUP(Tableau5[[#This Row],[Numéro]],TableauBande[],3,0),"")</f>
        <v xml:space="preserve">N2 </v>
      </c>
      <c r="J818" s="1">
        <f>IFERROR(VLOOKUP(Tableau5[[#This Row],[Numéro]],TableauBande[],4,0),"")</f>
        <v>1</v>
      </c>
      <c r="K818" s="1" t="str">
        <f>IFERROR(VLOOKUP(Tableau5[[#This Row],[Numéro]],TableauBande[],5,0),"")</f>
        <v>—</v>
      </c>
      <c r="L818" s="1">
        <f>IFERROR(VLOOKUP(Tableau5[[#This Row],[Numéro]],TableauBande[],6,0),"")</f>
        <v>2.39</v>
      </c>
      <c r="M818" s="28">
        <f>IFERROR(VLOOKUP(Tableau5[[#This Row],[Numéro]],TableauBande[],7,0),"")</f>
        <v>2023</v>
      </c>
      <c r="N818" s="1" t="str">
        <f>IFERROR(VLOOKUP(Tableau5[[#This Row],[Numéro]],Tableau3Bandes[],3,0),"")</f>
        <v xml:space="preserve">N2 </v>
      </c>
      <c r="O818" s="1">
        <f>IFERROR(VLOOKUP(Tableau5[[#This Row],[Numéro]],Tableau3Bandes[],4,0),"")</f>
        <v>1</v>
      </c>
      <c r="P818" s="1" t="str">
        <f>IFERROR(VLOOKUP(Tableau5[[#This Row],[Numéro]],Tableau3Bandes[],5,0),"")</f>
        <v>—</v>
      </c>
      <c r="Q818" s="1">
        <f>IFERROR(VLOOKUP(Tableau5[[#This Row],[Numéro]],Tableau3Bandes[],6,0),"")</f>
        <v>0.69599999999999995</v>
      </c>
      <c r="R818" s="1">
        <f>IFERROR(VLOOKUP(Tableau5[[#This Row],[Numéro]],Tableau3Bandes[],7,0),"")</f>
        <v>2025</v>
      </c>
      <c r="S818" s="28">
        <f>IFERROR(VLOOKUP(Tableau5[[#This Row],[Numéro]],TableauClass2025[],3,0),"")</f>
        <v>800</v>
      </c>
      <c r="T818" s="27" t="str">
        <f>IFERROR(VLOOKUP(Tableau5[[#This Row],[Numéro]],TableauCadre[],3,0),"")</f>
        <v xml:space="preserve">R1 </v>
      </c>
      <c r="U818" s="1">
        <f>IFERROR(VLOOKUP(Tableau5[[#This Row],[Numéro]],TableauCadre[],4,0),"")</f>
        <v>1</v>
      </c>
      <c r="V818" s="1">
        <f>IFERROR(VLOOKUP(Tableau5[[#This Row],[Numéro]],TableauCadre[],5,0),"")</f>
        <v>4.25</v>
      </c>
      <c r="W818" s="1">
        <f>IFERROR(VLOOKUP(Tableau5[[#This Row],[Numéro]],TableauCadre[],6,0),"")</f>
        <v>3.4</v>
      </c>
      <c r="X818" s="28">
        <f>IFERROR(VLOOKUP(Tableau5[[#This Row],[Numéro]],TableauCadre[],7,0),"")</f>
        <v>2023</v>
      </c>
    </row>
    <row r="819" spans="1:24" hidden="1" x14ac:dyDescent="0.25">
      <c r="A819" s="1" t="str">
        <f>IF(double!T816=0,"",double!T816)</f>
        <v>165808 B</v>
      </c>
      <c r="B819" s="1" t="str">
        <f>IF(Tableau5[[#This Row],[Numéro]]="","",double!U816)</f>
        <v>MONTET VALERIE</v>
      </c>
      <c r="C819" s="23" t="str">
        <f>double!V816</f>
        <v>01006 – AMICALE DE BILLARD ECKBOLSHEIM</v>
      </c>
      <c r="D819" s="27" t="str">
        <f>IFERROR(VLOOKUP(Tableau5[[#This Row],[Numéro]],TableauLibre[],3,0),"")</f>
        <v>R4</v>
      </c>
      <c r="E819" s="1">
        <f>IFERROR(VLOOKUP(Tableau5[[#This Row],[Numéro]],TableauLibre[],4,0),"")</f>
        <v>1</v>
      </c>
      <c r="F819" s="1">
        <f>IFERROR(VLOOKUP(Tableau5[[#This Row],[Numéro]],TableauLibre[],5,0),"")</f>
        <v>0.28000000000000003</v>
      </c>
      <c r="G819" s="1">
        <f>IFERROR(VLOOKUP(Tableau5[[#This Row],[Numéro]],TableauLibre[],6,0),"")</f>
        <v>0.22</v>
      </c>
      <c r="H819" s="28">
        <f>IFERROR(VLOOKUP(Tableau5[[#This Row],[Numéro]],TableauLibre[],7,0),"")</f>
        <v>2023</v>
      </c>
      <c r="I819" s="27" t="str">
        <f>IFERROR(VLOOKUP(Tableau5[[#This Row],[Numéro]],TableauBande[],3,0),"")</f>
        <v/>
      </c>
      <c r="J819" s="1" t="str">
        <f>IFERROR(VLOOKUP(Tableau5[[#This Row],[Numéro]],TableauBande[],4,0),"")</f>
        <v/>
      </c>
      <c r="K819" s="1" t="str">
        <f>IFERROR(VLOOKUP(Tableau5[[#This Row],[Numéro]],TableauBande[],5,0),"")</f>
        <v/>
      </c>
      <c r="L819" s="1" t="str">
        <f>IFERROR(VLOOKUP(Tableau5[[#This Row],[Numéro]],TableauBande[],6,0),"")</f>
        <v/>
      </c>
      <c r="M819" s="28" t="str">
        <f>IFERROR(VLOOKUP(Tableau5[[#This Row],[Numéro]],TableauBande[],7,0),"")</f>
        <v/>
      </c>
      <c r="N819" s="1" t="str">
        <f>IFERROR(VLOOKUP(Tableau5[[#This Row],[Numéro]],Tableau3Bandes[],3,0),"")</f>
        <v/>
      </c>
      <c r="O819" s="1" t="str">
        <f>IFERROR(VLOOKUP(Tableau5[[#This Row],[Numéro]],Tableau3Bandes[],4,0),"")</f>
        <v/>
      </c>
      <c r="P819" s="1" t="str">
        <f>IFERROR(VLOOKUP(Tableau5[[#This Row],[Numéro]],Tableau3Bandes[],5,0),"")</f>
        <v/>
      </c>
      <c r="Q819" s="1" t="str">
        <f>IFERROR(VLOOKUP(Tableau5[[#This Row],[Numéro]],Tableau3Bandes[],6,0),"")</f>
        <v/>
      </c>
      <c r="R819" s="1" t="str">
        <f>IFERROR(VLOOKUP(Tableau5[[#This Row],[Numéro]],Tableau3Bandes[],7,0),"")</f>
        <v/>
      </c>
      <c r="S819" s="28" t="str">
        <f>IFERROR(VLOOKUP(Tableau5[[#This Row],[Numéro]],TableauClass2025[],3,0),"")</f>
        <v/>
      </c>
      <c r="T819" s="27" t="str">
        <f>IFERROR(VLOOKUP(Tableau5[[#This Row],[Numéro]],TableauCadre[],3,0),"")</f>
        <v/>
      </c>
      <c r="U819" s="1" t="str">
        <f>IFERROR(VLOOKUP(Tableau5[[#This Row],[Numéro]],TableauCadre[],4,0),"")</f>
        <v/>
      </c>
      <c r="V819" s="1" t="str">
        <f>IFERROR(VLOOKUP(Tableau5[[#This Row],[Numéro]],TableauCadre[],5,0),"")</f>
        <v/>
      </c>
      <c r="W819" s="1" t="str">
        <f>IFERROR(VLOOKUP(Tableau5[[#This Row],[Numéro]],TableauCadre[],6,0),"")</f>
        <v/>
      </c>
      <c r="X819" s="28" t="str">
        <f>IFERROR(VLOOKUP(Tableau5[[#This Row],[Numéro]],TableauCadre[],7,0),"")</f>
        <v/>
      </c>
    </row>
    <row r="820" spans="1:24" hidden="1" x14ac:dyDescent="0.25">
      <c r="A820" s="1" t="str">
        <f>IF(double!T817=0,"",double!T817)</f>
        <v>163940 W</v>
      </c>
      <c r="B820" s="1" t="str">
        <f>IF(Tableau5[[#This Row],[Numéro]]="","",double!U817)</f>
        <v>MORANT ADAM</v>
      </c>
      <c r="C820" s="23" t="str">
        <f>double!V817</f>
        <v>11055 – BILLARD CLUB TOULOIS</v>
      </c>
      <c r="D820" s="27" t="str">
        <f>IFERROR(VLOOKUP(Tableau5[[#This Row],[Numéro]],TableauLibre[],3,0),"")</f>
        <v>R4</v>
      </c>
      <c r="E820" s="1">
        <f>IFERROR(VLOOKUP(Tableau5[[#This Row],[Numéro]],TableauLibre[],4,0),"")</f>
        <v>1</v>
      </c>
      <c r="F820" s="1">
        <f>IFERROR(VLOOKUP(Tableau5[[#This Row],[Numéro]],TableauLibre[],5,0),"")</f>
        <v>0.38</v>
      </c>
      <c r="G820" s="1">
        <f>IFERROR(VLOOKUP(Tableau5[[#This Row],[Numéro]],TableauLibre[],6,0),"")</f>
        <v>0.3</v>
      </c>
      <c r="H820" s="28">
        <f>IFERROR(VLOOKUP(Tableau5[[#This Row],[Numéro]],TableauLibre[],7,0),"")</f>
        <v>2025</v>
      </c>
      <c r="I820" s="27" t="str">
        <f>IFERROR(VLOOKUP(Tableau5[[#This Row],[Numéro]],TableauBande[],3,0),"")</f>
        <v/>
      </c>
      <c r="J820" s="1" t="str">
        <f>IFERROR(VLOOKUP(Tableau5[[#This Row],[Numéro]],TableauBande[],4,0),"")</f>
        <v/>
      </c>
      <c r="K820" s="1" t="str">
        <f>IFERROR(VLOOKUP(Tableau5[[#This Row],[Numéro]],TableauBande[],5,0),"")</f>
        <v/>
      </c>
      <c r="L820" s="1" t="str">
        <f>IFERROR(VLOOKUP(Tableau5[[#This Row],[Numéro]],TableauBande[],6,0),"")</f>
        <v/>
      </c>
      <c r="M820" s="28" t="str">
        <f>IFERROR(VLOOKUP(Tableau5[[#This Row],[Numéro]],TableauBande[],7,0),"")</f>
        <v/>
      </c>
      <c r="N820" s="1" t="str">
        <f>IFERROR(VLOOKUP(Tableau5[[#This Row],[Numéro]],Tableau3Bandes[],3,0),"")</f>
        <v/>
      </c>
      <c r="O820" s="1" t="str">
        <f>IFERROR(VLOOKUP(Tableau5[[#This Row],[Numéro]],Tableau3Bandes[],4,0),"")</f>
        <v/>
      </c>
      <c r="P820" s="1" t="str">
        <f>IFERROR(VLOOKUP(Tableau5[[#This Row],[Numéro]],Tableau3Bandes[],5,0),"")</f>
        <v/>
      </c>
      <c r="Q820" s="1" t="str">
        <f>IFERROR(VLOOKUP(Tableau5[[#This Row],[Numéro]],Tableau3Bandes[],6,0),"")</f>
        <v/>
      </c>
      <c r="R820" s="1" t="str">
        <f>IFERROR(VLOOKUP(Tableau5[[#This Row],[Numéro]],Tableau3Bandes[],7,0),"")</f>
        <v/>
      </c>
      <c r="S820" s="28" t="str">
        <f>IFERROR(VLOOKUP(Tableau5[[#This Row],[Numéro]],TableauClass2025[],3,0),"")</f>
        <v/>
      </c>
      <c r="T820" s="27" t="str">
        <f>IFERROR(VLOOKUP(Tableau5[[#This Row],[Numéro]],TableauCadre[],3,0),"")</f>
        <v/>
      </c>
      <c r="U820" s="1" t="str">
        <f>IFERROR(VLOOKUP(Tableau5[[#This Row],[Numéro]],TableauCadre[],4,0),"")</f>
        <v/>
      </c>
      <c r="V820" s="1" t="str">
        <f>IFERROR(VLOOKUP(Tableau5[[#This Row],[Numéro]],TableauCadre[],5,0),"")</f>
        <v/>
      </c>
      <c r="W820" s="1" t="str">
        <f>IFERROR(VLOOKUP(Tableau5[[#This Row],[Numéro]],TableauCadre[],6,0),"")</f>
        <v/>
      </c>
      <c r="X820" s="28" t="str">
        <f>IFERROR(VLOOKUP(Tableau5[[#This Row],[Numéro]],TableauCadre[],7,0),"")</f>
        <v/>
      </c>
    </row>
    <row r="821" spans="1:24" hidden="1" x14ac:dyDescent="0.25">
      <c r="A821" s="1" t="str">
        <f>IF(double!T818=0,"",double!T818)</f>
        <v>136171 J</v>
      </c>
      <c r="B821" s="1" t="str">
        <f>IF(Tableau5[[#This Row],[Numéro]]="","",double!U818)</f>
        <v>MOREAU BERNARD</v>
      </c>
      <c r="C821" s="23" t="str">
        <f>double!V818</f>
        <v>05042 – ACAD.CHALONNAISE DE BILLARD</v>
      </c>
      <c r="D821" s="27" t="str">
        <f>IFERROR(VLOOKUP(Tableau5[[#This Row],[Numéro]],TableauLibre[],3,0),"")</f>
        <v>R4</v>
      </c>
      <c r="E821" s="1">
        <f>IFERROR(VLOOKUP(Tableau5[[#This Row],[Numéro]],TableauLibre[],4,0),"")</f>
        <v>1</v>
      </c>
      <c r="F821" s="1">
        <f>IFERROR(VLOOKUP(Tableau5[[#This Row],[Numéro]],TableauLibre[],5,0),"")</f>
        <v>0.91</v>
      </c>
      <c r="G821" s="1">
        <f>IFERROR(VLOOKUP(Tableau5[[#This Row],[Numéro]],TableauLibre[],6,0),"")</f>
        <v>0.73</v>
      </c>
      <c r="H821" s="28">
        <f>IFERROR(VLOOKUP(Tableau5[[#This Row],[Numéro]],TableauLibre[],7,0),"")</f>
        <v>2020</v>
      </c>
      <c r="I821" s="27" t="str">
        <f>IFERROR(VLOOKUP(Tableau5[[#This Row],[Numéro]],TableauBande[],3,0),"")</f>
        <v>R2</v>
      </c>
      <c r="J821" s="1">
        <f>IFERROR(VLOOKUP(Tableau5[[#This Row],[Numéro]],TableauBande[],4,0),"")</f>
        <v>1</v>
      </c>
      <c r="K821" s="1">
        <f>IFERROR(VLOOKUP(Tableau5[[#This Row],[Numéro]],TableauBande[],5,0),"")</f>
        <v>0.59</v>
      </c>
      <c r="L821" s="1">
        <f>IFERROR(VLOOKUP(Tableau5[[#This Row],[Numéro]],TableauBande[],6,0),"")</f>
        <v>0.52</v>
      </c>
      <c r="M821" s="28">
        <f>IFERROR(VLOOKUP(Tableau5[[#This Row],[Numéro]],TableauBande[],7,0),"")</f>
        <v>2020</v>
      </c>
      <c r="N821" s="1" t="str">
        <f>IFERROR(VLOOKUP(Tableau5[[#This Row],[Numéro]],Tableau3Bandes[],3,0),"")</f>
        <v/>
      </c>
      <c r="O821" s="1" t="str">
        <f>IFERROR(VLOOKUP(Tableau5[[#This Row],[Numéro]],Tableau3Bandes[],4,0),"")</f>
        <v/>
      </c>
      <c r="P821" s="1" t="str">
        <f>IFERROR(VLOOKUP(Tableau5[[#This Row],[Numéro]],Tableau3Bandes[],5,0),"")</f>
        <v/>
      </c>
      <c r="Q821" s="1" t="str">
        <f>IFERROR(VLOOKUP(Tableau5[[#This Row],[Numéro]],Tableau3Bandes[],6,0),"")</f>
        <v/>
      </c>
      <c r="R821" s="1" t="str">
        <f>IFERROR(VLOOKUP(Tableau5[[#This Row],[Numéro]],Tableau3Bandes[],7,0),"")</f>
        <v/>
      </c>
      <c r="S821" s="28" t="str">
        <f>IFERROR(VLOOKUP(Tableau5[[#This Row],[Numéro]],TableauClass2025[],3,0),"")</f>
        <v/>
      </c>
      <c r="T821" s="27" t="str">
        <f>IFERROR(VLOOKUP(Tableau5[[#This Row],[Numéro]],TableauCadre[],3,0),"")</f>
        <v/>
      </c>
      <c r="U821" s="1" t="str">
        <f>IFERROR(VLOOKUP(Tableau5[[#This Row],[Numéro]],TableauCadre[],4,0),"")</f>
        <v/>
      </c>
      <c r="V821" s="1" t="str">
        <f>IFERROR(VLOOKUP(Tableau5[[#This Row],[Numéro]],TableauCadre[],5,0),"")</f>
        <v/>
      </c>
      <c r="W821" s="1" t="str">
        <f>IFERROR(VLOOKUP(Tableau5[[#This Row],[Numéro]],TableauCadre[],6,0),"")</f>
        <v/>
      </c>
      <c r="X821" s="28" t="str">
        <f>IFERROR(VLOOKUP(Tableau5[[#This Row],[Numéro]],TableauCadre[],7,0),"")</f>
        <v/>
      </c>
    </row>
    <row r="822" spans="1:24" hidden="1" x14ac:dyDescent="0.25">
      <c r="A822" s="1" t="str">
        <f>IF(double!T819=0,"",double!T819)</f>
        <v>124199 X</v>
      </c>
      <c r="B822" s="1" t="str">
        <f>IF(Tableau5[[#This Row],[Numéro]]="","",double!U819)</f>
        <v>MOREL MICHEL</v>
      </c>
      <c r="C822" s="23" t="str">
        <f>double!V819</f>
        <v>11027 – ASS. SPORT. LAXOVIENNE DE BILLARD</v>
      </c>
      <c r="D822" s="27" t="str">
        <f>IFERROR(VLOOKUP(Tableau5[[#This Row],[Numéro]],TableauLibre[],3,0),"")</f>
        <v xml:space="preserve">R4 </v>
      </c>
      <c r="E822" s="1">
        <f>IFERROR(VLOOKUP(Tableau5[[#This Row],[Numéro]],TableauLibre[],4,0),"")</f>
        <v>1</v>
      </c>
      <c r="F822" s="1">
        <f>IFERROR(VLOOKUP(Tableau5[[#This Row],[Numéro]],TableauLibre[],5,0),"")</f>
        <v>1.06</v>
      </c>
      <c r="G822" s="1">
        <f>IFERROR(VLOOKUP(Tableau5[[#This Row],[Numéro]],TableauLibre[],6,0),"")</f>
        <v>0.85</v>
      </c>
      <c r="H822" s="28">
        <f>IFERROR(VLOOKUP(Tableau5[[#This Row],[Numéro]],TableauLibre[],7,0),"")</f>
        <v>2025</v>
      </c>
      <c r="I822" s="27" t="str">
        <f>IFERROR(VLOOKUP(Tableau5[[#This Row],[Numéro]],TableauBande[],3,0),"")</f>
        <v/>
      </c>
      <c r="J822" s="1" t="str">
        <f>IFERROR(VLOOKUP(Tableau5[[#This Row],[Numéro]],TableauBande[],4,0),"")</f>
        <v/>
      </c>
      <c r="K822" s="1" t="str">
        <f>IFERROR(VLOOKUP(Tableau5[[#This Row],[Numéro]],TableauBande[],5,0),"")</f>
        <v/>
      </c>
      <c r="L822" s="1" t="str">
        <f>IFERROR(VLOOKUP(Tableau5[[#This Row],[Numéro]],TableauBande[],6,0),"")</f>
        <v/>
      </c>
      <c r="M822" s="28" t="str">
        <f>IFERROR(VLOOKUP(Tableau5[[#This Row],[Numéro]],TableauBande[],7,0),"")</f>
        <v/>
      </c>
      <c r="N822" s="1" t="str">
        <f>IFERROR(VLOOKUP(Tableau5[[#This Row],[Numéro]],Tableau3Bandes[],3,0),"")</f>
        <v>R1</v>
      </c>
      <c r="O822" s="1">
        <f>IFERROR(VLOOKUP(Tableau5[[#This Row],[Numéro]],Tableau3Bandes[],4,0),"")</f>
        <v>1</v>
      </c>
      <c r="P822" s="1">
        <f>IFERROR(VLOOKUP(Tableau5[[#This Row],[Numéro]],Tableau3Bandes[],5,0),"")</f>
        <v>0.25</v>
      </c>
      <c r="Q822" s="1">
        <f>IFERROR(VLOOKUP(Tableau5[[#This Row],[Numéro]],Tableau3Bandes[],6,0),"")</f>
        <v>0.215</v>
      </c>
      <c r="R822" s="1">
        <f>IFERROR(VLOOKUP(Tableau5[[#This Row],[Numéro]],Tableau3Bandes[],7,0),"")</f>
        <v>2025</v>
      </c>
      <c r="S822" s="28">
        <f>IFERROR(VLOOKUP(Tableau5[[#This Row],[Numéro]],TableauClass2025[],3,0),"")</f>
        <v>223</v>
      </c>
      <c r="T822" s="27" t="str">
        <f>IFERROR(VLOOKUP(Tableau5[[#This Row],[Numéro]],TableauCadre[],3,0),"")</f>
        <v/>
      </c>
      <c r="U822" s="1" t="str">
        <f>IFERROR(VLOOKUP(Tableau5[[#This Row],[Numéro]],TableauCadre[],4,0),"")</f>
        <v/>
      </c>
      <c r="V822" s="1" t="str">
        <f>IFERROR(VLOOKUP(Tableau5[[#This Row],[Numéro]],TableauCadre[],5,0),"")</f>
        <v/>
      </c>
      <c r="W822" s="1" t="str">
        <f>IFERROR(VLOOKUP(Tableau5[[#This Row],[Numéro]],TableauCadre[],6,0),"")</f>
        <v/>
      </c>
      <c r="X822" s="28" t="str">
        <f>IFERROR(VLOOKUP(Tableau5[[#This Row],[Numéro]],TableauCadre[],7,0),"")</f>
        <v/>
      </c>
    </row>
    <row r="823" spans="1:24" hidden="1" x14ac:dyDescent="0.25">
      <c r="A823" s="1" t="str">
        <f>IF(double!T820=0,"",double!T820)</f>
        <v>139700 C</v>
      </c>
      <c r="B823" s="1" t="str">
        <f>IF(Tableau5[[#This Row],[Numéro]]="","",double!U820)</f>
        <v>MOREL PHILIPPE</v>
      </c>
      <c r="C823" s="23" t="str">
        <f>double!V820</f>
        <v>05043 – ACAD. TAPIS VERT DE REIMS</v>
      </c>
      <c r="D823" s="27" t="str">
        <f>IFERROR(VLOOKUP(Tableau5[[#This Row],[Numéro]],TableauLibre[],3,0),"")</f>
        <v>R3</v>
      </c>
      <c r="E823" s="1">
        <f>IFERROR(VLOOKUP(Tableau5[[#This Row],[Numéro]],TableauLibre[],4,0),"")</f>
        <v>1</v>
      </c>
      <c r="F823" s="1">
        <f>IFERROR(VLOOKUP(Tableau5[[#This Row],[Numéro]],TableauLibre[],5,0),"")</f>
        <v>1.73</v>
      </c>
      <c r="G823" s="1">
        <f>IFERROR(VLOOKUP(Tableau5[[#This Row],[Numéro]],TableauLibre[],6,0),"")</f>
        <v>1.38</v>
      </c>
      <c r="H823" s="28">
        <f>IFERROR(VLOOKUP(Tableau5[[#This Row],[Numéro]],TableauLibre[],7,0),"")</f>
        <v>2022</v>
      </c>
      <c r="I823" s="27" t="str">
        <f>IFERROR(VLOOKUP(Tableau5[[#This Row],[Numéro]],TableauBande[],3,0),"")</f>
        <v/>
      </c>
      <c r="J823" s="1" t="str">
        <f>IFERROR(VLOOKUP(Tableau5[[#This Row],[Numéro]],TableauBande[],4,0),"")</f>
        <v/>
      </c>
      <c r="K823" s="1" t="str">
        <f>IFERROR(VLOOKUP(Tableau5[[#This Row],[Numéro]],TableauBande[],5,0),"")</f>
        <v/>
      </c>
      <c r="L823" s="1" t="str">
        <f>IFERROR(VLOOKUP(Tableau5[[#This Row],[Numéro]],TableauBande[],6,0),"")</f>
        <v/>
      </c>
      <c r="M823" s="28" t="str">
        <f>IFERROR(VLOOKUP(Tableau5[[#This Row],[Numéro]],TableauBande[],7,0),"")</f>
        <v/>
      </c>
      <c r="N823" s="1" t="str">
        <f>IFERROR(VLOOKUP(Tableau5[[#This Row],[Numéro]],Tableau3Bandes[],3,0),"")</f>
        <v/>
      </c>
      <c r="O823" s="1" t="str">
        <f>IFERROR(VLOOKUP(Tableau5[[#This Row],[Numéro]],Tableau3Bandes[],4,0),"")</f>
        <v/>
      </c>
      <c r="P823" s="1" t="str">
        <f>IFERROR(VLOOKUP(Tableau5[[#This Row],[Numéro]],Tableau3Bandes[],5,0),"")</f>
        <v/>
      </c>
      <c r="Q823" s="1" t="str">
        <f>IFERROR(VLOOKUP(Tableau5[[#This Row],[Numéro]],Tableau3Bandes[],6,0),"")</f>
        <v/>
      </c>
      <c r="R823" s="1" t="str">
        <f>IFERROR(VLOOKUP(Tableau5[[#This Row],[Numéro]],Tableau3Bandes[],7,0),"")</f>
        <v/>
      </c>
      <c r="S823" s="28" t="str">
        <f>IFERROR(VLOOKUP(Tableau5[[#This Row],[Numéro]],TableauClass2025[],3,0),"")</f>
        <v/>
      </c>
      <c r="T823" s="27" t="str">
        <f>IFERROR(VLOOKUP(Tableau5[[#This Row],[Numéro]],TableauCadre[],3,0),"")</f>
        <v/>
      </c>
      <c r="U823" s="1" t="str">
        <f>IFERROR(VLOOKUP(Tableau5[[#This Row],[Numéro]],TableauCadre[],4,0),"")</f>
        <v/>
      </c>
      <c r="V823" s="1" t="str">
        <f>IFERROR(VLOOKUP(Tableau5[[#This Row],[Numéro]],TableauCadre[],5,0),"")</f>
        <v/>
      </c>
      <c r="W823" s="1" t="str">
        <f>IFERROR(VLOOKUP(Tableau5[[#This Row],[Numéro]],TableauCadre[],6,0),"")</f>
        <v/>
      </c>
      <c r="X823" s="28" t="str">
        <f>IFERROR(VLOOKUP(Tableau5[[#This Row],[Numéro]],TableauCadre[],7,0),"")</f>
        <v/>
      </c>
    </row>
    <row r="824" spans="1:24" hidden="1" x14ac:dyDescent="0.25">
      <c r="A824" s="1" t="str">
        <f>IF(double!T821=0,"",double!T821)</f>
        <v>178134 Z</v>
      </c>
      <c r="B824" s="1" t="str">
        <f>IF(Tableau5[[#This Row],[Numéro]]="","",double!U821)</f>
        <v>MORET RAPHAEL</v>
      </c>
      <c r="C824" s="23" t="str">
        <f>double!V821</f>
        <v>05043 – ACAD. TAPIS VERT DE REIMS</v>
      </c>
      <c r="D824" s="27" t="str">
        <f>IFERROR(VLOOKUP(Tableau5[[#This Row],[Numéro]],TableauLibre[],3,0),"")</f>
        <v>R4</v>
      </c>
      <c r="E824" s="1">
        <f>IFERROR(VLOOKUP(Tableau5[[#This Row],[Numéro]],TableauLibre[],4,0),"")</f>
        <v>1</v>
      </c>
      <c r="F824" s="1">
        <f>IFERROR(VLOOKUP(Tableau5[[#This Row],[Numéro]],TableauLibre[],5,0),"")</f>
        <v>0.7</v>
      </c>
      <c r="G824" s="1">
        <f>IFERROR(VLOOKUP(Tableau5[[#This Row],[Numéro]],TableauLibre[],6,0),"")</f>
        <v>0.56000000000000005</v>
      </c>
      <c r="H824" s="28">
        <f>IFERROR(VLOOKUP(Tableau5[[#This Row],[Numéro]],TableauLibre[],7,0),"")</f>
        <v>2024</v>
      </c>
      <c r="I824" s="27" t="str">
        <f>IFERROR(VLOOKUP(Tableau5[[#This Row],[Numéro]],TableauBande[],3,0),"")</f>
        <v/>
      </c>
      <c r="J824" s="1" t="str">
        <f>IFERROR(VLOOKUP(Tableau5[[#This Row],[Numéro]],TableauBande[],4,0),"")</f>
        <v/>
      </c>
      <c r="K824" s="1" t="str">
        <f>IFERROR(VLOOKUP(Tableau5[[#This Row],[Numéro]],TableauBande[],5,0),"")</f>
        <v/>
      </c>
      <c r="L824" s="1" t="str">
        <f>IFERROR(VLOOKUP(Tableau5[[#This Row],[Numéro]],TableauBande[],6,0),"")</f>
        <v/>
      </c>
      <c r="M824" s="28" t="str">
        <f>IFERROR(VLOOKUP(Tableau5[[#This Row],[Numéro]],TableauBande[],7,0),"")</f>
        <v/>
      </c>
      <c r="N824" s="1" t="str">
        <f>IFERROR(VLOOKUP(Tableau5[[#This Row],[Numéro]],Tableau3Bandes[],3,0),"")</f>
        <v/>
      </c>
      <c r="O824" s="1" t="str">
        <f>IFERROR(VLOOKUP(Tableau5[[#This Row],[Numéro]],Tableau3Bandes[],4,0),"")</f>
        <v/>
      </c>
      <c r="P824" s="1" t="str">
        <f>IFERROR(VLOOKUP(Tableau5[[#This Row],[Numéro]],Tableau3Bandes[],5,0),"")</f>
        <v/>
      </c>
      <c r="Q824" s="1" t="str">
        <f>IFERROR(VLOOKUP(Tableau5[[#This Row],[Numéro]],Tableau3Bandes[],6,0),"")</f>
        <v/>
      </c>
      <c r="R824" s="1" t="str">
        <f>IFERROR(VLOOKUP(Tableau5[[#This Row],[Numéro]],Tableau3Bandes[],7,0),"")</f>
        <v/>
      </c>
      <c r="S824" s="28" t="str">
        <f>IFERROR(VLOOKUP(Tableau5[[#This Row],[Numéro]],TableauClass2025[],3,0),"")</f>
        <v/>
      </c>
      <c r="T824" s="27" t="str">
        <f>IFERROR(VLOOKUP(Tableau5[[#This Row],[Numéro]],TableauCadre[],3,0),"")</f>
        <v/>
      </c>
      <c r="U824" s="1" t="str">
        <f>IFERROR(VLOOKUP(Tableau5[[#This Row],[Numéro]],TableauCadre[],4,0),"")</f>
        <v/>
      </c>
      <c r="V824" s="1" t="str">
        <f>IFERROR(VLOOKUP(Tableau5[[#This Row],[Numéro]],TableauCadre[],5,0),"")</f>
        <v/>
      </c>
      <c r="W824" s="1" t="str">
        <f>IFERROR(VLOOKUP(Tableau5[[#This Row],[Numéro]],TableauCadre[],6,0),"")</f>
        <v/>
      </c>
      <c r="X824" s="28" t="str">
        <f>IFERROR(VLOOKUP(Tableau5[[#This Row],[Numéro]],TableauCadre[],7,0),"")</f>
        <v/>
      </c>
    </row>
    <row r="825" spans="1:24" hidden="1" x14ac:dyDescent="0.25">
      <c r="A825" s="1" t="str">
        <f>IF(double!T822=0,"",double!T822)</f>
        <v>167606 F</v>
      </c>
      <c r="B825" s="1" t="str">
        <f>IF(Tableau5[[#This Row],[Numéro]]="","",double!U822)</f>
        <v>MORIN OLIVIER</v>
      </c>
      <c r="C825" s="23" t="str">
        <f>double!V822</f>
        <v>05023 – BILLARD CLUB NOGENTAIS</v>
      </c>
      <c r="D825" s="27" t="str">
        <f>IFERROR(VLOOKUP(Tableau5[[#This Row],[Numéro]],TableauLibre[],3,0),"")</f>
        <v>R4</v>
      </c>
      <c r="E825" s="1">
        <f>IFERROR(VLOOKUP(Tableau5[[#This Row],[Numéro]],TableauLibre[],4,0),"")</f>
        <v>1</v>
      </c>
      <c r="F825" s="1">
        <f>IFERROR(VLOOKUP(Tableau5[[#This Row],[Numéro]],TableauLibre[],5,0),"")</f>
        <v>0.71</v>
      </c>
      <c r="G825" s="1">
        <f>IFERROR(VLOOKUP(Tableau5[[#This Row],[Numéro]],TableauLibre[],6,0),"")</f>
        <v>0.56999999999999995</v>
      </c>
      <c r="H825" s="28">
        <f>IFERROR(VLOOKUP(Tableau5[[#This Row],[Numéro]],TableauLibre[],7,0),"")</f>
        <v>2020</v>
      </c>
      <c r="I825" s="27" t="str">
        <f>IFERROR(VLOOKUP(Tableau5[[#This Row],[Numéro]],TableauBande[],3,0),"")</f>
        <v/>
      </c>
      <c r="J825" s="1" t="str">
        <f>IFERROR(VLOOKUP(Tableau5[[#This Row],[Numéro]],TableauBande[],4,0),"")</f>
        <v/>
      </c>
      <c r="K825" s="1" t="str">
        <f>IFERROR(VLOOKUP(Tableau5[[#This Row],[Numéro]],TableauBande[],5,0),"")</f>
        <v/>
      </c>
      <c r="L825" s="1" t="str">
        <f>IFERROR(VLOOKUP(Tableau5[[#This Row],[Numéro]],TableauBande[],6,0),"")</f>
        <v/>
      </c>
      <c r="M825" s="28" t="str">
        <f>IFERROR(VLOOKUP(Tableau5[[#This Row],[Numéro]],TableauBande[],7,0),"")</f>
        <v/>
      </c>
      <c r="N825" s="1" t="str">
        <f>IFERROR(VLOOKUP(Tableau5[[#This Row],[Numéro]],Tableau3Bandes[],3,0),"")</f>
        <v/>
      </c>
      <c r="O825" s="1" t="str">
        <f>IFERROR(VLOOKUP(Tableau5[[#This Row],[Numéro]],Tableau3Bandes[],4,0),"")</f>
        <v/>
      </c>
      <c r="P825" s="1" t="str">
        <f>IFERROR(VLOOKUP(Tableau5[[#This Row],[Numéro]],Tableau3Bandes[],5,0),"")</f>
        <v/>
      </c>
      <c r="Q825" s="1" t="str">
        <f>IFERROR(VLOOKUP(Tableau5[[#This Row],[Numéro]],Tableau3Bandes[],6,0),"")</f>
        <v/>
      </c>
      <c r="R825" s="1" t="str">
        <f>IFERROR(VLOOKUP(Tableau5[[#This Row],[Numéro]],Tableau3Bandes[],7,0),"")</f>
        <v/>
      </c>
      <c r="S825" s="28" t="str">
        <f>IFERROR(VLOOKUP(Tableau5[[#This Row],[Numéro]],TableauClass2025[],3,0),"")</f>
        <v/>
      </c>
      <c r="T825" s="27" t="str">
        <f>IFERROR(VLOOKUP(Tableau5[[#This Row],[Numéro]],TableauCadre[],3,0),"")</f>
        <v/>
      </c>
      <c r="U825" s="1" t="str">
        <f>IFERROR(VLOOKUP(Tableau5[[#This Row],[Numéro]],TableauCadre[],4,0),"")</f>
        <v/>
      </c>
      <c r="V825" s="1" t="str">
        <f>IFERROR(VLOOKUP(Tableau5[[#This Row],[Numéro]],TableauCadre[],5,0),"")</f>
        <v/>
      </c>
      <c r="W825" s="1" t="str">
        <f>IFERROR(VLOOKUP(Tableau5[[#This Row],[Numéro]],TableauCadre[],6,0),"")</f>
        <v/>
      </c>
      <c r="X825" s="28" t="str">
        <f>IFERROR(VLOOKUP(Tableau5[[#This Row],[Numéro]],TableauCadre[],7,0),"")</f>
        <v/>
      </c>
    </row>
    <row r="826" spans="1:24" hidden="1" x14ac:dyDescent="0.25">
      <c r="A826" s="1" t="str">
        <f>IF(double!T823=0,"",double!T823)</f>
        <v>123033 B</v>
      </c>
      <c r="B826" s="1" t="str">
        <f>IF(Tableau5[[#This Row],[Numéro]]="","",double!U823)</f>
        <v>MORLOT JEAN LOUIS</v>
      </c>
      <c r="C826" s="23" t="str">
        <f>double!V823</f>
        <v>11096 – BILLARD CLUB VAUCOULEURS</v>
      </c>
      <c r="D826" s="27" t="str">
        <f>IFERROR(VLOOKUP(Tableau5[[#This Row],[Numéro]],TableauLibre[],3,0),"")</f>
        <v>R4</v>
      </c>
      <c r="E826" s="1">
        <f>IFERROR(VLOOKUP(Tableau5[[#This Row],[Numéro]],TableauLibre[],4,0),"")</f>
        <v>1</v>
      </c>
      <c r="F826" s="1">
        <f>IFERROR(VLOOKUP(Tableau5[[#This Row],[Numéro]],TableauLibre[],5,0),"")</f>
        <v>0.92</v>
      </c>
      <c r="G826" s="1">
        <f>IFERROR(VLOOKUP(Tableau5[[#This Row],[Numéro]],TableauLibre[],6,0),"")</f>
        <v>0.74</v>
      </c>
      <c r="H826" s="28">
        <f>IFERROR(VLOOKUP(Tableau5[[#This Row],[Numéro]],TableauLibre[],7,0),"")</f>
        <v>2010</v>
      </c>
      <c r="I826" s="27" t="str">
        <f>IFERROR(VLOOKUP(Tableau5[[#This Row],[Numéro]],TableauBande[],3,0),"")</f>
        <v/>
      </c>
      <c r="J826" s="1" t="str">
        <f>IFERROR(VLOOKUP(Tableau5[[#This Row],[Numéro]],TableauBande[],4,0),"")</f>
        <v/>
      </c>
      <c r="K826" s="1" t="str">
        <f>IFERROR(VLOOKUP(Tableau5[[#This Row],[Numéro]],TableauBande[],5,0),"")</f>
        <v/>
      </c>
      <c r="L826" s="1" t="str">
        <f>IFERROR(VLOOKUP(Tableau5[[#This Row],[Numéro]],TableauBande[],6,0),"")</f>
        <v/>
      </c>
      <c r="M826" s="28" t="str">
        <f>IFERROR(VLOOKUP(Tableau5[[#This Row],[Numéro]],TableauBande[],7,0),"")</f>
        <v/>
      </c>
      <c r="N826" s="1" t="str">
        <f>IFERROR(VLOOKUP(Tableau5[[#This Row],[Numéro]],Tableau3Bandes[],3,0),"")</f>
        <v/>
      </c>
      <c r="O826" s="1" t="str">
        <f>IFERROR(VLOOKUP(Tableau5[[#This Row],[Numéro]],Tableau3Bandes[],4,0),"")</f>
        <v/>
      </c>
      <c r="P826" s="1" t="str">
        <f>IFERROR(VLOOKUP(Tableau5[[#This Row],[Numéro]],Tableau3Bandes[],5,0),"")</f>
        <v/>
      </c>
      <c r="Q826" s="1" t="str">
        <f>IFERROR(VLOOKUP(Tableau5[[#This Row],[Numéro]],Tableau3Bandes[],6,0),"")</f>
        <v/>
      </c>
      <c r="R826" s="1" t="str">
        <f>IFERROR(VLOOKUP(Tableau5[[#This Row],[Numéro]],Tableau3Bandes[],7,0),"")</f>
        <v/>
      </c>
      <c r="S826" s="28" t="str">
        <f>IFERROR(VLOOKUP(Tableau5[[#This Row],[Numéro]],TableauClass2025[],3,0),"")</f>
        <v/>
      </c>
      <c r="T826" s="27" t="str">
        <f>IFERROR(VLOOKUP(Tableau5[[#This Row],[Numéro]],TableauCadre[],3,0),"")</f>
        <v/>
      </c>
      <c r="U826" s="1" t="str">
        <f>IFERROR(VLOOKUP(Tableau5[[#This Row],[Numéro]],TableauCadre[],4,0),"")</f>
        <v/>
      </c>
      <c r="V826" s="1" t="str">
        <f>IFERROR(VLOOKUP(Tableau5[[#This Row],[Numéro]],TableauCadre[],5,0),"")</f>
        <v/>
      </c>
      <c r="W826" s="1" t="str">
        <f>IFERROR(VLOOKUP(Tableau5[[#This Row],[Numéro]],TableauCadre[],6,0),"")</f>
        <v/>
      </c>
      <c r="X826" s="28" t="str">
        <f>IFERROR(VLOOKUP(Tableau5[[#This Row],[Numéro]],TableauCadre[],7,0),"")</f>
        <v/>
      </c>
    </row>
    <row r="827" spans="1:24" hidden="1" x14ac:dyDescent="0.25">
      <c r="A827" s="1" t="str">
        <f>IF(double!T824=0,"",double!T824)</f>
        <v>010256 M</v>
      </c>
      <c r="B827" s="1" t="str">
        <f>IF(Tableau5[[#This Row],[Numéro]]="","",double!U824)</f>
        <v>MOTHIRON ALAIN</v>
      </c>
      <c r="C827" s="23" t="str">
        <f>double!V824</f>
        <v>01020 – B.C. 1947 SELESTAT</v>
      </c>
      <c r="D827" s="27" t="str">
        <f>IFERROR(VLOOKUP(Tableau5[[#This Row],[Numéro]],TableauLibre[],3,0),"")</f>
        <v>R3</v>
      </c>
      <c r="E827" s="1">
        <f>IFERROR(VLOOKUP(Tableau5[[#This Row],[Numéro]],TableauLibre[],4,0),"")</f>
        <v>1</v>
      </c>
      <c r="F827" s="1">
        <f>IFERROR(VLOOKUP(Tableau5[[#This Row],[Numéro]],TableauLibre[],5,0),"")</f>
        <v>1.67</v>
      </c>
      <c r="G827" s="1">
        <f>IFERROR(VLOOKUP(Tableau5[[#This Row],[Numéro]],TableauLibre[],6,0),"")</f>
        <v>1.34</v>
      </c>
      <c r="H827" s="28">
        <f>IFERROR(VLOOKUP(Tableau5[[#This Row],[Numéro]],TableauLibre[],7,0),"")</f>
        <v>2013</v>
      </c>
      <c r="I827" s="27" t="str">
        <f>IFERROR(VLOOKUP(Tableau5[[#This Row],[Numéro]],TableauBande[],3,0),"")</f>
        <v>R2</v>
      </c>
      <c r="J827" s="1">
        <f>IFERROR(VLOOKUP(Tableau5[[#This Row],[Numéro]],TableauBande[],4,0),"")</f>
        <v>1</v>
      </c>
      <c r="K827" s="1">
        <f>IFERROR(VLOOKUP(Tableau5[[#This Row],[Numéro]],TableauBande[],5,0),"")</f>
        <v>0.8</v>
      </c>
      <c r="L827" s="1">
        <f>IFERROR(VLOOKUP(Tableau5[[#This Row],[Numéro]],TableauBande[],6,0),"")</f>
        <v>0.72</v>
      </c>
      <c r="M827" s="28">
        <f>IFERROR(VLOOKUP(Tableau5[[#This Row],[Numéro]],TableauBande[],7,0),"")</f>
        <v>2018</v>
      </c>
      <c r="N827" s="1" t="str">
        <f>IFERROR(VLOOKUP(Tableau5[[#This Row],[Numéro]],Tableau3Bandes[],3,0),"")</f>
        <v xml:space="preserve">R2 </v>
      </c>
      <c r="O827" s="1">
        <f>IFERROR(VLOOKUP(Tableau5[[#This Row],[Numéro]],Tableau3Bandes[],4,0),"")</f>
        <v>1</v>
      </c>
      <c r="P827" s="1">
        <f>IFERROR(VLOOKUP(Tableau5[[#This Row],[Numéro]],Tableau3Bandes[],5,0),"")</f>
        <v>0.247</v>
      </c>
      <c r="Q827" s="1">
        <f>IFERROR(VLOOKUP(Tableau5[[#This Row],[Numéro]],Tableau3Bandes[],6,0),"")</f>
        <v>0.21199999999999999</v>
      </c>
      <c r="R827" s="1">
        <f>IFERROR(VLOOKUP(Tableau5[[#This Row],[Numéro]],Tableau3Bandes[],7,0),"")</f>
        <v>2025</v>
      </c>
      <c r="S827" s="28">
        <f>IFERROR(VLOOKUP(Tableau5[[#This Row],[Numéro]],TableauClass2025[],3,0),"")</f>
        <v>211</v>
      </c>
      <c r="T827" s="27" t="str">
        <f>IFERROR(VLOOKUP(Tableau5[[#This Row],[Numéro]],TableauCadre[],3,0),"")</f>
        <v/>
      </c>
      <c r="U827" s="1" t="str">
        <f>IFERROR(VLOOKUP(Tableau5[[#This Row],[Numéro]],TableauCadre[],4,0),"")</f>
        <v/>
      </c>
      <c r="V827" s="1" t="str">
        <f>IFERROR(VLOOKUP(Tableau5[[#This Row],[Numéro]],TableauCadre[],5,0),"")</f>
        <v/>
      </c>
      <c r="W827" s="1" t="str">
        <f>IFERROR(VLOOKUP(Tableau5[[#This Row],[Numéro]],TableauCadre[],6,0),"")</f>
        <v/>
      </c>
      <c r="X827" s="28" t="str">
        <f>IFERROR(VLOOKUP(Tableau5[[#This Row],[Numéro]],TableauCadre[],7,0),"")</f>
        <v/>
      </c>
    </row>
    <row r="828" spans="1:24" hidden="1" x14ac:dyDescent="0.25">
      <c r="A828" s="1" t="str">
        <f>IF(double!T825=0,"",double!T825)</f>
        <v>011937 D</v>
      </c>
      <c r="B828" s="1" t="str">
        <f>IF(Tableau5[[#This Row],[Numéro]]="","",double!U825)</f>
        <v>MOUGEOLLE JACQUES</v>
      </c>
      <c r="C828" s="23" t="str">
        <f>double!V825</f>
        <v>05034 – BILLARD TROYES AGGLO</v>
      </c>
      <c r="D828" s="27" t="str">
        <f>IFERROR(VLOOKUP(Tableau5[[#This Row],[Numéro]],TableauLibre[],3,0),"")</f>
        <v xml:space="preserve">R3 </v>
      </c>
      <c r="E828" s="1">
        <f>IFERROR(VLOOKUP(Tableau5[[#This Row],[Numéro]],TableauLibre[],4,0),"")</f>
        <v>1</v>
      </c>
      <c r="F828" s="1">
        <f>IFERROR(VLOOKUP(Tableau5[[#This Row],[Numéro]],TableauLibre[],5,0),"")</f>
        <v>2.2400000000000002</v>
      </c>
      <c r="G828" s="1">
        <f>IFERROR(VLOOKUP(Tableau5[[#This Row],[Numéro]],TableauLibre[],6,0),"")</f>
        <v>1.79</v>
      </c>
      <c r="H828" s="28">
        <f>IFERROR(VLOOKUP(Tableau5[[#This Row],[Numéro]],TableauLibre[],7,0),"")</f>
        <v>2025</v>
      </c>
      <c r="I828" s="27" t="str">
        <f>IFERROR(VLOOKUP(Tableau5[[#This Row],[Numéro]],TableauBande[],3,0),"")</f>
        <v xml:space="preserve">R2 </v>
      </c>
      <c r="J828" s="1">
        <f>IFERROR(VLOOKUP(Tableau5[[#This Row],[Numéro]],TableauBande[],4,0),"")</f>
        <v>1</v>
      </c>
      <c r="K828" s="1">
        <f>IFERROR(VLOOKUP(Tableau5[[#This Row],[Numéro]],TableauBande[],5,0),"")</f>
        <v>0.9</v>
      </c>
      <c r="L828" s="1">
        <f>IFERROR(VLOOKUP(Tableau5[[#This Row],[Numéro]],TableauBande[],6,0),"")</f>
        <v>0.8</v>
      </c>
      <c r="M828" s="28">
        <f>IFERROR(VLOOKUP(Tableau5[[#This Row],[Numéro]],TableauBande[],7,0),"")</f>
        <v>2025</v>
      </c>
      <c r="N828" s="1" t="str">
        <f>IFERROR(VLOOKUP(Tableau5[[#This Row],[Numéro]],Tableau3Bandes[],3,0),"")</f>
        <v>R1</v>
      </c>
      <c r="O828" s="1">
        <f>IFERROR(VLOOKUP(Tableau5[[#This Row],[Numéro]],Tableau3Bandes[],4,0),"")</f>
        <v>1</v>
      </c>
      <c r="P828" s="1">
        <f>IFERROR(VLOOKUP(Tableau5[[#This Row],[Numéro]],Tableau3Bandes[],5,0),"")</f>
        <v>0.28899999999999998</v>
      </c>
      <c r="Q828" s="1">
        <f>IFERROR(VLOOKUP(Tableau5[[#This Row],[Numéro]],Tableau3Bandes[],6,0),"")</f>
        <v>0.248</v>
      </c>
      <c r="R828" s="1">
        <f>IFERROR(VLOOKUP(Tableau5[[#This Row],[Numéro]],Tableau3Bandes[],7,0),"")</f>
        <v>2024</v>
      </c>
      <c r="S828" s="28" t="str">
        <f>IFERROR(VLOOKUP(Tableau5[[#This Row],[Numéro]],TableauClass2025[],3,0),"")</f>
        <v/>
      </c>
      <c r="T828" s="27" t="str">
        <f>IFERROR(VLOOKUP(Tableau5[[#This Row],[Numéro]],TableauCadre[],3,0),"")</f>
        <v>R1</v>
      </c>
      <c r="U828" s="1">
        <f>IFERROR(VLOOKUP(Tableau5[[#This Row],[Numéro]],TableauCadre[],4,0),"")</f>
        <v>1</v>
      </c>
      <c r="V828" s="1">
        <f>IFERROR(VLOOKUP(Tableau5[[#This Row],[Numéro]],TableauCadre[],5,0),"")</f>
        <v>2.25</v>
      </c>
      <c r="W828" s="1">
        <f>IFERROR(VLOOKUP(Tableau5[[#This Row],[Numéro]],TableauCadre[],6,0),"")</f>
        <v>1.8</v>
      </c>
      <c r="X828" s="28">
        <f>IFERROR(VLOOKUP(Tableau5[[#This Row],[Numéro]],TableauCadre[],7,0),"")</f>
        <v>2024</v>
      </c>
    </row>
    <row r="829" spans="1:24" hidden="1" x14ac:dyDescent="0.25">
      <c r="A829" s="1" t="str">
        <f>IF(double!T826=0,"",double!T826)</f>
        <v>170214 Q</v>
      </c>
      <c r="B829" s="1" t="str">
        <f>IF(Tableau5[[#This Row],[Numéro]]="","",double!U826)</f>
        <v>MOUNIER CONSTANT</v>
      </c>
      <c r="C829" s="23" t="str">
        <f>double!V826</f>
        <v>05043 – ACAD. TAPIS VERT DE REIMS</v>
      </c>
      <c r="D829" s="27" t="str">
        <f>IFERROR(VLOOKUP(Tableau5[[#This Row],[Numéro]],TableauLibre[],3,0),"")</f>
        <v>R4</v>
      </c>
      <c r="E829" s="1">
        <f>IFERROR(VLOOKUP(Tableau5[[#This Row],[Numéro]],TableauLibre[],4,0),"")</f>
        <v>1</v>
      </c>
      <c r="F829" s="1">
        <f>IFERROR(VLOOKUP(Tableau5[[#This Row],[Numéro]],TableauLibre[],5,0),"")</f>
        <v>0.57999999999999996</v>
      </c>
      <c r="G829" s="1">
        <f>IFERROR(VLOOKUP(Tableau5[[#This Row],[Numéro]],TableauLibre[],6,0),"")</f>
        <v>0.47</v>
      </c>
      <c r="H829" s="28">
        <f>IFERROR(VLOOKUP(Tableau5[[#This Row],[Numéro]],TableauLibre[],7,0),"")</f>
        <v>2023</v>
      </c>
      <c r="I829" s="27" t="str">
        <f>IFERROR(VLOOKUP(Tableau5[[#This Row],[Numéro]],TableauBande[],3,0),"")</f>
        <v/>
      </c>
      <c r="J829" s="1" t="str">
        <f>IFERROR(VLOOKUP(Tableau5[[#This Row],[Numéro]],TableauBande[],4,0),"")</f>
        <v/>
      </c>
      <c r="K829" s="1" t="str">
        <f>IFERROR(VLOOKUP(Tableau5[[#This Row],[Numéro]],TableauBande[],5,0),"")</f>
        <v/>
      </c>
      <c r="L829" s="1" t="str">
        <f>IFERROR(VLOOKUP(Tableau5[[#This Row],[Numéro]],TableauBande[],6,0),"")</f>
        <v/>
      </c>
      <c r="M829" s="28" t="str">
        <f>IFERROR(VLOOKUP(Tableau5[[#This Row],[Numéro]],TableauBande[],7,0),"")</f>
        <v/>
      </c>
      <c r="N829" s="1" t="str">
        <f>IFERROR(VLOOKUP(Tableau5[[#This Row],[Numéro]],Tableau3Bandes[],3,0),"")</f>
        <v/>
      </c>
      <c r="O829" s="1" t="str">
        <f>IFERROR(VLOOKUP(Tableau5[[#This Row],[Numéro]],Tableau3Bandes[],4,0),"")</f>
        <v/>
      </c>
      <c r="P829" s="1" t="str">
        <f>IFERROR(VLOOKUP(Tableau5[[#This Row],[Numéro]],Tableau3Bandes[],5,0),"")</f>
        <v/>
      </c>
      <c r="Q829" s="1" t="str">
        <f>IFERROR(VLOOKUP(Tableau5[[#This Row],[Numéro]],Tableau3Bandes[],6,0),"")</f>
        <v/>
      </c>
      <c r="R829" s="1" t="str">
        <f>IFERROR(VLOOKUP(Tableau5[[#This Row],[Numéro]],Tableau3Bandes[],7,0),"")</f>
        <v/>
      </c>
      <c r="S829" s="28" t="str">
        <f>IFERROR(VLOOKUP(Tableau5[[#This Row],[Numéro]],TableauClass2025[],3,0),"")</f>
        <v/>
      </c>
      <c r="T829" s="27" t="str">
        <f>IFERROR(VLOOKUP(Tableau5[[#This Row],[Numéro]],TableauCadre[],3,0),"")</f>
        <v/>
      </c>
      <c r="U829" s="1" t="str">
        <f>IFERROR(VLOOKUP(Tableau5[[#This Row],[Numéro]],TableauCadre[],4,0),"")</f>
        <v/>
      </c>
      <c r="V829" s="1" t="str">
        <f>IFERROR(VLOOKUP(Tableau5[[#This Row],[Numéro]],TableauCadre[],5,0),"")</f>
        <v/>
      </c>
      <c r="W829" s="1" t="str">
        <f>IFERROR(VLOOKUP(Tableau5[[#This Row],[Numéro]],TableauCadre[],6,0),"")</f>
        <v/>
      </c>
      <c r="X829" s="28" t="str">
        <f>IFERROR(VLOOKUP(Tableau5[[#This Row],[Numéro]],TableauCadre[],7,0),"")</f>
        <v/>
      </c>
    </row>
    <row r="830" spans="1:24" hidden="1" x14ac:dyDescent="0.25">
      <c r="A830" s="1" t="str">
        <f>IF(double!T827=0,"",double!T827)</f>
        <v>171894 R</v>
      </c>
      <c r="B830" s="1" t="str">
        <f>IF(Tableau5[[#This Row],[Numéro]]="","",double!U827)</f>
        <v>MOUNIER PAUL</v>
      </c>
      <c r="C830" s="23" t="str">
        <f>double!V827</f>
        <v>05043 – ACAD. TAPIS VERT DE REIMS</v>
      </c>
      <c r="D830" s="27" t="str">
        <f>IFERROR(VLOOKUP(Tableau5[[#This Row],[Numéro]],TableauLibre[],3,0),"")</f>
        <v>R4</v>
      </c>
      <c r="E830" s="1">
        <f>IFERROR(VLOOKUP(Tableau5[[#This Row],[Numéro]],TableauLibre[],4,0),"")</f>
        <v>1</v>
      </c>
      <c r="F830" s="1">
        <f>IFERROR(VLOOKUP(Tableau5[[#This Row],[Numéro]],TableauLibre[],5,0),"")</f>
        <v>0.57999999999999996</v>
      </c>
      <c r="G830" s="1">
        <f>IFERROR(VLOOKUP(Tableau5[[#This Row],[Numéro]],TableauLibre[],6,0),"")</f>
        <v>0.47</v>
      </c>
      <c r="H830" s="28">
        <f>IFERROR(VLOOKUP(Tableau5[[#This Row],[Numéro]],TableauLibre[],7,0),"")</f>
        <v>2024</v>
      </c>
      <c r="I830" s="27" t="str">
        <f>IFERROR(VLOOKUP(Tableau5[[#This Row],[Numéro]],TableauBande[],3,0),"")</f>
        <v/>
      </c>
      <c r="J830" s="1" t="str">
        <f>IFERROR(VLOOKUP(Tableau5[[#This Row],[Numéro]],TableauBande[],4,0),"")</f>
        <v/>
      </c>
      <c r="K830" s="1" t="str">
        <f>IFERROR(VLOOKUP(Tableau5[[#This Row],[Numéro]],TableauBande[],5,0),"")</f>
        <v/>
      </c>
      <c r="L830" s="1" t="str">
        <f>IFERROR(VLOOKUP(Tableau5[[#This Row],[Numéro]],TableauBande[],6,0),"")</f>
        <v/>
      </c>
      <c r="M830" s="28" t="str">
        <f>IFERROR(VLOOKUP(Tableau5[[#This Row],[Numéro]],TableauBande[],7,0),"")</f>
        <v/>
      </c>
      <c r="N830" s="1" t="str">
        <f>IFERROR(VLOOKUP(Tableau5[[#This Row],[Numéro]],Tableau3Bandes[],3,0),"")</f>
        <v/>
      </c>
      <c r="O830" s="1" t="str">
        <f>IFERROR(VLOOKUP(Tableau5[[#This Row],[Numéro]],Tableau3Bandes[],4,0),"")</f>
        <v/>
      </c>
      <c r="P830" s="1" t="str">
        <f>IFERROR(VLOOKUP(Tableau5[[#This Row],[Numéro]],Tableau3Bandes[],5,0),"")</f>
        <v/>
      </c>
      <c r="Q830" s="1" t="str">
        <f>IFERROR(VLOOKUP(Tableau5[[#This Row],[Numéro]],Tableau3Bandes[],6,0),"")</f>
        <v/>
      </c>
      <c r="R830" s="1" t="str">
        <f>IFERROR(VLOOKUP(Tableau5[[#This Row],[Numéro]],Tableau3Bandes[],7,0),"")</f>
        <v/>
      </c>
      <c r="S830" s="28" t="str">
        <f>IFERROR(VLOOKUP(Tableau5[[#This Row],[Numéro]],TableauClass2025[],3,0),"")</f>
        <v/>
      </c>
      <c r="T830" s="27" t="str">
        <f>IFERROR(VLOOKUP(Tableau5[[#This Row],[Numéro]],TableauCadre[],3,0),"")</f>
        <v/>
      </c>
      <c r="U830" s="1" t="str">
        <f>IFERROR(VLOOKUP(Tableau5[[#This Row],[Numéro]],TableauCadre[],4,0),"")</f>
        <v/>
      </c>
      <c r="V830" s="1" t="str">
        <f>IFERROR(VLOOKUP(Tableau5[[#This Row],[Numéro]],TableauCadre[],5,0),"")</f>
        <v/>
      </c>
      <c r="W830" s="1" t="str">
        <f>IFERROR(VLOOKUP(Tableau5[[#This Row],[Numéro]],TableauCadre[],6,0),"")</f>
        <v/>
      </c>
      <c r="X830" s="28" t="str">
        <f>IFERROR(VLOOKUP(Tableau5[[#This Row],[Numéro]],TableauCadre[],7,0),"")</f>
        <v/>
      </c>
    </row>
    <row r="831" spans="1:24" hidden="1" x14ac:dyDescent="0.25">
      <c r="A831" s="1" t="str">
        <f>IF(double!T828=0,"",double!T828)</f>
        <v>147065 D</v>
      </c>
      <c r="B831" s="1" t="str">
        <f>IF(Tableau5[[#This Row],[Numéro]]="","",double!U828)</f>
        <v>MOURER THIBAUD</v>
      </c>
      <c r="C831" s="23" t="str">
        <f>double!V828</f>
        <v>01006 – AMICALE DE BILLARD ECKBOLSHEIM</v>
      </c>
      <c r="D831" s="27" t="str">
        <f>IFERROR(VLOOKUP(Tableau5[[#This Row],[Numéro]],TableauLibre[],3,0),"")</f>
        <v xml:space="preserve">R3 </v>
      </c>
      <c r="E831" s="1">
        <f>IFERROR(VLOOKUP(Tableau5[[#This Row],[Numéro]],TableauLibre[],4,0),"")</f>
        <v>1</v>
      </c>
      <c r="F831" s="1">
        <f>IFERROR(VLOOKUP(Tableau5[[#This Row],[Numéro]],TableauLibre[],5,0),"")</f>
        <v>1.2</v>
      </c>
      <c r="G831" s="1">
        <f>IFERROR(VLOOKUP(Tableau5[[#This Row],[Numéro]],TableauLibre[],6,0),"")</f>
        <v>0.96</v>
      </c>
      <c r="H831" s="28">
        <f>IFERROR(VLOOKUP(Tableau5[[#This Row],[Numéro]],TableauLibre[],7,0),"")</f>
        <v>2025</v>
      </c>
      <c r="I831" s="27" t="str">
        <f>IFERROR(VLOOKUP(Tableau5[[#This Row],[Numéro]],TableauBande[],3,0),"")</f>
        <v>R2</v>
      </c>
      <c r="J831" s="1">
        <f>IFERROR(VLOOKUP(Tableau5[[#This Row],[Numéro]],TableauBande[],4,0),"")</f>
        <v>1</v>
      </c>
      <c r="K831" s="1">
        <f>IFERROR(VLOOKUP(Tableau5[[#This Row],[Numéro]],TableauBande[],5,0),"")</f>
        <v>0.66</v>
      </c>
      <c r="L831" s="1">
        <f>IFERROR(VLOOKUP(Tableau5[[#This Row],[Numéro]],TableauBande[],6,0),"")</f>
        <v>0.59</v>
      </c>
      <c r="M831" s="28">
        <f>IFERROR(VLOOKUP(Tableau5[[#This Row],[Numéro]],TableauBande[],7,0),"")</f>
        <v>2025</v>
      </c>
      <c r="N831" s="1" t="str">
        <f>IFERROR(VLOOKUP(Tableau5[[#This Row],[Numéro]],Tableau3Bandes[],3,0),"")</f>
        <v>R2</v>
      </c>
      <c r="O831" s="1">
        <f>IFERROR(VLOOKUP(Tableau5[[#This Row],[Numéro]],Tableau3Bandes[],4,0),"")</f>
        <v>1</v>
      </c>
      <c r="P831" s="1">
        <f>IFERROR(VLOOKUP(Tableau5[[#This Row],[Numéro]],Tableau3Bandes[],5,0),"")</f>
        <v>0.215</v>
      </c>
      <c r="Q831" s="1">
        <f>IFERROR(VLOOKUP(Tableau5[[#This Row],[Numéro]],Tableau3Bandes[],6,0),"")</f>
        <v>0.185</v>
      </c>
      <c r="R831" s="1">
        <f>IFERROR(VLOOKUP(Tableau5[[#This Row],[Numéro]],Tableau3Bandes[],7,0),"")</f>
        <v>2015</v>
      </c>
      <c r="S831" s="28" t="str">
        <f>IFERROR(VLOOKUP(Tableau5[[#This Row],[Numéro]],TableauClass2025[],3,0),"")</f>
        <v/>
      </c>
      <c r="T831" s="27" t="str">
        <f>IFERROR(VLOOKUP(Tableau5[[#This Row],[Numéro]],TableauCadre[],3,0),"")</f>
        <v/>
      </c>
      <c r="U831" s="1" t="str">
        <f>IFERROR(VLOOKUP(Tableau5[[#This Row],[Numéro]],TableauCadre[],4,0),"")</f>
        <v/>
      </c>
      <c r="V831" s="1" t="str">
        <f>IFERROR(VLOOKUP(Tableau5[[#This Row],[Numéro]],TableauCadre[],5,0),"")</f>
        <v/>
      </c>
      <c r="W831" s="1" t="str">
        <f>IFERROR(VLOOKUP(Tableau5[[#This Row],[Numéro]],TableauCadre[],6,0),"")</f>
        <v/>
      </c>
      <c r="X831" s="28" t="str">
        <f>IFERROR(VLOOKUP(Tableau5[[#This Row],[Numéro]],TableauCadre[],7,0),"")</f>
        <v/>
      </c>
    </row>
    <row r="832" spans="1:24" hidden="1" x14ac:dyDescent="0.25">
      <c r="A832" s="1" t="str">
        <f>IF(double!T829=0,"",double!T829)</f>
        <v>107478 U</v>
      </c>
      <c r="B832" s="1" t="str">
        <f>IF(Tableau5[[#This Row],[Numéro]]="","",double!U829)</f>
        <v>MOURISON STEVE</v>
      </c>
      <c r="C832" s="23" t="str">
        <f>double!V829</f>
        <v>11078 – BILLARD CLUB DE BRIEY</v>
      </c>
      <c r="D832" s="27" t="str">
        <f>IFERROR(VLOOKUP(Tableau5[[#This Row],[Numéro]],TableauLibre[],3,0),"")</f>
        <v xml:space="preserve">R3 </v>
      </c>
      <c r="E832" s="1">
        <f>IFERROR(VLOOKUP(Tableau5[[#This Row],[Numéro]],TableauLibre[],4,0),"")</f>
        <v>1</v>
      </c>
      <c r="F832" s="1">
        <f>IFERROR(VLOOKUP(Tableau5[[#This Row],[Numéro]],TableauLibre[],5,0),"")</f>
        <v>1.94</v>
      </c>
      <c r="G832" s="1">
        <f>IFERROR(VLOOKUP(Tableau5[[#This Row],[Numéro]],TableauLibre[],6,0),"")</f>
        <v>1.55</v>
      </c>
      <c r="H832" s="28">
        <f>IFERROR(VLOOKUP(Tableau5[[#This Row],[Numéro]],TableauLibre[],7,0),"")</f>
        <v>2015</v>
      </c>
      <c r="I832" s="27" t="str">
        <f>IFERROR(VLOOKUP(Tableau5[[#This Row],[Numéro]],TableauBande[],3,0),"")</f>
        <v/>
      </c>
      <c r="J832" s="1" t="str">
        <f>IFERROR(VLOOKUP(Tableau5[[#This Row],[Numéro]],TableauBande[],4,0),"")</f>
        <v/>
      </c>
      <c r="K832" s="1" t="str">
        <f>IFERROR(VLOOKUP(Tableau5[[#This Row],[Numéro]],TableauBande[],5,0),"")</f>
        <v/>
      </c>
      <c r="L832" s="1" t="str">
        <f>IFERROR(VLOOKUP(Tableau5[[#This Row],[Numéro]],TableauBande[],6,0),"")</f>
        <v/>
      </c>
      <c r="M832" s="28" t="str">
        <f>IFERROR(VLOOKUP(Tableau5[[#This Row],[Numéro]],TableauBande[],7,0),"")</f>
        <v/>
      </c>
      <c r="N832" s="1" t="str">
        <f>IFERROR(VLOOKUP(Tableau5[[#This Row],[Numéro]],Tableau3Bandes[],3,0),"")</f>
        <v xml:space="preserve">R1 </v>
      </c>
      <c r="O832" s="1">
        <f>IFERROR(VLOOKUP(Tableau5[[#This Row],[Numéro]],Tableau3Bandes[],4,0),"")</f>
        <v>1</v>
      </c>
      <c r="P832" s="1">
        <f>IFERROR(VLOOKUP(Tableau5[[#This Row],[Numéro]],Tableau3Bandes[],5,0),"")</f>
        <v>0.377</v>
      </c>
      <c r="Q832" s="1">
        <f>IFERROR(VLOOKUP(Tableau5[[#This Row],[Numéro]],Tableau3Bandes[],6,0),"")</f>
        <v>0.32400000000000001</v>
      </c>
      <c r="R832" s="1">
        <f>IFERROR(VLOOKUP(Tableau5[[#This Row],[Numéro]],Tableau3Bandes[],7,0),"")</f>
        <v>2010</v>
      </c>
      <c r="S832" s="28" t="str">
        <f>IFERROR(VLOOKUP(Tableau5[[#This Row],[Numéro]],TableauClass2025[],3,0),"")</f>
        <v/>
      </c>
      <c r="T832" s="27" t="str">
        <f>IFERROR(VLOOKUP(Tableau5[[#This Row],[Numéro]],TableauCadre[],3,0),"")</f>
        <v/>
      </c>
      <c r="U832" s="1" t="str">
        <f>IFERROR(VLOOKUP(Tableau5[[#This Row],[Numéro]],TableauCadre[],4,0),"")</f>
        <v/>
      </c>
      <c r="V832" s="1" t="str">
        <f>IFERROR(VLOOKUP(Tableau5[[#This Row],[Numéro]],TableauCadre[],5,0),"")</f>
        <v/>
      </c>
      <c r="W832" s="1" t="str">
        <f>IFERROR(VLOOKUP(Tableau5[[#This Row],[Numéro]],TableauCadre[],6,0),"")</f>
        <v/>
      </c>
      <c r="X832" s="28" t="str">
        <f>IFERROR(VLOOKUP(Tableau5[[#This Row],[Numéro]],TableauCadre[],7,0),"")</f>
        <v/>
      </c>
    </row>
    <row r="833" spans="1:24" hidden="1" x14ac:dyDescent="0.25">
      <c r="A833" s="1" t="str">
        <f>IF(double!T830=0,"",double!T830)</f>
        <v>011758 G</v>
      </c>
      <c r="B833" s="1" t="str">
        <f>IF(Tableau5[[#This Row],[Numéro]]="","",double!U830)</f>
        <v>MOUSSY JEAN CLAUDE</v>
      </c>
      <c r="C833" s="23" t="str">
        <f>double!V830</f>
        <v>05040 – EPERNAY BILLARD CLUB</v>
      </c>
      <c r="D833" s="27" t="str">
        <f>IFERROR(VLOOKUP(Tableau5[[#This Row],[Numéro]],TableauLibre[],3,0),"")</f>
        <v>R1</v>
      </c>
      <c r="E833" s="1">
        <f>IFERROR(VLOOKUP(Tableau5[[#This Row],[Numéro]],TableauLibre[],4,0),"")</f>
        <v>1</v>
      </c>
      <c r="F833" s="1">
        <f>IFERROR(VLOOKUP(Tableau5[[#This Row],[Numéro]],TableauLibre[],5,0),"")</f>
        <v>4.67</v>
      </c>
      <c r="G833" s="1">
        <f>IFERROR(VLOOKUP(Tableau5[[#This Row],[Numéro]],TableauLibre[],6,0),"")</f>
        <v>3.73</v>
      </c>
      <c r="H833" s="28">
        <f>IFERROR(VLOOKUP(Tableau5[[#This Row],[Numéro]],TableauLibre[],7,0),"")</f>
        <v>2014</v>
      </c>
      <c r="I833" s="27" t="str">
        <f>IFERROR(VLOOKUP(Tableau5[[#This Row],[Numéro]],TableauBande[],3,0),"")</f>
        <v>R1</v>
      </c>
      <c r="J833" s="1">
        <f>IFERROR(VLOOKUP(Tableau5[[#This Row],[Numéro]],TableauBande[],4,0),"")</f>
        <v>1</v>
      </c>
      <c r="K833" s="1">
        <f>IFERROR(VLOOKUP(Tableau5[[#This Row],[Numéro]],TableauBande[],5,0),"")</f>
        <v>1.42</v>
      </c>
      <c r="L833" s="1">
        <f>IFERROR(VLOOKUP(Tableau5[[#This Row],[Numéro]],TableauBande[],6,0),"")</f>
        <v>1.26</v>
      </c>
      <c r="M833" s="28">
        <f>IFERROR(VLOOKUP(Tableau5[[#This Row],[Numéro]],TableauBande[],7,0),"")</f>
        <v>2014</v>
      </c>
      <c r="N833" s="1" t="str">
        <f>IFERROR(VLOOKUP(Tableau5[[#This Row],[Numéro]],Tableau3Bandes[],3,0),"")</f>
        <v xml:space="preserve">R1 </v>
      </c>
      <c r="O833" s="1">
        <f>IFERROR(VLOOKUP(Tableau5[[#This Row],[Numéro]],Tableau3Bandes[],4,0),"")</f>
        <v>1</v>
      </c>
      <c r="P833" s="1">
        <f>IFERROR(VLOOKUP(Tableau5[[#This Row],[Numéro]],Tableau3Bandes[],5,0),"")</f>
        <v>0.34</v>
      </c>
      <c r="Q833" s="1">
        <f>IFERROR(VLOOKUP(Tableau5[[#This Row],[Numéro]],Tableau3Bandes[],6,0),"")</f>
        <v>0.29199999999999998</v>
      </c>
      <c r="R833" s="1">
        <f>IFERROR(VLOOKUP(Tableau5[[#This Row],[Numéro]],Tableau3Bandes[],7,0),"")</f>
        <v>2014</v>
      </c>
      <c r="S833" s="28" t="str">
        <f>IFERROR(VLOOKUP(Tableau5[[#This Row],[Numéro]],TableauClass2025[],3,0),"")</f>
        <v/>
      </c>
      <c r="T833" s="27" t="str">
        <f>IFERROR(VLOOKUP(Tableau5[[#This Row],[Numéro]],TableauCadre[],3,0),"")</f>
        <v>R1</v>
      </c>
      <c r="U833" s="1">
        <f>IFERROR(VLOOKUP(Tableau5[[#This Row],[Numéro]],TableauCadre[],4,0),"")</f>
        <v>1</v>
      </c>
      <c r="V833" s="1">
        <f>IFERROR(VLOOKUP(Tableau5[[#This Row],[Numéro]],TableauCadre[],5,0),"")</f>
        <v>2.59</v>
      </c>
      <c r="W833" s="1">
        <f>IFERROR(VLOOKUP(Tableau5[[#This Row],[Numéro]],TableauCadre[],6,0),"")</f>
        <v>2.0699999999999998</v>
      </c>
      <c r="X833" s="28">
        <f>IFERROR(VLOOKUP(Tableau5[[#This Row],[Numéro]],TableauCadre[],7,0),"")</f>
        <v>2015</v>
      </c>
    </row>
    <row r="834" spans="1:24" hidden="1" x14ac:dyDescent="0.25">
      <c r="A834" s="1" t="str">
        <f>IF(double!T831=0,"",double!T831)</f>
        <v>015446 C</v>
      </c>
      <c r="B834" s="1" t="str">
        <f>IF(Tableau5[[#This Row],[Numéro]]="","",double!U831)</f>
        <v>MUHLACH CLAUDE</v>
      </c>
      <c r="C834" s="23" t="str">
        <f>double!V831</f>
        <v>11027 – ASS. SPORT. LAXOVIENNE DE BILLARD</v>
      </c>
      <c r="D834" s="27" t="str">
        <f>IFERROR(VLOOKUP(Tableau5[[#This Row],[Numéro]],TableauLibre[],3,0),"")</f>
        <v>R2</v>
      </c>
      <c r="E834" s="1">
        <f>IFERROR(VLOOKUP(Tableau5[[#This Row],[Numéro]],TableauLibre[],4,0),"")</f>
        <v>1</v>
      </c>
      <c r="F834" s="1">
        <f>IFERROR(VLOOKUP(Tableau5[[#This Row],[Numéro]],TableauLibre[],5,0),"")</f>
        <v>2.8</v>
      </c>
      <c r="G834" s="1">
        <f>IFERROR(VLOOKUP(Tableau5[[#This Row],[Numéro]],TableauLibre[],6,0),"")</f>
        <v>2.2400000000000002</v>
      </c>
      <c r="H834" s="28">
        <f>IFERROR(VLOOKUP(Tableau5[[#This Row],[Numéro]],TableauLibre[],7,0),"")</f>
        <v>2025</v>
      </c>
      <c r="I834" s="27" t="str">
        <f>IFERROR(VLOOKUP(Tableau5[[#This Row],[Numéro]],TableauBande[],3,0),"")</f>
        <v xml:space="preserve">R2 </v>
      </c>
      <c r="J834" s="1">
        <f>IFERROR(VLOOKUP(Tableau5[[#This Row],[Numéro]],TableauBande[],4,0),"")</f>
        <v>1</v>
      </c>
      <c r="K834" s="1">
        <f>IFERROR(VLOOKUP(Tableau5[[#This Row],[Numéro]],TableauBande[],5,0),"")</f>
        <v>1.0900000000000001</v>
      </c>
      <c r="L834" s="1">
        <f>IFERROR(VLOOKUP(Tableau5[[#This Row],[Numéro]],TableauBande[],6,0),"")</f>
        <v>0.97</v>
      </c>
      <c r="M834" s="28">
        <f>IFERROR(VLOOKUP(Tableau5[[#This Row],[Numéro]],TableauBande[],7,0),"")</f>
        <v>2025</v>
      </c>
      <c r="N834" s="1" t="str">
        <f>IFERROR(VLOOKUP(Tableau5[[#This Row],[Numéro]],Tableau3Bandes[],3,0),"")</f>
        <v>R1</v>
      </c>
      <c r="O834" s="1">
        <f>IFERROR(VLOOKUP(Tableau5[[#This Row],[Numéro]],Tableau3Bandes[],4,0),"")</f>
        <v>1</v>
      </c>
      <c r="P834" s="1">
        <f>IFERROR(VLOOKUP(Tableau5[[#This Row],[Numéro]],Tableau3Bandes[],5,0),"")</f>
        <v>0.28299999999999997</v>
      </c>
      <c r="Q834" s="1">
        <f>IFERROR(VLOOKUP(Tableau5[[#This Row],[Numéro]],Tableau3Bandes[],6,0),"")</f>
        <v>0.24299999999999999</v>
      </c>
      <c r="R834" s="1">
        <f>IFERROR(VLOOKUP(Tableau5[[#This Row],[Numéro]],Tableau3Bandes[],7,0),"")</f>
        <v>2025</v>
      </c>
      <c r="S834" s="28">
        <f>IFERROR(VLOOKUP(Tableau5[[#This Row],[Numéro]],TableauClass2025[],3,0),"")</f>
        <v>283</v>
      </c>
      <c r="T834" s="27" t="str">
        <f>IFERROR(VLOOKUP(Tableau5[[#This Row],[Numéro]],TableauCadre[],3,0),"")</f>
        <v>R1</v>
      </c>
      <c r="U834" s="1">
        <f>IFERROR(VLOOKUP(Tableau5[[#This Row],[Numéro]],TableauCadre[],4,0),"")</f>
        <v>1</v>
      </c>
      <c r="V834" s="1">
        <f>IFERROR(VLOOKUP(Tableau5[[#This Row],[Numéro]],TableauCadre[],5,0),"")</f>
        <v>2.13</v>
      </c>
      <c r="W834" s="1">
        <f>IFERROR(VLOOKUP(Tableau5[[#This Row],[Numéro]],TableauCadre[],6,0),"")</f>
        <v>1.7</v>
      </c>
      <c r="X834" s="28">
        <f>IFERROR(VLOOKUP(Tableau5[[#This Row],[Numéro]],TableauCadre[],7,0),"")</f>
        <v>2025</v>
      </c>
    </row>
    <row r="835" spans="1:24" hidden="1" x14ac:dyDescent="0.25">
      <c r="A835" s="1" t="str">
        <f>IF(double!T832=0,"",double!T832)</f>
        <v>010077 P</v>
      </c>
      <c r="B835" s="1" t="str">
        <f>IF(Tableau5[[#This Row],[Numéro]]="","",double!U832)</f>
        <v>MULLER CLAUDE</v>
      </c>
      <c r="C835" s="23" t="str">
        <f>double!V832</f>
        <v>01020 – B.C. 1947 SELESTAT</v>
      </c>
      <c r="D835" s="27" t="str">
        <f>IFERROR(VLOOKUP(Tableau5[[#This Row],[Numéro]],TableauLibre[],3,0),"")</f>
        <v>R2</v>
      </c>
      <c r="E835" s="1">
        <f>IFERROR(VLOOKUP(Tableau5[[#This Row],[Numéro]],TableauLibre[],4,0),"")</f>
        <v>1</v>
      </c>
      <c r="F835" s="1">
        <f>IFERROR(VLOOKUP(Tableau5[[#This Row],[Numéro]],TableauLibre[],5,0),"")</f>
        <v>2.59</v>
      </c>
      <c r="G835" s="1">
        <f>IFERROR(VLOOKUP(Tableau5[[#This Row],[Numéro]],TableauLibre[],6,0),"")</f>
        <v>2.0699999999999998</v>
      </c>
      <c r="H835" s="28">
        <f>IFERROR(VLOOKUP(Tableau5[[#This Row],[Numéro]],TableauLibre[],7,0),"")</f>
        <v>2025</v>
      </c>
      <c r="I835" s="27" t="str">
        <f>IFERROR(VLOOKUP(Tableau5[[#This Row],[Numéro]],TableauBande[],3,0),"")</f>
        <v>R1</v>
      </c>
      <c r="J835" s="1">
        <f>IFERROR(VLOOKUP(Tableau5[[#This Row],[Numéro]],TableauBande[],4,0),"")</f>
        <v>1</v>
      </c>
      <c r="K835" s="1">
        <f>IFERROR(VLOOKUP(Tableau5[[#This Row],[Numéro]],TableauBande[],5,0),"")</f>
        <v>1.34</v>
      </c>
      <c r="L835" s="1">
        <f>IFERROR(VLOOKUP(Tableau5[[#This Row],[Numéro]],TableauBande[],6,0),"")</f>
        <v>1.19</v>
      </c>
      <c r="M835" s="28">
        <f>IFERROR(VLOOKUP(Tableau5[[#This Row],[Numéro]],TableauBande[],7,0),"")</f>
        <v>2025</v>
      </c>
      <c r="N835" s="1" t="str">
        <f>IFERROR(VLOOKUP(Tableau5[[#This Row],[Numéro]],Tableau3Bandes[],3,0),"")</f>
        <v>N3</v>
      </c>
      <c r="O835" s="1">
        <f>IFERROR(VLOOKUP(Tableau5[[#This Row],[Numéro]],Tableau3Bandes[],4,0),"")</f>
        <v>1</v>
      </c>
      <c r="P835" s="1">
        <f>IFERROR(VLOOKUP(Tableau5[[#This Row],[Numéro]],Tableau3Bandes[],5,0),"")</f>
        <v>0.40799999999999997</v>
      </c>
      <c r="Q835" s="1">
        <f>IFERROR(VLOOKUP(Tableau5[[#This Row],[Numéro]],Tableau3Bandes[],6,0),"")</f>
        <v>0.35099999999999998</v>
      </c>
      <c r="R835" s="1">
        <f>IFERROR(VLOOKUP(Tableau5[[#This Row],[Numéro]],Tableau3Bandes[],7,0),"")</f>
        <v>2025</v>
      </c>
      <c r="S835" s="28">
        <f>IFERROR(VLOOKUP(Tableau5[[#This Row],[Numéro]],TableauClass2025[],3,0),"")</f>
        <v>379</v>
      </c>
      <c r="T835" s="27" t="str">
        <f>IFERROR(VLOOKUP(Tableau5[[#This Row],[Numéro]],TableauCadre[],3,0),"")</f>
        <v>R1</v>
      </c>
      <c r="U835" s="1">
        <f>IFERROR(VLOOKUP(Tableau5[[#This Row],[Numéro]],TableauCadre[],4,0),"")</f>
        <v>1</v>
      </c>
      <c r="V835" s="1">
        <f>IFERROR(VLOOKUP(Tableau5[[#This Row],[Numéro]],TableauCadre[],5,0),"")</f>
        <v>2.65</v>
      </c>
      <c r="W835" s="1">
        <f>IFERROR(VLOOKUP(Tableau5[[#This Row],[Numéro]],TableauCadre[],6,0),"")</f>
        <v>2.12</v>
      </c>
      <c r="X835" s="28">
        <f>IFERROR(VLOOKUP(Tableau5[[#This Row],[Numéro]],TableauCadre[],7,0),"")</f>
        <v>2025</v>
      </c>
    </row>
    <row r="836" spans="1:24" hidden="1" x14ac:dyDescent="0.25">
      <c r="A836" s="1" t="str">
        <f>IF(double!T833=0,"",double!T833)</f>
        <v>010289 T</v>
      </c>
      <c r="B836" s="1" t="str">
        <f>IF(Tableau5[[#This Row],[Numéro]]="","",double!U833)</f>
        <v>MULLER CLAUDE</v>
      </c>
      <c r="C836" s="23" t="str">
        <f>double!V833</f>
        <v>01031 – B.C. ERSTEIN</v>
      </c>
      <c r="D836" s="27" t="str">
        <f>IFERROR(VLOOKUP(Tableau5[[#This Row],[Numéro]],TableauLibre[],3,0),"")</f>
        <v>R1</v>
      </c>
      <c r="E836" s="1">
        <f>IFERROR(VLOOKUP(Tableau5[[#This Row],[Numéro]],TableauLibre[],4,0),"")</f>
        <v>1</v>
      </c>
      <c r="F836" s="1">
        <f>IFERROR(VLOOKUP(Tableau5[[#This Row],[Numéro]],TableauLibre[],5,0),"")</f>
        <v>5.13</v>
      </c>
      <c r="G836" s="1">
        <f>IFERROR(VLOOKUP(Tableau5[[#This Row],[Numéro]],TableauLibre[],6,0),"")</f>
        <v>4.0999999999999996</v>
      </c>
      <c r="H836" s="28">
        <f>IFERROR(VLOOKUP(Tableau5[[#This Row],[Numéro]],TableauLibre[],7,0),"")</f>
        <v>2025</v>
      </c>
      <c r="I836" s="27" t="str">
        <f>IFERROR(VLOOKUP(Tableau5[[#This Row],[Numéro]],TableauBande[],3,0),"")</f>
        <v>N3</v>
      </c>
      <c r="J836" s="1">
        <f>IFERROR(VLOOKUP(Tableau5[[#This Row],[Numéro]],TableauBande[],4,0),"")</f>
        <v>1</v>
      </c>
      <c r="K836" s="1">
        <f>IFERROR(VLOOKUP(Tableau5[[#This Row],[Numéro]],TableauBande[],5,0),"")</f>
        <v>1.94</v>
      </c>
      <c r="L836" s="1">
        <f>IFERROR(VLOOKUP(Tableau5[[#This Row],[Numéro]],TableauBande[],6,0),"")</f>
        <v>1.73</v>
      </c>
      <c r="M836" s="28">
        <f>IFERROR(VLOOKUP(Tableau5[[#This Row],[Numéro]],TableauBande[],7,0),"")</f>
        <v>2024</v>
      </c>
      <c r="N836" s="1" t="str">
        <f>IFERROR(VLOOKUP(Tableau5[[#This Row],[Numéro]],Tableau3Bandes[],3,0),"")</f>
        <v xml:space="preserve">R1 </v>
      </c>
      <c r="O836" s="1">
        <f>IFERROR(VLOOKUP(Tableau5[[#This Row],[Numéro]],Tableau3Bandes[],4,0),"")</f>
        <v>1</v>
      </c>
      <c r="P836" s="1">
        <f>IFERROR(VLOOKUP(Tableau5[[#This Row],[Numéro]],Tableau3Bandes[],5,0),"")</f>
        <v>0.38600000000000001</v>
      </c>
      <c r="Q836" s="1">
        <f>IFERROR(VLOOKUP(Tableau5[[#This Row],[Numéro]],Tableau3Bandes[],6,0),"")</f>
        <v>0.33200000000000002</v>
      </c>
      <c r="R836" s="1">
        <f>IFERROR(VLOOKUP(Tableau5[[#This Row],[Numéro]],Tableau3Bandes[],7,0),"")</f>
        <v>2025</v>
      </c>
      <c r="S836" s="28" t="str">
        <f>IFERROR(VLOOKUP(Tableau5[[#This Row],[Numéro]],TableauClass2025[],3,0),"")</f>
        <v/>
      </c>
      <c r="T836" s="27" t="str">
        <f>IFERROR(VLOOKUP(Tableau5[[#This Row],[Numéro]],TableauCadre[],3,0),"")</f>
        <v xml:space="preserve">R1 </v>
      </c>
      <c r="U836" s="1">
        <f>IFERROR(VLOOKUP(Tableau5[[#This Row],[Numéro]],TableauCadre[],4,0),"")</f>
        <v>1</v>
      </c>
      <c r="V836" s="1">
        <f>IFERROR(VLOOKUP(Tableau5[[#This Row],[Numéro]],TableauCadre[],5,0),"")</f>
        <v>3.89</v>
      </c>
      <c r="W836" s="1">
        <f>IFERROR(VLOOKUP(Tableau5[[#This Row],[Numéro]],TableauCadre[],6,0),"")</f>
        <v>3.11</v>
      </c>
      <c r="X836" s="28">
        <f>IFERROR(VLOOKUP(Tableau5[[#This Row],[Numéro]],TableauCadre[],7,0),"")</f>
        <v>2025</v>
      </c>
    </row>
    <row r="837" spans="1:24" hidden="1" x14ac:dyDescent="0.25">
      <c r="A837" s="1" t="str">
        <f>IF(double!T834=0,"",double!T834)</f>
        <v>155519 S</v>
      </c>
      <c r="B837" s="1" t="str">
        <f>IF(Tableau5[[#This Row],[Numéro]]="","",double!U834)</f>
        <v>MULLER JEROME</v>
      </c>
      <c r="C837" s="23" t="str">
        <f>double!V834</f>
        <v>01002 – B.C 1935 STRASBOURG-SCHILTIGHEIM</v>
      </c>
      <c r="D837" s="27" t="str">
        <f>IFERROR(VLOOKUP(Tableau5[[#This Row],[Numéro]],TableauLibre[],3,0),"")</f>
        <v>R4</v>
      </c>
      <c r="E837" s="1">
        <f>IFERROR(VLOOKUP(Tableau5[[#This Row],[Numéro]],TableauLibre[],4,0),"")</f>
        <v>1</v>
      </c>
      <c r="F837" s="1">
        <f>IFERROR(VLOOKUP(Tableau5[[#This Row],[Numéro]],TableauLibre[],5,0),"")</f>
        <v>0.55000000000000004</v>
      </c>
      <c r="G837" s="1">
        <f>IFERROR(VLOOKUP(Tableau5[[#This Row],[Numéro]],TableauLibre[],6,0),"")</f>
        <v>0.44</v>
      </c>
      <c r="H837" s="28">
        <f>IFERROR(VLOOKUP(Tableau5[[#This Row],[Numéro]],TableauLibre[],7,0),"")</f>
        <v>2017</v>
      </c>
      <c r="I837" s="27" t="str">
        <f>IFERROR(VLOOKUP(Tableau5[[#This Row],[Numéro]],TableauBande[],3,0),"")</f>
        <v/>
      </c>
      <c r="J837" s="1" t="str">
        <f>IFERROR(VLOOKUP(Tableau5[[#This Row],[Numéro]],TableauBande[],4,0),"")</f>
        <v/>
      </c>
      <c r="K837" s="1" t="str">
        <f>IFERROR(VLOOKUP(Tableau5[[#This Row],[Numéro]],TableauBande[],5,0),"")</f>
        <v/>
      </c>
      <c r="L837" s="1" t="str">
        <f>IFERROR(VLOOKUP(Tableau5[[#This Row],[Numéro]],TableauBande[],6,0),"")</f>
        <v/>
      </c>
      <c r="M837" s="28" t="str">
        <f>IFERROR(VLOOKUP(Tableau5[[#This Row],[Numéro]],TableauBande[],7,0),"")</f>
        <v/>
      </c>
      <c r="N837" s="1" t="str">
        <f>IFERROR(VLOOKUP(Tableau5[[#This Row],[Numéro]],Tableau3Bandes[],3,0),"")</f>
        <v/>
      </c>
      <c r="O837" s="1" t="str">
        <f>IFERROR(VLOOKUP(Tableau5[[#This Row],[Numéro]],Tableau3Bandes[],4,0),"")</f>
        <v/>
      </c>
      <c r="P837" s="1" t="str">
        <f>IFERROR(VLOOKUP(Tableau5[[#This Row],[Numéro]],Tableau3Bandes[],5,0),"")</f>
        <v/>
      </c>
      <c r="Q837" s="1" t="str">
        <f>IFERROR(VLOOKUP(Tableau5[[#This Row],[Numéro]],Tableau3Bandes[],6,0),"")</f>
        <v/>
      </c>
      <c r="R837" s="1" t="str">
        <f>IFERROR(VLOOKUP(Tableau5[[#This Row],[Numéro]],Tableau3Bandes[],7,0),"")</f>
        <v/>
      </c>
      <c r="S837" s="28" t="str">
        <f>IFERROR(VLOOKUP(Tableau5[[#This Row],[Numéro]],TableauClass2025[],3,0),"")</f>
        <v/>
      </c>
      <c r="T837" s="27" t="str">
        <f>IFERROR(VLOOKUP(Tableau5[[#This Row],[Numéro]],TableauCadre[],3,0),"")</f>
        <v/>
      </c>
      <c r="U837" s="1" t="str">
        <f>IFERROR(VLOOKUP(Tableau5[[#This Row],[Numéro]],TableauCadre[],4,0),"")</f>
        <v/>
      </c>
      <c r="V837" s="1" t="str">
        <f>IFERROR(VLOOKUP(Tableau5[[#This Row],[Numéro]],TableauCadre[],5,0),"")</f>
        <v/>
      </c>
      <c r="W837" s="1" t="str">
        <f>IFERROR(VLOOKUP(Tableau5[[#This Row],[Numéro]],TableauCadre[],6,0),"")</f>
        <v/>
      </c>
      <c r="X837" s="28" t="str">
        <f>IFERROR(VLOOKUP(Tableau5[[#This Row],[Numéro]],TableauCadre[],7,0),"")</f>
        <v/>
      </c>
    </row>
    <row r="838" spans="1:24" hidden="1" x14ac:dyDescent="0.25">
      <c r="A838" s="1" t="str">
        <f>IF(double!T835=0,"",double!T835)</f>
        <v>135206 G</v>
      </c>
      <c r="B838" s="1" t="str">
        <f>IF(Tableau5[[#This Row],[Numéro]]="","",double!U835)</f>
        <v>MULLER JULIEN</v>
      </c>
      <c r="C838" s="23" t="str">
        <f>double!V835</f>
        <v>11032 – BILLARD CLUB HOMECOURT</v>
      </c>
      <c r="D838" s="27" t="str">
        <f>IFERROR(VLOOKUP(Tableau5[[#This Row],[Numéro]],TableauLibre[],3,0),"")</f>
        <v>R3</v>
      </c>
      <c r="E838" s="1">
        <f>IFERROR(VLOOKUP(Tableau5[[#This Row],[Numéro]],TableauLibre[],4,0),"")</f>
        <v>1</v>
      </c>
      <c r="F838" s="1">
        <f>IFERROR(VLOOKUP(Tableau5[[#This Row],[Numéro]],TableauLibre[],5,0),"")</f>
        <v>1.63</v>
      </c>
      <c r="G838" s="1">
        <f>IFERROR(VLOOKUP(Tableau5[[#This Row],[Numéro]],TableauLibre[],6,0),"")</f>
        <v>1.31</v>
      </c>
      <c r="H838" s="28">
        <f>IFERROR(VLOOKUP(Tableau5[[#This Row],[Numéro]],TableauLibre[],7,0),"")</f>
        <v>2012</v>
      </c>
      <c r="I838" s="27" t="str">
        <f>IFERROR(VLOOKUP(Tableau5[[#This Row],[Numéro]],TableauBande[],3,0),"")</f>
        <v/>
      </c>
      <c r="J838" s="1" t="str">
        <f>IFERROR(VLOOKUP(Tableau5[[#This Row],[Numéro]],TableauBande[],4,0),"")</f>
        <v/>
      </c>
      <c r="K838" s="1" t="str">
        <f>IFERROR(VLOOKUP(Tableau5[[#This Row],[Numéro]],TableauBande[],5,0),"")</f>
        <v/>
      </c>
      <c r="L838" s="1" t="str">
        <f>IFERROR(VLOOKUP(Tableau5[[#This Row],[Numéro]],TableauBande[],6,0),"")</f>
        <v/>
      </c>
      <c r="M838" s="28" t="str">
        <f>IFERROR(VLOOKUP(Tableau5[[#This Row],[Numéro]],TableauBande[],7,0),"")</f>
        <v/>
      </c>
      <c r="N838" s="1" t="str">
        <f>IFERROR(VLOOKUP(Tableau5[[#This Row],[Numéro]],Tableau3Bandes[],3,0),"")</f>
        <v/>
      </c>
      <c r="O838" s="1" t="str">
        <f>IFERROR(VLOOKUP(Tableau5[[#This Row],[Numéro]],Tableau3Bandes[],4,0),"")</f>
        <v/>
      </c>
      <c r="P838" s="1" t="str">
        <f>IFERROR(VLOOKUP(Tableau5[[#This Row],[Numéro]],Tableau3Bandes[],5,0),"")</f>
        <v/>
      </c>
      <c r="Q838" s="1" t="str">
        <f>IFERROR(VLOOKUP(Tableau5[[#This Row],[Numéro]],Tableau3Bandes[],6,0),"")</f>
        <v/>
      </c>
      <c r="R838" s="1" t="str">
        <f>IFERROR(VLOOKUP(Tableau5[[#This Row],[Numéro]],Tableau3Bandes[],7,0),"")</f>
        <v/>
      </c>
      <c r="S838" s="28" t="str">
        <f>IFERROR(VLOOKUP(Tableau5[[#This Row],[Numéro]],TableauClass2025[],3,0),"")</f>
        <v/>
      </c>
      <c r="T838" s="27" t="str">
        <f>IFERROR(VLOOKUP(Tableau5[[#This Row],[Numéro]],TableauCadre[],3,0),"")</f>
        <v/>
      </c>
      <c r="U838" s="1" t="str">
        <f>IFERROR(VLOOKUP(Tableau5[[#This Row],[Numéro]],TableauCadre[],4,0),"")</f>
        <v/>
      </c>
      <c r="V838" s="1" t="str">
        <f>IFERROR(VLOOKUP(Tableau5[[#This Row],[Numéro]],TableauCadre[],5,0),"")</f>
        <v/>
      </c>
      <c r="W838" s="1" t="str">
        <f>IFERROR(VLOOKUP(Tableau5[[#This Row],[Numéro]],TableauCadre[],6,0),"")</f>
        <v/>
      </c>
      <c r="X838" s="28" t="str">
        <f>IFERROR(VLOOKUP(Tableau5[[#This Row],[Numéro]],TableauCadre[],7,0),"")</f>
        <v/>
      </c>
    </row>
    <row r="839" spans="1:24" hidden="1" x14ac:dyDescent="0.25">
      <c r="A839" s="1" t="str">
        <f>IF(double!T836=0,"",double!T836)</f>
        <v>186749 N</v>
      </c>
      <c r="B839" s="1" t="str">
        <f>IF(Tableau5[[#This Row],[Numéro]]="","",double!U836)</f>
        <v>MULLER STEPHAN</v>
      </c>
      <c r="C839" s="23" t="str">
        <f>double!V836</f>
        <v>05043 – ACAD. TAPIS VERT DE REIMS</v>
      </c>
      <c r="D839" s="27" t="str">
        <f>IFERROR(VLOOKUP(Tableau5[[#This Row],[Numéro]],TableauLibre[],3,0),"")</f>
        <v xml:space="preserve">N3 </v>
      </c>
      <c r="E839" s="1">
        <f>IFERROR(VLOOKUP(Tableau5[[#This Row],[Numéro]],TableauLibre[],4,0),"")</f>
        <v>1</v>
      </c>
      <c r="F839" s="1">
        <f>IFERROR(VLOOKUP(Tableau5[[#This Row],[Numéro]],TableauLibre[],5,0),"")</f>
        <v>8.1199999999999992</v>
      </c>
      <c r="G839" s="1">
        <f>IFERROR(VLOOKUP(Tableau5[[#This Row],[Numéro]],TableauLibre[],6,0),"")</f>
        <v>6.5</v>
      </c>
      <c r="H839" s="28">
        <f>IFERROR(VLOOKUP(Tableau5[[#This Row],[Numéro]],TableauLibre[],7,0),"")</f>
        <v>2025</v>
      </c>
      <c r="I839" s="27" t="str">
        <f>IFERROR(VLOOKUP(Tableau5[[#This Row],[Numéro]],TableauBande[],3,0),"")</f>
        <v/>
      </c>
      <c r="J839" s="1" t="str">
        <f>IFERROR(VLOOKUP(Tableau5[[#This Row],[Numéro]],TableauBande[],4,0),"")</f>
        <v/>
      </c>
      <c r="K839" s="1" t="str">
        <f>IFERROR(VLOOKUP(Tableau5[[#This Row],[Numéro]],TableauBande[],5,0),"")</f>
        <v/>
      </c>
      <c r="L839" s="1" t="str">
        <f>IFERROR(VLOOKUP(Tableau5[[#This Row],[Numéro]],TableauBande[],6,0),"")</f>
        <v/>
      </c>
      <c r="M839" s="28" t="str">
        <f>IFERROR(VLOOKUP(Tableau5[[#This Row],[Numéro]],TableauBande[],7,0),"")</f>
        <v/>
      </c>
      <c r="N839" s="1" t="str">
        <f>IFERROR(VLOOKUP(Tableau5[[#This Row],[Numéro]],Tableau3Bandes[],3,0),"")</f>
        <v/>
      </c>
      <c r="O839" s="1" t="str">
        <f>IFERROR(VLOOKUP(Tableau5[[#This Row],[Numéro]],Tableau3Bandes[],4,0),"")</f>
        <v/>
      </c>
      <c r="P839" s="1" t="str">
        <f>IFERROR(VLOOKUP(Tableau5[[#This Row],[Numéro]],Tableau3Bandes[],5,0),"")</f>
        <v/>
      </c>
      <c r="Q839" s="1" t="str">
        <f>IFERROR(VLOOKUP(Tableau5[[#This Row],[Numéro]],Tableau3Bandes[],6,0),"")</f>
        <v/>
      </c>
      <c r="R839" s="1" t="str">
        <f>IFERROR(VLOOKUP(Tableau5[[#This Row],[Numéro]],Tableau3Bandes[],7,0),"")</f>
        <v/>
      </c>
      <c r="S839" s="28" t="str">
        <f>IFERROR(VLOOKUP(Tableau5[[#This Row],[Numéro]],TableauClass2025[],3,0),"")</f>
        <v/>
      </c>
      <c r="T839" s="27" t="str">
        <f>IFERROR(VLOOKUP(Tableau5[[#This Row],[Numéro]],TableauCadre[],3,0),"")</f>
        <v xml:space="preserve">N3 </v>
      </c>
      <c r="U839" s="1">
        <f>IFERROR(VLOOKUP(Tableau5[[#This Row],[Numéro]],TableauCadre[],4,0),"")</f>
        <v>1</v>
      </c>
      <c r="V839" s="1">
        <f>IFERROR(VLOOKUP(Tableau5[[#This Row],[Numéro]],TableauCadre[],5,0),"")</f>
        <v>6.11</v>
      </c>
      <c r="W839" s="1">
        <f>IFERROR(VLOOKUP(Tableau5[[#This Row],[Numéro]],TableauCadre[],6,0),"")</f>
        <v>4.8899999999999997</v>
      </c>
      <c r="X839" s="28">
        <f>IFERROR(VLOOKUP(Tableau5[[#This Row],[Numéro]],TableauCadre[],7,0),"")</f>
        <v>2025</v>
      </c>
    </row>
    <row r="840" spans="1:24" hidden="1" x14ac:dyDescent="0.25">
      <c r="A840" s="1" t="str">
        <f>IF(double!T837=0,"",double!T837)</f>
        <v>133537 B</v>
      </c>
      <c r="B840" s="1" t="str">
        <f>IF(Tableau5[[#This Row],[Numéro]]="","",double!U837)</f>
        <v>MUNSCH ROLANDE</v>
      </c>
      <c r="C840" s="23" t="str">
        <f>double!V837</f>
        <v>11022 – ACADEMIE DE BILLARD SAINT-MAX / NANCY</v>
      </c>
      <c r="D840" s="27" t="str">
        <f>IFERROR(VLOOKUP(Tableau5[[#This Row],[Numéro]],TableauLibre[],3,0),"")</f>
        <v>R4</v>
      </c>
      <c r="E840" s="1">
        <f>IFERROR(VLOOKUP(Tableau5[[#This Row],[Numéro]],TableauLibre[],4,0),"")</f>
        <v>1</v>
      </c>
      <c r="F840" s="1">
        <f>IFERROR(VLOOKUP(Tableau5[[#This Row],[Numéro]],TableauLibre[],5,0),"")</f>
        <v>0.32</v>
      </c>
      <c r="G840" s="1">
        <f>IFERROR(VLOOKUP(Tableau5[[#This Row],[Numéro]],TableauLibre[],6,0),"")</f>
        <v>0.25</v>
      </c>
      <c r="H840" s="28">
        <f>IFERROR(VLOOKUP(Tableau5[[#This Row],[Numéro]],TableauLibre[],7,0),"")</f>
        <v>2011</v>
      </c>
      <c r="I840" s="27" t="str">
        <f>IFERROR(VLOOKUP(Tableau5[[#This Row],[Numéro]],TableauBande[],3,0),"")</f>
        <v/>
      </c>
      <c r="J840" s="1" t="str">
        <f>IFERROR(VLOOKUP(Tableau5[[#This Row],[Numéro]],TableauBande[],4,0),"")</f>
        <v/>
      </c>
      <c r="K840" s="1" t="str">
        <f>IFERROR(VLOOKUP(Tableau5[[#This Row],[Numéro]],TableauBande[],5,0),"")</f>
        <v/>
      </c>
      <c r="L840" s="1" t="str">
        <f>IFERROR(VLOOKUP(Tableau5[[#This Row],[Numéro]],TableauBande[],6,0),"")</f>
        <v/>
      </c>
      <c r="M840" s="28" t="str">
        <f>IFERROR(VLOOKUP(Tableau5[[#This Row],[Numéro]],TableauBande[],7,0),"")</f>
        <v/>
      </c>
      <c r="N840" s="1" t="str">
        <f>IFERROR(VLOOKUP(Tableau5[[#This Row],[Numéro]],Tableau3Bandes[],3,0),"")</f>
        <v/>
      </c>
      <c r="O840" s="1" t="str">
        <f>IFERROR(VLOOKUP(Tableau5[[#This Row],[Numéro]],Tableau3Bandes[],4,0),"")</f>
        <v/>
      </c>
      <c r="P840" s="1" t="str">
        <f>IFERROR(VLOOKUP(Tableau5[[#This Row],[Numéro]],Tableau3Bandes[],5,0),"")</f>
        <v/>
      </c>
      <c r="Q840" s="1" t="str">
        <f>IFERROR(VLOOKUP(Tableau5[[#This Row],[Numéro]],Tableau3Bandes[],6,0),"")</f>
        <v/>
      </c>
      <c r="R840" s="1" t="str">
        <f>IFERROR(VLOOKUP(Tableau5[[#This Row],[Numéro]],Tableau3Bandes[],7,0),"")</f>
        <v/>
      </c>
      <c r="S840" s="28" t="str">
        <f>IFERROR(VLOOKUP(Tableau5[[#This Row],[Numéro]],TableauClass2025[],3,0),"")</f>
        <v/>
      </c>
      <c r="T840" s="27" t="str">
        <f>IFERROR(VLOOKUP(Tableau5[[#This Row],[Numéro]],TableauCadre[],3,0),"")</f>
        <v/>
      </c>
      <c r="U840" s="1" t="str">
        <f>IFERROR(VLOOKUP(Tableau5[[#This Row],[Numéro]],TableauCadre[],4,0),"")</f>
        <v/>
      </c>
      <c r="V840" s="1" t="str">
        <f>IFERROR(VLOOKUP(Tableau5[[#This Row],[Numéro]],TableauCadre[],5,0),"")</f>
        <v/>
      </c>
      <c r="W840" s="1" t="str">
        <f>IFERROR(VLOOKUP(Tableau5[[#This Row],[Numéro]],TableauCadre[],6,0),"")</f>
        <v/>
      </c>
      <c r="X840" s="28" t="str">
        <f>IFERROR(VLOOKUP(Tableau5[[#This Row],[Numéro]],TableauCadre[],7,0),"")</f>
        <v/>
      </c>
    </row>
    <row r="841" spans="1:24" x14ac:dyDescent="0.25">
      <c r="A841" s="1" t="str">
        <f>IF(double!T1336=0,"",double!T1336)</f>
        <v>014869 X</v>
      </c>
      <c r="B841" s="1" t="str">
        <f>IF(Tableau5[[#This Row],[Numéro]]="","",double!U1336)</f>
        <v>LEMONT SYLVAIN</v>
      </c>
      <c r="C841" s="23" t="str">
        <f>double!V1336</f>
        <v>11017 – BILLARD CLUB MOYEUVRE</v>
      </c>
      <c r="D841" s="27" t="str">
        <f>IFERROR(VLOOKUP(Tableau5[[#This Row],[Numéro]],TableauLibre[],3,0),"")</f>
        <v/>
      </c>
      <c r="E841" s="1" t="str">
        <f>IFERROR(VLOOKUP(Tableau5[[#This Row],[Numéro]],TableauLibre[],4,0),"")</f>
        <v/>
      </c>
      <c r="F841" s="1" t="str">
        <f>IFERROR(VLOOKUP(Tableau5[[#This Row],[Numéro]],TableauLibre[],5,0),"")</f>
        <v/>
      </c>
      <c r="G841" s="1" t="str">
        <f>IFERROR(VLOOKUP(Tableau5[[#This Row],[Numéro]],TableauLibre[],6,0),"")</f>
        <v/>
      </c>
      <c r="H841" s="28" t="str">
        <f>IFERROR(VLOOKUP(Tableau5[[#This Row],[Numéro]],TableauLibre[],7,0),"")</f>
        <v/>
      </c>
      <c r="I841" s="27" t="str">
        <f>IFERROR(VLOOKUP(Tableau5[[#This Row],[Numéro]],TableauBande[],3,0),"")</f>
        <v/>
      </c>
      <c r="J841" s="1" t="str">
        <f>IFERROR(VLOOKUP(Tableau5[[#This Row],[Numéro]],TableauBande[],4,0),"")</f>
        <v/>
      </c>
      <c r="K841" s="1" t="str">
        <f>IFERROR(VLOOKUP(Tableau5[[#This Row],[Numéro]],TableauBande[],5,0),"")</f>
        <v/>
      </c>
      <c r="L841" s="1" t="str">
        <f>IFERROR(VLOOKUP(Tableau5[[#This Row],[Numéro]],TableauBande[],6,0),"")</f>
        <v/>
      </c>
      <c r="M841" s="28" t="str">
        <f>IFERROR(VLOOKUP(Tableau5[[#This Row],[Numéro]],TableauBande[],7,0),"")</f>
        <v/>
      </c>
      <c r="N841" s="1" t="str">
        <f>IFERROR(VLOOKUP(Tableau5[[#This Row],[Numéro]],Tableau3Bandes[],3,0),"")</f>
        <v>N3</v>
      </c>
      <c r="O841" s="1">
        <f>IFERROR(VLOOKUP(Tableau5[[#This Row],[Numéro]],Tableau3Bandes[],4,0),"")</f>
        <v>1</v>
      </c>
      <c r="P841" s="1">
        <f>IFERROR(VLOOKUP(Tableau5[[#This Row],[Numéro]],Tableau3Bandes[],5,0),"")</f>
        <v>0.51</v>
      </c>
      <c r="Q841" s="1">
        <f>IFERROR(VLOOKUP(Tableau5[[#This Row],[Numéro]],Tableau3Bandes[],6,0),"")</f>
        <v>0.439</v>
      </c>
      <c r="R841" s="1">
        <f>IFERROR(VLOOKUP(Tableau5[[#This Row],[Numéro]],Tableau3Bandes[],7,0),"")</f>
        <v>2020</v>
      </c>
      <c r="S841" s="28" t="str">
        <f>IFERROR(VLOOKUP(Tableau5[[#This Row],[Numéro]],TableauClass2025[],3,0),"")</f>
        <v/>
      </c>
      <c r="T841" s="27" t="str">
        <f>IFERROR(VLOOKUP(Tableau5[[#This Row],[Numéro]],TableauCadre[],3,0),"")</f>
        <v/>
      </c>
      <c r="U841" s="1" t="str">
        <f>IFERROR(VLOOKUP(Tableau5[[#This Row],[Numéro]],TableauCadre[],4,0),"")</f>
        <v/>
      </c>
      <c r="V841" s="1" t="str">
        <f>IFERROR(VLOOKUP(Tableau5[[#This Row],[Numéro]],TableauCadre[],5,0),"")</f>
        <v/>
      </c>
      <c r="W841" s="1" t="str">
        <f>IFERROR(VLOOKUP(Tableau5[[#This Row],[Numéro]],TableauCadre[],6,0),"")</f>
        <v/>
      </c>
      <c r="X841" s="28" t="str">
        <f>IFERROR(VLOOKUP(Tableau5[[#This Row],[Numéro]],TableauCadre[],7,0),"")</f>
        <v/>
      </c>
    </row>
    <row r="842" spans="1:24" hidden="1" x14ac:dyDescent="0.25">
      <c r="A842" s="1" t="str">
        <f>IF(double!T839=0,"",double!T839)</f>
        <v>154553 S</v>
      </c>
      <c r="B842" s="1" t="str">
        <f>IF(Tableau5[[#This Row],[Numéro]]="","",double!U839)</f>
        <v>MURIOT JEAN FRANCOIS</v>
      </c>
      <c r="C842" s="23" t="str">
        <f>double!V839</f>
        <v>11027 – ASS. SPORT. LAXOVIENNE DE BILLARD</v>
      </c>
      <c r="D842" s="27" t="str">
        <f>IFERROR(VLOOKUP(Tableau5[[#This Row],[Numéro]],TableauLibre[],3,0),"")</f>
        <v>R3</v>
      </c>
      <c r="E842" s="1">
        <f>IFERROR(VLOOKUP(Tableau5[[#This Row],[Numéro]],TableauLibre[],4,0),"")</f>
        <v>1</v>
      </c>
      <c r="F842" s="1">
        <f>IFERROR(VLOOKUP(Tableau5[[#This Row],[Numéro]],TableauLibre[],5,0),"")</f>
        <v>1.57</v>
      </c>
      <c r="G842" s="1">
        <f>IFERROR(VLOOKUP(Tableau5[[#This Row],[Numéro]],TableauLibre[],6,0),"")</f>
        <v>1.26</v>
      </c>
      <c r="H842" s="28">
        <f>IFERROR(VLOOKUP(Tableau5[[#This Row],[Numéro]],TableauLibre[],7,0),"")</f>
        <v>2025</v>
      </c>
      <c r="I842" s="27" t="str">
        <f>IFERROR(VLOOKUP(Tableau5[[#This Row],[Numéro]],TableauBande[],3,0),"")</f>
        <v xml:space="preserve">R2 </v>
      </c>
      <c r="J842" s="1">
        <f>IFERROR(VLOOKUP(Tableau5[[#This Row],[Numéro]],TableauBande[],4,0),"")</f>
        <v>1</v>
      </c>
      <c r="K842" s="1">
        <f>IFERROR(VLOOKUP(Tableau5[[#This Row],[Numéro]],TableauBande[],5,0),"")</f>
        <v>1.06</v>
      </c>
      <c r="L842" s="1">
        <f>IFERROR(VLOOKUP(Tableau5[[#This Row],[Numéro]],TableauBande[],6,0),"")</f>
        <v>0.94</v>
      </c>
      <c r="M842" s="28">
        <f>IFERROR(VLOOKUP(Tableau5[[#This Row],[Numéro]],TableauBande[],7,0),"")</f>
        <v>2025</v>
      </c>
      <c r="N842" s="1" t="str">
        <f>IFERROR(VLOOKUP(Tableau5[[#This Row],[Numéro]],Tableau3Bandes[],3,0),"")</f>
        <v>R1</v>
      </c>
      <c r="O842" s="1">
        <f>IFERROR(VLOOKUP(Tableau5[[#This Row],[Numéro]],Tableau3Bandes[],4,0),"")</f>
        <v>1</v>
      </c>
      <c r="P842" s="1">
        <f>IFERROR(VLOOKUP(Tableau5[[#This Row],[Numéro]],Tableau3Bandes[],5,0),"")</f>
        <v>0.30099999999999999</v>
      </c>
      <c r="Q842" s="1">
        <f>IFERROR(VLOOKUP(Tableau5[[#This Row],[Numéro]],Tableau3Bandes[],6,0),"")</f>
        <v>0.25800000000000001</v>
      </c>
      <c r="R842" s="1">
        <f>IFERROR(VLOOKUP(Tableau5[[#This Row],[Numéro]],Tableau3Bandes[],7,0),"")</f>
        <v>2025</v>
      </c>
      <c r="S842" s="28">
        <f>IFERROR(VLOOKUP(Tableau5[[#This Row],[Numéro]],TableauClass2025[],3,0),"")</f>
        <v>246</v>
      </c>
      <c r="T842" s="27" t="str">
        <f>IFERROR(VLOOKUP(Tableau5[[#This Row],[Numéro]],TableauCadre[],3,0),"")</f>
        <v/>
      </c>
      <c r="U842" s="1" t="str">
        <f>IFERROR(VLOOKUP(Tableau5[[#This Row],[Numéro]],TableauCadre[],4,0),"")</f>
        <v/>
      </c>
      <c r="V842" s="1" t="str">
        <f>IFERROR(VLOOKUP(Tableau5[[#This Row],[Numéro]],TableauCadre[],5,0),"")</f>
        <v/>
      </c>
      <c r="W842" s="1" t="str">
        <f>IFERROR(VLOOKUP(Tableau5[[#This Row],[Numéro]],TableauCadre[],6,0),"")</f>
        <v/>
      </c>
      <c r="X842" s="28" t="str">
        <f>IFERROR(VLOOKUP(Tableau5[[#This Row],[Numéro]],TableauCadre[],7,0),"")</f>
        <v/>
      </c>
    </row>
    <row r="843" spans="1:24" hidden="1" x14ac:dyDescent="0.25">
      <c r="A843" s="1" t="str">
        <f>IF(double!T840=0,"",double!T840)</f>
        <v>109390 I</v>
      </c>
      <c r="B843" s="1" t="str">
        <f>IF(Tableau5[[#This Row],[Numéro]]="","",double!U840)</f>
        <v>MUSIEDLAK PASCAL</v>
      </c>
      <c r="C843" s="23" t="str">
        <f>double!V840</f>
        <v>11073 – BILLARD CLUB GERARDMER</v>
      </c>
      <c r="D843" s="27" t="str">
        <f>IFERROR(VLOOKUP(Tableau5[[#This Row],[Numéro]],TableauLibre[],3,0),"")</f>
        <v>R4</v>
      </c>
      <c r="E843" s="1">
        <f>IFERROR(VLOOKUP(Tableau5[[#This Row],[Numéro]],TableauLibre[],4,0),"")</f>
        <v>1</v>
      </c>
      <c r="F843" s="1">
        <f>IFERROR(VLOOKUP(Tableau5[[#This Row],[Numéro]],TableauLibre[],5,0),"")</f>
        <v>0.91</v>
      </c>
      <c r="G843" s="1">
        <f>IFERROR(VLOOKUP(Tableau5[[#This Row],[Numéro]],TableauLibre[],6,0),"")</f>
        <v>0.73</v>
      </c>
      <c r="H843" s="28">
        <f>IFERROR(VLOOKUP(Tableau5[[#This Row],[Numéro]],TableauLibre[],7,0),"")</f>
        <v>2020</v>
      </c>
      <c r="I843" s="27" t="str">
        <f>IFERROR(VLOOKUP(Tableau5[[#This Row],[Numéro]],TableauBande[],3,0),"")</f>
        <v>R2</v>
      </c>
      <c r="J843" s="1">
        <f>IFERROR(VLOOKUP(Tableau5[[#This Row],[Numéro]],TableauBande[],4,0),"")</f>
        <v>1</v>
      </c>
      <c r="K843" s="1">
        <f>IFERROR(VLOOKUP(Tableau5[[#This Row],[Numéro]],TableauBande[],5,0),"")</f>
        <v>0.63</v>
      </c>
      <c r="L843" s="1">
        <f>IFERROR(VLOOKUP(Tableau5[[#This Row],[Numéro]],TableauBande[],6,0),"")</f>
        <v>0.56000000000000005</v>
      </c>
      <c r="M843" s="28">
        <f>IFERROR(VLOOKUP(Tableau5[[#This Row],[Numéro]],TableauBande[],7,0),"")</f>
        <v>2020</v>
      </c>
      <c r="N843" s="1" t="str">
        <f>IFERROR(VLOOKUP(Tableau5[[#This Row],[Numéro]],Tableau3Bandes[],3,0),"")</f>
        <v>R1</v>
      </c>
      <c r="O843" s="1">
        <f>IFERROR(VLOOKUP(Tableau5[[#This Row],[Numéro]],Tableau3Bandes[],4,0),"")</f>
        <v>1</v>
      </c>
      <c r="P843" s="1">
        <f>IFERROR(VLOOKUP(Tableau5[[#This Row],[Numéro]],Tableau3Bandes[],5,0),"")</f>
        <v>0.25800000000000001</v>
      </c>
      <c r="Q843" s="1">
        <f>IFERROR(VLOOKUP(Tableau5[[#This Row],[Numéro]],Tableau3Bandes[],6,0),"")</f>
        <v>0.222</v>
      </c>
      <c r="R843" s="1">
        <f>IFERROR(VLOOKUP(Tableau5[[#This Row],[Numéro]],Tableau3Bandes[],7,0),"")</f>
        <v>2025</v>
      </c>
      <c r="S843" s="28">
        <f>IFERROR(VLOOKUP(Tableau5[[#This Row],[Numéro]],TableauClass2025[],3,0),"")</f>
        <v>209</v>
      </c>
      <c r="T843" s="27" t="str">
        <f>IFERROR(VLOOKUP(Tableau5[[#This Row],[Numéro]],TableauCadre[],3,0),"")</f>
        <v/>
      </c>
      <c r="U843" s="1" t="str">
        <f>IFERROR(VLOOKUP(Tableau5[[#This Row],[Numéro]],TableauCadre[],4,0),"")</f>
        <v/>
      </c>
      <c r="V843" s="1" t="str">
        <f>IFERROR(VLOOKUP(Tableau5[[#This Row],[Numéro]],TableauCadre[],5,0),"")</f>
        <v/>
      </c>
      <c r="W843" s="1" t="str">
        <f>IFERROR(VLOOKUP(Tableau5[[#This Row],[Numéro]],TableauCadre[],6,0),"")</f>
        <v/>
      </c>
      <c r="X843" s="28" t="str">
        <f>IFERROR(VLOOKUP(Tableau5[[#This Row],[Numéro]],TableauCadre[],7,0),"")</f>
        <v/>
      </c>
    </row>
    <row r="844" spans="1:24" hidden="1" x14ac:dyDescent="0.25">
      <c r="A844" s="1" t="str">
        <f>IF(double!T841=0,"",double!T841)</f>
        <v>011820 Q</v>
      </c>
      <c r="B844" s="1" t="str">
        <f>IF(Tableau5[[#This Row],[Numéro]]="","",double!U841)</f>
        <v>N GUYEN PHU QUY</v>
      </c>
      <c r="C844" s="23" t="str">
        <f>double!V841</f>
        <v>05034 – BILLARD TROYES AGGLO</v>
      </c>
      <c r="D844" s="27" t="str">
        <f>IFERROR(VLOOKUP(Tableau5[[#This Row],[Numéro]],TableauLibre[],3,0),"")</f>
        <v>N3</v>
      </c>
      <c r="E844" s="1">
        <f>IFERROR(VLOOKUP(Tableau5[[#This Row],[Numéro]],TableauLibre[],4,0),"")</f>
        <v>1</v>
      </c>
      <c r="F844" s="1">
        <f>IFERROR(VLOOKUP(Tableau5[[#This Row],[Numéro]],TableauLibre[],5,0),"")</f>
        <v>7.24</v>
      </c>
      <c r="G844" s="1">
        <f>IFERROR(VLOOKUP(Tableau5[[#This Row],[Numéro]],TableauLibre[],6,0),"")</f>
        <v>5.79</v>
      </c>
      <c r="H844" s="28">
        <f>IFERROR(VLOOKUP(Tableau5[[#This Row],[Numéro]],TableauLibre[],7,0),"")</f>
        <v>2020</v>
      </c>
      <c r="I844" s="27" t="str">
        <f>IFERROR(VLOOKUP(Tableau5[[#This Row],[Numéro]],TableauBande[],3,0),"")</f>
        <v xml:space="preserve">R1 </v>
      </c>
      <c r="J844" s="1">
        <f>IFERROR(VLOOKUP(Tableau5[[#This Row],[Numéro]],TableauBande[],4,0),"")</f>
        <v>1</v>
      </c>
      <c r="K844" s="1">
        <f>IFERROR(VLOOKUP(Tableau5[[#This Row],[Numéro]],TableauBande[],5,0),"")</f>
        <v>1.61</v>
      </c>
      <c r="L844" s="1">
        <f>IFERROR(VLOOKUP(Tableau5[[#This Row],[Numéro]],TableauBande[],6,0),"")</f>
        <v>1.43</v>
      </c>
      <c r="M844" s="28">
        <f>IFERROR(VLOOKUP(Tableau5[[#This Row],[Numéro]],TableauBande[],7,0),"")</f>
        <v>2023</v>
      </c>
      <c r="N844" s="1" t="str">
        <f>IFERROR(VLOOKUP(Tableau5[[#This Row],[Numéro]],Tableau3Bandes[],3,0),"")</f>
        <v>R1</v>
      </c>
      <c r="O844" s="1">
        <f>IFERROR(VLOOKUP(Tableau5[[#This Row],[Numéro]],Tableau3Bandes[],4,0),"")</f>
        <v>1</v>
      </c>
      <c r="P844" s="1">
        <f>IFERROR(VLOOKUP(Tableau5[[#This Row],[Numéro]],Tableau3Bandes[],5,0),"")</f>
        <v>0.30599999999999999</v>
      </c>
      <c r="Q844" s="1">
        <f>IFERROR(VLOOKUP(Tableau5[[#This Row],[Numéro]],Tableau3Bandes[],6,0),"")</f>
        <v>0.26300000000000001</v>
      </c>
      <c r="R844" s="1">
        <f>IFERROR(VLOOKUP(Tableau5[[#This Row],[Numéro]],Tableau3Bandes[],7,0),"")</f>
        <v>2018</v>
      </c>
      <c r="S844" s="28" t="str">
        <f>IFERROR(VLOOKUP(Tableau5[[#This Row],[Numéro]],TableauClass2025[],3,0),"")</f>
        <v/>
      </c>
      <c r="T844" s="27" t="str">
        <f>IFERROR(VLOOKUP(Tableau5[[#This Row],[Numéro]],TableauCadre[],3,0),"")</f>
        <v>N3</v>
      </c>
      <c r="U844" s="1">
        <f>IFERROR(VLOOKUP(Tableau5[[#This Row],[Numéro]],TableauCadre[],4,0),"")</f>
        <v>1</v>
      </c>
      <c r="V844" s="1">
        <f>IFERROR(VLOOKUP(Tableau5[[#This Row],[Numéro]],TableauCadre[],5,0),"")</f>
        <v>5.22</v>
      </c>
      <c r="W844" s="1">
        <f>IFERROR(VLOOKUP(Tableau5[[#This Row],[Numéro]],TableauCadre[],6,0),"")</f>
        <v>4.18</v>
      </c>
      <c r="X844" s="28">
        <f>IFERROR(VLOOKUP(Tableau5[[#This Row],[Numéro]],TableauCadre[],7,0),"")</f>
        <v>2023</v>
      </c>
    </row>
    <row r="845" spans="1:24" hidden="1" x14ac:dyDescent="0.25">
      <c r="A845" s="1" t="str">
        <f>IF(double!T842=0,"",double!T842)</f>
        <v>103731 R</v>
      </c>
      <c r="B845" s="1" t="str">
        <f>IF(Tableau5[[#This Row],[Numéro]]="","",double!U842)</f>
        <v>N GUYEN PIERRE</v>
      </c>
      <c r="C845" s="23" t="str">
        <f>double!V842</f>
        <v>05043 – ACAD. TAPIS VERT DE REIMS</v>
      </c>
      <c r="D845" s="27" t="str">
        <f>IFERROR(VLOOKUP(Tableau5[[#This Row],[Numéro]],TableauLibre[],3,0),"")</f>
        <v xml:space="preserve">N3 </v>
      </c>
      <c r="E845" s="1">
        <f>IFERROR(VLOOKUP(Tableau5[[#This Row],[Numéro]],TableauLibre[],4,0),"")</f>
        <v>1</v>
      </c>
      <c r="F845" s="1">
        <f>IFERROR(VLOOKUP(Tableau5[[#This Row],[Numéro]],TableauLibre[],5,0),"")</f>
        <v>6.08</v>
      </c>
      <c r="G845" s="1">
        <f>IFERROR(VLOOKUP(Tableau5[[#This Row],[Numéro]],TableauLibre[],6,0),"")</f>
        <v>4.8600000000000003</v>
      </c>
      <c r="H845" s="28">
        <f>IFERROR(VLOOKUP(Tableau5[[#This Row],[Numéro]],TableauLibre[],7,0),"")</f>
        <v>2025</v>
      </c>
      <c r="I845" s="27" t="str">
        <f>IFERROR(VLOOKUP(Tableau5[[#This Row],[Numéro]],TableauBande[],3,0),"")</f>
        <v>N3</v>
      </c>
      <c r="J845" s="1">
        <f>IFERROR(VLOOKUP(Tableau5[[#This Row],[Numéro]],TableauBande[],4,0),"")</f>
        <v>1</v>
      </c>
      <c r="K845" s="1">
        <f>IFERROR(VLOOKUP(Tableau5[[#This Row],[Numéro]],TableauBande[],5,0),"")</f>
        <v>1.95</v>
      </c>
      <c r="L845" s="1">
        <f>IFERROR(VLOOKUP(Tableau5[[#This Row],[Numéro]],TableauBande[],6,0),"")</f>
        <v>1.74</v>
      </c>
      <c r="M845" s="28">
        <f>IFERROR(VLOOKUP(Tableau5[[#This Row],[Numéro]],TableauBande[],7,0),"")</f>
        <v>2024</v>
      </c>
      <c r="N845" s="1" t="str">
        <f>IFERROR(VLOOKUP(Tableau5[[#This Row],[Numéro]],Tableau3Bandes[],3,0),"")</f>
        <v xml:space="preserve">N2 </v>
      </c>
      <c r="O845" s="1">
        <f>IFERROR(VLOOKUP(Tableau5[[#This Row],[Numéro]],Tableau3Bandes[],4,0),"")</f>
        <v>1</v>
      </c>
      <c r="P845" s="1" t="str">
        <f>IFERROR(VLOOKUP(Tableau5[[#This Row],[Numéro]],Tableau3Bandes[],5,0),"")</f>
        <v>—</v>
      </c>
      <c r="Q845" s="1">
        <f>IFERROR(VLOOKUP(Tableau5[[#This Row],[Numéro]],Tableau3Bandes[],6,0),"")</f>
        <v>0.501</v>
      </c>
      <c r="R845" s="1">
        <f>IFERROR(VLOOKUP(Tableau5[[#This Row],[Numéro]],Tableau3Bandes[],7,0),"")</f>
        <v>2025</v>
      </c>
      <c r="S845" s="28">
        <f>IFERROR(VLOOKUP(Tableau5[[#This Row],[Numéro]],TableauClass2025[],3,0),"")</f>
        <v>595</v>
      </c>
      <c r="T845" s="27" t="str">
        <f>IFERROR(VLOOKUP(Tableau5[[#This Row],[Numéro]],TableauCadre[],3,0),"")</f>
        <v/>
      </c>
      <c r="U845" s="1" t="str">
        <f>IFERROR(VLOOKUP(Tableau5[[#This Row],[Numéro]],TableauCadre[],4,0),"")</f>
        <v/>
      </c>
      <c r="V845" s="1" t="str">
        <f>IFERROR(VLOOKUP(Tableau5[[#This Row],[Numéro]],TableauCadre[],5,0),"")</f>
        <v/>
      </c>
      <c r="W845" s="1" t="str">
        <f>IFERROR(VLOOKUP(Tableau5[[#This Row],[Numéro]],TableauCadre[],6,0),"")</f>
        <v/>
      </c>
      <c r="X845" s="28" t="str">
        <f>IFERROR(VLOOKUP(Tableau5[[#This Row],[Numéro]],TableauCadre[],7,0),"")</f>
        <v/>
      </c>
    </row>
    <row r="846" spans="1:24" x14ac:dyDescent="0.25">
      <c r="A846" s="1" t="str">
        <f>IF(double!T690=0,"",double!T690)</f>
        <v>015086 G</v>
      </c>
      <c r="B846" s="1" t="str">
        <f>IF(Tableau5[[#This Row],[Numéro]]="","",double!U690)</f>
        <v>LENA DANIEL</v>
      </c>
      <c r="C846" s="23" t="str">
        <f>double!V690</f>
        <v>11067 – BILLARD CLUB FLORANGE</v>
      </c>
      <c r="D846" s="27" t="str">
        <f>IFERROR(VLOOKUP(Tableau5[[#This Row],[Numéro]],TableauLibre[],3,0),"")</f>
        <v>R2</v>
      </c>
      <c r="E846" s="1">
        <f>IFERROR(VLOOKUP(Tableau5[[#This Row],[Numéro]],TableauLibre[],4,0),"")</f>
        <v>1</v>
      </c>
      <c r="F846" s="1">
        <f>IFERROR(VLOOKUP(Tableau5[[#This Row],[Numéro]],TableauLibre[],5,0),"")</f>
        <v>2.5499999999999998</v>
      </c>
      <c r="G846" s="1">
        <f>IFERROR(VLOOKUP(Tableau5[[#This Row],[Numéro]],TableauLibre[],6,0),"")</f>
        <v>2.04</v>
      </c>
      <c r="H846" s="28">
        <f>IFERROR(VLOOKUP(Tableau5[[#This Row],[Numéro]],TableauLibre[],7,0),"")</f>
        <v>2025</v>
      </c>
      <c r="I846" s="27" t="str">
        <f>IFERROR(VLOOKUP(Tableau5[[#This Row],[Numéro]],TableauBande[],3,0),"")</f>
        <v>R1</v>
      </c>
      <c r="J846" s="1">
        <f>IFERROR(VLOOKUP(Tableau5[[#This Row],[Numéro]],TableauBande[],4,0),"")</f>
        <v>1</v>
      </c>
      <c r="K846" s="1">
        <f>IFERROR(VLOOKUP(Tableau5[[#This Row],[Numéro]],TableauBande[],5,0),"")</f>
        <v>1.35</v>
      </c>
      <c r="L846" s="1">
        <f>IFERROR(VLOOKUP(Tableau5[[#This Row],[Numéro]],TableauBande[],6,0),"")</f>
        <v>1.2</v>
      </c>
      <c r="M846" s="28">
        <f>IFERROR(VLOOKUP(Tableau5[[#This Row],[Numéro]],TableauBande[],7,0),"")</f>
        <v>2016</v>
      </c>
      <c r="N846" s="1" t="str">
        <f>IFERROR(VLOOKUP(Tableau5[[#This Row],[Numéro]],Tableau3Bandes[],3,0),"")</f>
        <v xml:space="preserve">R1 </v>
      </c>
      <c r="O846" s="1">
        <f>IFERROR(VLOOKUP(Tableau5[[#This Row],[Numéro]],Tableau3Bandes[],4,0),"")</f>
        <v>1</v>
      </c>
      <c r="P846" s="1">
        <f>IFERROR(VLOOKUP(Tableau5[[#This Row],[Numéro]],Tableau3Bandes[],5,0),"")</f>
        <v>0.33400000000000002</v>
      </c>
      <c r="Q846" s="1">
        <f>IFERROR(VLOOKUP(Tableau5[[#This Row],[Numéro]],Tableau3Bandes[],6,0),"")</f>
        <v>0.28699999999999998</v>
      </c>
      <c r="R846" s="1">
        <f>IFERROR(VLOOKUP(Tableau5[[#This Row],[Numéro]],Tableau3Bandes[],7,0),"")</f>
        <v>2024</v>
      </c>
      <c r="S846" s="28">
        <f>IFERROR(VLOOKUP(Tableau5[[#This Row],[Numéro]],TableauClass2025[],3,0),"")</f>
        <v>251</v>
      </c>
      <c r="T846" s="27" t="str">
        <f>IFERROR(VLOOKUP(Tableau5[[#This Row],[Numéro]],TableauCadre[],3,0),"")</f>
        <v>R1</v>
      </c>
      <c r="U846" s="1">
        <f>IFERROR(VLOOKUP(Tableau5[[#This Row],[Numéro]],TableauCadre[],4,0),"")</f>
        <v>1</v>
      </c>
      <c r="V846" s="1">
        <f>IFERROR(VLOOKUP(Tableau5[[#This Row],[Numéro]],TableauCadre[],5,0),"")</f>
        <v>2.84</v>
      </c>
      <c r="W846" s="1">
        <f>IFERROR(VLOOKUP(Tableau5[[#This Row],[Numéro]],TableauCadre[],6,0),"")</f>
        <v>2.27</v>
      </c>
      <c r="X846" s="28">
        <f>IFERROR(VLOOKUP(Tableau5[[#This Row],[Numéro]],TableauCadre[],7,0),"")</f>
        <v>2015</v>
      </c>
    </row>
    <row r="847" spans="1:24" hidden="1" x14ac:dyDescent="0.25">
      <c r="A847" s="1" t="str">
        <f>IF(double!T844=0,"",double!T844)</f>
        <v>161116 B</v>
      </c>
      <c r="B847" s="1" t="str">
        <f>IF(Tableau5[[#This Row],[Numéro]]="","",double!U844)</f>
        <v>N GUYEN XUAN VINH</v>
      </c>
      <c r="C847" s="23" t="str">
        <f>double!V844</f>
        <v>05034 – BILLARD TROYES AGGLO</v>
      </c>
      <c r="D847" s="27" t="str">
        <f>IFERROR(VLOOKUP(Tableau5[[#This Row],[Numéro]],TableauLibre[],3,0),"")</f>
        <v>R1</v>
      </c>
      <c r="E847" s="1">
        <f>IFERROR(VLOOKUP(Tableau5[[#This Row],[Numéro]],TableauLibre[],4,0),"")</f>
        <v>1</v>
      </c>
      <c r="F847" s="1">
        <f>IFERROR(VLOOKUP(Tableau5[[#This Row],[Numéro]],TableauLibre[],5,0),"")</f>
        <v>4.88</v>
      </c>
      <c r="G847" s="1">
        <f>IFERROR(VLOOKUP(Tableau5[[#This Row],[Numéro]],TableauLibre[],6,0),"")</f>
        <v>3.91</v>
      </c>
      <c r="H847" s="28">
        <f>IFERROR(VLOOKUP(Tableau5[[#This Row],[Numéro]],TableauLibre[],7,0),"")</f>
        <v>2022</v>
      </c>
      <c r="I847" s="27" t="str">
        <f>IFERROR(VLOOKUP(Tableau5[[#This Row],[Numéro]],TableauBande[],3,0),"")</f>
        <v xml:space="preserve">R1 </v>
      </c>
      <c r="J847" s="1">
        <f>IFERROR(VLOOKUP(Tableau5[[#This Row],[Numéro]],TableauBande[],4,0),"")</f>
        <v>1</v>
      </c>
      <c r="K847" s="1">
        <f>IFERROR(VLOOKUP(Tableau5[[#This Row],[Numéro]],TableauBande[],5,0),"")</f>
        <v>1.56</v>
      </c>
      <c r="L847" s="1">
        <f>IFERROR(VLOOKUP(Tableau5[[#This Row],[Numéro]],TableauBande[],6,0),"")</f>
        <v>1.39</v>
      </c>
      <c r="M847" s="28">
        <f>IFERROR(VLOOKUP(Tableau5[[#This Row],[Numéro]],TableauBande[],7,0),"")</f>
        <v>2025</v>
      </c>
      <c r="N847" s="1" t="str">
        <f>IFERROR(VLOOKUP(Tableau5[[#This Row],[Numéro]],Tableau3Bandes[],3,0),"")</f>
        <v/>
      </c>
      <c r="O847" s="1" t="str">
        <f>IFERROR(VLOOKUP(Tableau5[[#This Row],[Numéro]],Tableau3Bandes[],4,0),"")</f>
        <v/>
      </c>
      <c r="P847" s="1" t="str">
        <f>IFERROR(VLOOKUP(Tableau5[[#This Row],[Numéro]],Tableau3Bandes[],5,0),"")</f>
        <v/>
      </c>
      <c r="Q847" s="1" t="str">
        <f>IFERROR(VLOOKUP(Tableau5[[#This Row],[Numéro]],Tableau3Bandes[],6,0),"")</f>
        <v/>
      </c>
      <c r="R847" s="1" t="str">
        <f>IFERROR(VLOOKUP(Tableau5[[#This Row],[Numéro]],Tableau3Bandes[],7,0),"")</f>
        <v/>
      </c>
      <c r="S847" s="28" t="str">
        <f>IFERROR(VLOOKUP(Tableau5[[#This Row],[Numéro]],TableauClass2025[],3,0),"")</f>
        <v/>
      </c>
      <c r="T847" s="27" t="str">
        <f>IFERROR(VLOOKUP(Tableau5[[#This Row],[Numéro]],TableauCadre[],3,0),"")</f>
        <v xml:space="preserve">R1 </v>
      </c>
      <c r="U847" s="1">
        <f>IFERROR(VLOOKUP(Tableau5[[#This Row],[Numéro]],TableauCadre[],4,0),"")</f>
        <v>1</v>
      </c>
      <c r="V847" s="1">
        <f>IFERROR(VLOOKUP(Tableau5[[#This Row],[Numéro]],TableauCadre[],5,0),"")</f>
        <v>4.18</v>
      </c>
      <c r="W847" s="1">
        <f>IFERROR(VLOOKUP(Tableau5[[#This Row],[Numéro]],TableauCadre[],6,0),"")</f>
        <v>3.34</v>
      </c>
      <c r="X847" s="28">
        <f>IFERROR(VLOOKUP(Tableau5[[#This Row],[Numéro]],TableauCadre[],7,0),"")</f>
        <v>2024</v>
      </c>
    </row>
    <row r="848" spans="1:24" hidden="1" x14ac:dyDescent="0.25">
      <c r="A848" s="1" t="str">
        <f>IF(double!T845=0,"",double!T845)</f>
        <v>140546 Q</v>
      </c>
      <c r="B848" s="1" t="str">
        <f>IF(Tableau5[[#This Row],[Numéro]]="","",double!U845)</f>
        <v>NACACHIAN ANTOINE</v>
      </c>
      <c r="C848" s="23" t="str">
        <f>double!V845</f>
        <v>05001 – ACAD.CHARLEVILLE-MEZIERES</v>
      </c>
      <c r="D848" s="27" t="str">
        <f>IFERROR(VLOOKUP(Tableau5[[#This Row],[Numéro]],TableauLibre[],3,0),"")</f>
        <v>R4</v>
      </c>
      <c r="E848" s="1">
        <f>IFERROR(VLOOKUP(Tableau5[[#This Row],[Numéro]],TableauLibre[],4,0),"")</f>
        <v>1</v>
      </c>
      <c r="F848" s="1">
        <f>IFERROR(VLOOKUP(Tableau5[[#This Row],[Numéro]],TableauLibre[],5,0),"")</f>
        <v>0.42</v>
      </c>
      <c r="G848" s="1">
        <f>IFERROR(VLOOKUP(Tableau5[[#This Row],[Numéro]],TableauLibre[],6,0),"")</f>
        <v>0.34</v>
      </c>
      <c r="H848" s="28">
        <f>IFERROR(VLOOKUP(Tableau5[[#This Row],[Numéro]],TableauLibre[],7,0),"")</f>
        <v>2012</v>
      </c>
      <c r="I848" s="27" t="str">
        <f>IFERROR(VLOOKUP(Tableau5[[#This Row],[Numéro]],TableauBande[],3,0),"")</f>
        <v/>
      </c>
      <c r="J848" s="1" t="str">
        <f>IFERROR(VLOOKUP(Tableau5[[#This Row],[Numéro]],TableauBande[],4,0),"")</f>
        <v/>
      </c>
      <c r="K848" s="1" t="str">
        <f>IFERROR(VLOOKUP(Tableau5[[#This Row],[Numéro]],TableauBande[],5,0),"")</f>
        <v/>
      </c>
      <c r="L848" s="1" t="str">
        <f>IFERROR(VLOOKUP(Tableau5[[#This Row],[Numéro]],TableauBande[],6,0),"")</f>
        <v/>
      </c>
      <c r="M848" s="28" t="str">
        <f>IFERROR(VLOOKUP(Tableau5[[#This Row],[Numéro]],TableauBande[],7,0),"")</f>
        <v/>
      </c>
      <c r="N848" s="1" t="str">
        <f>IFERROR(VLOOKUP(Tableau5[[#This Row],[Numéro]],Tableau3Bandes[],3,0),"")</f>
        <v>R2</v>
      </c>
      <c r="O848" s="1">
        <f>IFERROR(VLOOKUP(Tableau5[[#This Row],[Numéro]],Tableau3Bandes[],4,0),"")</f>
        <v>1</v>
      </c>
      <c r="P848" s="1">
        <f>IFERROR(VLOOKUP(Tableau5[[#This Row],[Numéro]],Tableau3Bandes[],5,0),"")</f>
        <v>0.104</v>
      </c>
      <c r="Q848" s="1">
        <f>IFERROR(VLOOKUP(Tableau5[[#This Row],[Numéro]],Tableau3Bandes[],6,0),"")</f>
        <v>0.09</v>
      </c>
      <c r="R848" s="1">
        <f>IFERROR(VLOOKUP(Tableau5[[#This Row],[Numéro]],Tableau3Bandes[],7,0),"")</f>
        <v>2012</v>
      </c>
      <c r="S848" s="28" t="str">
        <f>IFERROR(VLOOKUP(Tableau5[[#This Row],[Numéro]],TableauClass2025[],3,0),"")</f>
        <v/>
      </c>
      <c r="T848" s="27" t="str">
        <f>IFERROR(VLOOKUP(Tableau5[[#This Row],[Numéro]],TableauCadre[],3,0),"")</f>
        <v/>
      </c>
      <c r="U848" s="1" t="str">
        <f>IFERROR(VLOOKUP(Tableau5[[#This Row],[Numéro]],TableauCadre[],4,0),"")</f>
        <v/>
      </c>
      <c r="V848" s="1" t="str">
        <f>IFERROR(VLOOKUP(Tableau5[[#This Row],[Numéro]],TableauCadre[],5,0),"")</f>
        <v/>
      </c>
      <c r="W848" s="1" t="str">
        <f>IFERROR(VLOOKUP(Tableau5[[#This Row],[Numéro]],TableauCadre[],6,0),"")</f>
        <v/>
      </c>
      <c r="X848" s="28" t="str">
        <f>IFERROR(VLOOKUP(Tableau5[[#This Row],[Numéro]],TableauCadre[],7,0),"")</f>
        <v/>
      </c>
    </row>
    <row r="849" spans="1:24" x14ac:dyDescent="0.25">
      <c r="A849" s="1" t="str">
        <f>IF(double!T1337=0,"",double!T1337)</f>
        <v>135805 H</v>
      </c>
      <c r="B849" s="1" t="str">
        <f>IF(Tableau5[[#This Row],[Numéro]]="","",double!U1337)</f>
        <v>LEON JORDAN</v>
      </c>
      <c r="C849" s="23" t="str">
        <f>double!V1337</f>
        <v>11003 – BILLARD CLUB BAN SAINT MARTIN</v>
      </c>
      <c r="D849" s="27" t="str">
        <f>IFERROR(VLOOKUP(Tableau5[[#This Row],[Numéro]],TableauLibre[],3,0),"")</f>
        <v/>
      </c>
      <c r="E849" s="1" t="str">
        <f>IFERROR(VLOOKUP(Tableau5[[#This Row],[Numéro]],TableauLibre[],4,0),"")</f>
        <v/>
      </c>
      <c r="F849" s="1" t="str">
        <f>IFERROR(VLOOKUP(Tableau5[[#This Row],[Numéro]],TableauLibre[],5,0),"")</f>
        <v/>
      </c>
      <c r="G849" s="1" t="str">
        <f>IFERROR(VLOOKUP(Tableau5[[#This Row],[Numéro]],TableauLibre[],6,0),"")</f>
        <v/>
      </c>
      <c r="H849" s="28" t="str">
        <f>IFERROR(VLOOKUP(Tableau5[[#This Row],[Numéro]],TableauLibre[],7,0),"")</f>
        <v/>
      </c>
      <c r="I849" s="27" t="str">
        <f>IFERROR(VLOOKUP(Tableau5[[#This Row],[Numéro]],TableauBande[],3,0),"")</f>
        <v/>
      </c>
      <c r="J849" s="1" t="str">
        <f>IFERROR(VLOOKUP(Tableau5[[#This Row],[Numéro]],TableauBande[],4,0),"")</f>
        <v/>
      </c>
      <c r="K849" s="1" t="str">
        <f>IFERROR(VLOOKUP(Tableau5[[#This Row],[Numéro]],TableauBande[],5,0),"")</f>
        <v/>
      </c>
      <c r="L849" s="1" t="str">
        <f>IFERROR(VLOOKUP(Tableau5[[#This Row],[Numéro]],TableauBande[],6,0),"")</f>
        <v/>
      </c>
      <c r="M849" s="28" t="str">
        <f>IFERROR(VLOOKUP(Tableau5[[#This Row],[Numéro]],TableauBande[],7,0),"")</f>
        <v/>
      </c>
      <c r="N849" s="1" t="str">
        <f>IFERROR(VLOOKUP(Tableau5[[#This Row],[Numéro]],Tableau3Bandes[],3,0),"")</f>
        <v>N3</v>
      </c>
      <c r="O849" s="1">
        <f>IFERROR(VLOOKUP(Tableau5[[#This Row],[Numéro]],Tableau3Bandes[],4,0),"")</f>
        <v>1</v>
      </c>
      <c r="P849" s="1">
        <f>IFERROR(VLOOKUP(Tableau5[[#This Row],[Numéro]],Tableau3Bandes[],5,0),"")</f>
        <v>0.48199999999999998</v>
      </c>
      <c r="Q849" s="1">
        <f>IFERROR(VLOOKUP(Tableau5[[#This Row],[Numéro]],Tableau3Bandes[],6,0),"")</f>
        <v>0.41499999999999998</v>
      </c>
      <c r="R849" s="1">
        <f>IFERROR(VLOOKUP(Tableau5[[#This Row],[Numéro]],Tableau3Bandes[],7,0),"")</f>
        <v>2014</v>
      </c>
      <c r="S849" s="28" t="str">
        <f>IFERROR(VLOOKUP(Tableau5[[#This Row],[Numéro]],TableauClass2025[],3,0),"")</f>
        <v/>
      </c>
      <c r="T849" s="27" t="str">
        <f>IFERROR(VLOOKUP(Tableau5[[#This Row],[Numéro]],TableauCadre[],3,0),"")</f>
        <v/>
      </c>
      <c r="U849" s="1" t="str">
        <f>IFERROR(VLOOKUP(Tableau5[[#This Row],[Numéro]],TableauCadre[],4,0),"")</f>
        <v/>
      </c>
      <c r="V849" s="1" t="str">
        <f>IFERROR(VLOOKUP(Tableau5[[#This Row],[Numéro]],TableauCadre[],5,0),"")</f>
        <v/>
      </c>
      <c r="W849" s="1" t="str">
        <f>IFERROR(VLOOKUP(Tableau5[[#This Row],[Numéro]],TableauCadre[],6,0),"")</f>
        <v/>
      </c>
      <c r="X849" s="28" t="str">
        <f>IFERROR(VLOOKUP(Tableau5[[#This Row],[Numéro]],TableauCadre[],7,0),"")</f>
        <v/>
      </c>
    </row>
    <row r="850" spans="1:24" x14ac:dyDescent="0.25">
      <c r="A850" s="1" t="str">
        <f>IF(double!T695=0,"",double!T695)</f>
        <v>102782 E</v>
      </c>
      <c r="B850" s="1" t="str">
        <f>IF(Tableau5[[#This Row],[Numéro]]="","",double!U695)</f>
        <v>LEROY HUGUES</v>
      </c>
      <c r="C850" s="23" t="str">
        <f>double!V695</f>
        <v>11067 – BILLARD CLUB FLORANGE</v>
      </c>
      <c r="D850" s="27" t="str">
        <f>IFERROR(VLOOKUP(Tableau5[[#This Row],[Numéro]],TableauLibre[],3,0),"")</f>
        <v xml:space="preserve">R4 </v>
      </c>
      <c r="E850" s="1">
        <f>IFERROR(VLOOKUP(Tableau5[[#This Row],[Numéro]],TableauLibre[],4,0),"")</f>
        <v>1</v>
      </c>
      <c r="F850" s="1">
        <f>IFERROR(VLOOKUP(Tableau5[[#This Row],[Numéro]],TableauLibre[],5,0),"")</f>
        <v>1.07</v>
      </c>
      <c r="G850" s="1">
        <f>IFERROR(VLOOKUP(Tableau5[[#This Row],[Numéro]],TableauLibre[],6,0),"")</f>
        <v>0.85</v>
      </c>
      <c r="H850" s="28">
        <f>IFERROR(VLOOKUP(Tableau5[[#This Row],[Numéro]],TableauLibre[],7,0),"")</f>
        <v>2012</v>
      </c>
      <c r="I850" s="27" t="str">
        <f>IFERROR(VLOOKUP(Tableau5[[#This Row],[Numéro]],TableauBande[],3,0),"")</f>
        <v/>
      </c>
      <c r="J850" s="1" t="str">
        <f>IFERROR(VLOOKUP(Tableau5[[#This Row],[Numéro]],TableauBande[],4,0),"")</f>
        <v/>
      </c>
      <c r="K850" s="1" t="str">
        <f>IFERROR(VLOOKUP(Tableau5[[#This Row],[Numéro]],TableauBande[],5,0),"")</f>
        <v/>
      </c>
      <c r="L850" s="1" t="str">
        <f>IFERROR(VLOOKUP(Tableau5[[#This Row],[Numéro]],TableauBande[],6,0),"")</f>
        <v/>
      </c>
      <c r="M850" s="28" t="str">
        <f>IFERROR(VLOOKUP(Tableau5[[#This Row],[Numéro]],TableauBande[],7,0),"")</f>
        <v/>
      </c>
      <c r="N850" s="1" t="str">
        <f>IFERROR(VLOOKUP(Tableau5[[#This Row],[Numéro]],Tableau3Bandes[],3,0),"")</f>
        <v/>
      </c>
      <c r="O850" s="1" t="str">
        <f>IFERROR(VLOOKUP(Tableau5[[#This Row],[Numéro]],Tableau3Bandes[],4,0),"")</f>
        <v/>
      </c>
      <c r="P850" s="1" t="str">
        <f>IFERROR(VLOOKUP(Tableau5[[#This Row],[Numéro]],Tableau3Bandes[],5,0),"")</f>
        <v/>
      </c>
      <c r="Q850" s="1" t="str">
        <f>IFERROR(VLOOKUP(Tableau5[[#This Row],[Numéro]],Tableau3Bandes[],6,0),"")</f>
        <v/>
      </c>
      <c r="R850" s="1" t="str">
        <f>IFERROR(VLOOKUP(Tableau5[[#This Row],[Numéro]],Tableau3Bandes[],7,0),"")</f>
        <v/>
      </c>
      <c r="S850" s="28" t="str">
        <f>IFERROR(VLOOKUP(Tableau5[[#This Row],[Numéro]],TableauClass2025[],3,0),"")</f>
        <v/>
      </c>
      <c r="T850" s="27" t="str">
        <f>IFERROR(VLOOKUP(Tableau5[[#This Row],[Numéro]],TableauCadre[],3,0),"")</f>
        <v/>
      </c>
      <c r="U850" s="1" t="str">
        <f>IFERROR(VLOOKUP(Tableau5[[#This Row],[Numéro]],TableauCadre[],4,0),"")</f>
        <v/>
      </c>
      <c r="V850" s="1" t="str">
        <f>IFERROR(VLOOKUP(Tableau5[[#This Row],[Numéro]],TableauCadre[],5,0),"")</f>
        <v/>
      </c>
      <c r="W850" s="1" t="str">
        <f>IFERROR(VLOOKUP(Tableau5[[#This Row],[Numéro]],TableauCadre[],6,0),"")</f>
        <v/>
      </c>
      <c r="X850" s="28" t="str">
        <f>IFERROR(VLOOKUP(Tableau5[[#This Row],[Numéro]],TableauCadre[],7,0),"")</f>
        <v/>
      </c>
    </row>
    <row r="851" spans="1:24" hidden="1" x14ac:dyDescent="0.25">
      <c r="A851" s="1" t="str">
        <f>IF(double!T848=0,"",double!T848)</f>
        <v>109108 M</v>
      </c>
      <c r="B851" s="1" t="str">
        <f>IF(Tableau5[[#This Row],[Numéro]]="","",double!U848)</f>
        <v>NGO VAN DONG</v>
      </c>
      <c r="C851" s="23" t="str">
        <f>double!V848</f>
        <v>05043 – ACAD. TAPIS VERT DE REIMS</v>
      </c>
      <c r="D851" s="27" t="str">
        <f>IFERROR(VLOOKUP(Tableau5[[#This Row],[Numéro]],TableauLibre[],3,0),"")</f>
        <v>R1</v>
      </c>
      <c r="E851" s="1">
        <f>IFERROR(VLOOKUP(Tableau5[[#This Row],[Numéro]],TableauLibre[],4,0),"")</f>
        <v>1</v>
      </c>
      <c r="F851" s="1">
        <f>IFERROR(VLOOKUP(Tableau5[[#This Row],[Numéro]],TableauLibre[],5,0),"")</f>
        <v>5.31</v>
      </c>
      <c r="G851" s="1">
        <f>IFERROR(VLOOKUP(Tableau5[[#This Row],[Numéro]],TableauLibre[],6,0),"")</f>
        <v>4.25</v>
      </c>
      <c r="H851" s="28">
        <f>IFERROR(VLOOKUP(Tableau5[[#This Row],[Numéro]],TableauLibre[],7,0),"")</f>
        <v>2010</v>
      </c>
      <c r="I851" s="27" t="str">
        <f>IFERROR(VLOOKUP(Tableau5[[#This Row],[Numéro]],TableauBande[],3,0),"")</f>
        <v/>
      </c>
      <c r="J851" s="1" t="str">
        <f>IFERROR(VLOOKUP(Tableau5[[#This Row],[Numéro]],TableauBande[],4,0),"")</f>
        <v/>
      </c>
      <c r="K851" s="1" t="str">
        <f>IFERROR(VLOOKUP(Tableau5[[#This Row],[Numéro]],TableauBande[],5,0),"")</f>
        <v/>
      </c>
      <c r="L851" s="1" t="str">
        <f>IFERROR(VLOOKUP(Tableau5[[#This Row],[Numéro]],TableauBande[],6,0),"")</f>
        <v/>
      </c>
      <c r="M851" s="28" t="str">
        <f>IFERROR(VLOOKUP(Tableau5[[#This Row],[Numéro]],TableauBande[],7,0),"")</f>
        <v/>
      </c>
      <c r="N851" s="1" t="str">
        <f>IFERROR(VLOOKUP(Tableau5[[#This Row],[Numéro]],Tableau3Bandes[],3,0),"")</f>
        <v/>
      </c>
      <c r="O851" s="1" t="str">
        <f>IFERROR(VLOOKUP(Tableau5[[#This Row],[Numéro]],Tableau3Bandes[],4,0),"")</f>
        <v/>
      </c>
      <c r="P851" s="1" t="str">
        <f>IFERROR(VLOOKUP(Tableau5[[#This Row],[Numéro]],Tableau3Bandes[],5,0),"")</f>
        <v/>
      </c>
      <c r="Q851" s="1" t="str">
        <f>IFERROR(VLOOKUP(Tableau5[[#This Row],[Numéro]],Tableau3Bandes[],6,0),"")</f>
        <v/>
      </c>
      <c r="R851" s="1" t="str">
        <f>IFERROR(VLOOKUP(Tableau5[[#This Row],[Numéro]],Tableau3Bandes[],7,0),"")</f>
        <v/>
      </c>
      <c r="S851" s="28" t="str">
        <f>IFERROR(VLOOKUP(Tableau5[[#This Row],[Numéro]],TableauClass2025[],3,0),"")</f>
        <v/>
      </c>
      <c r="T851" s="27" t="str">
        <f>IFERROR(VLOOKUP(Tableau5[[#This Row],[Numéro]],TableauCadre[],3,0),"")</f>
        <v>N3</v>
      </c>
      <c r="U851" s="1">
        <f>IFERROR(VLOOKUP(Tableau5[[#This Row],[Numéro]],TableauCadre[],4,0),"")</f>
        <v>1</v>
      </c>
      <c r="V851" s="1">
        <f>IFERROR(VLOOKUP(Tableau5[[#This Row],[Numéro]],TableauCadre[],5,0),"")</f>
        <v>4.75</v>
      </c>
      <c r="W851" s="1">
        <f>IFERROR(VLOOKUP(Tableau5[[#This Row],[Numéro]],TableauCadre[],6,0),"")</f>
        <v>3.8</v>
      </c>
      <c r="X851" s="28">
        <f>IFERROR(VLOOKUP(Tableau5[[#This Row],[Numéro]],TableauCadre[],7,0),"")</f>
        <v>2008</v>
      </c>
    </row>
    <row r="852" spans="1:24" hidden="1" x14ac:dyDescent="0.25">
      <c r="A852" s="1" t="str">
        <f>IF(double!T849=0,"",double!T849)</f>
        <v>126964 G</v>
      </c>
      <c r="B852" s="1" t="str">
        <f>IF(Tableau5[[#This Row],[Numéro]]="","",double!U849)</f>
        <v>NGUYEN THANH LAM</v>
      </c>
      <c r="C852" s="23" t="str">
        <f>double!V849</f>
        <v>01004 – B.C. BISCHHEIM</v>
      </c>
      <c r="D852" s="27" t="str">
        <f>IFERROR(VLOOKUP(Tableau5[[#This Row],[Numéro]],TableauLibre[],3,0),"")</f>
        <v>R3</v>
      </c>
      <c r="E852" s="1">
        <f>IFERROR(VLOOKUP(Tableau5[[#This Row],[Numéro]],TableauLibre[],4,0),"")</f>
        <v>1</v>
      </c>
      <c r="F852" s="1">
        <f>IFERROR(VLOOKUP(Tableau5[[#This Row],[Numéro]],TableauLibre[],5,0),"")</f>
        <v>1.35</v>
      </c>
      <c r="G852" s="1">
        <f>IFERROR(VLOOKUP(Tableau5[[#This Row],[Numéro]],TableauLibre[],6,0),"")</f>
        <v>1.08</v>
      </c>
      <c r="H852" s="28">
        <f>IFERROR(VLOOKUP(Tableau5[[#This Row],[Numéro]],TableauLibre[],7,0),"")</f>
        <v>2011</v>
      </c>
      <c r="I852" s="27" t="str">
        <f>IFERROR(VLOOKUP(Tableau5[[#This Row],[Numéro]],TableauBande[],3,0),"")</f>
        <v/>
      </c>
      <c r="J852" s="1" t="str">
        <f>IFERROR(VLOOKUP(Tableau5[[#This Row],[Numéro]],TableauBande[],4,0),"")</f>
        <v/>
      </c>
      <c r="K852" s="1" t="str">
        <f>IFERROR(VLOOKUP(Tableau5[[#This Row],[Numéro]],TableauBande[],5,0),"")</f>
        <v/>
      </c>
      <c r="L852" s="1" t="str">
        <f>IFERROR(VLOOKUP(Tableau5[[#This Row],[Numéro]],TableauBande[],6,0),"")</f>
        <v/>
      </c>
      <c r="M852" s="28" t="str">
        <f>IFERROR(VLOOKUP(Tableau5[[#This Row],[Numéro]],TableauBande[],7,0),"")</f>
        <v/>
      </c>
      <c r="N852" s="1" t="str">
        <f>IFERROR(VLOOKUP(Tableau5[[#This Row],[Numéro]],Tableau3Bandes[],3,0),"")</f>
        <v>R1</v>
      </c>
      <c r="O852" s="1">
        <f>IFERROR(VLOOKUP(Tableau5[[#This Row],[Numéro]],Tableau3Bandes[],4,0),"")</f>
        <v>1</v>
      </c>
      <c r="P852" s="1">
        <f>IFERROR(VLOOKUP(Tableau5[[#This Row],[Numéro]],Tableau3Bandes[],5,0),"")</f>
        <v>0.31</v>
      </c>
      <c r="Q852" s="1">
        <f>IFERROR(VLOOKUP(Tableau5[[#This Row],[Numéro]],Tableau3Bandes[],6,0),"")</f>
        <v>0.26700000000000002</v>
      </c>
      <c r="R852" s="1">
        <f>IFERROR(VLOOKUP(Tableau5[[#This Row],[Numéro]],Tableau3Bandes[],7,0),"")</f>
        <v>2015</v>
      </c>
      <c r="S852" s="28" t="str">
        <f>IFERROR(VLOOKUP(Tableau5[[#This Row],[Numéro]],TableauClass2025[],3,0),"")</f>
        <v/>
      </c>
      <c r="T852" s="27" t="str">
        <f>IFERROR(VLOOKUP(Tableau5[[#This Row],[Numéro]],TableauCadre[],3,0),"")</f>
        <v/>
      </c>
      <c r="U852" s="1" t="str">
        <f>IFERROR(VLOOKUP(Tableau5[[#This Row],[Numéro]],TableauCadre[],4,0),"")</f>
        <v/>
      </c>
      <c r="V852" s="1" t="str">
        <f>IFERROR(VLOOKUP(Tableau5[[#This Row],[Numéro]],TableauCadre[],5,0),"")</f>
        <v/>
      </c>
      <c r="W852" s="1" t="str">
        <f>IFERROR(VLOOKUP(Tableau5[[#This Row],[Numéro]],TableauCadre[],6,0),"")</f>
        <v/>
      </c>
      <c r="X852" s="28" t="str">
        <f>IFERROR(VLOOKUP(Tableau5[[#This Row],[Numéro]],TableauCadre[],7,0),"")</f>
        <v/>
      </c>
    </row>
    <row r="853" spans="1:24" hidden="1" x14ac:dyDescent="0.25">
      <c r="A853" s="1" t="str">
        <f>IF(double!T850=0,"",double!T850)</f>
        <v>122993 N</v>
      </c>
      <c r="B853" s="1" t="str">
        <f>IF(Tableau5[[#This Row],[Numéro]]="","",double!U850)</f>
        <v>NGUYEN XUAN VINH</v>
      </c>
      <c r="C853" s="23" t="str">
        <f>double!V850</f>
        <v>05043 – ACAD. TAPIS VERT DE REIMS</v>
      </c>
      <c r="D853" s="27" t="str">
        <f>IFERROR(VLOOKUP(Tableau5[[#This Row],[Numéro]],TableauLibre[],3,0),"")</f>
        <v>N3</v>
      </c>
      <c r="E853" s="1">
        <f>IFERROR(VLOOKUP(Tableau5[[#This Row],[Numéro]],TableauLibre[],4,0),"")</f>
        <v>1</v>
      </c>
      <c r="F853" s="1">
        <f>IFERROR(VLOOKUP(Tableau5[[#This Row],[Numéro]],TableauLibre[],5,0),"")</f>
        <v>8.7100000000000009</v>
      </c>
      <c r="G853" s="1">
        <f>IFERROR(VLOOKUP(Tableau5[[#This Row],[Numéro]],TableauLibre[],6,0),"")</f>
        <v>6.97</v>
      </c>
      <c r="H853" s="28">
        <f>IFERROR(VLOOKUP(Tableau5[[#This Row],[Numéro]],TableauLibre[],7,0),"")</f>
        <v>2022</v>
      </c>
      <c r="I853" s="27" t="str">
        <f>IFERROR(VLOOKUP(Tableau5[[#This Row],[Numéro]],TableauBande[],3,0),"")</f>
        <v>N3</v>
      </c>
      <c r="J853" s="1">
        <f>IFERROR(VLOOKUP(Tableau5[[#This Row],[Numéro]],TableauBande[],4,0),"")</f>
        <v>1</v>
      </c>
      <c r="K853" s="1">
        <f>IFERROR(VLOOKUP(Tableau5[[#This Row],[Numéro]],TableauBande[],5,0),"")</f>
        <v>2.1800000000000002</v>
      </c>
      <c r="L853" s="1">
        <f>IFERROR(VLOOKUP(Tableau5[[#This Row],[Numéro]],TableauBande[],6,0),"")</f>
        <v>1.94</v>
      </c>
      <c r="M853" s="28">
        <f>IFERROR(VLOOKUP(Tableau5[[#This Row],[Numéro]],TableauBande[],7,0),"")</f>
        <v>2022</v>
      </c>
      <c r="N853" s="1" t="str">
        <f>IFERROR(VLOOKUP(Tableau5[[#This Row],[Numéro]],Tableau3Bandes[],3,0),"")</f>
        <v>N3</v>
      </c>
      <c r="O853" s="1">
        <f>IFERROR(VLOOKUP(Tableau5[[#This Row],[Numéro]],Tableau3Bandes[],4,0),"")</f>
        <v>1</v>
      </c>
      <c r="P853" s="1">
        <f>IFERROR(VLOOKUP(Tableau5[[#This Row],[Numéro]],Tableau3Bandes[],5,0),"")</f>
        <v>0.42399999999999999</v>
      </c>
      <c r="Q853" s="1">
        <f>IFERROR(VLOOKUP(Tableau5[[#This Row],[Numéro]],Tableau3Bandes[],6,0),"")</f>
        <v>0.36399999999999999</v>
      </c>
      <c r="R853" s="1">
        <f>IFERROR(VLOOKUP(Tableau5[[#This Row],[Numéro]],Tableau3Bandes[],7,0),"")</f>
        <v>2023</v>
      </c>
      <c r="S853" s="28" t="str">
        <f>IFERROR(VLOOKUP(Tableau5[[#This Row],[Numéro]],TableauClass2025[],3,0),"")</f>
        <v/>
      </c>
      <c r="T853" s="27" t="str">
        <f>IFERROR(VLOOKUP(Tableau5[[#This Row],[Numéro]],TableauCadre[],3,0),"")</f>
        <v>N3</v>
      </c>
      <c r="U853" s="1">
        <f>IFERROR(VLOOKUP(Tableau5[[#This Row],[Numéro]],TableauCadre[],4,0),"")</f>
        <v>1</v>
      </c>
      <c r="V853" s="1">
        <f>IFERROR(VLOOKUP(Tableau5[[#This Row],[Numéro]],TableauCadre[],5,0),"")</f>
        <v>5.08</v>
      </c>
      <c r="W853" s="1">
        <f>IFERROR(VLOOKUP(Tableau5[[#This Row],[Numéro]],TableauCadre[],6,0),"")</f>
        <v>4.0599999999999996</v>
      </c>
      <c r="X853" s="28">
        <f>IFERROR(VLOOKUP(Tableau5[[#This Row],[Numéro]],TableauCadre[],7,0),"")</f>
        <v>2010</v>
      </c>
    </row>
    <row r="854" spans="1:24" hidden="1" x14ac:dyDescent="0.25">
      <c r="A854" s="1" t="str">
        <f>IF(double!T851=0,"",double!T851)</f>
        <v>014981 F</v>
      </c>
      <c r="B854" s="1" t="str">
        <f>IF(Tableau5[[#This Row],[Numéro]]="","",double!U851)</f>
        <v>NICOLE JEAN PIERRE</v>
      </c>
      <c r="C854" s="23" t="str">
        <f>double!V851</f>
        <v>11051 – BILLARD CLUB BARISIEN</v>
      </c>
      <c r="D854" s="27" t="str">
        <f>IFERROR(VLOOKUP(Tableau5[[#This Row],[Numéro]],TableauLibre[],3,0),"")</f>
        <v>N3</v>
      </c>
      <c r="E854" s="1">
        <f>IFERROR(VLOOKUP(Tableau5[[#This Row],[Numéro]],TableauLibre[],4,0),"")</f>
        <v>1</v>
      </c>
      <c r="F854" s="1">
        <f>IFERROR(VLOOKUP(Tableau5[[#This Row],[Numéro]],TableauLibre[],5,0),"")</f>
        <v>10.46</v>
      </c>
      <c r="G854" s="1">
        <f>IFERROR(VLOOKUP(Tableau5[[#This Row],[Numéro]],TableauLibre[],6,0),"")</f>
        <v>8.3699999999999992</v>
      </c>
      <c r="H854" s="28">
        <f>IFERROR(VLOOKUP(Tableau5[[#This Row],[Numéro]],TableauLibre[],7,0),"")</f>
        <v>2024</v>
      </c>
      <c r="I854" s="27" t="str">
        <f>IFERROR(VLOOKUP(Tableau5[[#This Row],[Numéro]],TableauBande[],3,0),"")</f>
        <v xml:space="preserve">N2 </v>
      </c>
      <c r="J854" s="1">
        <f>IFERROR(VLOOKUP(Tableau5[[#This Row],[Numéro]],TableauBande[],4,0),"")</f>
        <v>1</v>
      </c>
      <c r="K854" s="1" t="str">
        <f>IFERROR(VLOOKUP(Tableau5[[#This Row],[Numéro]],TableauBande[],5,0),"")</f>
        <v>—</v>
      </c>
      <c r="L854" s="1">
        <f>IFERROR(VLOOKUP(Tableau5[[#This Row],[Numéro]],TableauBande[],6,0),"")</f>
        <v>2.13</v>
      </c>
      <c r="M854" s="28">
        <f>IFERROR(VLOOKUP(Tableau5[[#This Row],[Numéro]],TableauBande[],7,0),"")</f>
        <v>2023</v>
      </c>
      <c r="N854" s="1" t="str">
        <f>IFERROR(VLOOKUP(Tableau5[[#This Row],[Numéro]],Tableau3Bandes[],3,0),"")</f>
        <v>N2</v>
      </c>
      <c r="O854" s="1">
        <f>IFERROR(VLOOKUP(Tableau5[[#This Row],[Numéro]],Tableau3Bandes[],4,0),"")</f>
        <v>1</v>
      </c>
      <c r="P854" s="1" t="str">
        <f>IFERROR(VLOOKUP(Tableau5[[#This Row],[Numéro]],Tableau3Bandes[],5,0),"")</f>
        <v>—</v>
      </c>
      <c r="Q854" s="1">
        <f>IFERROR(VLOOKUP(Tableau5[[#This Row],[Numéro]],Tableau3Bandes[],6,0),"")</f>
        <v>0.54200000000000004</v>
      </c>
      <c r="R854" s="1">
        <f>IFERROR(VLOOKUP(Tableau5[[#This Row],[Numéro]],Tableau3Bandes[],7,0),"")</f>
        <v>2024</v>
      </c>
      <c r="S854" s="28" t="str">
        <f>IFERROR(VLOOKUP(Tableau5[[#This Row],[Numéro]],TableauClass2025[],3,0),"")</f>
        <v/>
      </c>
      <c r="T854" s="27" t="str">
        <f>IFERROR(VLOOKUP(Tableau5[[#This Row],[Numéro]],TableauCadre[],3,0),"")</f>
        <v>N2</v>
      </c>
      <c r="U854" s="1">
        <f>IFERROR(VLOOKUP(Tableau5[[#This Row],[Numéro]],TableauCadre[],4,0),"")</f>
        <v>1</v>
      </c>
      <c r="V854" s="1" t="str">
        <f>IFERROR(VLOOKUP(Tableau5[[#This Row],[Numéro]],TableauCadre[],5,0),"")</f>
        <v>—</v>
      </c>
      <c r="W854" s="1">
        <f>IFERROR(VLOOKUP(Tableau5[[#This Row],[Numéro]],TableauCadre[],6,0),"")</f>
        <v>6.45</v>
      </c>
      <c r="X854" s="28">
        <f>IFERROR(VLOOKUP(Tableau5[[#This Row],[Numéro]],TableauCadre[],7,0),"")</f>
        <v>2024</v>
      </c>
    </row>
    <row r="855" spans="1:24" hidden="1" x14ac:dyDescent="0.25">
      <c r="A855" s="1" t="str">
        <f>IF(double!T852=0,"",double!T852)</f>
        <v>161650 G</v>
      </c>
      <c r="B855" s="1" t="str">
        <f>IF(Tableau5[[#This Row],[Numéro]]="","",double!U852)</f>
        <v>NICOLLET MORGANE</v>
      </c>
      <c r="C855" s="23" t="str">
        <f>double!V852</f>
        <v>11078 – BILLARD CLUB DE BRIEY</v>
      </c>
      <c r="D855" s="27" t="str">
        <f>IFERROR(VLOOKUP(Tableau5[[#This Row],[Numéro]],TableauLibre[],3,0),"")</f>
        <v>R4</v>
      </c>
      <c r="E855" s="1">
        <f>IFERROR(VLOOKUP(Tableau5[[#This Row],[Numéro]],TableauLibre[],4,0),"")</f>
        <v>1</v>
      </c>
      <c r="F855" s="1">
        <f>IFERROR(VLOOKUP(Tableau5[[#This Row],[Numéro]],TableauLibre[],5,0),"")</f>
        <v>0.44</v>
      </c>
      <c r="G855" s="1">
        <f>IFERROR(VLOOKUP(Tableau5[[#This Row],[Numéro]],TableauLibre[],6,0),"")</f>
        <v>0.35</v>
      </c>
      <c r="H855" s="28">
        <f>IFERROR(VLOOKUP(Tableau5[[#This Row],[Numéro]],TableauLibre[],7,0),"")</f>
        <v>2019</v>
      </c>
      <c r="I855" s="27" t="str">
        <f>IFERROR(VLOOKUP(Tableau5[[#This Row],[Numéro]],TableauBande[],3,0),"")</f>
        <v/>
      </c>
      <c r="J855" s="1" t="str">
        <f>IFERROR(VLOOKUP(Tableau5[[#This Row],[Numéro]],TableauBande[],4,0),"")</f>
        <v/>
      </c>
      <c r="K855" s="1" t="str">
        <f>IFERROR(VLOOKUP(Tableau5[[#This Row],[Numéro]],TableauBande[],5,0),"")</f>
        <v/>
      </c>
      <c r="L855" s="1" t="str">
        <f>IFERROR(VLOOKUP(Tableau5[[#This Row],[Numéro]],TableauBande[],6,0),"")</f>
        <v/>
      </c>
      <c r="M855" s="28" t="str">
        <f>IFERROR(VLOOKUP(Tableau5[[#This Row],[Numéro]],TableauBande[],7,0),"")</f>
        <v/>
      </c>
      <c r="N855" s="1" t="str">
        <f>IFERROR(VLOOKUP(Tableau5[[#This Row],[Numéro]],Tableau3Bandes[],3,0),"")</f>
        <v/>
      </c>
      <c r="O855" s="1" t="str">
        <f>IFERROR(VLOOKUP(Tableau5[[#This Row],[Numéro]],Tableau3Bandes[],4,0),"")</f>
        <v/>
      </c>
      <c r="P855" s="1" t="str">
        <f>IFERROR(VLOOKUP(Tableau5[[#This Row],[Numéro]],Tableau3Bandes[],5,0),"")</f>
        <v/>
      </c>
      <c r="Q855" s="1" t="str">
        <f>IFERROR(VLOOKUP(Tableau5[[#This Row],[Numéro]],Tableau3Bandes[],6,0),"")</f>
        <v/>
      </c>
      <c r="R855" s="1" t="str">
        <f>IFERROR(VLOOKUP(Tableau5[[#This Row],[Numéro]],Tableau3Bandes[],7,0),"")</f>
        <v/>
      </c>
      <c r="S855" s="28" t="str">
        <f>IFERROR(VLOOKUP(Tableau5[[#This Row],[Numéro]],TableauClass2025[],3,0),"")</f>
        <v/>
      </c>
      <c r="T855" s="27" t="str">
        <f>IFERROR(VLOOKUP(Tableau5[[#This Row],[Numéro]],TableauCadre[],3,0),"")</f>
        <v/>
      </c>
      <c r="U855" s="1" t="str">
        <f>IFERROR(VLOOKUP(Tableau5[[#This Row],[Numéro]],TableauCadre[],4,0),"")</f>
        <v/>
      </c>
      <c r="V855" s="1" t="str">
        <f>IFERROR(VLOOKUP(Tableau5[[#This Row],[Numéro]],TableauCadre[],5,0),"")</f>
        <v/>
      </c>
      <c r="W855" s="1" t="str">
        <f>IFERROR(VLOOKUP(Tableau5[[#This Row],[Numéro]],TableauCadre[],6,0),"")</f>
        <v/>
      </c>
      <c r="X855" s="28" t="str">
        <f>IFERROR(VLOOKUP(Tableau5[[#This Row],[Numéro]],TableauCadre[],7,0),"")</f>
        <v/>
      </c>
    </row>
    <row r="856" spans="1:24" hidden="1" x14ac:dyDescent="0.25">
      <c r="A856" s="1" t="str">
        <f>IF(double!T853=0,"",double!T853)</f>
        <v>147363 C</v>
      </c>
      <c r="B856" s="1" t="str">
        <f>IF(Tableau5[[#This Row],[Numéro]]="","",double!U853)</f>
        <v>NIZARD RENE</v>
      </c>
      <c r="C856" s="23" t="str">
        <f>double!V853</f>
        <v>01010 – B.C. LINGOLSHEIM</v>
      </c>
      <c r="D856" s="27" t="str">
        <f>IFERROR(VLOOKUP(Tableau5[[#This Row],[Numéro]],TableauLibre[],3,0),"")</f>
        <v>R4</v>
      </c>
      <c r="E856" s="1">
        <f>IFERROR(VLOOKUP(Tableau5[[#This Row],[Numéro]],TableauLibre[],4,0),"")</f>
        <v>1</v>
      </c>
      <c r="F856" s="1">
        <f>IFERROR(VLOOKUP(Tableau5[[#This Row],[Numéro]],TableauLibre[],5,0),"")</f>
        <v>1.08</v>
      </c>
      <c r="G856" s="1">
        <f>IFERROR(VLOOKUP(Tableau5[[#This Row],[Numéro]],TableauLibre[],6,0),"")</f>
        <v>0.87</v>
      </c>
      <c r="H856" s="28">
        <f>IFERROR(VLOOKUP(Tableau5[[#This Row],[Numéro]],TableauLibre[],7,0),"")</f>
        <v>2019</v>
      </c>
      <c r="I856" s="27" t="str">
        <f>IFERROR(VLOOKUP(Tableau5[[#This Row],[Numéro]],TableauBande[],3,0),"")</f>
        <v/>
      </c>
      <c r="J856" s="1" t="str">
        <f>IFERROR(VLOOKUP(Tableau5[[#This Row],[Numéro]],TableauBande[],4,0),"")</f>
        <v/>
      </c>
      <c r="K856" s="1" t="str">
        <f>IFERROR(VLOOKUP(Tableau5[[#This Row],[Numéro]],TableauBande[],5,0),"")</f>
        <v/>
      </c>
      <c r="L856" s="1" t="str">
        <f>IFERROR(VLOOKUP(Tableau5[[#This Row],[Numéro]],TableauBande[],6,0),"")</f>
        <v/>
      </c>
      <c r="M856" s="28" t="str">
        <f>IFERROR(VLOOKUP(Tableau5[[#This Row],[Numéro]],TableauBande[],7,0),"")</f>
        <v/>
      </c>
      <c r="N856" s="1" t="str">
        <f>IFERROR(VLOOKUP(Tableau5[[#This Row],[Numéro]],Tableau3Bandes[],3,0),"")</f>
        <v/>
      </c>
      <c r="O856" s="1" t="str">
        <f>IFERROR(VLOOKUP(Tableau5[[#This Row],[Numéro]],Tableau3Bandes[],4,0),"")</f>
        <v/>
      </c>
      <c r="P856" s="1" t="str">
        <f>IFERROR(VLOOKUP(Tableau5[[#This Row],[Numéro]],Tableau3Bandes[],5,0),"")</f>
        <v/>
      </c>
      <c r="Q856" s="1" t="str">
        <f>IFERROR(VLOOKUP(Tableau5[[#This Row],[Numéro]],Tableau3Bandes[],6,0),"")</f>
        <v/>
      </c>
      <c r="R856" s="1" t="str">
        <f>IFERROR(VLOOKUP(Tableau5[[#This Row],[Numéro]],Tableau3Bandes[],7,0),"")</f>
        <v/>
      </c>
      <c r="S856" s="28" t="str">
        <f>IFERROR(VLOOKUP(Tableau5[[#This Row],[Numéro]],TableauClass2025[],3,0),"")</f>
        <v/>
      </c>
      <c r="T856" s="27" t="str">
        <f>IFERROR(VLOOKUP(Tableau5[[#This Row],[Numéro]],TableauCadre[],3,0),"")</f>
        <v/>
      </c>
      <c r="U856" s="1" t="str">
        <f>IFERROR(VLOOKUP(Tableau5[[#This Row],[Numéro]],TableauCadre[],4,0),"")</f>
        <v/>
      </c>
      <c r="V856" s="1" t="str">
        <f>IFERROR(VLOOKUP(Tableau5[[#This Row],[Numéro]],TableauCadre[],5,0),"")</f>
        <v/>
      </c>
      <c r="W856" s="1" t="str">
        <f>IFERROR(VLOOKUP(Tableau5[[#This Row],[Numéro]],TableauCadre[],6,0),"")</f>
        <v/>
      </c>
      <c r="X856" s="28" t="str">
        <f>IFERROR(VLOOKUP(Tableau5[[#This Row],[Numéro]],TableauCadre[],7,0),"")</f>
        <v/>
      </c>
    </row>
    <row r="857" spans="1:24" hidden="1" x14ac:dyDescent="0.25">
      <c r="A857" s="1" t="str">
        <f>IF(double!T854=0,"",double!T854)</f>
        <v>012060 W</v>
      </c>
      <c r="B857" s="1" t="str">
        <f>IF(Tableau5[[#This Row],[Numéro]]="","",double!U854)</f>
        <v>NOBLE JEAN BAPTISTE</v>
      </c>
      <c r="C857" s="23" t="str">
        <f>double!V854</f>
        <v>05034 – BILLARD TROYES AGGLO</v>
      </c>
      <c r="D857" s="27" t="str">
        <f>IFERROR(VLOOKUP(Tableau5[[#This Row],[Numéro]],TableauLibre[],3,0),"")</f>
        <v>R2</v>
      </c>
      <c r="E857" s="1">
        <f>IFERROR(VLOOKUP(Tableau5[[#This Row],[Numéro]],TableauLibre[],4,0),"")</f>
        <v>1</v>
      </c>
      <c r="F857" s="1">
        <f>IFERROR(VLOOKUP(Tableau5[[#This Row],[Numéro]],TableauLibre[],5,0),"")</f>
        <v>3.15</v>
      </c>
      <c r="G857" s="1">
        <f>IFERROR(VLOOKUP(Tableau5[[#This Row],[Numéro]],TableauLibre[],6,0),"")</f>
        <v>2.52</v>
      </c>
      <c r="H857" s="28">
        <f>IFERROR(VLOOKUP(Tableau5[[#This Row],[Numéro]],TableauLibre[],7,0),"")</f>
        <v>2012</v>
      </c>
      <c r="I857" s="27" t="str">
        <f>IFERROR(VLOOKUP(Tableau5[[#This Row],[Numéro]],TableauBande[],3,0),"")</f>
        <v>R1</v>
      </c>
      <c r="J857" s="1">
        <f>IFERROR(VLOOKUP(Tableau5[[#This Row],[Numéro]],TableauBande[],4,0),"")</f>
        <v>1</v>
      </c>
      <c r="K857" s="1">
        <f>IFERROR(VLOOKUP(Tableau5[[#This Row],[Numéro]],TableauBande[],5,0),"")</f>
        <v>1.74</v>
      </c>
      <c r="L857" s="1">
        <f>IFERROR(VLOOKUP(Tableau5[[#This Row],[Numéro]],TableauBande[],6,0),"")</f>
        <v>1.55</v>
      </c>
      <c r="M857" s="28">
        <f>IFERROR(VLOOKUP(Tableau5[[#This Row],[Numéro]],TableauBande[],7,0),"")</f>
        <v>2012</v>
      </c>
      <c r="N857" s="1" t="str">
        <f>IFERROR(VLOOKUP(Tableau5[[#This Row],[Numéro]],Tableau3Bandes[],3,0),"")</f>
        <v>N2</v>
      </c>
      <c r="O857" s="1">
        <f>IFERROR(VLOOKUP(Tableau5[[#This Row],[Numéro]],Tableau3Bandes[],4,0),"")</f>
        <v>1</v>
      </c>
      <c r="P857" s="1" t="str">
        <f>IFERROR(VLOOKUP(Tableau5[[#This Row],[Numéro]],Tableau3Bandes[],5,0),"")</f>
        <v>—</v>
      </c>
      <c r="Q857" s="1">
        <f>IFERROR(VLOOKUP(Tableau5[[#This Row],[Numéro]],Tableau3Bandes[],6,0),"")</f>
        <v>0.59699999999999998</v>
      </c>
      <c r="R857" s="1">
        <f>IFERROR(VLOOKUP(Tableau5[[#This Row],[Numéro]],Tableau3Bandes[],7,0),"")</f>
        <v>2025</v>
      </c>
      <c r="S857" s="28">
        <f>IFERROR(VLOOKUP(Tableau5[[#This Row],[Numéro]],TableauClass2025[],3,0),"")</f>
        <v>571</v>
      </c>
      <c r="T857" s="27" t="str">
        <f>IFERROR(VLOOKUP(Tableau5[[#This Row],[Numéro]],TableauCadre[],3,0),"")</f>
        <v/>
      </c>
      <c r="U857" s="1" t="str">
        <f>IFERROR(VLOOKUP(Tableau5[[#This Row],[Numéro]],TableauCadre[],4,0),"")</f>
        <v/>
      </c>
      <c r="V857" s="1" t="str">
        <f>IFERROR(VLOOKUP(Tableau5[[#This Row],[Numéro]],TableauCadre[],5,0),"")</f>
        <v/>
      </c>
      <c r="W857" s="1" t="str">
        <f>IFERROR(VLOOKUP(Tableau5[[#This Row],[Numéro]],TableauCadre[],6,0),"")</f>
        <v/>
      </c>
      <c r="X857" s="28" t="str">
        <f>IFERROR(VLOOKUP(Tableau5[[#This Row],[Numéro]],TableauCadre[],7,0),"")</f>
        <v/>
      </c>
    </row>
    <row r="858" spans="1:24" hidden="1" x14ac:dyDescent="0.25">
      <c r="A858" s="1" t="str">
        <f>IF(double!T855=0,"",double!T855)</f>
        <v>111692 W</v>
      </c>
      <c r="B858" s="1" t="str">
        <f>IF(Tableau5[[#This Row],[Numéro]]="","",double!U855)</f>
        <v>NOBLOT MICHEL</v>
      </c>
      <c r="C858" s="23" t="str">
        <f>double!V855</f>
        <v>11049 – BILLARD CLUB MONTIER EN DER</v>
      </c>
      <c r="D858" s="27" t="str">
        <f>IFERROR(VLOOKUP(Tableau5[[#This Row],[Numéro]],TableauLibre[],3,0),"")</f>
        <v>R3</v>
      </c>
      <c r="E858" s="1">
        <f>IFERROR(VLOOKUP(Tableau5[[#This Row],[Numéro]],TableauLibre[],4,0),"")</f>
        <v>1</v>
      </c>
      <c r="F858" s="1">
        <f>IFERROR(VLOOKUP(Tableau5[[#This Row],[Numéro]],TableauLibre[],5,0),"")</f>
        <v>2.06</v>
      </c>
      <c r="G858" s="1">
        <f>IFERROR(VLOOKUP(Tableau5[[#This Row],[Numéro]],TableauLibre[],6,0),"")</f>
        <v>1.65</v>
      </c>
      <c r="H858" s="28">
        <f>IFERROR(VLOOKUP(Tableau5[[#This Row],[Numéro]],TableauLibre[],7,0),"")</f>
        <v>2008</v>
      </c>
      <c r="I858" s="27" t="str">
        <f>IFERROR(VLOOKUP(Tableau5[[#This Row],[Numéro]],TableauBande[],3,0),"")</f>
        <v>R1</v>
      </c>
      <c r="J858" s="1">
        <f>IFERROR(VLOOKUP(Tableau5[[#This Row],[Numéro]],TableauBande[],4,0),"")</f>
        <v>1</v>
      </c>
      <c r="K858" s="1">
        <f>IFERROR(VLOOKUP(Tableau5[[#This Row],[Numéro]],TableauBande[],5,0),"")</f>
        <v>1.1100000000000001</v>
      </c>
      <c r="L858" s="1">
        <f>IFERROR(VLOOKUP(Tableau5[[#This Row],[Numéro]],TableauBande[],6,0),"")</f>
        <v>0.99</v>
      </c>
      <c r="M858" s="28">
        <f>IFERROR(VLOOKUP(Tableau5[[#This Row],[Numéro]],TableauBande[],7,0),"")</f>
        <v>2008</v>
      </c>
      <c r="N858" s="1" t="str">
        <f>IFERROR(VLOOKUP(Tableau5[[#This Row],[Numéro]],Tableau3Bandes[],3,0),"")</f>
        <v>R1</v>
      </c>
      <c r="O858" s="1">
        <f>IFERROR(VLOOKUP(Tableau5[[#This Row],[Numéro]],Tableau3Bandes[],4,0),"")</f>
        <v>1</v>
      </c>
      <c r="P858" s="1">
        <f>IFERROR(VLOOKUP(Tableau5[[#This Row],[Numéro]],Tableau3Bandes[],5,0),"")</f>
        <v>0.25</v>
      </c>
      <c r="Q858" s="1">
        <f>IFERROR(VLOOKUP(Tableau5[[#This Row],[Numéro]],Tableau3Bandes[],6,0),"")</f>
        <v>0.215</v>
      </c>
      <c r="R858" s="1">
        <f>IFERROR(VLOOKUP(Tableau5[[#This Row],[Numéro]],Tableau3Bandes[],7,0),"")</f>
        <v>2008</v>
      </c>
      <c r="S858" s="28" t="str">
        <f>IFERROR(VLOOKUP(Tableau5[[#This Row],[Numéro]],TableauClass2025[],3,0),"")</f>
        <v/>
      </c>
      <c r="T858" s="27" t="str">
        <f>IFERROR(VLOOKUP(Tableau5[[#This Row],[Numéro]],TableauCadre[],3,0),"")</f>
        <v/>
      </c>
      <c r="U858" s="1" t="str">
        <f>IFERROR(VLOOKUP(Tableau5[[#This Row],[Numéro]],TableauCadre[],4,0),"")</f>
        <v/>
      </c>
      <c r="V858" s="1" t="str">
        <f>IFERROR(VLOOKUP(Tableau5[[#This Row],[Numéro]],TableauCadre[],5,0),"")</f>
        <v/>
      </c>
      <c r="W858" s="1" t="str">
        <f>IFERROR(VLOOKUP(Tableau5[[#This Row],[Numéro]],TableauCadre[],6,0),"")</f>
        <v/>
      </c>
      <c r="X858" s="28" t="str">
        <f>IFERROR(VLOOKUP(Tableau5[[#This Row],[Numéro]],TableauCadre[],7,0),"")</f>
        <v/>
      </c>
    </row>
    <row r="859" spans="1:24" hidden="1" x14ac:dyDescent="0.25">
      <c r="A859" s="1" t="str">
        <f>IF(double!T856=0,"",double!T856)</f>
        <v>104571 Z</v>
      </c>
      <c r="B859" s="1" t="str">
        <f>IF(Tableau5[[#This Row],[Numéro]]="","",double!U856)</f>
        <v>NOEHSER CHRISTIAN</v>
      </c>
      <c r="C859" s="23" t="str">
        <f>double!V856</f>
        <v>11078 – BILLARD CLUB DE BRIEY</v>
      </c>
      <c r="D859" s="27" t="str">
        <f>IFERROR(VLOOKUP(Tableau5[[#This Row],[Numéro]],TableauLibre[],3,0),"")</f>
        <v>R2</v>
      </c>
      <c r="E859" s="1">
        <f>IFERROR(VLOOKUP(Tableau5[[#This Row],[Numéro]],TableauLibre[],4,0),"")</f>
        <v>1</v>
      </c>
      <c r="F859" s="1">
        <f>IFERROR(VLOOKUP(Tableau5[[#This Row],[Numéro]],TableauLibre[],5,0),"")</f>
        <v>2.99</v>
      </c>
      <c r="G859" s="1">
        <f>IFERROR(VLOOKUP(Tableau5[[#This Row],[Numéro]],TableauLibre[],6,0),"")</f>
        <v>2.39</v>
      </c>
      <c r="H859" s="28">
        <f>IFERROR(VLOOKUP(Tableau5[[#This Row],[Numéro]],TableauLibre[],7,0),"")</f>
        <v>2022</v>
      </c>
      <c r="I859" s="27" t="str">
        <f>IFERROR(VLOOKUP(Tableau5[[#This Row],[Numéro]],TableauBande[],3,0),"")</f>
        <v xml:space="preserve">R1 </v>
      </c>
      <c r="J859" s="1">
        <f>IFERROR(VLOOKUP(Tableau5[[#This Row],[Numéro]],TableauBande[],4,0),"")</f>
        <v>1</v>
      </c>
      <c r="K859" s="1">
        <f>IFERROR(VLOOKUP(Tableau5[[#This Row],[Numéro]],TableauBande[],5,0),"")</f>
        <v>1.78</v>
      </c>
      <c r="L859" s="1">
        <f>IFERROR(VLOOKUP(Tableau5[[#This Row],[Numéro]],TableauBande[],6,0),"")</f>
        <v>1.58</v>
      </c>
      <c r="M859" s="28">
        <f>IFERROR(VLOOKUP(Tableau5[[#This Row],[Numéro]],TableauBande[],7,0),"")</f>
        <v>2010</v>
      </c>
      <c r="N859" s="1" t="str">
        <f>IFERROR(VLOOKUP(Tableau5[[#This Row],[Numéro]],Tableau3Bandes[],3,0),"")</f>
        <v xml:space="preserve">R1 </v>
      </c>
      <c r="O859" s="1">
        <f>IFERROR(VLOOKUP(Tableau5[[#This Row],[Numéro]],Tableau3Bandes[],4,0),"")</f>
        <v>1</v>
      </c>
      <c r="P859" s="1">
        <f>IFERROR(VLOOKUP(Tableau5[[#This Row],[Numéro]],Tableau3Bandes[],5,0),"")</f>
        <v>0.36199999999999999</v>
      </c>
      <c r="Q859" s="1">
        <f>IFERROR(VLOOKUP(Tableau5[[#This Row],[Numéro]],Tableau3Bandes[],6,0),"")</f>
        <v>0.312</v>
      </c>
      <c r="R859" s="1">
        <f>IFERROR(VLOOKUP(Tableau5[[#This Row],[Numéro]],Tableau3Bandes[],7,0),"")</f>
        <v>2019</v>
      </c>
      <c r="S859" s="28" t="str">
        <f>IFERROR(VLOOKUP(Tableau5[[#This Row],[Numéro]],TableauClass2025[],3,0),"")</f>
        <v/>
      </c>
      <c r="T859" s="27" t="str">
        <f>IFERROR(VLOOKUP(Tableau5[[#This Row],[Numéro]],TableauCadre[],3,0),"")</f>
        <v xml:space="preserve">R1 </v>
      </c>
      <c r="U859" s="1">
        <f>IFERROR(VLOOKUP(Tableau5[[#This Row],[Numéro]],TableauCadre[],4,0),"")</f>
        <v>1</v>
      </c>
      <c r="V859" s="1">
        <f>IFERROR(VLOOKUP(Tableau5[[#This Row],[Numéro]],TableauCadre[],5,0),"")</f>
        <v>3.73</v>
      </c>
      <c r="W859" s="1">
        <f>IFERROR(VLOOKUP(Tableau5[[#This Row],[Numéro]],TableauCadre[],6,0),"")</f>
        <v>2.98</v>
      </c>
      <c r="X859" s="28">
        <f>IFERROR(VLOOKUP(Tableau5[[#This Row],[Numéro]],TableauCadre[],7,0),"")</f>
        <v>2010</v>
      </c>
    </row>
    <row r="860" spans="1:24" hidden="1" x14ac:dyDescent="0.25">
      <c r="A860" s="1" t="str">
        <f>IF(double!T857=0,"",double!T857)</f>
        <v>169801 R</v>
      </c>
      <c r="B860" s="1" t="str">
        <f>IF(Tableau5[[#This Row],[Numéro]]="","",double!U857)</f>
        <v>NOEL JEAN BAPTISTE</v>
      </c>
      <c r="C860" s="23" t="str">
        <f>double!V857</f>
        <v>11050 – BILLARD CLUB SAINT MIHIEL</v>
      </c>
      <c r="D860" s="27" t="str">
        <f>IFERROR(VLOOKUP(Tableau5[[#This Row],[Numéro]],TableauLibre[],3,0),"")</f>
        <v>R4</v>
      </c>
      <c r="E860" s="1">
        <f>IFERROR(VLOOKUP(Tableau5[[#This Row],[Numéro]],TableauLibre[],4,0),"")</f>
        <v>1</v>
      </c>
      <c r="F860" s="1">
        <f>IFERROR(VLOOKUP(Tableau5[[#This Row],[Numéro]],TableauLibre[],5,0),"")</f>
        <v>1</v>
      </c>
      <c r="G860" s="1">
        <f>IFERROR(VLOOKUP(Tableau5[[#This Row],[Numéro]],TableauLibre[],6,0),"")</f>
        <v>0.8</v>
      </c>
      <c r="H860" s="28">
        <f>IFERROR(VLOOKUP(Tableau5[[#This Row],[Numéro]],TableauLibre[],7,0),"")</f>
        <v>2025</v>
      </c>
      <c r="I860" s="27" t="str">
        <f>IFERROR(VLOOKUP(Tableau5[[#This Row],[Numéro]],TableauBande[],3,0),"")</f>
        <v/>
      </c>
      <c r="J860" s="1" t="str">
        <f>IFERROR(VLOOKUP(Tableau5[[#This Row],[Numéro]],TableauBande[],4,0),"")</f>
        <v/>
      </c>
      <c r="K860" s="1" t="str">
        <f>IFERROR(VLOOKUP(Tableau5[[#This Row],[Numéro]],TableauBande[],5,0),"")</f>
        <v/>
      </c>
      <c r="L860" s="1" t="str">
        <f>IFERROR(VLOOKUP(Tableau5[[#This Row],[Numéro]],TableauBande[],6,0),"")</f>
        <v/>
      </c>
      <c r="M860" s="28" t="str">
        <f>IFERROR(VLOOKUP(Tableau5[[#This Row],[Numéro]],TableauBande[],7,0),"")</f>
        <v/>
      </c>
      <c r="N860" s="1" t="str">
        <f>IFERROR(VLOOKUP(Tableau5[[#This Row],[Numéro]],Tableau3Bandes[],3,0),"")</f>
        <v xml:space="preserve">R2 </v>
      </c>
      <c r="O860" s="1">
        <f>IFERROR(VLOOKUP(Tableau5[[#This Row],[Numéro]],Tableau3Bandes[],4,0),"")</f>
        <v>1</v>
      </c>
      <c r="P860" s="1">
        <f>IFERROR(VLOOKUP(Tableau5[[#This Row],[Numéro]],Tableau3Bandes[],5,0),"")</f>
        <v>0.16500000000000001</v>
      </c>
      <c r="Q860" s="1">
        <f>IFERROR(VLOOKUP(Tableau5[[#This Row],[Numéro]],Tableau3Bandes[],6,0),"")</f>
        <v>0.14199999999999999</v>
      </c>
      <c r="R860" s="1">
        <f>IFERROR(VLOOKUP(Tableau5[[#This Row],[Numéro]],Tableau3Bandes[],7,0),"")</f>
        <v>2025</v>
      </c>
      <c r="S860" s="28">
        <f>IFERROR(VLOOKUP(Tableau5[[#This Row],[Numéro]],TableauClass2025[],3,0),"")</f>
        <v>142</v>
      </c>
      <c r="T860" s="27" t="str">
        <f>IFERROR(VLOOKUP(Tableau5[[#This Row],[Numéro]],TableauCadre[],3,0),"")</f>
        <v/>
      </c>
      <c r="U860" s="1" t="str">
        <f>IFERROR(VLOOKUP(Tableau5[[#This Row],[Numéro]],TableauCadre[],4,0),"")</f>
        <v/>
      </c>
      <c r="V860" s="1" t="str">
        <f>IFERROR(VLOOKUP(Tableau5[[#This Row],[Numéro]],TableauCadre[],5,0),"")</f>
        <v/>
      </c>
      <c r="W860" s="1" t="str">
        <f>IFERROR(VLOOKUP(Tableau5[[#This Row],[Numéro]],TableauCadre[],6,0),"")</f>
        <v/>
      </c>
      <c r="X860" s="28" t="str">
        <f>IFERROR(VLOOKUP(Tableau5[[#This Row],[Numéro]],TableauCadre[],7,0),"")</f>
        <v/>
      </c>
    </row>
    <row r="861" spans="1:24" hidden="1" x14ac:dyDescent="0.25">
      <c r="A861" s="1" t="str">
        <f>IF(double!T858=0,"",double!T858)</f>
        <v>167605 E</v>
      </c>
      <c r="B861" s="1" t="str">
        <f>IF(Tableau5[[#This Row],[Numéro]]="","",double!U858)</f>
        <v>NOGALES PEDRO</v>
      </c>
      <c r="C861" s="23" t="str">
        <f>double!V858</f>
        <v>05028 – BILLARD CLUB DE MARIGNY ST FLAVY</v>
      </c>
      <c r="D861" s="27" t="str">
        <f>IFERROR(VLOOKUP(Tableau5[[#This Row],[Numéro]],TableauLibre[],3,0),"")</f>
        <v>R4</v>
      </c>
      <c r="E861" s="1">
        <f>IFERROR(VLOOKUP(Tableau5[[#This Row],[Numéro]],TableauLibre[],4,0),"")</f>
        <v>1</v>
      </c>
      <c r="F861" s="1">
        <f>IFERROR(VLOOKUP(Tableau5[[#This Row],[Numéro]],TableauLibre[],5,0),"")</f>
        <v>0.88</v>
      </c>
      <c r="G861" s="1">
        <f>IFERROR(VLOOKUP(Tableau5[[#This Row],[Numéro]],TableauLibre[],6,0),"")</f>
        <v>0.71</v>
      </c>
      <c r="H861" s="28">
        <f>IFERROR(VLOOKUP(Tableau5[[#This Row],[Numéro]],TableauLibre[],7,0),"")</f>
        <v>2025</v>
      </c>
      <c r="I861" s="27" t="str">
        <f>IFERROR(VLOOKUP(Tableau5[[#This Row],[Numéro]],TableauBande[],3,0),"")</f>
        <v>R2</v>
      </c>
      <c r="J861" s="1">
        <f>IFERROR(VLOOKUP(Tableau5[[#This Row],[Numéro]],TableauBande[],4,0),"")</f>
        <v>1</v>
      </c>
      <c r="K861" s="1">
        <f>IFERROR(VLOOKUP(Tableau5[[#This Row],[Numéro]],TableauBande[],5,0),"")</f>
        <v>0.54</v>
      </c>
      <c r="L861" s="1">
        <f>IFERROR(VLOOKUP(Tableau5[[#This Row],[Numéro]],TableauBande[],6,0),"")</f>
        <v>0.48</v>
      </c>
      <c r="M861" s="28">
        <f>IFERROR(VLOOKUP(Tableau5[[#This Row],[Numéro]],TableauBande[],7,0),"")</f>
        <v>2025</v>
      </c>
      <c r="N861" s="1" t="str">
        <f>IFERROR(VLOOKUP(Tableau5[[#This Row],[Numéro]],Tableau3Bandes[],3,0),"")</f>
        <v>R2</v>
      </c>
      <c r="O861" s="1">
        <f>IFERROR(VLOOKUP(Tableau5[[#This Row],[Numéro]],Tableau3Bandes[],4,0),"")</f>
        <v>1</v>
      </c>
      <c r="P861" s="1">
        <f>IFERROR(VLOOKUP(Tableau5[[#This Row],[Numéro]],Tableau3Bandes[],5,0),"")</f>
        <v>0.19900000000000001</v>
      </c>
      <c r="Q861" s="1">
        <f>IFERROR(VLOOKUP(Tableau5[[#This Row],[Numéro]],Tableau3Bandes[],6,0),"")</f>
        <v>0.17100000000000001</v>
      </c>
      <c r="R861" s="1">
        <f>IFERROR(VLOOKUP(Tableau5[[#This Row],[Numéro]],Tableau3Bandes[],7,0),"")</f>
        <v>2025</v>
      </c>
      <c r="S861" s="28">
        <f>IFERROR(VLOOKUP(Tableau5[[#This Row],[Numéro]],TableauClass2025[],3,0),"")</f>
        <v>168</v>
      </c>
      <c r="T861" s="27" t="str">
        <f>IFERROR(VLOOKUP(Tableau5[[#This Row],[Numéro]],TableauCadre[],3,0),"")</f>
        <v/>
      </c>
      <c r="U861" s="1" t="str">
        <f>IFERROR(VLOOKUP(Tableau5[[#This Row],[Numéro]],TableauCadre[],4,0),"")</f>
        <v/>
      </c>
      <c r="V861" s="1" t="str">
        <f>IFERROR(VLOOKUP(Tableau5[[#This Row],[Numéro]],TableauCadre[],5,0),"")</f>
        <v/>
      </c>
      <c r="W861" s="1" t="str">
        <f>IFERROR(VLOOKUP(Tableau5[[#This Row],[Numéro]],TableauCadre[],6,0),"")</f>
        <v/>
      </c>
      <c r="X861" s="28" t="str">
        <f>IFERROR(VLOOKUP(Tableau5[[#This Row],[Numéro]],TableauCadre[],7,0),"")</f>
        <v/>
      </c>
    </row>
    <row r="862" spans="1:24" hidden="1" x14ac:dyDescent="0.25">
      <c r="A862" s="1" t="str">
        <f>IF(double!T859=0,"",double!T859)</f>
        <v>012032 U</v>
      </c>
      <c r="B862" s="1" t="str">
        <f>IF(Tableau5[[#This Row],[Numéro]]="","",double!U859)</f>
        <v>NOIRET SERGE</v>
      </c>
      <c r="C862" s="23" t="str">
        <f>double!V859</f>
        <v>05028 – BILLARD CLUB DE MARIGNY ST FLAVY</v>
      </c>
      <c r="D862" s="27" t="str">
        <f>IFERROR(VLOOKUP(Tableau5[[#This Row],[Numéro]],TableauLibre[],3,0),"")</f>
        <v>R3</v>
      </c>
      <c r="E862" s="1">
        <f>IFERROR(VLOOKUP(Tableau5[[#This Row],[Numéro]],TableauLibre[],4,0),"")</f>
        <v>1</v>
      </c>
      <c r="F862" s="1">
        <f>IFERROR(VLOOKUP(Tableau5[[#This Row],[Numéro]],TableauLibre[],5,0),"")</f>
        <v>1.74</v>
      </c>
      <c r="G862" s="1">
        <f>IFERROR(VLOOKUP(Tableau5[[#This Row],[Numéro]],TableauLibre[],6,0),"")</f>
        <v>1.39</v>
      </c>
      <c r="H862" s="28">
        <f>IFERROR(VLOOKUP(Tableau5[[#This Row],[Numéro]],TableauLibre[],7,0),"")</f>
        <v>2022</v>
      </c>
      <c r="I862" s="27" t="str">
        <f>IFERROR(VLOOKUP(Tableau5[[#This Row],[Numéro]],TableauBande[],3,0),"")</f>
        <v>R1</v>
      </c>
      <c r="J862" s="1">
        <f>IFERROR(VLOOKUP(Tableau5[[#This Row],[Numéro]],TableauBande[],4,0),"")</f>
        <v>1</v>
      </c>
      <c r="K862" s="1">
        <f>IFERROR(VLOOKUP(Tableau5[[#This Row],[Numéro]],TableauBande[],5,0),"")</f>
        <v>1.27</v>
      </c>
      <c r="L862" s="1">
        <f>IFERROR(VLOOKUP(Tableau5[[#This Row],[Numéro]],TableauBande[],6,0),"")</f>
        <v>1.1299999999999999</v>
      </c>
      <c r="M862" s="28">
        <f>IFERROR(VLOOKUP(Tableau5[[#This Row],[Numéro]],TableauBande[],7,0),"")</f>
        <v>2024</v>
      </c>
      <c r="N862" s="1" t="str">
        <f>IFERROR(VLOOKUP(Tableau5[[#This Row],[Numéro]],Tableau3Bandes[],3,0),"")</f>
        <v xml:space="preserve">R1 </v>
      </c>
      <c r="O862" s="1">
        <f>IFERROR(VLOOKUP(Tableau5[[#This Row],[Numéro]],Tableau3Bandes[],4,0),"")</f>
        <v>1</v>
      </c>
      <c r="P862" s="1">
        <f>IFERROR(VLOOKUP(Tableau5[[#This Row],[Numéro]],Tableau3Bandes[],5,0),"")</f>
        <v>0.35399999999999998</v>
      </c>
      <c r="Q862" s="1">
        <f>IFERROR(VLOOKUP(Tableau5[[#This Row],[Numéro]],Tableau3Bandes[],6,0),"")</f>
        <v>0.30499999999999999</v>
      </c>
      <c r="R862" s="1">
        <f>IFERROR(VLOOKUP(Tableau5[[#This Row],[Numéro]],Tableau3Bandes[],7,0),"")</f>
        <v>2025</v>
      </c>
      <c r="S862" s="28">
        <f>IFERROR(VLOOKUP(Tableau5[[#This Row],[Numéro]],TableauClass2025[],3,0),"")</f>
        <v>365</v>
      </c>
      <c r="T862" s="27" t="str">
        <f>IFERROR(VLOOKUP(Tableau5[[#This Row],[Numéro]],TableauCadre[],3,0),"")</f>
        <v>R1</v>
      </c>
      <c r="U862" s="1">
        <f>IFERROR(VLOOKUP(Tableau5[[#This Row],[Numéro]],TableauCadre[],4,0),"")</f>
        <v>1</v>
      </c>
      <c r="V862" s="1">
        <f>IFERROR(VLOOKUP(Tableau5[[#This Row],[Numéro]],TableauCadre[],5,0),"")</f>
        <v>1.84</v>
      </c>
      <c r="W862" s="1">
        <f>IFERROR(VLOOKUP(Tableau5[[#This Row],[Numéro]],TableauCadre[],6,0),"")</f>
        <v>1.47</v>
      </c>
      <c r="X862" s="28">
        <f>IFERROR(VLOOKUP(Tableau5[[#This Row],[Numéro]],TableauCadre[],7,0),"")</f>
        <v>2025</v>
      </c>
    </row>
    <row r="863" spans="1:24" hidden="1" x14ac:dyDescent="0.25">
      <c r="A863" s="1" t="str">
        <f>IF(double!T860=0,"",double!T860)</f>
        <v>166616 E</v>
      </c>
      <c r="B863" s="1" t="str">
        <f>IF(Tableau5[[#This Row],[Numéro]]="","",double!U860)</f>
        <v>NOYAU JEAN YVES</v>
      </c>
      <c r="C863" s="23" t="str">
        <f>double!V860</f>
        <v>05043 – ACAD. TAPIS VERT DE REIMS</v>
      </c>
      <c r="D863" s="27" t="str">
        <f>IFERROR(VLOOKUP(Tableau5[[#This Row],[Numéro]],TableauLibre[],3,0),"")</f>
        <v>R3</v>
      </c>
      <c r="E863" s="1">
        <f>IFERROR(VLOOKUP(Tableau5[[#This Row],[Numéro]],TableauLibre[],4,0),"")</f>
        <v>1</v>
      </c>
      <c r="F863" s="1">
        <f>IFERROR(VLOOKUP(Tableau5[[#This Row],[Numéro]],TableauLibre[],5,0),"")</f>
        <v>1.68</v>
      </c>
      <c r="G863" s="1">
        <f>IFERROR(VLOOKUP(Tableau5[[#This Row],[Numéro]],TableauLibre[],6,0),"")</f>
        <v>1.34</v>
      </c>
      <c r="H863" s="28">
        <f>IFERROR(VLOOKUP(Tableau5[[#This Row],[Numéro]],TableauLibre[],7,0),"")</f>
        <v>2025</v>
      </c>
      <c r="I863" s="27" t="str">
        <f>IFERROR(VLOOKUP(Tableau5[[#This Row],[Numéro]],TableauBande[],3,0),"")</f>
        <v xml:space="preserve">R2 </v>
      </c>
      <c r="J863" s="1">
        <f>IFERROR(VLOOKUP(Tableau5[[#This Row],[Numéro]],TableauBande[],4,0),"")</f>
        <v>1</v>
      </c>
      <c r="K863" s="1">
        <f>IFERROR(VLOOKUP(Tableau5[[#This Row],[Numéro]],TableauBande[],5,0),"")</f>
        <v>0.88</v>
      </c>
      <c r="L863" s="1">
        <f>IFERROR(VLOOKUP(Tableau5[[#This Row],[Numéro]],TableauBande[],6,0),"")</f>
        <v>0.79</v>
      </c>
      <c r="M863" s="28">
        <f>IFERROR(VLOOKUP(Tableau5[[#This Row],[Numéro]],TableauBande[],7,0),"")</f>
        <v>2025</v>
      </c>
      <c r="N863" s="1" t="str">
        <f>IFERROR(VLOOKUP(Tableau5[[#This Row],[Numéro]],Tableau3Bandes[],3,0),"")</f>
        <v/>
      </c>
      <c r="O863" s="1" t="str">
        <f>IFERROR(VLOOKUP(Tableau5[[#This Row],[Numéro]],Tableau3Bandes[],4,0),"")</f>
        <v/>
      </c>
      <c r="P863" s="1" t="str">
        <f>IFERROR(VLOOKUP(Tableau5[[#This Row],[Numéro]],Tableau3Bandes[],5,0),"")</f>
        <v/>
      </c>
      <c r="Q863" s="1" t="str">
        <f>IFERROR(VLOOKUP(Tableau5[[#This Row],[Numéro]],Tableau3Bandes[],6,0),"")</f>
        <v/>
      </c>
      <c r="R863" s="1" t="str">
        <f>IFERROR(VLOOKUP(Tableau5[[#This Row],[Numéro]],Tableau3Bandes[],7,0),"")</f>
        <v/>
      </c>
      <c r="S863" s="28" t="str">
        <f>IFERROR(VLOOKUP(Tableau5[[#This Row],[Numéro]],TableauClass2025[],3,0),"")</f>
        <v/>
      </c>
      <c r="T863" s="27" t="str">
        <f>IFERROR(VLOOKUP(Tableau5[[#This Row],[Numéro]],TableauCadre[],3,0),"")</f>
        <v/>
      </c>
      <c r="U863" s="1" t="str">
        <f>IFERROR(VLOOKUP(Tableau5[[#This Row],[Numéro]],TableauCadre[],4,0),"")</f>
        <v/>
      </c>
      <c r="V863" s="1" t="str">
        <f>IFERROR(VLOOKUP(Tableau5[[#This Row],[Numéro]],TableauCadre[],5,0),"")</f>
        <v/>
      </c>
      <c r="W863" s="1" t="str">
        <f>IFERROR(VLOOKUP(Tableau5[[#This Row],[Numéro]],TableauCadre[],6,0),"")</f>
        <v/>
      </c>
      <c r="X863" s="28" t="str">
        <f>IFERROR(VLOOKUP(Tableau5[[#This Row],[Numéro]],TableauCadre[],7,0),"")</f>
        <v/>
      </c>
    </row>
    <row r="864" spans="1:24" hidden="1" x14ac:dyDescent="0.25">
      <c r="A864" s="1" t="str">
        <f>IF(double!T861=0,"",double!T861)</f>
        <v>015172 O</v>
      </c>
      <c r="B864" s="1" t="str">
        <f>IF(Tableau5[[#This Row],[Numéro]]="","",double!U861)</f>
        <v>NURDIN RAYMOND</v>
      </c>
      <c r="C864" s="23" t="str">
        <f>double!V861</f>
        <v>11034 – BILLARD CLUB EPINAL</v>
      </c>
      <c r="D864" s="27" t="str">
        <f>IFERROR(VLOOKUP(Tableau5[[#This Row],[Numéro]],TableauLibre[],3,0),"")</f>
        <v>R2</v>
      </c>
      <c r="E864" s="1">
        <f>IFERROR(VLOOKUP(Tableau5[[#This Row],[Numéro]],TableauLibre[],4,0),"")</f>
        <v>1</v>
      </c>
      <c r="F864" s="1">
        <f>IFERROR(VLOOKUP(Tableau5[[#This Row],[Numéro]],TableauLibre[],5,0),"")</f>
        <v>2.36</v>
      </c>
      <c r="G864" s="1">
        <f>IFERROR(VLOOKUP(Tableau5[[#This Row],[Numéro]],TableauLibre[],6,0),"")</f>
        <v>1.89</v>
      </c>
      <c r="H864" s="28">
        <f>IFERROR(VLOOKUP(Tableau5[[#This Row],[Numéro]],TableauLibre[],7,0),"")</f>
        <v>2017</v>
      </c>
      <c r="I864" s="27" t="str">
        <f>IFERROR(VLOOKUP(Tableau5[[#This Row],[Numéro]],TableauBande[],3,0),"")</f>
        <v/>
      </c>
      <c r="J864" s="1" t="str">
        <f>IFERROR(VLOOKUP(Tableau5[[#This Row],[Numéro]],TableauBande[],4,0),"")</f>
        <v/>
      </c>
      <c r="K864" s="1" t="str">
        <f>IFERROR(VLOOKUP(Tableau5[[#This Row],[Numéro]],TableauBande[],5,0),"")</f>
        <v/>
      </c>
      <c r="L864" s="1" t="str">
        <f>IFERROR(VLOOKUP(Tableau5[[#This Row],[Numéro]],TableauBande[],6,0),"")</f>
        <v/>
      </c>
      <c r="M864" s="28" t="str">
        <f>IFERROR(VLOOKUP(Tableau5[[#This Row],[Numéro]],TableauBande[],7,0),"")</f>
        <v/>
      </c>
      <c r="N864" s="1" t="str">
        <f>IFERROR(VLOOKUP(Tableau5[[#This Row],[Numéro]],Tableau3Bandes[],3,0),"")</f>
        <v/>
      </c>
      <c r="O864" s="1" t="str">
        <f>IFERROR(VLOOKUP(Tableau5[[#This Row],[Numéro]],Tableau3Bandes[],4,0),"")</f>
        <v/>
      </c>
      <c r="P864" s="1" t="str">
        <f>IFERROR(VLOOKUP(Tableau5[[#This Row],[Numéro]],Tableau3Bandes[],5,0),"")</f>
        <v/>
      </c>
      <c r="Q864" s="1" t="str">
        <f>IFERROR(VLOOKUP(Tableau5[[#This Row],[Numéro]],Tableau3Bandes[],6,0),"")</f>
        <v/>
      </c>
      <c r="R864" s="1" t="str">
        <f>IFERROR(VLOOKUP(Tableau5[[#This Row],[Numéro]],Tableau3Bandes[],7,0),"")</f>
        <v/>
      </c>
      <c r="S864" s="28" t="str">
        <f>IFERROR(VLOOKUP(Tableau5[[#This Row],[Numéro]],TableauClass2025[],3,0),"")</f>
        <v/>
      </c>
      <c r="T864" s="27" t="str">
        <f>IFERROR(VLOOKUP(Tableau5[[#This Row],[Numéro]],TableauCadre[],3,0),"")</f>
        <v/>
      </c>
      <c r="U864" s="1" t="str">
        <f>IFERROR(VLOOKUP(Tableau5[[#This Row],[Numéro]],TableauCadre[],4,0),"")</f>
        <v/>
      </c>
      <c r="V864" s="1" t="str">
        <f>IFERROR(VLOOKUP(Tableau5[[#This Row],[Numéro]],TableauCadre[],5,0),"")</f>
        <v/>
      </c>
      <c r="W864" s="1" t="str">
        <f>IFERROR(VLOOKUP(Tableau5[[#This Row],[Numéro]],TableauCadre[],6,0),"")</f>
        <v/>
      </c>
      <c r="X864" s="28" t="str">
        <f>IFERROR(VLOOKUP(Tableau5[[#This Row],[Numéro]],TableauCadre[],7,0),"")</f>
        <v/>
      </c>
    </row>
    <row r="865" spans="1:24" hidden="1" x14ac:dyDescent="0.25">
      <c r="A865" s="1" t="str">
        <f>IF(double!T862=0,"",double!T862)</f>
        <v>014842 W</v>
      </c>
      <c r="B865" s="1" t="str">
        <f>IF(Tableau5[[#This Row],[Numéro]]="","",double!U862)</f>
        <v>OBERTI ALAIN</v>
      </c>
      <c r="C865" s="23" t="str">
        <f>double!V862</f>
        <v>11027 – ASS. SPORT. LAXOVIENNE DE BILLARD</v>
      </c>
      <c r="D865" s="27" t="str">
        <f>IFERROR(VLOOKUP(Tableau5[[#This Row],[Numéro]],TableauLibre[],3,0),"")</f>
        <v xml:space="preserve">R3 </v>
      </c>
      <c r="E865" s="1">
        <f>IFERROR(VLOOKUP(Tableau5[[#This Row],[Numéro]],TableauLibre[],4,0),"")</f>
        <v>1</v>
      </c>
      <c r="F865" s="1">
        <f>IFERROR(VLOOKUP(Tableau5[[#This Row],[Numéro]],TableauLibre[],5,0),"")</f>
        <v>2.0299999999999998</v>
      </c>
      <c r="G865" s="1">
        <f>IFERROR(VLOOKUP(Tableau5[[#This Row],[Numéro]],TableauLibre[],6,0),"")</f>
        <v>1.63</v>
      </c>
      <c r="H865" s="28">
        <f>IFERROR(VLOOKUP(Tableau5[[#This Row],[Numéro]],TableauLibre[],7,0),"")</f>
        <v>2019</v>
      </c>
      <c r="I865" s="27" t="str">
        <f>IFERROR(VLOOKUP(Tableau5[[#This Row],[Numéro]],TableauBande[],3,0),"")</f>
        <v>R1</v>
      </c>
      <c r="J865" s="1">
        <f>IFERROR(VLOOKUP(Tableau5[[#This Row],[Numéro]],TableauBande[],4,0),"")</f>
        <v>1</v>
      </c>
      <c r="K865" s="1">
        <f>IFERROR(VLOOKUP(Tableau5[[#This Row],[Numéro]],TableauBande[],5,0),"")</f>
        <v>1.2</v>
      </c>
      <c r="L865" s="1">
        <f>IFERROR(VLOOKUP(Tableau5[[#This Row],[Numéro]],TableauBande[],6,0),"")</f>
        <v>1.07</v>
      </c>
      <c r="M865" s="28">
        <f>IFERROR(VLOOKUP(Tableau5[[#This Row],[Numéro]],TableauBande[],7,0),"")</f>
        <v>2025</v>
      </c>
      <c r="N865" s="1" t="str">
        <f>IFERROR(VLOOKUP(Tableau5[[#This Row],[Numéro]],Tableau3Bandes[],3,0),"")</f>
        <v>R1</v>
      </c>
      <c r="O865" s="1">
        <f>IFERROR(VLOOKUP(Tableau5[[#This Row],[Numéro]],Tableau3Bandes[],4,0),"")</f>
        <v>1</v>
      </c>
      <c r="P865" s="1">
        <f>IFERROR(VLOOKUP(Tableau5[[#This Row],[Numéro]],Tableau3Bandes[],5,0),"")</f>
        <v>0.33800000000000002</v>
      </c>
      <c r="Q865" s="1">
        <f>IFERROR(VLOOKUP(Tableau5[[#This Row],[Numéro]],Tableau3Bandes[],6,0),"")</f>
        <v>0.29099999999999998</v>
      </c>
      <c r="R865" s="1">
        <f>IFERROR(VLOOKUP(Tableau5[[#This Row],[Numéro]],Tableau3Bandes[],7,0),"")</f>
        <v>2025</v>
      </c>
      <c r="S865" s="28">
        <f>IFERROR(VLOOKUP(Tableau5[[#This Row],[Numéro]],TableauClass2025[],3,0),"")</f>
        <v>283</v>
      </c>
      <c r="T865" s="27" t="str">
        <f>IFERROR(VLOOKUP(Tableau5[[#This Row],[Numéro]],TableauCadre[],3,0),"")</f>
        <v/>
      </c>
      <c r="U865" s="1" t="str">
        <f>IFERROR(VLOOKUP(Tableau5[[#This Row],[Numéro]],TableauCadre[],4,0),"")</f>
        <v/>
      </c>
      <c r="V865" s="1" t="str">
        <f>IFERROR(VLOOKUP(Tableau5[[#This Row],[Numéro]],TableauCadre[],5,0),"")</f>
        <v/>
      </c>
      <c r="W865" s="1" t="str">
        <f>IFERROR(VLOOKUP(Tableau5[[#This Row],[Numéro]],TableauCadre[],6,0),"")</f>
        <v/>
      </c>
      <c r="X865" s="28" t="str">
        <f>IFERROR(VLOOKUP(Tableau5[[#This Row],[Numéro]],TableauCadre[],7,0),"")</f>
        <v/>
      </c>
    </row>
    <row r="866" spans="1:24" x14ac:dyDescent="0.25">
      <c r="A866" s="1" t="str">
        <f>IF(double!T710=0,"",double!T710)</f>
        <v>015294 G</v>
      </c>
      <c r="B866" s="1" t="str">
        <f>IF(Tableau5[[#This Row],[Numéro]]="","",double!U710)</f>
        <v>LONGHI ANGEL</v>
      </c>
      <c r="C866" s="23" t="str">
        <f>double!V710</f>
        <v>11066 – BILLARD CLUB GANDRANGE</v>
      </c>
      <c r="D866" s="27" t="str">
        <f>IFERROR(VLOOKUP(Tableau5[[#This Row],[Numéro]],TableauLibre[],3,0),"")</f>
        <v xml:space="preserve">R4 </v>
      </c>
      <c r="E866" s="1">
        <f>IFERROR(VLOOKUP(Tableau5[[#This Row],[Numéro]],TableauLibre[],4,0),"")</f>
        <v>1</v>
      </c>
      <c r="F866" s="1">
        <f>IFERROR(VLOOKUP(Tableau5[[#This Row],[Numéro]],TableauLibre[],5,0),"")</f>
        <v>1.03</v>
      </c>
      <c r="G866" s="1">
        <f>IFERROR(VLOOKUP(Tableau5[[#This Row],[Numéro]],TableauLibre[],6,0),"")</f>
        <v>0.82</v>
      </c>
      <c r="H866" s="28">
        <f>IFERROR(VLOOKUP(Tableau5[[#This Row],[Numéro]],TableauLibre[],7,0),"")</f>
        <v>2012</v>
      </c>
      <c r="I866" s="27" t="str">
        <f>IFERROR(VLOOKUP(Tableau5[[#This Row],[Numéro]],TableauBande[],3,0),"")</f>
        <v/>
      </c>
      <c r="J866" s="1" t="str">
        <f>IFERROR(VLOOKUP(Tableau5[[#This Row],[Numéro]],TableauBande[],4,0),"")</f>
        <v/>
      </c>
      <c r="K866" s="1" t="str">
        <f>IFERROR(VLOOKUP(Tableau5[[#This Row],[Numéro]],TableauBande[],5,0),"")</f>
        <v/>
      </c>
      <c r="L866" s="1" t="str">
        <f>IFERROR(VLOOKUP(Tableau5[[#This Row],[Numéro]],TableauBande[],6,0),"")</f>
        <v/>
      </c>
      <c r="M866" s="28" t="str">
        <f>IFERROR(VLOOKUP(Tableau5[[#This Row],[Numéro]],TableauBande[],7,0),"")</f>
        <v/>
      </c>
      <c r="N866" s="1" t="str">
        <f>IFERROR(VLOOKUP(Tableau5[[#This Row],[Numéro]],Tableau3Bandes[],3,0),"")</f>
        <v/>
      </c>
      <c r="O866" s="1" t="str">
        <f>IFERROR(VLOOKUP(Tableau5[[#This Row],[Numéro]],Tableau3Bandes[],4,0),"")</f>
        <v/>
      </c>
      <c r="P866" s="1" t="str">
        <f>IFERROR(VLOOKUP(Tableau5[[#This Row],[Numéro]],Tableau3Bandes[],5,0),"")</f>
        <v/>
      </c>
      <c r="Q866" s="1" t="str">
        <f>IFERROR(VLOOKUP(Tableau5[[#This Row],[Numéro]],Tableau3Bandes[],6,0),"")</f>
        <v/>
      </c>
      <c r="R866" s="1" t="str">
        <f>IFERROR(VLOOKUP(Tableau5[[#This Row],[Numéro]],Tableau3Bandes[],7,0),"")</f>
        <v/>
      </c>
      <c r="S866" s="28" t="str">
        <f>IFERROR(VLOOKUP(Tableau5[[#This Row],[Numéro]],TableauClass2025[],3,0),"")</f>
        <v/>
      </c>
      <c r="T866" s="27" t="str">
        <f>IFERROR(VLOOKUP(Tableau5[[#This Row],[Numéro]],TableauCadre[],3,0),"")</f>
        <v/>
      </c>
      <c r="U866" s="1" t="str">
        <f>IFERROR(VLOOKUP(Tableau5[[#This Row],[Numéro]],TableauCadre[],4,0),"")</f>
        <v/>
      </c>
      <c r="V866" s="1" t="str">
        <f>IFERROR(VLOOKUP(Tableau5[[#This Row],[Numéro]],TableauCadre[],5,0),"")</f>
        <v/>
      </c>
      <c r="W866" s="1" t="str">
        <f>IFERROR(VLOOKUP(Tableau5[[#This Row],[Numéro]],TableauCadre[],6,0),"")</f>
        <v/>
      </c>
      <c r="X866" s="28" t="str">
        <f>IFERROR(VLOOKUP(Tableau5[[#This Row],[Numéro]],TableauCadre[],7,0),"")</f>
        <v/>
      </c>
    </row>
    <row r="867" spans="1:24" hidden="1" x14ac:dyDescent="0.25">
      <c r="A867" s="1" t="str">
        <f>IF(double!T864=0,"",double!T864)</f>
        <v>153598 E</v>
      </c>
      <c r="B867" s="1" t="str">
        <f>IF(Tableau5[[#This Row],[Numéro]]="","",double!U864)</f>
        <v>OLIVARES EPHREM</v>
      </c>
      <c r="C867" s="23" t="str">
        <f>double!V864</f>
        <v>11044 – SAINT-DIE DES VOSGES BILLARD</v>
      </c>
      <c r="D867" s="27" t="str">
        <f>IFERROR(VLOOKUP(Tableau5[[#This Row],[Numéro]],TableauLibre[],3,0),"")</f>
        <v>R3</v>
      </c>
      <c r="E867" s="1">
        <f>IFERROR(VLOOKUP(Tableau5[[#This Row],[Numéro]],TableauLibre[],4,0),"")</f>
        <v>1</v>
      </c>
      <c r="F867" s="1">
        <f>IFERROR(VLOOKUP(Tableau5[[#This Row],[Numéro]],TableauLibre[],5,0),"")</f>
        <v>1.35</v>
      </c>
      <c r="G867" s="1">
        <f>IFERROR(VLOOKUP(Tableau5[[#This Row],[Numéro]],TableauLibre[],6,0),"")</f>
        <v>1.08</v>
      </c>
      <c r="H867" s="28">
        <f>IFERROR(VLOOKUP(Tableau5[[#This Row],[Numéro]],TableauLibre[],7,0),"")</f>
        <v>2025</v>
      </c>
      <c r="I867" s="27" t="str">
        <f>IFERROR(VLOOKUP(Tableau5[[#This Row],[Numéro]],TableauBande[],3,0),"")</f>
        <v>R2</v>
      </c>
      <c r="J867" s="1">
        <f>IFERROR(VLOOKUP(Tableau5[[#This Row],[Numéro]],TableauBande[],4,0),"")</f>
        <v>1</v>
      </c>
      <c r="K867" s="1">
        <f>IFERROR(VLOOKUP(Tableau5[[#This Row],[Numéro]],TableauBande[],5,0),"")</f>
        <v>0.59</v>
      </c>
      <c r="L867" s="1">
        <f>IFERROR(VLOOKUP(Tableau5[[#This Row],[Numéro]],TableauBande[],6,0),"")</f>
        <v>0.52</v>
      </c>
      <c r="M867" s="28">
        <f>IFERROR(VLOOKUP(Tableau5[[#This Row],[Numéro]],TableauBande[],7,0),"")</f>
        <v>2020</v>
      </c>
      <c r="N867" s="1" t="str">
        <f>IFERROR(VLOOKUP(Tableau5[[#This Row],[Numéro]],Tableau3Bandes[],3,0),"")</f>
        <v>R1</v>
      </c>
      <c r="O867" s="1">
        <f>IFERROR(VLOOKUP(Tableau5[[#This Row],[Numéro]],Tableau3Bandes[],4,0),"")</f>
        <v>1</v>
      </c>
      <c r="P867" s="1">
        <f>IFERROR(VLOOKUP(Tableau5[[#This Row],[Numéro]],Tableau3Bandes[],5,0),"")</f>
        <v>0.26600000000000001</v>
      </c>
      <c r="Q867" s="1">
        <f>IFERROR(VLOOKUP(Tableau5[[#This Row],[Numéro]],Tableau3Bandes[],6,0),"")</f>
        <v>0.22900000000000001</v>
      </c>
      <c r="R867" s="1">
        <f>IFERROR(VLOOKUP(Tableau5[[#This Row],[Numéro]],Tableau3Bandes[],7,0),"")</f>
        <v>2024</v>
      </c>
      <c r="S867" s="28">
        <f>IFERROR(VLOOKUP(Tableau5[[#This Row],[Numéro]],TableauClass2025[],3,0),"")</f>
        <v>234</v>
      </c>
      <c r="T867" s="27" t="str">
        <f>IFERROR(VLOOKUP(Tableau5[[#This Row],[Numéro]],TableauCadre[],3,0),"")</f>
        <v/>
      </c>
      <c r="U867" s="1" t="str">
        <f>IFERROR(VLOOKUP(Tableau5[[#This Row],[Numéro]],TableauCadre[],4,0),"")</f>
        <v/>
      </c>
      <c r="V867" s="1" t="str">
        <f>IFERROR(VLOOKUP(Tableau5[[#This Row],[Numéro]],TableauCadre[],5,0),"")</f>
        <v/>
      </c>
      <c r="W867" s="1" t="str">
        <f>IFERROR(VLOOKUP(Tableau5[[#This Row],[Numéro]],TableauCadre[],6,0),"")</f>
        <v/>
      </c>
      <c r="X867" s="28" t="str">
        <f>IFERROR(VLOOKUP(Tableau5[[#This Row],[Numéro]],TableauCadre[],7,0),"")</f>
        <v/>
      </c>
    </row>
    <row r="868" spans="1:24" hidden="1" x14ac:dyDescent="0.25">
      <c r="A868" s="1" t="str">
        <f>IF(double!T865=0,"",double!T865)</f>
        <v>106600 A</v>
      </c>
      <c r="B868" s="1" t="str">
        <f>IF(Tableau5[[#This Row],[Numéro]]="","",double!U865)</f>
        <v>OLIVEIRA THIERRY</v>
      </c>
      <c r="C868" s="23" t="str">
        <f>double!V865</f>
        <v>01020 – B.C. 1947 SELESTAT</v>
      </c>
      <c r="D868" s="27" t="str">
        <f>IFERROR(VLOOKUP(Tableau5[[#This Row],[Numéro]],TableauLibre[],3,0),"")</f>
        <v>N3</v>
      </c>
      <c r="E868" s="1">
        <f>IFERROR(VLOOKUP(Tableau5[[#This Row],[Numéro]],TableauLibre[],4,0),"")</f>
        <v>1</v>
      </c>
      <c r="F868" s="1">
        <f>IFERROR(VLOOKUP(Tableau5[[#This Row],[Numéro]],TableauLibre[],5,0),"")</f>
        <v>6.58</v>
      </c>
      <c r="G868" s="1">
        <f>IFERROR(VLOOKUP(Tableau5[[#This Row],[Numéro]],TableauLibre[],6,0),"")</f>
        <v>5.26</v>
      </c>
      <c r="H868" s="28">
        <f>IFERROR(VLOOKUP(Tableau5[[#This Row],[Numéro]],TableauLibre[],7,0),"")</f>
        <v>2025</v>
      </c>
      <c r="I868" s="27" t="str">
        <f>IFERROR(VLOOKUP(Tableau5[[#This Row],[Numéro]],TableauBande[],3,0),"")</f>
        <v>N3</v>
      </c>
      <c r="J868" s="1">
        <f>IFERROR(VLOOKUP(Tableau5[[#This Row],[Numéro]],TableauBande[],4,0),"")</f>
        <v>1</v>
      </c>
      <c r="K868" s="1">
        <f>IFERROR(VLOOKUP(Tableau5[[#This Row],[Numéro]],TableauBande[],5,0),"")</f>
        <v>2.21</v>
      </c>
      <c r="L868" s="1">
        <f>IFERROR(VLOOKUP(Tableau5[[#This Row],[Numéro]],TableauBande[],6,0),"")</f>
        <v>1.97</v>
      </c>
      <c r="M868" s="28">
        <f>IFERROR(VLOOKUP(Tableau5[[#This Row],[Numéro]],TableauBande[],7,0),"")</f>
        <v>2025</v>
      </c>
      <c r="N868" s="1" t="str">
        <f>IFERROR(VLOOKUP(Tableau5[[#This Row],[Numéro]],Tableau3Bandes[],3,0),"")</f>
        <v xml:space="preserve">N3 </v>
      </c>
      <c r="O868" s="1">
        <f>IFERROR(VLOOKUP(Tableau5[[#This Row],[Numéro]],Tableau3Bandes[],4,0),"")</f>
        <v>1</v>
      </c>
      <c r="P868" s="1">
        <f>IFERROR(VLOOKUP(Tableau5[[#This Row],[Numéro]],Tableau3Bandes[],5,0),"")</f>
        <v>0.53800000000000003</v>
      </c>
      <c r="Q868" s="1">
        <f>IFERROR(VLOOKUP(Tableau5[[#This Row],[Numéro]],Tableau3Bandes[],6,0),"")</f>
        <v>0.46200000000000002</v>
      </c>
      <c r="R868" s="1">
        <f>IFERROR(VLOOKUP(Tableau5[[#This Row],[Numéro]],Tableau3Bandes[],7,0),"")</f>
        <v>2025</v>
      </c>
      <c r="S868" s="28">
        <f>IFERROR(VLOOKUP(Tableau5[[#This Row],[Numéro]],TableauClass2025[],3,0),"")</f>
        <v>434</v>
      </c>
      <c r="T868" s="27" t="str">
        <f>IFERROR(VLOOKUP(Tableau5[[#This Row],[Numéro]],TableauCadre[],3,0),"")</f>
        <v>N3</v>
      </c>
      <c r="U868" s="1">
        <f>IFERROR(VLOOKUP(Tableau5[[#This Row],[Numéro]],TableauCadre[],4,0),"")</f>
        <v>1</v>
      </c>
      <c r="V868" s="1">
        <f>IFERROR(VLOOKUP(Tableau5[[#This Row],[Numéro]],TableauCadre[],5,0),"")</f>
        <v>5.52</v>
      </c>
      <c r="W868" s="1">
        <f>IFERROR(VLOOKUP(Tableau5[[#This Row],[Numéro]],TableauCadre[],6,0),"")</f>
        <v>4.41</v>
      </c>
      <c r="X868" s="28">
        <f>IFERROR(VLOOKUP(Tableau5[[#This Row],[Numéro]],TableauCadre[],7,0),"")</f>
        <v>2025</v>
      </c>
    </row>
    <row r="869" spans="1:24" hidden="1" x14ac:dyDescent="0.25">
      <c r="A869" s="1" t="str">
        <f>IF(double!T866=0,"",double!T866)</f>
        <v>010204 M</v>
      </c>
      <c r="B869" s="1" t="str">
        <f>IF(Tableau5[[#This Row],[Numéro]]="","",double!U866)</f>
        <v>ORTIZ JOSE</v>
      </c>
      <c r="C869" s="23" t="str">
        <f>double!V866</f>
        <v>01004 – B.C. BISCHHEIM</v>
      </c>
      <c r="D869" s="27" t="str">
        <f>IFERROR(VLOOKUP(Tableau5[[#This Row],[Numéro]],TableauLibre[],3,0),"")</f>
        <v xml:space="preserve">R3 </v>
      </c>
      <c r="E869" s="1">
        <f>IFERROR(VLOOKUP(Tableau5[[#This Row],[Numéro]],TableauLibre[],4,0),"")</f>
        <v>1</v>
      </c>
      <c r="F869" s="1">
        <f>IFERROR(VLOOKUP(Tableau5[[#This Row],[Numéro]],TableauLibre[],5,0),"")</f>
        <v>1.98</v>
      </c>
      <c r="G869" s="1">
        <f>IFERROR(VLOOKUP(Tableau5[[#This Row],[Numéro]],TableauLibre[],6,0),"")</f>
        <v>1.58</v>
      </c>
      <c r="H869" s="28">
        <f>IFERROR(VLOOKUP(Tableau5[[#This Row],[Numéro]],TableauLibre[],7,0),"")</f>
        <v>2018</v>
      </c>
      <c r="I869" s="27" t="str">
        <f>IFERROR(VLOOKUP(Tableau5[[#This Row],[Numéro]],TableauBande[],3,0),"")</f>
        <v>R1</v>
      </c>
      <c r="J869" s="1">
        <f>IFERROR(VLOOKUP(Tableau5[[#This Row],[Numéro]],TableauBande[],4,0),"")</f>
        <v>1</v>
      </c>
      <c r="K869" s="1">
        <f>IFERROR(VLOOKUP(Tableau5[[#This Row],[Numéro]],TableauBande[],5,0),"")</f>
        <v>1.33</v>
      </c>
      <c r="L869" s="1">
        <f>IFERROR(VLOOKUP(Tableau5[[#This Row],[Numéro]],TableauBande[],6,0),"")</f>
        <v>1.18</v>
      </c>
      <c r="M869" s="28">
        <f>IFERROR(VLOOKUP(Tableau5[[#This Row],[Numéro]],TableauBande[],7,0),"")</f>
        <v>2017</v>
      </c>
      <c r="N869" s="1" t="str">
        <f>IFERROR(VLOOKUP(Tableau5[[#This Row],[Numéro]],Tableau3Bandes[],3,0),"")</f>
        <v/>
      </c>
      <c r="O869" s="1" t="str">
        <f>IFERROR(VLOOKUP(Tableau5[[#This Row],[Numéro]],Tableau3Bandes[],4,0),"")</f>
        <v/>
      </c>
      <c r="P869" s="1" t="str">
        <f>IFERROR(VLOOKUP(Tableau5[[#This Row],[Numéro]],Tableau3Bandes[],5,0),"")</f>
        <v/>
      </c>
      <c r="Q869" s="1" t="str">
        <f>IFERROR(VLOOKUP(Tableau5[[#This Row],[Numéro]],Tableau3Bandes[],6,0),"")</f>
        <v/>
      </c>
      <c r="R869" s="1" t="str">
        <f>IFERROR(VLOOKUP(Tableau5[[#This Row],[Numéro]],Tableau3Bandes[],7,0),"")</f>
        <v/>
      </c>
      <c r="S869" s="28" t="str">
        <f>IFERROR(VLOOKUP(Tableau5[[#This Row],[Numéro]],TableauClass2025[],3,0),"")</f>
        <v/>
      </c>
      <c r="T869" s="27" t="str">
        <f>IFERROR(VLOOKUP(Tableau5[[#This Row],[Numéro]],TableauCadre[],3,0),"")</f>
        <v/>
      </c>
      <c r="U869" s="1" t="str">
        <f>IFERROR(VLOOKUP(Tableau5[[#This Row],[Numéro]],TableauCadre[],4,0),"")</f>
        <v/>
      </c>
      <c r="V869" s="1" t="str">
        <f>IFERROR(VLOOKUP(Tableau5[[#This Row],[Numéro]],TableauCadre[],5,0),"")</f>
        <v/>
      </c>
      <c r="W869" s="1" t="str">
        <f>IFERROR(VLOOKUP(Tableau5[[#This Row],[Numéro]],TableauCadre[],6,0),"")</f>
        <v/>
      </c>
      <c r="X869" s="28" t="str">
        <f>IFERROR(VLOOKUP(Tableau5[[#This Row],[Numéro]],TableauCadre[],7,0),"")</f>
        <v/>
      </c>
    </row>
    <row r="870" spans="1:24" hidden="1" x14ac:dyDescent="0.25">
      <c r="A870" s="1" t="str">
        <f>IF(double!T867=0,"",double!T867)</f>
        <v>175492 C</v>
      </c>
      <c r="B870" s="1" t="str">
        <f>IF(Tableau5[[#This Row],[Numéro]]="","",double!U867)</f>
        <v>OSSELIN ALEXIS</v>
      </c>
      <c r="C870" s="23" t="str">
        <f>double!V867</f>
        <v>05040 – EPERNAY BILLARD CLUB</v>
      </c>
      <c r="D870" s="27" t="str">
        <f>IFERROR(VLOOKUP(Tableau5[[#This Row],[Numéro]],TableauLibre[],3,0),"")</f>
        <v>R4</v>
      </c>
      <c r="E870" s="1">
        <f>IFERROR(VLOOKUP(Tableau5[[#This Row],[Numéro]],TableauLibre[],4,0),"")</f>
        <v>1</v>
      </c>
      <c r="F870" s="1">
        <f>IFERROR(VLOOKUP(Tableau5[[#This Row],[Numéro]],TableauLibre[],5,0),"")</f>
        <v>0.86</v>
      </c>
      <c r="G870" s="1">
        <f>IFERROR(VLOOKUP(Tableau5[[#This Row],[Numéro]],TableauLibre[],6,0),"")</f>
        <v>0.69</v>
      </c>
      <c r="H870" s="28">
        <f>IFERROR(VLOOKUP(Tableau5[[#This Row],[Numéro]],TableauLibre[],7,0),"")</f>
        <v>2025</v>
      </c>
      <c r="I870" s="27" t="str">
        <f>IFERROR(VLOOKUP(Tableau5[[#This Row],[Numéro]],TableauBande[],3,0),"")</f>
        <v/>
      </c>
      <c r="J870" s="1" t="str">
        <f>IFERROR(VLOOKUP(Tableau5[[#This Row],[Numéro]],TableauBande[],4,0),"")</f>
        <v/>
      </c>
      <c r="K870" s="1" t="str">
        <f>IFERROR(VLOOKUP(Tableau5[[#This Row],[Numéro]],TableauBande[],5,0),"")</f>
        <v/>
      </c>
      <c r="L870" s="1" t="str">
        <f>IFERROR(VLOOKUP(Tableau5[[#This Row],[Numéro]],TableauBande[],6,0),"")</f>
        <v/>
      </c>
      <c r="M870" s="28" t="str">
        <f>IFERROR(VLOOKUP(Tableau5[[#This Row],[Numéro]],TableauBande[],7,0),"")</f>
        <v/>
      </c>
      <c r="N870" s="1" t="str">
        <f>IFERROR(VLOOKUP(Tableau5[[#This Row],[Numéro]],Tableau3Bandes[],3,0),"")</f>
        <v/>
      </c>
      <c r="O870" s="1" t="str">
        <f>IFERROR(VLOOKUP(Tableau5[[#This Row],[Numéro]],Tableau3Bandes[],4,0),"")</f>
        <v/>
      </c>
      <c r="P870" s="1" t="str">
        <f>IFERROR(VLOOKUP(Tableau5[[#This Row],[Numéro]],Tableau3Bandes[],5,0),"")</f>
        <v/>
      </c>
      <c r="Q870" s="1" t="str">
        <f>IFERROR(VLOOKUP(Tableau5[[#This Row],[Numéro]],Tableau3Bandes[],6,0),"")</f>
        <v/>
      </c>
      <c r="R870" s="1" t="str">
        <f>IFERROR(VLOOKUP(Tableau5[[#This Row],[Numéro]],Tableau3Bandes[],7,0),"")</f>
        <v/>
      </c>
      <c r="S870" s="28" t="str">
        <f>IFERROR(VLOOKUP(Tableau5[[#This Row],[Numéro]],TableauClass2025[],3,0),"")</f>
        <v/>
      </c>
      <c r="T870" s="27" t="str">
        <f>IFERROR(VLOOKUP(Tableau5[[#This Row],[Numéro]],TableauCadre[],3,0),"")</f>
        <v/>
      </c>
      <c r="U870" s="1" t="str">
        <f>IFERROR(VLOOKUP(Tableau5[[#This Row],[Numéro]],TableauCadre[],4,0),"")</f>
        <v/>
      </c>
      <c r="V870" s="1" t="str">
        <f>IFERROR(VLOOKUP(Tableau5[[#This Row],[Numéro]],TableauCadre[],5,0),"")</f>
        <v/>
      </c>
      <c r="W870" s="1" t="str">
        <f>IFERROR(VLOOKUP(Tableau5[[#This Row],[Numéro]],TableauCadre[],6,0),"")</f>
        <v/>
      </c>
      <c r="X870" s="28" t="str">
        <f>IFERROR(VLOOKUP(Tableau5[[#This Row],[Numéro]],TableauCadre[],7,0),"")</f>
        <v/>
      </c>
    </row>
    <row r="871" spans="1:24" hidden="1" x14ac:dyDescent="0.25">
      <c r="A871" s="1" t="str">
        <f>IF(double!T868=0,"",double!T868)</f>
        <v>111938 I</v>
      </c>
      <c r="B871" s="1" t="str">
        <f>IF(Tableau5[[#This Row],[Numéro]]="","",double!U868)</f>
        <v>OSSYWA LUCIEN</v>
      </c>
      <c r="C871" s="23" t="str">
        <f>double!V868</f>
        <v>01027 – B.C. GUEBWILLER</v>
      </c>
      <c r="D871" s="27" t="str">
        <f>IFERROR(VLOOKUP(Tableau5[[#This Row],[Numéro]],TableauLibre[],3,0),"")</f>
        <v>R2</v>
      </c>
      <c r="E871" s="1">
        <f>IFERROR(VLOOKUP(Tableau5[[#This Row],[Numéro]],TableauLibre[],4,0),"")</f>
        <v>1</v>
      </c>
      <c r="F871" s="1">
        <f>IFERROR(VLOOKUP(Tableau5[[#This Row],[Numéro]],TableauLibre[],5,0),"")</f>
        <v>2.34</v>
      </c>
      <c r="G871" s="1">
        <f>IFERROR(VLOOKUP(Tableau5[[#This Row],[Numéro]],TableauLibre[],6,0),"")</f>
        <v>1.87</v>
      </c>
      <c r="H871" s="28">
        <f>IFERROR(VLOOKUP(Tableau5[[#This Row],[Numéro]],TableauLibre[],7,0),"")</f>
        <v>2020</v>
      </c>
      <c r="I871" s="27" t="str">
        <f>IFERROR(VLOOKUP(Tableau5[[#This Row],[Numéro]],TableauBande[],3,0),"")</f>
        <v xml:space="preserve">R2 </v>
      </c>
      <c r="J871" s="1">
        <f>IFERROR(VLOOKUP(Tableau5[[#This Row],[Numéro]],TableauBande[],4,0),"")</f>
        <v>1</v>
      </c>
      <c r="K871" s="1">
        <f>IFERROR(VLOOKUP(Tableau5[[#This Row],[Numéro]],TableauBande[],5,0),"")</f>
        <v>0.96</v>
      </c>
      <c r="L871" s="1">
        <f>IFERROR(VLOOKUP(Tableau5[[#This Row],[Numéro]],TableauBande[],6,0),"")</f>
        <v>0.85</v>
      </c>
      <c r="M871" s="28">
        <f>IFERROR(VLOOKUP(Tableau5[[#This Row],[Numéro]],TableauBande[],7,0),"")</f>
        <v>2019</v>
      </c>
      <c r="N871" s="1" t="str">
        <f>IFERROR(VLOOKUP(Tableau5[[#This Row],[Numéro]],Tableau3Bandes[],3,0),"")</f>
        <v>R1</v>
      </c>
      <c r="O871" s="1">
        <f>IFERROR(VLOOKUP(Tableau5[[#This Row],[Numéro]],Tableau3Bandes[],4,0),"")</f>
        <v>1</v>
      </c>
      <c r="P871" s="1">
        <f>IFERROR(VLOOKUP(Tableau5[[#This Row],[Numéro]],Tableau3Bandes[],5,0),"")</f>
        <v>0.30499999999999999</v>
      </c>
      <c r="Q871" s="1">
        <f>IFERROR(VLOOKUP(Tableau5[[#This Row],[Numéro]],Tableau3Bandes[],6,0),"")</f>
        <v>0.26200000000000001</v>
      </c>
      <c r="R871" s="1">
        <f>IFERROR(VLOOKUP(Tableau5[[#This Row],[Numéro]],Tableau3Bandes[],7,0),"")</f>
        <v>2023</v>
      </c>
      <c r="S871" s="28" t="str">
        <f>IFERROR(VLOOKUP(Tableau5[[#This Row],[Numéro]],TableauClass2025[],3,0),"")</f>
        <v/>
      </c>
      <c r="T871" s="27" t="str">
        <f>IFERROR(VLOOKUP(Tableau5[[#This Row],[Numéro]],TableauCadre[],3,0),"")</f>
        <v/>
      </c>
      <c r="U871" s="1" t="str">
        <f>IFERROR(VLOOKUP(Tableau5[[#This Row],[Numéro]],TableauCadre[],4,0),"")</f>
        <v/>
      </c>
      <c r="V871" s="1" t="str">
        <f>IFERROR(VLOOKUP(Tableau5[[#This Row],[Numéro]],TableauCadre[],5,0),"")</f>
        <v/>
      </c>
      <c r="W871" s="1" t="str">
        <f>IFERROR(VLOOKUP(Tableau5[[#This Row],[Numéro]],TableauCadre[],6,0),"")</f>
        <v/>
      </c>
      <c r="X871" s="28" t="str">
        <f>IFERROR(VLOOKUP(Tableau5[[#This Row],[Numéro]],TableauCadre[],7,0),"")</f>
        <v/>
      </c>
    </row>
    <row r="872" spans="1:24" x14ac:dyDescent="0.25">
      <c r="A872" s="1" t="str">
        <f>IF(double!T1338=0,"",double!T1338)</f>
        <v>121287 X</v>
      </c>
      <c r="B872" s="1" t="str">
        <f>IF(Tableau5[[#This Row],[Numéro]]="","",double!U1338)</f>
        <v>MAIER ANDRE</v>
      </c>
      <c r="C872" s="23" t="str">
        <f>double!V1338</f>
        <v>11066 – BILLARD CLUB GANDRANGE</v>
      </c>
      <c r="D872" s="27" t="str">
        <f>IFERROR(VLOOKUP(Tableau5[[#This Row],[Numéro]],TableauLibre[],3,0),"")</f>
        <v/>
      </c>
      <c r="E872" s="1" t="str">
        <f>IFERROR(VLOOKUP(Tableau5[[#This Row],[Numéro]],TableauLibre[],4,0),"")</f>
        <v/>
      </c>
      <c r="F872" s="1" t="str">
        <f>IFERROR(VLOOKUP(Tableau5[[#This Row],[Numéro]],TableauLibre[],5,0),"")</f>
        <v/>
      </c>
      <c r="G872" s="1" t="str">
        <f>IFERROR(VLOOKUP(Tableau5[[#This Row],[Numéro]],TableauLibre[],6,0),"")</f>
        <v/>
      </c>
      <c r="H872" s="28" t="str">
        <f>IFERROR(VLOOKUP(Tableau5[[#This Row],[Numéro]],TableauLibre[],7,0),"")</f>
        <v/>
      </c>
      <c r="I872" s="27" t="str">
        <f>IFERROR(VLOOKUP(Tableau5[[#This Row],[Numéro]],TableauBande[],3,0),"")</f>
        <v/>
      </c>
      <c r="J872" s="1" t="str">
        <f>IFERROR(VLOOKUP(Tableau5[[#This Row],[Numéro]],TableauBande[],4,0),"")</f>
        <v/>
      </c>
      <c r="K872" s="1" t="str">
        <f>IFERROR(VLOOKUP(Tableau5[[#This Row],[Numéro]],TableauBande[],5,0),"")</f>
        <v/>
      </c>
      <c r="L872" s="1" t="str">
        <f>IFERROR(VLOOKUP(Tableau5[[#This Row],[Numéro]],TableauBande[],6,0),"")</f>
        <v/>
      </c>
      <c r="M872" s="28" t="str">
        <f>IFERROR(VLOOKUP(Tableau5[[#This Row],[Numéro]],TableauBande[],7,0),"")</f>
        <v/>
      </c>
      <c r="N872" s="1" t="str">
        <f>IFERROR(VLOOKUP(Tableau5[[#This Row],[Numéro]],Tableau3Bandes[],3,0),"")</f>
        <v>R2</v>
      </c>
      <c r="O872" s="1">
        <f>IFERROR(VLOOKUP(Tableau5[[#This Row],[Numéro]],Tableau3Bandes[],4,0),"")</f>
        <v>1</v>
      </c>
      <c r="P872" s="1">
        <f>IFERROR(VLOOKUP(Tableau5[[#This Row],[Numéro]],Tableau3Bandes[],5,0),"")</f>
        <v>8.3000000000000004E-2</v>
      </c>
      <c r="Q872" s="1">
        <f>IFERROR(VLOOKUP(Tableau5[[#This Row],[Numéro]],Tableau3Bandes[],6,0),"")</f>
        <v>7.0999999999999994E-2</v>
      </c>
      <c r="R872" s="1">
        <f>IFERROR(VLOOKUP(Tableau5[[#This Row],[Numéro]],Tableau3Bandes[],7,0),"")</f>
        <v>2014</v>
      </c>
      <c r="S872" s="28" t="str">
        <f>IFERROR(VLOOKUP(Tableau5[[#This Row],[Numéro]],TableauClass2025[],3,0),"")</f>
        <v/>
      </c>
      <c r="T872" s="27" t="str">
        <f>IFERROR(VLOOKUP(Tableau5[[#This Row],[Numéro]],TableauCadre[],3,0),"")</f>
        <v/>
      </c>
      <c r="U872" s="1" t="str">
        <f>IFERROR(VLOOKUP(Tableau5[[#This Row],[Numéro]],TableauCadre[],4,0),"")</f>
        <v/>
      </c>
      <c r="V872" s="1" t="str">
        <f>IFERROR(VLOOKUP(Tableau5[[#This Row],[Numéro]],TableauCadre[],5,0),"")</f>
        <v/>
      </c>
      <c r="W872" s="1" t="str">
        <f>IFERROR(VLOOKUP(Tableau5[[#This Row],[Numéro]],TableauCadre[],6,0),"")</f>
        <v/>
      </c>
      <c r="X872" s="28" t="str">
        <f>IFERROR(VLOOKUP(Tableau5[[#This Row],[Numéro]],TableauCadre[],7,0),"")</f>
        <v/>
      </c>
    </row>
    <row r="873" spans="1:24" hidden="1" x14ac:dyDescent="0.25">
      <c r="A873" s="1" t="str">
        <f>IF(double!T870=0,"",double!T870)</f>
        <v>015043 P</v>
      </c>
      <c r="B873" s="1" t="str">
        <f>IF(Tableau5[[#This Row],[Numéro]]="","",double!U870)</f>
        <v>OSWALD XAVIER</v>
      </c>
      <c r="C873" s="23" t="str">
        <f>double!V870</f>
        <v>01006 – AMICALE DE BILLARD ECKBOLSHEIM</v>
      </c>
      <c r="D873" s="27" t="str">
        <f>IFERROR(VLOOKUP(Tableau5[[#This Row],[Numéro]],TableauLibre[],3,0),"")</f>
        <v>N1</v>
      </c>
      <c r="E873" s="1">
        <f>IFERROR(VLOOKUP(Tableau5[[#This Row],[Numéro]],TableauLibre[],4,0),"")</f>
        <v>1</v>
      </c>
      <c r="F873" s="1" t="str">
        <f>IFERROR(VLOOKUP(Tableau5[[#This Row],[Numéro]],TableauLibre[],5,0),"")</f>
        <v>—</v>
      </c>
      <c r="G873" s="1">
        <f>IFERROR(VLOOKUP(Tableau5[[#This Row],[Numéro]],TableauLibre[],6,0),"")</f>
        <v>15.2</v>
      </c>
      <c r="H873" s="28">
        <f>IFERROR(VLOOKUP(Tableau5[[#This Row],[Numéro]],TableauLibre[],7,0),"")</f>
        <v>2010</v>
      </c>
      <c r="I873" s="27" t="str">
        <f>IFERROR(VLOOKUP(Tableau5[[#This Row],[Numéro]],TableauBande[],3,0),"")</f>
        <v/>
      </c>
      <c r="J873" s="1" t="str">
        <f>IFERROR(VLOOKUP(Tableau5[[#This Row],[Numéro]],TableauBande[],4,0),"")</f>
        <v/>
      </c>
      <c r="K873" s="1" t="str">
        <f>IFERROR(VLOOKUP(Tableau5[[#This Row],[Numéro]],TableauBande[],5,0),"")</f>
        <v/>
      </c>
      <c r="L873" s="1" t="str">
        <f>IFERROR(VLOOKUP(Tableau5[[#This Row],[Numéro]],TableauBande[],6,0),"")</f>
        <v/>
      </c>
      <c r="M873" s="28" t="str">
        <f>IFERROR(VLOOKUP(Tableau5[[#This Row],[Numéro]],TableauBande[],7,0),"")</f>
        <v/>
      </c>
      <c r="N873" s="1" t="str">
        <f>IFERROR(VLOOKUP(Tableau5[[#This Row],[Numéro]],Tableau3Bandes[],3,0),"")</f>
        <v>N2</v>
      </c>
      <c r="O873" s="1">
        <f>IFERROR(VLOOKUP(Tableau5[[#This Row],[Numéro]],Tableau3Bandes[],4,0),"")</f>
        <v>1</v>
      </c>
      <c r="P873" s="1" t="str">
        <f>IFERROR(VLOOKUP(Tableau5[[#This Row],[Numéro]],Tableau3Bandes[],5,0),"")</f>
        <v>—</v>
      </c>
      <c r="Q873" s="1">
        <f>IFERROR(VLOOKUP(Tableau5[[#This Row],[Numéro]],Tableau3Bandes[],6,0),"")</f>
        <v>0.54900000000000004</v>
      </c>
      <c r="R873" s="1">
        <f>IFERROR(VLOOKUP(Tableau5[[#This Row],[Numéro]],Tableau3Bandes[],7,0),"")</f>
        <v>2011</v>
      </c>
      <c r="S873" s="28" t="str">
        <f>IFERROR(VLOOKUP(Tableau5[[#This Row],[Numéro]],TableauClass2025[],3,0),"")</f>
        <v/>
      </c>
      <c r="T873" s="27" t="str">
        <f>IFERROR(VLOOKUP(Tableau5[[#This Row],[Numéro]],TableauCadre[],3,0),"")</f>
        <v>N2</v>
      </c>
      <c r="U873" s="1">
        <f>IFERROR(VLOOKUP(Tableau5[[#This Row],[Numéro]],TableauCadre[],4,0),"")</f>
        <v>1</v>
      </c>
      <c r="V873" s="1" t="str">
        <f>IFERROR(VLOOKUP(Tableau5[[#This Row],[Numéro]],TableauCadre[],5,0),"")</f>
        <v>—</v>
      </c>
      <c r="W873" s="1">
        <f>IFERROR(VLOOKUP(Tableau5[[#This Row],[Numéro]],TableauCadre[],6,0),"")</f>
        <v>7.51</v>
      </c>
      <c r="X873" s="28">
        <f>IFERROR(VLOOKUP(Tableau5[[#This Row],[Numéro]],TableauCadre[],7,0),"")</f>
        <v>2010</v>
      </c>
    </row>
    <row r="874" spans="1:24" x14ac:dyDescent="0.25">
      <c r="A874" s="1" t="str">
        <f>IF(double!T1339=0,"",double!T1339)</f>
        <v>015452 I</v>
      </c>
      <c r="B874" s="1" t="str">
        <f>IF(Tableau5[[#This Row],[Numéro]]="","",double!U1339)</f>
        <v>MAILLARD FRANCOIS</v>
      </c>
      <c r="C874" s="23" t="str">
        <f>double!V1339</f>
        <v>11013 – BILLARD CLUB METZ</v>
      </c>
      <c r="D874" s="27" t="str">
        <f>IFERROR(VLOOKUP(Tableau5[[#This Row],[Numéro]],TableauLibre[],3,0),"")</f>
        <v/>
      </c>
      <c r="E874" s="1" t="str">
        <f>IFERROR(VLOOKUP(Tableau5[[#This Row],[Numéro]],TableauLibre[],4,0),"")</f>
        <v/>
      </c>
      <c r="F874" s="1" t="str">
        <f>IFERROR(VLOOKUP(Tableau5[[#This Row],[Numéro]],TableauLibre[],5,0),"")</f>
        <v/>
      </c>
      <c r="G874" s="1" t="str">
        <f>IFERROR(VLOOKUP(Tableau5[[#This Row],[Numéro]],TableauLibre[],6,0),"")</f>
        <v/>
      </c>
      <c r="H874" s="28" t="str">
        <f>IFERROR(VLOOKUP(Tableau5[[#This Row],[Numéro]],TableauLibre[],7,0),"")</f>
        <v/>
      </c>
      <c r="I874" s="27" t="str">
        <f>IFERROR(VLOOKUP(Tableau5[[#This Row],[Numéro]],TableauBande[],3,0),"")</f>
        <v/>
      </c>
      <c r="J874" s="1" t="str">
        <f>IFERROR(VLOOKUP(Tableau5[[#This Row],[Numéro]],TableauBande[],4,0),"")</f>
        <v/>
      </c>
      <c r="K874" s="1" t="str">
        <f>IFERROR(VLOOKUP(Tableau5[[#This Row],[Numéro]],TableauBande[],5,0),"")</f>
        <v/>
      </c>
      <c r="L874" s="1" t="str">
        <f>IFERROR(VLOOKUP(Tableau5[[#This Row],[Numéro]],TableauBande[],6,0),"")</f>
        <v/>
      </c>
      <c r="M874" s="28" t="str">
        <f>IFERROR(VLOOKUP(Tableau5[[#This Row],[Numéro]],TableauBande[],7,0),"")</f>
        <v/>
      </c>
      <c r="N874" s="1" t="str">
        <f>IFERROR(VLOOKUP(Tableau5[[#This Row],[Numéro]],Tableau3Bandes[],3,0),"")</f>
        <v>R1</v>
      </c>
      <c r="O874" s="1">
        <f>IFERROR(VLOOKUP(Tableau5[[#This Row],[Numéro]],Tableau3Bandes[],4,0),"")</f>
        <v>1</v>
      </c>
      <c r="P874" s="1">
        <f>IFERROR(VLOOKUP(Tableau5[[#This Row],[Numéro]],Tableau3Bandes[],5,0),"")</f>
        <v>0.25800000000000001</v>
      </c>
      <c r="Q874" s="1">
        <f>IFERROR(VLOOKUP(Tableau5[[#This Row],[Numéro]],Tableau3Bandes[],6,0),"")</f>
        <v>0.222</v>
      </c>
      <c r="R874" s="1">
        <f>IFERROR(VLOOKUP(Tableau5[[#This Row],[Numéro]],Tableau3Bandes[],7,0),"")</f>
        <v>2013</v>
      </c>
      <c r="S874" s="28" t="str">
        <f>IFERROR(VLOOKUP(Tableau5[[#This Row],[Numéro]],TableauClass2025[],3,0),"")</f>
        <v/>
      </c>
      <c r="T874" s="27" t="str">
        <f>IFERROR(VLOOKUP(Tableau5[[#This Row],[Numéro]],TableauCadre[],3,0),"")</f>
        <v/>
      </c>
      <c r="U874" s="1" t="str">
        <f>IFERROR(VLOOKUP(Tableau5[[#This Row],[Numéro]],TableauCadre[],4,0),"")</f>
        <v/>
      </c>
      <c r="V874" s="1" t="str">
        <f>IFERROR(VLOOKUP(Tableau5[[#This Row],[Numéro]],TableauCadre[],5,0),"")</f>
        <v/>
      </c>
      <c r="W874" s="1" t="str">
        <f>IFERROR(VLOOKUP(Tableau5[[#This Row],[Numéro]],TableauCadre[],6,0),"")</f>
        <v/>
      </c>
      <c r="X874" s="28" t="str">
        <f>IFERROR(VLOOKUP(Tableau5[[#This Row],[Numéro]],TableauCadre[],7,0),"")</f>
        <v/>
      </c>
    </row>
    <row r="875" spans="1:24" hidden="1" x14ac:dyDescent="0.25">
      <c r="A875" s="1" t="str">
        <f>IF(double!T872=0,"",double!T872)</f>
        <v>125161 X</v>
      </c>
      <c r="B875" s="1" t="str">
        <f>IF(Tableau5[[#This Row],[Numéro]]="","",double!U872)</f>
        <v>OUNNOUGHENE MARC</v>
      </c>
      <c r="C875" s="23" t="str">
        <f>double!V872</f>
        <v>11022 – ACADEMIE DE BILLARD SAINT-MAX / NANCY</v>
      </c>
      <c r="D875" s="27" t="str">
        <f>IFERROR(VLOOKUP(Tableau5[[#This Row],[Numéro]],TableauLibre[],3,0),"")</f>
        <v>R2</v>
      </c>
      <c r="E875" s="1">
        <f>IFERROR(VLOOKUP(Tableau5[[#This Row],[Numéro]],TableauLibre[],4,0),"")</f>
        <v>1</v>
      </c>
      <c r="F875" s="1">
        <f>IFERROR(VLOOKUP(Tableau5[[#This Row],[Numéro]],TableauLibre[],5,0),"")</f>
        <v>2.76</v>
      </c>
      <c r="G875" s="1">
        <f>IFERROR(VLOOKUP(Tableau5[[#This Row],[Numéro]],TableauLibre[],6,0),"")</f>
        <v>2.21</v>
      </c>
      <c r="H875" s="28">
        <f>IFERROR(VLOOKUP(Tableau5[[#This Row],[Numéro]],TableauLibre[],7,0),"")</f>
        <v>2024</v>
      </c>
      <c r="I875" s="27" t="str">
        <f>IFERROR(VLOOKUP(Tableau5[[#This Row],[Numéro]],TableauBande[],3,0),"")</f>
        <v>R2</v>
      </c>
      <c r="J875" s="1">
        <f>IFERROR(VLOOKUP(Tableau5[[#This Row],[Numéro]],TableauBande[],4,0),"")</f>
        <v>1</v>
      </c>
      <c r="K875" s="1">
        <f>IFERROR(VLOOKUP(Tableau5[[#This Row],[Numéro]],TableauBande[],5,0),"")</f>
        <v>0.87</v>
      </c>
      <c r="L875" s="1">
        <f>IFERROR(VLOOKUP(Tableau5[[#This Row],[Numéro]],TableauBande[],6,0),"")</f>
        <v>0.77</v>
      </c>
      <c r="M875" s="28">
        <f>IFERROR(VLOOKUP(Tableau5[[#This Row],[Numéro]],TableauBande[],7,0),"")</f>
        <v>2018</v>
      </c>
      <c r="N875" s="1" t="str">
        <f>IFERROR(VLOOKUP(Tableau5[[#This Row],[Numéro]],Tableau3Bandes[],3,0),"")</f>
        <v/>
      </c>
      <c r="O875" s="1" t="str">
        <f>IFERROR(VLOOKUP(Tableau5[[#This Row],[Numéro]],Tableau3Bandes[],4,0),"")</f>
        <v/>
      </c>
      <c r="P875" s="1" t="str">
        <f>IFERROR(VLOOKUP(Tableau5[[#This Row],[Numéro]],Tableau3Bandes[],5,0),"")</f>
        <v/>
      </c>
      <c r="Q875" s="1" t="str">
        <f>IFERROR(VLOOKUP(Tableau5[[#This Row],[Numéro]],Tableau3Bandes[],6,0),"")</f>
        <v/>
      </c>
      <c r="R875" s="1" t="str">
        <f>IFERROR(VLOOKUP(Tableau5[[#This Row],[Numéro]],Tableau3Bandes[],7,0),"")</f>
        <v/>
      </c>
      <c r="S875" s="28" t="str">
        <f>IFERROR(VLOOKUP(Tableau5[[#This Row],[Numéro]],TableauClass2025[],3,0),"")</f>
        <v/>
      </c>
      <c r="T875" s="27" t="str">
        <f>IFERROR(VLOOKUP(Tableau5[[#This Row],[Numéro]],TableauCadre[],3,0),"")</f>
        <v/>
      </c>
      <c r="U875" s="1" t="str">
        <f>IFERROR(VLOOKUP(Tableau5[[#This Row],[Numéro]],TableauCadre[],4,0),"")</f>
        <v/>
      </c>
      <c r="V875" s="1" t="str">
        <f>IFERROR(VLOOKUP(Tableau5[[#This Row],[Numéro]],TableauCadre[],5,0),"")</f>
        <v/>
      </c>
      <c r="W875" s="1" t="str">
        <f>IFERROR(VLOOKUP(Tableau5[[#This Row],[Numéro]],TableauCadre[],6,0),"")</f>
        <v/>
      </c>
      <c r="X875" s="28" t="str">
        <f>IFERROR(VLOOKUP(Tableau5[[#This Row],[Numéro]],TableauCadre[],7,0),"")</f>
        <v/>
      </c>
    </row>
    <row r="876" spans="1:24" hidden="1" x14ac:dyDescent="0.25">
      <c r="A876" s="1" t="str">
        <f>IF(double!T873=0,"",double!T873)</f>
        <v>149642 E</v>
      </c>
      <c r="B876" s="1" t="str">
        <f>IF(Tableau5[[#This Row],[Numéro]]="","",double!U873)</f>
        <v>PAIN JACQUES</v>
      </c>
      <c r="C876" s="23" t="str">
        <f>double!V873</f>
        <v>05045 – BILLARD CLUB AGEEN</v>
      </c>
      <c r="D876" s="27" t="str">
        <f>IFERROR(VLOOKUP(Tableau5[[#This Row],[Numéro]],TableauLibre[],3,0),"")</f>
        <v>R2</v>
      </c>
      <c r="E876" s="1">
        <f>IFERROR(VLOOKUP(Tableau5[[#This Row],[Numéro]],TableauLibre[],4,0),"")</f>
        <v>1</v>
      </c>
      <c r="F876" s="1">
        <f>IFERROR(VLOOKUP(Tableau5[[#This Row],[Numéro]],TableauLibre[],5,0),"")</f>
        <v>2.4900000000000002</v>
      </c>
      <c r="G876" s="1">
        <f>IFERROR(VLOOKUP(Tableau5[[#This Row],[Numéro]],TableauLibre[],6,0),"")</f>
        <v>1.99</v>
      </c>
      <c r="H876" s="28">
        <f>IFERROR(VLOOKUP(Tableau5[[#This Row],[Numéro]],TableauLibre[],7,0),"")</f>
        <v>2020</v>
      </c>
      <c r="I876" s="27" t="str">
        <f>IFERROR(VLOOKUP(Tableau5[[#This Row],[Numéro]],TableauBande[],3,0),"")</f>
        <v>R1</v>
      </c>
      <c r="J876" s="1">
        <f>IFERROR(VLOOKUP(Tableau5[[#This Row],[Numéro]],TableauBande[],4,0),"")</f>
        <v>1</v>
      </c>
      <c r="K876" s="1">
        <f>IFERROR(VLOOKUP(Tableau5[[#This Row],[Numéro]],TableauBande[],5,0),"")</f>
        <v>1.1399999999999999</v>
      </c>
      <c r="L876" s="1">
        <f>IFERROR(VLOOKUP(Tableau5[[#This Row],[Numéro]],TableauBande[],6,0),"")</f>
        <v>1.01</v>
      </c>
      <c r="M876" s="28">
        <f>IFERROR(VLOOKUP(Tableau5[[#This Row],[Numéro]],TableauBande[],7,0),"")</f>
        <v>2020</v>
      </c>
      <c r="N876" s="1" t="str">
        <f>IFERROR(VLOOKUP(Tableau5[[#This Row],[Numéro]],Tableau3Bandes[],3,0),"")</f>
        <v xml:space="preserve">R2 </v>
      </c>
      <c r="O876" s="1">
        <f>IFERROR(VLOOKUP(Tableau5[[#This Row],[Numéro]],Tableau3Bandes[],4,0),"")</f>
        <v>1</v>
      </c>
      <c r="P876" s="1">
        <f>IFERROR(VLOOKUP(Tableau5[[#This Row],[Numéro]],Tableau3Bandes[],5,0),"")</f>
        <v>0.21</v>
      </c>
      <c r="Q876" s="1">
        <f>IFERROR(VLOOKUP(Tableau5[[#This Row],[Numéro]],Tableau3Bandes[],6,0),"")</f>
        <v>0.18</v>
      </c>
      <c r="R876" s="1">
        <f>IFERROR(VLOOKUP(Tableau5[[#This Row],[Numéro]],Tableau3Bandes[],7,0),"")</f>
        <v>2019</v>
      </c>
      <c r="S876" s="28" t="str">
        <f>IFERROR(VLOOKUP(Tableau5[[#This Row],[Numéro]],TableauClass2025[],3,0),"")</f>
        <v/>
      </c>
      <c r="T876" s="27" t="str">
        <f>IFERROR(VLOOKUP(Tableau5[[#This Row],[Numéro]],TableauCadre[],3,0),"")</f>
        <v>R1</v>
      </c>
      <c r="U876" s="1">
        <f>IFERROR(VLOOKUP(Tableau5[[#This Row],[Numéro]],TableauCadre[],4,0),"")</f>
        <v>1</v>
      </c>
      <c r="V876" s="1">
        <f>IFERROR(VLOOKUP(Tableau5[[#This Row],[Numéro]],TableauCadre[],5,0),"")</f>
        <v>2.2799999999999998</v>
      </c>
      <c r="W876" s="1">
        <f>IFERROR(VLOOKUP(Tableau5[[#This Row],[Numéro]],TableauCadre[],6,0),"")</f>
        <v>1.82</v>
      </c>
      <c r="X876" s="28">
        <f>IFERROR(VLOOKUP(Tableau5[[#This Row],[Numéro]],TableauCadre[],7,0),"")</f>
        <v>2020</v>
      </c>
    </row>
    <row r="877" spans="1:24" hidden="1" x14ac:dyDescent="0.25">
      <c r="A877" s="1" t="str">
        <f>IF(double!T874=0,"",double!T874)</f>
        <v>109102 G</v>
      </c>
      <c r="B877" s="1" t="str">
        <f>IF(Tableau5[[#This Row],[Numéro]]="","",double!U874)</f>
        <v>PAIN JEAN PIERRE</v>
      </c>
      <c r="C877" s="23" t="str">
        <f>double!V874</f>
        <v>05040 – EPERNAY BILLARD CLUB</v>
      </c>
      <c r="D877" s="27" t="str">
        <f>IFERROR(VLOOKUP(Tableau5[[#This Row],[Numéro]],TableauLibre[],3,0),"")</f>
        <v>R4</v>
      </c>
      <c r="E877" s="1">
        <f>IFERROR(VLOOKUP(Tableau5[[#This Row],[Numéro]],TableauLibre[],4,0),"")</f>
        <v>1</v>
      </c>
      <c r="F877" s="1">
        <f>IFERROR(VLOOKUP(Tableau5[[#This Row],[Numéro]],TableauLibre[],5,0),"")</f>
        <v>1.05</v>
      </c>
      <c r="G877" s="1">
        <f>IFERROR(VLOOKUP(Tableau5[[#This Row],[Numéro]],TableauLibre[],6,0),"")</f>
        <v>0.84</v>
      </c>
      <c r="H877" s="28">
        <f>IFERROR(VLOOKUP(Tableau5[[#This Row],[Numéro]],TableauLibre[],7,0),"")</f>
        <v>2011</v>
      </c>
      <c r="I877" s="27" t="str">
        <f>IFERROR(VLOOKUP(Tableau5[[#This Row],[Numéro]],TableauBande[],3,0),"")</f>
        <v>R2</v>
      </c>
      <c r="J877" s="1">
        <f>IFERROR(VLOOKUP(Tableau5[[#This Row],[Numéro]],TableauBande[],4,0),"")</f>
        <v>1</v>
      </c>
      <c r="K877" s="1">
        <f>IFERROR(VLOOKUP(Tableau5[[#This Row],[Numéro]],TableauBande[],5,0),"")</f>
        <v>0.96</v>
      </c>
      <c r="L877" s="1">
        <f>IFERROR(VLOOKUP(Tableau5[[#This Row],[Numéro]],TableauBande[],6,0),"")</f>
        <v>0.85</v>
      </c>
      <c r="M877" s="28">
        <f>IFERROR(VLOOKUP(Tableau5[[#This Row],[Numéro]],TableauBande[],7,0),"")</f>
        <v>2014</v>
      </c>
      <c r="N877" s="1" t="str">
        <f>IFERROR(VLOOKUP(Tableau5[[#This Row],[Numéro]],Tableau3Bandes[],3,0),"")</f>
        <v/>
      </c>
      <c r="O877" s="1" t="str">
        <f>IFERROR(VLOOKUP(Tableau5[[#This Row],[Numéro]],Tableau3Bandes[],4,0),"")</f>
        <v/>
      </c>
      <c r="P877" s="1" t="str">
        <f>IFERROR(VLOOKUP(Tableau5[[#This Row],[Numéro]],Tableau3Bandes[],5,0),"")</f>
        <v/>
      </c>
      <c r="Q877" s="1" t="str">
        <f>IFERROR(VLOOKUP(Tableau5[[#This Row],[Numéro]],Tableau3Bandes[],6,0),"")</f>
        <v/>
      </c>
      <c r="R877" s="1" t="str">
        <f>IFERROR(VLOOKUP(Tableau5[[#This Row],[Numéro]],Tableau3Bandes[],7,0),"")</f>
        <v/>
      </c>
      <c r="S877" s="28" t="str">
        <f>IFERROR(VLOOKUP(Tableau5[[#This Row],[Numéro]],TableauClass2025[],3,0),"")</f>
        <v/>
      </c>
      <c r="T877" s="27" t="str">
        <f>IFERROR(VLOOKUP(Tableau5[[#This Row],[Numéro]],TableauCadre[],3,0),"")</f>
        <v/>
      </c>
      <c r="U877" s="1" t="str">
        <f>IFERROR(VLOOKUP(Tableau5[[#This Row],[Numéro]],TableauCadre[],4,0),"")</f>
        <v/>
      </c>
      <c r="V877" s="1" t="str">
        <f>IFERROR(VLOOKUP(Tableau5[[#This Row],[Numéro]],TableauCadre[],5,0),"")</f>
        <v/>
      </c>
      <c r="W877" s="1" t="str">
        <f>IFERROR(VLOOKUP(Tableau5[[#This Row],[Numéro]],TableauCadre[],6,0),"")</f>
        <v/>
      </c>
      <c r="X877" s="28" t="str">
        <f>IFERROR(VLOOKUP(Tableau5[[#This Row],[Numéro]],TableauCadre[],7,0),"")</f>
        <v/>
      </c>
    </row>
    <row r="878" spans="1:24" hidden="1" x14ac:dyDescent="0.25">
      <c r="A878" s="1" t="str">
        <f>IF(double!T875=0,"",double!T875)</f>
        <v>010106 S</v>
      </c>
      <c r="B878" s="1" t="str">
        <f>IF(Tableau5[[#This Row],[Numéro]]="","",double!U875)</f>
        <v>PANAIA ANTOINE</v>
      </c>
      <c r="C878" s="23" t="str">
        <f>double!V875</f>
        <v>01020 – B.C. 1947 SELESTAT</v>
      </c>
      <c r="D878" s="27" t="str">
        <f>IFERROR(VLOOKUP(Tableau5[[#This Row],[Numéro]],TableauLibre[],3,0),"")</f>
        <v>R2</v>
      </c>
      <c r="E878" s="1">
        <f>IFERROR(VLOOKUP(Tableau5[[#This Row],[Numéro]],TableauLibre[],4,0),"")</f>
        <v>1</v>
      </c>
      <c r="F878" s="1">
        <f>IFERROR(VLOOKUP(Tableau5[[#This Row],[Numéro]],TableauLibre[],5,0),"")</f>
        <v>2.33</v>
      </c>
      <c r="G878" s="1">
        <f>IFERROR(VLOOKUP(Tableau5[[#This Row],[Numéro]],TableauLibre[],6,0),"")</f>
        <v>1.87</v>
      </c>
      <c r="H878" s="28">
        <f>IFERROR(VLOOKUP(Tableau5[[#This Row],[Numéro]],TableauLibre[],7,0),"")</f>
        <v>2025</v>
      </c>
      <c r="I878" s="27" t="str">
        <f>IFERROR(VLOOKUP(Tableau5[[#This Row],[Numéro]],TableauBande[],3,0),"")</f>
        <v>R1</v>
      </c>
      <c r="J878" s="1">
        <f>IFERROR(VLOOKUP(Tableau5[[#This Row],[Numéro]],TableauBande[],4,0),"")</f>
        <v>1</v>
      </c>
      <c r="K878" s="1">
        <f>IFERROR(VLOOKUP(Tableau5[[#This Row],[Numéro]],TableauBande[],5,0),"")</f>
        <v>1.24</v>
      </c>
      <c r="L878" s="1">
        <f>IFERROR(VLOOKUP(Tableau5[[#This Row],[Numéro]],TableauBande[],6,0),"")</f>
        <v>1.1000000000000001</v>
      </c>
      <c r="M878" s="28">
        <f>IFERROR(VLOOKUP(Tableau5[[#This Row],[Numéro]],TableauBande[],7,0),"")</f>
        <v>2024</v>
      </c>
      <c r="N878" s="1" t="str">
        <f>IFERROR(VLOOKUP(Tableau5[[#This Row],[Numéro]],Tableau3Bandes[],3,0),"")</f>
        <v xml:space="preserve">N3 </v>
      </c>
      <c r="O878" s="1">
        <f>IFERROR(VLOOKUP(Tableau5[[#This Row],[Numéro]],Tableau3Bandes[],4,0),"")</f>
        <v>1</v>
      </c>
      <c r="P878" s="1">
        <f>IFERROR(VLOOKUP(Tableau5[[#This Row],[Numéro]],Tableau3Bandes[],5,0),"")</f>
        <v>0.42799999999999999</v>
      </c>
      <c r="Q878" s="1">
        <f>IFERROR(VLOOKUP(Tableau5[[#This Row],[Numéro]],Tableau3Bandes[],6,0),"")</f>
        <v>0.36799999999999999</v>
      </c>
      <c r="R878" s="1">
        <f>IFERROR(VLOOKUP(Tableau5[[#This Row],[Numéro]],Tableau3Bandes[],7,0),"")</f>
        <v>2024</v>
      </c>
      <c r="S878" s="28" t="str">
        <f>IFERROR(VLOOKUP(Tableau5[[#This Row],[Numéro]],TableauClass2025[],3,0),"")</f>
        <v/>
      </c>
      <c r="T878" s="27" t="str">
        <f>IFERROR(VLOOKUP(Tableau5[[#This Row],[Numéro]],TableauCadre[],3,0),"")</f>
        <v/>
      </c>
      <c r="U878" s="1" t="str">
        <f>IFERROR(VLOOKUP(Tableau5[[#This Row],[Numéro]],TableauCadre[],4,0),"")</f>
        <v/>
      </c>
      <c r="V878" s="1" t="str">
        <f>IFERROR(VLOOKUP(Tableau5[[#This Row],[Numéro]],TableauCadre[],5,0),"")</f>
        <v/>
      </c>
      <c r="W878" s="1" t="str">
        <f>IFERROR(VLOOKUP(Tableau5[[#This Row],[Numéro]],TableauCadre[],6,0),"")</f>
        <v/>
      </c>
      <c r="X878" s="28" t="str">
        <f>IFERROR(VLOOKUP(Tableau5[[#This Row],[Numéro]],TableauCadre[],7,0),"")</f>
        <v/>
      </c>
    </row>
    <row r="879" spans="1:24" hidden="1" x14ac:dyDescent="0.25">
      <c r="A879" s="1" t="str">
        <f>IF(double!T876=0,"",double!T876)</f>
        <v>160855 S</v>
      </c>
      <c r="B879" s="1" t="str">
        <f>IF(Tableau5[[#This Row],[Numéro]]="","",double!U876)</f>
        <v>PANAIA NATHALIE</v>
      </c>
      <c r="C879" s="23" t="str">
        <f>double!V876</f>
        <v>01020 – B.C. 1947 SELESTAT</v>
      </c>
      <c r="D879" s="27" t="str">
        <f>IFERROR(VLOOKUP(Tableau5[[#This Row],[Numéro]],TableauLibre[],3,0),"")</f>
        <v>R4</v>
      </c>
      <c r="E879" s="1">
        <f>IFERROR(VLOOKUP(Tableau5[[#This Row],[Numéro]],TableauLibre[],4,0),"")</f>
        <v>1</v>
      </c>
      <c r="F879" s="1">
        <f>IFERROR(VLOOKUP(Tableau5[[#This Row],[Numéro]],TableauLibre[],5,0),"")</f>
        <v>0.76</v>
      </c>
      <c r="G879" s="1">
        <f>IFERROR(VLOOKUP(Tableau5[[#This Row],[Numéro]],TableauLibre[],6,0),"")</f>
        <v>0.61</v>
      </c>
      <c r="H879" s="28">
        <f>IFERROR(VLOOKUP(Tableau5[[#This Row],[Numéro]],TableauLibre[],7,0),"")</f>
        <v>2024</v>
      </c>
      <c r="I879" s="27" t="str">
        <f>IFERROR(VLOOKUP(Tableau5[[#This Row],[Numéro]],TableauBande[],3,0),"")</f>
        <v/>
      </c>
      <c r="J879" s="1" t="str">
        <f>IFERROR(VLOOKUP(Tableau5[[#This Row],[Numéro]],TableauBande[],4,0),"")</f>
        <v/>
      </c>
      <c r="K879" s="1" t="str">
        <f>IFERROR(VLOOKUP(Tableau5[[#This Row],[Numéro]],TableauBande[],5,0),"")</f>
        <v/>
      </c>
      <c r="L879" s="1" t="str">
        <f>IFERROR(VLOOKUP(Tableau5[[#This Row],[Numéro]],TableauBande[],6,0),"")</f>
        <v/>
      </c>
      <c r="M879" s="28" t="str">
        <f>IFERROR(VLOOKUP(Tableau5[[#This Row],[Numéro]],TableauBande[],7,0),"")</f>
        <v/>
      </c>
      <c r="N879" s="1" t="str">
        <f>IFERROR(VLOOKUP(Tableau5[[#This Row],[Numéro]],Tableau3Bandes[],3,0),"")</f>
        <v/>
      </c>
      <c r="O879" s="1" t="str">
        <f>IFERROR(VLOOKUP(Tableau5[[#This Row],[Numéro]],Tableau3Bandes[],4,0),"")</f>
        <v/>
      </c>
      <c r="P879" s="1" t="str">
        <f>IFERROR(VLOOKUP(Tableau5[[#This Row],[Numéro]],Tableau3Bandes[],5,0),"")</f>
        <v/>
      </c>
      <c r="Q879" s="1" t="str">
        <f>IFERROR(VLOOKUP(Tableau5[[#This Row],[Numéro]],Tableau3Bandes[],6,0),"")</f>
        <v/>
      </c>
      <c r="R879" s="1" t="str">
        <f>IFERROR(VLOOKUP(Tableau5[[#This Row],[Numéro]],Tableau3Bandes[],7,0),"")</f>
        <v/>
      </c>
      <c r="S879" s="28" t="str">
        <f>IFERROR(VLOOKUP(Tableau5[[#This Row],[Numéro]],TableauClass2025[],3,0),"")</f>
        <v/>
      </c>
      <c r="T879" s="27" t="str">
        <f>IFERROR(VLOOKUP(Tableau5[[#This Row],[Numéro]],TableauCadre[],3,0),"")</f>
        <v/>
      </c>
      <c r="U879" s="1" t="str">
        <f>IFERROR(VLOOKUP(Tableau5[[#This Row],[Numéro]],TableauCadre[],4,0),"")</f>
        <v/>
      </c>
      <c r="V879" s="1" t="str">
        <f>IFERROR(VLOOKUP(Tableau5[[#This Row],[Numéro]],TableauCadre[],5,0),"")</f>
        <v/>
      </c>
      <c r="W879" s="1" t="str">
        <f>IFERROR(VLOOKUP(Tableau5[[#This Row],[Numéro]],TableauCadre[],6,0),"")</f>
        <v/>
      </c>
      <c r="X879" s="28" t="str">
        <f>IFERROR(VLOOKUP(Tableau5[[#This Row],[Numéro]],TableauCadre[],7,0),"")</f>
        <v/>
      </c>
    </row>
    <row r="880" spans="1:24" x14ac:dyDescent="0.25">
      <c r="A880" s="1" t="str">
        <f>IF(double!T729=0,"",double!T729)</f>
        <v>116281 J</v>
      </c>
      <c r="B880" s="1" t="str">
        <f>IF(Tableau5[[#This Row],[Numéro]]="","",double!U729)</f>
        <v>MAILLAT EMMANUEL</v>
      </c>
      <c r="C880" s="23" t="str">
        <f>double!V729</f>
        <v>11067 – BILLARD CLUB FLORANGE</v>
      </c>
      <c r="D880" s="27" t="str">
        <f>IFERROR(VLOOKUP(Tableau5[[#This Row],[Numéro]],TableauLibre[],3,0),"")</f>
        <v>R3</v>
      </c>
      <c r="E880" s="1">
        <f>IFERROR(VLOOKUP(Tableau5[[#This Row],[Numéro]],TableauLibre[],4,0),"")</f>
        <v>1</v>
      </c>
      <c r="F880" s="1">
        <f>IFERROR(VLOOKUP(Tableau5[[#This Row],[Numéro]],TableauLibre[],5,0),"")</f>
        <v>1.52</v>
      </c>
      <c r="G880" s="1">
        <f>IFERROR(VLOOKUP(Tableau5[[#This Row],[Numéro]],TableauLibre[],6,0),"")</f>
        <v>1.21</v>
      </c>
      <c r="H880" s="28">
        <f>IFERROR(VLOOKUP(Tableau5[[#This Row],[Numéro]],TableauLibre[],7,0),"")</f>
        <v>2018</v>
      </c>
      <c r="I880" s="27" t="str">
        <f>IFERROR(VLOOKUP(Tableau5[[#This Row],[Numéro]],TableauBande[],3,0),"")</f>
        <v/>
      </c>
      <c r="J880" s="1" t="str">
        <f>IFERROR(VLOOKUP(Tableau5[[#This Row],[Numéro]],TableauBande[],4,0),"")</f>
        <v/>
      </c>
      <c r="K880" s="1" t="str">
        <f>IFERROR(VLOOKUP(Tableau5[[#This Row],[Numéro]],TableauBande[],5,0),"")</f>
        <v/>
      </c>
      <c r="L880" s="1" t="str">
        <f>IFERROR(VLOOKUP(Tableau5[[#This Row],[Numéro]],TableauBande[],6,0),"")</f>
        <v/>
      </c>
      <c r="M880" s="28" t="str">
        <f>IFERROR(VLOOKUP(Tableau5[[#This Row],[Numéro]],TableauBande[],7,0),"")</f>
        <v/>
      </c>
      <c r="N880" s="1" t="str">
        <f>IFERROR(VLOOKUP(Tableau5[[#This Row],[Numéro]],Tableau3Bandes[],3,0),"")</f>
        <v>R2</v>
      </c>
      <c r="O880" s="1">
        <f>IFERROR(VLOOKUP(Tableau5[[#This Row],[Numéro]],Tableau3Bandes[],4,0),"")</f>
        <v>1</v>
      </c>
      <c r="P880" s="1">
        <f>IFERROR(VLOOKUP(Tableau5[[#This Row],[Numéro]],Tableau3Bandes[],5,0),"")</f>
        <v>0.20499999999999999</v>
      </c>
      <c r="Q880" s="1">
        <f>IFERROR(VLOOKUP(Tableau5[[#This Row],[Numéro]],Tableau3Bandes[],6,0),"")</f>
        <v>0.17599999999999999</v>
      </c>
      <c r="R880" s="1">
        <f>IFERROR(VLOOKUP(Tableau5[[#This Row],[Numéro]],Tableau3Bandes[],7,0),"")</f>
        <v>2009</v>
      </c>
      <c r="S880" s="28" t="str">
        <f>IFERROR(VLOOKUP(Tableau5[[#This Row],[Numéro]],TableauClass2025[],3,0),"")</f>
        <v/>
      </c>
      <c r="T880" s="27" t="str">
        <f>IFERROR(VLOOKUP(Tableau5[[#This Row],[Numéro]],TableauCadre[],3,0),"")</f>
        <v/>
      </c>
      <c r="U880" s="1" t="str">
        <f>IFERROR(VLOOKUP(Tableau5[[#This Row],[Numéro]],TableauCadre[],4,0),"")</f>
        <v/>
      </c>
      <c r="V880" s="1" t="str">
        <f>IFERROR(VLOOKUP(Tableau5[[#This Row],[Numéro]],TableauCadre[],5,0),"")</f>
        <v/>
      </c>
      <c r="W880" s="1" t="str">
        <f>IFERROR(VLOOKUP(Tableau5[[#This Row],[Numéro]],TableauCadre[],6,0),"")</f>
        <v/>
      </c>
      <c r="X880" s="28" t="str">
        <f>IFERROR(VLOOKUP(Tableau5[[#This Row],[Numéro]],TableauCadre[],7,0),"")</f>
        <v/>
      </c>
    </row>
    <row r="881" spans="1:24" hidden="1" x14ac:dyDescent="0.25">
      <c r="A881" s="1" t="str">
        <f>IF(double!T878=0,"",double!T878)</f>
        <v>149064 B</v>
      </c>
      <c r="B881" s="1" t="str">
        <f>IF(Tableau5[[#This Row],[Numéro]]="","",double!U878)</f>
        <v>PAPARELLI CELINE</v>
      </c>
      <c r="C881" s="23" t="str">
        <f>double!V878</f>
        <v>11078 – BILLARD CLUB DE BRIEY</v>
      </c>
      <c r="D881" s="27" t="str">
        <f>IFERROR(VLOOKUP(Tableau5[[#This Row],[Numéro]],TableauLibre[],3,0),"")</f>
        <v>R4</v>
      </c>
      <c r="E881" s="1">
        <f>IFERROR(VLOOKUP(Tableau5[[#This Row],[Numéro]],TableauLibre[],4,0),"")</f>
        <v>1</v>
      </c>
      <c r="F881" s="1">
        <f>IFERROR(VLOOKUP(Tableau5[[#This Row],[Numéro]],TableauLibre[],5,0),"")</f>
        <v>0.17</v>
      </c>
      <c r="G881" s="1">
        <f>IFERROR(VLOOKUP(Tableau5[[#This Row],[Numéro]],TableauLibre[],6,0),"")</f>
        <v>0.13</v>
      </c>
      <c r="H881" s="28">
        <f>IFERROR(VLOOKUP(Tableau5[[#This Row],[Numéro]],TableauLibre[],7,0),"")</f>
        <v>2013</v>
      </c>
      <c r="I881" s="27" t="str">
        <f>IFERROR(VLOOKUP(Tableau5[[#This Row],[Numéro]],TableauBande[],3,0),"")</f>
        <v/>
      </c>
      <c r="J881" s="1" t="str">
        <f>IFERROR(VLOOKUP(Tableau5[[#This Row],[Numéro]],TableauBande[],4,0),"")</f>
        <v/>
      </c>
      <c r="K881" s="1" t="str">
        <f>IFERROR(VLOOKUP(Tableau5[[#This Row],[Numéro]],TableauBande[],5,0),"")</f>
        <v/>
      </c>
      <c r="L881" s="1" t="str">
        <f>IFERROR(VLOOKUP(Tableau5[[#This Row],[Numéro]],TableauBande[],6,0),"")</f>
        <v/>
      </c>
      <c r="M881" s="28" t="str">
        <f>IFERROR(VLOOKUP(Tableau5[[#This Row],[Numéro]],TableauBande[],7,0),"")</f>
        <v/>
      </c>
      <c r="N881" s="1" t="str">
        <f>IFERROR(VLOOKUP(Tableau5[[#This Row],[Numéro]],Tableau3Bandes[],3,0),"")</f>
        <v/>
      </c>
      <c r="O881" s="1" t="str">
        <f>IFERROR(VLOOKUP(Tableau5[[#This Row],[Numéro]],Tableau3Bandes[],4,0),"")</f>
        <v/>
      </c>
      <c r="P881" s="1" t="str">
        <f>IFERROR(VLOOKUP(Tableau5[[#This Row],[Numéro]],Tableau3Bandes[],5,0),"")</f>
        <v/>
      </c>
      <c r="Q881" s="1" t="str">
        <f>IFERROR(VLOOKUP(Tableau5[[#This Row],[Numéro]],Tableau3Bandes[],6,0),"")</f>
        <v/>
      </c>
      <c r="R881" s="1" t="str">
        <f>IFERROR(VLOOKUP(Tableau5[[#This Row],[Numéro]],Tableau3Bandes[],7,0),"")</f>
        <v/>
      </c>
      <c r="S881" s="28" t="str">
        <f>IFERROR(VLOOKUP(Tableau5[[#This Row],[Numéro]],TableauClass2025[],3,0),"")</f>
        <v/>
      </c>
      <c r="T881" s="27" t="str">
        <f>IFERROR(VLOOKUP(Tableau5[[#This Row],[Numéro]],TableauCadre[],3,0),"")</f>
        <v/>
      </c>
      <c r="U881" s="1" t="str">
        <f>IFERROR(VLOOKUP(Tableau5[[#This Row],[Numéro]],TableauCadre[],4,0),"")</f>
        <v/>
      </c>
      <c r="V881" s="1" t="str">
        <f>IFERROR(VLOOKUP(Tableau5[[#This Row],[Numéro]],TableauCadre[],5,0),"")</f>
        <v/>
      </c>
      <c r="W881" s="1" t="str">
        <f>IFERROR(VLOOKUP(Tableau5[[#This Row],[Numéro]],TableauCadre[],6,0),"")</f>
        <v/>
      </c>
      <c r="X881" s="28" t="str">
        <f>IFERROR(VLOOKUP(Tableau5[[#This Row],[Numéro]],TableauCadre[],7,0),"")</f>
        <v/>
      </c>
    </row>
    <row r="882" spans="1:24" hidden="1" x14ac:dyDescent="0.25">
      <c r="A882" s="1" t="str">
        <f>IF(double!T879=0,"",double!T879)</f>
        <v>015461 R</v>
      </c>
      <c r="B882" s="1" t="str">
        <f>IF(Tableau5[[#This Row],[Numéro]]="","",double!U879)</f>
        <v>PAPI PASCAL</v>
      </c>
      <c r="C882" s="23" t="str">
        <f>double!V879</f>
        <v>11034 – BILLARD CLUB EPINAL</v>
      </c>
      <c r="D882" s="27" t="str">
        <f>IFERROR(VLOOKUP(Tableau5[[#This Row],[Numéro]],TableauLibre[],3,0),"")</f>
        <v>N3</v>
      </c>
      <c r="E882" s="1">
        <f>IFERROR(VLOOKUP(Tableau5[[#This Row],[Numéro]],TableauLibre[],4,0),"")</f>
        <v>1</v>
      </c>
      <c r="F882" s="1">
        <f>IFERROR(VLOOKUP(Tableau5[[#This Row],[Numéro]],TableauLibre[],5,0),"")</f>
        <v>6.31</v>
      </c>
      <c r="G882" s="1">
        <f>IFERROR(VLOOKUP(Tableau5[[#This Row],[Numéro]],TableauLibre[],6,0),"")</f>
        <v>5.05</v>
      </c>
      <c r="H882" s="28">
        <f>IFERROR(VLOOKUP(Tableau5[[#This Row],[Numéro]],TableauLibre[],7,0),"")</f>
        <v>2025</v>
      </c>
      <c r="I882" s="27" t="str">
        <f>IFERROR(VLOOKUP(Tableau5[[#This Row],[Numéro]],TableauBande[],3,0),"")</f>
        <v>R1</v>
      </c>
      <c r="J882" s="1">
        <f>IFERROR(VLOOKUP(Tableau5[[#This Row],[Numéro]],TableauBande[],4,0),"")</f>
        <v>1</v>
      </c>
      <c r="K882" s="1">
        <f>IFERROR(VLOOKUP(Tableau5[[#This Row],[Numéro]],TableauBande[],5,0),"")</f>
        <v>1.75</v>
      </c>
      <c r="L882" s="1">
        <f>IFERROR(VLOOKUP(Tableau5[[#This Row],[Numéro]],TableauBande[],6,0),"")</f>
        <v>1.55</v>
      </c>
      <c r="M882" s="28">
        <f>IFERROR(VLOOKUP(Tableau5[[#This Row],[Numéro]],TableauBande[],7,0),"")</f>
        <v>2025</v>
      </c>
      <c r="N882" s="1" t="str">
        <f>IFERROR(VLOOKUP(Tableau5[[#This Row],[Numéro]],Tableau3Bandes[],3,0),"")</f>
        <v>N3</v>
      </c>
      <c r="O882" s="1">
        <f>IFERROR(VLOOKUP(Tableau5[[#This Row],[Numéro]],Tableau3Bandes[],4,0),"")</f>
        <v>1</v>
      </c>
      <c r="P882" s="1">
        <f>IFERROR(VLOOKUP(Tableau5[[#This Row],[Numéro]],Tableau3Bandes[],5,0),"")</f>
        <v>0.41899999999999998</v>
      </c>
      <c r="Q882" s="1">
        <f>IFERROR(VLOOKUP(Tableau5[[#This Row],[Numéro]],Tableau3Bandes[],6,0),"")</f>
        <v>0.36</v>
      </c>
      <c r="R882" s="1">
        <f>IFERROR(VLOOKUP(Tableau5[[#This Row],[Numéro]],Tableau3Bandes[],7,0),"")</f>
        <v>2013</v>
      </c>
      <c r="S882" s="28" t="str">
        <f>IFERROR(VLOOKUP(Tableau5[[#This Row],[Numéro]],TableauClass2025[],3,0),"")</f>
        <v/>
      </c>
      <c r="T882" s="27" t="str">
        <f>IFERROR(VLOOKUP(Tableau5[[#This Row],[Numéro]],TableauCadre[],3,0),"")</f>
        <v>N3</v>
      </c>
      <c r="U882" s="1">
        <f>IFERROR(VLOOKUP(Tableau5[[#This Row],[Numéro]],TableauCadre[],4,0),"")</f>
        <v>1</v>
      </c>
      <c r="V882" s="1">
        <f>IFERROR(VLOOKUP(Tableau5[[#This Row],[Numéro]],TableauCadre[],5,0),"")</f>
        <v>4.7</v>
      </c>
      <c r="W882" s="1">
        <f>IFERROR(VLOOKUP(Tableau5[[#This Row],[Numéro]],TableauCadre[],6,0),"")</f>
        <v>3.76</v>
      </c>
      <c r="X882" s="28">
        <f>IFERROR(VLOOKUP(Tableau5[[#This Row],[Numéro]],TableauCadre[],7,0),"")</f>
        <v>2025</v>
      </c>
    </row>
    <row r="883" spans="1:24" x14ac:dyDescent="0.25">
      <c r="A883" s="1" t="str">
        <f>IF(double!T1241=0,"",double!T1241)</f>
        <v>014830 K</v>
      </c>
      <c r="B883" s="1" t="str">
        <f>IF(Tableau5[[#This Row],[Numéro]]="","",double!U1241)</f>
        <v>MAINE DANIEL</v>
      </c>
      <c r="C883" s="23" t="str">
        <f>double!V1241</f>
        <v>11005 – E.S. HAGONDANGE</v>
      </c>
      <c r="D883" s="27" t="str">
        <f>IFERROR(VLOOKUP(Tableau5[[#This Row],[Numéro]],TableauLibre[],3,0),"")</f>
        <v/>
      </c>
      <c r="E883" s="1" t="str">
        <f>IFERROR(VLOOKUP(Tableau5[[#This Row],[Numéro]],TableauLibre[],4,0),"")</f>
        <v/>
      </c>
      <c r="F883" s="1" t="str">
        <f>IFERROR(VLOOKUP(Tableau5[[#This Row],[Numéro]],TableauLibre[],5,0),"")</f>
        <v/>
      </c>
      <c r="G883" s="1" t="str">
        <f>IFERROR(VLOOKUP(Tableau5[[#This Row],[Numéro]],TableauLibre[],6,0),"")</f>
        <v/>
      </c>
      <c r="H883" s="28" t="str">
        <f>IFERROR(VLOOKUP(Tableau5[[#This Row],[Numéro]],TableauLibre[],7,0),"")</f>
        <v/>
      </c>
      <c r="I883" s="27" t="str">
        <f>IFERROR(VLOOKUP(Tableau5[[#This Row],[Numéro]],TableauBande[],3,0),"")</f>
        <v xml:space="preserve">N2 </v>
      </c>
      <c r="J883" s="1">
        <f>IFERROR(VLOOKUP(Tableau5[[#This Row],[Numéro]],TableauBande[],4,0),"")</f>
        <v>1</v>
      </c>
      <c r="K883" s="1" t="str">
        <f>IFERROR(VLOOKUP(Tableau5[[#This Row],[Numéro]],TableauBande[],5,0),"")</f>
        <v>—</v>
      </c>
      <c r="L883" s="1">
        <f>IFERROR(VLOOKUP(Tableau5[[#This Row],[Numéro]],TableauBande[],6,0),"")</f>
        <v>2.58</v>
      </c>
      <c r="M883" s="28">
        <f>IFERROR(VLOOKUP(Tableau5[[#This Row],[Numéro]],TableauBande[],7,0),"")</f>
        <v>2015</v>
      </c>
      <c r="N883" s="1" t="str">
        <f>IFERROR(VLOOKUP(Tableau5[[#This Row],[Numéro]],Tableau3Bandes[],3,0),"")</f>
        <v>N1</v>
      </c>
      <c r="O883" s="1">
        <f>IFERROR(VLOOKUP(Tableau5[[#This Row],[Numéro]],Tableau3Bandes[],4,0),"")</f>
        <v>1</v>
      </c>
      <c r="P883" s="1" t="str">
        <f>IFERROR(VLOOKUP(Tableau5[[#This Row],[Numéro]],Tableau3Bandes[],5,0),"")</f>
        <v>—</v>
      </c>
      <c r="Q883" s="1">
        <f>IFERROR(VLOOKUP(Tableau5[[#This Row],[Numéro]],Tableau3Bandes[],6,0),"")</f>
        <v>0.70099999999999996</v>
      </c>
      <c r="R883" s="1">
        <f>IFERROR(VLOOKUP(Tableau5[[#This Row],[Numéro]],Tableau3Bandes[],7,0),"")</f>
        <v>2022</v>
      </c>
      <c r="S883" s="28" t="str">
        <f>IFERROR(VLOOKUP(Tableau5[[#This Row],[Numéro]],TableauClass2025[],3,0),"")</f>
        <v/>
      </c>
      <c r="T883" s="27" t="str">
        <f>IFERROR(VLOOKUP(Tableau5[[#This Row],[Numéro]],TableauCadre[],3,0),"")</f>
        <v/>
      </c>
      <c r="U883" s="1" t="str">
        <f>IFERROR(VLOOKUP(Tableau5[[#This Row],[Numéro]],TableauCadre[],4,0),"")</f>
        <v/>
      </c>
      <c r="V883" s="1" t="str">
        <f>IFERROR(VLOOKUP(Tableau5[[#This Row],[Numéro]],TableauCadre[],5,0),"")</f>
        <v/>
      </c>
      <c r="W883" s="1" t="str">
        <f>IFERROR(VLOOKUP(Tableau5[[#This Row],[Numéro]],TableauCadre[],6,0),"")</f>
        <v/>
      </c>
      <c r="X883" s="28" t="str">
        <f>IFERROR(VLOOKUP(Tableau5[[#This Row],[Numéro]],TableauCadre[],7,0),"")</f>
        <v/>
      </c>
    </row>
    <row r="884" spans="1:24" hidden="1" x14ac:dyDescent="0.25">
      <c r="A884" s="1" t="str">
        <f>IF(double!T881=0,"",double!T881)</f>
        <v>140547 R</v>
      </c>
      <c r="B884" s="1" t="str">
        <f>IF(Tableau5[[#This Row],[Numéro]]="","",double!U881)</f>
        <v>PARMENTIER FABIEN</v>
      </c>
      <c r="C884" s="23" t="str">
        <f>double!V881</f>
        <v>05001 – ACAD.CHARLEVILLE-MEZIERES</v>
      </c>
      <c r="D884" s="27" t="str">
        <f>IFERROR(VLOOKUP(Tableau5[[#This Row],[Numéro]],TableauLibre[],3,0),"")</f>
        <v>R4</v>
      </c>
      <c r="E884" s="1">
        <f>IFERROR(VLOOKUP(Tableau5[[#This Row],[Numéro]],TableauLibre[],4,0),"")</f>
        <v>1</v>
      </c>
      <c r="F884" s="1">
        <f>IFERROR(VLOOKUP(Tableau5[[#This Row],[Numéro]],TableauLibre[],5,0),"")</f>
        <v>0.71</v>
      </c>
      <c r="G884" s="1">
        <f>IFERROR(VLOOKUP(Tableau5[[#This Row],[Numéro]],TableauLibre[],6,0),"")</f>
        <v>0.56000000000000005</v>
      </c>
      <c r="H884" s="28">
        <f>IFERROR(VLOOKUP(Tableau5[[#This Row],[Numéro]],TableauLibre[],7,0),"")</f>
        <v>2010</v>
      </c>
      <c r="I884" s="27" t="str">
        <f>IFERROR(VLOOKUP(Tableau5[[#This Row],[Numéro]],TableauBande[],3,0),"")</f>
        <v/>
      </c>
      <c r="J884" s="1" t="str">
        <f>IFERROR(VLOOKUP(Tableau5[[#This Row],[Numéro]],TableauBande[],4,0),"")</f>
        <v/>
      </c>
      <c r="K884" s="1" t="str">
        <f>IFERROR(VLOOKUP(Tableau5[[#This Row],[Numéro]],TableauBande[],5,0),"")</f>
        <v/>
      </c>
      <c r="L884" s="1" t="str">
        <f>IFERROR(VLOOKUP(Tableau5[[#This Row],[Numéro]],TableauBande[],6,0),"")</f>
        <v/>
      </c>
      <c r="M884" s="28" t="str">
        <f>IFERROR(VLOOKUP(Tableau5[[#This Row],[Numéro]],TableauBande[],7,0),"")</f>
        <v/>
      </c>
      <c r="N884" s="1" t="str">
        <f>IFERROR(VLOOKUP(Tableau5[[#This Row],[Numéro]],Tableau3Bandes[],3,0),"")</f>
        <v/>
      </c>
      <c r="O884" s="1" t="str">
        <f>IFERROR(VLOOKUP(Tableau5[[#This Row],[Numéro]],Tableau3Bandes[],4,0),"")</f>
        <v/>
      </c>
      <c r="P884" s="1" t="str">
        <f>IFERROR(VLOOKUP(Tableau5[[#This Row],[Numéro]],Tableau3Bandes[],5,0),"")</f>
        <v/>
      </c>
      <c r="Q884" s="1" t="str">
        <f>IFERROR(VLOOKUP(Tableau5[[#This Row],[Numéro]],Tableau3Bandes[],6,0),"")</f>
        <v/>
      </c>
      <c r="R884" s="1" t="str">
        <f>IFERROR(VLOOKUP(Tableau5[[#This Row],[Numéro]],Tableau3Bandes[],7,0),"")</f>
        <v/>
      </c>
      <c r="S884" s="28" t="str">
        <f>IFERROR(VLOOKUP(Tableau5[[#This Row],[Numéro]],TableauClass2025[],3,0),"")</f>
        <v/>
      </c>
      <c r="T884" s="27" t="str">
        <f>IFERROR(VLOOKUP(Tableau5[[#This Row],[Numéro]],TableauCadre[],3,0),"")</f>
        <v/>
      </c>
      <c r="U884" s="1" t="str">
        <f>IFERROR(VLOOKUP(Tableau5[[#This Row],[Numéro]],TableauCadre[],4,0),"")</f>
        <v/>
      </c>
      <c r="V884" s="1" t="str">
        <f>IFERROR(VLOOKUP(Tableau5[[#This Row],[Numéro]],TableauCadre[],5,0),"")</f>
        <v/>
      </c>
      <c r="W884" s="1" t="str">
        <f>IFERROR(VLOOKUP(Tableau5[[#This Row],[Numéro]],TableauCadre[],6,0),"")</f>
        <v/>
      </c>
      <c r="X884" s="28" t="str">
        <f>IFERROR(VLOOKUP(Tableau5[[#This Row],[Numéro]],TableauCadre[],7,0),"")</f>
        <v/>
      </c>
    </row>
    <row r="885" spans="1:24" hidden="1" x14ac:dyDescent="0.25">
      <c r="A885" s="1" t="str">
        <f>IF(double!T882=0,"",double!T882)</f>
        <v>171472 H</v>
      </c>
      <c r="B885" s="1" t="str">
        <f>IF(Tableau5[[#This Row],[Numéro]]="","",double!U882)</f>
        <v>PATE FLORENT</v>
      </c>
      <c r="C885" s="23" t="str">
        <f>double!V882</f>
        <v>11029 – BILLARD CLUB MUSSIPONTAIN</v>
      </c>
      <c r="D885" s="27" t="str">
        <f>IFERROR(VLOOKUP(Tableau5[[#This Row],[Numéro]],TableauLibre[],3,0),"")</f>
        <v>R3</v>
      </c>
      <c r="E885" s="1">
        <f>IFERROR(VLOOKUP(Tableau5[[#This Row],[Numéro]],TableauLibre[],4,0),"")</f>
        <v>1</v>
      </c>
      <c r="F885" s="1">
        <f>IFERROR(VLOOKUP(Tableau5[[#This Row],[Numéro]],TableauLibre[],5,0),"")</f>
        <v>1.33</v>
      </c>
      <c r="G885" s="1">
        <f>IFERROR(VLOOKUP(Tableau5[[#This Row],[Numéro]],TableauLibre[],6,0),"")</f>
        <v>1.07</v>
      </c>
      <c r="H885" s="28">
        <f>IFERROR(VLOOKUP(Tableau5[[#This Row],[Numéro]],TableauLibre[],7,0),"")</f>
        <v>2024</v>
      </c>
      <c r="I885" s="27" t="str">
        <f>IFERROR(VLOOKUP(Tableau5[[#This Row],[Numéro]],TableauBande[],3,0),"")</f>
        <v>R2</v>
      </c>
      <c r="J885" s="1">
        <f>IFERROR(VLOOKUP(Tableau5[[#This Row],[Numéro]],TableauBande[],4,0),"")</f>
        <v>1</v>
      </c>
      <c r="K885" s="1">
        <f>IFERROR(VLOOKUP(Tableau5[[#This Row],[Numéro]],TableauBande[],5,0),"")</f>
        <v>0.67</v>
      </c>
      <c r="L885" s="1">
        <f>IFERROR(VLOOKUP(Tableau5[[#This Row],[Numéro]],TableauBande[],6,0),"")</f>
        <v>0.59</v>
      </c>
      <c r="M885" s="28">
        <f>IFERROR(VLOOKUP(Tableau5[[#This Row],[Numéro]],TableauBande[],7,0),"")</f>
        <v>2023</v>
      </c>
      <c r="N885" s="1" t="str">
        <f>IFERROR(VLOOKUP(Tableau5[[#This Row],[Numéro]],Tableau3Bandes[],3,0),"")</f>
        <v/>
      </c>
      <c r="O885" s="1" t="str">
        <f>IFERROR(VLOOKUP(Tableau5[[#This Row],[Numéro]],Tableau3Bandes[],4,0),"")</f>
        <v/>
      </c>
      <c r="P885" s="1" t="str">
        <f>IFERROR(VLOOKUP(Tableau5[[#This Row],[Numéro]],Tableau3Bandes[],5,0),"")</f>
        <v/>
      </c>
      <c r="Q885" s="1" t="str">
        <f>IFERROR(VLOOKUP(Tableau5[[#This Row],[Numéro]],Tableau3Bandes[],6,0),"")</f>
        <v/>
      </c>
      <c r="R885" s="1" t="str">
        <f>IFERROR(VLOOKUP(Tableau5[[#This Row],[Numéro]],Tableau3Bandes[],7,0),"")</f>
        <v/>
      </c>
      <c r="S885" s="28" t="str">
        <f>IFERROR(VLOOKUP(Tableau5[[#This Row],[Numéro]],TableauClass2025[],3,0),"")</f>
        <v/>
      </c>
      <c r="T885" s="27" t="str">
        <f>IFERROR(VLOOKUP(Tableau5[[#This Row],[Numéro]],TableauCadre[],3,0),"")</f>
        <v/>
      </c>
      <c r="U885" s="1" t="str">
        <f>IFERROR(VLOOKUP(Tableau5[[#This Row],[Numéro]],TableauCadre[],4,0),"")</f>
        <v/>
      </c>
      <c r="V885" s="1" t="str">
        <f>IFERROR(VLOOKUP(Tableau5[[#This Row],[Numéro]],TableauCadre[],5,0),"")</f>
        <v/>
      </c>
      <c r="W885" s="1" t="str">
        <f>IFERROR(VLOOKUP(Tableau5[[#This Row],[Numéro]],TableauCadre[],6,0),"")</f>
        <v/>
      </c>
      <c r="X885" s="28" t="str">
        <f>IFERROR(VLOOKUP(Tableau5[[#This Row],[Numéro]],TableauCadre[],7,0),"")</f>
        <v/>
      </c>
    </row>
    <row r="886" spans="1:24" hidden="1" x14ac:dyDescent="0.25">
      <c r="A886" s="1" t="str">
        <f>IF(double!T883=0,"",double!T883)</f>
        <v>015549 B</v>
      </c>
      <c r="B886" s="1" t="str">
        <f>IF(Tableau5[[#This Row],[Numéro]]="","",double!U883)</f>
        <v>PATE SEBASTIEN</v>
      </c>
      <c r="C886" s="23" t="str">
        <f>double!V883</f>
        <v>11063 – S.A.VERDUN SECTION BILLARD</v>
      </c>
      <c r="D886" s="27" t="str">
        <f>IFERROR(VLOOKUP(Tableau5[[#This Row],[Numéro]],TableauLibre[],3,0),"")</f>
        <v xml:space="preserve">R2 </v>
      </c>
      <c r="E886" s="1">
        <f>IFERROR(VLOOKUP(Tableau5[[#This Row],[Numéro]],TableauLibre[],4,0),"")</f>
        <v>1</v>
      </c>
      <c r="F886" s="1">
        <f>IFERROR(VLOOKUP(Tableau5[[#This Row],[Numéro]],TableauLibre[],5,0),"")</f>
        <v>2.4700000000000002</v>
      </c>
      <c r="G886" s="1">
        <f>IFERROR(VLOOKUP(Tableau5[[#This Row],[Numéro]],TableauLibre[],6,0),"")</f>
        <v>1.97</v>
      </c>
      <c r="H886" s="28">
        <f>IFERROR(VLOOKUP(Tableau5[[#This Row],[Numéro]],TableauLibre[],7,0),"")</f>
        <v>2025</v>
      </c>
      <c r="I886" s="27" t="str">
        <f>IFERROR(VLOOKUP(Tableau5[[#This Row],[Numéro]],TableauBande[],3,0),"")</f>
        <v>R2</v>
      </c>
      <c r="J886" s="1">
        <f>IFERROR(VLOOKUP(Tableau5[[#This Row],[Numéro]],TableauBande[],4,0),"")</f>
        <v>1</v>
      </c>
      <c r="K886" s="1">
        <f>IFERROR(VLOOKUP(Tableau5[[#This Row],[Numéro]],TableauBande[],5,0),"")</f>
        <v>0.94</v>
      </c>
      <c r="L886" s="1">
        <f>IFERROR(VLOOKUP(Tableau5[[#This Row],[Numéro]],TableauBande[],6,0),"")</f>
        <v>0.84</v>
      </c>
      <c r="M886" s="28">
        <f>IFERROR(VLOOKUP(Tableau5[[#This Row],[Numéro]],TableauBande[],7,0),"")</f>
        <v>2025</v>
      </c>
      <c r="N886" s="1" t="str">
        <f>IFERROR(VLOOKUP(Tableau5[[#This Row],[Numéro]],Tableau3Bandes[],3,0),"")</f>
        <v xml:space="preserve">R1 </v>
      </c>
      <c r="O886" s="1">
        <f>IFERROR(VLOOKUP(Tableau5[[#This Row],[Numéro]],Tableau3Bandes[],4,0),"")</f>
        <v>1</v>
      </c>
      <c r="P886" s="1">
        <f>IFERROR(VLOOKUP(Tableau5[[#This Row],[Numéro]],Tableau3Bandes[],5,0),"")</f>
        <v>0.34200000000000003</v>
      </c>
      <c r="Q886" s="1">
        <f>IFERROR(VLOOKUP(Tableau5[[#This Row],[Numéro]],Tableau3Bandes[],6,0),"")</f>
        <v>0.29399999999999998</v>
      </c>
      <c r="R886" s="1">
        <f>IFERROR(VLOOKUP(Tableau5[[#This Row],[Numéro]],Tableau3Bandes[],7,0),"")</f>
        <v>2025</v>
      </c>
      <c r="S886" s="28">
        <f>IFERROR(VLOOKUP(Tableau5[[#This Row],[Numéro]],TableauClass2025[],3,0),"")</f>
        <v>295</v>
      </c>
      <c r="T886" s="27" t="str">
        <f>IFERROR(VLOOKUP(Tableau5[[#This Row],[Numéro]],TableauCadre[],3,0),"")</f>
        <v>R1</v>
      </c>
      <c r="U886" s="1">
        <f>IFERROR(VLOOKUP(Tableau5[[#This Row],[Numéro]],TableauCadre[],4,0),"")</f>
        <v>1</v>
      </c>
      <c r="V886" s="1">
        <f>IFERROR(VLOOKUP(Tableau5[[#This Row],[Numéro]],TableauCadre[],5,0),"")</f>
        <v>1.46</v>
      </c>
      <c r="W886" s="1">
        <f>IFERROR(VLOOKUP(Tableau5[[#This Row],[Numéro]],TableauCadre[],6,0),"")</f>
        <v>1.17</v>
      </c>
      <c r="X886" s="28">
        <f>IFERROR(VLOOKUP(Tableau5[[#This Row],[Numéro]],TableauCadre[],7,0),"")</f>
        <v>2022</v>
      </c>
    </row>
    <row r="887" spans="1:24" hidden="1" x14ac:dyDescent="0.25">
      <c r="A887" s="1" t="str">
        <f>IF(double!T884=0,"",double!T884)</f>
        <v>150132 M</v>
      </c>
      <c r="B887" s="1" t="str">
        <f>IF(Tableau5[[#This Row],[Numéro]]="","",double!U884)</f>
        <v>PATIS JACQUES</v>
      </c>
      <c r="C887" s="23" t="str">
        <f>double!V884</f>
        <v>05043 – ACAD. TAPIS VERT DE REIMS</v>
      </c>
      <c r="D887" s="27" t="str">
        <f>IFERROR(VLOOKUP(Tableau5[[#This Row],[Numéro]],TableauLibre[],3,0),"")</f>
        <v>R4</v>
      </c>
      <c r="E887" s="1">
        <f>IFERROR(VLOOKUP(Tableau5[[#This Row],[Numéro]],TableauLibre[],4,0),"")</f>
        <v>1</v>
      </c>
      <c r="F887" s="1">
        <f>IFERROR(VLOOKUP(Tableau5[[#This Row],[Numéro]],TableauLibre[],5,0),"")</f>
        <v>1.0900000000000001</v>
      </c>
      <c r="G887" s="1">
        <f>IFERROR(VLOOKUP(Tableau5[[#This Row],[Numéro]],TableauLibre[],6,0),"")</f>
        <v>0.87</v>
      </c>
      <c r="H887" s="28">
        <f>IFERROR(VLOOKUP(Tableau5[[#This Row],[Numéro]],TableauLibre[],7,0),"")</f>
        <v>2025</v>
      </c>
      <c r="I887" s="27" t="str">
        <f>IFERROR(VLOOKUP(Tableau5[[#This Row],[Numéro]],TableauBande[],3,0),"")</f>
        <v>R2</v>
      </c>
      <c r="J887" s="1">
        <f>IFERROR(VLOOKUP(Tableau5[[#This Row],[Numéro]],TableauBande[],4,0),"")</f>
        <v>1</v>
      </c>
      <c r="K887" s="1">
        <f>IFERROR(VLOOKUP(Tableau5[[#This Row],[Numéro]],TableauBande[],5,0),"")</f>
        <v>0.57999999999999996</v>
      </c>
      <c r="L887" s="1">
        <f>IFERROR(VLOOKUP(Tableau5[[#This Row],[Numéro]],TableauBande[],6,0),"")</f>
        <v>0.52</v>
      </c>
      <c r="M887" s="28">
        <f>IFERROR(VLOOKUP(Tableau5[[#This Row],[Numéro]],TableauBande[],7,0),"")</f>
        <v>2024</v>
      </c>
      <c r="N887" s="1" t="str">
        <f>IFERROR(VLOOKUP(Tableau5[[#This Row],[Numéro]],Tableau3Bandes[],3,0),"")</f>
        <v/>
      </c>
      <c r="O887" s="1" t="str">
        <f>IFERROR(VLOOKUP(Tableau5[[#This Row],[Numéro]],Tableau3Bandes[],4,0),"")</f>
        <v/>
      </c>
      <c r="P887" s="1" t="str">
        <f>IFERROR(VLOOKUP(Tableau5[[#This Row],[Numéro]],Tableau3Bandes[],5,0),"")</f>
        <v/>
      </c>
      <c r="Q887" s="1" t="str">
        <f>IFERROR(VLOOKUP(Tableau5[[#This Row],[Numéro]],Tableau3Bandes[],6,0),"")</f>
        <v/>
      </c>
      <c r="R887" s="1" t="str">
        <f>IFERROR(VLOOKUP(Tableau5[[#This Row],[Numéro]],Tableau3Bandes[],7,0),"")</f>
        <v/>
      </c>
      <c r="S887" s="28" t="str">
        <f>IFERROR(VLOOKUP(Tableau5[[#This Row],[Numéro]],TableauClass2025[],3,0),"")</f>
        <v/>
      </c>
      <c r="T887" s="27" t="str">
        <f>IFERROR(VLOOKUP(Tableau5[[#This Row],[Numéro]],TableauCadre[],3,0),"")</f>
        <v/>
      </c>
      <c r="U887" s="1" t="str">
        <f>IFERROR(VLOOKUP(Tableau5[[#This Row],[Numéro]],TableauCadre[],4,0),"")</f>
        <v/>
      </c>
      <c r="V887" s="1" t="str">
        <f>IFERROR(VLOOKUP(Tableau5[[#This Row],[Numéro]],TableauCadre[],5,0),"")</f>
        <v/>
      </c>
      <c r="W887" s="1" t="str">
        <f>IFERROR(VLOOKUP(Tableau5[[#This Row],[Numéro]],TableauCadre[],6,0),"")</f>
        <v/>
      </c>
      <c r="X887" s="28" t="str">
        <f>IFERROR(VLOOKUP(Tableau5[[#This Row],[Numéro]],TableauCadre[],7,0),"")</f>
        <v/>
      </c>
    </row>
    <row r="888" spans="1:24" hidden="1" x14ac:dyDescent="0.25">
      <c r="A888" s="1" t="str">
        <f>IF(double!T885=0,"",double!T885)</f>
        <v>110636 G</v>
      </c>
      <c r="B888" s="1" t="str">
        <f>IF(Tableau5[[#This Row],[Numéro]]="","",double!U885)</f>
        <v>PAU MARIANO</v>
      </c>
      <c r="C888" s="23" t="str">
        <f>double!V885</f>
        <v>957 – Licenciés indépendants 57</v>
      </c>
      <c r="D888" s="27" t="str">
        <f>IFERROR(VLOOKUP(Tableau5[[#This Row],[Numéro]],TableauLibre[],3,0),"")</f>
        <v>R1</v>
      </c>
      <c r="E888" s="1">
        <f>IFERROR(VLOOKUP(Tableau5[[#This Row],[Numéro]],TableauLibre[],4,0),"")</f>
        <v>1</v>
      </c>
      <c r="F888" s="1">
        <f>IFERROR(VLOOKUP(Tableau5[[#This Row],[Numéro]],TableauLibre[],5,0),"")</f>
        <v>4.67</v>
      </c>
      <c r="G888" s="1">
        <f>IFERROR(VLOOKUP(Tableau5[[#This Row],[Numéro]],TableauLibre[],6,0),"")</f>
        <v>3.73</v>
      </c>
      <c r="H888" s="28">
        <f>IFERROR(VLOOKUP(Tableau5[[#This Row],[Numéro]],TableauLibre[],7,0),"")</f>
        <v>2009</v>
      </c>
      <c r="I888" s="27" t="str">
        <f>IFERROR(VLOOKUP(Tableau5[[#This Row],[Numéro]],TableauBande[],3,0),"")</f>
        <v/>
      </c>
      <c r="J888" s="1" t="str">
        <f>IFERROR(VLOOKUP(Tableau5[[#This Row],[Numéro]],TableauBande[],4,0),"")</f>
        <v/>
      </c>
      <c r="K888" s="1" t="str">
        <f>IFERROR(VLOOKUP(Tableau5[[#This Row],[Numéro]],TableauBande[],5,0),"")</f>
        <v/>
      </c>
      <c r="L888" s="1" t="str">
        <f>IFERROR(VLOOKUP(Tableau5[[#This Row],[Numéro]],TableauBande[],6,0),"")</f>
        <v/>
      </c>
      <c r="M888" s="28" t="str">
        <f>IFERROR(VLOOKUP(Tableau5[[#This Row],[Numéro]],TableauBande[],7,0),"")</f>
        <v/>
      </c>
      <c r="N888" s="1" t="str">
        <f>IFERROR(VLOOKUP(Tableau5[[#This Row],[Numéro]],Tableau3Bandes[],3,0),"")</f>
        <v/>
      </c>
      <c r="O888" s="1" t="str">
        <f>IFERROR(VLOOKUP(Tableau5[[#This Row],[Numéro]],Tableau3Bandes[],4,0),"")</f>
        <v/>
      </c>
      <c r="P888" s="1" t="str">
        <f>IFERROR(VLOOKUP(Tableau5[[#This Row],[Numéro]],Tableau3Bandes[],5,0),"")</f>
        <v/>
      </c>
      <c r="Q888" s="1" t="str">
        <f>IFERROR(VLOOKUP(Tableau5[[#This Row],[Numéro]],Tableau3Bandes[],6,0),"")</f>
        <v/>
      </c>
      <c r="R888" s="1" t="str">
        <f>IFERROR(VLOOKUP(Tableau5[[#This Row],[Numéro]],Tableau3Bandes[],7,0),"")</f>
        <v/>
      </c>
      <c r="S888" s="28" t="str">
        <f>IFERROR(VLOOKUP(Tableau5[[#This Row],[Numéro]],TableauClass2025[],3,0),"")</f>
        <v/>
      </c>
      <c r="T888" s="27" t="str">
        <f>IFERROR(VLOOKUP(Tableau5[[#This Row],[Numéro]],TableauCadre[],3,0),"")</f>
        <v/>
      </c>
      <c r="U888" s="1" t="str">
        <f>IFERROR(VLOOKUP(Tableau5[[#This Row],[Numéro]],TableauCadre[],4,0),"")</f>
        <v/>
      </c>
      <c r="V888" s="1" t="str">
        <f>IFERROR(VLOOKUP(Tableau5[[#This Row],[Numéro]],TableauCadre[],5,0),"")</f>
        <v/>
      </c>
      <c r="W888" s="1" t="str">
        <f>IFERROR(VLOOKUP(Tableau5[[#This Row],[Numéro]],TableauCadre[],6,0),"")</f>
        <v/>
      </c>
      <c r="X888" s="28" t="str">
        <f>IFERROR(VLOOKUP(Tableau5[[#This Row],[Numéro]],TableauCadre[],7,0),"")</f>
        <v/>
      </c>
    </row>
    <row r="889" spans="1:24" hidden="1" x14ac:dyDescent="0.25">
      <c r="A889" s="1" t="str">
        <f>IF(double!T886=0,"",double!T886)</f>
        <v>166866 B</v>
      </c>
      <c r="B889" s="1" t="str">
        <f>IF(Tableau5[[#This Row],[Numéro]]="","",double!U886)</f>
        <v>PAUL MICHEL</v>
      </c>
      <c r="C889" s="23" t="str">
        <f>double!V886</f>
        <v>11022 – ACADEMIE DE BILLARD SAINT-MAX / NANCY</v>
      </c>
      <c r="D889" s="27" t="str">
        <f>IFERROR(VLOOKUP(Tableau5[[#This Row],[Numéro]],TableauLibre[],3,0),"")</f>
        <v xml:space="preserve">R3 </v>
      </c>
      <c r="E889" s="1">
        <f>IFERROR(VLOOKUP(Tableau5[[#This Row],[Numéro]],TableauLibre[],4,0),"")</f>
        <v>1</v>
      </c>
      <c r="F889" s="1">
        <f>IFERROR(VLOOKUP(Tableau5[[#This Row],[Numéro]],TableauLibre[],5,0),"")</f>
        <v>2.1800000000000002</v>
      </c>
      <c r="G889" s="1">
        <f>IFERROR(VLOOKUP(Tableau5[[#This Row],[Numéro]],TableauLibre[],6,0),"")</f>
        <v>1.75</v>
      </c>
      <c r="H889" s="28">
        <f>IFERROR(VLOOKUP(Tableau5[[#This Row],[Numéro]],TableauLibre[],7,0),"")</f>
        <v>2025</v>
      </c>
      <c r="I889" s="27" t="str">
        <f>IFERROR(VLOOKUP(Tableau5[[#This Row],[Numéro]],TableauBande[],3,0),"")</f>
        <v xml:space="preserve">R2 </v>
      </c>
      <c r="J889" s="1">
        <f>IFERROR(VLOOKUP(Tableau5[[#This Row],[Numéro]],TableauBande[],4,0),"")</f>
        <v>1</v>
      </c>
      <c r="K889" s="1">
        <f>IFERROR(VLOOKUP(Tableau5[[#This Row],[Numéro]],TableauBande[],5,0),"")</f>
        <v>1.04</v>
      </c>
      <c r="L889" s="1">
        <f>IFERROR(VLOOKUP(Tableau5[[#This Row],[Numéro]],TableauBande[],6,0),"")</f>
        <v>0.93</v>
      </c>
      <c r="M889" s="28">
        <f>IFERROR(VLOOKUP(Tableau5[[#This Row],[Numéro]],TableauBande[],7,0),"")</f>
        <v>2024</v>
      </c>
      <c r="N889" s="1" t="str">
        <f>IFERROR(VLOOKUP(Tableau5[[#This Row],[Numéro]],Tableau3Bandes[],3,0),"")</f>
        <v>R1</v>
      </c>
      <c r="O889" s="1">
        <f>IFERROR(VLOOKUP(Tableau5[[#This Row],[Numéro]],Tableau3Bandes[],4,0),"")</f>
        <v>1</v>
      </c>
      <c r="P889" s="1">
        <f>IFERROR(VLOOKUP(Tableau5[[#This Row],[Numéro]],Tableau3Bandes[],5,0),"")</f>
        <v>0.28999999999999998</v>
      </c>
      <c r="Q889" s="1">
        <f>IFERROR(VLOOKUP(Tableau5[[#This Row],[Numéro]],Tableau3Bandes[],6,0),"")</f>
        <v>0.25</v>
      </c>
      <c r="R889" s="1">
        <f>IFERROR(VLOOKUP(Tableau5[[#This Row],[Numéro]],Tableau3Bandes[],7,0),"")</f>
        <v>2024</v>
      </c>
      <c r="S889" s="28">
        <f>IFERROR(VLOOKUP(Tableau5[[#This Row],[Numéro]],TableauClass2025[],3,0),"")</f>
        <v>238</v>
      </c>
      <c r="T889" s="27" t="str">
        <f>IFERROR(VLOOKUP(Tableau5[[#This Row],[Numéro]],TableauCadre[],3,0),"")</f>
        <v>R1</v>
      </c>
      <c r="U889" s="1">
        <f>IFERROR(VLOOKUP(Tableau5[[#This Row],[Numéro]],TableauCadre[],4,0),"")</f>
        <v>1</v>
      </c>
      <c r="V889" s="1">
        <f>IFERROR(VLOOKUP(Tableau5[[#This Row],[Numéro]],TableauCadre[],5,0),"")</f>
        <v>2.0499999999999998</v>
      </c>
      <c r="W889" s="1">
        <f>IFERROR(VLOOKUP(Tableau5[[#This Row],[Numéro]],TableauCadre[],6,0),"")</f>
        <v>1.64</v>
      </c>
      <c r="X889" s="28">
        <f>IFERROR(VLOOKUP(Tableau5[[#This Row],[Numéro]],TableauCadre[],7,0),"")</f>
        <v>2025</v>
      </c>
    </row>
    <row r="890" spans="1:24" hidden="1" x14ac:dyDescent="0.25">
      <c r="A890" s="1" t="str">
        <f>IF(double!T887=0,"",double!T887)</f>
        <v>142910 O</v>
      </c>
      <c r="B890" s="1" t="str">
        <f>IF(Tableau5[[#This Row],[Numéro]]="","",double!U887)</f>
        <v>PAVIS HUGO</v>
      </c>
      <c r="C890" s="23" t="str">
        <f>double!V887</f>
        <v>11078 – BILLARD CLUB DE BRIEY</v>
      </c>
      <c r="D890" s="27" t="str">
        <f>IFERROR(VLOOKUP(Tableau5[[#This Row],[Numéro]],TableauLibre[],3,0),"")</f>
        <v>R4</v>
      </c>
      <c r="E890" s="1">
        <f>IFERROR(VLOOKUP(Tableau5[[#This Row],[Numéro]],TableauLibre[],4,0),"")</f>
        <v>1</v>
      </c>
      <c r="F890" s="1">
        <f>IFERROR(VLOOKUP(Tableau5[[#This Row],[Numéro]],TableauLibre[],5,0),"")</f>
        <v>0.93</v>
      </c>
      <c r="G890" s="1">
        <f>IFERROR(VLOOKUP(Tableau5[[#This Row],[Numéro]],TableauLibre[],6,0),"")</f>
        <v>0.74</v>
      </c>
      <c r="H890" s="28">
        <f>IFERROR(VLOOKUP(Tableau5[[#This Row],[Numéro]],TableauLibre[],7,0),"")</f>
        <v>2014</v>
      </c>
      <c r="I890" s="27" t="str">
        <f>IFERROR(VLOOKUP(Tableau5[[#This Row],[Numéro]],TableauBande[],3,0),"")</f>
        <v/>
      </c>
      <c r="J890" s="1" t="str">
        <f>IFERROR(VLOOKUP(Tableau5[[#This Row],[Numéro]],TableauBande[],4,0),"")</f>
        <v/>
      </c>
      <c r="K890" s="1" t="str">
        <f>IFERROR(VLOOKUP(Tableau5[[#This Row],[Numéro]],TableauBande[],5,0),"")</f>
        <v/>
      </c>
      <c r="L890" s="1" t="str">
        <f>IFERROR(VLOOKUP(Tableau5[[#This Row],[Numéro]],TableauBande[],6,0),"")</f>
        <v/>
      </c>
      <c r="M890" s="28" t="str">
        <f>IFERROR(VLOOKUP(Tableau5[[#This Row],[Numéro]],TableauBande[],7,0),"")</f>
        <v/>
      </c>
      <c r="N890" s="1" t="str">
        <f>IFERROR(VLOOKUP(Tableau5[[#This Row],[Numéro]],Tableau3Bandes[],3,0),"")</f>
        <v/>
      </c>
      <c r="O890" s="1" t="str">
        <f>IFERROR(VLOOKUP(Tableau5[[#This Row],[Numéro]],Tableau3Bandes[],4,0),"")</f>
        <v/>
      </c>
      <c r="P890" s="1" t="str">
        <f>IFERROR(VLOOKUP(Tableau5[[#This Row],[Numéro]],Tableau3Bandes[],5,0),"")</f>
        <v/>
      </c>
      <c r="Q890" s="1" t="str">
        <f>IFERROR(VLOOKUP(Tableau5[[#This Row],[Numéro]],Tableau3Bandes[],6,0),"")</f>
        <v/>
      </c>
      <c r="R890" s="1" t="str">
        <f>IFERROR(VLOOKUP(Tableau5[[#This Row],[Numéro]],Tableau3Bandes[],7,0),"")</f>
        <v/>
      </c>
      <c r="S890" s="28" t="str">
        <f>IFERROR(VLOOKUP(Tableau5[[#This Row],[Numéro]],TableauClass2025[],3,0),"")</f>
        <v/>
      </c>
      <c r="T890" s="27" t="str">
        <f>IFERROR(VLOOKUP(Tableau5[[#This Row],[Numéro]],TableauCadre[],3,0),"")</f>
        <v/>
      </c>
      <c r="U890" s="1" t="str">
        <f>IFERROR(VLOOKUP(Tableau5[[#This Row],[Numéro]],TableauCadre[],4,0),"")</f>
        <v/>
      </c>
      <c r="V890" s="1" t="str">
        <f>IFERROR(VLOOKUP(Tableau5[[#This Row],[Numéro]],TableauCadre[],5,0),"")</f>
        <v/>
      </c>
      <c r="W890" s="1" t="str">
        <f>IFERROR(VLOOKUP(Tableau5[[#This Row],[Numéro]],TableauCadre[],6,0),"")</f>
        <v/>
      </c>
      <c r="X890" s="28" t="str">
        <f>IFERROR(VLOOKUP(Tableau5[[#This Row],[Numéro]],TableauCadre[],7,0),"")</f>
        <v/>
      </c>
    </row>
    <row r="891" spans="1:24" hidden="1" x14ac:dyDescent="0.25">
      <c r="A891" s="1" t="str">
        <f>IF(double!T888=0,"",double!T888)</f>
        <v>151042 B</v>
      </c>
      <c r="B891" s="1" t="str">
        <f>IF(Tableau5[[#This Row],[Numéro]]="","",double!U888)</f>
        <v>PAVY ANTONIN</v>
      </c>
      <c r="C891" s="23" t="str">
        <f>double!V888</f>
        <v>05041 – BILLARD CLUB DE GRAUVES</v>
      </c>
      <c r="D891" s="27" t="str">
        <f>IFERROR(VLOOKUP(Tableau5[[#This Row],[Numéro]],TableauLibre[],3,0),"")</f>
        <v>R4</v>
      </c>
      <c r="E891" s="1">
        <f>IFERROR(VLOOKUP(Tableau5[[#This Row],[Numéro]],TableauLibre[],4,0),"")</f>
        <v>1</v>
      </c>
      <c r="F891" s="1">
        <f>IFERROR(VLOOKUP(Tableau5[[#This Row],[Numéro]],TableauLibre[],5,0),"")</f>
        <v>0.97</v>
      </c>
      <c r="G891" s="1">
        <f>IFERROR(VLOOKUP(Tableau5[[#This Row],[Numéro]],TableauLibre[],6,0),"")</f>
        <v>0.77</v>
      </c>
      <c r="H891" s="28">
        <f>IFERROR(VLOOKUP(Tableau5[[#This Row],[Numéro]],TableauLibre[],7,0),"")</f>
        <v>2019</v>
      </c>
      <c r="I891" s="27" t="str">
        <f>IFERROR(VLOOKUP(Tableau5[[#This Row],[Numéro]],TableauBande[],3,0),"")</f>
        <v>R2</v>
      </c>
      <c r="J891" s="1">
        <f>IFERROR(VLOOKUP(Tableau5[[#This Row],[Numéro]],TableauBande[],4,0),"")</f>
        <v>1</v>
      </c>
      <c r="K891" s="1">
        <f>IFERROR(VLOOKUP(Tableau5[[#This Row],[Numéro]],TableauBande[],5,0),"")</f>
        <v>0.56000000000000005</v>
      </c>
      <c r="L891" s="1">
        <f>IFERROR(VLOOKUP(Tableau5[[#This Row],[Numéro]],TableauBande[],6,0),"")</f>
        <v>0.5</v>
      </c>
      <c r="M891" s="28">
        <f>IFERROR(VLOOKUP(Tableau5[[#This Row],[Numéro]],TableauBande[],7,0),"")</f>
        <v>2019</v>
      </c>
      <c r="N891" s="1" t="str">
        <f>IFERROR(VLOOKUP(Tableau5[[#This Row],[Numéro]],Tableau3Bandes[],3,0),"")</f>
        <v/>
      </c>
      <c r="O891" s="1" t="str">
        <f>IFERROR(VLOOKUP(Tableau5[[#This Row],[Numéro]],Tableau3Bandes[],4,0),"")</f>
        <v/>
      </c>
      <c r="P891" s="1" t="str">
        <f>IFERROR(VLOOKUP(Tableau5[[#This Row],[Numéro]],Tableau3Bandes[],5,0),"")</f>
        <v/>
      </c>
      <c r="Q891" s="1" t="str">
        <f>IFERROR(VLOOKUP(Tableau5[[#This Row],[Numéro]],Tableau3Bandes[],6,0),"")</f>
        <v/>
      </c>
      <c r="R891" s="1" t="str">
        <f>IFERROR(VLOOKUP(Tableau5[[#This Row],[Numéro]],Tableau3Bandes[],7,0),"")</f>
        <v/>
      </c>
      <c r="S891" s="28" t="str">
        <f>IFERROR(VLOOKUP(Tableau5[[#This Row],[Numéro]],TableauClass2025[],3,0),"")</f>
        <v/>
      </c>
      <c r="T891" s="27" t="str">
        <f>IFERROR(VLOOKUP(Tableau5[[#This Row],[Numéro]],TableauCadre[],3,0),"")</f>
        <v/>
      </c>
      <c r="U891" s="1" t="str">
        <f>IFERROR(VLOOKUP(Tableau5[[#This Row],[Numéro]],TableauCadre[],4,0),"")</f>
        <v/>
      </c>
      <c r="V891" s="1" t="str">
        <f>IFERROR(VLOOKUP(Tableau5[[#This Row],[Numéro]],TableauCadre[],5,0),"")</f>
        <v/>
      </c>
      <c r="W891" s="1" t="str">
        <f>IFERROR(VLOOKUP(Tableau5[[#This Row],[Numéro]],TableauCadre[],6,0),"")</f>
        <v/>
      </c>
      <c r="X891" s="28" t="str">
        <f>IFERROR(VLOOKUP(Tableau5[[#This Row],[Numéro]],TableauCadre[],7,0),"")</f>
        <v/>
      </c>
    </row>
    <row r="892" spans="1:24" hidden="1" x14ac:dyDescent="0.25">
      <c r="A892" s="1" t="str">
        <f>IF(double!T889=0,"",double!T889)</f>
        <v>174048 H</v>
      </c>
      <c r="B892" s="1" t="str">
        <f>IF(Tableau5[[#This Row],[Numéro]]="","",double!U889)</f>
        <v>PELISSIER MAYA</v>
      </c>
      <c r="C892" s="23" t="str">
        <f>double!V889</f>
        <v>11078 – BILLARD CLUB DE BRIEY</v>
      </c>
      <c r="D892" s="27" t="str">
        <f>IFERROR(VLOOKUP(Tableau5[[#This Row],[Numéro]],TableauLibre[],3,0),"")</f>
        <v>R4</v>
      </c>
      <c r="E892" s="1">
        <f>IFERROR(VLOOKUP(Tableau5[[#This Row],[Numéro]],TableauLibre[],4,0),"")</f>
        <v>1</v>
      </c>
      <c r="F892" s="1">
        <f>IFERROR(VLOOKUP(Tableau5[[#This Row],[Numéro]],TableauLibre[],5,0),"")</f>
        <v>0.64</v>
      </c>
      <c r="G892" s="1">
        <f>IFERROR(VLOOKUP(Tableau5[[#This Row],[Numéro]],TableauLibre[],6,0),"")</f>
        <v>0.51</v>
      </c>
      <c r="H892" s="28">
        <f>IFERROR(VLOOKUP(Tableau5[[#This Row],[Numéro]],TableauLibre[],7,0),"")</f>
        <v>2025</v>
      </c>
      <c r="I892" s="27" t="str">
        <f>IFERROR(VLOOKUP(Tableau5[[#This Row],[Numéro]],TableauBande[],3,0),"")</f>
        <v/>
      </c>
      <c r="J892" s="1" t="str">
        <f>IFERROR(VLOOKUP(Tableau5[[#This Row],[Numéro]],TableauBande[],4,0),"")</f>
        <v/>
      </c>
      <c r="K892" s="1" t="str">
        <f>IFERROR(VLOOKUP(Tableau5[[#This Row],[Numéro]],TableauBande[],5,0),"")</f>
        <v/>
      </c>
      <c r="L892" s="1" t="str">
        <f>IFERROR(VLOOKUP(Tableau5[[#This Row],[Numéro]],TableauBande[],6,0),"")</f>
        <v/>
      </c>
      <c r="M892" s="28" t="str">
        <f>IFERROR(VLOOKUP(Tableau5[[#This Row],[Numéro]],TableauBande[],7,0),"")</f>
        <v/>
      </c>
      <c r="N892" s="1" t="str">
        <f>IFERROR(VLOOKUP(Tableau5[[#This Row],[Numéro]],Tableau3Bandes[],3,0),"")</f>
        <v/>
      </c>
      <c r="O892" s="1" t="str">
        <f>IFERROR(VLOOKUP(Tableau5[[#This Row],[Numéro]],Tableau3Bandes[],4,0),"")</f>
        <v/>
      </c>
      <c r="P892" s="1" t="str">
        <f>IFERROR(VLOOKUP(Tableau5[[#This Row],[Numéro]],Tableau3Bandes[],5,0),"")</f>
        <v/>
      </c>
      <c r="Q892" s="1" t="str">
        <f>IFERROR(VLOOKUP(Tableau5[[#This Row],[Numéro]],Tableau3Bandes[],6,0),"")</f>
        <v/>
      </c>
      <c r="R892" s="1" t="str">
        <f>IFERROR(VLOOKUP(Tableau5[[#This Row],[Numéro]],Tableau3Bandes[],7,0),"")</f>
        <v/>
      </c>
      <c r="S892" s="28" t="str">
        <f>IFERROR(VLOOKUP(Tableau5[[#This Row],[Numéro]],TableauClass2025[],3,0),"")</f>
        <v/>
      </c>
      <c r="T892" s="27" t="str">
        <f>IFERROR(VLOOKUP(Tableau5[[#This Row],[Numéro]],TableauCadre[],3,0),"")</f>
        <v/>
      </c>
      <c r="U892" s="1" t="str">
        <f>IFERROR(VLOOKUP(Tableau5[[#This Row],[Numéro]],TableauCadre[],4,0),"")</f>
        <v/>
      </c>
      <c r="V892" s="1" t="str">
        <f>IFERROR(VLOOKUP(Tableau5[[#This Row],[Numéro]],TableauCadre[],5,0),"")</f>
        <v/>
      </c>
      <c r="W892" s="1" t="str">
        <f>IFERROR(VLOOKUP(Tableau5[[#This Row],[Numéro]],TableauCadre[],6,0),"")</f>
        <v/>
      </c>
      <c r="X892" s="28" t="str">
        <f>IFERROR(VLOOKUP(Tableau5[[#This Row],[Numéro]],TableauCadre[],7,0),"")</f>
        <v/>
      </c>
    </row>
    <row r="893" spans="1:24" hidden="1" x14ac:dyDescent="0.25">
      <c r="A893" s="1" t="str">
        <f>IF(double!T890=0,"",double!T890)</f>
        <v>175695 Y</v>
      </c>
      <c r="B893" s="1" t="str">
        <f>IF(Tableau5[[#This Row],[Numéro]]="","",double!U890)</f>
        <v>PELISSIER YANIS</v>
      </c>
      <c r="C893" s="23" t="str">
        <f>double!V890</f>
        <v>11078 – BILLARD CLUB DE BRIEY</v>
      </c>
      <c r="D893" s="27" t="str">
        <f>IFERROR(VLOOKUP(Tableau5[[#This Row],[Numéro]],TableauLibre[],3,0),"")</f>
        <v>R4</v>
      </c>
      <c r="E893" s="1">
        <f>IFERROR(VLOOKUP(Tableau5[[#This Row],[Numéro]],TableauLibre[],4,0),"")</f>
        <v>1</v>
      </c>
      <c r="F893" s="1">
        <f>IFERROR(VLOOKUP(Tableau5[[#This Row],[Numéro]],TableauLibre[],5,0),"")</f>
        <v>0.76</v>
      </c>
      <c r="G893" s="1">
        <f>IFERROR(VLOOKUP(Tableau5[[#This Row],[Numéro]],TableauLibre[],6,0),"")</f>
        <v>0.61</v>
      </c>
      <c r="H893" s="28">
        <f>IFERROR(VLOOKUP(Tableau5[[#This Row],[Numéro]],TableauLibre[],7,0),"")</f>
        <v>2024</v>
      </c>
      <c r="I893" s="27" t="str">
        <f>IFERROR(VLOOKUP(Tableau5[[#This Row],[Numéro]],TableauBande[],3,0),"")</f>
        <v/>
      </c>
      <c r="J893" s="1" t="str">
        <f>IFERROR(VLOOKUP(Tableau5[[#This Row],[Numéro]],TableauBande[],4,0),"")</f>
        <v/>
      </c>
      <c r="K893" s="1" t="str">
        <f>IFERROR(VLOOKUP(Tableau5[[#This Row],[Numéro]],TableauBande[],5,0),"")</f>
        <v/>
      </c>
      <c r="L893" s="1" t="str">
        <f>IFERROR(VLOOKUP(Tableau5[[#This Row],[Numéro]],TableauBande[],6,0),"")</f>
        <v/>
      </c>
      <c r="M893" s="28" t="str">
        <f>IFERROR(VLOOKUP(Tableau5[[#This Row],[Numéro]],TableauBande[],7,0),"")</f>
        <v/>
      </c>
      <c r="N893" s="1" t="str">
        <f>IFERROR(VLOOKUP(Tableau5[[#This Row],[Numéro]],Tableau3Bandes[],3,0),"")</f>
        <v/>
      </c>
      <c r="O893" s="1" t="str">
        <f>IFERROR(VLOOKUP(Tableau5[[#This Row],[Numéro]],Tableau3Bandes[],4,0),"")</f>
        <v/>
      </c>
      <c r="P893" s="1" t="str">
        <f>IFERROR(VLOOKUP(Tableau5[[#This Row],[Numéro]],Tableau3Bandes[],5,0),"")</f>
        <v/>
      </c>
      <c r="Q893" s="1" t="str">
        <f>IFERROR(VLOOKUP(Tableau5[[#This Row],[Numéro]],Tableau3Bandes[],6,0),"")</f>
        <v/>
      </c>
      <c r="R893" s="1" t="str">
        <f>IFERROR(VLOOKUP(Tableau5[[#This Row],[Numéro]],Tableau3Bandes[],7,0),"")</f>
        <v/>
      </c>
      <c r="S893" s="28" t="str">
        <f>IFERROR(VLOOKUP(Tableau5[[#This Row],[Numéro]],TableauClass2025[],3,0),"")</f>
        <v/>
      </c>
      <c r="T893" s="27" t="str">
        <f>IFERROR(VLOOKUP(Tableau5[[#This Row],[Numéro]],TableauCadre[],3,0),"")</f>
        <v/>
      </c>
      <c r="U893" s="1" t="str">
        <f>IFERROR(VLOOKUP(Tableau5[[#This Row],[Numéro]],TableauCadre[],4,0),"")</f>
        <v/>
      </c>
      <c r="V893" s="1" t="str">
        <f>IFERROR(VLOOKUP(Tableau5[[#This Row],[Numéro]],TableauCadre[],5,0),"")</f>
        <v/>
      </c>
      <c r="W893" s="1" t="str">
        <f>IFERROR(VLOOKUP(Tableau5[[#This Row],[Numéro]],TableauCadre[],6,0),"")</f>
        <v/>
      </c>
      <c r="X893" s="28" t="str">
        <f>IFERROR(VLOOKUP(Tableau5[[#This Row],[Numéro]],TableauCadre[],7,0),"")</f>
        <v/>
      </c>
    </row>
    <row r="894" spans="1:24" hidden="1" x14ac:dyDescent="0.25">
      <c r="A894" s="1" t="str">
        <f>IF(double!T891=0,"",double!T891)</f>
        <v>166837 V</v>
      </c>
      <c r="B894" s="1" t="str">
        <f>IF(Tableau5[[#This Row],[Numéro]]="","",double!U891)</f>
        <v>PELLET HYPOLITE</v>
      </c>
      <c r="C894" s="23" t="str">
        <f>double!V891</f>
        <v>11078 – BILLARD CLUB DE BRIEY</v>
      </c>
      <c r="D894" s="27" t="str">
        <f>IFERROR(VLOOKUP(Tableau5[[#This Row],[Numéro]],TableauLibre[],3,0),"")</f>
        <v>R4</v>
      </c>
      <c r="E894" s="1">
        <f>IFERROR(VLOOKUP(Tableau5[[#This Row],[Numéro]],TableauLibre[],4,0),"")</f>
        <v>1</v>
      </c>
      <c r="F894" s="1">
        <f>IFERROR(VLOOKUP(Tableau5[[#This Row],[Numéro]],TableauLibre[],5,0),"")</f>
        <v>0.28999999999999998</v>
      </c>
      <c r="G894" s="1">
        <f>IFERROR(VLOOKUP(Tableau5[[#This Row],[Numéro]],TableauLibre[],6,0),"")</f>
        <v>0.23</v>
      </c>
      <c r="H894" s="28">
        <f>IFERROR(VLOOKUP(Tableau5[[#This Row],[Numéro]],TableauLibre[],7,0),"")</f>
        <v>2019</v>
      </c>
      <c r="I894" s="27" t="str">
        <f>IFERROR(VLOOKUP(Tableau5[[#This Row],[Numéro]],TableauBande[],3,0),"")</f>
        <v/>
      </c>
      <c r="J894" s="1" t="str">
        <f>IFERROR(VLOOKUP(Tableau5[[#This Row],[Numéro]],TableauBande[],4,0),"")</f>
        <v/>
      </c>
      <c r="K894" s="1" t="str">
        <f>IFERROR(VLOOKUP(Tableau5[[#This Row],[Numéro]],TableauBande[],5,0),"")</f>
        <v/>
      </c>
      <c r="L894" s="1" t="str">
        <f>IFERROR(VLOOKUP(Tableau5[[#This Row],[Numéro]],TableauBande[],6,0),"")</f>
        <v/>
      </c>
      <c r="M894" s="28" t="str">
        <f>IFERROR(VLOOKUP(Tableau5[[#This Row],[Numéro]],TableauBande[],7,0),"")</f>
        <v/>
      </c>
      <c r="N894" s="1" t="str">
        <f>IFERROR(VLOOKUP(Tableau5[[#This Row],[Numéro]],Tableau3Bandes[],3,0),"")</f>
        <v/>
      </c>
      <c r="O894" s="1" t="str">
        <f>IFERROR(VLOOKUP(Tableau5[[#This Row],[Numéro]],Tableau3Bandes[],4,0),"")</f>
        <v/>
      </c>
      <c r="P894" s="1" t="str">
        <f>IFERROR(VLOOKUP(Tableau5[[#This Row],[Numéro]],Tableau3Bandes[],5,0),"")</f>
        <v/>
      </c>
      <c r="Q894" s="1" t="str">
        <f>IFERROR(VLOOKUP(Tableau5[[#This Row],[Numéro]],Tableau3Bandes[],6,0),"")</f>
        <v/>
      </c>
      <c r="R894" s="1" t="str">
        <f>IFERROR(VLOOKUP(Tableau5[[#This Row],[Numéro]],Tableau3Bandes[],7,0),"")</f>
        <v/>
      </c>
      <c r="S894" s="28" t="str">
        <f>IFERROR(VLOOKUP(Tableau5[[#This Row],[Numéro]],TableauClass2025[],3,0),"")</f>
        <v/>
      </c>
      <c r="T894" s="27" t="str">
        <f>IFERROR(VLOOKUP(Tableau5[[#This Row],[Numéro]],TableauCadre[],3,0),"")</f>
        <v/>
      </c>
      <c r="U894" s="1" t="str">
        <f>IFERROR(VLOOKUP(Tableau5[[#This Row],[Numéro]],TableauCadre[],4,0),"")</f>
        <v/>
      </c>
      <c r="V894" s="1" t="str">
        <f>IFERROR(VLOOKUP(Tableau5[[#This Row],[Numéro]],TableauCadre[],5,0),"")</f>
        <v/>
      </c>
      <c r="W894" s="1" t="str">
        <f>IFERROR(VLOOKUP(Tableau5[[#This Row],[Numéro]],TableauCadre[],6,0),"")</f>
        <v/>
      </c>
      <c r="X894" s="28" t="str">
        <f>IFERROR(VLOOKUP(Tableau5[[#This Row],[Numéro]],TableauCadre[],7,0),"")</f>
        <v/>
      </c>
    </row>
    <row r="895" spans="1:24" hidden="1" x14ac:dyDescent="0.25">
      <c r="A895" s="1" t="str">
        <f>IF(double!T892=0,"",double!T892)</f>
        <v>125751 P</v>
      </c>
      <c r="B895" s="1" t="str">
        <f>IF(Tableau5[[#This Row],[Numéro]]="","",double!U892)</f>
        <v>PENART YANN</v>
      </c>
      <c r="C895" s="23" t="str">
        <f>double!V892</f>
        <v>11052 – BILLARD CLUB FRIGNICOURT</v>
      </c>
      <c r="D895" s="27" t="str">
        <f>IFERROR(VLOOKUP(Tableau5[[#This Row],[Numéro]],TableauLibre[],3,0),"")</f>
        <v>R3</v>
      </c>
      <c r="E895" s="1">
        <f>IFERROR(VLOOKUP(Tableau5[[#This Row],[Numéro]],TableauLibre[],4,0),"")</f>
        <v>1</v>
      </c>
      <c r="F895" s="1">
        <f>IFERROR(VLOOKUP(Tableau5[[#This Row],[Numéro]],TableauLibre[],5,0),"")</f>
        <v>1.34</v>
      </c>
      <c r="G895" s="1">
        <f>IFERROR(VLOOKUP(Tableau5[[#This Row],[Numéro]],TableauLibre[],6,0),"")</f>
        <v>1.07</v>
      </c>
      <c r="H895" s="28">
        <f>IFERROR(VLOOKUP(Tableau5[[#This Row],[Numéro]],TableauLibre[],7,0),"")</f>
        <v>2015</v>
      </c>
      <c r="I895" s="27" t="str">
        <f>IFERROR(VLOOKUP(Tableau5[[#This Row],[Numéro]],TableauBande[],3,0),"")</f>
        <v/>
      </c>
      <c r="J895" s="1" t="str">
        <f>IFERROR(VLOOKUP(Tableau5[[#This Row],[Numéro]],TableauBande[],4,0),"")</f>
        <v/>
      </c>
      <c r="K895" s="1" t="str">
        <f>IFERROR(VLOOKUP(Tableau5[[#This Row],[Numéro]],TableauBande[],5,0),"")</f>
        <v/>
      </c>
      <c r="L895" s="1" t="str">
        <f>IFERROR(VLOOKUP(Tableau5[[#This Row],[Numéro]],TableauBande[],6,0),"")</f>
        <v/>
      </c>
      <c r="M895" s="28" t="str">
        <f>IFERROR(VLOOKUP(Tableau5[[#This Row],[Numéro]],TableauBande[],7,0),"")</f>
        <v/>
      </c>
      <c r="N895" s="1" t="str">
        <f>IFERROR(VLOOKUP(Tableau5[[#This Row],[Numéro]],Tableau3Bandes[],3,0),"")</f>
        <v>R2</v>
      </c>
      <c r="O895" s="1">
        <f>IFERROR(VLOOKUP(Tableau5[[#This Row],[Numéro]],Tableau3Bandes[],4,0),"")</f>
        <v>1</v>
      </c>
      <c r="P895" s="1">
        <f>IFERROR(VLOOKUP(Tableau5[[#This Row],[Numéro]],Tableau3Bandes[],5,0),"")</f>
        <v>0.151</v>
      </c>
      <c r="Q895" s="1">
        <f>IFERROR(VLOOKUP(Tableau5[[#This Row],[Numéro]],Tableau3Bandes[],6,0),"")</f>
        <v>0.13</v>
      </c>
      <c r="R895" s="1">
        <f>IFERROR(VLOOKUP(Tableau5[[#This Row],[Numéro]],Tableau3Bandes[],7,0),"")</f>
        <v>2008</v>
      </c>
      <c r="S895" s="28" t="str">
        <f>IFERROR(VLOOKUP(Tableau5[[#This Row],[Numéro]],TableauClass2025[],3,0),"")</f>
        <v/>
      </c>
      <c r="T895" s="27" t="str">
        <f>IFERROR(VLOOKUP(Tableau5[[#This Row],[Numéro]],TableauCadre[],3,0),"")</f>
        <v/>
      </c>
      <c r="U895" s="1" t="str">
        <f>IFERROR(VLOOKUP(Tableau5[[#This Row],[Numéro]],TableauCadre[],4,0),"")</f>
        <v/>
      </c>
      <c r="V895" s="1" t="str">
        <f>IFERROR(VLOOKUP(Tableau5[[#This Row],[Numéro]],TableauCadre[],5,0),"")</f>
        <v/>
      </c>
      <c r="W895" s="1" t="str">
        <f>IFERROR(VLOOKUP(Tableau5[[#This Row],[Numéro]],TableauCadre[],6,0),"")</f>
        <v/>
      </c>
      <c r="X895" s="28" t="str">
        <f>IFERROR(VLOOKUP(Tableau5[[#This Row],[Numéro]],TableauCadre[],7,0),"")</f>
        <v/>
      </c>
    </row>
    <row r="896" spans="1:24" hidden="1" x14ac:dyDescent="0.25">
      <c r="A896" s="1" t="str">
        <f>IF(double!T893=0,"",double!T893)</f>
        <v>124524 K</v>
      </c>
      <c r="B896" s="1" t="str">
        <f>IF(Tableau5[[#This Row],[Numéro]]="","",double!U893)</f>
        <v>PENASSE MORGAN</v>
      </c>
      <c r="C896" s="23" t="str">
        <f>double!V893</f>
        <v>05001 – ACAD.CHARLEVILLE-MEZIERES</v>
      </c>
      <c r="D896" s="27" t="str">
        <f>IFERROR(VLOOKUP(Tableau5[[#This Row],[Numéro]],TableauLibre[],3,0),"")</f>
        <v>R4</v>
      </c>
      <c r="E896" s="1">
        <f>IFERROR(VLOOKUP(Tableau5[[#This Row],[Numéro]],TableauLibre[],4,0),"")</f>
        <v>1</v>
      </c>
      <c r="F896" s="1">
        <f>IFERROR(VLOOKUP(Tableau5[[#This Row],[Numéro]],TableauLibre[],5,0),"")</f>
        <v>0.96</v>
      </c>
      <c r="G896" s="1">
        <f>IFERROR(VLOOKUP(Tableau5[[#This Row],[Numéro]],TableauLibre[],6,0),"")</f>
        <v>0.77</v>
      </c>
      <c r="H896" s="28">
        <f>IFERROR(VLOOKUP(Tableau5[[#This Row],[Numéro]],TableauLibre[],7,0),"")</f>
        <v>2011</v>
      </c>
      <c r="I896" s="27" t="str">
        <f>IFERROR(VLOOKUP(Tableau5[[#This Row],[Numéro]],TableauBande[],3,0),"")</f>
        <v/>
      </c>
      <c r="J896" s="1" t="str">
        <f>IFERROR(VLOOKUP(Tableau5[[#This Row],[Numéro]],TableauBande[],4,0),"")</f>
        <v/>
      </c>
      <c r="K896" s="1" t="str">
        <f>IFERROR(VLOOKUP(Tableau5[[#This Row],[Numéro]],TableauBande[],5,0),"")</f>
        <v/>
      </c>
      <c r="L896" s="1" t="str">
        <f>IFERROR(VLOOKUP(Tableau5[[#This Row],[Numéro]],TableauBande[],6,0),"")</f>
        <v/>
      </c>
      <c r="M896" s="28" t="str">
        <f>IFERROR(VLOOKUP(Tableau5[[#This Row],[Numéro]],TableauBande[],7,0),"")</f>
        <v/>
      </c>
      <c r="N896" s="1" t="str">
        <f>IFERROR(VLOOKUP(Tableau5[[#This Row],[Numéro]],Tableau3Bandes[],3,0),"")</f>
        <v/>
      </c>
      <c r="O896" s="1" t="str">
        <f>IFERROR(VLOOKUP(Tableau5[[#This Row],[Numéro]],Tableau3Bandes[],4,0),"")</f>
        <v/>
      </c>
      <c r="P896" s="1" t="str">
        <f>IFERROR(VLOOKUP(Tableau5[[#This Row],[Numéro]],Tableau3Bandes[],5,0),"")</f>
        <v/>
      </c>
      <c r="Q896" s="1" t="str">
        <f>IFERROR(VLOOKUP(Tableau5[[#This Row],[Numéro]],Tableau3Bandes[],6,0),"")</f>
        <v/>
      </c>
      <c r="R896" s="1" t="str">
        <f>IFERROR(VLOOKUP(Tableau5[[#This Row],[Numéro]],Tableau3Bandes[],7,0),"")</f>
        <v/>
      </c>
      <c r="S896" s="28" t="str">
        <f>IFERROR(VLOOKUP(Tableau5[[#This Row],[Numéro]],TableauClass2025[],3,0),"")</f>
        <v/>
      </c>
      <c r="T896" s="27" t="str">
        <f>IFERROR(VLOOKUP(Tableau5[[#This Row],[Numéro]],TableauCadre[],3,0),"")</f>
        <v/>
      </c>
      <c r="U896" s="1" t="str">
        <f>IFERROR(VLOOKUP(Tableau5[[#This Row],[Numéro]],TableauCadre[],4,0),"")</f>
        <v/>
      </c>
      <c r="V896" s="1" t="str">
        <f>IFERROR(VLOOKUP(Tableau5[[#This Row],[Numéro]],TableauCadre[],5,0),"")</f>
        <v/>
      </c>
      <c r="W896" s="1" t="str">
        <f>IFERROR(VLOOKUP(Tableau5[[#This Row],[Numéro]],TableauCadre[],6,0),"")</f>
        <v/>
      </c>
      <c r="X896" s="28" t="str">
        <f>IFERROR(VLOOKUP(Tableau5[[#This Row],[Numéro]],TableauCadre[],7,0),"")</f>
        <v/>
      </c>
    </row>
    <row r="897" spans="1:24" hidden="1" x14ac:dyDescent="0.25">
      <c r="A897" s="1" t="str">
        <f>IF(double!T894=0,"",double!T894)</f>
        <v>141129 B</v>
      </c>
      <c r="B897" s="1" t="str">
        <f>IF(Tableau5[[#This Row],[Numéro]]="","",double!U894)</f>
        <v>PENASSE YAELLE</v>
      </c>
      <c r="C897" s="23" t="str">
        <f>double!V894</f>
        <v>05001 – ACAD.CHARLEVILLE-MEZIERES</v>
      </c>
      <c r="D897" s="27" t="str">
        <f>IFERROR(VLOOKUP(Tableau5[[#This Row],[Numéro]],TableauLibre[],3,0),"")</f>
        <v>R4</v>
      </c>
      <c r="E897" s="1">
        <f>IFERROR(VLOOKUP(Tableau5[[#This Row],[Numéro]],TableauLibre[],4,0),"")</f>
        <v>1</v>
      </c>
      <c r="F897" s="1">
        <f>IFERROR(VLOOKUP(Tableau5[[#This Row],[Numéro]],TableauLibre[],5,0),"")</f>
        <v>0.5</v>
      </c>
      <c r="G897" s="1">
        <f>IFERROR(VLOOKUP(Tableau5[[#This Row],[Numéro]],TableauLibre[],6,0),"")</f>
        <v>0.4</v>
      </c>
      <c r="H897" s="28">
        <f>IFERROR(VLOOKUP(Tableau5[[#This Row],[Numéro]],TableauLibre[],7,0),"")</f>
        <v>2011</v>
      </c>
      <c r="I897" s="27" t="str">
        <f>IFERROR(VLOOKUP(Tableau5[[#This Row],[Numéro]],TableauBande[],3,0),"")</f>
        <v/>
      </c>
      <c r="J897" s="1" t="str">
        <f>IFERROR(VLOOKUP(Tableau5[[#This Row],[Numéro]],TableauBande[],4,0),"")</f>
        <v/>
      </c>
      <c r="K897" s="1" t="str">
        <f>IFERROR(VLOOKUP(Tableau5[[#This Row],[Numéro]],TableauBande[],5,0),"")</f>
        <v/>
      </c>
      <c r="L897" s="1" t="str">
        <f>IFERROR(VLOOKUP(Tableau5[[#This Row],[Numéro]],TableauBande[],6,0),"")</f>
        <v/>
      </c>
      <c r="M897" s="28" t="str">
        <f>IFERROR(VLOOKUP(Tableau5[[#This Row],[Numéro]],TableauBande[],7,0),"")</f>
        <v/>
      </c>
      <c r="N897" s="1" t="str">
        <f>IFERROR(VLOOKUP(Tableau5[[#This Row],[Numéro]],Tableau3Bandes[],3,0),"")</f>
        <v/>
      </c>
      <c r="O897" s="1" t="str">
        <f>IFERROR(VLOOKUP(Tableau5[[#This Row],[Numéro]],Tableau3Bandes[],4,0),"")</f>
        <v/>
      </c>
      <c r="P897" s="1" t="str">
        <f>IFERROR(VLOOKUP(Tableau5[[#This Row],[Numéro]],Tableau3Bandes[],5,0),"")</f>
        <v/>
      </c>
      <c r="Q897" s="1" t="str">
        <f>IFERROR(VLOOKUP(Tableau5[[#This Row],[Numéro]],Tableau3Bandes[],6,0),"")</f>
        <v/>
      </c>
      <c r="R897" s="1" t="str">
        <f>IFERROR(VLOOKUP(Tableau5[[#This Row],[Numéro]],Tableau3Bandes[],7,0),"")</f>
        <v/>
      </c>
      <c r="S897" s="28" t="str">
        <f>IFERROR(VLOOKUP(Tableau5[[#This Row],[Numéro]],TableauClass2025[],3,0),"")</f>
        <v/>
      </c>
      <c r="T897" s="27" t="str">
        <f>IFERROR(VLOOKUP(Tableau5[[#This Row],[Numéro]],TableauCadre[],3,0),"")</f>
        <v/>
      </c>
      <c r="U897" s="1" t="str">
        <f>IFERROR(VLOOKUP(Tableau5[[#This Row],[Numéro]],TableauCadre[],4,0),"")</f>
        <v/>
      </c>
      <c r="V897" s="1" t="str">
        <f>IFERROR(VLOOKUP(Tableau5[[#This Row],[Numéro]],TableauCadre[],5,0),"")</f>
        <v/>
      </c>
      <c r="W897" s="1" t="str">
        <f>IFERROR(VLOOKUP(Tableau5[[#This Row],[Numéro]],TableauCadre[],6,0),"")</f>
        <v/>
      </c>
      <c r="X897" s="28" t="str">
        <f>IFERROR(VLOOKUP(Tableau5[[#This Row],[Numéro]],TableauCadre[],7,0),"")</f>
        <v/>
      </c>
    </row>
    <row r="898" spans="1:24" hidden="1" x14ac:dyDescent="0.25">
      <c r="A898" s="1" t="str">
        <f>IF(double!T895=0,"",double!T895)</f>
        <v>143957 V</v>
      </c>
      <c r="B898" s="1" t="str">
        <f>IF(Tableau5[[#This Row],[Numéro]]="","",double!U895)</f>
        <v>PEREZ ANTHONY</v>
      </c>
      <c r="C898" s="23" t="str">
        <f>double!V895</f>
        <v>05032 – ARCIS BILLARD CLUB</v>
      </c>
      <c r="D898" s="27" t="str">
        <f>IFERROR(VLOOKUP(Tableau5[[#This Row],[Numéro]],TableauLibre[],3,0),"")</f>
        <v>R4</v>
      </c>
      <c r="E898" s="1">
        <f>IFERROR(VLOOKUP(Tableau5[[#This Row],[Numéro]],TableauLibre[],4,0),"")</f>
        <v>1</v>
      </c>
      <c r="F898" s="1">
        <f>IFERROR(VLOOKUP(Tableau5[[#This Row],[Numéro]],TableauLibre[],5,0),"")</f>
        <v>0.91</v>
      </c>
      <c r="G898" s="1">
        <f>IFERROR(VLOOKUP(Tableau5[[#This Row],[Numéro]],TableauLibre[],6,0),"")</f>
        <v>0.73</v>
      </c>
      <c r="H898" s="28">
        <f>IFERROR(VLOOKUP(Tableau5[[#This Row],[Numéro]],TableauLibre[],7,0),"")</f>
        <v>2012</v>
      </c>
      <c r="I898" s="27" t="str">
        <f>IFERROR(VLOOKUP(Tableau5[[#This Row],[Numéro]],TableauBande[],3,0),"")</f>
        <v/>
      </c>
      <c r="J898" s="1" t="str">
        <f>IFERROR(VLOOKUP(Tableau5[[#This Row],[Numéro]],TableauBande[],4,0),"")</f>
        <v/>
      </c>
      <c r="K898" s="1" t="str">
        <f>IFERROR(VLOOKUP(Tableau5[[#This Row],[Numéro]],TableauBande[],5,0),"")</f>
        <v/>
      </c>
      <c r="L898" s="1" t="str">
        <f>IFERROR(VLOOKUP(Tableau5[[#This Row],[Numéro]],TableauBande[],6,0),"")</f>
        <v/>
      </c>
      <c r="M898" s="28" t="str">
        <f>IFERROR(VLOOKUP(Tableau5[[#This Row],[Numéro]],TableauBande[],7,0),"")</f>
        <v/>
      </c>
      <c r="N898" s="1" t="str">
        <f>IFERROR(VLOOKUP(Tableau5[[#This Row],[Numéro]],Tableau3Bandes[],3,0),"")</f>
        <v/>
      </c>
      <c r="O898" s="1" t="str">
        <f>IFERROR(VLOOKUP(Tableau5[[#This Row],[Numéro]],Tableau3Bandes[],4,0),"")</f>
        <v/>
      </c>
      <c r="P898" s="1" t="str">
        <f>IFERROR(VLOOKUP(Tableau5[[#This Row],[Numéro]],Tableau3Bandes[],5,0),"")</f>
        <v/>
      </c>
      <c r="Q898" s="1" t="str">
        <f>IFERROR(VLOOKUP(Tableau5[[#This Row],[Numéro]],Tableau3Bandes[],6,0),"")</f>
        <v/>
      </c>
      <c r="R898" s="1" t="str">
        <f>IFERROR(VLOOKUP(Tableau5[[#This Row],[Numéro]],Tableau3Bandes[],7,0),"")</f>
        <v/>
      </c>
      <c r="S898" s="28" t="str">
        <f>IFERROR(VLOOKUP(Tableau5[[#This Row],[Numéro]],TableauClass2025[],3,0),"")</f>
        <v/>
      </c>
      <c r="T898" s="27" t="str">
        <f>IFERROR(VLOOKUP(Tableau5[[#This Row],[Numéro]],TableauCadre[],3,0),"")</f>
        <v/>
      </c>
      <c r="U898" s="1" t="str">
        <f>IFERROR(VLOOKUP(Tableau5[[#This Row],[Numéro]],TableauCadre[],4,0),"")</f>
        <v/>
      </c>
      <c r="V898" s="1" t="str">
        <f>IFERROR(VLOOKUP(Tableau5[[#This Row],[Numéro]],TableauCadre[],5,0),"")</f>
        <v/>
      </c>
      <c r="W898" s="1" t="str">
        <f>IFERROR(VLOOKUP(Tableau5[[#This Row],[Numéro]],TableauCadre[],6,0),"")</f>
        <v/>
      </c>
      <c r="X898" s="28" t="str">
        <f>IFERROR(VLOOKUP(Tableau5[[#This Row],[Numéro]],TableauCadre[],7,0),"")</f>
        <v/>
      </c>
    </row>
    <row r="899" spans="1:24" hidden="1" x14ac:dyDescent="0.25">
      <c r="A899" s="1" t="str">
        <f>IF(double!T896=0,"",double!T896)</f>
        <v>103684 W</v>
      </c>
      <c r="B899" s="1" t="str">
        <f>IF(Tableau5[[#This Row],[Numéro]]="","",double!U896)</f>
        <v>PERRIN CYRILLE</v>
      </c>
      <c r="C899" s="23" t="str">
        <f>double!V896</f>
        <v>05045 – BILLARD CLUB AGEEN</v>
      </c>
      <c r="D899" s="27" t="str">
        <f>IFERROR(VLOOKUP(Tableau5[[#This Row],[Numéro]],TableauLibre[],3,0),"")</f>
        <v>R3</v>
      </c>
      <c r="E899" s="1">
        <f>IFERROR(VLOOKUP(Tableau5[[#This Row],[Numéro]],TableauLibre[],4,0),"")</f>
        <v>1</v>
      </c>
      <c r="F899" s="1">
        <f>IFERROR(VLOOKUP(Tableau5[[#This Row],[Numéro]],TableauLibre[],5,0),"")</f>
        <v>1.45</v>
      </c>
      <c r="G899" s="1">
        <f>IFERROR(VLOOKUP(Tableau5[[#This Row],[Numéro]],TableauLibre[],6,0),"")</f>
        <v>1.1599999999999999</v>
      </c>
      <c r="H899" s="28">
        <f>IFERROR(VLOOKUP(Tableau5[[#This Row],[Numéro]],TableauLibre[],7,0),"")</f>
        <v>2009</v>
      </c>
      <c r="I899" s="27" t="str">
        <f>IFERROR(VLOOKUP(Tableau5[[#This Row],[Numéro]],TableauBande[],3,0),"")</f>
        <v>R2</v>
      </c>
      <c r="J899" s="1">
        <f>IFERROR(VLOOKUP(Tableau5[[#This Row],[Numéro]],TableauBande[],4,0),"")</f>
        <v>1</v>
      </c>
      <c r="K899" s="1">
        <f>IFERROR(VLOOKUP(Tableau5[[#This Row],[Numéro]],TableauBande[],5,0),"")</f>
        <v>0.7</v>
      </c>
      <c r="L899" s="1">
        <f>IFERROR(VLOOKUP(Tableau5[[#This Row],[Numéro]],TableauBande[],6,0),"")</f>
        <v>0.62</v>
      </c>
      <c r="M899" s="28">
        <f>IFERROR(VLOOKUP(Tableau5[[#This Row],[Numéro]],TableauBande[],7,0),"")</f>
        <v>2009</v>
      </c>
      <c r="N899" s="1" t="str">
        <f>IFERROR(VLOOKUP(Tableau5[[#This Row],[Numéro]],Tableau3Bandes[],3,0),"")</f>
        <v>R2</v>
      </c>
      <c r="O899" s="1">
        <f>IFERROR(VLOOKUP(Tableau5[[#This Row],[Numéro]],Tableau3Bandes[],4,0),"")</f>
        <v>1</v>
      </c>
      <c r="P899" s="1">
        <f>IFERROR(VLOOKUP(Tableau5[[#This Row],[Numéro]],Tableau3Bandes[],5,0),"")</f>
        <v>0.19700000000000001</v>
      </c>
      <c r="Q899" s="1">
        <f>IFERROR(VLOOKUP(Tableau5[[#This Row],[Numéro]],Tableau3Bandes[],6,0),"")</f>
        <v>0.16900000000000001</v>
      </c>
      <c r="R899" s="1">
        <f>IFERROR(VLOOKUP(Tableau5[[#This Row],[Numéro]],Tableau3Bandes[],7,0),"")</f>
        <v>2009</v>
      </c>
      <c r="S899" s="28" t="str">
        <f>IFERROR(VLOOKUP(Tableau5[[#This Row],[Numéro]],TableauClass2025[],3,0),"")</f>
        <v/>
      </c>
      <c r="T899" s="27" t="str">
        <f>IFERROR(VLOOKUP(Tableau5[[#This Row],[Numéro]],TableauCadre[],3,0),"")</f>
        <v/>
      </c>
      <c r="U899" s="1" t="str">
        <f>IFERROR(VLOOKUP(Tableau5[[#This Row],[Numéro]],TableauCadre[],4,0),"")</f>
        <v/>
      </c>
      <c r="V899" s="1" t="str">
        <f>IFERROR(VLOOKUP(Tableau5[[#This Row],[Numéro]],TableauCadre[],5,0),"")</f>
        <v/>
      </c>
      <c r="W899" s="1" t="str">
        <f>IFERROR(VLOOKUP(Tableau5[[#This Row],[Numéro]],TableauCadre[],6,0),"")</f>
        <v/>
      </c>
      <c r="X899" s="28" t="str">
        <f>IFERROR(VLOOKUP(Tableau5[[#This Row],[Numéro]],TableauCadre[],7,0),"")</f>
        <v/>
      </c>
    </row>
    <row r="900" spans="1:24" hidden="1" x14ac:dyDescent="0.25">
      <c r="A900" s="1" t="str">
        <f>IF(double!T897=0,"",double!T897)</f>
        <v>166445 T</v>
      </c>
      <c r="B900" s="1" t="str">
        <f>IF(Tableau5[[#This Row],[Numéro]]="","",double!U897)</f>
        <v>PERRIN DOMINIQUE</v>
      </c>
      <c r="C900" s="23" t="str">
        <f>double!V897</f>
        <v>11034 – BILLARD CLUB EPINAL</v>
      </c>
      <c r="D900" s="27" t="str">
        <f>IFERROR(VLOOKUP(Tableau5[[#This Row],[Numéro]],TableauLibre[],3,0),"")</f>
        <v>R4</v>
      </c>
      <c r="E900" s="1">
        <f>IFERROR(VLOOKUP(Tableau5[[#This Row],[Numéro]],TableauLibre[],4,0),"")</f>
        <v>1</v>
      </c>
      <c r="F900" s="1">
        <f>IFERROR(VLOOKUP(Tableau5[[#This Row],[Numéro]],TableauLibre[],5,0),"")</f>
        <v>0.99</v>
      </c>
      <c r="G900" s="1">
        <f>IFERROR(VLOOKUP(Tableau5[[#This Row],[Numéro]],TableauLibre[],6,0),"")</f>
        <v>0.79</v>
      </c>
      <c r="H900" s="28">
        <f>IFERROR(VLOOKUP(Tableau5[[#This Row],[Numéro]],TableauLibre[],7,0),"")</f>
        <v>2025</v>
      </c>
      <c r="I900" s="27" t="str">
        <f>IFERROR(VLOOKUP(Tableau5[[#This Row],[Numéro]],TableauBande[],3,0),"")</f>
        <v/>
      </c>
      <c r="J900" s="1" t="str">
        <f>IFERROR(VLOOKUP(Tableau5[[#This Row],[Numéro]],TableauBande[],4,0),"")</f>
        <v/>
      </c>
      <c r="K900" s="1" t="str">
        <f>IFERROR(VLOOKUP(Tableau5[[#This Row],[Numéro]],TableauBande[],5,0),"")</f>
        <v/>
      </c>
      <c r="L900" s="1" t="str">
        <f>IFERROR(VLOOKUP(Tableau5[[#This Row],[Numéro]],TableauBande[],6,0),"")</f>
        <v/>
      </c>
      <c r="M900" s="28" t="str">
        <f>IFERROR(VLOOKUP(Tableau5[[#This Row],[Numéro]],TableauBande[],7,0),"")</f>
        <v/>
      </c>
      <c r="N900" s="1" t="str">
        <f>IFERROR(VLOOKUP(Tableau5[[#This Row],[Numéro]],Tableau3Bandes[],3,0),"")</f>
        <v/>
      </c>
      <c r="O900" s="1" t="str">
        <f>IFERROR(VLOOKUP(Tableau5[[#This Row],[Numéro]],Tableau3Bandes[],4,0),"")</f>
        <v/>
      </c>
      <c r="P900" s="1" t="str">
        <f>IFERROR(VLOOKUP(Tableau5[[#This Row],[Numéro]],Tableau3Bandes[],5,0),"")</f>
        <v/>
      </c>
      <c r="Q900" s="1" t="str">
        <f>IFERROR(VLOOKUP(Tableau5[[#This Row],[Numéro]],Tableau3Bandes[],6,0),"")</f>
        <v/>
      </c>
      <c r="R900" s="1" t="str">
        <f>IFERROR(VLOOKUP(Tableau5[[#This Row],[Numéro]],Tableau3Bandes[],7,0),"")</f>
        <v/>
      </c>
      <c r="S900" s="28" t="str">
        <f>IFERROR(VLOOKUP(Tableau5[[#This Row],[Numéro]],TableauClass2025[],3,0),"")</f>
        <v/>
      </c>
      <c r="T900" s="27" t="str">
        <f>IFERROR(VLOOKUP(Tableau5[[#This Row],[Numéro]],TableauCadre[],3,0),"")</f>
        <v/>
      </c>
      <c r="U900" s="1" t="str">
        <f>IFERROR(VLOOKUP(Tableau5[[#This Row],[Numéro]],TableauCadre[],4,0),"")</f>
        <v/>
      </c>
      <c r="V900" s="1" t="str">
        <f>IFERROR(VLOOKUP(Tableau5[[#This Row],[Numéro]],TableauCadre[],5,0),"")</f>
        <v/>
      </c>
      <c r="W900" s="1" t="str">
        <f>IFERROR(VLOOKUP(Tableau5[[#This Row],[Numéro]],TableauCadre[],6,0),"")</f>
        <v/>
      </c>
      <c r="X900" s="28" t="str">
        <f>IFERROR(VLOOKUP(Tableau5[[#This Row],[Numéro]],TableauCadre[],7,0),"")</f>
        <v/>
      </c>
    </row>
    <row r="901" spans="1:24" hidden="1" x14ac:dyDescent="0.25">
      <c r="A901" s="1" t="str">
        <f>IF(double!T898=0,"",double!T898)</f>
        <v>140746 I</v>
      </c>
      <c r="B901" s="1" t="str">
        <f>IF(Tableau5[[#This Row],[Numéro]]="","",double!U898)</f>
        <v>PERRIN JULIEN</v>
      </c>
      <c r="C901" s="23" t="str">
        <f>double!V898</f>
        <v>11050 – BILLARD CLUB SAINT MIHIEL</v>
      </c>
      <c r="D901" s="27" t="str">
        <f>IFERROR(VLOOKUP(Tableau5[[#This Row],[Numéro]],TableauLibre[],3,0),"")</f>
        <v>R4</v>
      </c>
      <c r="E901" s="1">
        <f>IFERROR(VLOOKUP(Tableau5[[#This Row],[Numéro]],TableauLibre[],4,0),"")</f>
        <v>1</v>
      </c>
      <c r="F901" s="1">
        <f>IFERROR(VLOOKUP(Tableau5[[#This Row],[Numéro]],TableauLibre[],5,0),"")</f>
        <v>0.88</v>
      </c>
      <c r="G901" s="1">
        <f>IFERROR(VLOOKUP(Tableau5[[#This Row],[Numéro]],TableauLibre[],6,0),"")</f>
        <v>0.7</v>
      </c>
      <c r="H901" s="28">
        <f>IFERROR(VLOOKUP(Tableau5[[#This Row],[Numéro]],TableauLibre[],7,0),"")</f>
        <v>2011</v>
      </c>
      <c r="I901" s="27" t="str">
        <f>IFERROR(VLOOKUP(Tableau5[[#This Row],[Numéro]],TableauBande[],3,0),"")</f>
        <v/>
      </c>
      <c r="J901" s="1" t="str">
        <f>IFERROR(VLOOKUP(Tableau5[[#This Row],[Numéro]],TableauBande[],4,0),"")</f>
        <v/>
      </c>
      <c r="K901" s="1" t="str">
        <f>IFERROR(VLOOKUP(Tableau5[[#This Row],[Numéro]],TableauBande[],5,0),"")</f>
        <v/>
      </c>
      <c r="L901" s="1" t="str">
        <f>IFERROR(VLOOKUP(Tableau5[[#This Row],[Numéro]],TableauBande[],6,0),"")</f>
        <v/>
      </c>
      <c r="M901" s="28" t="str">
        <f>IFERROR(VLOOKUP(Tableau5[[#This Row],[Numéro]],TableauBande[],7,0),"")</f>
        <v/>
      </c>
      <c r="N901" s="1" t="str">
        <f>IFERROR(VLOOKUP(Tableau5[[#This Row],[Numéro]],Tableau3Bandes[],3,0),"")</f>
        <v/>
      </c>
      <c r="O901" s="1" t="str">
        <f>IFERROR(VLOOKUP(Tableau5[[#This Row],[Numéro]],Tableau3Bandes[],4,0),"")</f>
        <v/>
      </c>
      <c r="P901" s="1" t="str">
        <f>IFERROR(VLOOKUP(Tableau5[[#This Row],[Numéro]],Tableau3Bandes[],5,0),"")</f>
        <v/>
      </c>
      <c r="Q901" s="1" t="str">
        <f>IFERROR(VLOOKUP(Tableau5[[#This Row],[Numéro]],Tableau3Bandes[],6,0),"")</f>
        <v/>
      </c>
      <c r="R901" s="1" t="str">
        <f>IFERROR(VLOOKUP(Tableau5[[#This Row],[Numéro]],Tableau3Bandes[],7,0),"")</f>
        <v/>
      </c>
      <c r="S901" s="28" t="str">
        <f>IFERROR(VLOOKUP(Tableau5[[#This Row],[Numéro]],TableauClass2025[],3,0),"")</f>
        <v/>
      </c>
      <c r="T901" s="27" t="str">
        <f>IFERROR(VLOOKUP(Tableau5[[#This Row],[Numéro]],TableauCadre[],3,0),"")</f>
        <v/>
      </c>
      <c r="U901" s="1" t="str">
        <f>IFERROR(VLOOKUP(Tableau5[[#This Row],[Numéro]],TableauCadre[],4,0),"")</f>
        <v/>
      </c>
      <c r="V901" s="1" t="str">
        <f>IFERROR(VLOOKUP(Tableau5[[#This Row],[Numéro]],TableauCadre[],5,0),"")</f>
        <v/>
      </c>
      <c r="W901" s="1" t="str">
        <f>IFERROR(VLOOKUP(Tableau5[[#This Row],[Numéro]],TableauCadre[],6,0),"")</f>
        <v/>
      </c>
      <c r="X901" s="28" t="str">
        <f>IFERROR(VLOOKUP(Tableau5[[#This Row],[Numéro]],TableauCadre[],7,0),"")</f>
        <v/>
      </c>
    </row>
    <row r="902" spans="1:24" hidden="1" x14ac:dyDescent="0.25">
      <c r="A902" s="1" t="str">
        <f>IF(double!T899=0,"",double!T899)</f>
        <v>103714 A</v>
      </c>
      <c r="B902" s="1" t="str">
        <f>IF(Tableau5[[#This Row],[Numéro]]="","",double!U899)</f>
        <v>PERROT JACQUES</v>
      </c>
      <c r="C902" s="23" t="str">
        <f>double!V899</f>
        <v>05034 – BILLARD TROYES AGGLO</v>
      </c>
      <c r="D902" s="27" t="str">
        <f>IFERROR(VLOOKUP(Tableau5[[#This Row],[Numéro]],TableauLibre[],3,0),"")</f>
        <v>R4</v>
      </c>
      <c r="E902" s="1">
        <f>IFERROR(VLOOKUP(Tableau5[[#This Row],[Numéro]],TableauLibre[],4,0),"")</f>
        <v>1</v>
      </c>
      <c r="F902" s="1">
        <f>IFERROR(VLOOKUP(Tableau5[[#This Row],[Numéro]],TableauLibre[],5,0),"")</f>
        <v>0.99</v>
      </c>
      <c r="G902" s="1">
        <f>IFERROR(VLOOKUP(Tableau5[[#This Row],[Numéro]],TableauLibre[],6,0),"")</f>
        <v>0.79</v>
      </c>
      <c r="H902" s="28">
        <f>IFERROR(VLOOKUP(Tableau5[[#This Row],[Numéro]],TableauLibre[],7,0),"")</f>
        <v>2018</v>
      </c>
      <c r="I902" s="27" t="str">
        <f>IFERROR(VLOOKUP(Tableau5[[#This Row],[Numéro]],TableauBande[],3,0),"")</f>
        <v/>
      </c>
      <c r="J902" s="1" t="str">
        <f>IFERROR(VLOOKUP(Tableau5[[#This Row],[Numéro]],TableauBande[],4,0),"")</f>
        <v/>
      </c>
      <c r="K902" s="1" t="str">
        <f>IFERROR(VLOOKUP(Tableau5[[#This Row],[Numéro]],TableauBande[],5,0),"")</f>
        <v/>
      </c>
      <c r="L902" s="1" t="str">
        <f>IFERROR(VLOOKUP(Tableau5[[#This Row],[Numéro]],TableauBande[],6,0),"")</f>
        <v/>
      </c>
      <c r="M902" s="28" t="str">
        <f>IFERROR(VLOOKUP(Tableau5[[#This Row],[Numéro]],TableauBande[],7,0),"")</f>
        <v/>
      </c>
      <c r="N902" s="1" t="str">
        <f>IFERROR(VLOOKUP(Tableau5[[#This Row],[Numéro]],Tableau3Bandes[],3,0),"")</f>
        <v/>
      </c>
      <c r="O902" s="1" t="str">
        <f>IFERROR(VLOOKUP(Tableau5[[#This Row],[Numéro]],Tableau3Bandes[],4,0),"")</f>
        <v/>
      </c>
      <c r="P902" s="1" t="str">
        <f>IFERROR(VLOOKUP(Tableau5[[#This Row],[Numéro]],Tableau3Bandes[],5,0),"")</f>
        <v/>
      </c>
      <c r="Q902" s="1" t="str">
        <f>IFERROR(VLOOKUP(Tableau5[[#This Row],[Numéro]],Tableau3Bandes[],6,0),"")</f>
        <v/>
      </c>
      <c r="R902" s="1" t="str">
        <f>IFERROR(VLOOKUP(Tableau5[[#This Row],[Numéro]],Tableau3Bandes[],7,0),"")</f>
        <v/>
      </c>
      <c r="S902" s="28" t="str">
        <f>IFERROR(VLOOKUP(Tableau5[[#This Row],[Numéro]],TableauClass2025[],3,0),"")</f>
        <v/>
      </c>
      <c r="T902" s="27" t="str">
        <f>IFERROR(VLOOKUP(Tableau5[[#This Row],[Numéro]],TableauCadre[],3,0),"")</f>
        <v/>
      </c>
      <c r="U902" s="1" t="str">
        <f>IFERROR(VLOOKUP(Tableau5[[#This Row],[Numéro]],TableauCadre[],4,0),"")</f>
        <v/>
      </c>
      <c r="V902" s="1" t="str">
        <f>IFERROR(VLOOKUP(Tableau5[[#This Row],[Numéro]],TableauCadre[],5,0),"")</f>
        <v/>
      </c>
      <c r="W902" s="1" t="str">
        <f>IFERROR(VLOOKUP(Tableau5[[#This Row],[Numéro]],TableauCadre[],6,0),"")</f>
        <v/>
      </c>
      <c r="X902" s="28" t="str">
        <f>IFERROR(VLOOKUP(Tableau5[[#This Row],[Numéro]],TableauCadre[],7,0),"")</f>
        <v/>
      </c>
    </row>
    <row r="903" spans="1:24" hidden="1" x14ac:dyDescent="0.25">
      <c r="A903" s="1" t="str">
        <f>IF(double!T900=0,"",double!T900)</f>
        <v>135187 N</v>
      </c>
      <c r="B903" s="1" t="str">
        <f>IF(Tableau5[[#This Row],[Numéro]]="","",double!U900)</f>
        <v>PERSON BERNARD</v>
      </c>
      <c r="C903" s="23" t="str">
        <f>double!V900</f>
        <v>11048 – ACADEMIE DE BILLARD DE ST DIZIER</v>
      </c>
      <c r="D903" s="27" t="str">
        <f>IFERROR(VLOOKUP(Tableau5[[#This Row],[Numéro]],TableauLibre[],3,0),"")</f>
        <v>R4</v>
      </c>
      <c r="E903" s="1">
        <f>IFERROR(VLOOKUP(Tableau5[[#This Row],[Numéro]],TableauLibre[],4,0),"")</f>
        <v>1</v>
      </c>
      <c r="F903" s="1">
        <f>IFERROR(VLOOKUP(Tableau5[[#This Row],[Numéro]],TableauLibre[],5,0),"")</f>
        <v>0.61</v>
      </c>
      <c r="G903" s="1">
        <f>IFERROR(VLOOKUP(Tableau5[[#This Row],[Numéro]],TableauLibre[],6,0),"")</f>
        <v>0.48</v>
      </c>
      <c r="H903" s="28">
        <f>IFERROR(VLOOKUP(Tableau5[[#This Row],[Numéro]],TableauLibre[],7,0),"")</f>
        <v>2008</v>
      </c>
      <c r="I903" s="27" t="str">
        <f>IFERROR(VLOOKUP(Tableau5[[#This Row],[Numéro]],TableauBande[],3,0),"")</f>
        <v/>
      </c>
      <c r="J903" s="1" t="str">
        <f>IFERROR(VLOOKUP(Tableau5[[#This Row],[Numéro]],TableauBande[],4,0),"")</f>
        <v/>
      </c>
      <c r="K903" s="1" t="str">
        <f>IFERROR(VLOOKUP(Tableau5[[#This Row],[Numéro]],TableauBande[],5,0),"")</f>
        <v/>
      </c>
      <c r="L903" s="1" t="str">
        <f>IFERROR(VLOOKUP(Tableau5[[#This Row],[Numéro]],TableauBande[],6,0),"")</f>
        <v/>
      </c>
      <c r="M903" s="28" t="str">
        <f>IFERROR(VLOOKUP(Tableau5[[#This Row],[Numéro]],TableauBande[],7,0),"")</f>
        <v/>
      </c>
      <c r="N903" s="1" t="str">
        <f>IFERROR(VLOOKUP(Tableau5[[#This Row],[Numéro]],Tableau3Bandes[],3,0),"")</f>
        <v/>
      </c>
      <c r="O903" s="1" t="str">
        <f>IFERROR(VLOOKUP(Tableau5[[#This Row],[Numéro]],Tableau3Bandes[],4,0),"")</f>
        <v/>
      </c>
      <c r="P903" s="1" t="str">
        <f>IFERROR(VLOOKUP(Tableau5[[#This Row],[Numéro]],Tableau3Bandes[],5,0),"")</f>
        <v/>
      </c>
      <c r="Q903" s="1" t="str">
        <f>IFERROR(VLOOKUP(Tableau5[[#This Row],[Numéro]],Tableau3Bandes[],6,0),"")</f>
        <v/>
      </c>
      <c r="R903" s="1" t="str">
        <f>IFERROR(VLOOKUP(Tableau5[[#This Row],[Numéro]],Tableau3Bandes[],7,0),"")</f>
        <v/>
      </c>
      <c r="S903" s="28" t="str">
        <f>IFERROR(VLOOKUP(Tableau5[[#This Row],[Numéro]],TableauClass2025[],3,0),"")</f>
        <v/>
      </c>
      <c r="T903" s="27" t="str">
        <f>IFERROR(VLOOKUP(Tableau5[[#This Row],[Numéro]],TableauCadre[],3,0),"")</f>
        <v/>
      </c>
      <c r="U903" s="1" t="str">
        <f>IFERROR(VLOOKUP(Tableau5[[#This Row],[Numéro]],TableauCadre[],4,0),"")</f>
        <v/>
      </c>
      <c r="V903" s="1" t="str">
        <f>IFERROR(VLOOKUP(Tableau5[[#This Row],[Numéro]],TableauCadre[],5,0),"")</f>
        <v/>
      </c>
      <c r="W903" s="1" t="str">
        <f>IFERROR(VLOOKUP(Tableau5[[#This Row],[Numéro]],TableauCadre[],6,0),"")</f>
        <v/>
      </c>
      <c r="X903" s="28" t="str">
        <f>IFERROR(VLOOKUP(Tableau5[[#This Row],[Numéro]],TableauCadre[],7,0),"")</f>
        <v/>
      </c>
    </row>
    <row r="904" spans="1:24" hidden="1" x14ac:dyDescent="0.25">
      <c r="A904" s="1" t="str">
        <f>IF(double!T901=0,"",double!T901)</f>
        <v>011913 F</v>
      </c>
      <c r="B904" s="1" t="str">
        <f>IF(Tableau5[[#This Row],[Numéro]]="","",double!U901)</f>
        <v>PERTUISOT SERGE</v>
      </c>
      <c r="C904" s="23" t="str">
        <f>double!V901</f>
        <v>05034 – BILLARD TROYES AGGLO</v>
      </c>
      <c r="D904" s="27" t="str">
        <f>IFERROR(VLOOKUP(Tableau5[[#This Row],[Numéro]],TableauLibre[],3,0),"")</f>
        <v>R3</v>
      </c>
      <c r="E904" s="1">
        <f>IFERROR(VLOOKUP(Tableau5[[#This Row],[Numéro]],TableauLibre[],4,0),"")</f>
        <v>1</v>
      </c>
      <c r="F904" s="1">
        <f>IFERROR(VLOOKUP(Tableau5[[#This Row],[Numéro]],TableauLibre[],5,0),"")</f>
        <v>1.85</v>
      </c>
      <c r="G904" s="1">
        <f>IFERROR(VLOOKUP(Tableau5[[#This Row],[Numéro]],TableauLibre[],6,0),"")</f>
        <v>1.48</v>
      </c>
      <c r="H904" s="28">
        <f>IFERROR(VLOOKUP(Tableau5[[#This Row],[Numéro]],TableauLibre[],7,0),"")</f>
        <v>2016</v>
      </c>
      <c r="I904" s="27" t="str">
        <f>IFERROR(VLOOKUP(Tableau5[[#This Row],[Numéro]],TableauBande[],3,0),"")</f>
        <v>R1</v>
      </c>
      <c r="J904" s="1">
        <f>IFERROR(VLOOKUP(Tableau5[[#This Row],[Numéro]],TableauBande[],4,0),"")</f>
        <v>1</v>
      </c>
      <c r="K904" s="1">
        <f>IFERROR(VLOOKUP(Tableau5[[#This Row],[Numéro]],TableauBande[],5,0),"")</f>
        <v>1.22</v>
      </c>
      <c r="L904" s="1">
        <f>IFERROR(VLOOKUP(Tableau5[[#This Row],[Numéro]],TableauBande[],6,0),"")</f>
        <v>1.08</v>
      </c>
      <c r="M904" s="28">
        <f>IFERROR(VLOOKUP(Tableau5[[#This Row],[Numéro]],TableauBande[],7,0),"")</f>
        <v>2016</v>
      </c>
      <c r="N904" s="1" t="str">
        <f>IFERROR(VLOOKUP(Tableau5[[#This Row],[Numéro]],Tableau3Bandes[],3,0),"")</f>
        <v xml:space="preserve">R2 </v>
      </c>
      <c r="O904" s="1">
        <f>IFERROR(VLOOKUP(Tableau5[[#This Row],[Numéro]],Tableau3Bandes[],4,0),"")</f>
        <v>1</v>
      </c>
      <c r="P904" s="1">
        <f>IFERROR(VLOOKUP(Tableau5[[#This Row],[Numéro]],Tableau3Bandes[],5,0),"")</f>
        <v>0.248</v>
      </c>
      <c r="Q904" s="1">
        <f>IFERROR(VLOOKUP(Tableau5[[#This Row],[Numéro]],Tableau3Bandes[],6,0),"")</f>
        <v>0.21299999999999999</v>
      </c>
      <c r="R904" s="1">
        <f>IFERROR(VLOOKUP(Tableau5[[#This Row],[Numéro]],Tableau3Bandes[],7,0),"")</f>
        <v>2024</v>
      </c>
      <c r="S904" s="28">
        <f>IFERROR(VLOOKUP(Tableau5[[#This Row],[Numéro]],TableauClass2025[],3,0),"")</f>
        <v>227</v>
      </c>
      <c r="T904" s="27" t="str">
        <f>IFERROR(VLOOKUP(Tableau5[[#This Row],[Numéro]],TableauCadre[],3,0),"")</f>
        <v/>
      </c>
      <c r="U904" s="1" t="str">
        <f>IFERROR(VLOOKUP(Tableau5[[#This Row],[Numéro]],TableauCadre[],4,0),"")</f>
        <v/>
      </c>
      <c r="V904" s="1" t="str">
        <f>IFERROR(VLOOKUP(Tableau5[[#This Row],[Numéro]],TableauCadre[],5,0),"")</f>
        <v/>
      </c>
      <c r="W904" s="1" t="str">
        <f>IFERROR(VLOOKUP(Tableau5[[#This Row],[Numéro]],TableauCadre[],6,0),"")</f>
        <v/>
      </c>
      <c r="X904" s="28" t="str">
        <f>IFERROR(VLOOKUP(Tableau5[[#This Row],[Numéro]],TableauCadre[],7,0),"")</f>
        <v/>
      </c>
    </row>
    <row r="905" spans="1:24" hidden="1" x14ac:dyDescent="0.25">
      <c r="A905" s="1" t="str">
        <f>IF(double!T902=0,"",double!T902)</f>
        <v>182525 X</v>
      </c>
      <c r="B905" s="1" t="str">
        <f>IF(Tableau5[[#This Row],[Numéro]]="","",double!U902)</f>
        <v>PETER MARC</v>
      </c>
      <c r="C905" s="23" t="str">
        <f>double!V902</f>
        <v>11032 – BILLARD CLUB HOMECOURT</v>
      </c>
      <c r="D905" s="27" t="str">
        <f>IFERROR(VLOOKUP(Tableau5[[#This Row],[Numéro]],TableauLibre[],3,0),"")</f>
        <v>R4</v>
      </c>
      <c r="E905" s="1">
        <f>IFERROR(VLOOKUP(Tableau5[[#This Row],[Numéro]],TableauLibre[],4,0),"")</f>
        <v>1</v>
      </c>
      <c r="F905" s="1">
        <f>IFERROR(VLOOKUP(Tableau5[[#This Row],[Numéro]],TableauLibre[],5,0),"")</f>
        <v>0.87</v>
      </c>
      <c r="G905" s="1">
        <f>IFERROR(VLOOKUP(Tableau5[[#This Row],[Numéro]],TableauLibre[],6,0),"")</f>
        <v>0.7</v>
      </c>
      <c r="H905" s="28">
        <f>IFERROR(VLOOKUP(Tableau5[[#This Row],[Numéro]],TableauLibre[],7,0),"")</f>
        <v>2025</v>
      </c>
      <c r="I905" s="27" t="str">
        <f>IFERROR(VLOOKUP(Tableau5[[#This Row],[Numéro]],TableauBande[],3,0),"")</f>
        <v/>
      </c>
      <c r="J905" s="1" t="str">
        <f>IFERROR(VLOOKUP(Tableau5[[#This Row],[Numéro]],TableauBande[],4,0),"")</f>
        <v/>
      </c>
      <c r="K905" s="1" t="str">
        <f>IFERROR(VLOOKUP(Tableau5[[#This Row],[Numéro]],TableauBande[],5,0),"")</f>
        <v/>
      </c>
      <c r="L905" s="1" t="str">
        <f>IFERROR(VLOOKUP(Tableau5[[#This Row],[Numéro]],TableauBande[],6,0),"")</f>
        <v/>
      </c>
      <c r="M905" s="28" t="str">
        <f>IFERROR(VLOOKUP(Tableau5[[#This Row],[Numéro]],TableauBande[],7,0),"")</f>
        <v/>
      </c>
      <c r="N905" s="1" t="str">
        <f>IFERROR(VLOOKUP(Tableau5[[#This Row],[Numéro]],Tableau3Bandes[],3,0),"")</f>
        <v/>
      </c>
      <c r="O905" s="1" t="str">
        <f>IFERROR(VLOOKUP(Tableau5[[#This Row],[Numéro]],Tableau3Bandes[],4,0),"")</f>
        <v/>
      </c>
      <c r="P905" s="1" t="str">
        <f>IFERROR(VLOOKUP(Tableau5[[#This Row],[Numéro]],Tableau3Bandes[],5,0),"")</f>
        <v/>
      </c>
      <c r="Q905" s="1" t="str">
        <f>IFERROR(VLOOKUP(Tableau5[[#This Row],[Numéro]],Tableau3Bandes[],6,0),"")</f>
        <v/>
      </c>
      <c r="R905" s="1" t="str">
        <f>IFERROR(VLOOKUP(Tableau5[[#This Row],[Numéro]],Tableau3Bandes[],7,0),"")</f>
        <v/>
      </c>
      <c r="S905" s="28" t="str">
        <f>IFERROR(VLOOKUP(Tableau5[[#This Row],[Numéro]],TableauClass2025[],3,0),"")</f>
        <v/>
      </c>
      <c r="T905" s="27" t="str">
        <f>IFERROR(VLOOKUP(Tableau5[[#This Row],[Numéro]],TableauCadre[],3,0),"")</f>
        <v/>
      </c>
      <c r="U905" s="1" t="str">
        <f>IFERROR(VLOOKUP(Tableau5[[#This Row],[Numéro]],TableauCadre[],4,0),"")</f>
        <v/>
      </c>
      <c r="V905" s="1" t="str">
        <f>IFERROR(VLOOKUP(Tableau5[[#This Row],[Numéro]],TableauCadre[],5,0),"")</f>
        <v/>
      </c>
      <c r="W905" s="1" t="str">
        <f>IFERROR(VLOOKUP(Tableau5[[#This Row],[Numéro]],TableauCadre[],6,0),"")</f>
        <v/>
      </c>
      <c r="X905" s="28" t="str">
        <f>IFERROR(VLOOKUP(Tableau5[[#This Row],[Numéro]],TableauCadre[],7,0),"")</f>
        <v/>
      </c>
    </row>
    <row r="906" spans="1:24" hidden="1" x14ac:dyDescent="0.25">
      <c r="A906" s="1" t="str">
        <f>IF(double!T903=0,"",double!T903)</f>
        <v>139875 V</v>
      </c>
      <c r="B906" s="1" t="str">
        <f>IF(Tableau5[[#This Row],[Numéro]]="","",double!U903)</f>
        <v>PETIT JEAN CLAUDE</v>
      </c>
      <c r="C906" s="23" t="str">
        <f>double!V903</f>
        <v>01016 – B.C. HAGUENAU</v>
      </c>
      <c r="D906" s="27" t="str">
        <f>IFERROR(VLOOKUP(Tableau5[[#This Row],[Numéro]],TableauLibre[],3,0),"")</f>
        <v>R3</v>
      </c>
      <c r="E906" s="1">
        <f>IFERROR(VLOOKUP(Tableau5[[#This Row],[Numéro]],TableauLibre[],4,0),"")</f>
        <v>1</v>
      </c>
      <c r="F906" s="1">
        <f>IFERROR(VLOOKUP(Tableau5[[#This Row],[Numéro]],TableauLibre[],5,0),"")</f>
        <v>1.29</v>
      </c>
      <c r="G906" s="1">
        <f>IFERROR(VLOOKUP(Tableau5[[#This Row],[Numéro]],TableauLibre[],6,0),"")</f>
        <v>1.03</v>
      </c>
      <c r="H906" s="28">
        <f>IFERROR(VLOOKUP(Tableau5[[#This Row],[Numéro]],TableauLibre[],7,0),"")</f>
        <v>2016</v>
      </c>
      <c r="I906" s="27" t="str">
        <f>IFERROR(VLOOKUP(Tableau5[[#This Row],[Numéro]],TableauBande[],3,0),"")</f>
        <v>R2</v>
      </c>
      <c r="J906" s="1">
        <f>IFERROR(VLOOKUP(Tableau5[[#This Row],[Numéro]],TableauBande[],4,0),"")</f>
        <v>1</v>
      </c>
      <c r="K906" s="1">
        <f>IFERROR(VLOOKUP(Tableau5[[#This Row],[Numéro]],TableauBande[],5,0),"")</f>
        <v>0.62</v>
      </c>
      <c r="L906" s="1">
        <f>IFERROR(VLOOKUP(Tableau5[[#This Row],[Numéro]],TableauBande[],6,0),"")</f>
        <v>0.55000000000000004</v>
      </c>
      <c r="M906" s="28">
        <f>IFERROR(VLOOKUP(Tableau5[[#This Row],[Numéro]],TableauBande[],7,0),"")</f>
        <v>2024</v>
      </c>
      <c r="N906" s="1" t="str">
        <f>IFERROR(VLOOKUP(Tableau5[[#This Row],[Numéro]],Tableau3Bandes[],3,0),"")</f>
        <v>R1</v>
      </c>
      <c r="O906" s="1">
        <f>IFERROR(VLOOKUP(Tableau5[[#This Row],[Numéro]],Tableau3Bandes[],4,0),"")</f>
        <v>1</v>
      </c>
      <c r="P906" s="1">
        <f>IFERROR(VLOOKUP(Tableau5[[#This Row],[Numéro]],Tableau3Bandes[],5,0),"")</f>
        <v>0.317</v>
      </c>
      <c r="Q906" s="1">
        <f>IFERROR(VLOOKUP(Tableau5[[#This Row],[Numéro]],Tableau3Bandes[],6,0),"")</f>
        <v>0.27200000000000002</v>
      </c>
      <c r="R906" s="1">
        <f>IFERROR(VLOOKUP(Tableau5[[#This Row],[Numéro]],Tableau3Bandes[],7,0),"")</f>
        <v>2022</v>
      </c>
      <c r="S906" s="28" t="str">
        <f>IFERROR(VLOOKUP(Tableau5[[#This Row],[Numéro]],TableauClass2025[],3,0),"")</f>
        <v/>
      </c>
      <c r="T906" s="27" t="str">
        <f>IFERROR(VLOOKUP(Tableau5[[#This Row],[Numéro]],TableauCadre[],3,0),"")</f>
        <v/>
      </c>
      <c r="U906" s="1" t="str">
        <f>IFERROR(VLOOKUP(Tableau5[[#This Row],[Numéro]],TableauCadre[],4,0),"")</f>
        <v/>
      </c>
      <c r="V906" s="1" t="str">
        <f>IFERROR(VLOOKUP(Tableau5[[#This Row],[Numéro]],TableauCadre[],5,0),"")</f>
        <v/>
      </c>
      <c r="W906" s="1" t="str">
        <f>IFERROR(VLOOKUP(Tableau5[[#This Row],[Numéro]],TableauCadre[],6,0),"")</f>
        <v/>
      </c>
      <c r="X906" s="28" t="str">
        <f>IFERROR(VLOOKUP(Tableau5[[#This Row],[Numéro]],TableauCadre[],7,0),"")</f>
        <v/>
      </c>
    </row>
    <row r="907" spans="1:24" x14ac:dyDescent="0.25">
      <c r="A907" s="1" t="str">
        <f>IF(double!T734=0,"",double!T734)</f>
        <v>104525 F</v>
      </c>
      <c r="B907" s="1" t="str">
        <f>IF(Tableau5[[#This Row],[Numéro]]="","",double!U734)</f>
        <v>MALHERBE GEORGES</v>
      </c>
      <c r="C907" s="23" t="str">
        <f>double!V734</f>
        <v>11066 – BILLARD CLUB GANDRANGE</v>
      </c>
      <c r="D907" s="27" t="str">
        <f>IFERROR(VLOOKUP(Tableau5[[#This Row],[Numéro]],TableauLibre[],3,0),"")</f>
        <v>R3</v>
      </c>
      <c r="E907" s="1">
        <f>IFERROR(VLOOKUP(Tableau5[[#This Row],[Numéro]],TableauLibre[],4,0),"")</f>
        <v>1</v>
      </c>
      <c r="F907" s="1">
        <f>IFERROR(VLOOKUP(Tableau5[[#This Row],[Numéro]],TableauLibre[],5,0),"")</f>
        <v>1.36</v>
      </c>
      <c r="G907" s="1">
        <f>IFERROR(VLOOKUP(Tableau5[[#This Row],[Numéro]],TableauLibre[],6,0),"")</f>
        <v>1.0900000000000001</v>
      </c>
      <c r="H907" s="28">
        <f>IFERROR(VLOOKUP(Tableau5[[#This Row],[Numéro]],TableauLibre[],7,0),"")</f>
        <v>2023</v>
      </c>
      <c r="I907" s="27" t="str">
        <f>IFERROR(VLOOKUP(Tableau5[[#This Row],[Numéro]],TableauBande[],3,0),"")</f>
        <v/>
      </c>
      <c r="J907" s="1" t="str">
        <f>IFERROR(VLOOKUP(Tableau5[[#This Row],[Numéro]],TableauBande[],4,0),"")</f>
        <v/>
      </c>
      <c r="K907" s="1" t="str">
        <f>IFERROR(VLOOKUP(Tableau5[[#This Row],[Numéro]],TableauBande[],5,0),"")</f>
        <v/>
      </c>
      <c r="L907" s="1" t="str">
        <f>IFERROR(VLOOKUP(Tableau5[[#This Row],[Numéro]],TableauBande[],6,0),"")</f>
        <v/>
      </c>
      <c r="M907" s="28" t="str">
        <f>IFERROR(VLOOKUP(Tableau5[[#This Row],[Numéro]],TableauBande[],7,0),"")</f>
        <v/>
      </c>
      <c r="N907" s="1" t="str">
        <f>IFERROR(VLOOKUP(Tableau5[[#This Row],[Numéro]],Tableau3Bandes[],3,0),"")</f>
        <v>R2</v>
      </c>
      <c r="O907" s="1">
        <f>IFERROR(VLOOKUP(Tableau5[[#This Row],[Numéro]],Tableau3Bandes[],4,0),"")</f>
        <v>1</v>
      </c>
      <c r="P907" s="1">
        <f>IFERROR(VLOOKUP(Tableau5[[#This Row],[Numéro]],Tableau3Bandes[],5,0),"")</f>
        <v>0.23300000000000001</v>
      </c>
      <c r="Q907" s="1">
        <f>IFERROR(VLOOKUP(Tableau5[[#This Row],[Numéro]],Tableau3Bandes[],6,0),"")</f>
        <v>0.2</v>
      </c>
      <c r="R907" s="1">
        <f>IFERROR(VLOOKUP(Tableau5[[#This Row],[Numéro]],Tableau3Bandes[],7,0),"")</f>
        <v>2014</v>
      </c>
      <c r="S907" s="28" t="str">
        <f>IFERROR(VLOOKUP(Tableau5[[#This Row],[Numéro]],TableauClass2025[],3,0),"")</f>
        <v/>
      </c>
      <c r="T907" s="27" t="str">
        <f>IFERROR(VLOOKUP(Tableau5[[#This Row],[Numéro]],TableauCadre[],3,0),"")</f>
        <v/>
      </c>
      <c r="U907" s="1" t="str">
        <f>IFERROR(VLOOKUP(Tableau5[[#This Row],[Numéro]],TableauCadre[],4,0),"")</f>
        <v/>
      </c>
      <c r="V907" s="1" t="str">
        <f>IFERROR(VLOOKUP(Tableau5[[#This Row],[Numéro]],TableauCadre[],5,0),"")</f>
        <v/>
      </c>
      <c r="W907" s="1" t="str">
        <f>IFERROR(VLOOKUP(Tableau5[[#This Row],[Numéro]],TableauCadre[],6,0),"")</f>
        <v/>
      </c>
      <c r="X907" s="28" t="str">
        <f>IFERROR(VLOOKUP(Tableau5[[#This Row],[Numéro]],TableauCadre[],7,0),"")</f>
        <v/>
      </c>
    </row>
    <row r="908" spans="1:24" x14ac:dyDescent="0.25">
      <c r="A908" s="1" t="str">
        <f>IF(double!T737=0,"",double!T737)</f>
        <v>102806 C</v>
      </c>
      <c r="B908" s="1" t="str">
        <f>IF(Tableau5[[#This Row],[Numéro]]="","",double!U737)</f>
        <v>MALVAREZ JEAN</v>
      </c>
      <c r="C908" s="23" t="str">
        <f>double!V737</f>
        <v>11005 – E.S. HAGONDANGE</v>
      </c>
      <c r="D908" s="27" t="str">
        <f>IFERROR(VLOOKUP(Tableau5[[#This Row],[Numéro]],TableauLibre[],3,0),"")</f>
        <v>R2</v>
      </c>
      <c r="E908" s="1">
        <f>IFERROR(VLOOKUP(Tableau5[[#This Row],[Numéro]],TableauLibre[],4,0),"")</f>
        <v>1</v>
      </c>
      <c r="F908" s="1">
        <f>IFERROR(VLOOKUP(Tableau5[[#This Row],[Numéro]],TableauLibre[],5,0),"")</f>
        <v>3.08</v>
      </c>
      <c r="G908" s="1">
        <f>IFERROR(VLOOKUP(Tableau5[[#This Row],[Numéro]],TableauLibre[],6,0),"")</f>
        <v>2.46</v>
      </c>
      <c r="H908" s="28">
        <f>IFERROR(VLOOKUP(Tableau5[[#This Row],[Numéro]],TableauLibre[],7,0),"")</f>
        <v>2025</v>
      </c>
      <c r="I908" s="27" t="str">
        <f>IFERROR(VLOOKUP(Tableau5[[#This Row],[Numéro]],TableauBande[],3,0),"")</f>
        <v>R1</v>
      </c>
      <c r="J908" s="1">
        <f>IFERROR(VLOOKUP(Tableau5[[#This Row],[Numéro]],TableauBande[],4,0),"")</f>
        <v>1</v>
      </c>
      <c r="K908" s="1">
        <f>IFERROR(VLOOKUP(Tableau5[[#This Row],[Numéro]],TableauBande[],5,0),"")</f>
        <v>1.21</v>
      </c>
      <c r="L908" s="1">
        <f>IFERROR(VLOOKUP(Tableau5[[#This Row],[Numéro]],TableauBande[],6,0),"")</f>
        <v>1.07</v>
      </c>
      <c r="M908" s="28">
        <f>IFERROR(VLOOKUP(Tableau5[[#This Row],[Numéro]],TableauBande[],7,0),"")</f>
        <v>2025</v>
      </c>
      <c r="N908" s="1" t="str">
        <f>IFERROR(VLOOKUP(Tableau5[[#This Row],[Numéro]],Tableau3Bandes[],3,0),"")</f>
        <v xml:space="preserve">R1 </v>
      </c>
      <c r="O908" s="1">
        <f>IFERROR(VLOOKUP(Tableau5[[#This Row],[Numéro]],Tableau3Bandes[],4,0),"")</f>
        <v>1</v>
      </c>
      <c r="P908" s="1">
        <f>IFERROR(VLOOKUP(Tableau5[[#This Row],[Numéro]],Tableau3Bandes[],5,0),"")</f>
        <v>0.316</v>
      </c>
      <c r="Q908" s="1">
        <f>IFERROR(VLOOKUP(Tableau5[[#This Row],[Numéro]],Tableau3Bandes[],6,0),"")</f>
        <v>0.27200000000000002</v>
      </c>
      <c r="R908" s="1">
        <f>IFERROR(VLOOKUP(Tableau5[[#This Row],[Numéro]],Tableau3Bandes[],7,0),"")</f>
        <v>2025</v>
      </c>
      <c r="S908" s="28">
        <f>IFERROR(VLOOKUP(Tableau5[[#This Row],[Numéro]],TableauClass2025[],3,0),"")</f>
        <v>274</v>
      </c>
      <c r="T908" s="27" t="str">
        <f>IFERROR(VLOOKUP(Tableau5[[#This Row],[Numéro]],TableauCadre[],3,0),"")</f>
        <v>R1</v>
      </c>
      <c r="U908" s="1">
        <f>IFERROR(VLOOKUP(Tableau5[[#This Row],[Numéro]],TableauCadre[],4,0),"")</f>
        <v>1</v>
      </c>
      <c r="V908" s="1">
        <f>IFERROR(VLOOKUP(Tableau5[[#This Row],[Numéro]],TableauCadre[],5,0),"")</f>
        <v>2.5</v>
      </c>
      <c r="W908" s="1">
        <f>IFERROR(VLOOKUP(Tableau5[[#This Row],[Numéro]],TableauCadre[],6,0),"")</f>
        <v>2</v>
      </c>
      <c r="X908" s="28">
        <f>IFERROR(VLOOKUP(Tableau5[[#This Row],[Numéro]],TableauCadre[],7,0),"")</f>
        <v>2025</v>
      </c>
    </row>
    <row r="909" spans="1:24" hidden="1" x14ac:dyDescent="0.25">
      <c r="A909" s="1" t="str">
        <f>IF(double!T906=0,"",double!T906)</f>
        <v>015006 E</v>
      </c>
      <c r="B909" s="1" t="str">
        <f>IF(Tableau5[[#This Row],[Numéro]]="","",double!U906)</f>
        <v>PICARD CHRISTIAN</v>
      </c>
      <c r="C909" s="23" t="str">
        <f>double!V906</f>
        <v>11032 – BILLARD CLUB HOMECOURT</v>
      </c>
      <c r="D909" s="27" t="str">
        <f>IFERROR(VLOOKUP(Tableau5[[#This Row],[Numéro]],TableauLibre[],3,0),"")</f>
        <v xml:space="preserve">R3 </v>
      </c>
      <c r="E909" s="1">
        <f>IFERROR(VLOOKUP(Tableau5[[#This Row],[Numéro]],TableauLibre[],4,0),"")</f>
        <v>1</v>
      </c>
      <c r="F909" s="1">
        <f>IFERROR(VLOOKUP(Tableau5[[#This Row],[Numéro]],TableauLibre[],5,0),"")</f>
        <v>2.21</v>
      </c>
      <c r="G909" s="1">
        <f>IFERROR(VLOOKUP(Tableau5[[#This Row],[Numéro]],TableauLibre[],6,0),"")</f>
        <v>1.77</v>
      </c>
      <c r="H909" s="28">
        <f>IFERROR(VLOOKUP(Tableau5[[#This Row],[Numéro]],TableauLibre[],7,0),"")</f>
        <v>2017</v>
      </c>
      <c r="I909" s="27" t="str">
        <f>IFERROR(VLOOKUP(Tableau5[[#This Row],[Numéro]],TableauBande[],3,0),"")</f>
        <v>R1</v>
      </c>
      <c r="J909" s="1">
        <f>IFERROR(VLOOKUP(Tableau5[[#This Row],[Numéro]],TableauBande[],4,0),"")</f>
        <v>1</v>
      </c>
      <c r="K909" s="1">
        <f>IFERROR(VLOOKUP(Tableau5[[#This Row],[Numéro]],TableauBande[],5,0),"")</f>
        <v>1.27</v>
      </c>
      <c r="L909" s="1">
        <f>IFERROR(VLOOKUP(Tableau5[[#This Row],[Numéro]],TableauBande[],6,0),"")</f>
        <v>1.1299999999999999</v>
      </c>
      <c r="M909" s="28">
        <f>IFERROR(VLOOKUP(Tableau5[[#This Row],[Numéro]],TableauBande[],7,0),"")</f>
        <v>2017</v>
      </c>
      <c r="N909" s="1" t="str">
        <f>IFERROR(VLOOKUP(Tableau5[[#This Row],[Numéro]],Tableau3Bandes[],3,0),"")</f>
        <v/>
      </c>
      <c r="O909" s="1" t="str">
        <f>IFERROR(VLOOKUP(Tableau5[[#This Row],[Numéro]],Tableau3Bandes[],4,0),"")</f>
        <v/>
      </c>
      <c r="P909" s="1" t="str">
        <f>IFERROR(VLOOKUP(Tableau5[[#This Row],[Numéro]],Tableau3Bandes[],5,0),"")</f>
        <v/>
      </c>
      <c r="Q909" s="1" t="str">
        <f>IFERROR(VLOOKUP(Tableau5[[#This Row],[Numéro]],Tableau3Bandes[],6,0),"")</f>
        <v/>
      </c>
      <c r="R909" s="1" t="str">
        <f>IFERROR(VLOOKUP(Tableau5[[#This Row],[Numéro]],Tableau3Bandes[],7,0),"")</f>
        <v/>
      </c>
      <c r="S909" s="28" t="str">
        <f>IFERROR(VLOOKUP(Tableau5[[#This Row],[Numéro]],TableauClass2025[],3,0),"")</f>
        <v/>
      </c>
      <c r="T909" s="27" t="str">
        <f>IFERROR(VLOOKUP(Tableau5[[#This Row],[Numéro]],TableauCadre[],3,0),"")</f>
        <v/>
      </c>
      <c r="U909" s="1" t="str">
        <f>IFERROR(VLOOKUP(Tableau5[[#This Row],[Numéro]],TableauCadre[],4,0),"")</f>
        <v/>
      </c>
      <c r="V909" s="1" t="str">
        <f>IFERROR(VLOOKUP(Tableau5[[#This Row],[Numéro]],TableauCadre[],5,0),"")</f>
        <v/>
      </c>
      <c r="W909" s="1" t="str">
        <f>IFERROR(VLOOKUP(Tableau5[[#This Row],[Numéro]],TableauCadre[],6,0),"")</f>
        <v/>
      </c>
      <c r="X909" s="28" t="str">
        <f>IFERROR(VLOOKUP(Tableau5[[#This Row],[Numéro]],TableauCadre[],7,0),"")</f>
        <v/>
      </c>
    </row>
    <row r="910" spans="1:24" hidden="1" x14ac:dyDescent="0.25">
      <c r="A910" s="1" t="str">
        <f>IF(double!T907=0,"",double!T907)</f>
        <v>160824 J</v>
      </c>
      <c r="B910" s="1" t="str">
        <f>IF(Tableau5[[#This Row],[Numéro]]="","",double!U907)</f>
        <v>PICARD LOIC</v>
      </c>
      <c r="C910" s="23" t="str">
        <f>double!V907</f>
        <v>05040 – EPERNAY BILLARD CLUB</v>
      </c>
      <c r="D910" s="27" t="str">
        <f>IFERROR(VLOOKUP(Tableau5[[#This Row],[Numéro]],TableauLibre[],3,0),"")</f>
        <v>R4</v>
      </c>
      <c r="E910" s="1">
        <f>IFERROR(VLOOKUP(Tableau5[[#This Row],[Numéro]],TableauLibre[],4,0),"")</f>
        <v>1</v>
      </c>
      <c r="F910" s="1">
        <f>IFERROR(VLOOKUP(Tableau5[[#This Row],[Numéro]],TableauLibre[],5,0),"")</f>
        <v>1.17</v>
      </c>
      <c r="G910" s="1">
        <f>IFERROR(VLOOKUP(Tableau5[[#This Row],[Numéro]],TableauLibre[],6,0),"")</f>
        <v>0.94</v>
      </c>
      <c r="H910" s="28">
        <f>IFERROR(VLOOKUP(Tableau5[[#This Row],[Numéro]],TableauLibre[],7,0),"")</f>
        <v>2025</v>
      </c>
      <c r="I910" s="27" t="str">
        <f>IFERROR(VLOOKUP(Tableau5[[#This Row],[Numéro]],TableauBande[],3,0),"")</f>
        <v>R2</v>
      </c>
      <c r="J910" s="1">
        <f>IFERROR(VLOOKUP(Tableau5[[#This Row],[Numéro]],TableauBande[],4,0),"")</f>
        <v>1</v>
      </c>
      <c r="K910" s="1">
        <f>IFERROR(VLOOKUP(Tableau5[[#This Row],[Numéro]],TableauBande[],5,0),"")</f>
        <v>0.79</v>
      </c>
      <c r="L910" s="1">
        <f>IFERROR(VLOOKUP(Tableau5[[#This Row],[Numéro]],TableauBande[],6,0),"")</f>
        <v>0.7</v>
      </c>
      <c r="M910" s="28">
        <f>IFERROR(VLOOKUP(Tableau5[[#This Row],[Numéro]],TableauBande[],7,0),"")</f>
        <v>2025</v>
      </c>
      <c r="N910" s="1" t="str">
        <f>IFERROR(VLOOKUP(Tableau5[[#This Row],[Numéro]],Tableau3Bandes[],3,0),"")</f>
        <v/>
      </c>
      <c r="O910" s="1" t="str">
        <f>IFERROR(VLOOKUP(Tableau5[[#This Row],[Numéro]],Tableau3Bandes[],4,0),"")</f>
        <v/>
      </c>
      <c r="P910" s="1" t="str">
        <f>IFERROR(VLOOKUP(Tableau5[[#This Row],[Numéro]],Tableau3Bandes[],5,0),"")</f>
        <v/>
      </c>
      <c r="Q910" s="1" t="str">
        <f>IFERROR(VLOOKUP(Tableau5[[#This Row],[Numéro]],Tableau3Bandes[],6,0),"")</f>
        <v/>
      </c>
      <c r="R910" s="1" t="str">
        <f>IFERROR(VLOOKUP(Tableau5[[#This Row],[Numéro]],Tableau3Bandes[],7,0),"")</f>
        <v/>
      </c>
      <c r="S910" s="28" t="str">
        <f>IFERROR(VLOOKUP(Tableau5[[#This Row],[Numéro]],TableauClass2025[],3,0),"")</f>
        <v/>
      </c>
      <c r="T910" s="27" t="str">
        <f>IFERROR(VLOOKUP(Tableau5[[#This Row],[Numéro]],TableauCadre[],3,0),"")</f>
        <v/>
      </c>
      <c r="U910" s="1" t="str">
        <f>IFERROR(VLOOKUP(Tableau5[[#This Row],[Numéro]],TableauCadre[],4,0),"")</f>
        <v/>
      </c>
      <c r="V910" s="1" t="str">
        <f>IFERROR(VLOOKUP(Tableau5[[#This Row],[Numéro]],TableauCadre[],5,0),"")</f>
        <v/>
      </c>
      <c r="W910" s="1" t="str">
        <f>IFERROR(VLOOKUP(Tableau5[[#This Row],[Numéro]],TableauCadre[],6,0),"")</f>
        <v/>
      </c>
      <c r="X910" s="28" t="str">
        <f>IFERROR(VLOOKUP(Tableau5[[#This Row],[Numéro]],TableauCadre[],7,0),"")</f>
        <v/>
      </c>
    </row>
    <row r="911" spans="1:24" hidden="1" x14ac:dyDescent="0.25">
      <c r="A911" s="1" t="str">
        <f>IF(double!T908=0,"",double!T908)</f>
        <v>122441 H</v>
      </c>
      <c r="B911" s="1" t="str">
        <f>IF(Tableau5[[#This Row],[Numéro]]="","",double!U908)</f>
        <v>PICCINA FRANCOIS</v>
      </c>
      <c r="C911" s="23" t="str">
        <f>double!V908</f>
        <v>01044 – F.C. MULHOUSE</v>
      </c>
      <c r="D911" s="27" t="str">
        <f>IFERROR(VLOOKUP(Tableau5[[#This Row],[Numéro]],TableauLibre[],3,0),"")</f>
        <v>R3</v>
      </c>
      <c r="E911" s="1">
        <f>IFERROR(VLOOKUP(Tableau5[[#This Row],[Numéro]],TableauLibre[],4,0),"")</f>
        <v>1</v>
      </c>
      <c r="F911" s="1">
        <f>IFERROR(VLOOKUP(Tableau5[[#This Row],[Numéro]],TableauLibre[],5,0),"")</f>
        <v>1.36</v>
      </c>
      <c r="G911" s="1">
        <f>IFERROR(VLOOKUP(Tableau5[[#This Row],[Numéro]],TableauLibre[],6,0),"")</f>
        <v>1.0900000000000001</v>
      </c>
      <c r="H911" s="28">
        <f>IFERROR(VLOOKUP(Tableau5[[#This Row],[Numéro]],TableauLibre[],7,0),"")</f>
        <v>2016</v>
      </c>
      <c r="I911" s="27" t="str">
        <f>IFERROR(VLOOKUP(Tableau5[[#This Row],[Numéro]],TableauBande[],3,0),"")</f>
        <v/>
      </c>
      <c r="J911" s="1" t="str">
        <f>IFERROR(VLOOKUP(Tableau5[[#This Row],[Numéro]],TableauBande[],4,0),"")</f>
        <v/>
      </c>
      <c r="K911" s="1" t="str">
        <f>IFERROR(VLOOKUP(Tableau5[[#This Row],[Numéro]],TableauBande[],5,0),"")</f>
        <v/>
      </c>
      <c r="L911" s="1" t="str">
        <f>IFERROR(VLOOKUP(Tableau5[[#This Row],[Numéro]],TableauBande[],6,0),"")</f>
        <v/>
      </c>
      <c r="M911" s="28" t="str">
        <f>IFERROR(VLOOKUP(Tableau5[[#This Row],[Numéro]],TableauBande[],7,0),"")</f>
        <v/>
      </c>
      <c r="N911" s="1" t="str">
        <f>IFERROR(VLOOKUP(Tableau5[[#This Row],[Numéro]],Tableau3Bandes[],3,0),"")</f>
        <v>R1</v>
      </c>
      <c r="O911" s="1">
        <f>IFERROR(VLOOKUP(Tableau5[[#This Row],[Numéro]],Tableau3Bandes[],4,0),"")</f>
        <v>1</v>
      </c>
      <c r="P911" s="1">
        <f>IFERROR(VLOOKUP(Tableau5[[#This Row],[Numéro]],Tableau3Bandes[],5,0),"")</f>
        <v>0.35899999999999999</v>
      </c>
      <c r="Q911" s="1">
        <f>IFERROR(VLOOKUP(Tableau5[[#This Row],[Numéro]],Tableau3Bandes[],6,0),"")</f>
        <v>0.308</v>
      </c>
      <c r="R911" s="1">
        <f>IFERROR(VLOOKUP(Tableau5[[#This Row],[Numéro]],Tableau3Bandes[],7,0),"")</f>
        <v>2016</v>
      </c>
      <c r="S911" s="28" t="str">
        <f>IFERROR(VLOOKUP(Tableau5[[#This Row],[Numéro]],TableauClass2025[],3,0),"")</f>
        <v/>
      </c>
      <c r="T911" s="27" t="str">
        <f>IFERROR(VLOOKUP(Tableau5[[#This Row],[Numéro]],TableauCadre[],3,0),"")</f>
        <v/>
      </c>
      <c r="U911" s="1" t="str">
        <f>IFERROR(VLOOKUP(Tableau5[[#This Row],[Numéro]],TableauCadre[],4,0),"")</f>
        <v/>
      </c>
      <c r="V911" s="1" t="str">
        <f>IFERROR(VLOOKUP(Tableau5[[#This Row],[Numéro]],TableauCadre[],5,0),"")</f>
        <v/>
      </c>
      <c r="W911" s="1" t="str">
        <f>IFERROR(VLOOKUP(Tableau5[[#This Row],[Numéro]],TableauCadre[],6,0),"")</f>
        <v/>
      </c>
      <c r="X911" s="28" t="str">
        <f>IFERROR(VLOOKUP(Tableau5[[#This Row],[Numéro]],TableauCadre[],7,0),"")</f>
        <v/>
      </c>
    </row>
    <row r="912" spans="1:24" hidden="1" x14ac:dyDescent="0.25">
      <c r="A912" s="1" t="str">
        <f>IF(double!T909=0,"",double!T909)</f>
        <v>010062 A</v>
      </c>
      <c r="B912" s="1" t="str">
        <f>IF(Tableau5[[#This Row],[Numéro]]="","",double!U909)</f>
        <v>PIERRAT BERNARD</v>
      </c>
      <c r="C912" s="23" t="str">
        <f>double!V909</f>
        <v>01016 – B.C. HAGUENAU</v>
      </c>
      <c r="D912" s="27" t="str">
        <f>IFERROR(VLOOKUP(Tableau5[[#This Row],[Numéro]],TableauLibre[],3,0),"")</f>
        <v>R2</v>
      </c>
      <c r="E912" s="1">
        <f>IFERROR(VLOOKUP(Tableau5[[#This Row],[Numéro]],TableauLibre[],4,0),"")</f>
        <v>1</v>
      </c>
      <c r="F912" s="1">
        <f>IFERROR(VLOOKUP(Tableau5[[#This Row],[Numéro]],TableauLibre[],5,0),"")</f>
        <v>2.5299999999999998</v>
      </c>
      <c r="G912" s="1">
        <f>IFERROR(VLOOKUP(Tableau5[[#This Row],[Numéro]],TableauLibre[],6,0),"")</f>
        <v>2.0299999999999998</v>
      </c>
      <c r="H912" s="28">
        <f>IFERROR(VLOOKUP(Tableau5[[#This Row],[Numéro]],TableauLibre[],7,0),"")</f>
        <v>2022</v>
      </c>
      <c r="I912" s="27" t="str">
        <f>IFERROR(VLOOKUP(Tableau5[[#This Row],[Numéro]],TableauBande[],3,0),"")</f>
        <v xml:space="preserve">R1 </v>
      </c>
      <c r="J912" s="1">
        <f>IFERROR(VLOOKUP(Tableau5[[#This Row],[Numéro]],TableauBande[],4,0),"")</f>
        <v>1</v>
      </c>
      <c r="K912" s="1">
        <f>IFERROR(VLOOKUP(Tableau5[[#This Row],[Numéro]],TableauBande[],5,0),"")</f>
        <v>1.46</v>
      </c>
      <c r="L912" s="1">
        <f>IFERROR(VLOOKUP(Tableau5[[#This Row],[Numéro]],TableauBande[],6,0),"")</f>
        <v>1.3</v>
      </c>
      <c r="M912" s="28">
        <f>IFERROR(VLOOKUP(Tableau5[[#This Row],[Numéro]],TableauBande[],7,0),"")</f>
        <v>2022</v>
      </c>
      <c r="N912" s="1" t="str">
        <f>IFERROR(VLOOKUP(Tableau5[[#This Row],[Numéro]],Tableau3Bandes[],3,0),"")</f>
        <v xml:space="preserve">R1 </v>
      </c>
      <c r="O912" s="1">
        <f>IFERROR(VLOOKUP(Tableau5[[#This Row],[Numéro]],Tableau3Bandes[],4,0),"")</f>
        <v>1</v>
      </c>
      <c r="P912" s="1">
        <f>IFERROR(VLOOKUP(Tableau5[[#This Row],[Numéro]],Tableau3Bandes[],5,0),"")</f>
        <v>0.39700000000000002</v>
      </c>
      <c r="Q912" s="1">
        <f>IFERROR(VLOOKUP(Tableau5[[#This Row],[Numéro]],Tableau3Bandes[],6,0),"")</f>
        <v>0.34100000000000003</v>
      </c>
      <c r="R912" s="1">
        <f>IFERROR(VLOOKUP(Tableau5[[#This Row],[Numéro]],Tableau3Bandes[],7,0),"")</f>
        <v>2022</v>
      </c>
      <c r="S912" s="28" t="str">
        <f>IFERROR(VLOOKUP(Tableau5[[#This Row],[Numéro]],TableauClass2025[],3,0),"")</f>
        <v/>
      </c>
      <c r="T912" s="27" t="str">
        <f>IFERROR(VLOOKUP(Tableau5[[#This Row],[Numéro]],TableauCadre[],3,0),"")</f>
        <v/>
      </c>
      <c r="U912" s="1" t="str">
        <f>IFERROR(VLOOKUP(Tableau5[[#This Row],[Numéro]],TableauCadre[],4,0),"")</f>
        <v/>
      </c>
      <c r="V912" s="1" t="str">
        <f>IFERROR(VLOOKUP(Tableau5[[#This Row],[Numéro]],TableauCadre[],5,0),"")</f>
        <v/>
      </c>
      <c r="W912" s="1" t="str">
        <f>IFERROR(VLOOKUP(Tableau5[[#This Row],[Numéro]],TableauCadre[],6,0),"")</f>
        <v/>
      </c>
      <c r="X912" s="28" t="str">
        <f>IFERROR(VLOOKUP(Tableau5[[#This Row],[Numéro]],TableauCadre[],7,0),"")</f>
        <v/>
      </c>
    </row>
    <row r="913" spans="1:24" hidden="1" x14ac:dyDescent="0.25">
      <c r="A913" s="1" t="str">
        <f>IF(double!T910=0,"",double!T910)</f>
        <v>149673 N</v>
      </c>
      <c r="B913" s="1" t="str">
        <f>IF(Tableau5[[#This Row],[Numéro]]="","",double!U910)</f>
        <v>PIERRON ALAIN</v>
      </c>
      <c r="C913" s="23" t="str">
        <f>double!V910</f>
        <v>11053 – BILLARD CLUB LINEEN</v>
      </c>
      <c r="D913" s="27" t="str">
        <f>IFERROR(VLOOKUP(Tableau5[[#This Row],[Numéro]],TableauLibre[],3,0),"")</f>
        <v>R3</v>
      </c>
      <c r="E913" s="1">
        <f>IFERROR(VLOOKUP(Tableau5[[#This Row],[Numéro]],TableauLibre[],4,0),"")</f>
        <v>1</v>
      </c>
      <c r="F913" s="1">
        <f>IFERROR(VLOOKUP(Tableau5[[#This Row],[Numéro]],TableauLibre[],5,0),"")</f>
        <v>1.91</v>
      </c>
      <c r="G913" s="1">
        <f>IFERROR(VLOOKUP(Tableau5[[#This Row],[Numéro]],TableauLibre[],6,0),"")</f>
        <v>1.53</v>
      </c>
      <c r="H913" s="28">
        <f>IFERROR(VLOOKUP(Tableau5[[#This Row],[Numéro]],TableauLibre[],7,0),"")</f>
        <v>2025</v>
      </c>
      <c r="I913" s="27" t="str">
        <f>IFERROR(VLOOKUP(Tableau5[[#This Row],[Numéro]],TableauBande[],3,0),"")</f>
        <v/>
      </c>
      <c r="J913" s="1" t="str">
        <f>IFERROR(VLOOKUP(Tableau5[[#This Row],[Numéro]],TableauBande[],4,0),"")</f>
        <v/>
      </c>
      <c r="K913" s="1" t="str">
        <f>IFERROR(VLOOKUP(Tableau5[[#This Row],[Numéro]],TableauBande[],5,0),"")</f>
        <v/>
      </c>
      <c r="L913" s="1" t="str">
        <f>IFERROR(VLOOKUP(Tableau5[[#This Row],[Numéro]],TableauBande[],6,0),"")</f>
        <v/>
      </c>
      <c r="M913" s="28" t="str">
        <f>IFERROR(VLOOKUP(Tableau5[[#This Row],[Numéro]],TableauBande[],7,0),"")</f>
        <v/>
      </c>
      <c r="N913" s="1" t="str">
        <f>IFERROR(VLOOKUP(Tableau5[[#This Row],[Numéro]],Tableau3Bandes[],3,0),"")</f>
        <v>R2</v>
      </c>
      <c r="O913" s="1">
        <f>IFERROR(VLOOKUP(Tableau5[[#This Row],[Numéro]],Tableau3Bandes[],4,0),"")</f>
        <v>1</v>
      </c>
      <c r="P913" s="1">
        <f>IFERROR(VLOOKUP(Tableau5[[#This Row],[Numéro]],Tableau3Bandes[],5,0),"")</f>
        <v>0.21199999999999999</v>
      </c>
      <c r="Q913" s="1">
        <f>IFERROR(VLOOKUP(Tableau5[[#This Row],[Numéro]],Tableau3Bandes[],6,0),"")</f>
        <v>0.182</v>
      </c>
      <c r="R913" s="1">
        <f>IFERROR(VLOOKUP(Tableau5[[#This Row],[Numéro]],Tableau3Bandes[],7,0),"")</f>
        <v>2018</v>
      </c>
      <c r="S913" s="28" t="str">
        <f>IFERROR(VLOOKUP(Tableau5[[#This Row],[Numéro]],TableauClass2025[],3,0),"")</f>
        <v/>
      </c>
      <c r="T913" s="27" t="str">
        <f>IFERROR(VLOOKUP(Tableau5[[#This Row],[Numéro]],TableauCadre[],3,0),"")</f>
        <v/>
      </c>
      <c r="U913" s="1" t="str">
        <f>IFERROR(VLOOKUP(Tableau5[[#This Row],[Numéro]],TableauCadre[],4,0),"")</f>
        <v/>
      </c>
      <c r="V913" s="1" t="str">
        <f>IFERROR(VLOOKUP(Tableau5[[#This Row],[Numéro]],TableauCadre[],5,0),"")</f>
        <v/>
      </c>
      <c r="W913" s="1" t="str">
        <f>IFERROR(VLOOKUP(Tableau5[[#This Row],[Numéro]],TableauCadre[],6,0),"")</f>
        <v/>
      </c>
      <c r="X913" s="28" t="str">
        <f>IFERROR(VLOOKUP(Tableau5[[#This Row],[Numéro]],TableauCadre[],7,0),"")</f>
        <v/>
      </c>
    </row>
    <row r="914" spans="1:24" hidden="1" x14ac:dyDescent="0.25">
      <c r="A914" s="1" t="str">
        <f>IF(double!T911=0,"",double!T911)</f>
        <v>167165 B</v>
      </c>
      <c r="B914" s="1" t="str">
        <f>IF(Tableau5[[#This Row],[Numéro]]="","",double!U911)</f>
        <v>PIERROT MATTHIEU</v>
      </c>
      <c r="C914" s="23" t="str">
        <f>double!V911</f>
        <v>11044 – SAINT-DIE DES VOSGES BILLARD</v>
      </c>
      <c r="D914" s="27" t="str">
        <f>IFERROR(VLOOKUP(Tableau5[[#This Row],[Numéro]],TableauLibre[],3,0),"")</f>
        <v>R4</v>
      </c>
      <c r="E914" s="1">
        <f>IFERROR(VLOOKUP(Tableau5[[#This Row],[Numéro]],TableauLibre[],4,0),"")</f>
        <v>1</v>
      </c>
      <c r="F914" s="1">
        <f>IFERROR(VLOOKUP(Tableau5[[#This Row],[Numéro]],TableauLibre[],5,0),"")</f>
        <v>1.19</v>
      </c>
      <c r="G914" s="1">
        <f>IFERROR(VLOOKUP(Tableau5[[#This Row],[Numéro]],TableauLibre[],6,0),"")</f>
        <v>0.95</v>
      </c>
      <c r="H914" s="28">
        <f>IFERROR(VLOOKUP(Tableau5[[#This Row],[Numéro]],TableauLibre[],7,0),"")</f>
        <v>2025</v>
      </c>
      <c r="I914" s="27" t="str">
        <f>IFERROR(VLOOKUP(Tableau5[[#This Row],[Numéro]],TableauBande[],3,0),"")</f>
        <v/>
      </c>
      <c r="J914" s="1" t="str">
        <f>IFERROR(VLOOKUP(Tableau5[[#This Row],[Numéro]],TableauBande[],4,0),"")</f>
        <v/>
      </c>
      <c r="K914" s="1" t="str">
        <f>IFERROR(VLOOKUP(Tableau5[[#This Row],[Numéro]],TableauBande[],5,0),"")</f>
        <v/>
      </c>
      <c r="L914" s="1" t="str">
        <f>IFERROR(VLOOKUP(Tableau5[[#This Row],[Numéro]],TableauBande[],6,0),"")</f>
        <v/>
      </c>
      <c r="M914" s="28" t="str">
        <f>IFERROR(VLOOKUP(Tableau5[[#This Row],[Numéro]],TableauBande[],7,0),"")</f>
        <v/>
      </c>
      <c r="N914" s="1" t="str">
        <f>IFERROR(VLOOKUP(Tableau5[[#This Row],[Numéro]],Tableau3Bandes[],3,0),"")</f>
        <v/>
      </c>
      <c r="O914" s="1" t="str">
        <f>IFERROR(VLOOKUP(Tableau5[[#This Row],[Numéro]],Tableau3Bandes[],4,0),"")</f>
        <v/>
      </c>
      <c r="P914" s="1" t="str">
        <f>IFERROR(VLOOKUP(Tableau5[[#This Row],[Numéro]],Tableau3Bandes[],5,0),"")</f>
        <v/>
      </c>
      <c r="Q914" s="1" t="str">
        <f>IFERROR(VLOOKUP(Tableau5[[#This Row],[Numéro]],Tableau3Bandes[],6,0),"")</f>
        <v/>
      </c>
      <c r="R914" s="1" t="str">
        <f>IFERROR(VLOOKUP(Tableau5[[#This Row],[Numéro]],Tableau3Bandes[],7,0),"")</f>
        <v/>
      </c>
      <c r="S914" s="28" t="str">
        <f>IFERROR(VLOOKUP(Tableau5[[#This Row],[Numéro]],TableauClass2025[],3,0),"")</f>
        <v/>
      </c>
      <c r="T914" s="27" t="str">
        <f>IFERROR(VLOOKUP(Tableau5[[#This Row],[Numéro]],TableauCadre[],3,0),"")</f>
        <v/>
      </c>
      <c r="U914" s="1" t="str">
        <f>IFERROR(VLOOKUP(Tableau5[[#This Row],[Numéro]],TableauCadre[],4,0),"")</f>
        <v/>
      </c>
      <c r="V914" s="1" t="str">
        <f>IFERROR(VLOOKUP(Tableau5[[#This Row],[Numéro]],TableauCadre[],5,0),"")</f>
        <v/>
      </c>
      <c r="W914" s="1" t="str">
        <f>IFERROR(VLOOKUP(Tableau5[[#This Row],[Numéro]],TableauCadre[],6,0),"")</f>
        <v/>
      </c>
      <c r="X914" s="28" t="str">
        <f>IFERROR(VLOOKUP(Tableau5[[#This Row],[Numéro]],TableauCadre[],7,0),"")</f>
        <v/>
      </c>
    </row>
    <row r="915" spans="1:24" x14ac:dyDescent="0.25">
      <c r="A915" s="1" t="str">
        <f>IF(double!T747=0,"",double!T747)</f>
        <v>123009 D</v>
      </c>
      <c r="B915" s="1" t="str">
        <f>IF(Tableau5[[#This Row],[Numéro]]="","",double!U747)</f>
        <v>MARCONI DOMINIQUE</v>
      </c>
      <c r="C915" s="23" t="str">
        <f>double!V747</f>
        <v>11013 – BILLARD CLUB METZ</v>
      </c>
      <c r="D915" s="27" t="str">
        <f>IFERROR(VLOOKUP(Tableau5[[#This Row],[Numéro]],TableauLibre[],3,0),"")</f>
        <v xml:space="preserve">R2 </v>
      </c>
      <c r="E915" s="1">
        <f>IFERROR(VLOOKUP(Tableau5[[#This Row],[Numéro]],TableauLibre[],4,0),"")</f>
        <v>1</v>
      </c>
      <c r="F915" s="1">
        <f>IFERROR(VLOOKUP(Tableau5[[#This Row],[Numéro]],TableauLibre[],5,0),"")</f>
        <v>3.21</v>
      </c>
      <c r="G915" s="1">
        <f>IFERROR(VLOOKUP(Tableau5[[#This Row],[Numéro]],TableauLibre[],6,0),"")</f>
        <v>2.56</v>
      </c>
      <c r="H915" s="28">
        <f>IFERROR(VLOOKUP(Tableau5[[#This Row],[Numéro]],TableauLibre[],7,0),"")</f>
        <v>2025</v>
      </c>
      <c r="I915" s="27" t="str">
        <f>IFERROR(VLOOKUP(Tableau5[[#This Row],[Numéro]],TableauBande[],3,0),"")</f>
        <v>R1</v>
      </c>
      <c r="J915" s="1">
        <f>IFERROR(VLOOKUP(Tableau5[[#This Row],[Numéro]],TableauBande[],4,0),"")</f>
        <v>1</v>
      </c>
      <c r="K915" s="1">
        <f>IFERROR(VLOOKUP(Tableau5[[#This Row],[Numéro]],TableauBande[],5,0),"")</f>
        <v>1.46</v>
      </c>
      <c r="L915" s="1">
        <f>IFERROR(VLOOKUP(Tableau5[[#This Row],[Numéro]],TableauBande[],6,0),"")</f>
        <v>1.3</v>
      </c>
      <c r="M915" s="28">
        <f>IFERROR(VLOOKUP(Tableau5[[#This Row],[Numéro]],TableauBande[],7,0),"")</f>
        <v>2025</v>
      </c>
      <c r="N915" s="1" t="str">
        <f>IFERROR(VLOOKUP(Tableau5[[#This Row],[Numéro]],Tableau3Bandes[],3,0),"")</f>
        <v xml:space="preserve">R1 </v>
      </c>
      <c r="O915" s="1">
        <f>IFERROR(VLOOKUP(Tableau5[[#This Row],[Numéro]],Tableau3Bandes[],4,0),"")</f>
        <v>1</v>
      </c>
      <c r="P915" s="1">
        <f>IFERROR(VLOOKUP(Tableau5[[#This Row],[Numéro]],Tableau3Bandes[],5,0),"")</f>
        <v>0.33600000000000002</v>
      </c>
      <c r="Q915" s="1">
        <f>IFERROR(VLOOKUP(Tableau5[[#This Row],[Numéro]],Tableau3Bandes[],6,0),"")</f>
        <v>0.28899999999999998</v>
      </c>
      <c r="R915" s="1">
        <f>IFERROR(VLOOKUP(Tableau5[[#This Row],[Numéro]],Tableau3Bandes[],7,0),"")</f>
        <v>2025</v>
      </c>
      <c r="S915" s="28">
        <f>IFERROR(VLOOKUP(Tableau5[[#This Row],[Numéro]],TableauClass2025[],3,0),"")</f>
        <v>322</v>
      </c>
      <c r="T915" s="27" t="str">
        <f>IFERROR(VLOOKUP(Tableau5[[#This Row],[Numéro]],TableauCadre[],3,0),"")</f>
        <v xml:space="preserve">R1 </v>
      </c>
      <c r="U915" s="1">
        <f>IFERROR(VLOOKUP(Tableau5[[#This Row],[Numéro]],TableauCadre[],4,0),"")</f>
        <v>1</v>
      </c>
      <c r="V915" s="1">
        <f>IFERROR(VLOOKUP(Tableau5[[#This Row],[Numéro]],TableauCadre[],5,0),"")</f>
        <v>3.61</v>
      </c>
      <c r="W915" s="1">
        <f>IFERROR(VLOOKUP(Tableau5[[#This Row],[Numéro]],TableauCadre[],6,0),"")</f>
        <v>2.89</v>
      </c>
      <c r="X915" s="28">
        <f>IFERROR(VLOOKUP(Tableau5[[#This Row],[Numéro]],TableauCadre[],7,0),"")</f>
        <v>2025</v>
      </c>
    </row>
    <row r="916" spans="1:24" hidden="1" x14ac:dyDescent="0.25">
      <c r="A916" s="1" t="str">
        <f>IF(double!T913=0,"",double!T913)</f>
        <v>163603 E</v>
      </c>
      <c r="B916" s="1" t="str">
        <f>IF(Tableau5[[#This Row],[Numéro]]="","",double!U913)</f>
        <v>PIFFET JULIANE</v>
      </c>
      <c r="C916" s="23" t="str">
        <f>double!V913</f>
        <v>11078 – BILLARD CLUB DE BRIEY</v>
      </c>
      <c r="D916" s="27" t="str">
        <f>IFERROR(VLOOKUP(Tableau5[[#This Row],[Numéro]],TableauLibre[],3,0),"")</f>
        <v>R4</v>
      </c>
      <c r="E916" s="1">
        <f>IFERROR(VLOOKUP(Tableau5[[#This Row],[Numéro]],TableauLibre[],4,0),"")</f>
        <v>1</v>
      </c>
      <c r="F916" s="1">
        <f>IFERROR(VLOOKUP(Tableau5[[#This Row],[Numéro]],TableauLibre[],5,0),"")</f>
        <v>0.36</v>
      </c>
      <c r="G916" s="1">
        <f>IFERROR(VLOOKUP(Tableau5[[#This Row],[Numéro]],TableauLibre[],6,0),"")</f>
        <v>0.28999999999999998</v>
      </c>
      <c r="H916" s="28">
        <f>IFERROR(VLOOKUP(Tableau5[[#This Row],[Numéro]],TableauLibre[],7,0),"")</f>
        <v>2019</v>
      </c>
      <c r="I916" s="27" t="str">
        <f>IFERROR(VLOOKUP(Tableau5[[#This Row],[Numéro]],TableauBande[],3,0),"")</f>
        <v/>
      </c>
      <c r="J916" s="1" t="str">
        <f>IFERROR(VLOOKUP(Tableau5[[#This Row],[Numéro]],TableauBande[],4,0),"")</f>
        <v/>
      </c>
      <c r="K916" s="1" t="str">
        <f>IFERROR(VLOOKUP(Tableau5[[#This Row],[Numéro]],TableauBande[],5,0),"")</f>
        <v/>
      </c>
      <c r="L916" s="1" t="str">
        <f>IFERROR(VLOOKUP(Tableau5[[#This Row],[Numéro]],TableauBande[],6,0),"")</f>
        <v/>
      </c>
      <c r="M916" s="28" t="str">
        <f>IFERROR(VLOOKUP(Tableau5[[#This Row],[Numéro]],TableauBande[],7,0),"")</f>
        <v/>
      </c>
      <c r="N916" s="1" t="str">
        <f>IFERROR(VLOOKUP(Tableau5[[#This Row],[Numéro]],Tableau3Bandes[],3,0),"")</f>
        <v/>
      </c>
      <c r="O916" s="1" t="str">
        <f>IFERROR(VLOOKUP(Tableau5[[#This Row],[Numéro]],Tableau3Bandes[],4,0),"")</f>
        <v/>
      </c>
      <c r="P916" s="1" t="str">
        <f>IFERROR(VLOOKUP(Tableau5[[#This Row],[Numéro]],Tableau3Bandes[],5,0),"")</f>
        <v/>
      </c>
      <c r="Q916" s="1" t="str">
        <f>IFERROR(VLOOKUP(Tableau5[[#This Row],[Numéro]],Tableau3Bandes[],6,0),"")</f>
        <v/>
      </c>
      <c r="R916" s="1" t="str">
        <f>IFERROR(VLOOKUP(Tableau5[[#This Row],[Numéro]],Tableau3Bandes[],7,0),"")</f>
        <v/>
      </c>
      <c r="S916" s="28" t="str">
        <f>IFERROR(VLOOKUP(Tableau5[[#This Row],[Numéro]],TableauClass2025[],3,0),"")</f>
        <v/>
      </c>
      <c r="T916" s="27" t="str">
        <f>IFERROR(VLOOKUP(Tableau5[[#This Row],[Numéro]],TableauCadre[],3,0),"")</f>
        <v/>
      </c>
      <c r="U916" s="1" t="str">
        <f>IFERROR(VLOOKUP(Tableau5[[#This Row],[Numéro]],TableauCadre[],4,0),"")</f>
        <v/>
      </c>
      <c r="V916" s="1" t="str">
        <f>IFERROR(VLOOKUP(Tableau5[[#This Row],[Numéro]],TableauCadre[],5,0),"")</f>
        <v/>
      </c>
      <c r="W916" s="1" t="str">
        <f>IFERROR(VLOOKUP(Tableau5[[#This Row],[Numéro]],TableauCadre[],6,0),"")</f>
        <v/>
      </c>
      <c r="X916" s="28" t="str">
        <f>IFERROR(VLOOKUP(Tableau5[[#This Row],[Numéro]],TableauCadre[],7,0),"")</f>
        <v/>
      </c>
    </row>
    <row r="917" spans="1:24" hidden="1" x14ac:dyDescent="0.25">
      <c r="A917" s="1" t="str">
        <f>IF(double!T914=0,"",double!T914)</f>
        <v>179068 P</v>
      </c>
      <c r="B917" s="1" t="str">
        <f>IF(Tableau5[[#This Row],[Numéro]]="","",double!U914)</f>
        <v>PIFFRE TRISTAN</v>
      </c>
      <c r="C917" s="23" t="str">
        <f>double!V914</f>
        <v>11042 – BILLARD CLUB STEPHANOIS</v>
      </c>
      <c r="D917" s="27" t="str">
        <f>IFERROR(VLOOKUP(Tableau5[[#This Row],[Numéro]],TableauLibre[],3,0),"")</f>
        <v xml:space="preserve">R3 </v>
      </c>
      <c r="E917" s="1">
        <f>IFERROR(VLOOKUP(Tableau5[[#This Row],[Numéro]],TableauLibre[],4,0),"")</f>
        <v>1</v>
      </c>
      <c r="F917" s="1">
        <f>IFERROR(VLOOKUP(Tableau5[[#This Row],[Numéro]],TableauLibre[],5,0),"")</f>
        <v>1.34</v>
      </c>
      <c r="G917" s="1">
        <f>IFERROR(VLOOKUP(Tableau5[[#This Row],[Numéro]],TableauLibre[],6,0),"")</f>
        <v>1.07</v>
      </c>
      <c r="H917" s="28">
        <f>IFERROR(VLOOKUP(Tableau5[[#This Row],[Numéro]],TableauLibre[],7,0),"")</f>
        <v>2025</v>
      </c>
      <c r="I917" s="27" t="str">
        <f>IFERROR(VLOOKUP(Tableau5[[#This Row],[Numéro]],TableauBande[],3,0),"")</f>
        <v/>
      </c>
      <c r="J917" s="1" t="str">
        <f>IFERROR(VLOOKUP(Tableau5[[#This Row],[Numéro]],TableauBande[],4,0),"")</f>
        <v/>
      </c>
      <c r="K917" s="1" t="str">
        <f>IFERROR(VLOOKUP(Tableau5[[#This Row],[Numéro]],TableauBande[],5,0),"")</f>
        <v/>
      </c>
      <c r="L917" s="1" t="str">
        <f>IFERROR(VLOOKUP(Tableau5[[#This Row],[Numéro]],TableauBande[],6,0),"")</f>
        <v/>
      </c>
      <c r="M917" s="28" t="str">
        <f>IFERROR(VLOOKUP(Tableau5[[#This Row],[Numéro]],TableauBande[],7,0),"")</f>
        <v/>
      </c>
      <c r="N917" s="1" t="str">
        <f>IFERROR(VLOOKUP(Tableau5[[#This Row],[Numéro]],Tableau3Bandes[],3,0),"")</f>
        <v/>
      </c>
      <c r="O917" s="1" t="str">
        <f>IFERROR(VLOOKUP(Tableau5[[#This Row],[Numéro]],Tableau3Bandes[],4,0),"")</f>
        <v/>
      </c>
      <c r="P917" s="1" t="str">
        <f>IFERROR(VLOOKUP(Tableau5[[#This Row],[Numéro]],Tableau3Bandes[],5,0),"")</f>
        <v/>
      </c>
      <c r="Q917" s="1" t="str">
        <f>IFERROR(VLOOKUP(Tableau5[[#This Row],[Numéro]],Tableau3Bandes[],6,0),"")</f>
        <v/>
      </c>
      <c r="R917" s="1" t="str">
        <f>IFERROR(VLOOKUP(Tableau5[[#This Row],[Numéro]],Tableau3Bandes[],7,0),"")</f>
        <v/>
      </c>
      <c r="S917" s="28" t="str">
        <f>IFERROR(VLOOKUP(Tableau5[[#This Row],[Numéro]],TableauClass2025[],3,0),"")</f>
        <v/>
      </c>
      <c r="T917" s="27" t="str">
        <f>IFERROR(VLOOKUP(Tableau5[[#This Row],[Numéro]],TableauCadre[],3,0),"")</f>
        <v/>
      </c>
      <c r="U917" s="1" t="str">
        <f>IFERROR(VLOOKUP(Tableau5[[#This Row],[Numéro]],TableauCadre[],4,0),"")</f>
        <v/>
      </c>
      <c r="V917" s="1" t="str">
        <f>IFERROR(VLOOKUP(Tableau5[[#This Row],[Numéro]],TableauCadre[],5,0),"")</f>
        <v/>
      </c>
      <c r="W917" s="1" t="str">
        <f>IFERROR(VLOOKUP(Tableau5[[#This Row],[Numéro]],TableauCadre[],6,0),"")</f>
        <v/>
      </c>
      <c r="X917" s="28" t="str">
        <f>IFERROR(VLOOKUP(Tableau5[[#This Row],[Numéro]],TableauCadre[],7,0),"")</f>
        <v/>
      </c>
    </row>
    <row r="918" spans="1:24" hidden="1" x14ac:dyDescent="0.25">
      <c r="A918" s="1" t="str">
        <f>IF(double!T915=0,"",double!T915)</f>
        <v>013937 B</v>
      </c>
      <c r="B918" s="1" t="str">
        <f>IF(Tableau5[[#This Row],[Numéro]]="","",double!U915)</f>
        <v>PIGAL BERNARD</v>
      </c>
      <c r="C918" s="23" t="str">
        <f>double!V915</f>
        <v>05034 – BILLARD TROYES AGGLO</v>
      </c>
      <c r="D918" s="27" t="str">
        <f>IFERROR(VLOOKUP(Tableau5[[#This Row],[Numéro]],TableauLibre[],3,0),"")</f>
        <v>R2</v>
      </c>
      <c r="E918" s="1">
        <f>IFERROR(VLOOKUP(Tableau5[[#This Row],[Numéro]],TableauLibre[],4,0),"")</f>
        <v>1</v>
      </c>
      <c r="F918" s="1">
        <f>IFERROR(VLOOKUP(Tableau5[[#This Row],[Numéro]],TableauLibre[],5,0),"")</f>
        <v>3.34</v>
      </c>
      <c r="G918" s="1">
        <f>IFERROR(VLOOKUP(Tableau5[[#This Row],[Numéro]],TableauLibre[],6,0),"")</f>
        <v>2.67</v>
      </c>
      <c r="H918" s="28">
        <f>IFERROR(VLOOKUP(Tableau5[[#This Row],[Numéro]],TableauLibre[],7,0),"")</f>
        <v>2018</v>
      </c>
      <c r="I918" s="27" t="str">
        <f>IFERROR(VLOOKUP(Tableau5[[#This Row],[Numéro]],TableauBande[],3,0),"")</f>
        <v>N3</v>
      </c>
      <c r="J918" s="1">
        <f>IFERROR(VLOOKUP(Tableau5[[#This Row],[Numéro]],TableauBande[],4,0),"")</f>
        <v>1</v>
      </c>
      <c r="K918" s="1">
        <f>IFERROR(VLOOKUP(Tableau5[[#This Row],[Numéro]],TableauBande[],5,0),"")</f>
        <v>1.8</v>
      </c>
      <c r="L918" s="1">
        <f>IFERROR(VLOOKUP(Tableau5[[#This Row],[Numéro]],TableauBande[],6,0),"")</f>
        <v>1.61</v>
      </c>
      <c r="M918" s="28">
        <f>IFERROR(VLOOKUP(Tableau5[[#This Row],[Numéro]],TableauBande[],7,0),"")</f>
        <v>2020</v>
      </c>
      <c r="N918" s="1" t="str">
        <f>IFERROR(VLOOKUP(Tableau5[[#This Row],[Numéro]],Tableau3Bandes[],3,0),"")</f>
        <v>R1</v>
      </c>
      <c r="O918" s="1">
        <f>IFERROR(VLOOKUP(Tableau5[[#This Row],[Numéro]],Tableau3Bandes[],4,0),"")</f>
        <v>1</v>
      </c>
      <c r="P918" s="1">
        <f>IFERROR(VLOOKUP(Tableau5[[#This Row],[Numéro]],Tableau3Bandes[],5,0),"")</f>
        <v>0.28100000000000003</v>
      </c>
      <c r="Q918" s="1">
        <f>IFERROR(VLOOKUP(Tableau5[[#This Row],[Numéro]],Tableau3Bandes[],6,0),"")</f>
        <v>0.24199999999999999</v>
      </c>
      <c r="R918" s="1">
        <f>IFERROR(VLOOKUP(Tableau5[[#This Row],[Numéro]],Tableau3Bandes[],7,0),"")</f>
        <v>2022</v>
      </c>
      <c r="S918" s="28" t="str">
        <f>IFERROR(VLOOKUP(Tableau5[[#This Row],[Numéro]],TableauClass2025[],3,0),"")</f>
        <v/>
      </c>
      <c r="T918" s="27" t="str">
        <f>IFERROR(VLOOKUP(Tableau5[[#This Row],[Numéro]],TableauCadre[],3,0),"")</f>
        <v>R1</v>
      </c>
      <c r="U918" s="1">
        <f>IFERROR(VLOOKUP(Tableau5[[#This Row],[Numéro]],TableauCadre[],4,0),"")</f>
        <v>1</v>
      </c>
      <c r="V918" s="1">
        <f>IFERROR(VLOOKUP(Tableau5[[#This Row],[Numéro]],TableauCadre[],5,0),"")</f>
        <v>3.16</v>
      </c>
      <c r="W918" s="1">
        <f>IFERROR(VLOOKUP(Tableau5[[#This Row],[Numéro]],TableauCadre[],6,0),"")</f>
        <v>2.5299999999999998</v>
      </c>
      <c r="X918" s="28">
        <f>IFERROR(VLOOKUP(Tableau5[[#This Row],[Numéro]],TableauCadre[],7,0),"")</f>
        <v>2020</v>
      </c>
    </row>
    <row r="919" spans="1:24" x14ac:dyDescent="0.25">
      <c r="A919" s="1" t="str">
        <f>IF(double!T753=0,"",double!T753)</f>
        <v>123023 R</v>
      </c>
      <c r="B919" s="1" t="str">
        <f>IF(Tableau5[[#This Row],[Numéro]]="","",double!U753)</f>
        <v>MARTIN BENOIT</v>
      </c>
      <c r="C919" s="23" t="str">
        <f>double!V753</f>
        <v>11067 – BILLARD CLUB FLORANGE</v>
      </c>
      <c r="D919" s="27" t="str">
        <f>IFERROR(VLOOKUP(Tableau5[[#This Row],[Numéro]],TableauLibre[],3,0),"")</f>
        <v xml:space="preserve">R1 </v>
      </c>
      <c r="E919" s="1">
        <f>IFERROR(VLOOKUP(Tableau5[[#This Row],[Numéro]],TableauLibre[],4,0),"")</f>
        <v>1</v>
      </c>
      <c r="F919" s="1">
        <f>IFERROR(VLOOKUP(Tableau5[[#This Row],[Numéro]],TableauLibre[],5,0),"")</f>
        <v>4.0999999999999996</v>
      </c>
      <c r="G919" s="1">
        <f>IFERROR(VLOOKUP(Tableau5[[#This Row],[Numéro]],TableauLibre[],6,0),"")</f>
        <v>3.28</v>
      </c>
      <c r="H919" s="28">
        <f>IFERROR(VLOOKUP(Tableau5[[#This Row],[Numéro]],TableauLibre[],7,0),"")</f>
        <v>2010</v>
      </c>
      <c r="I919" s="27" t="str">
        <f>IFERROR(VLOOKUP(Tableau5[[#This Row],[Numéro]],TableauBande[],3,0),"")</f>
        <v/>
      </c>
      <c r="J919" s="1" t="str">
        <f>IFERROR(VLOOKUP(Tableau5[[#This Row],[Numéro]],TableauBande[],4,0),"")</f>
        <v/>
      </c>
      <c r="K919" s="1" t="str">
        <f>IFERROR(VLOOKUP(Tableau5[[#This Row],[Numéro]],TableauBande[],5,0),"")</f>
        <v/>
      </c>
      <c r="L919" s="1" t="str">
        <f>IFERROR(VLOOKUP(Tableau5[[#This Row],[Numéro]],TableauBande[],6,0),"")</f>
        <v/>
      </c>
      <c r="M919" s="28" t="str">
        <f>IFERROR(VLOOKUP(Tableau5[[#This Row],[Numéro]],TableauBande[],7,0),"")</f>
        <v/>
      </c>
      <c r="N919" s="1" t="str">
        <f>IFERROR(VLOOKUP(Tableau5[[#This Row],[Numéro]],Tableau3Bandes[],3,0),"")</f>
        <v>N3</v>
      </c>
      <c r="O919" s="1">
        <f>IFERROR(VLOOKUP(Tableau5[[#This Row],[Numéro]],Tableau3Bandes[],4,0),"")</f>
        <v>1</v>
      </c>
      <c r="P919" s="1">
        <f>IFERROR(VLOOKUP(Tableau5[[#This Row],[Numéro]],Tableau3Bandes[],5,0),"")</f>
        <v>0.46300000000000002</v>
      </c>
      <c r="Q919" s="1">
        <f>IFERROR(VLOOKUP(Tableau5[[#This Row],[Numéro]],Tableau3Bandes[],6,0),"")</f>
        <v>0.39800000000000002</v>
      </c>
      <c r="R919" s="1">
        <f>IFERROR(VLOOKUP(Tableau5[[#This Row],[Numéro]],Tableau3Bandes[],7,0),"")</f>
        <v>2010</v>
      </c>
      <c r="S919" s="28" t="str">
        <f>IFERROR(VLOOKUP(Tableau5[[#This Row],[Numéro]],TableauClass2025[],3,0),"")</f>
        <v/>
      </c>
      <c r="T919" s="27" t="str">
        <f>IFERROR(VLOOKUP(Tableau5[[#This Row],[Numéro]],TableauCadre[],3,0),"")</f>
        <v xml:space="preserve">R1 </v>
      </c>
      <c r="U919" s="1">
        <f>IFERROR(VLOOKUP(Tableau5[[#This Row],[Numéro]],TableauCadre[],4,0),"")</f>
        <v>1</v>
      </c>
      <c r="V919" s="1">
        <f>IFERROR(VLOOKUP(Tableau5[[#This Row],[Numéro]],TableauCadre[],5,0),"")</f>
        <v>2.82</v>
      </c>
      <c r="W919" s="1">
        <f>IFERROR(VLOOKUP(Tableau5[[#This Row],[Numéro]],TableauCadre[],6,0),"")</f>
        <v>2.25</v>
      </c>
      <c r="X919" s="28">
        <f>IFERROR(VLOOKUP(Tableau5[[#This Row],[Numéro]],TableauCadre[],7,0),"")</f>
        <v>2010</v>
      </c>
    </row>
    <row r="920" spans="1:24" x14ac:dyDescent="0.25">
      <c r="A920" s="1" t="str">
        <f>IF(double!T755=0,"",double!T755)</f>
        <v>140770 G</v>
      </c>
      <c r="B920" s="1" t="str">
        <f>IF(Tableau5[[#This Row],[Numéro]]="","",double!U755)</f>
        <v>MARTINEZ JEAN PIERRE</v>
      </c>
      <c r="C920" s="23" t="str">
        <f>double!V755</f>
        <v>11074 – COURCELLES SUR NIED</v>
      </c>
      <c r="D920" s="27" t="str">
        <f>IFERROR(VLOOKUP(Tableau5[[#This Row],[Numéro]],TableauLibre[],3,0),"")</f>
        <v>R4</v>
      </c>
      <c r="E920" s="1">
        <f>IFERROR(VLOOKUP(Tableau5[[#This Row],[Numéro]],TableauLibre[],4,0),"")</f>
        <v>1</v>
      </c>
      <c r="F920" s="1">
        <f>IFERROR(VLOOKUP(Tableau5[[#This Row],[Numéro]],TableauLibre[],5,0),"")</f>
        <v>0.59</v>
      </c>
      <c r="G920" s="1">
        <f>IFERROR(VLOOKUP(Tableau5[[#This Row],[Numéro]],TableauLibre[],6,0),"")</f>
        <v>0.47</v>
      </c>
      <c r="H920" s="28">
        <f>IFERROR(VLOOKUP(Tableau5[[#This Row],[Numéro]],TableauLibre[],7,0),"")</f>
        <v>2011</v>
      </c>
      <c r="I920" s="27" t="str">
        <f>IFERROR(VLOOKUP(Tableau5[[#This Row],[Numéro]],TableauBande[],3,0),"")</f>
        <v/>
      </c>
      <c r="J920" s="1" t="str">
        <f>IFERROR(VLOOKUP(Tableau5[[#This Row],[Numéro]],TableauBande[],4,0),"")</f>
        <v/>
      </c>
      <c r="K920" s="1" t="str">
        <f>IFERROR(VLOOKUP(Tableau5[[#This Row],[Numéro]],TableauBande[],5,0),"")</f>
        <v/>
      </c>
      <c r="L920" s="1" t="str">
        <f>IFERROR(VLOOKUP(Tableau5[[#This Row],[Numéro]],TableauBande[],6,0),"")</f>
        <v/>
      </c>
      <c r="M920" s="28" t="str">
        <f>IFERROR(VLOOKUP(Tableau5[[#This Row],[Numéro]],TableauBande[],7,0),"")</f>
        <v/>
      </c>
      <c r="N920" s="1" t="str">
        <f>IFERROR(VLOOKUP(Tableau5[[#This Row],[Numéro]],Tableau3Bandes[],3,0),"")</f>
        <v/>
      </c>
      <c r="O920" s="1" t="str">
        <f>IFERROR(VLOOKUP(Tableau5[[#This Row],[Numéro]],Tableau3Bandes[],4,0),"")</f>
        <v/>
      </c>
      <c r="P920" s="1" t="str">
        <f>IFERROR(VLOOKUP(Tableau5[[#This Row],[Numéro]],Tableau3Bandes[],5,0),"")</f>
        <v/>
      </c>
      <c r="Q920" s="1" t="str">
        <f>IFERROR(VLOOKUP(Tableau5[[#This Row],[Numéro]],Tableau3Bandes[],6,0),"")</f>
        <v/>
      </c>
      <c r="R920" s="1" t="str">
        <f>IFERROR(VLOOKUP(Tableau5[[#This Row],[Numéro]],Tableau3Bandes[],7,0),"")</f>
        <v/>
      </c>
      <c r="S920" s="28" t="str">
        <f>IFERROR(VLOOKUP(Tableau5[[#This Row],[Numéro]],TableauClass2025[],3,0),"")</f>
        <v/>
      </c>
      <c r="T920" s="27" t="str">
        <f>IFERROR(VLOOKUP(Tableau5[[#This Row],[Numéro]],TableauCadre[],3,0),"")</f>
        <v/>
      </c>
      <c r="U920" s="1" t="str">
        <f>IFERROR(VLOOKUP(Tableau5[[#This Row],[Numéro]],TableauCadre[],4,0),"")</f>
        <v/>
      </c>
      <c r="V920" s="1" t="str">
        <f>IFERROR(VLOOKUP(Tableau5[[#This Row],[Numéro]],TableauCadre[],5,0),"")</f>
        <v/>
      </c>
      <c r="W920" s="1" t="str">
        <f>IFERROR(VLOOKUP(Tableau5[[#This Row],[Numéro]],TableauCadre[],6,0),"")</f>
        <v/>
      </c>
      <c r="X920" s="28" t="str">
        <f>IFERROR(VLOOKUP(Tableau5[[#This Row],[Numéro]],TableauCadre[],7,0),"")</f>
        <v/>
      </c>
    </row>
    <row r="921" spans="1:24" hidden="1" x14ac:dyDescent="0.25">
      <c r="A921" s="1" t="str">
        <f>IF(double!T918=0,"",double!T918)</f>
        <v>160467 W</v>
      </c>
      <c r="B921" s="1" t="str">
        <f>IF(Tableau5[[#This Row],[Numéro]]="","",double!U918)</f>
        <v>PINET JEAN PIERRE</v>
      </c>
      <c r="C921" s="23" t="str">
        <f>double!V918</f>
        <v>11027 – ASS. SPORT. LAXOVIENNE DE BILLARD</v>
      </c>
      <c r="D921" s="27" t="str">
        <f>IFERROR(VLOOKUP(Tableau5[[#This Row],[Numéro]],TableauLibre[],3,0),"")</f>
        <v>R4</v>
      </c>
      <c r="E921" s="1">
        <f>IFERROR(VLOOKUP(Tableau5[[#This Row],[Numéro]],TableauLibre[],4,0),"")</f>
        <v>1</v>
      </c>
      <c r="F921" s="1">
        <f>IFERROR(VLOOKUP(Tableau5[[#This Row],[Numéro]],TableauLibre[],5,0),"")</f>
        <v>0.74</v>
      </c>
      <c r="G921" s="1">
        <f>IFERROR(VLOOKUP(Tableau5[[#This Row],[Numéro]],TableauLibre[],6,0),"")</f>
        <v>0.59</v>
      </c>
      <c r="H921" s="28">
        <f>IFERROR(VLOOKUP(Tableau5[[#This Row],[Numéro]],TableauLibre[],7,0),"")</f>
        <v>2025</v>
      </c>
      <c r="I921" s="27" t="str">
        <f>IFERROR(VLOOKUP(Tableau5[[#This Row],[Numéro]],TableauBande[],3,0),"")</f>
        <v/>
      </c>
      <c r="J921" s="1" t="str">
        <f>IFERROR(VLOOKUP(Tableau5[[#This Row],[Numéro]],TableauBande[],4,0),"")</f>
        <v/>
      </c>
      <c r="K921" s="1" t="str">
        <f>IFERROR(VLOOKUP(Tableau5[[#This Row],[Numéro]],TableauBande[],5,0),"")</f>
        <v/>
      </c>
      <c r="L921" s="1" t="str">
        <f>IFERROR(VLOOKUP(Tableau5[[#This Row],[Numéro]],TableauBande[],6,0),"")</f>
        <v/>
      </c>
      <c r="M921" s="28" t="str">
        <f>IFERROR(VLOOKUP(Tableau5[[#This Row],[Numéro]],TableauBande[],7,0),"")</f>
        <v/>
      </c>
      <c r="N921" s="1" t="str">
        <f>IFERROR(VLOOKUP(Tableau5[[#This Row],[Numéro]],Tableau3Bandes[],3,0),"")</f>
        <v/>
      </c>
      <c r="O921" s="1" t="str">
        <f>IFERROR(VLOOKUP(Tableau5[[#This Row],[Numéro]],Tableau3Bandes[],4,0),"")</f>
        <v/>
      </c>
      <c r="P921" s="1" t="str">
        <f>IFERROR(VLOOKUP(Tableau5[[#This Row],[Numéro]],Tableau3Bandes[],5,0),"")</f>
        <v/>
      </c>
      <c r="Q921" s="1" t="str">
        <f>IFERROR(VLOOKUP(Tableau5[[#This Row],[Numéro]],Tableau3Bandes[],6,0),"")</f>
        <v/>
      </c>
      <c r="R921" s="1" t="str">
        <f>IFERROR(VLOOKUP(Tableau5[[#This Row],[Numéro]],Tableau3Bandes[],7,0),"")</f>
        <v/>
      </c>
      <c r="S921" s="28" t="str">
        <f>IFERROR(VLOOKUP(Tableau5[[#This Row],[Numéro]],TableauClass2025[],3,0),"")</f>
        <v/>
      </c>
      <c r="T921" s="27" t="str">
        <f>IFERROR(VLOOKUP(Tableau5[[#This Row],[Numéro]],TableauCadre[],3,0),"")</f>
        <v/>
      </c>
      <c r="U921" s="1" t="str">
        <f>IFERROR(VLOOKUP(Tableau5[[#This Row],[Numéro]],TableauCadre[],4,0),"")</f>
        <v/>
      </c>
      <c r="V921" s="1" t="str">
        <f>IFERROR(VLOOKUP(Tableau5[[#This Row],[Numéro]],TableauCadre[],5,0),"")</f>
        <v/>
      </c>
      <c r="W921" s="1" t="str">
        <f>IFERROR(VLOOKUP(Tableau5[[#This Row],[Numéro]],TableauCadre[],6,0),"")</f>
        <v/>
      </c>
      <c r="X921" s="28" t="str">
        <f>IFERROR(VLOOKUP(Tableau5[[#This Row],[Numéro]],TableauCadre[],7,0),"")</f>
        <v/>
      </c>
    </row>
    <row r="922" spans="1:24" hidden="1" x14ac:dyDescent="0.25">
      <c r="A922" s="1" t="str">
        <f>IF(double!T919=0,"",double!T919)</f>
        <v>145737 H</v>
      </c>
      <c r="B922" s="1" t="str">
        <f>IF(Tableau5[[#This Row],[Numéro]]="","",double!U919)</f>
        <v>PINIGRY JEAN CHRISTOPHE</v>
      </c>
      <c r="C922" s="23" t="str">
        <f>double!V919</f>
        <v>05032 – ARCIS BILLARD CLUB</v>
      </c>
      <c r="D922" s="27" t="str">
        <f>IFERROR(VLOOKUP(Tableau5[[#This Row],[Numéro]],TableauLibre[],3,0),"")</f>
        <v>R1</v>
      </c>
      <c r="E922" s="1">
        <f>IFERROR(VLOOKUP(Tableau5[[#This Row],[Numéro]],TableauLibre[],4,0),"")</f>
        <v>1</v>
      </c>
      <c r="F922" s="1">
        <f>IFERROR(VLOOKUP(Tableau5[[#This Row],[Numéro]],TableauLibre[],5,0),"")</f>
        <v>5.65</v>
      </c>
      <c r="G922" s="1">
        <f>IFERROR(VLOOKUP(Tableau5[[#This Row],[Numéro]],TableauLibre[],6,0),"")</f>
        <v>4.5199999999999996</v>
      </c>
      <c r="H922" s="28">
        <f>IFERROR(VLOOKUP(Tableau5[[#This Row],[Numéro]],TableauLibre[],7,0),"")</f>
        <v>2025</v>
      </c>
      <c r="I922" s="27" t="str">
        <f>IFERROR(VLOOKUP(Tableau5[[#This Row],[Numéro]],TableauBande[],3,0),"")</f>
        <v xml:space="preserve">N3 </v>
      </c>
      <c r="J922" s="1">
        <f>IFERROR(VLOOKUP(Tableau5[[#This Row],[Numéro]],TableauBande[],4,0),"")</f>
        <v>1</v>
      </c>
      <c r="K922" s="1">
        <f>IFERROR(VLOOKUP(Tableau5[[#This Row],[Numéro]],TableauBande[],5,0),"")</f>
        <v>1.95</v>
      </c>
      <c r="L922" s="1">
        <f>IFERROR(VLOOKUP(Tableau5[[#This Row],[Numéro]],TableauBande[],6,0),"")</f>
        <v>1.74</v>
      </c>
      <c r="M922" s="28">
        <f>IFERROR(VLOOKUP(Tableau5[[#This Row],[Numéro]],TableauBande[],7,0),"")</f>
        <v>2025</v>
      </c>
      <c r="N922" s="1" t="str">
        <f>IFERROR(VLOOKUP(Tableau5[[#This Row],[Numéro]],Tableau3Bandes[],3,0),"")</f>
        <v/>
      </c>
      <c r="O922" s="1" t="str">
        <f>IFERROR(VLOOKUP(Tableau5[[#This Row],[Numéro]],Tableau3Bandes[],4,0),"")</f>
        <v/>
      </c>
      <c r="P922" s="1" t="str">
        <f>IFERROR(VLOOKUP(Tableau5[[#This Row],[Numéro]],Tableau3Bandes[],5,0),"")</f>
        <v/>
      </c>
      <c r="Q922" s="1" t="str">
        <f>IFERROR(VLOOKUP(Tableau5[[#This Row],[Numéro]],Tableau3Bandes[],6,0),"")</f>
        <v/>
      </c>
      <c r="R922" s="1" t="str">
        <f>IFERROR(VLOOKUP(Tableau5[[#This Row],[Numéro]],Tableau3Bandes[],7,0),"")</f>
        <v/>
      </c>
      <c r="S922" s="28" t="str">
        <f>IFERROR(VLOOKUP(Tableau5[[#This Row],[Numéro]],TableauClass2025[],3,0),"")</f>
        <v/>
      </c>
      <c r="T922" s="27" t="str">
        <f>IFERROR(VLOOKUP(Tableau5[[#This Row],[Numéro]],TableauCadre[],3,0),"")</f>
        <v>R1</v>
      </c>
      <c r="U922" s="1">
        <f>IFERROR(VLOOKUP(Tableau5[[#This Row],[Numéro]],TableauCadre[],4,0),"")</f>
        <v>1</v>
      </c>
      <c r="V922" s="1">
        <f>IFERROR(VLOOKUP(Tableau5[[#This Row],[Numéro]],TableauCadre[],5,0),"")</f>
        <v>3.38</v>
      </c>
      <c r="W922" s="1">
        <f>IFERROR(VLOOKUP(Tableau5[[#This Row],[Numéro]],TableauCadre[],6,0),"")</f>
        <v>2.71</v>
      </c>
      <c r="X922" s="28">
        <f>IFERROR(VLOOKUP(Tableau5[[#This Row],[Numéro]],TableauCadre[],7,0),"")</f>
        <v>2025</v>
      </c>
    </row>
    <row r="923" spans="1:24" hidden="1" x14ac:dyDescent="0.25">
      <c r="A923" s="1" t="str">
        <f>IF(double!T920=0,"",double!T920)</f>
        <v>132186 C</v>
      </c>
      <c r="B923" s="1" t="str">
        <f>IF(Tableau5[[#This Row],[Numéro]]="","",double!U920)</f>
        <v>PINON PIERRE</v>
      </c>
      <c r="C923" s="23" t="str">
        <f>double!V920</f>
        <v>05043 – ACAD. TAPIS VERT DE REIMS</v>
      </c>
      <c r="D923" s="27" t="str">
        <f>IFERROR(VLOOKUP(Tableau5[[#This Row],[Numéro]],TableauLibre[],3,0),"")</f>
        <v>R4</v>
      </c>
      <c r="E923" s="1">
        <f>IFERROR(VLOOKUP(Tableau5[[#This Row],[Numéro]],TableauLibre[],4,0),"")</f>
        <v>1</v>
      </c>
      <c r="F923" s="1">
        <f>IFERROR(VLOOKUP(Tableau5[[#This Row],[Numéro]],TableauLibre[],5,0),"")</f>
        <v>0.72</v>
      </c>
      <c r="G923" s="1">
        <f>IFERROR(VLOOKUP(Tableau5[[#This Row],[Numéro]],TableauLibre[],6,0),"")</f>
        <v>0.57999999999999996</v>
      </c>
      <c r="H923" s="28">
        <f>IFERROR(VLOOKUP(Tableau5[[#This Row],[Numéro]],TableauLibre[],7,0),"")</f>
        <v>2020</v>
      </c>
      <c r="I923" s="27" t="str">
        <f>IFERROR(VLOOKUP(Tableau5[[#This Row],[Numéro]],TableauBande[],3,0),"")</f>
        <v/>
      </c>
      <c r="J923" s="1" t="str">
        <f>IFERROR(VLOOKUP(Tableau5[[#This Row],[Numéro]],TableauBande[],4,0),"")</f>
        <v/>
      </c>
      <c r="K923" s="1" t="str">
        <f>IFERROR(VLOOKUP(Tableau5[[#This Row],[Numéro]],TableauBande[],5,0),"")</f>
        <v/>
      </c>
      <c r="L923" s="1" t="str">
        <f>IFERROR(VLOOKUP(Tableau5[[#This Row],[Numéro]],TableauBande[],6,0),"")</f>
        <v/>
      </c>
      <c r="M923" s="28" t="str">
        <f>IFERROR(VLOOKUP(Tableau5[[#This Row],[Numéro]],TableauBande[],7,0),"")</f>
        <v/>
      </c>
      <c r="N923" s="1" t="str">
        <f>IFERROR(VLOOKUP(Tableau5[[#This Row],[Numéro]],Tableau3Bandes[],3,0),"")</f>
        <v/>
      </c>
      <c r="O923" s="1" t="str">
        <f>IFERROR(VLOOKUP(Tableau5[[#This Row],[Numéro]],Tableau3Bandes[],4,0),"")</f>
        <v/>
      </c>
      <c r="P923" s="1" t="str">
        <f>IFERROR(VLOOKUP(Tableau5[[#This Row],[Numéro]],Tableau3Bandes[],5,0),"")</f>
        <v/>
      </c>
      <c r="Q923" s="1" t="str">
        <f>IFERROR(VLOOKUP(Tableau5[[#This Row],[Numéro]],Tableau3Bandes[],6,0),"")</f>
        <v/>
      </c>
      <c r="R923" s="1" t="str">
        <f>IFERROR(VLOOKUP(Tableau5[[#This Row],[Numéro]],Tableau3Bandes[],7,0),"")</f>
        <v/>
      </c>
      <c r="S923" s="28" t="str">
        <f>IFERROR(VLOOKUP(Tableau5[[#This Row],[Numéro]],TableauClass2025[],3,0),"")</f>
        <v/>
      </c>
      <c r="T923" s="27" t="str">
        <f>IFERROR(VLOOKUP(Tableau5[[#This Row],[Numéro]],TableauCadre[],3,0),"")</f>
        <v/>
      </c>
      <c r="U923" s="1" t="str">
        <f>IFERROR(VLOOKUP(Tableau5[[#This Row],[Numéro]],TableauCadre[],4,0),"")</f>
        <v/>
      </c>
      <c r="V923" s="1" t="str">
        <f>IFERROR(VLOOKUP(Tableau5[[#This Row],[Numéro]],TableauCadre[],5,0),"")</f>
        <v/>
      </c>
      <c r="W923" s="1" t="str">
        <f>IFERROR(VLOOKUP(Tableau5[[#This Row],[Numéro]],TableauCadre[],6,0),"")</f>
        <v/>
      </c>
      <c r="X923" s="28" t="str">
        <f>IFERROR(VLOOKUP(Tableau5[[#This Row],[Numéro]],TableauCadre[],7,0),"")</f>
        <v/>
      </c>
    </row>
    <row r="924" spans="1:24" hidden="1" x14ac:dyDescent="0.25">
      <c r="A924" s="1" t="str">
        <f>IF(double!T921=0,"",double!T921)</f>
        <v>135209 J</v>
      </c>
      <c r="B924" s="1" t="str">
        <f>IF(Tableau5[[#This Row],[Numéro]]="","",double!U921)</f>
        <v>PIOTRKOWSKI MICHEL</v>
      </c>
      <c r="C924" s="23" t="str">
        <f>double!V921</f>
        <v>11027 – ASS. SPORT. LAXOVIENNE DE BILLARD</v>
      </c>
      <c r="D924" s="27" t="str">
        <f>IFERROR(VLOOKUP(Tableau5[[#This Row],[Numéro]],TableauLibre[],3,0),"")</f>
        <v>R3</v>
      </c>
      <c r="E924" s="1">
        <f>IFERROR(VLOOKUP(Tableau5[[#This Row],[Numéro]],TableauLibre[],4,0),"")</f>
        <v>1</v>
      </c>
      <c r="F924" s="1">
        <f>IFERROR(VLOOKUP(Tableau5[[#This Row],[Numéro]],TableauLibre[],5,0),"")</f>
        <v>1.36</v>
      </c>
      <c r="G924" s="1">
        <f>IFERROR(VLOOKUP(Tableau5[[#This Row],[Numéro]],TableauLibre[],6,0),"")</f>
        <v>1.08</v>
      </c>
      <c r="H924" s="28">
        <f>IFERROR(VLOOKUP(Tableau5[[#This Row],[Numéro]],TableauLibre[],7,0),"")</f>
        <v>2022</v>
      </c>
      <c r="I924" s="27" t="str">
        <f>IFERROR(VLOOKUP(Tableau5[[#This Row],[Numéro]],TableauBande[],3,0),"")</f>
        <v/>
      </c>
      <c r="J924" s="1" t="str">
        <f>IFERROR(VLOOKUP(Tableau5[[#This Row],[Numéro]],TableauBande[],4,0),"")</f>
        <v/>
      </c>
      <c r="K924" s="1" t="str">
        <f>IFERROR(VLOOKUP(Tableau5[[#This Row],[Numéro]],TableauBande[],5,0),"")</f>
        <v/>
      </c>
      <c r="L924" s="1" t="str">
        <f>IFERROR(VLOOKUP(Tableau5[[#This Row],[Numéro]],TableauBande[],6,0),"")</f>
        <v/>
      </c>
      <c r="M924" s="28" t="str">
        <f>IFERROR(VLOOKUP(Tableau5[[#This Row],[Numéro]],TableauBande[],7,0),"")</f>
        <v/>
      </c>
      <c r="N924" s="1" t="str">
        <f>IFERROR(VLOOKUP(Tableau5[[#This Row],[Numéro]],Tableau3Bandes[],3,0),"")</f>
        <v xml:space="preserve">R2 </v>
      </c>
      <c r="O924" s="1">
        <f>IFERROR(VLOOKUP(Tableau5[[#This Row],[Numéro]],Tableau3Bandes[],4,0),"")</f>
        <v>1</v>
      </c>
      <c r="P924" s="1">
        <f>IFERROR(VLOOKUP(Tableau5[[#This Row],[Numéro]],Tableau3Bandes[],5,0),"")</f>
        <v>0.159</v>
      </c>
      <c r="Q924" s="1">
        <f>IFERROR(VLOOKUP(Tableau5[[#This Row],[Numéro]],Tableau3Bandes[],6,0),"")</f>
        <v>0.13600000000000001</v>
      </c>
      <c r="R924" s="1">
        <f>IFERROR(VLOOKUP(Tableau5[[#This Row],[Numéro]],Tableau3Bandes[],7,0),"")</f>
        <v>2025</v>
      </c>
      <c r="S924" s="28">
        <f>IFERROR(VLOOKUP(Tableau5[[#This Row],[Numéro]],TableauClass2025[],3,0),"")</f>
        <v>249</v>
      </c>
      <c r="T924" s="27" t="str">
        <f>IFERROR(VLOOKUP(Tableau5[[#This Row],[Numéro]],TableauCadre[],3,0),"")</f>
        <v/>
      </c>
      <c r="U924" s="1" t="str">
        <f>IFERROR(VLOOKUP(Tableau5[[#This Row],[Numéro]],TableauCadre[],4,0),"")</f>
        <v/>
      </c>
      <c r="V924" s="1" t="str">
        <f>IFERROR(VLOOKUP(Tableau5[[#This Row],[Numéro]],TableauCadre[],5,0),"")</f>
        <v/>
      </c>
      <c r="W924" s="1" t="str">
        <f>IFERROR(VLOOKUP(Tableau5[[#This Row],[Numéro]],TableauCadre[],6,0),"")</f>
        <v/>
      </c>
      <c r="X924" s="28" t="str">
        <f>IFERROR(VLOOKUP(Tableau5[[#This Row],[Numéro]],TableauCadre[],7,0),"")</f>
        <v/>
      </c>
    </row>
    <row r="925" spans="1:24" hidden="1" x14ac:dyDescent="0.25">
      <c r="A925" s="1" t="str">
        <f>IF(double!T922=0,"",double!T922)</f>
        <v>146537 B</v>
      </c>
      <c r="B925" s="1" t="str">
        <f>IF(Tableau5[[#This Row],[Numéro]]="","",double!U922)</f>
        <v>PLIEZ MARCEL</v>
      </c>
      <c r="C925" s="23" t="str">
        <f>double!V922</f>
        <v>11044 – SAINT-DIE DES VOSGES BILLARD</v>
      </c>
      <c r="D925" s="27" t="str">
        <f>IFERROR(VLOOKUP(Tableau5[[#This Row],[Numéro]],TableauLibre[],3,0),"")</f>
        <v>R4</v>
      </c>
      <c r="E925" s="1">
        <f>IFERROR(VLOOKUP(Tableau5[[#This Row],[Numéro]],TableauLibre[],4,0),"")</f>
        <v>1</v>
      </c>
      <c r="F925" s="1">
        <f>IFERROR(VLOOKUP(Tableau5[[#This Row],[Numéro]],TableauLibre[],5,0),"")</f>
        <v>0.92</v>
      </c>
      <c r="G925" s="1">
        <f>IFERROR(VLOOKUP(Tableau5[[#This Row],[Numéro]],TableauLibre[],6,0),"")</f>
        <v>0.73</v>
      </c>
      <c r="H925" s="28">
        <f>IFERROR(VLOOKUP(Tableau5[[#This Row],[Numéro]],TableauLibre[],7,0),"")</f>
        <v>2016</v>
      </c>
      <c r="I925" s="27" t="str">
        <f>IFERROR(VLOOKUP(Tableau5[[#This Row],[Numéro]],TableauBande[],3,0),"")</f>
        <v>R2</v>
      </c>
      <c r="J925" s="1">
        <f>IFERROR(VLOOKUP(Tableau5[[#This Row],[Numéro]],TableauBande[],4,0),"")</f>
        <v>1</v>
      </c>
      <c r="K925" s="1">
        <f>IFERROR(VLOOKUP(Tableau5[[#This Row],[Numéro]],TableauBande[],5,0),"")</f>
        <v>0.56000000000000005</v>
      </c>
      <c r="L925" s="1">
        <f>IFERROR(VLOOKUP(Tableau5[[#This Row],[Numéro]],TableauBande[],6,0),"")</f>
        <v>0.5</v>
      </c>
      <c r="M925" s="28">
        <f>IFERROR(VLOOKUP(Tableau5[[#This Row],[Numéro]],TableauBande[],7,0),"")</f>
        <v>2016</v>
      </c>
      <c r="N925" s="1" t="str">
        <f>IFERROR(VLOOKUP(Tableau5[[#This Row],[Numéro]],Tableau3Bandes[],3,0),"")</f>
        <v>R2</v>
      </c>
      <c r="O925" s="1">
        <f>IFERROR(VLOOKUP(Tableau5[[#This Row],[Numéro]],Tableau3Bandes[],4,0),"")</f>
        <v>1</v>
      </c>
      <c r="P925" s="1">
        <f>IFERROR(VLOOKUP(Tableau5[[#This Row],[Numéro]],Tableau3Bandes[],5,0),"")</f>
        <v>0.20699999999999999</v>
      </c>
      <c r="Q925" s="1">
        <f>IFERROR(VLOOKUP(Tableau5[[#This Row],[Numéro]],Tableau3Bandes[],6,0),"")</f>
        <v>0.17799999999999999</v>
      </c>
      <c r="R925" s="1">
        <f>IFERROR(VLOOKUP(Tableau5[[#This Row],[Numéro]],Tableau3Bandes[],7,0),"")</f>
        <v>2016</v>
      </c>
      <c r="S925" s="28" t="str">
        <f>IFERROR(VLOOKUP(Tableau5[[#This Row],[Numéro]],TableauClass2025[],3,0),"")</f>
        <v/>
      </c>
      <c r="T925" s="27" t="str">
        <f>IFERROR(VLOOKUP(Tableau5[[#This Row],[Numéro]],TableauCadre[],3,0),"")</f>
        <v/>
      </c>
      <c r="U925" s="1" t="str">
        <f>IFERROR(VLOOKUP(Tableau5[[#This Row],[Numéro]],TableauCadre[],4,0),"")</f>
        <v/>
      </c>
      <c r="V925" s="1" t="str">
        <f>IFERROR(VLOOKUP(Tableau5[[#This Row],[Numéro]],TableauCadre[],5,0),"")</f>
        <v/>
      </c>
      <c r="W925" s="1" t="str">
        <f>IFERROR(VLOOKUP(Tableau5[[#This Row],[Numéro]],TableauCadre[],6,0),"")</f>
        <v/>
      </c>
      <c r="X925" s="28" t="str">
        <f>IFERROR(VLOOKUP(Tableau5[[#This Row],[Numéro]],TableauCadre[],7,0),"")</f>
        <v/>
      </c>
    </row>
    <row r="926" spans="1:24" hidden="1" x14ac:dyDescent="0.25">
      <c r="A926" s="1" t="str">
        <f>IF(double!T923=0,"",double!T923)</f>
        <v>150339 M</v>
      </c>
      <c r="B926" s="1" t="str">
        <f>IF(Tableau5[[#This Row],[Numéro]]="","",double!U923)</f>
        <v>PLUOT PASCAL</v>
      </c>
      <c r="C926" s="23" t="str">
        <f>double!V923</f>
        <v>05035 – ROMILLY SPORT 10 SECTION BILLARD</v>
      </c>
      <c r="D926" s="27" t="str">
        <f>IFERROR(VLOOKUP(Tableau5[[#This Row],[Numéro]],TableauLibre[],3,0),"")</f>
        <v>R2</v>
      </c>
      <c r="E926" s="1">
        <f>IFERROR(VLOOKUP(Tableau5[[#This Row],[Numéro]],TableauLibre[],4,0),"")</f>
        <v>1</v>
      </c>
      <c r="F926" s="1">
        <f>IFERROR(VLOOKUP(Tableau5[[#This Row],[Numéro]],TableauLibre[],5,0),"")</f>
        <v>2.97</v>
      </c>
      <c r="G926" s="1">
        <f>IFERROR(VLOOKUP(Tableau5[[#This Row],[Numéro]],TableauLibre[],6,0),"")</f>
        <v>2.38</v>
      </c>
      <c r="H926" s="28">
        <f>IFERROR(VLOOKUP(Tableau5[[#This Row],[Numéro]],TableauLibre[],7,0),"")</f>
        <v>2025</v>
      </c>
      <c r="I926" s="27" t="str">
        <f>IFERROR(VLOOKUP(Tableau5[[#This Row],[Numéro]],TableauBande[],3,0),"")</f>
        <v>R1</v>
      </c>
      <c r="J926" s="1">
        <f>IFERROR(VLOOKUP(Tableau5[[#This Row],[Numéro]],TableauBande[],4,0),"")</f>
        <v>1</v>
      </c>
      <c r="K926" s="1">
        <f>IFERROR(VLOOKUP(Tableau5[[#This Row],[Numéro]],TableauBande[],5,0),"")</f>
        <v>1.22</v>
      </c>
      <c r="L926" s="1">
        <f>IFERROR(VLOOKUP(Tableau5[[#This Row],[Numéro]],TableauBande[],6,0),"")</f>
        <v>1.08</v>
      </c>
      <c r="M926" s="28">
        <f>IFERROR(VLOOKUP(Tableau5[[#This Row],[Numéro]],TableauBande[],7,0),"")</f>
        <v>2025</v>
      </c>
      <c r="N926" s="1" t="str">
        <f>IFERROR(VLOOKUP(Tableau5[[#This Row],[Numéro]],Tableau3Bandes[],3,0),"")</f>
        <v/>
      </c>
      <c r="O926" s="1" t="str">
        <f>IFERROR(VLOOKUP(Tableau5[[#This Row],[Numéro]],Tableau3Bandes[],4,0),"")</f>
        <v/>
      </c>
      <c r="P926" s="1" t="str">
        <f>IFERROR(VLOOKUP(Tableau5[[#This Row],[Numéro]],Tableau3Bandes[],5,0),"")</f>
        <v/>
      </c>
      <c r="Q926" s="1" t="str">
        <f>IFERROR(VLOOKUP(Tableau5[[#This Row],[Numéro]],Tableau3Bandes[],6,0),"")</f>
        <v/>
      </c>
      <c r="R926" s="1" t="str">
        <f>IFERROR(VLOOKUP(Tableau5[[#This Row],[Numéro]],Tableau3Bandes[],7,0),"")</f>
        <v/>
      </c>
      <c r="S926" s="28" t="str">
        <f>IFERROR(VLOOKUP(Tableau5[[#This Row],[Numéro]],TableauClass2025[],3,0),"")</f>
        <v/>
      </c>
      <c r="T926" s="27" t="str">
        <f>IFERROR(VLOOKUP(Tableau5[[#This Row],[Numéro]],TableauCadre[],3,0),"")</f>
        <v>R1</v>
      </c>
      <c r="U926" s="1">
        <f>IFERROR(VLOOKUP(Tableau5[[#This Row],[Numéro]],TableauCadre[],4,0),"")</f>
        <v>1</v>
      </c>
      <c r="V926" s="1">
        <f>IFERROR(VLOOKUP(Tableau5[[#This Row],[Numéro]],TableauCadre[],5,0),"")</f>
        <v>2.4500000000000002</v>
      </c>
      <c r="W926" s="1">
        <f>IFERROR(VLOOKUP(Tableau5[[#This Row],[Numéro]],TableauCadre[],6,0),"")</f>
        <v>1.96</v>
      </c>
      <c r="X926" s="28">
        <f>IFERROR(VLOOKUP(Tableau5[[#This Row],[Numéro]],TableauCadre[],7,0),"")</f>
        <v>2025</v>
      </c>
    </row>
    <row r="927" spans="1:24" hidden="1" x14ac:dyDescent="0.25">
      <c r="A927" s="1" t="str">
        <f>IF(double!T924=0,"",double!T924)</f>
        <v>015257 V</v>
      </c>
      <c r="B927" s="1" t="str">
        <f>IF(Tableau5[[#This Row],[Numéro]]="","",double!U924)</f>
        <v>POILLERA PIERRE</v>
      </c>
      <c r="C927" s="23" t="str">
        <f>double!V924</f>
        <v>11051 – BILLARD CLUB BARISIEN</v>
      </c>
      <c r="D927" s="27" t="str">
        <f>IFERROR(VLOOKUP(Tableau5[[#This Row],[Numéro]],TableauLibre[],3,0),"")</f>
        <v xml:space="preserve">R4 </v>
      </c>
      <c r="E927" s="1">
        <f>IFERROR(VLOOKUP(Tableau5[[#This Row],[Numéro]],TableauLibre[],4,0),"")</f>
        <v>1</v>
      </c>
      <c r="F927" s="1">
        <f>IFERROR(VLOOKUP(Tableau5[[#This Row],[Numéro]],TableauLibre[],5,0),"")</f>
        <v>1.18</v>
      </c>
      <c r="G927" s="1">
        <f>IFERROR(VLOOKUP(Tableau5[[#This Row],[Numéro]],TableauLibre[],6,0),"")</f>
        <v>0.94</v>
      </c>
      <c r="H927" s="28">
        <f>IFERROR(VLOOKUP(Tableau5[[#This Row],[Numéro]],TableauLibre[],7,0),"")</f>
        <v>2010</v>
      </c>
      <c r="I927" s="27" t="str">
        <f>IFERROR(VLOOKUP(Tableau5[[#This Row],[Numéro]],TableauBande[],3,0),"")</f>
        <v/>
      </c>
      <c r="J927" s="1" t="str">
        <f>IFERROR(VLOOKUP(Tableau5[[#This Row],[Numéro]],TableauBande[],4,0),"")</f>
        <v/>
      </c>
      <c r="K927" s="1" t="str">
        <f>IFERROR(VLOOKUP(Tableau5[[#This Row],[Numéro]],TableauBande[],5,0),"")</f>
        <v/>
      </c>
      <c r="L927" s="1" t="str">
        <f>IFERROR(VLOOKUP(Tableau5[[#This Row],[Numéro]],TableauBande[],6,0),"")</f>
        <v/>
      </c>
      <c r="M927" s="28" t="str">
        <f>IFERROR(VLOOKUP(Tableau5[[#This Row],[Numéro]],TableauBande[],7,0),"")</f>
        <v/>
      </c>
      <c r="N927" s="1" t="str">
        <f>IFERROR(VLOOKUP(Tableau5[[#This Row],[Numéro]],Tableau3Bandes[],3,0),"")</f>
        <v/>
      </c>
      <c r="O927" s="1" t="str">
        <f>IFERROR(VLOOKUP(Tableau5[[#This Row],[Numéro]],Tableau3Bandes[],4,0),"")</f>
        <v/>
      </c>
      <c r="P927" s="1" t="str">
        <f>IFERROR(VLOOKUP(Tableau5[[#This Row],[Numéro]],Tableau3Bandes[],5,0),"")</f>
        <v/>
      </c>
      <c r="Q927" s="1" t="str">
        <f>IFERROR(VLOOKUP(Tableau5[[#This Row],[Numéro]],Tableau3Bandes[],6,0),"")</f>
        <v/>
      </c>
      <c r="R927" s="1" t="str">
        <f>IFERROR(VLOOKUP(Tableau5[[#This Row],[Numéro]],Tableau3Bandes[],7,0),"")</f>
        <v/>
      </c>
      <c r="S927" s="28" t="str">
        <f>IFERROR(VLOOKUP(Tableau5[[#This Row],[Numéro]],TableauClass2025[],3,0),"")</f>
        <v/>
      </c>
      <c r="T927" s="27" t="str">
        <f>IFERROR(VLOOKUP(Tableau5[[#This Row],[Numéro]],TableauCadre[],3,0),"")</f>
        <v/>
      </c>
      <c r="U927" s="1" t="str">
        <f>IFERROR(VLOOKUP(Tableau5[[#This Row],[Numéro]],TableauCadre[],4,0),"")</f>
        <v/>
      </c>
      <c r="V927" s="1" t="str">
        <f>IFERROR(VLOOKUP(Tableau5[[#This Row],[Numéro]],TableauCadre[],5,0),"")</f>
        <v/>
      </c>
      <c r="W927" s="1" t="str">
        <f>IFERROR(VLOOKUP(Tableau5[[#This Row],[Numéro]],TableauCadre[],6,0),"")</f>
        <v/>
      </c>
      <c r="X927" s="28" t="str">
        <f>IFERROR(VLOOKUP(Tableau5[[#This Row],[Numéro]],TableauCadre[],7,0),"")</f>
        <v/>
      </c>
    </row>
    <row r="928" spans="1:24" hidden="1" x14ac:dyDescent="0.25">
      <c r="A928" s="1" t="str">
        <f>IF(double!T925=0,"",double!T925)</f>
        <v>156408 J</v>
      </c>
      <c r="B928" s="1" t="str">
        <f>IF(Tableau5[[#This Row],[Numéro]]="","",double!U925)</f>
        <v>POIROT ALEXANDRE</v>
      </c>
      <c r="C928" s="23" t="str">
        <f>double!V925</f>
        <v>11022 – ACADEMIE DE BILLARD SAINT-MAX / NANCY</v>
      </c>
      <c r="D928" s="27" t="str">
        <f>IFERROR(VLOOKUP(Tableau5[[#This Row],[Numéro]],TableauLibre[],3,0),"")</f>
        <v>R4</v>
      </c>
      <c r="E928" s="1">
        <f>IFERROR(VLOOKUP(Tableau5[[#This Row],[Numéro]],TableauLibre[],4,0),"")</f>
        <v>1</v>
      </c>
      <c r="F928" s="1">
        <f>IFERROR(VLOOKUP(Tableau5[[#This Row],[Numéro]],TableauLibre[],5,0),"")</f>
        <v>0.86</v>
      </c>
      <c r="G928" s="1">
        <f>IFERROR(VLOOKUP(Tableau5[[#This Row],[Numéro]],TableauLibre[],6,0),"")</f>
        <v>0.69</v>
      </c>
      <c r="H928" s="28">
        <f>IFERROR(VLOOKUP(Tableau5[[#This Row],[Numéro]],TableauLibre[],7,0),"")</f>
        <v>2025</v>
      </c>
      <c r="I928" s="27" t="str">
        <f>IFERROR(VLOOKUP(Tableau5[[#This Row],[Numéro]],TableauBande[],3,0),"")</f>
        <v/>
      </c>
      <c r="J928" s="1" t="str">
        <f>IFERROR(VLOOKUP(Tableau5[[#This Row],[Numéro]],TableauBande[],4,0),"")</f>
        <v/>
      </c>
      <c r="K928" s="1" t="str">
        <f>IFERROR(VLOOKUP(Tableau5[[#This Row],[Numéro]],TableauBande[],5,0),"")</f>
        <v/>
      </c>
      <c r="L928" s="1" t="str">
        <f>IFERROR(VLOOKUP(Tableau5[[#This Row],[Numéro]],TableauBande[],6,0),"")</f>
        <v/>
      </c>
      <c r="M928" s="28" t="str">
        <f>IFERROR(VLOOKUP(Tableau5[[#This Row],[Numéro]],TableauBande[],7,0),"")</f>
        <v/>
      </c>
      <c r="N928" s="1" t="str">
        <f>IFERROR(VLOOKUP(Tableau5[[#This Row],[Numéro]],Tableau3Bandes[],3,0),"")</f>
        <v/>
      </c>
      <c r="O928" s="1" t="str">
        <f>IFERROR(VLOOKUP(Tableau5[[#This Row],[Numéro]],Tableau3Bandes[],4,0),"")</f>
        <v/>
      </c>
      <c r="P928" s="1" t="str">
        <f>IFERROR(VLOOKUP(Tableau5[[#This Row],[Numéro]],Tableau3Bandes[],5,0),"")</f>
        <v/>
      </c>
      <c r="Q928" s="1" t="str">
        <f>IFERROR(VLOOKUP(Tableau5[[#This Row],[Numéro]],Tableau3Bandes[],6,0),"")</f>
        <v/>
      </c>
      <c r="R928" s="1" t="str">
        <f>IFERROR(VLOOKUP(Tableau5[[#This Row],[Numéro]],Tableau3Bandes[],7,0),"")</f>
        <v/>
      </c>
      <c r="S928" s="28" t="str">
        <f>IFERROR(VLOOKUP(Tableau5[[#This Row],[Numéro]],TableauClass2025[],3,0),"")</f>
        <v/>
      </c>
      <c r="T928" s="27" t="str">
        <f>IFERROR(VLOOKUP(Tableau5[[#This Row],[Numéro]],TableauCadre[],3,0),"")</f>
        <v/>
      </c>
      <c r="U928" s="1" t="str">
        <f>IFERROR(VLOOKUP(Tableau5[[#This Row],[Numéro]],TableauCadre[],4,0),"")</f>
        <v/>
      </c>
      <c r="V928" s="1" t="str">
        <f>IFERROR(VLOOKUP(Tableau5[[#This Row],[Numéro]],TableauCadre[],5,0),"")</f>
        <v/>
      </c>
      <c r="W928" s="1" t="str">
        <f>IFERROR(VLOOKUP(Tableau5[[#This Row],[Numéro]],TableauCadre[],6,0),"")</f>
        <v/>
      </c>
      <c r="X928" s="28" t="str">
        <f>IFERROR(VLOOKUP(Tableau5[[#This Row],[Numéro]],TableauCadre[],7,0),"")</f>
        <v/>
      </c>
    </row>
    <row r="929" spans="1:24" x14ac:dyDescent="0.25">
      <c r="A929" s="1" t="str">
        <f>IF(double!T774=0,"",double!T774)</f>
        <v>140763 Z</v>
      </c>
      <c r="B929" s="1" t="str">
        <f>IF(Tableau5[[#This Row],[Numéro]]="","",double!U774)</f>
        <v>MEDDAHI MOHAMED</v>
      </c>
      <c r="C929" s="23" t="str">
        <f>double!V774</f>
        <v>11013 – BILLARD CLUB METZ</v>
      </c>
      <c r="D929" s="27" t="str">
        <f>IFERROR(VLOOKUP(Tableau5[[#This Row],[Numéro]],TableauLibre[],3,0),"")</f>
        <v>R1</v>
      </c>
      <c r="E929" s="1">
        <f>IFERROR(VLOOKUP(Tableau5[[#This Row],[Numéro]],TableauLibre[],4,0),"")</f>
        <v>1</v>
      </c>
      <c r="F929" s="1">
        <f>IFERROR(VLOOKUP(Tableau5[[#This Row],[Numéro]],TableauLibre[],5,0),"")</f>
        <v>5.1100000000000003</v>
      </c>
      <c r="G929" s="1">
        <f>IFERROR(VLOOKUP(Tableau5[[#This Row],[Numéro]],TableauLibre[],6,0),"")</f>
        <v>4.08</v>
      </c>
      <c r="H929" s="28">
        <f>IFERROR(VLOOKUP(Tableau5[[#This Row],[Numéro]],TableauLibre[],7,0),"")</f>
        <v>2019</v>
      </c>
      <c r="I929" s="27" t="str">
        <f>IFERROR(VLOOKUP(Tableau5[[#This Row],[Numéro]],TableauBande[],3,0),"")</f>
        <v>R1</v>
      </c>
      <c r="J929" s="1">
        <f>IFERROR(VLOOKUP(Tableau5[[#This Row],[Numéro]],TableauBande[],4,0),"")</f>
        <v>1</v>
      </c>
      <c r="K929" s="1">
        <f>IFERROR(VLOOKUP(Tableau5[[#This Row],[Numéro]],TableauBande[],5,0),"")</f>
        <v>1.46</v>
      </c>
      <c r="L929" s="1">
        <f>IFERROR(VLOOKUP(Tableau5[[#This Row],[Numéro]],TableauBande[],6,0),"")</f>
        <v>1.3</v>
      </c>
      <c r="M929" s="28">
        <f>IFERROR(VLOOKUP(Tableau5[[#This Row],[Numéro]],TableauBande[],7,0),"")</f>
        <v>2019</v>
      </c>
      <c r="N929" s="1" t="str">
        <f>IFERROR(VLOOKUP(Tableau5[[#This Row],[Numéro]],Tableau3Bandes[],3,0),"")</f>
        <v>R1</v>
      </c>
      <c r="O929" s="1">
        <f>IFERROR(VLOOKUP(Tableau5[[#This Row],[Numéro]],Tableau3Bandes[],4,0),"")</f>
        <v>1</v>
      </c>
      <c r="P929" s="1">
        <f>IFERROR(VLOOKUP(Tableau5[[#This Row],[Numéro]],Tableau3Bandes[],5,0),"")</f>
        <v>0.28100000000000003</v>
      </c>
      <c r="Q929" s="1">
        <f>IFERROR(VLOOKUP(Tableau5[[#This Row],[Numéro]],Tableau3Bandes[],6,0),"")</f>
        <v>0.24199999999999999</v>
      </c>
      <c r="R929" s="1">
        <f>IFERROR(VLOOKUP(Tableau5[[#This Row],[Numéro]],Tableau3Bandes[],7,0),"")</f>
        <v>2014</v>
      </c>
      <c r="S929" s="28" t="str">
        <f>IFERROR(VLOOKUP(Tableau5[[#This Row],[Numéro]],TableauClass2025[],3,0),"")</f>
        <v/>
      </c>
      <c r="T929" s="27" t="str">
        <f>IFERROR(VLOOKUP(Tableau5[[#This Row],[Numéro]],TableauCadre[],3,0),"")</f>
        <v xml:space="preserve">R1 </v>
      </c>
      <c r="U929" s="1">
        <f>IFERROR(VLOOKUP(Tableau5[[#This Row],[Numéro]],TableauCadre[],4,0),"")</f>
        <v>1</v>
      </c>
      <c r="V929" s="1">
        <f>IFERROR(VLOOKUP(Tableau5[[#This Row],[Numéro]],TableauCadre[],5,0),"")</f>
        <v>3.93</v>
      </c>
      <c r="W929" s="1">
        <f>IFERROR(VLOOKUP(Tableau5[[#This Row],[Numéro]],TableauCadre[],6,0),"")</f>
        <v>3.15</v>
      </c>
      <c r="X929" s="28">
        <f>IFERROR(VLOOKUP(Tableau5[[#This Row],[Numéro]],TableauCadre[],7,0),"")</f>
        <v>2020</v>
      </c>
    </row>
    <row r="930" spans="1:24" hidden="1" x14ac:dyDescent="0.25">
      <c r="A930" s="1" t="str">
        <f>IF(double!T927=0,"",double!T927)</f>
        <v>147048 K</v>
      </c>
      <c r="B930" s="1" t="str">
        <f>IF(Tableau5[[#This Row],[Numéro]]="","",double!U927)</f>
        <v>POIROT MICHEL</v>
      </c>
      <c r="C930" s="23" t="str">
        <f>double!V927</f>
        <v>11022 – ACADEMIE DE BILLARD SAINT-MAX / NANCY</v>
      </c>
      <c r="D930" s="27" t="str">
        <f>IFERROR(VLOOKUP(Tableau5[[#This Row],[Numéro]],TableauLibre[],3,0),"")</f>
        <v>R4</v>
      </c>
      <c r="E930" s="1">
        <f>IFERROR(VLOOKUP(Tableau5[[#This Row],[Numéro]],TableauLibre[],4,0),"")</f>
        <v>1</v>
      </c>
      <c r="F930" s="1">
        <f>IFERROR(VLOOKUP(Tableau5[[#This Row],[Numéro]],TableauLibre[],5,0),"")</f>
        <v>0.67</v>
      </c>
      <c r="G930" s="1">
        <f>IFERROR(VLOOKUP(Tableau5[[#This Row],[Numéro]],TableauLibre[],6,0),"")</f>
        <v>0.54</v>
      </c>
      <c r="H930" s="28">
        <f>IFERROR(VLOOKUP(Tableau5[[#This Row],[Numéro]],TableauLibre[],7,0),"")</f>
        <v>2014</v>
      </c>
      <c r="I930" s="27" t="str">
        <f>IFERROR(VLOOKUP(Tableau5[[#This Row],[Numéro]],TableauBande[],3,0),"")</f>
        <v/>
      </c>
      <c r="J930" s="1" t="str">
        <f>IFERROR(VLOOKUP(Tableau5[[#This Row],[Numéro]],TableauBande[],4,0),"")</f>
        <v/>
      </c>
      <c r="K930" s="1" t="str">
        <f>IFERROR(VLOOKUP(Tableau5[[#This Row],[Numéro]],TableauBande[],5,0),"")</f>
        <v/>
      </c>
      <c r="L930" s="1" t="str">
        <f>IFERROR(VLOOKUP(Tableau5[[#This Row],[Numéro]],TableauBande[],6,0),"")</f>
        <v/>
      </c>
      <c r="M930" s="28" t="str">
        <f>IFERROR(VLOOKUP(Tableau5[[#This Row],[Numéro]],TableauBande[],7,0),"")</f>
        <v/>
      </c>
      <c r="N930" s="1" t="str">
        <f>IFERROR(VLOOKUP(Tableau5[[#This Row],[Numéro]],Tableau3Bandes[],3,0),"")</f>
        <v/>
      </c>
      <c r="O930" s="1" t="str">
        <f>IFERROR(VLOOKUP(Tableau5[[#This Row],[Numéro]],Tableau3Bandes[],4,0),"")</f>
        <v/>
      </c>
      <c r="P930" s="1" t="str">
        <f>IFERROR(VLOOKUP(Tableau5[[#This Row],[Numéro]],Tableau3Bandes[],5,0),"")</f>
        <v/>
      </c>
      <c r="Q930" s="1" t="str">
        <f>IFERROR(VLOOKUP(Tableau5[[#This Row],[Numéro]],Tableau3Bandes[],6,0),"")</f>
        <v/>
      </c>
      <c r="R930" s="1" t="str">
        <f>IFERROR(VLOOKUP(Tableau5[[#This Row],[Numéro]],Tableau3Bandes[],7,0),"")</f>
        <v/>
      </c>
      <c r="S930" s="28" t="str">
        <f>IFERROR(VLOOKUP(Tableau5[[#This Row],[Numéro]],TableauClass2025[],3,0),"")</f>
        <v/>
      </c>
      <c r="T930" s="27" t="str">
        <f>IFERROR(VLOOKUP(Tableau5[[#This Row],[Numéro]],TableauCadre[],3,0),"")</f>
        <v/>
      </c>
      <c r="U930" s="1" t="str">
        <f>IFERROR(VLOOKUP(Tableau5[[#This Row],[Numéro]],TableauCadre[],4,0),"")</f>
        <v/>
      </c>
      <c r="V930" s="1" t="str">
        <f>IFERROR(VLOOKUP(Tableau5[[#This Row],[Numéro]],TableauCadre[],5,0),"")</f>
        <v/>
      </c>
      <c r="W930" s="1" t="str">
        <f>IFERROR(VLOOKUP(Tableau5[[#This Row],[Numéro]],TableauCadre[],6,0),"")</f>
        <v/>
      </c>
      <c r="X930" s="28" t="str">
        <f>IFERROR(VLOOKUP(Tableau5[[#This Row],[Numéro]],TableauCadre[],7,0),"")</f>
        <v/>
      </c>
    </row>
    <row r="931" spans="1:24" hidden="1" x14ac:dyDescent="0.25">
      <c r="A931" s="1" t="str">
        <f>IF(double!T928=0,"",double!T928)</f>
        <v>135205 F</v>
      </c>
      <c r="B931" s="1" t="str">
        <f>IF(Tableau5[[#This Row],[Numéro]]="","",double!U928)</f>
        <v>POLEWCZYK FRANCK</v>
      </c>
      <c r="C931" s="23" t="str">
        <f>double!V928</f>
        <v>11032 – BILLARD CLUB HOMECOURT</v>
      </c>
      <c r="D931" s="27" t="str">
        <f>IFERROR(VLOOKUP(Tableau5[[#This Row],[Numéro]],TableauLibre[],3,0),"")</f>
        <v>R4</v>
      </c>
      <c r="E931" s="1">
        <f>IFERROR(VLOOKUP(Tableau5[[#This Row],[Numéro]],TableauLibre[],4,0),"")</f>
        <v>1</v>
      </c>
      <c r="F931" s="1">
        <f>IFERROR(VLOOKUP(Tableau5[[#This Row],[Numéro]],TableauLibre[],5,0),"")</f>
        <v>0.65</v>
      </c>
      <c r="G931" s="1">
        <f>IFERROR(VLOOKUP(Tableau5[[#This Row],[Numéro]],TableauLibre[],6,0),"")</f>
        <v>0.52</v>
      </c>
      <c r="H931" s="28">
        <f>IFERROR(VLOOKUP(Tableau5[[#This Row],[Numéro]],TableauLibre[],7,0),"")</f>
        <v>2009</v>
      </c>
      <c r="I931" s="27" t="str">
        <f>IFERROR(VLOOKUP(Tableau5[[#This Row],[Numéro]],TableauBande[],3,0),"")</f>
        <v/>
      </c>
      <c r="J931" s="1" t="str">
        <f>IFERROR(VLOOKUP(Tableau5[[#This Row],[Numéro]],TableauBande[],4,0),"")</f>
        <v/>
      </c>
      <c r="K931" s="1" t="str">
        <f>IFERROR(VLOOKUP(Tableau5[[#This Row],[Numéro]],TableauBande[],5,0),"")</f>
        <v/>
      </c>
      <c r="L931" s="1" t="str">
        <f>IFERROR(VLOOKUP(Tableau5[[#This Row],[Numéro]],TableauBande[],6,0),"")</f>
        <v/>
      </c>
      <c r="M931" s="28" t="str">
        <f>IFERROR(VLOOKUP(Tableau5[[#This Row],[Numéro]],TableauBande[],7,0),"")</f>
        <v/>
      </c>
      <c r="N931" s="1" t="str">
        <f>IFERROR(VLOOKUP(Tableau5[[#This Row],[Numéro]],Tableau3Bandes[],3,0),"")</f>
        <v/>
      </c>
      <c r="O931" s="1" t="str">
        <f>IFERROR(VLOOKUP(Tableau5[[#This Row],[Numéro]],Tableau3Bandes[],4,0),"")</f>
        <v/>
      </c>
      <c r="P931" s="1" t="str">
        <f>IFERROR(VLOOKUP(Tableau5[[#This Row],[Numéro]],Tableau3Bandes[],5,0),"")</f>
        <v/>
      </c>
      <c r="Q931" s="1" t="str">
        <f>IFERROR(VLOOKUP(Tableau5[[#This Row],[Numéro]],Tableau3Bandes[],6,0),"")</f>
        <v/>
      </c>
      <c r="R931" s="1" t="str">
        <f>IFERROR(VLOOKUP(Tableau5[[#This Row],[Numéro]],Tableau3Bandes[],7,0),"")</f>
        <v/>
      </c>
      <c r="S931" s="28" t="str">
        <f>IFERROR(VLOOKUP(Tableau5[[#This Row],[Numéro]],TableauClass2025[],3,0),"")</f>
        <v/>
      </c>
      <c r="T931" s="27" t="str">
        <f>IFERROR(VLOOKUP(Tableau5[[#This Row],[Numéro]],TableauCadre[],3,0),"")</f>
        <v/>
      </c>
      <c r="U931" s="1" t="str">
        <f>IFERROR(VLOOKUP(Tableau5[[#This Row],[Numéro]],TableauCadre[],4,0),"")</f>
        <v/>
      </c>
      <c r="V931" s="1" t="str">
        <f>IFERROR(VLOOKUP(Tableau5[[#This Row],[Numéro]],TableauCadre[],5,0),"")</f>
        <v/>
      </c>
      <c r="W931" s="1" t="str">
        <f>IFERROR(VLOOKUP(Tableau5[[#This Row],[Numéro]],TableauCadre[],6,0),"")</f>
        <v/>
      </c>
      <c r="X931" s="28" t="str">
        <f>IFERROR(VLOOKUP(Tableau5[[#This Row],[Numéro]],TableauCadre[],7,0),"")</f>
        <v/>
      </c>
    </row>
    <row r="932" spans="1:24" x14ac:dyDescent="0.25">
      <c r="A932" s="1" t="str">
        <f>IF(double!T1343=0,"",double!T1343)</f>
        <v>014755 N</v>
      </c>
      <c r="B932" s="1" t="str">
        <f>IF(Tableau5[[#This Row],[Numéro]]="","",double!U1343)</f>
        <v>MENEGUZZI RAYMOND</v>
      </c>
      <c r="C932" s="23" t="str">
        <f>double!V1343</f>
        <v>11021 – A.J.B. THIONVILLE</v>
      </c>
      <c r="D932" s="27" t="str">
        <f>IFERROR(VLOOKUP(Tableau5[[#This Row],[Numéro]],TableauLibre[],3,0),"")</f>
        <v/>
      </c>
      <c r="E932" s="1" t="str">
        <f>IFERROR(VLOOKUP(Tableau5[[#This Row],[Numéro]],TableauLibre[],4,0),"")</f>
        <v/>
      </c>
      <c r="F932" s="1" t="str">
        <f>IFERROR(VLOOKUP(Tableau5[[#This Row],[Numéro]],TableauLibre[],5,0),"")</f>
        <v/>
      </c>
      <c r="G932" s="1" t="str">
        <f>IFERROR(VLOOKUP(Tableau5[[#This Row],[Numéro]],TableauLibre[],6,0),"")</f>
        <v/>
      </c>
      <c r="H932" s="28" t="str">
        <f>IFERROR(VLOOKUP(Tableau5[[#This Row],[Numéro]],TableauLibre[],7,0),"")</f>
        <v/>
      </c>
      <c r="I932" s="27" t="str">
        <f>IFERROR(VLOOKUP(Tableau5[[#This Row],[Numéro]],TableauBande[],3,0),"")</f>
        <v/>
      </c>
      <c r="J932" s="1" t="str">
        <f>IFERROR(VLOOKUP(Tableau5[[#This Row],[Numéro]],TableauBande[],4,0),"")</f>
        <v/>
      </c>
      <c r="K932" s="1" t="str">
        <f>IFERROR(VLOOKUP(Tableau5[[#This Row],[Numéro]],TableauBande[],5,0),"")</f>
        <v/>
      </c>
      <c r="L932" s="1" t="str">
        <f>IFERROR(VLOOKUP(Tableau5[[#This Row],[Numéro]],TableauBande[],6,0),"")</f>
        <v/>
      </c>
      <c r="M932" s="28" t="str">
        <f>IFERROR(VLOOKUP(Tableau5[[#This Row],[Numéro]],TableauBande[],7,0),"")</f>
        <v/>
      </c>
      <c r="N932" s="1" t="str">
        <f>IFERROR(VLOOKUP(Tableau5[[#This Row],[Numéro]],Tableau3Bandes[],3,0),"")</f>
        <v>R1</v>
      </c>
      <c r="O932" s="1">
        <f>IFERROR(VLOOKUP(Tableau5[[#This Row],[Numéro]],Tableau3Bandes[],4,0),"")</f>
        <v>1</v>
      </c>
      <c r="P932" s="1">
        <f>IFERROR(VLOOKUP(Tableau5[[#This Row],[Numéro]],Tableau3Bandes[],5,0),"")</f>
        <v>0.26700000000000002</v>
      </c>
      <c r="Q932" s="1">
        <f>IFERROR(VLOOKUP(Tableau5[[#This Row],[Numéro]],Tableau3Bandes[],6,0),"")</f>
        <v>0.23</v>
      </c>
      <c r="R932" s="1">
        <f>IFERROR(VLOOKUP(Tableau5[[#This Row],[Numéro]],Tableau3Bandes[],7,0),"")</f>
        <v>2020</v>
      </c>
      <c r="S932" s="28" t="str">
        <f>IFERROR(VLOOKUP(Tableau5[[#This Row],[Numéro]],TableauClass2025[],3,0),"")</f>
        <v/>
      </c>
      <c r="T932" s="27" t="str">
        <f>IFERROR(VLOOKUP(Tableau5[[#This Row],[Numéro]],TableauCadre[],3,0),"")</f>
        <v/>
      </c>
      <c r="U932" s="1" t="str">
        <f>IFERROR(VLOOKUP(Tableau5[[#This Row],[Numéro]],TableauCadre[],4,0),"")</f>
        <v/>
      </c>
      <c r="V932" s="1" t="str">
        <f>IFERROR(VLOOKUP(Tableau5[[#This Row],[Numéro]],TableauCadre[],5,0),"")</f>
        <v/>
      </c>
      <c r="W932" s="1" t="str">
        <f>IFERROR(VLOOKUP(Tableau5[[#This Row],[Numéro]],TableauCadre[],6,0),"")</f>
        <v/>
      </c>
      <c r="X932" s="28" t="str">
        <f>IFERROR(VLOOKUP(Tableau5[[#This Row],[Numéro]],TableauCadre[],7,0),"")</f>
        <v/>
      </c>
    </row>
    <row r="933" spans="1:24" hidden="1" x14ac:dyDescent="0.25">
      <c r="A933" s="1" t="str">
        <f>IF(double!T930=0,"",double!T930)</f>
        <v>109667 Z</v>
      </c>
      <c r="B933" s="1" t="str">
        <f>IF(Tableau5[[#This Row],[Numéro]]="","",double!U930)</f>
        <v>POLIN JEAN LUC</v>
      </c>
      <c r="C933" s="23" t="str">
        <f>double!V930</f>
        <v>11055 – BILLARD CLUB TOULOIS</v>
      </c>
      <c r="D933" s="27" t="str">
        <f>IFERROR(VLOOKUP(Tableau5[[#This Row],[Numéro]],TableauLibre[],3,0),"")</f>
        <v>R2</v>
      </c>
      <c r="E933" s="1">
        <f>IFERROR(VLOOKUP(Tableau5[[#This Row],[Numéro]],TableauLibre[],4,0),"")</f>
        <v>1</v>
      </c>
      <c r="F933" s="1">
        <f>IFERROR(VLOOKUP(Tableau5[[#This Row],[Numéro]],TableauLibre[],5,0),"")</f>
        <v>2.34</v>
      </c>
      <c r="G933" s="1">
        <f>IFERROR(VLOOKUP(Tableau5[[#This Row],[Numéro]],TableauLibre[],6,0),"")</f>
        <v>1.87</v>
      </c>
      <c r="H933" s="28">
        <f>IFERROR(VLOOKUP(Tableau5[[#This Row],[Numéro]],TableauLibre[],7,0),"")</f>
        <v>2025</v>
      </c>
      <c r="I933" s="27" t="str">
        <f>IFERROR(VLOOKUP(Tableau5[[#This Row],[Numéro]],TableauBande[],3,0),"")</f>
        <v xml:space="preserve">R2 </v>
      </c>
      <c r="J933" s="1">
        <f>IFERROR(VLOOKUP(Tableau5[[#This Row],[Numéro]],TableauBande[],4,0),"")</f>
        <v>1</v>
      </c>
      <c r="K933" s="1">
        <f>IFERROR(VLOOKUP(Tableau5[[#This Row],[Numéro]],TableauBande[],5,0),"")</f>
        <v>1.03</v>
      </c>
      <c r="L933" s="1">
        <f>IFERROR(VLOOKUP(Tableau5[[#This Row],[Numéro]],TableauBande[],6,0),"")</f>
        <v>0.92</v>
      </c>
      <c r="M933" s="28">
        <f>IFERROR(VLOOKUP(Tableau5[[#This Row],[Numéro]],TableauBande[],7,0),"")</f>
        <v>2020</v>
      </c>
      <c r="N933" s="1" t="str">
        <f>IFERROR(VLOOKUP(Tableau5[[#This Row],[Numéro]],Tableau3Bandes[],3,0),"")</f>
        <v/>
      </c>
      <c r="O933" s="1" t="str">
        <f>IFERROR(VLOOKUP(Tableau5[[#This Row],[Numéro]],Tableau3Bandes[],4,0),"")</f>
        <v/>
      </c>
      <c r="P933" s="1" t="str">
        <f>IFERROR(VLOOKUP(Tableau5[[#This Row],[Numéro]],Tableau3Bandes[],5,0),"")</f>
        <v/>
      </c>
      <c r="Q933" s="1" t="str">
        <f>IFERROR(VLOOKUP(Tableau5[[#This Row],[Numéro]],Tableau3Bandes[],6,0),"")</f>
        <v/>
      </c>
      <c r="R933" s="1" t="str">
        <f>IFERROR(VLOOKUP(Tableau5[[#This Row],[Numéro]],Tableau3Bandes[],7,0),"")</f>
        <v/>
      </c>
      <c r="S933" s="28" t="str">
        <f>IFERROR(VLOOKUP(Tableau5[[#This Row],[Numéro]],TableauClass2025[],3,0),"")</f>
        <v/>
      </c>
      <c r="T933" s="27" t="str">
        <f>IFERROR(VLOOKUP(Tableau5[[#This Row],[Numéro]],TableauCadre[],3,0),"")</f>
        <v>R1</v>
      </c>
      <c r="U933" s="1">
        <f>IFERROR(VLOOKUP(Tableau5[[#This Row],[Numéro]],TableauCadre[],4,0),"")</f>
        <v>1</v>
      </c>
      <c r="V933" s="1">
        <f>IFERROR(VLOOKUP(Tableau5[[#This Row],[Numéro]],TableauCadre[],5,0),"")</f>
        <v>2.08</v>
      </c>
      <c r="W933" s="1">
        <f>IFERROR(VLOOKUP(Tableau5[[#This Row],[Numéro]],TableauCadre[],6,0),"")</f>
        <v>1.66</v>
      </c>
      <c r="X933" s="28">
        <f>IFERROR(VLOOKUP(Tableau5[[#This Row],[Numéro]],TableauCadre[],7,0),"")</f>
        <v>2025</v>
      </c>
    </row>
    <row r="934" spans="1:24" x14ac:dyDescent="0.25">
      <c r="A934" s="1" t="str">
        <f>IF(double!T782=0,"",double!T782)</f>
        <v>131395 R</v>
      </c>
      <c r="B934" s="1" t="str">
        <f>IF(Tableau5[[#This Row],[Numéro]]="","",double!U782)</f>
        <v>MERCIER PAUL</v>
      </c>
      <c r="C934" s="23" t="str">
        <f>double!V782</f>
        <v>11017 – BILLARD CLUB MOYEUVRE</v>
      </c>
      <c r="D934" s="27" t="str">
        <f>IFERROR(VLOOKUP(Tableau5[[#This Row],[Numéro]],TableauLibre[],3,0),"")</f>
        <v>R4</v>
      </c>
      <c r="E934" s="1">
        <f>IFERROR(VLOOKUP(Tableau5[[#This Row],[Numéro]],TableauLibre[],4,0),"")</f>
        <v>1</v>
      </c>
      <c r="F934" s="1">
        <f>IFERROR(VLOOKUP(Tableau5[[#This Row],[Numéro]],TableauLibre[],5,0),"")</f>
        <v>0.88</v>
      </c>
      <c r="G934" s="1">
        <f>IFERROR(VLOOKUP(Tableau5[[#This Row],[Numéro]],TableauLibre[],6,0),"")</f>
        <v>0.71</v>
      </c>
      <c r="H934" s="28">
        <f>IFERROR(VLOOKUP(Tableau5[[#This Row],[Numéro]],TableauLibre[],7,0),"")</f>
        <v>2009</v>
      </c>
      <c r="I934" s="27" t="str">
        <f>IFERROR(VLOOKUP(Tableau5[[#This Row],[Numéro]],TableauBande[],3,0),"")</f>
        <v/>
      </c>
      <c r="J934" s="1" t="str">
        <f>IFERROR(VLOOKUP(Tableau5[[#This Row],[Numéro]],TableauBande[],4,0),"")</f>
        <v/>
      </c>
      <c r="K934" s="1" t="str">
        <f>IFERROR(VLOOKUP(Tableau5[[#This Row],[Numéro]],TableauBande[],5,0),"")</f>
        <v/>
      </c>
      <c r="L934" s="1" t="str">
        <f>IFERROR(VLOOKUP(Tableau5[[#This Row],[Numéro]],TableauBande[],6,0),"")</f>
        <v/>
      </c>
      <c r="M934" s="28" t="str">
        <f>IFERROR(VLOOKUP(Tableau5[[#This Row],[Numéro]],TableauBande[],7,0),"")</f>
        <v/>
      </c>
      <c r="N934" s="1" t="str">
        <f>IFERROR(VLOOKUP(Tableau5[[#This Row],[Numéro]],Tableau3Bandes[],3,0),"")</f>
        <v/>
      </c>
      <c r="O934" s="1" t="str">
        <f>IFERROR(VLOOKUP(Tableau5[[#This Row],[Numéro]],Tableau3Bandes[],4,0),"")</f>
        <v/>
      </c>
      <c r="P934" s="1" t="str">
        <f>IFERROR(VLOOKUP(Tableau5[[#This Row],[Numéro]],Tableau3Bandes[],5,0),"")</f>
        <v/>
      </c>
      <c r="Q934" s="1" t="str">
        <f>IFERROR(VLOOKUP(Tableau5[[#This Row],[Numéro]],Tableau3Bandes[],6,0),"")</f>
        <v/>
      </c>
      <c r="R934" s="1" t="str">
        <f>IFERROR(VLOOKUP(Tableau5[[#This Row],[Numéro]],Tableau3Bandes[],7,0),"")</f>
        <v/>
      </c>
      <c r="S934" s="28" t="str">
        <f>IFERROR(VLOOKUP(Tableau5[[#This Row],[Numéro]],TableauClass2025[],3,0),"")</f>
        <v/>
      </c>
      <c r="T934" s="27" t="str">
        <f>IFERROR(VLOOKUP(Tableau5[[#This Row],[Numéro]],TableauCadre[],3,0),"")</f>
        <v/>
      </c>
      <c r="U934" s="1" t="str">
        <f>IFERROR(VLOOKUP(Tableau5[[#This Row],[Numéro]],TableauCadre[],4,0),"")</f>
        <v/>
      </c>
      <c r="V934" s="1" t="str">
        <f>IFERROR(VLOOKUP(Tableau5[[#This Row],[Numéro]],TableauCadre[],5,0),"")</f>
        <v/>
      </c>
      <c r="W934" s="1" t="str">
        <f>IFERROR(VLOOKUP(Tableau5[[#This Row],[Numéro]],TableauCadre[],6,0),"")</f>
        <v/>
      </c>
      <c r="X934" s="28" t="str">
        <f>IFERROR(VLOOKUP(Tableau5[[#This Row],[Numéro]],TableauCadre[],7,0),"")</f>
        <v/>
      </c>
    </row>
    <row r="935" spans="1:24" hidden="1" x14ac:dyDescent="0.25">
      <c r="A935" s="1" t="str">
        <f>IF(double!T932=0,"",double!T932)</f>
        <v>011867 L</v>
      </c>
      <c r="B935" s="1" t="str">
        <f>IF(Tableau5[[#This Row],[Numéro]]="","",double!U932)</f>
        <v>PONSINET DOMINIQUE</v>
      </c>
      <c r="C935" s="23" t="str">
        <f>double!V932</f>
        <v>05001 – ACAD.CHARLEVILLE-MEZIERES</v>
      </c>
      <c r="D935" s="27" t="str">
        <f>IFERROR(VLOOKUP(Tableau5[[#This Row],[Numéro]],TableauLibre[],3,0),"")</f>
        <v>R2</v>
      </c>
      <c r="E935" s="1">
        <f>IFERROR(VLOOKUP(Tableau5[[#This Row],[Numéro]],TableauLibre[],4,0),"")</f>
        <v>1</v>
      </c>
      <c r="F935" s="1">
        <f>IFERROR(VLOOKUP(Tableau5[[#This Row],[Numéro]],TableauLibre[],5,0),"")</f>
        <v>3.23</v>
      </c>
      <c r="G935" s="1">
        <f>IFERROR(VLOOKUP(Tableau5[[#This Row],[Numéro]],TableauLibre[],6,0),"")</f>
        <v>2.59</v>
      </c>
      <c r="H935" s="28">
        <f>IFERROR(VLOOKUP(Tableau5[[#This Row],[Numéro]],TableauLibre[],7,0),"")</f>
        <v>2015</v>
      </c>
      <c r="I935" s="27" t="str">
        <f>IFERROR(VLOOKUP(Tableau5[[#This Row],[Numéro]],TableauBande[],3,0),"")</f>
        <v>R1</v>
      </c>
      <c r="J935" s="1">
        <f>IFERROR(VLOOKUP(Tableau5[[#This Row],[Numéro]],TableauBande[],4,0),"")</f>
        <v>1</v>
      </c>
      <c r="K935" s="1">
        <f>IFERROR(VLOOKUP(Tableau5[[#This Row],[Numéro]],TableauBande[],5,0),"")</f>
        <v>1.1399999999999999</v>
      </c>
      <c r="L935" s="1">
        <f>IFERROR(VLOOKUP(Tableau5[[#This Row],[Numéro]],TableauBande[],6,0),"")</f>
        <v>1.02</v>
      </c>
      <c r="M935" s="28">
        <f>IFERROR(VLOOKUP(Tableau5[[#This Row],[Numéro]],TableauBande[],7,0),"")</f>
        <v>2016</v>
      </c>
      <c r="N935" s="1" t="str">
        <f>IFERROR(VLOOKUP(Tableau5[[#This Row],[Numéro]],Tableau3Bandes[],3,0),"")</f>
        <v xml:space="preserve">R1 </v>
      </c>
      <c r="O935" s="1">
        <f>IFERROR(VLOOKUP(Tableau5[[#This Row],[Numéro]],Tableau3Bandes[],4,0),"")</f>
        <v>1</v>
      </c>
      <c r="P935" s="1">
        <f>IFERROR(VLOOKUP(Tableau5[[#This Row],[Numéro]],Tableau3Bandes[],5,0),"")</f>
        <v>0.36399999999999999</v>
      </c>
      <c r="Q935" s="1">
        <f>IFERROR(VLOOKUP(Tableau5[[#This Row],[Numéro]],Tableau3Bandes[],6,0),"")</f>
        <v>0.313</v>
      </c>
      <c r="R935" s="1">
        <f>IFERROR(VLOOKUP(Tableau5[[#This Row],[Numéro]],Tableau3Bandes[],7,0),"")</f>
        <v>2016</v>
      </c>
      <c r="S935" s="28" t="str">
        <f>IFERROR(VLOOKUP(Tableau5[[#This Row],[Numéro]],TableauClass2025[],3,0),"")</f>
        <v/>
      </c>
      <c r="T935" s="27" t="str">
        <f>IFERROR(VLOOKUP(Tableau5[[#This Row],[Numéro]],TableauCadre[],3,0),"")</f>
        <v>R1</v>
      </c>
      <c r="U935" s="1">
        <f>IFERROR(VLOOKUP(Tableau5[[#This Row],[Numéro]],TableauCadre[],4,0),"")</f>
        <v>1</v>
      </c>
      <c r="V935" s="1">
        <f>IFERROR(VLOOKUP(Tableau5[[#This Row],[Numéro]],TableauCadre[],5,0),"")</f>
        <v>1.6</v>
      </c>
      <c r="W935" s="1">
        <f>IFERROR(VLOOKUP(Tableau5[[#This Row],[Numéro]],TableauCadre[],6,0),"")</f>
        <v>1.28</v>
      </c>
      <c r="X935" s="28">
        <f>IFERROR(VLOOKUP(Tableau5[[#This Row],[Numéro]],TableauCadre[],7,0),"")</f>
        <v>2010</v>
      </c>
    </row>
    <row r="936" spans="1:24" hidden="1" x14ac:dyDescent="0.25">
      <c r="A936" s="1" t="str">
        <f>IF(double!T933=0,"",double!T933)</f>
        <v>143960 Y</v>
      </c>
      <c r="B936" s="1" t="str">
        <f>IF(Tableau5[[#This Row],[Numéro]]="","",double!U933)</f>
        <v>PONTHIEU DJASON</v>
      </c>
      <c r="C936" s="23" t="str">
        <f>double!V933</f>
        <v>05043 – ACAD. TAPIS VERT DE REIMS</v>
      </c>
      <c r="D936" s="27" t="str">
        <f>IFERROR(VLOOKUP(Tableau5[[#This Row],[Numéro]],TableauLibre[],3,0),"")</f>
        <v xml:space="preserve">N2 </v>
      </c>
      <c r="E936" s="1">
        <f>IFERROR(VLOOKUP(Tableau5[[#This Row],[Numéro]],TableauLibre[],4,0),"")</f>
        <v>1</v>
      </c>
      <c r="F936" s="1" t="str">
        <f>IFERROR(VLOOKUP(Tableau5[[#This Row],[Numéro]],TableauLibre[],5,0),"")</f>
        <v>—</v>
      </c>
      <c r="G936" s="1">
        <f>IFERROR(VLOOKUP(Tableau5[[#This Row],[Numéro]],TableauLibre[],6,0),"")</f>
        <v>8.7100000000000009</v>
      </c>
      <c r="H936" s="28">
        <f>IFERROR(VLOOKUP(Tableau5[[#This Row],[Numéro]],TableauLibre[],7,0),"")</f>
        <v>2025</v>
      </c>
      <c r="I936" s="27" t="str">
        <f>IFERROR(VLOOKUP(Tableau5[[#This Row],[Numéro]],TableauBande[],3,0),"")</f>
        <v xml:space="preserve">N2 </v>
      </c>
      <c r="J936" s="1">
        <f>IFERROR(VLOOKUP(Tableau5[[#This Row],[Numéro]],TableauBande[],4,0),"")</f>
        <v>1</v>
      </c>
      <c r="K936" s="1" t="str">
        <f>IFERROR(VLOOKUP(Tableau5[[#This Row],[Numéro]],TableauBande[],5,0),"")</f>
        <v>—</v>
      </c>
      <c r="L936" s="1">
        <f>IFERROR(VLOOKUP(Tableau5[[#This Row],[Numéro]],TableauBande[],6,0),"")</f>
        <v>2.31</v>
      </c>
      <c r="M936" s="28">
        <f>IFERROR(VLOOKUP(Tableau5[[#This Row],[Numéro]],TableauBande[],7,0),"")</f>
        <v>2025</v>
      </c>
      <c r="N936" s="1" t="str">
        <f>IFERROR(VLOOKUP(Tableau5[[#This Row],[Numéro]],Tableau3Bandes[],3,0),"")</f>
        <v>N2</v>
      </c>
      <c r="O936" s="1">
        <f>IFERROR(VLOOKUP(Tableau5[[#This Row],[Numéro]],Tableau3Bandes[],4,0),"")</f>
        <v>1</v>
      </c>
      <c r="P936" s="1" t="str">
        <f>IFERROR(VLOOKUP(Tableau5[[#This Row],[Numéro]],Tableau3Bandes[],5,0),"")</f>
        <v>—</v>
      </c>
      <c r="Q936" s="1">
        <f>IFERROR(VLOOKUP(Tableau5[[#This Row],[Numéro]],Tableau3Bandes[],6,0),"")</f>
        <v>0.65300000000000002</v>
      </c>
      <c r="R936" s="1">
        <f>IFERROR(VLOOKUP(Tableau5[[#This Row],[Numéro]],Tableau3Bandes[],7,0),"")</f>
        <v>2025</v>
      </c>
      <c r="S936" s="28">
        <f>IFERROR(VLOOKUP(Tableau5[[#This Row],[Numéro]],TableauClass2025[],3,0),"")</f>
        <v>669</v>
      </c>
      <c r="T936" s="27" t="str">
        <f>IFERROR(VLOOKUP(Tableau5[[#This Row],[Numéro]],TableauCadre[],3,0),"")</f>
        <v xml:space="preserve">N3 </v>
      </c>
      <c r="U936" s="1">
        <f>IFERROR(VLOOKUP(Tableau5[[#This Row],[Numéro]],TableauCadre[],4,0),"")</f>
        <v>1</v>
      </c>
      <c r="V936" s="1">
        <f>IFERROR(VLOOKUP(Tableau5[[#This Row],[Numéro]],TableauCadre[],5,0),"")</f>
        <v>6.18</v>
      </c>
      <c r="W936" s="1">
        <f>IFERROR(VLOOKUP(Tableau5[[#This Row],[Numéro]],TableauCadre[],6,0),"")</f>
        <v>4.9400000000000004</v>
      </c>
      <c r="X936" s="28">
        <f>IFERROR(VLOOKUP(Tableau5[[#This Row],[Numéro]],TableauCadre[],7,0),"")</f>
        <v>2025</v>
      </c>
    </row>
    <row r="937" spans="1:24" hidden="1" x14ac:dyDescent="0.25">
      <c r="A937" s="1" t="str">
        <f>IF(double!T934=0,"",double!T934)</f>
        <v>149791 R</v>
      </c>
      <c r="B937" s="1" t="str">
        <f>IF(Tableau5[[#This Row],[Numéro]]="","",double!U934)</f>
        <v>PORNAIN FRANCOIS</v>
      </c>
      <c r="C937" s="23" t="str">
        <f>double!V934</f>
        <v>01070 – FCM BILLARD</v>
      </c>
      <c r="D937" s="27" t="str">
        <f>IFERROR(VLOOKUP(Tableau5[[#This Row],[Numéro]],TableauLibre[],3,0),"")</f>
        <v xml:space="preserve">R3 </v>
      </c>
      <c r="E937" s="1">
        <f>IFERROR(VLOOKUP(Tableau5[[#This Row],[Numéro]],TableauLibre[],4,0),"")</f>
        <v>1</v>
      </c>
      <c r="F937" s="1">
        <f>IFERROR(VLOOKUP(Tableau5[[#This Row],[Numéro]],TableauLibre[],5,0),"")</f>
        <v>1.55</v>
      </c>
      <c r="G937" s="1">
        <f>IFERROR(VLOOKUP(Tableau5[[#This Row],[Numéro]],TableauLibre[],6,0),"")</f>
        <v>1.24</v>
      </c>
      <c r="H937" s="28">
        <f>IFERROR(VLOOKUP(Tableau5[[#This Row],[Numéro]],TableauLibre[],7,0),"")</f>
        <v>2025</v>
      </c>
      <c r="I937" s="27" t="str">
        <f>IFERROR(VLOOKUP(Tableau5[[#This Row],[Numéro]],TableauBande[],3,0),"")</f>
        <v>R2</v>
      </c>
      <c r="J937" s="1">
        <f>IFERROR(VLOOKUP(Tableau5[[#This Row],[Numéro]],TableauBande[],4,0),"")</f>
        <v>1</v>
      </c>
      <c r="K937" s="1">
        <f>IFERROR(VLOOKUP(Tableau5[[#This Row],[Numéro]],TableauBande[],5,0),"")</f>
        <v>0.72</v>
      </c>
      <c r="L937" s="1">
        <f>IFERROR(VLOOKUP(Tableau5[[#This Row],[Numéro]],TableauBande[],6,0),"")</f>
        <v>0.64</v>
      </c>
      <c r="M937" s="28">
        <f>IFERROR(VLOOKUP(Tableau5[[#This Row],[Numéro]],TableauBande[],7,0),"")</f>
        <v>2025</v>
      </c>
      <c r="N937" s="1" t="str">
        <f>IFERROR(VLOOKUP(Tableau5[[#This Row],[Numéro]],Tableau3Bandes[],3,0),"")</f>
        <v xml:space="preserve">R2 </v>
      </c>
      <c r="O937" s="1">
        <f>IFERROR(VLOOKUP(Tableau5[[#This Row],[Numéro]],Tableau3Bandes[],4,0),"")</f>
        <v>1</v>
      </c>
      <c r="P937" s="1">
        <f>IFERROR(VLOOKUP(Tableau5[[#This Row],[Numéro]],Tableau3Bandes[],5,0),"")</f>
        <v>0.191</v>
      </c>
      <c r="Q937" s="1">
        <f>IFERROR(VLOOKUP(Tableau5[[#This Row],[Numéro]],Tableau3Bandes[],6,0),"")</f>
        <v>0.16400000000000001</v>
      </c>
      <c r="R937" s="1">
        <f>IFERROR(VLOOKUP(Tableau5[[#This Row],[Numéro]],Tableau3Bandes[],7,0),"")</f>
        <v>2023</v>
      </c>
      <c r="S937" s="28" t="str">
        <f>IFERROR(VLOOKUP(Tableau5[[#This Row],[Numéro]],TableauClass2025[],3,0),"")</f>
        <v/>
      </c>
      <c r="T937" s="27" t="str">
        <f>IFERROR(VLOOKUP(Tableau5[[#This Row],[Numéro]],TableauCadre[],3,0),"")</f>
        <v/>
      </c>
      <c r="U937" s="1" t="str">
        <f>IFERROR(VLOOKUP(Tableau5[[#This Row],[Numéro]],TableauCadre[],4,0),"")</f>
        <v/>
      </c>
      <c r="V937" s="1" t="str">
        <f>IFERROR(VLOOKUP(Tableau5[[#This Row],[Numéro]],TableauCadre[],5,0),"")</f>
        <v/>
      </c>
      <c r="W937" s="1" t="str">
        <f>IFERROR(VLOOKUP(Tableau5[[#This Row],[Numéro]],TableauCadre[],6,0),"")</f>
        <v/>
      </c>
      <c r="X937" s="28" t="str">
        <f>IFERROR(VLOOKUP(Tableau5[[#This Row],[Numéro]],TableauCadre[],7,0),"")</f>
        <v/>
      </c>
    </row>
    <row r="938" spans="1:24" hidden="1" x14ac:dyDescent="0.25">
      <c r="A938" s="1" t="str">
        <f>IF(double!T935=0,"",double!T935)</f>
        <v>121202 Q</v>
      </c>
      <c r="B938" s="1" t="str">
        <f>IF(Tableau5[[#This Row],[Numéro]]="","",double!U935)</f>
        <v>PORTAIL JACQUES</v>
      </c>
      <c r="C938" s="23" t="str">
        <f>double!V935</f>
        <v>05034 – BILLARD TROYES AGGLO</v>
      </c>
      <c r="D938" s="27" t="str">
        <f>IFERROR(VLOOKUP(Tableau5[[#This Row],[Numéro]],TableauLibre[],3,0),"")</f>
        <v>R4</v>
      </c>
      <c r="E938" s="1">
        <f>IFERROR(VLOOKUP(Tableau5[[#This Row],[Numéro]],TableauLibre[],4,0),"")</f>
        <v>1</v>
      </c>
      <c r="F938" s="1">
        <f>IFERROR(VLOOKUP(Tableau5[[#This Row],[Numéro]],TableauLibre[],5,0),"")</f>
        <v>0.87</v>
      </c>
      <c r="G938" s="1">
        <f>IFERROR(VLOOKUP(Tableau5[[#This Row],[Numéro]],TableauLibre[],6,0),"")</f>
        <v>0.7</v>
      </c>
      <c r="H938" s="28">
        <f>IFERROR(VLOOKUP(Tableau5[[#This Row],[Numéro]],TableauLibre[],7,0),"")</f>
        <v>2012</v>
      </c>
      <c r="I938" s="27" t="str">
        <f>IFERROR(VLOOKUP(Tableau5[[#This Row],[Numéro]],TableauBande[],3,0),"")</f>
        <v/>
      </c>
      <c r="J938" s="1" t="str">
        <f>IFERROR(VLOOKUP(Tableau5[[#This Row],[Numéro]],TableauBande[],4,0),"")</f>
        <v/>
      </c>
      <c r="K938" s="1" t="str">
        <f>IFERROR(VLOOKUP(Tableau5[[#This Row],[Numéro]],TableauBande[],5,0),"")</f>
        <v/>
      </c>
      <c r="L938" s="1" t="str">
        <f>IFERROR(VLOOKUP(Tableau5[[#This Row],[Numéro]],TableauBande[],6,0),"")</f>
        <v/>
      </c>
      <c r="M938" s="28" t="str">
        <f>IFERROR(VLOOKUP(Tableau5[[#This Row],[Numéro]],TableauBande[],7,0),"")</f>
        <v/>
      </c>
      <c r="N938" s="1" t="str">
        <f>IFERROR(VLOOKUP(Tableau5[[#This Row],[Numéro]],Tableau3Bandes[],3,0),"")</f>
        <v/>
      </c>
      <c r="O938" s="1" t="str">
        <f>IFERROR(VLOOKUP(Tableau5[[#This Row],[Numéro]],Tableau3Bandes[],4,0),"")</f>
        <v/>
      </c>
      <c r="P938" s="1" t="str">
        <f>IFERROR(VLOOKUP(Tableau5[[#This Row],[Numéro]],Tableau3Bandes[],5,0),"")</f>
        <v/>
      </c>
      <c r="Q938" s="1" t="str">
        <f>IFERROR(VLOOKUP(Tableau5[[#This Row],[Numéro]],Tableau3Bandes[],6,0),"")</f>
        <v/>
      </c>
      <c r="R938" s="1" t="str">
        <f>IFERROR(VLOOKUP(Tableau5[[#This Row],[Numéro]],Tableau3Bandes[],7,0),"")</f>
        <v/>
      </c>
      <c r="S938" s="28" t="str">
        <f>IFERROR(VLOOKUP(Tableau5[[#This Row],[Numéro]],TableauClass2025[],3,0),"")</f>
        <v/>
      </c>
      <c r="T938" s="27" t="str">
        <f>IFERROR(VLOOKUP(Tableau5[[#This Row],[Numéro]],TableauCadre[],3,0),"")</f>
        <v/>
      </c>
      <c r="U938" s="1" t="str">
        <f>IFERROR(VLOOKUP(Tableau5[[#This Row],[Numéro]],TableauCadre[],4,0),"")</f>
        <v/>
      </c>
      <c r="V938" s="1" t="str">
        <f>IFERROR(VLOOKUP(Tableau5[[#This Row],[Numéro]],TableauCadre[],5,0),"")</f>
        <v/>
      </c>
      <c r="W938" s="1" t="str">
        <f>IFERROR(VLOOKUP(Tableau5[[#This Row],[Numéro]],TableauCadre[],6,0),"")</f>
        <v/>
      </c>
      <c r="X938" s="28" t="str">
        <f>IFERROR(VLOOKUP(Tableau5[[#This Row],[Numéro]],TableauCadre[],7,0),"")</f>
        <v/>
      </c>
    </row>
    <row r="939" spans="1:24" hidden="1" x14ac:dyDescent="0.25">
      <c r="A939" s="1" t="str">
        <f>IF(double!T936=0,"",double!T936)</f>
        <v>130986 Y</v>
      </c>
      <c r="B939" s="1" t="str">
        <f>IF(Tableau5[[#This Row],[Numéro]]="","",double!U936)</f>
        <v>POULET BERNARD</v>
      </c>
      <c r="C939" s="23" t="str">
        <f>double!V936</f>
        <v>05032 – ARCIS BILLARD CLUB</v>
      </c>
      <c r="D939" s="27" t="str">
        <f>IFERROR(VLOOKUP(Tableau5[[#This Row],[Numéro]],TableauLibre[],3,0),"")</f>
        <v>R3</v>
      </c>
      <c r="E939" s="1">
        <f>IFERROR(VLOOKUP(Tableau5[[#This Row],[Numéro]],TableauLibre[],4,0),"")</f>
        <v>1</v>
      </c>
      <c r="F939" s="1">
        <f>IFERROR(VLOOKUP(Tableau5[[#This Row],[Numéro]],TableauLibre[],5,0),"")</f>
        <v>1.58</v>
      </c>
      <c r="G939" s="1">
        <f>IFERROR(VLOOKUP(Tableau5[[#This Row],[Numéro]],TableauLibre[],6,0),"")</f>
        <v>1.27</v>
      </c>
      <c r="H939" s="28">
        <f>IFERROR(VLOOKUP(Tableau5[[#This Row],[Numéro]],TableauLibre[],7,0),"")</f>
        <v>2024</v>
      </c>
      <c r="I939" s="27" t="str">
        <f>IFERROR(VLOOKUP(Tableau5[[#This Row],[Numéro]],TableauBande[],3,0),"")</f>
        <v xml:space="preserve">R2 </v>
      </c>
      <c r="J939" s="1">
        <f>IFERROR(VLOOKUP(Tableau5[[#This Row],[Numéro]],TableauBande[],4,0),"")</f>
        <v>1</v>
      </c>
      <c r="K939" s="1">
        <f>IFERROR(VLOOKUP(Tableau5[[#This Row],[Numéro]],TableauBande[],5,0),"")</f>
        <v>1.02</v>
      </c>
      <c r="L939" s="1">
        <f>IFERROR(VLOOKUP(Tableau5[[#This Row],[Numéro]],TableauBande[],6,0),"")</f>
        <v>0.91</v>
      </c>
      <c r="M939" s="28">
        <f>IFERROR(VLOOKUP(Tableau5[[#This Row],[Numéro]],TableauBande[],7,0),"")</f>
        <v>2024</v>
      </c>
      <c r="N939" s="1" t="str">
        <f>IFERROR(VLOOKUP(Tableau5[[#This Row],[Numéro]],Tableau3Bandes[],3,0),"")</f>
        <v xml:space="preserve">R2 </v>
      </c>
      <c r="O939" s="1">
        <f>IFERROR(VLOOKUP(Tableau5[[#This Row],[Numéro]],Tableau3Bandes[],4,0),"")</f>
        <v>1</v>
      </c>
      <c r="P939" s="1">
        <f>IFERROR(VLOOKUP(Tableau5[[#This Row],[Numéro]],Tableau3Bandes[],5,0),"")</f>
        <v>0.24</v>
      </c>
      <c r="Q939" s="1">
        <f>IFERROR(VLOOKUP(Tableau5[[#This Row],[Numéro]],Tableau3Bandes[],6,0),"")</f>
        <v>0.20599999999999999</v>
      </c>
      <c r="R939" s="1">
        <f>IFERROR(VLOOKUP(Tableau5[[#This Row],[Numéro]],Tableau3Bandes[],7,0),"")</f>
        <v>2022</v>
      </c>
      <c r="S939" s="28" t="str">
        <f>IFERROR(VLOOKUP(Tableau5[[#This Row],[Numéro]],TableauClass2025[],3,0),"")</f>
        <v/>
      </c>
      <c r="T939" s="27" t="str">
        <f>IFERROR(VLOOKUP(Tableau5[[#This Row],[Numéro]],TableauCadre[],3,0),"")</f>
        <v>R1</v>
      </c>
      <c r="U939" s="1">
        <f>IFERROR(VLOOKUP(Tableau5[[#This Row],[Numéro]],TableauCadre[],4,0),"")</f>
        <v>1</v>
      </c>
      <c r="V939" s="1">
        <f>IFERROR(VLOOKUP(Tableau5[[#This Row],[Numéro]],TableauCadre[],5,0),"")</f>
        <v>1.88</v>
      </c>
      <c r="W939" s="1">
        <f>IFERROR(VLOOKUP(Tableau5[[#This Row],[Numéro]],TableauCadre[],6,0),"")</f>
        <v>1.5</v>
      </c>
      <c r="X939" s="28">
        <f>IFERROR(VLOOKUP(Tableau5[[#This Row],[Numéro]],TableauCadre[],7,0),"")</f>
        <v>2022</v>
      </c>
    </row>
    <row r="940" spans="1:24" hidden="1" x14ac:dyDescent="0.25">
      <c r="A940" s="1" t="str">
        <f>IF(double!T937=0,"",double!T937)</f>
        <v>015005 D</v>
      </c>
      <c r="B940" s="1" t="str">
        <f>IF(Tableau5[[#This Row],[Numéro]]="","",double!U937)</f>
        <v>POZZOLO JEAN PIERRE</v>
      </c>
      <c r="C940" s="23" t="str">
        <f>double!V937</f>
        <v>11078 – BILLARD CLUB DE BRIEY</v>
      </c>
      <c r="D940" s="27" t="str">
        <f>IFERROR(VLOOKUP(Tableau5[[#This Row],[Numéro]],TableauLibre[],3,0),"")</f>
        <v xml:space="preserve">R2 </v>
      </c>
      <c r="E940" s="1">
        <f>IFERROR(VLOOKUP(Tableau5[[#This Row],[Numéro]],TableauLibre[],4,0),"")</f>
        <v>1</v>
      </c>
      <c r="F940" s="1">
        <f>IFERROR(VLOOKUP(Tableau5[[#This Row],[Numéro]],TableauLibre[],5,0),"")</f>
        <v>3.25</v>
      </c>
      <c r="G940" s="1">
        <f>IFERROR(VLOOKUP(Tableau5[[#This Row],[Numéro]],TableauLibre[],6,0),"")</f>
        <v>2.6</v>
      </c>
      <c r="H940" s="28">
        <f>IFERROR(VLOOKUP(Tableau5[[#This Row],[Numéro]],TableauLibre[],7,0),"")</f>
        <v>2020</v>
      </c>
      <c r="I940" s="27" t="str">
        <f>IFERROR(VLOOKUP(Tableau5[[#This Row],[Numéro]],TableauBande[],3,0),"")</f>
        <v>R1</v>
      </c>
      <c r="J940" s="1">
        <f>IFERROR(VLOOKUP(Tableau5[[#This Row],[Numéro]],TableauBande[],4,0),"")</f>
        <v>1</v>
      </c>
      <c r="K940" s="1">
        <f>IFERROR(VLOOKUP(Tableau5[[#This Row],[Numéro]],TableauBande[],5,0),"")</f>
        <v>1.26</v>
      </c>
      <c r="L940" s="1">
        <f>IFERROR(VLOOKUP(Tableau5[[#This Row],[Numéro]],TableauBande[],6,0),"")</f>
        <v>1.1200000000000001</v>
      </c>
      <c r="M940" s="28">
        <f>IFERROR(VLOOKUP(Tableau5[[#This Row],[Numéro]],TableauBande[],7,0),"")</f>
        <v>2019</v>
      </c>
      <c r="N940" s="1" t="str">
        <f>IFERROR(VLOOKUP(Tableau5[[#This Row],[Numéro]],Tableau3Bandes[],3,0),"")</f>
        <v>R1</v>
      </c>
      <c r="O940" s="1">
        <f>IFERROR(VLOOKUP(Tableau5[[#This Row],[Numéro]],Tableau3Bandes[],4,0),"")</f>
        <v>1</v>
      </c>
      <c r="P940" s="1">
        <f>IFERROR(VLOOKUP(Tableau5[[#This Row],[Numéro]],Tableau3Bandes[],5,0),"")</f>
        <v>0.3</v>
      </c>
      <c r="Q940" s="1">
        <f>IFERROR(VLOOKUP(Tableau5[[#This Row],[Numéro]],Tableau3Bandes[],6,0),"")</f>
        <v>0.25800000000000001</v>
      </c>
      <c r="R940" s="1">
        <f>IFERROR(VLOOKUP(Tableau5[[#This Row],[Numéro]],Tableau3Bandes[],7,0),"")</f>
        <v>2012</v>
      </c>
      <c r="S940" s="28" t="str">
        <f>IFERROR(VLOOKUP(Tableau5[[#This Row],[Numéro]],TableauClass2025[],3,0),"")</f>
        <v/>
      </c>
      <c r="T940" s="27" t="str">
        <f>IFERROR(VLOOKUP(Tableau5[[#This Row],[Numéro]],TableauCadre[],3,0),"")</f>
        <v>R1</v>
      </c>
      <c r="U940" s="1">
        <f>IFERROR(VLOOKUP(Tableau5[[#This Row],[Numéro]],TableauCadre[],4,0),"")</f>
        <v>1</v>
      </c>
      <c r="V940" s="1">
        <f>IFERROR(VLOOKUP(Tableau5[[#This Row],[Numéro]],TableauCadre[],5,0),"")</f>
        <v>2.94</v>
      </c>
      <c r="W940" s="1">
        <f>IFERROR(VLOOKUP(Tableau5[[#This Row],[Numéro]],TableauCadre[],6,0),"")</f>
        <v>2.35</v>
      </c>
      <c r="X940" s="28">
        <f>IFERROR(VLOOKUP(Tableau5[[#This Row],[Numéro]],TableauCadre[],7,0),"")</f>
        <v>2020</v>
      </c>
    </row>
    <row r="941" spans="1:24" hidden="1" x14ac:dyDescent="0.25">
      <c r="A941" s="1" t="str">
        <f>IF(double!T938=0,"",double!T938)</f>
        <v>160579 S</v>
      </c>
      <c r="B941" s="1" t="str">
        <f>IF(Tableau5[[#This Row],[Numéro]]="","",double!U938)</f>
        <v>PRAUTHOIS CHRISTIAN</v>
      </c>
      <c r="C941" s="23" t="str">
        <f>double!V938</f>
        <v>11027 – ASS. SPORT. LAXOVIENNE DE BILLARD</v>
      </c>
      <c r="D941" s="27" t="str">
        <f>IFERROR(VLOOKUP(Tableau5[[#This Row],[Numéro]],TableauLibre[],3,0),"")</f>
        <v>R4</v>
      </c>
      <c r="E941" s="1">
        <f>IFERROR(VLOOKUP(Tableau5[[#This Row],[Numéro]],TableauLibre[],4,0),"")</f>
        <v>1</v>
      </c>
      <c r="F941" s="1">
        <f>IFERROR(VLOOKUP(Tableau5[[#This Row],[Numéro]],TableauLibre[],5,0),"")</f>
        <v>0.56000000000000005</v>
      </c>
      <c r="G941" s="1">
        <f>IFERROR(VLOOKUP(Tableau5[[#This Row],[Numéro]],TableauLibre[],6,0),"")</f>
        <v>0.45</v>
      </c>
      <c r="H941" s="28">
        <f>IFERROR(VLOOKUP(Tableau5[[#This Row],[Numéro]],TableauLibre[],7,0),"")</f>
        <v>2018</v>
      </c>
      <c r="I941" s="27" t="str">
        <f>IFERROR(VLOOKUP(Tableau5[[#This Row],[Numéro]],TableauBande[],3,0),"")</f>
        <v/>
      </c>
      <c r="J941" s="1" t="str">
        <f>IFERROR(VLOOKUP(Tableau5[[#This Row],[Numéro]],TableauBande[],4,0),"")</f>
        <v/>
      </c>
      <c r="K941" s="1" t="str">
        <f>IFERROR(VLOOKUP(Tableau5[[#This Row],[Numéro]],TableauBande[],5,0),"")</f>
        <v/>
      </c>
      <c r="L941" s="1" t="str">
        <f>IFERROR(VLOOKUP(Tableau5[[#This Row],[Numéro]],TableauBande[],6,0),"")</f>
        <v/>
      </c>
      <c r="M941" s="28" t="str">
        <f>IFERROR(VLOOKUP(Tableau5[[#This Row],[Numéro]],TableauBande[],7,0),"")</f>
        <v/>
      </c>
      <c r="N941" s="1" t="str">
        <f>IFERROR(VLOOKUP(Tableau5[[#This Row],[Numéro]],Tableau3Bandes[],3,0),"")</f>
        <v/>
      </c>
      <c r="O941" s="1" t="str">
        <f>IFERROR(VLOOKUP(Tableau5[[#This Row],[Numéro]],Tableau3Bandes[],4,0),"")</f>
        <v/>
      </c>
      <c r="P941" s="1" t="str">
        <f>IFERROR(VLOOKUP(Tableau5[[#This Row],[Numéro]],Tableau3Bandes[],5,0),"")</f>
        <v/>
      </c>
      <c r="Q941" s="1" t="str">
        <f>IFERROR(VLOOKUP(Tableau5[[#This Row],[Numéro]],Tableau3Bandes[],6,0),"")</f>
        <v/>
      </c>
      <c r="R941" s="1" t="str">
        <f>IFERROR(VLOOKUP(Tableau5[[#This Row],[Numéro]],Tableau3Bandes[],7,0),"")</f>
        <v/>
      </c>
      <c r="S941" s="28" t="str">
        <f>IFERROR(VLOOKUP(Tableau5[[#This Row],[Numéro]],TableauClass2025[],3,0),"")</f>
        <v/>
      </c>
      <c r="T941" s="27" t="str">
        <f>IFERROR(VLOOKUP(Tableau5[[#This Row],[Numéro]],TableauCadre[],3,0),"")</f>
        <v/>
      </c>
      <c r="U941" s="1" t="str">
        <f>IFERROR(VLOOKUP(Tableau5[[#This Row],[Numéro]],TableauCadre[],4,0),"")</f>
        <v/>
      </c>
      <c r="V941" s="1" t="str">
        <f>IFERROR(VLOOKUP(Tableau5[[#This Row],[Numéro]],TableauCadre[],5,0),"")</f>
        <v/>
      </c>
      <c r="W941" s="1" t="str">
        <f>IFERROR(VLOOKUP(Tableau5[[#This Row],[Numéro]],TableauCadre[],6,0),"")</f>
        <v/>
      </c>
      <c r="X941" s="28" t="str">
        <f>IFERROR(VLOOKUP(Tableau5[[#This Row],[Numéro]],TableauCadre[],7,0),"")</f>
        <v/>
      </c>
    </row>
    <row r="942" spans="1:24" hidden="1" x14ac:dyDescent="0.25">
      <c r="A942" s="1" t="str">
        <f>IF(double!T939=0,"",double!T939)</f>
        <v>010345 X</v>
      </c>
      <c r="B942" s="1" t="str">
        <f>IF(Tableau5[[#This Row],[Numéro]]="","",double!U939)</f>
        <v>PREDZICK MARTIN</v>
      </c>
      <c r="C942" s="23" t="str">
        <f>double!V939</f>
        <v>01049 – B.C. BARR</v>
      </c>
      <c r="D942" s="27" t="str">
        <f>IFERROR(VLOOKUP(Tableau5[[#This Row],[Numéro]],TableauLibre[],3,0),"")</f>
        <v>R3</v>
      </c>
      <c r="E942" s="1">
        <f>IFERROR(VLOOKUP(Tableau5[[#This Row],[Numéro]],TableauLibre[],4,0),"")</f>
        <v>1</v>
      </c>
      <c r="F942" s="1">
        <f>IFERROR(VLOOKUP(Tableau5[[#This Row],[Numéro]],TableauLibre[],5,0),"")</f>
        <v>1.37</v>
      </c>
      <c r="G942" s="1">
        <f>IFERROR(VLOOKUP(Tableau5[[#This Row],[Numéro]],TableauLibre[],6,0),"")</f>
        <v>1.0900000000000001</v>
      </c>
      <c r="H942" s="28">
        <f>IFERROR(VLOOKUP(Tableau5[[#This Row],[Numéro]],TableauLibre[],7,0),"")</f>
        <v>2014</v>
      </c>
      <c r="I942" s="27" t="str">
        <f>IFERROR(VLOOKUP(Tableau5[[#This Row],[Numéro]],TableauBande[],3,0),"")</f>
        <v/>
      </c>
      <c r="J942" s="1" t="str">
        <f>IFERROR(VLOOKUP(Tableau5[[#This Row],[Numéro]],TableauBande[],4,0),"")</f>
        <v/>
      </c>
      <c r="K942" s="1" t="str">
        <f>IFERROR(VLOOKUP(Tableau5[[#This Row],[Numéro]],TableauBande[],5,0),"")</f>
        <v/>
      </c>
      <c r="L942" s="1" t="str">
        <f>IFERROR(VLOOKUP(Tableau5[[#This Row],[Numéro]],TableauBande[],6,0),"")</f>
        <v/>
      </c>
      <c r="M942" s="28" t="str">
        <f>IFERROR(VLOOKUP(Tableau5[[#This Row],[Numéro]],TableauBande[],7,0),"")</f>
        <v/>
      </c>
      <c r="N942" s="1" t="str">
        <f>IFERROR(VLOOKUP(Tableau5[[#This Row],[Numéro]],Tableau3Bandes[],3,0),"")</f>
        <v>R1</v>
      </c>
      <c r="O942" s="1">
        <f>IFERROR(VLOOKUP(Tableau5[[#This Row],[Numéro]],Tableau3Bandes[],4,0),"")</f>
        <v>1</v>
      </c>
      <c r="P942" s="1">
        <f>IFERROR(VLOOKUP(Tableau5[[#This Row],[Numéro]],Tableau3Bandes[],5,0),"")</f>
        <v>0.27100000000000002</v>
      </c>
      <c r="Q942" s="1">
        <f>IFERROR(VLOOKUP(Tableau5[[#This Row],[Numéro]],Tableau3Bandes[],6,0),"")</f>
        <v>0.23300000000000001</v>
      </c>
      <c r="R942" s="1">
        <f>IFERROR(VLOOKUP(Tableau5[[#This Row],[Numéro]],Tableau3Bandes[],7,0),"")</f>
        <v>2025</v>
      </c>
      <c r="S942" s="28">
        <f>IFERROR(VLOOKUP(Tableau5[[#This Row],[Numéro]],TableauClass2025[],3,0),"")</f>
        <v>242</v>
      </c>
      <c r="T942" s="27" t="str">
        <f>IFERROR(VLOOKUP(Tableau5[[#This Row],[Numéro]],TableauCadre[],3,0),"")</f>
        <v/>
      </c>
      <c r="U942" s="1" t="str">
        <f>IFERROR(VLOOKUP(Tableau5[[#This Row],[Numéro]],TableauCadre[],4,0),"")</f>
        <v/>
      </c>
      <c r="V942" s="1" t="str">
        <f>IFERROR(VLOOKUP(Tableau5[[#This Row],[Numéro]],TableauCadre[],5,0),"")</f>
        <v/>
      </c>
      <c r="W942" s="1" t="str">
        <f>IFERROR(VLOOKUP(Tableau5[[#This Row],[Numéro]],TableauCadre[],6,0),"")</f>
        <v/>
      </c>
      <c r="X942" s="28" t="str">
        <f>IFERROR(VLOOKUP(Tableau5[[#This Row],[Numéro]],TableauCadre[],7,0),"")</f>
        <v/>
      </c>
    </row>
    <row r="943" spans="1:24" hidden="1" x14ac:dyDescent="0.25">
      <c r="A943" s="1" t="str">
        <f>IF(double!T940=0,"",double!T940)</f>
        <v>153014 V</v>
      </c>
      <c r="B943" s="1" t="str">
        <f>IF(Tableau5[[#This Row],[Numéro]]="","",double!U940)</f>
        <v>PRESLE SAM</v>
      </c>
      <c r="C943" s="23" t="str">
        <f>double!V940</f>
        <v>11022 – ACADEMIE DE BILLARD SAINT-MAX / NANCY</v>
      </c>
      <c r="D943" s="27" t="str">
        <f>IFERROR(VLOOKUP(Tableau5[[#This Row],[Numéro]],TableauLibre[],3,0),"")</f>
        <v>R4</v>
      </c>
      <c r="E943" s="1">
        <f>IFERROR(VLOOKUP(Tableau5[[#This Row],[Numéro]],TableauLibre[],4,0),"")</f>
        <v>1</v>
      </c>
      <c r="F943" s="1">
        <f>IFERROR(VLOOKUP(Tableau5[[#This Row],[Numéro]],TableauLibre[],5,0),"")</f>
        <v>0.49</v>
      </c>
      <c r="G943" s="1">
        <f>IFERROR(VLOOKUP(Tableau5[[#This Row],[Numéro]],TableauLibre[],6,0),"")</f>
        <v>0.39</v>
      </c>
      <c r="H943" s="28">
        <f>IFERROR(VLOOKUP(Tableau5[[#This Row],[Numéro]],TableauLibre[],7,0),"")</f>
        <v>2019</v>
      </c>
      <c r="I943" s="27" t="str">
        <f>IFERROR(VLOOKUP(Tableau5[[#This Row],[Numéro]],TableauBande[],3,0),"")</f>
        <v/>
      </c>
      <c r="J943" s="1" t="str">
        <f>IFERROR(VLOOKUP(Tableau5[[#This Row],[Numéro]],TableauBande[],4,0),"")</f>
        <v/>
      </c>
      <c r="K943" s="1" t="str">
        <f>IFERROR(VLOOKUP(Tableau5[[#This Row],[Numéro]],TableauBande[],5,0),"")</f>
        <v/>
      </c>
      <c r="L943" s="1" t="str">
        <f>IFERROR(VLOOKUP(Tableau5[[#This Row],[Numéro]],TableauBande[],6,0),"")</f>
        <v/>
      </c>
      <c r="M943" s="28" t="str">
        <f>IFERROR(VLOOKUP(Tableau5[[#This Row],[Numéro]],TableauBande[],7,0),"")</f>
        <v/>
      </c>
      <c r="N943" s="1" t="str">
        <f>IFERROR(VLOOKUP(Tableau5[[#This Row],[Numéro]],Tableau3Bandes[],3,0),"")</f>
        <v/>
      </c>
      <c r="O943" s="1" t="str">
        <f>IFERROR(VLOOKUP(Tableau5[[#This Row],[Numéro]],Tableau3Bandes[],4,0),"")</f>
        <v/>
      </c>
      <c r="P943" s="1" t="str">
        <f>IFERROR(VLOOKUP(Tableau5[[#This Row],[Numéro]],Tableau3Bandes[],5,0),"")</f>
        <v/>
      </c>
      <c r="Q943" s="1" t="str">
        <f>IFERROR(VLOOKUP(Tableau5[[#This Row],[Numéro]],Tableau3Bandes[],6,0),"")</f>
        <v/>
      </c>
      <c r="R943" s="1" t="str">
        <f>IFERROR(VLOOKUP(Tableau5[[#This Row],[Numéro]],Tableau3Bandes[],7,0),"")</f>
        <v/>
      </c>
      <c r="S943" s="28" t="str">
        <f>IFERROR(VLOOKUP(Tableau5[[#This Row],[Numéro]],TableauClass2025[],3,0),"")</f>
        <v/>
      </c>
      <c r="T943" s="27" t="str">
        <f>IFERROR(VLOOKUP(Tableau5[[#This Row],[Numéro]],TableauCadre[],3,0),"")</f>
        <v/>
      </c>
      <c r="U943" s="1" t="str">
        <f>IFERROR(VLOOKUP(Tableau5[[#This Row],[Numéro]],TableauCadre[],4,0),"")</f>
        <v/>
      </c>
      <c r="V943" s="1" t="str">
        <f>IFERROR(VLOOKUP(Tableau5[[#This Row],[Numéro]],TableauCadre[],5,0),"")</f>
        <v/>
      </c>
      <c r="W943" s="1" t="str">
        <f>IFERROR(VLOOKUP(Tableau5[[#This Row],[Numéro]],TableauCadre[],6,0),"")</f>
        <v/>
      </c>
      <c r="X943" s="28" t="str">
        <f>IFERROR(VLOOKUP(Tableau5[[#This Row],[Numéro]],TableauCadre[],7,0),"")</f>
        <v/>
      </c>
    </row>
    <row r="944" spans="1:24" hidden="1" x14ac:dyDescent="0.25">
      <c r="A944" s="1" t="str">
        <f>IF(double!T941=0,"",double!T941)</f>
        <v>015081 B</v>
      </c>
      <c r="B944" s="1" t="str">
        <f>IF(Tableau5[[#This Row],[Numéro]]="","",double!U941)</f>
        <v>PRETRE OLIVIER</v>
      </c>
      <c r="C944" s="23" t="str">
        <f>double!V941</f>
        <v>11022 – ACADEMIE DE BILLARD SAINT-MAX / NANCY</v>
      </c>
      <c r="D944" s="27" t="str">
        <f>IFERROR(VLOOKUP(Tableau5[[#This Row],[Numéro]],TableauLibre[],3,0),"")</f>
        <v xml:space="preserve">R1 </v>
      </c>
      <c r="E944" s="1">
        <f>IFERROR(VLOOKUP(Tableau5[[#This Row],[Numéro]],TableauLibre[],4,0),"")</f>
        <v>1</v>
      </c>
      <c r="F944" s="1">
        <f>IFERROR(VLOOKUP(Tableau5[[#This Row],[Numéro]],TableauLibre[],5,0),"")</f>
        <v>5.94</v>
      </c>
      <c r="G944" s="1">
        <f>IFERROR(VLOOKUP(Tableau5[[#This Row],[Numéro]],TableauLibre[],6,0),"")</f>
        <v>4.75</v>
      </c>
      <c r="H944" s="28">
        <f>IFERROR(VLOOKUP(Tableau5[[#This Row],[Numéro]],TableauLibre[],7,0),"")</f>
        <v>2025</v>
      </c>
      <c r="I944" s="27" t="str">
        <f>IFERROR(VLOOKUP(Tableau5[[#This Row],[Numéro]],TableauBande[],3,0),"")</f>
        <v/>
      </c>
      <c r="J944" s="1" t="str">
        <f>IFERROR(VLOOKUP(Tableau5[[#This Row],[Numéro]],TableauBande[],4,0),"")</f>
        <v/>
      </c>
      <c r="K944" s="1" t="str">
        <f>IFERROR(VLOOKUP(Tableau5[[#This Row],[Numéro]],TableauBande[],5,0),"")</f>
        <v/>
      </c>
      <c r="L944" s="1" t="str">
        <f>IFERROR(VLOOKUP(Tableau5[[#This Row],[Numéro]],TableauBande[],6,0),"")</f>
        <v/>
      </c>
      <c r="M944" s="28" t="str">
        <f>IFERROR(VLOOKUP(Tableau5[[#This Row],[Numéro]],TableauBande[],7,0),"")</f>
        <v/>
      </c>
      <c r="N944" s="1" t="str">
        <f>IFERROR(VLOOKUP(Tableau5[[#This Row],[Numéro]],Tableau3Bandes[],3,0),"")</f>
        <v/>
      </c>
      <c r="O944" s="1" t="str">
        <f>IFERROR(VLOOKUP(Tableau5[[#This Row],[Numéro]],Tableau3Bandes[],4,0),"")</f>
        <v/>
      </c>
      <c r="P944" s="1" t="str">
        <f>IFERROR(VLOOKUP(Tableau5[[#This Row],[Numéro]],Tableau3Bandes[],5,0),"")</f>
        <v/>
      </c>
      <c r="Q944" s="1" t="str">
        <f>IFERROR(VLOOKUP(Tableau5[[#This Row],[Numéro]],Tableau3Bandes[],6,0),"")</f>
        <v/>
      </c>
      <c r="R944" s="1" t="str">
        <f>IFERROR(VLOOKUP(Tableau5[[#This Row],[Numéro]],Tableau3Bandes[],7,0),"")</f>
        <v/>
      </c>
      <c r="S944" s="28" t="str">
        <f>IFERROR(VLOOKUP(Tableau5[[#This Row],[Numéro]],TableauClass2025[],3,0),"")</f>
        <v/>
      </c>
      <c r="T944" s="27" t="str">
        <f>IFERROR(VLOOKUP(Tableau5[[#This Row],[Numéro]],TableauCadre[],3,0),"")</f>
        <v xml:space="preserve">R1 </v>
      </c>
      <c r="U944" s="1">
        <f>IFERROR(VLOOKUP(Tableau5[[#This Row],[Numéro]],TableauCadre[],4,0),"")</f>
        <v>1</v>
      </c>
      <c r="V944" s="1">
        <f>IFERROR(VLOOKUP(Tableau5[[#This Row],[Numéro]],TableauCadre[],5,0),"")</f>
        <v>4.07</v>
      </c>
      <c r="W944" s="1">
        <f>IFERROR(VLOOKUP(Tableau5[[#This Row],[Numéro]],TableauCadre[],6,0),"")</f>
        <v>3.25</v>
      </c>
      <c r="X944" s="28">
        <f>IFERROR(VLOOKUP(Tableau5[[#This Row],[Numéro]],TableauCadre[],7,0),"")</f>
        <v>2024</v>
      </c>
    </row>
    <row r="945" spans="1:24" x14ac:dyDescent="0.25">
      <c r="A945" s="1" t="str">
        <f>IF(double!T784=0,"",double!T784)</f>
        <v>014811 R</v>
      </c>
      <c r="B945" s="1" t="str">
        <f>IF(Tableau5[[#This Row],[Numéro]]="","",double!U784)</f>
        <v>MESA JOSE</v>
      </c>
      <c r="C945" s="23" t="str">
        <f>double!V784</f>
        <v>11013 – BILLARD CLUB METZ</v>
      </c>
      <c r="D945" s="27" t="str">
        <f>IFERROR(VLOOKUP(Tableau5[[#This Row],[Numéro]],TableauLibre[],3,0),"")</f>
        <v xml:space="preserve">R2 </v>
      </c>
      <c r="E945" s="1">
        <f>IFERROR(VLOOKUP(Tableau5[[#This Row],[Numéro]],TableauLibre[],4,0),"")</f>
        <v>1</v>
      </c>
      <c r="F945" s="1">
        <f>IFERROR(VLOOKUP(Tableau5[[#This Row],[Numéro]],TableauLibre[],5,0),"")</f>
        <v>3.29</v>
      </c>
      <c r="G945" s="1">
        <f>IFERROR(VLOOKUP(Tableau5[[#This Row],[Numéro]],TableauLibre[],6,0),"")</f>
        <v>2.63</v>
      </c>
      <c r="H945" s="28">
        <f>IFERROR(VLOOKUP(Tableau5[[#This Row],[Numéro]],TableauLibre[],7,0),"")</f>
        <v>2025</v>
      </c>
      <c r="I945" s="27" t="str">
        <f>IFERROR(VLOOKUP(Tableau5[[#This Row],[Numéro]],TableauBande[],3,0),"")</f>
        <v xml:space="preserve">N3 </v>
      </c>
      <c r="J945" s="1">
        <f>IFERROR(VLOOKUP(Tableau5[[#This Row],[Numéro]],TableauBande[],4,0),"")</f>
        <v>1</v>
      </c>
      <c r="K945" s="1">
        <f>IFERROR(VLOOKUP(Tableau5[[#This Row],[Numéro]],TableauBande[],5,0),"")</f>
        <v>1.85</v>
      </c>
      <c r="L945" s="1">
        <f>IFERROR(VLOOKUP(Tableau5[[#This Row],[Numéro]],TableauBande[],6,0),"")</f>
        <v>1.64</v>
      </c>
      <c r="M945" s="28">
        <f>IFERROR(VLOOKUP(Tableau5[[#This Row],[Numéro]],TableauBande[],7,0),"")</f>
        <v>2025</v>
      </c>
      <c r="N945" s="1" t="str">
        <f>IFERROR(VLOOKUP(Tableau5[[#This Row],[Numéro]],Tableau3Bandes[],3,0),"")</f>
        <v xml:space="preserve">R1 </v>
      </c>
      <c r="O945" s="1">
        <f>IFERROR(VLOOKUP(Tableau5[[#This Row],[Numéro]],Tableau3Bandes[],4,0),"")</f>
        <v>1</v>
      </c>
      <c r="P945" s="1">
        <f>IFERROR(VLOOKUP(Tableau5[[#This Row],[Numéro]],Tableau3Bandes[],5,0),"")</f>
        <v>0.39700000000000002</v>
      </c>
      <c r="Q945" s="1">
        <f>IFERROR(VLOOKUP(Tableau5[[#This Row],[Numéro]],Tableau3Bandes[],6,0),"")</f>
        <v>0.34100000000000003</v>
      </c>
      <c r="R945" s="1">
        <f>IFERROR(VLOOKUP(Tableau5[[#This Row],[Numéro]],Tableau3Bandes[],7,0),"")</f>
        <v>2025</v>
      </c>
      <c r="S945" s="28">
        <f>IFERROR(VLOOKUP(Tableau5[[#This Row],[Numéro]],TableauClass2025[],3,0),"")</f>
        <v>323</v>
      </c>
      <c r="T945" s="27" t="str">
        <f>IFERROR(VLOOKUP(Tableau5[[#This Row],[Numéro]],TableauCadre[],3,0),"")</f>
        <v xml:space="preserve">R1 </v>
      </c>
      <c r="U945" s="1">
        <f>IFERROR(VLOOKUP(Tableau5[[#This Row],[Numéro]],TableauCadre[],4,0),"")</f>
        <v>1</v>
      </c>
      <c r="V945" s="1">
        <f>IFERROR(VLOOKUP(Tableau5[[#This Row],[Numéro]],TableauCadre[],5,0),"")</f>
        <v>4.4000000000000004</v>
      </c>
      <c r="W945" s="1">
        <f>IFERROR(VLOOKUP(Tableau5[[#This Row],[Numéro]],TableauCadre[],6,0),"")</f>
        <v>3.52</v>
      </c>
      <c r="X945" s="28">
        <f>IFERROR(VLOOKUP(Tableau5[[#This Row],[Numéro]],TableauCadre[],7,0),"")</f>
        <v>2024</v>
      </c>
    </row>
    <row r="946" spans="1:24" hidden="1" x14ac:dyDescent="0.25">
      <c r="A946" s="1" t="str">
        <f>IF(double!T943=0,"",double!T943)</f>
        <v>179806 R</v>
      </c>
      <c r="B946" s="1" t="str">
        <f>IF(Tableau5[[#This Row],[Numéro]]="","",double!U943)</f>
        <v>PRIMA PIERRE YVES</v>
      </c>
      <c r="C946" s="23" t="str">
        <f>double!V943</f>
        <v>05047 – BILLARD CLUB SEZANNAIS</v>
      </c>
      <c r="D946" s="27" t="str">
        <f>IFERROR(VLOOKUP(Tableau5[[#This Row],[Numéro]],TableauLibre[],3,0),"")</f>
        <v>R4</v>
      </c>
      <c r="E946" s="1">
        <f>IFERROR(VLOOKUP(Tableau5[[#This Row],[Numéro]],TableauLibre[],4,0),"")</f>
        <v>1</v>
      </c>
      <c r="F946" s="1">
        <f>IFERROR(VLOOKUP(Tableau5[[#This Row],[Numéro]],TableauLibre[],5,0),"")</f>
        <v>0.97</v>
      </c>
      <c r="G946" s="1">
        <f>IFERROR(VLOOKUP(Tableau5[[#This Row],[Numéro]],TableauLibre[],6,0),"")</f>
        <v>0.78</v>
      </c>
      <c r="H946" s="28">
        <f>IFERROR(VLOOKUP(Tableau5[[#This Row],[Numéro]],TableauLibre[],7,0),"")</f>
        <v>2024</v>
      </c>
      <c r="I946" s="27" t="str">
        <f>IFERROR(VLOOKUP(Tableau5[[#This Row],[Numéro]],TableauBande[],3,0),"")</f>
        <v/>
      </c>
      <c r="J946" s="1" t="str">
        <f>IFERROR(VLOOKUP(Tableau5[[#This Row],[Numéro]],TableauBande[],4,0),"")</f>
        <v/>
      </c>
      <c r="K946" s="1" t="str">
        <f>IFERROR(VLOOKUP(Tableau5[[#This Row],[Numéro]],TableauBande[],5,0),"")</f>
        <v/>
      </c>
      <c r="L946" s="1" t="str">
        <f>IFERROR(VLOOKUP(Tableau5[[#This Row],[Numéro]],TableauBande[],6,0),"")</f>
        <v/>
      </c>
      <c r="M946" s="28" t="str">
        <f>IFERROR(VLOOKUP(Tableau5[[#This Row],[Numéro]],TableauBande[],7,0),"")</f>
        <v/>
      </c>
      <c r="N946" s="1" t="str">
        <f>IFERROR(VLOOKUP(Tableau5[[#This Row],[Numéro]],Tableau3Bandes[],3,0),"")</f>
        <v xml:space="preserve">R1 </v>
      </c>
      <c r="O946" s="1">
        <f>IFERROR(VLOOKUP(Tableau5[[#This Row],[Numéro]],Tableau3Bandes[],4,0),"")</f>
        <v>1</v>
      </c>
      <c r="P946" s="1">
        <f>IFERROR(VLOOKUP(Tableau5[[#This Row],[Numéro]],Tableau3Bandes[],5,0),"")</f>
        <v>0.29199999999999998</v>
      </c>
      <c r="Q946" s="1">
        <f>IFERROR(VLOOKUP(Tableau5[[#This Row],[Numéro]],Tableau3Bandes[],6,0),"")</f>
        <v>0.251</v>
      </c>
      <c r="R946" s="1">
        <f>IFERROR(VLOOKUP(Tableau5[[#This Row],[Numéro]],Tableau3Bandes[],7,0),"")</f>
        <v>2025</v>
      </c>
      <c r="S946" s="28">
        <f>IFERROR(VLOOKUP(Tableau5[[#This Row],[Numéro]],TableauClass2025[],3,0),"")</f>
        <v>237</v>
      </c>
      <c r="T946" s="27" t="str">
        <f>IFERROR(VLOOKUP(Tableau5[[#This Row],[Numéro]],TableauCadre[],3,0),"")</f>
        <v/>
      </c>
      <c r="U946" s="1" t="str">
        <f>IFERROR(VLOOKUP(Tableau5[[#This Row],[Numéro]],TableauCadre[],4,0),"")</f>
        <v/>
      </c>
      <c r="V946" s="1" t="str">
        <f>IFERROR(VLOOKUP(Tableau5[[#This Row],[Numéro]],TableauCadre[],5,0),"")</f>
        <v/>
      </c>
      <c r="W946" s="1" t="str">
        <f>IFERROR(VLOOKUP(Tableau5[[#This Row],[Numéro]],TableauCadre[],6,0),"")</f>
        <v/>
      </c>
      <c r="X946" s="28" t="str">
        <f>IFERROR(VLOOKUP(Tableau5[[#This Row],[Numéro]],TableauCadre[],7,0),"")</f>
        <v/>
      </c>
    </row>
    <row r="947" spans="1:24" hidden="1" x14ac:dyDescent="0.25">
      <c r="A947" s="1" t="str">
        <f>IF(double!T944=0,"",double!T944)</f>
        <v>148012 H</v>
      </c>
      <c r="B947" s="1" t="str">
        <f>IF(Tableau5[[#This Row],[Numéro]]="","",double!U944)</f>
        <v>PROBST JACQUES</v>
      </c>
      <c r="C947" s="23" t="str">
        <f>double!V944</f>
        <v>05043 – ACAD. TAPIS VERT DE REIMS</v>
      </c>
      <c r="D947" s="27" t="str">
        <f>IFERROR(VLOOKUP(Tableau5[[#This Row],[Numéro]],TableauLibre[],3,0),"")</f>
        <v>R2</v>
      </c>
      <c r="E947" s="1">
        <f>IFERROR(VLOOKUP(Tableau5[[#This Row],[Numéro]],TableauLibre[],4,0),"")</f>
        <v>1</v>
      </c>
      <c r="F947" s="1">
        <f>IFERROR(VLOOKUP(Tableau5[[#This Row],[Numéro]],TableauLibre[],5,0),"")</f>
        <v>3.64</v>
      </c>
      <c r="G947" s="1">
        <f>IFERROR(VLOOKUP(Tableau5[[#This Row],[Numéro]],TableauLibre[],6,0),"")</f>
        <v>2.91</v>
      </c>
      <c r="H947" s="28">
        <f>IFERROR(VLOOKUP(Tableau5[[#This Row],[Numéro]],TableauLibre[],7,0),"")</f>
        <v>2024</v>
      </c>
      <c r="I947" s="27" t="str">
        <f>IFERROR(VLOOKUP(Tableau5[[#This Row],[Numéro]],TableauBande[],3,0),"")</f>
        <v>N3</v>
      </c>
      <c r="J947" s="1">
        <f>IFERROR(VLOOKUP(Tableau5[[#This Row],[Numéro]],TableauBande[],4,0),"")</f>
        <v>1</v>
      </c>
      <c r="K947" s="1">
        <f>IFERROR(VLOOKUP(Tableau5[[#This Row],[Numéro]],TableauBande[],5,0),"")</f>
        <v>2.0499999999999998</v>
      </c>
      <c r="L947" s="1">
        <f>IFERROR(VLOOKUP(Tableau5[[#This Row],[Numéro]],TableauBande[],6,0),"")</f>
        <v>1.82</v>
      </c>
      <c r="M947" s="28">
        <f>IFERROR(VLOOKUP(Tableau5[[#This Row],[Numéro]],TableauBande[],7,0),"")</f>
        <v>2018</v>
      </c>
      <c r="N947" s="1" t="str">
        <f>IFERROR(VLOOKUP(Tableau5[[#This Row],[Numéro]],Tableau3Bandes[],3,0),"")</f>
        <v xml:space="preserve">N3 </v>
      </c>
      <c r="O947" s="1">
        <f>IFERROR(VLOOKUP(Tableau5[[#This Row],[Numéro]],Tableau3Bandes[],4,0),"")</f>
        <v>1</v>
      </c>
      <c r="P947" s="1">
        <f>IFERROR(VLOOKUP(Tableau5[[#This Row],[Numéro]],Tableau3Bandes[],5,0),"")</f>
        <v>0.47399999999999998</v>
      </c>
      <c r="Q947" s="1">
        <f>IFERROR(VLOOKUP(Tableau5[[#This Row],[Numéro]],Tableau3Bandes[],6,0),"")</f>
        <v>0.40699999999999997</v>
      </c>
      <c r="R947" s="1">
        <f>IFERROR(VLOOKUP(Tableau5[[#This Row],[Numéro]],Tableau3Bandes[],7,0),"")</f>
        <v>2024</v>
      </c>
      <c r="S947" s="28">
        <f>IFERROR(VLOOKUP(Tableau5[[#This Row],[Numéro]],TableauClass2025[],3,0),"")</f>
        <v>403</v>
      </c>
      <c r="T947" s="27" t="str">
        <f>IFERROR(VLOOKUP(Tableau5[[#This Row],[Numéro]],TableauCadre[],3,0),"")</f>
        <v xml:space="preserve">R1 </v>
      </c>
      <c r="U947" s="1">
        <f>IFERROR(VLOOKUP(Tableau5[[#This Row],[Numéro]],TableauCadre[],4,0),"")</f>
        <v>1</v>
      </c>
      <c r="V947" s="1">
        <f>IFERROR(VLOOKUP(Tableau5[[#This Row],[Numéro]],TableauCadre[],5,0),"")</f>
        <v>2.89</v>
      </c>
      <c r="W947" s="1">
        <f>IFERROR(VLOOKUP(Tableau5[[#This Row],[Numéro]],TableauCadre[],6,0),"")</f>
        <v>2.31</v>
      </c>
      <c r="X947" s="28">
        <f>IFERROR(VLOOKUP(Tableau5[[#This Row],[Numéro]],TableauCadre[],7,0),"")</f>
        <v>2023</v>
      </c>
    </row>
    <row r="948" spans="1:24" hidden="1" x14ac:dyDescent="0.25">
      <c r="A948" s="1" t="str">
        <f>IF(double!T945=0,"",double!T945)</f>
        <v>134796 M</v>
      </c>
      <c r="B948" s="1" t="str">
        <f>IF(Tableau5[[#This Row],[Numéro]]="","",double!U945)</f>
        <v>PROCHET MICHEL</v>
      </c>
      <c r="C948" s="23" t="str">
        <f>double!V945</f>
        <v>01070 – FCM BILLARD</v>
      </c>
      <c r="D948" s="27" t="str">
        <f>IFERROR(VLOOKUP(Tableau5[[#This Row],[Numéro]],TableauLibre[],3,0),"")</f>
        <v>R3</v>
      </c>
      <c r="E948" s="1">
        <f>IFERROR(VLOOKUP(Tableau5[[#This Row],[Numéro]],TableauLibre[],4,0),"")</f>
        <v>1</v>
      </c>
      <c r="F948" s="1">
        <f>IFERROR(VLOOKUP(Tableau5[[#This Row],[Numéro]],TableauLibre[],5,0),"")</f>
        <v>1.41</v>
      </c>
      <c r="G948" s="1">
        <f>IFERROR(VLOOKUP(Tableau5[[#This Row],[Numéro]],TableauLibre[],6,0),"")</f>
        <v>1.1299999999999999</v>
      </c>
      <c r="H948" s="28">
        <f>IFERROR(VLOOKUP(Tableau5[[#This Row],[Numéro]],TableauLibre[],7,0),"")</f>
        <v>2015</v>
      </c>
      <c r="I948" s="27" t="str">
        <f>IFERROR(VLOOKUP(Tableau5[[#This Row],[Numéro]],TableauBande[],3,0),"")</f>
        <v/>
      </c>
      <c r="J948" s="1" t="str">
        <f>IFERROR(VLOOKUP(Tableau5[[#This Row],[Numéro]],TableauBande[],4,0),"")</f>
        <v/>
      </c>
      <c r="K948" s="1" t="str">
        <f>IFERROR(VLOOKUP(Tableau5[[#This Row],[Numéro]],TableauBande[],5,0),"")</f>
        <v/>
      </c>
      <c r="L948" s="1" t="str">
        <f>IFERROR(VLOOKUP(Tableau5[[#This Row],[Numéro]],TableauBande[],6,0),"")</f>
        <v/>
      </c>
      <c r="M948" s="28" t="str">
        <f>IFERROR(VLOOKUP(Tableau5[[#This Row],[Numéro]],TableauBande[],7,0),"")</f>
        <v/>
      </c>
      <c r="N948" s="1" t="str">
        <f>IFERROR(VLOOKUP(Tableau5[[#This Row],[Numéro]],Tableau3Bandes[],3,0),"")</f>
        <v>R1</v>
      </c>
      <c r="O948" s="1">
        <f>IFERROR(VLOOKUP(Tableau5[[#This Row],[Numéro]],Tableau3Bandes[],4,0),"")</f>
        <v>1</v>
      </c>
      <c r="P948" s="1">
        <f>IFERROR(VLOOKUP(Tableau5[[#This Row],[Numéro]],Tableau3Bandes[],5,0),"")</f>
        <v>0.29399999999999998</v>
      </c>
      <c r="Q948" s="1">
        <f>IFERROR(VLOOKUP(Tableau5[[#This Row],[Numéro]],Tableau3Bandes[],6,0),"")</f>
        <v>0.253</v>
      </c>
      <c r="R948" s="1">
        <f>IFERROR(VLOOKUP(Tableau5[[#This Row],[Numéro]],Tableau3Bandes[],7,0),"")</f>
        <v>2015</v>
      </c>
      <c r="S948" s="28" t="str">
        <f>IFERROR(VLOOKUP(Tableau5[[#This Row],[Numéro]],TableauClass2025[],3,0),"")</f>
        <v/>
      </c>
      <c r="T948" s="27" t="str">
        <f>IFERROR(VLOOKUP(Tableau5[[#This Row],[Numéro]],TableauCadre[],3,0),"")</f>
        <v/>
      </c>
      <c r="U948" s="1" t="str">
        <f>IFERROR(VLOOKUP(Tableau5[[#This Row],[Numéro]],TableauCadre[],4,0),"")</f>
        <v/>
      </c>
      <c r="V948" s="1" t="str">
        <f>IFERROR(VLOOKUP(Tableau5[[#This Row],[Numéro]],TableauCadre[],5,0),"")</f>
        <v/>
      </c>
      <c r="W948" s="1" t="str">
        <f>IFERROR(VLOOKUP(Tableau5[[#This Row],[Numéro]],TableauCadre[],6,0),"")</f>
        <v/>
      </c>
      <c r="X948" s="28" t="str">
        <f>IFERROR(VLOOKUP(Tableau5[[#This Row],[Numéro]],TableauCadre[],7,0),"")</f>
        <v/>
      </c>
    </row>
    <row r="949" spans="1:24" hidden="1" x14ac:dyDescent="0.25">
      <c r="A949" s="1" t="str">
        <f>IF(double!T946=0,"",double!T946)</f>
        <v>157436 B</v>
      </c>
      <c r="B949" s="1" t="str">
        <f>IF(Tableau5[[#This Row],[Numéro]]="","",double!U946)</f>
        <v>PROVINS JEAN LUC</v>
      </c>
      <c r="C949" s="23" t="str">
        <f>double!V946</f>
        <v>05043 – ACAD. TAPIS VERT DE REIMS</v>
      </c>
      <c r="D949" s="27" t="str">
        <f>IFERROR(VLOOKUP(Tableau5[[#This Row],[Numéro]],TableauLibre[],3,0),"")</f>
        <v>R4</v>
      </c>
      <c r="E949" s="1">
        <f>IFERROR(VLOOKUP(Tableau5[[#This Row],[Numéro]],TableauLibre[],4,0),"")</f>
        <v>1</v>
      </c>
      <c r="F949" s="1">
        <f>IFERROR(VLOOKUP(Tableau5[[#This Row],[Numéro]],TableauLibre[],5,0),"")</f>
        <v>1.18</v>
      </c>
      <c r="G949" s="1">
        <f>IFERROR(VLOOKUP(Tableau5[[#This Row],[Numéro]],TableauLibre[],6,0),"")</f>
        <v>0.94</v>
      </c>
      <c r="H949" s="28">
        <f>IFERROR(VLOOKUP(Tableau5[[#This Row],[Numéro]],TableauLibre[],7,0),"")</f>
        <v>2023</v>
      </c>
      <c r="I949" s="27" t="str">
        <f>IFERROR(VLOOKUP(Tableau5[[#This Row],[Numéro]],TableauBande[],3,0),"")</f>
        <v/>
      </c>
      <c r="J949" s="1" t="str">
        <f>IFERROR(VLOOKUP(Tableau5[[#This Row],[Numéro]],TableauBande[],4,0),"")</f>
        <v/>
      </c>
      <c r="K949" s="1" t="str">
        <f>IFERROR(VLOOKUP(Tableau5[[#This Row],[Numéro]],TableauBande[],5,0),"")</f>
        <v/>
      </c>
      <c r="L949" s="1" t="str">
        <f>IFERROR(VLOOKUP(Tableau5[[#This Row],[Numéro]],TableauBande[],6,0),"")</f>
        <v/>
      </c>
      <c r="M949" s="28" t="str">
        <f>IFERROR(VLOOKUP(Tableau5[[#This Row],[Numéro]],TableauBande[],7,0),"")</f>
        <v/>
      </c>
      <c r="N949" s="1" t="str">
        <f>IFERROR(VLOOKUP(Tableau5[[#This Row],[Numéro]],Tableau3Bandes[],3,0),"")</f>
        <v>R2</v>
      </c>
      <c r="O949" s="1">
        <f>IFERROR(VLOOKUP(Tableau5[[#This Row],[Numéro]],Tableau3Bandes[],4,0),"")</f>
        <v>1</v>
      </c>
      <c r="P949" s="1">
        <f>IFERROR(VLOOKUP(Tableau5[[#This Row],[Numéro]],Tableau3Bandes[],5,0),"")</f>
        <v>0.17399999999999999</v>
      </c>
      <c r="Q949" s="1">
        <f>IFERROR(VLOOKUP(Tableau5[[#This Row],[Numéro]],Tableau3Bandes[],6,0),"")</f>
        <v>0.15</v>
      </c>
      <c r="R949" s="1">
        <f>IFERROR(VLOOKUP(Tableau5[[#This Row],[Numéro]],Tableau3Bandes[],7,0),"")</f>
        <v>2020</v>
      </c>
      <c r="S949" s="28" t="str">
        <f>IFERROR(VLOOKUP(Tableau5[[#This Row],[Numéro]],TableauClass2025[],3,0),"")</f>
        <v/>
      </c>
      <c r="T949" s="27" t="str">
        <f>IFERROR(VLOOKUP(Tableau5[[#This Row],[Numéro]],TableauCadre[],3,0),"")</f>
        <v/>
      </c>
      <c r="U949" s="1" t="str">
        <f>IFERROR(VLOOKUP(Tableau5[[#This Row],[Numéro]],TableauCadre[],4,0),"")</f>
        <v/>
      </c>
      <c r="V949" s="1" t="str">
        <f>IFERROR(VLOOKUP(Tableau5[[#This Row],[Numéro]],TableauCadre[],5,0),"")</f>
        <v/>
      </c>
      <c r="W949" s="1" t="str">
        <f>IFERROR(VLOOKUP(Tableau5[[#This Row],[Numéro]],TableauCadre[],6,0),"")</f>
        <v/>
      </c>
      <c r="X949" s="28" t="str">
        <f>IFERROR(VLOOKUP(Tableau5[[#This Row],[Numéro]],TableauCadre[],7,0),"")</f>
        <v/>
      </c>
    </row>
    <row r="950" spans="1:24" hidden="1" x14ac:dyDescent="0.25">
      <c r="A950" s="1" t="str">
        <f>IF(double!T947=0,"",double!T947)</f>
        <v>143959 X</v>
      </c>
      <c r="B950" s="1" t="str">
        <f>IF(Tableau5[[#This Row],[Numéro]]="","",double!U947)</f>
        <v>PRYJMAK BRYAN</v>
      </c>
      <c r="C950" s="23" t="str">
        <f>double!V947</f>
        <v>05045 – BILLARD CLUB AGEEN</v>
      </c>
      <c r="D950" s="27" t="str">
        <f>IFERROR(VLOOKUP(Tableau5[[#This Row],[Numéro]],TableauLibre[],3,0),"")</f>
        <v>R4</v>
      </c>
      <c r="E950" s="1">
        <f>IFERROR(VLOOKUP(Tableau5[[#This Row],[Numéro]],TableauLibre[],4,0),"")</f>
        <v>1</v>
      </c>
      <c r="F950" s="1">
        <f>IFERROR(VLOOKUP(Tableau5[[#This Row],[Numéro]],TableauLibre[],5,0),"")</f>
        <v>0.56999999999999995</v>
      </c>
      <c r="G950" s="1">
        <f>IFERROR(VLOOKUP(Tableau5[[#This Row],[Numéro]],TableauLibre[],6,0),"")</f>
        <v>0.46</v>
      </c>
      <c r="H950" s="28">
        <f>IFERROR(VLOOKUP(Tableau5[[#This Row],[Numéro]],TableauLibre[],7,0),"")</f>
        <v>2016</v>
      </c>
      <c r="I950" s="27" t="str">
        <f>IFERROR(VLOOKUP(Tableau5[[#This Row],[Numéro]],TableauBande[],3,0),"")</f>
        <v/>
      </c>
      <c r="J950" s="1" t="str">
        <f>IFERROR(VLOOKUP(Tableau5[[#This Row],[Numéro]],TableauBande[],4,0),"")</f>
        <v/>
      </c>
      <c r="K950" s="1" t="str">
        <f>IFERROR(VLOOKUP(Tableau5[[#This Row],[Numéro]],TableauBande[],5,0),"")</f>
        <v/>
      </c>
      <c r="L950" s="1" t="str">
        <f>IFERROR(VLOOKUP(Tableau5[[#This Row],[Numéro]],TableauBande[],6,0),"")</f>
        <v/>
      </c>
      <c r="M950" s="28" t="str">
        <f>IFERROR(VLOOKUP(Tableau5[[#This Row],[Numéro]],TableauBande[],7,0),"")</f>
        <v/>
      </c>
      <c r="N950" s="1" t="str">
        <f>IFERROR(VLOOKUP(Tableau5[[#This Row],[Numéro]],Tableau3Bandes[],3,0),"")</f>
        <v/>
      </c>
      <c r="O950" s="1" t="str">
        <f>IFERROR(VLOOKUP(Tableau5[[#This Row],[Numéro]],Tableau3Bandes[],4,0),"")</f>
        <v/>
      </c>
      <c r="P950" s="1" t="str">
        <f>IFERROR(VLOOKUP(Tableau5[[#This Row],[Numéro]],Tableau3Bandes[],5,0),"")</f>
        <v/>
      </c>
      <c r="Q950" s="1" t="str">
        <f>IFERROR(VLOOKUP(Tableau5[[#This Row],[Numéro]],Tableau3Bandes[],6,0),"")</f>
        <v/>
      </c>
      <c r="R950" s="1" t="str">
        <f>IFERROR(VLOOKUP(Tableau5[[#This Row],[Numéro]],Tableau3Bandes[],7,0),"")</f>
        <v/>
      </c>
      <c r="S950" s="28" t="str">
        <f>IFERROR(VLOOKUP(Tableau5[[#This Row],[Numéro]],TableauClass2025[],3,0),"")</f>
        <v/>
      </c>
      <c r="T950" s="27" t="str">
        <f>IFERROR(VLOOKUP(Tableau5[[#This Row],[Numéro]],TableauCadre[],3,0),"")</f>
        <v/>
      </c>
      <c r="U950" s="1" t="str">
        <f>IFERROR(VLOOKUP(Tableau5[[#This Row],[Numéro]],TableauCadre[],4,0),"")</f>
        <v/>
      </c>
      <c r="V950" s="1" t="str">
        <f>IFERROR(VLOOKUP(Tableau5[[#This Row],[Numéro]],TableauCadre[],5,0),"")</f>
        <v/>
      </c>
      <c r="W950" s="1" t="str">
        <f>IFERROR(VLOOKUP(Tableau5[[#This Row],[Numéro]],TableauCadre[],6,0),"")</f>
        <v/>
      </c>
      <c r="X950" s="28" t="str">
        <f>IFERROR(VLOOKUP(Tableau5[[#This Row],[Numéro]],TableauCadre[],7,0),"")</f>
        <v/>
      </c>
    </row>
    <row r="951" spans="1:24" hidden="1" x14ac:dyDescent="0.25">
      <c r="A951" s="1" t="str">
        <f>IF(double!T948=0,"",double!T948)</f>
        <v>143958 W</v>
      </c>
      <c r="B951" s="1" t="str">
        <f>IF(Tableau5[[#This Row],[Numéro]]="","",double!U948)</f>
        <v>PRYJMAK ERWAN</v>
      </c>
      <c r="C951" s="23" t="str">
        <f>double!V948</f>
        <v>05045 – BILLARD CLUB AGEEN</v>
      </c>
      <c r="D951" s="27" t="str">
        <f>IFERROR(VLOOKUP(Tableau5[[#This Row],[Numéro]],TableauLibre[],3,0),"")</f>
        <v>R4</v>
      </c>
      <c r="E951" s="1">
        <f>IFERROR(VLOOKUP(Tableau5[[#This Row],[Numéro]],TableauLibre[],4,0),"")</f>
        <v>1</v>
      </c>
      <c r="F951" s="1">
        <f>IFERROR(VLOOKUP(Tableau5[[#This Row],[Numéro]],TableauLibre[],5,0),"")</f>
        <v>0.97</v>
      </c>
      <c r="G951" s="1">
        <f>IFERROR(VLOOKUP(Tableau5[[#This Row],[Numéro]],TableauLibre[],6,0),"")</f>
        <v>0.77</v>
      </c>
      <c r="H951" s="28">
        <f>IFERROR(VLOOKUP(Tableau5[[#This Row],[Numéro]],TableauLibre[],7,0),"")</f>
        <v>2014</v>
      </c>
      <c r="I951" s="27" t="str">
        <f>IFERROR(VLOOKUP(Tableau5[[#This Row],[Numéro]],TableauBande[],3,0),"")</f>
        <v/>
      </c>
      <c r="J951" s="1" t="str">
        <f>IFERROR(VLOOKUP(Tableau5[[#This Row],[Numéro]],TableauBande[],4,0),"")</f>
        <v/>
      </c>
      <c r="K951" s="1" t="str">
        <f>IFERROR(VLOOKUP(Tableau5[[#This Row],[Numéro]],TableauBande[],5,0),"")</f>
        <v/>
      </c>
      <c r="L951" s="1" t="str">
        <f>IFERROR(VLOOKUP(Tableau5[[#This Row],[Numéro]],TableauBande[],6,0),"")</f>
        <v/>
      </c>
      <c r="M951" s="28" t="str">
        <f>IFERROR(VLOOKUP(Tableau5[[#This Row],[Numéro]],TableauBande[],7,0),"")</f>
        <v/>
      </c>
      <c r="N951" s="1" t="str">
        <f>IFERROR(VLOOKUP(Tableau5[[#This Row],[Numéro]],Tableau3Bandes[],3,0),"")</f>
        <v/>
      </c>
      <c r="O951" s="1" t="str">
        <f>IFERROR(VLOOKUP(Tableau5[[#This Row],[Numéro]],Tableau3Bandes[],4,0),"")</f>
        <v/>
      </c>
      <c r="P951" s="1" t="str">
        <f>IFERROR(VLOOKUP(Tableau5[[#This Row],[Numéro]],Tableau3Bandes[],5,0),"")</f>
        <v/>
      </c>
      <c r="Q951" s="1" t="str">
        <f>IFERROR(VLOOKUP(Tableau5[[#This Row],[Numéro]],Tableau3Bandes[],6,0),"")</f>
        <v/>
      </c>
      <c r="R951" s="1" t="str">
        <f>IFERROR(VLOOKUP(Tableau5[[#This Row],[Numéro]],Tableau3Bandes[],7,0),"")</f>
        <v/>
      </c>
      <c r="S951" s="28" t="str">
        <f>IFERROR(VLOOKUP(Tableau5[[#This Row],[Numéro]],TableauClass2025[],3,0),"")</f>
        <v/>
      </c>
      <c r="T951" s="27" t="str">
        <f>IFERROR(VLOOKUP(Tableau5[[#This Row],[Numéro]],TableauCadre[],3,0),"")</f>
        <v/>
      </c>
      <c r="U951" s="1" t="str">
        <f>IFERROR(VLOOKUP(Tableau5[[#This Row],[Numéro]],TableauCadre[],4,0),"")</f>
        <v/>
      </c>
      <c r="V951" s="1" t="str">
        <f>IFERROR(VLOOKUP(Tableau5[[#This Row],[Numéro]],TableauCadre[],5,0),"")</f>
        <v/>
      </c>
      <c r="W951" s="1" t="str">
        <f>IFERROR(VLOOKUP(Tableau5[[#This Row],[Numéro]],TableauCadre[],6,0),"")</f>
        <v/>
      </c>
      <c r="X951" s="28" t="str">
        <f>IFERROR(VLOOKUP(Tableau5[[#This Row],[Numéro]],TableauCadre[],7,0),"")</f>
        <v/>
      </c>
    </row>
    <row r="952" spans="1:24" hidden="1" x14ac:dyDescent="0.25">
      <c r="A952" s="1" t="str">
        <f>IF(double!T949=0,"",double!T949)</f>
        <v>102767 P</v>
      </c>
      <c r="B952" s="1" t="str">
        <f>IF(Tableau5[[#This Row],[Numéro]]="","",double!U949)</f>
        <v>PRZYBYLKO MICHEL</v>
      </c>
      <c r="C952" s="23" t="str">
        <f>double!V949</f>
        <v>11048 – ACADEMIE DE BILLARD DE ST DIZIER</v>
      </c>
      <c r="D952" s="27" t="str">
        <f>IFERROR(VLOOKUP(Tableau5[[#This Row],[Numéro]],TableauLibre[],3,0),"")</f>
        <v>R4</v>
      </c>
      <c r="E952" s="1">
        <f>IFERROR(VLOOKUP(Tableau5[[#This Row],[Numéro]],TableauLibre[],4,0),"")</f>
        <v>1</v>
      </c>
      <c r="F952" s="1">
        <f>IFERROR(VLOOKUP(Tableau5[[#This Row],[Numéro]],TableauLibre[],5,0),"")</f>
        <v>0.43</v>
      </c>
      <c r="G952" s="1">
        <f>IFERROR(VLOOKUP(Tableau5[[#This Row],[Numéro]],TableauLibre[],6,0),"")</f>
        <v>0.34</v>
      </c>
      <c r="H952" s="28">
        <f>IFERROR(VLOOKUP(Tableau5[[#This Row],[Numéro]],TableauLibre[],7,0),"")</f>
        <v>2013</v>
      </c>
      <c r="I952" s="27" t="str">
        <f>IFERROR(VLOOKUP(Tableau5[[#This Row],[Numéro]],TableauBande[],3,0),"")</f>
        <v>R2</v>
      </c>
      <c r="J952" s="1">
        <f>IFERROR(VLOOKUP(Tableau5[[#This Row],[Numéro]],TableauBande[],4,0),"")</f>
        <v>1</v>
      </c>
      <c r="K952" s="1">
        <f>IFERROR(VLOOKUP(Tableau5[[#This Row],[Numéro]],TableauBande[],5,0),"")</f>
        <v>0.38</v>
      </c>
      <c r="L952" s="1">
        <f>IFERROR(VLOOKUP(Tableau5[[#This Row],[Numéro]],TableauBande[],6,0),"")</f>
        <v>0.34</v>
      </c>
      <c r="M952" s="28">
        <f>IFERROR(VLOOKUP(Tableau5[[#This Row],[Numéro]],TableauBande[],7,0),"")</f>
        <v>2012</v>
      </c>
      <c r="N952" s="1" t="str">
        <f>IFERROR(VLOOKUP(Tableau5[[#This Row],[Numéro]],Tableau3Bandes[],3,0),"")</f>
        <v/>
      </c>
      <c r="O952" s="1" t="str">
        <f>IFERROR(VLOOKUP(Tableau5[[#This Row],[Numéro]],Tableau3Bandes[],4,0),"")</f>
        <v/>
      </c>
      <c r="P952" s="1" t="str">
        <f>IFERROR(VLOOKUP(Tableau5[[#This Row],[Numéro]],Tableau3Bandes[],5,0),"")</f>
        <v/>
      </c>
      <c r="Q952" s="1" t="str">
        <f>IFERROR(VLOOKUP(Tableau5[[#This Row],[Numéro]],Tableau3Bandes[],6,0),"")</f>
        <v/>
      </c>
      <c r="R952" s="1" t="str">
        <f>IFERROR(VLOOKUP(Tableau5[[#This Row],[Numéro]],Tableau3Bandes[],7,0),"")</f>
        <v/>
      </c>
      <c r="S952" s="28" t="str">
        <f>IFERROR(VLOOKUP(Tableau5[[#This Row],[Numéro]],TableauClass2025[],3,0),"")</f>
        <v/>
      </c>
      <c r="T952" s="27" t="str">
        <f>IFERROR(VLOOKUP(Tableau5[[#This Row],[Numéro]],TableauCadre[],3,0),"")</f>
        <v/>
      </c>
      <c r="U952" s="1" t="str">
        <f>IFERROR(VLOOKUP(Tableau5[[#This Row],[Numéro]],TableauCadre[],4,0),"")</f>
        <v/>
      </c>
      <c r="V952" s="1" t="str">
        <f>IFERROR(VLOOKUP(Tableau5[[#This Row],[Numéro]],TableauCadre[],5,0),"")</f>
        <v/>
      </c>
      <c r="W952" s="1" t="str">
        <f>IFERROR(VLOOKUP(Tableau5[[#This Row],[Numéro]],TableauCadre[],6,0),"")</f>
        <v/>
      </c>
      <c r="X952" s="28" t="str">
        <f>IFERROR(VLOOKUP(Tableau5[[#This Row],[Numéro]],TableauCadre[],7,0),"")</f>
        <v/>
      </c>
    </row>
    <row r="953" spans="1:24" hidden="1" x14ac:dyDescent="0.25">
      <c r="A953" s="1" t="str">
        <f>IF(double!T950=0,"",double!T950)</f>
        <v>147987 F</v>
      </c>
      <c r="B953" s="1" t="str">
        <f>IF(Tableau5[[#This Row],[Numéro]]="","",double!U950)</f>
        <v>QUIQUAND MICHEL</v>
      </c>
      <c r="C953" s="23" t="str">
        <f>double!V950</f>
        <v>01044 – F.C. MULHOUSE</v>
      </c>
      <c r="D953" s="27" t="str">
        <f>IFERROR(VLOOKUP(Tableau5[[#This Row],[Numéro]],TableauLibre[],3,0),"")</f>
        <v>R3</v>
      </c>
      <c r="E953" s="1">
        <f>IFERROR(VLOOKUP(Tableau5[[#This Row],[Numéro]],TableauLibre[],4,0),"")</f>
        <v>1</v>
      </c>
      <c r="F953" s="1">
        <f>IFERROR(VLOOKUP(Tableau5[[#This Row],[Numéro]],TableauLibre[],5,0),"")</f>
        <v>1.79</v>
      </c>
      <c r="G953" s="1">
        <f>IFERROR(VLOOKUP(Tableau5[[#This Row],[Numéro]],TableauLibre[],6,0),"")</f>
        <v>1.43</v>
      </c>
      <c r="H953" s="28">
        <f>IFERROR(VLOOKUP(Tableau5[[#This Row],[Numéro]],TableauLibre[],7,0),"")</f>
        <v>2018</v>
      </c>
      <c r="I953" s="27" t="str">
        <f>IFERROR(VLOOKUP(Tableau5[[#This Row],[Numéro]],TableauBande[],3,0),"")</f>
        <v xml:space="preserve">R2 </v>
      </c>
      <c r="J953" s="1">
        <f>IFERROR(VLOOKUP(Tableau5[[#This Row],[Numéro]],TableauBande[],4,0),"")</f>
        <v>1</v>
      </c>
      <c r="K953" s="1">
        <f>IFERROR(VLOOKUP(Tableau5[[#This Row],[Numéro]],TableauBande[],5,0),"")</f>
        <v>0.73</v>
      </c>
      <c r="L953" s="1">
        <f>IFERROR(VLOOKUP(Tableau5[[#This Row],[Numéro]],TableauBande[],6,0),"")</f>
        <v>0.65</v>
      </c>
      <c r="M953" s="28">
        <f>IFERROR(VLOOKUP(Tableau5[[#This Row],[Numéro]],TableauBande[],7,0),"")</f>
        <v>2019</v>
      </c>
      <c r="N953" s="1" t="str">
        <f>IFERROR(VLOOKUP(Tableau5[[#This Row],[Numéro]],Tableau3Bandes[],3,0),"")</f>
        <v>R1</v>
      </c>
      <c r="O953" s="1">
        <f>IFERROR(VLOOKUP(Tableau5[[#This Row],[Numéro]],Tableau3Bandes[],4,0),"")</f>
        <v>1</v>
      </c>
      <c r="P953" s="1">
        <f>IFERROR(VLOOKUP(Tableau5[[#This Row],[Numéro]],Tableau3Bandes[],5,0),"")</f>
        <v>0.27</v>
      </c>
      <c r="Q953" s="1">
        <f>IFERROR(VLOOKUP(Tableau5[[#This Row],[Numéro]],Tableau3Bandes[],6,0),"")</f>
        <v>0.23200000000000001</v>
      </c>
      <c r="R953" s="1">
        <f>IFERROR(VLOOKUP(Tableau5[[#This Row],[Numéro]],Tableau3Bandes[],7,0),"")</f>
        <v>2018</v>
      </c>
      <c r="S953" s="28" t="str">
        <f>IFERROR(VLOOKUP(Tableau5[[#This Row],[Numéro]],TableauClass2025[],3,0),"")</f>
        <v/>
      </c>
      <c r="T953" s="27" t="str">
        <f>IFERROR(VLOOKUP(Tableau5[[#This Row],[Numéro]],TableauCadre[],3,0),"")</f>
        <v/>
      </c>
      <c r="U953" s="1" t="str">
        <f>IFERROR(VLOOKUP(Tableau5[[#This Row],[Numéro]],TableauCadre[],4,0),"")</f>
        <v/>
      </c>
      <c r="V953" s="1" t="str">
        <f>IFERROR(VLOOKUP(Tableau5[[#This Row],[Numéro]],TableauCadre[],5,0),"")</f>
        <v/>
      </c>
      <c r="W953" s="1" t="str">
        <f>IFERROR(VLOOKUP(Tableau5[[#This Row],[Numéro]],TableauCadre[],6,0),"")</f>
        <v/>
      </c>
      <c r="X953" s="28" t="str">
        <f>IFERROR(VLOOKUP(Tableau5[[#This Row],[Numéro]],TableauCadre[],7,0),"")</f>
        <v/>
      </c>
    </row>
    <row r="954" spans="1:24" hidden="1" x14ac:dyDescent="0.25">
      <c r="A954" s="1" t="str">
        <f>IF(double!T951=0,"",double!T951)</f>
        <v>014934 K</v>
      </c>
      <c r="B954" s="1" t="str">
        <f>IF(Tableau5[[#This Row],[Numéro]]="","",double!U951)</f>
        <v>RABANES DOMINIQUE</v>
      </c>
      <c r="C954" s="23" t="str">
        <f>double!V951</f>
        <v>11034 – BILLARD CLUB EPINAL</v>
      </c>
      <c r="D954" s="27" t="str">
        <f>IFERROR(VLOOKUP(Tableau5[[#This Row],[Numéro]],TableauLibre[],3,0),"")</f>
        <v>N3</v>
      </c>
      <c r="E954" s="1">
        <f>IFERROR(VLOOKUP(Tableau5[[#This Row],[Numéro]],TableauLibre[],4,0),"")</f>
        <v>1</v>
      </c>
      <c r="F954" s="1">
        <f>IFERROR(VLOOKUP(Tableau5[[#This Row],[Numéro]],TableauLibre[],5,0),"")</f>
        <v>6.78</v>
      </c>
      <c r="G954" s="1">
        <f>IFERROR(VLOOKUP(Tableau5[[#This Row],[Numéro]],TableauLibre[],6,0),"")</f>
        <v>5.42</v>
      </c>
      <c r="H954" s="28">
        <f>IFERROR(VLOOKUP(Tableau5[[#This Row],[Numéro]],TableauLibre[],7,0),"")</f>
        <v>2025</v>
      </c>
      <c r="I954" s="27" t="str">
        <f>IFERROR(VLOOKUP(Tableau5[[#This Row],[Numéro]],TableauBande[],3,0),"")</f>
        <v xml:space="preserve">R1 </v>
      </c>
      <c r="J954" s="1">
        <f>IFERROR(VLOOKUP(Tableau5[[#This Row],[Numéro]],TableauBande[],4,0),"")</f>
        <v>1</v>
      </c>
      <c r="K954" s="1">
        <f>IFERROR(VLOOKUP(Tableau5[[#This Row],[Numéro]],TableauBande[],5,0),"")</f>
        <v>1.71</v>
      </c>
      <c r="L954" s="1">
        <f>IFERROR(VLOOKUP(Tableau5[[#This Row],[Numéro]],TableauBande[],6,0),"")</f>
        <v>1.52</v>
      </c>
      <c r="M954" s="28">
        <f>IFERROR(VLOOKUP(Tableau5[[#This Row],[Numéro]],TableauBande[],7,0),"")</f>
        <v>2023</v>
      </c>
      <c r="N954" s="1" t="str">
        <f>IFERROR(VLOOKUP(Tableau5[[#This Row],[Numéro]],Tableau3Bandes[],3,0),"")</f>
        <v>N3</v>
      </c>
      <c r="O954" s="1">
        <f>IFERROR(VLOOKUP(Tableau5[[#This Row],[Numéro]],Tableau3Bandes[],4,0),"")</f>
        <v>1</v>
      </c>
      <c r="P954" s="1">
        <f>IFERROR(VLOOKUP(Tableau5[[#This Row],[Numéro]],Tableau3Bandes[],5,0),"")</f>
        <v>0.443</v>
      </c>
      <c r="Q954" s="1">
        <f>IFERROR(VLOOKUP(Tableau5[[#This Row],[Numéro]],Tableau3Bandes[],6,0),"")</f>
        <v>0.38100000000000001</v>
      </c>
      <c r="R954" s="1">
        <f>IFERROR(VLOOKUP(Tableau5[[#This Row],[Numéro]],Tableau3Bandes[],7,0),"")</f>
        <v>2014</v>
      </c>
      <c r="S954" s="28" t="str">
        <f>IFERROR(VLOOKUP(Tableau5[[#This Row],[Numéro]],TableauClass2025[],3,0),"")</f>
        <v/>
      </c>
      <c r="T954" s="27" t="str">
        <f>IFERROR(VLOOKUP(Tableau5[[#This Row],[Numéro]],TableauCadre[],3,0),"")</f>
        <v xml:space="preserve">R1 </v>
      </c>
      <c r="U954" s="1">
        <f>IFERROR(VLOOKUP(Tableau5[[#This Row],[Numéro]],TableauCadre[],4,0),"")</f>
        <v>1</v>
      </c>
      <c r="V954" s="1">
        <f>IFERROR(VLOOKUP(Tableau5[[#This Row],[Numéro]],TableauCadre[],5,0),"")</f>
        <v>4.0599999999999996</v>
      </c>
      <c r="W954" s="1">
        <f>IFERROR(VLOOKUP(Tableau5[[#This Row],[Numéro]],TableauCadre[],6,0),"")</f>
        <v>3.24</v>
      </c>
      <c r="X954" s="28">
        <f>IFERROR(VLOOKUP(Tableau5[[#This Row],[Numéro]],TableauCadre[],7,0),"")</f>
        <v>2025</v>
      </c>
    </row>
    <row r="955" spans="1:24" hidden="1" x14ac:dyDescent="0.25">
      <c r="A955" s="1" t="str">
        <f>IF(double!T952=0,"",double!T952)</f>
        <v>164143 R</v>
      </c>
      <c r="B955" s="1" t="str">
        <f>IF(Tableau5[[#This Row],[Numéro]]="","",double!U952)</f>
        <v>RACAUD GILLES</v>
      </c>
      <c r="C955" s="23" t="str">
        <f>double!V952</f>
        <v>11053 – BILLARD CLUB LINEEN</v>
      </c>
      <c r="D955" s="27" t="str">
        <f>IFERROR(VLOOKUP(Tableau5[[#This Row],[Numéro]],TableauLibre[],3,0),"")</f>
        <v>R4</v>
      </c>
      <c r="E955" s="1">
        <f>IFERROR(VLOOKUP(Tableau5[[#This Row],[Numéro]],TableauLibre[],4,0),"")</f>
        <v>1</v>
      </c>
      <c r="F955" s="1">
        <f>IFERROR(VLOOKUP(Tableau5[[#This Row],[Numéro]],TableauLibre[],5,0),"")</f>
        <v>0.45</v>
      </c>
      <c r="G955" s="1">
        <f>IFERROR(VLOOKUP(Tableau5[[#This Row],[Numéro]],TableauLibre[],6,0),"")</f>
        <v>0.36</v>
      </c>
      <c r="H955" s="28">
        <f>IFERROR(VLOOKUP(Tableau5[[#This Row],[Numéro]],TableauLibre[],7,0),"")</f>
        <v>2022</v>
      </c>
      <c r="I955" s="27" t="str">
        <f>IFERROR(VLOOKUP(Tableau5[[#This Row],[Numéro]],TableauBande[],3,0),"")</f>
        <v/>
      </c>
      <c r="J955" s="1" t="str">
        <f>IFERROR(VLOOKUP(Tableau5[[#This Row],[Numéro]],TableauBande[],4,0),"")</f>
        <v/>
      </c>
      <c r="K955" s="1" t="str">
        <f>IFERROR(VLOOKUP(Tableau5[[#This Row],[Numéro]],TableauBande[],5,0),"")</f>
        <v/>
      </c>
      <c r="L955" s="1" t="str">
        <f>IFERROR(VLOOKUP(Tableau5[[#This Row],[Numéro]],TableauBande[],6,0),"")</f>
        <v/>
      </c>
      <c r="M955" s="28" t="str">
        <f>IFERROR(VLOOKUP(Tableau5[[#This Row],[Numéro]],TableauBande[],7,0),"")</f>
        <v/>
      </c>
      <c r="N955" s="1" t="str">
        <f>IFERROR(VLOOKUP(Tableau5[[#This Row],[Numéro]],Tableau3Bandes[],3,0),"")</f>
        <v/>
      </c>
      <c r="O955" s="1" t="str">
        <f>IFERROR(VLOOKUP(Tableau5[[#This Row],[Numéro]],Tableau3Bandes[],4,0),"")</f>
        <v/>
      </c>
      <c r="P955" s="1" t="str">
        <f>IFERROR(VLOOKUP(Tableau5[[#This Row],[Numéro]],Tableau3Bandes[],5,0),"")</f>
        <v/>
      </c>
      <c r="Q955" s="1" t="str">
        <f>IFERROR(VLOOKUP(Tableau5[[#This Row],[Numéro]],Tableau3Bandes[],6,0),"")</f>
        <v/>
      </c>
      <c r="R955" s="1" t="str">
        <f>IFERROR(VLOOKUP(Tableau5[[#This Row],[Numéro]],Tableau3Bandes[],7,0),"")</f>
        <v/>
      </c>
      <c r="S955" s="28" t="str">
        <f>IFERROR(VLOOKUP(Tableau5[[#This Row],[Numéro]],TableauClass2025[],3,0),"")</f>
        <v/>
      </c>
      <c r="T955" s="27" t="str">
        <f>IFERROR(VLOOKUP(Tableau5[[#This Row],[Numéro]],TableauCadre[],3,0),"")</f>
        <v/>
      </c>
      <c r="U955" s="1" t="str">
        <f>IFERROR(VLOOKUP(Tableau5[[#This Row],[Numéro]],TableauCadre[],4,0),"")</f>
        <v/>
      </c>
      <c r="V955" s="1" t="str">
        <f>IFERROR(VLOOKUP(Tableau5[[#This Row],[Numéro]],TableauCadre[],5,0),"")</f>
        <v/>
      </c>
      <c r="W955" s="1" t="str">
        <f>IFERROR(VLOOKUP(Tableau5[[#This Row],[Numéro]],TableauCadre[],6,0),"")</f>
        <v/>
      </c>
      <c r="X955" s="28" t="str">
        <f>IFERROR(VLOOKUP(Tableau5[[#This Row],[Numéro]],TableauCadre[],7,0),"")</f>
        <v/>
      </c>
    </row>
    <row r="956" spans="1:24" hidden="1" x14ac:dyDescent="0.25">
      <c r="A956" s="1" t="str">
        <f>IF(double!T953=0,"",double!T953)</f>
        <v>010371 X</v>
      </c>
      <c r="B956" s="1" t="str">
        <f>IF(Tableau5[[#This Row],[Numéro]]="","",double!U953)</f>
        <v>RAUBER BERNARD</v>
      </c>
      <c r="C956" s="23" t="str">
        <f>double!V953</f>
        <v>01017 – B.C. MULHOUSE</v>
      </c>
      <c r="D956" s="27" t="str">
        <f>IFERROR(VLOOKUP(Tableau5[[#This Row],[Numéro]],TableauLibre[],3,0),"")</f>
        <v>R3</v>
      </c>
      <c r="E956" s="1">
        <f>IFERROR(VLOOKUP(Tableau5[[#This Row],[Numéro]],TableauLibre[],4,0),"")</f>
        <v>1</v>
      </c>
      <c r="F956" s="1">
        <f>IFERROR(VLOOKUP(Tableau5[[#This Row],[Numéro]],TableauLibre[],5,0),"")</f>
        <v>1.36</v>
      </c>
      <c r="G956" s="1">
        <f>IFERROR(VLOOKUP(Tableau5[[#This Row],[Numéro]],TableauLibre[],6,0),"")</f>
        <v>1.08</v>
      </c>
      <c r="H956" s="28">
        <f>IFERROR(VLOOKUP(Tableau5[[#This Row],[Numéro]],TableauLibre[],7,0),"")</f>
        <v>2008</v>
      </c>
      <c r="I956" s="27" t="str">
        <f>IFERROR(VLOOKUP(Tableau5[[#This Row],[Numéro]],TableauBande[],3,0),"")</f>
        <v>R2</v>
      </c>
      <c r="J956" s="1">
        <f>IFERROR(VLOOKUP(Tableau5[[#This Row],[Numéro]],TableauBande[],4,0),"")</f>
        <v>1</v>
      </c>
      <c r="K956" s="1">
        <f>IFERROR(VLOOKUP(Tableau5[[#This Row],[Numéro]],TableauBande[],5,0),"")</f>
        <v>0.66</v>
      </c>
      <c r="L956" s="1">
        <f>IFERROR(VLOOKUP(Tableau5[[#This Row],[Numéro]],TableauBande[],6,0),"")</f>
        <v>0.57999999999999996</v>
      </c>
      <c r="M956" s="28">
        <f>IFERROR(VLOOKUP(Tableau5[[#This Row],[Numéro]],TableauBande[],7,0),"")</f>
        <v>2008</v>
      </c>
      <c r="N956" s="1" t="str">
        <f>IFERROR(VLOOKUP(Tableau5[[#This Row],[Numéro]],Tableau3Bandes[],3,0),"")</f>
        <v/>
      </c>
      <c r="O956" s="1" t="str">
        <f>IFERROR(VLOOKUP(Tableau5[[#This Row],[Numéro]],Tableau3Bandes[],4,0),"")</f>
        <v/>
      </c>
      <c r="P956" s="1" t="str">
        <f>IFERROR(VLOOKUP(Tableau5[[#This Row],[Numéro]],Tableau3Bandes[],5,0),"")</f>
        <v/>
      </c>
      <c r="Q956" s="1" t="str">
        <f>IFERROR(VLOOKUP(Tableau5[[#This Row],[Numéro]],Tableau3Bandes[],6,0),"")</f>
        <v/>
      </c>
      <c r="R956" s="1" t="str">
        <f>IFERROR(VLOOKUP(Tableau5[[#This Row],[Numéro]],Tableau3Bandes[],7,0),"")</f>
        <v/>
      </c>
      <c r="S956" s="28" t="str">
        <f>IFERROR(VLOOKUP(Tableau5[[#This Row],[Numéro]],TableauClass2025[],3,0),"")</f>
        <v/>
      </c>
      <c r="T956" s="27" t="str">
        <f>IFERROR(VLOOKUP(Tableau5[[#This Row],[Numéro]],TableauCadre[],3,0),"")</f>
        <v/>
      </c>
      <c r="U956" s="1" t="str">
        <f>IFERROR(VLOOKUP(Tableau5[[#This Row],[Numéro]],TableauCadre[],4,0),"")</f>
        <v/>
      </c>
      <c r="V956" s="1" t="str">
        <f>IFERROR(VLOOKUP(Tableau5[[#This Row],[Numéro]],TableauCadre[],5,0),"")</f>
        <v/>
      </c>
      <c r="W956" s="1" t="str">
        <f>IFERROR(VLOOKUP(Tableau5[[#This Row],[Numéro]],TableauCadre[],6,0),"")</f>
        <v/>
      </c>
      <c r="X956" s="28" t="str">
        <f>IFERROR(VLOOKUP(Tableau5[[#This Row],[Numéro]],TableauCadre[],7,0),"")</f>
        <v/>
      </c>
    </row>
    <row r="957" spans="1:24" hidden="1" x14ac:dyDescent="0.25">
      <c r="A957" s="1" t="str">
        <f>IF(double!T954=0,"",double!T954)</f>
        <v>144517 J</v>
      </c>
      <c r="B957" s="1" t="str">
        <f>IF(Tableau5[[#This Row],[Numéro]]="","",double!U954)</f>
        <v>RAUCROY JEAN PIERRE</v>
      </c>
      <c r="C957" s="23" t="str">
        <f>double!V954</f>
        <v>05001 – ACAD.CHARLEVILLE-MEZIERES</v>
      </c>
      <c r="D957" s="27" t="str">
        <f>IFERROR(VLOOKUP(Tableau5[[#This Row],[Numéro]],TableauLibre[],3,0),"")</f>
        <v>R3</v>
      </c>
      <c r="E957" s="1">
        <f>IFERROR(VLOOKUP(Tableau5[[#This Row],[Numéro]],TableauLibre[],4,0),"")</f>
        <v>1</v>
      </c>
      <c r="F957" s="1">
        <f>IFERROR(VLOOKUP(Tableau5[[#This Row],[Numéro]],TableauLibre[],5,0),"")</f>
        <v>1.55</v>
      </c>
      <c r="G957" s="1">
        <f>IFERROR(VLOOKUP(Tableau5[[#This Row],[Numéro]],TableauLibre[],6,0),"")</f>
        <v>1.24</v>
      </c>
      <c r="H957" s="28">
        <f>IFERROR(VLOOKUP(Tableau5[[#This Row],[Numéro]],TableauLibre[],7,0),"")</f>
        <v>2018</v>
      </c>
      <c r="I957" s="27" t="str">
        <f>IFERROR(VLOOKUP(Tableau5[[#This Row],[Numéro]],TableauBande[],3,0),"")</f>
        <v>R2</v>
      </c>
      <c r="J957" s="1">
        <f>IFERROR(VLOOKUP(Tableau5[[#This Row],[Numéro]],TableauBande[],4,0),"")</f>
        <v>1</v>
      </c>
      <c r="K957" s="1">
        <f>IFERROR(VLOOKUP(Tableau5[[#This Row],[Numéro]],TableauBande[],5,0),"")</f>
        <v>0.85</v>
      </c>
      <c r="L957" s="1">
        <f>IFERROR(VLOOKUP(Tableau5[[#This Row],[Numéro]],TableauBande[],6,0),"")</f>
        <v>0.76</v>
      </c>
      <c r="M957" s="28">
        <f>IFERROR(VLOOKUP(Tableau5[[#This Row],[Numéro]],TableauBande[],7,0),"")</f>
        <v>2017</v>
      </c>
      <c r="N957" s="1" t="str">
        <f>IFERROR(VLOOKUP(Tableau5[[#This Row],[Numéro]],Tableau3Bandes[],3,0),"")</f>
        <v>R2</v>
      </c>
      <c r="O957" s="1">
        <f>IFERROR(VLOOKUP(Tableau5[[#This Row],[Numéro]],Tableau3Bandes[],4,0),"")</f>
        <v>1</v>
      </c>
      <c r="P957" s="1">
        <f>IFERROR(VLOOKUP(Tableau5[[#This Row],[Numéro]],Tableau3Bandes[],5,0),"")</f>
        <v>0.13400000000000001</v>
      </c>
      <c r="Q957" s="1">
        <f>IFERROR(VLOOKUP(Tableau5[[#This Row],[Numéro]],Tableau3Bandes[],6,0),"")</f>
        <v>0.115</v>
      </c>
      <c r="R957" s="1">
        <f>IFERROR(VLOOKUP(Tableau5[[#This Row],[Numéro]],Tableau3Bandes[],7,0),"")</f>
        <v>2017</v>
      </c>
      <c r="S957" s="28" t="str">
        <f>IFERROR(VLOOKUP(Tableau5[[#This Row],[Numéro]],TableauClass2025[],3,0),"")</f>
        <v/>
      </c>
      <c r="T957" s="27" t="str">
        <f>IFERROR(VLOOKUP(Tableau5[[#This Row],[Numéro]],TableauCadre[],3,0),"")</f>
        <v/>
      </c>
      <c r="U957" s="1" t="str">
        <f>IFERROR(VLOOKUP(Tableau5[[#This Row],[Numéro]],TableauCadre[],4,0),"")</f>
        <v/>
      </c>
      <c r="V957" s="1" t="str">
        <f>IFERROR(VLOOKUP(Tableau5[[#This Row],[Numéro]],TableauCadre[],5,0),"")</f>
        <v/>
      </c>
      <c r="W957" s="1" t="str">
        <f>IFERROR(VLOOKUP(Tableau5[[#This Row],[Numéro]],TableauCadre[],6,0),"")</f>
        <v/>
      </c>
      <c r="X957" s="28" t="str">
        <f>IFERROR(VLOOKUP(Tableau5[[#This Row],[Numéro]],TableauCadre[],7,0),"")</f>
        <v/>
      </c>
    </row>
    <row r="958" spans="1:24" x14ac:dyDescent="0.25">
      <c r="A958" s="1" t="str">
        <f>IF(double!T808=0,"",double!T808)</f>
        <v>015242 G</v>
      </c>
      <c r="B958" s="1" t="str">
        <f>IF(Tableau5[[#This Row],[Numéro]]="","",double!U808)</f>
        <v>MINDE BENOIT</v>
      </c>
      <c r="C958" s="23" t="str">
        <f>double!V808</f>
        <v>11005 – E.S. HAGONDANGE</v>
      </c>
      <c r="D958" s="27" t="str">
        <f>IFERROR(VLOOKUP(Tableau5[[#This Row],[Numéro]],TableauLibre[],3,0),"")</f>
        <v>R2</v>
      </c>
      <c r="E958" s="1">
        <f>IFERROR(VLOOKUP(Tableau5[[#This Row],[Numéro]],TableauLibre[],4,0),"")</f>
        <v>1</v>
      </c>
      <c r="F958" s="1">
        <f>IFERROR(VLOOKUP(Tableau5[[#This Row],[Numéro]],TableauLibre[],5,0),"")</f>
        <v>3.4</v>
      </c>
      <c r="G958" s="1">
        <f>IFERROR(VLOOKUP(Tableau5[[#This Row],[Numéro]],TableauLibre[],6,0),"")</f>
        <v>2.72</v>
      </c>
      <c r="H958" s="28">
        <f>IFERROR(VLOOKUP(Tableau5[[#This Row],[Numéro]],TableauLibre[],7,0),"")</f>
        <v>2020</v>
      </c>
      <c r="I958" s="27" t="str">
        <f>IFERROR(VLOOKUP(Tableau5[[#This Row],[Numéro]],TableauBande[],3,0),"")</f>
        <v>R1</v>
      </c>
      <c r="J958" s="1">
        <f>IFERROR(VLOOKUP(Tableau5[[#This Row],[Numéro]],TableauBande[],4,0),"")</f>
        <v>1</v>
      </c>
      <c r="K958" s="1">
        <f>IFERROR(VLOOKUP(Tableau5[[#This Row],[Numéro]],TableauBande[],5,0),"")</f>
        <v>1.38</v>
      </c>
      <c r="L958" s="1">
        <f>IFERROR(VLOOKUP(Tableau5[[#This Row],[Numéro]],TableauBande[],6,0),"")</f>
        <v>1.23</v>
      </c>
      <c r="M958" s="28">
        <f>IFERROR(VLOOKUP(Tableau5[[#This Row],[Numéro]],TableauBande[],7,0),"")</f>
        <v>2020</v>
      </c>
      <c r="N958" s="1" t="str">
        <f>IFERROR(VLOOKUP(Tableau5[[#This Row],[Numéro]],Tableau3Bandes[],3,0),"")</f>
        <v>N3</v>
      </c>
      <c r="O958" s="1">
        <f>IFERROR(VLOOKUP(Tableau5[[#This Row],[Numéro]],Tableau3Bandes[],4,0),"")</f>
        <v>1</v>
      </c>
      <c r="P958" s="1">
        <f>IFERROR(VLOOKUP(Tableau5[[#This Row],[Numéro]],Tableau3Bandes[],5,0),"")</f>
        <v>0.45600000000000002</v>
      </c>
      <c r="Q958" s="1">
        <f>IFERROR(VLOOKUP(Tableau5[[#This Row],[Numéro]],Tableau3Bandes[],6,0),"")</f>
        <v>0.39200000000000002</v>
      </c>
      <c r="R958" s="1">
        <f>IFERROR(VLOOKUP(Tableau5[[#This Row],[Numéro]],Tableau3Bandes[],7,0),"")</f>
        <v>2025</v>
      </c>
      <c r="S958" s="28">
        <f>IFERROR(VLOOKUP(Tableau5[[#This Row],[Numéro]],TableauClass2025[],3,0),"")</f>
        <v>410</v>
      </c>
      <c r="T958" s="27" t="str">
        <f>IFERROR(VLOOKUP(Tableau5[[#This Row],[Numéro]],TableauCadre[],3,0),"")</f>
        <v/>
      </c>
      <c r="U958" s="1" t="str">
        <f>IFERROR(VLOOKUP(Tableau5[[#This Row],[Numéro]],TableauCadre[],4,0),"")</f>
        <v/>
      </c>
      <c r="V958" s="1" t="str">
        <f>IFERROR(VLOOKUP(Tableau5[[#This Row],[Numéro]],TableauCadre[],5,0),"")</f>
        <v/>
      </c>
      <c r="W958" s="1" t="str">
        <f>IFERROR(VLOOKUP(Tableau5[[#This Row],[Numéro]],TableauCadre[],6,0),"")</f>
        <v/>
      </c>
      <c r="X958" s="28" t="str">
        <f>IFERROR(VLOOKUP(Tableau5[[#This Row],[Numéro]],TableauCadre[],7,0),"")</f>
        <v/>
      </c>
    </row>
    <row r="959" spans="1:24" x14ac:dyDescent="0.25">
      <c r="A959" s="1" t="str">
        <f>IF(double!T1245=0,"",double!T1245)</f>
        <v>014769 B</v>
      </c>
      <c r="B959" s="1" t="str">
        <f>IF(Tableau5[[#This Row],[Numéro]]="","",double!U1245)</f>
        <v>MOSHIRPUR MASSOUD</v>
      </c>
      <c r="C959" s="23" t="str">
        <f>double!V1245</f>
        <v>11003 – BILLARD CLUB BAN SAINT MARTIN</v>
      </c>
      <c r="D959" s="27" t="str">
        <f>IFERROR(VLOOKUP(Tableau5[[#This Row],[Numéro]],TableauLibre[],3,0),"")</f>
        <v/>
      </c>
      <c r="E959" s="1" t="str">
        <f>IFERROR(VLOOKUP(Tableau5[[#This Row],[Numéro]],TableauLibre[],4,0),"")</f>
        <v/>
      </c>
      <c r="F959" s="1" t="str">
        <f>IFERROR(VLOOKUP(Tableau5[[#This Row],[Numéro]],TableauLibre[],5,0),"")</f>
        <v/>
      </c>
      <c r="G959" s="1" t="str">
        <f>IFERROR(VLOOKUP(Tableau5[[#This Row],[Numéro]],TableauLibre[],6,0),"")</f>
        <v/>
      </c>
      <c r="H959" s="28" t="str">
        <f>IFERROR(VLOOKUP(Tableau5[[#This Row],[Numéro]],TableauLibre[],7,0),"")</f>
        <v/>
      </c>
      <c r="I959" s="27" t="str">
        <f>IFERROR(VLOOKUP(Tableau5[[#This Row],[Numéro]],TableauBande[],3,0),"")</f>
        <v xml:space="preserve">N2 </v>
      </c>
      <c r="J959" s="1">
        <f>IFERROR(VLOOKUP(Tableau5[[#This Row],[Numéro]],TableauBande[],4,0),"")</f>
        <v>1</v>
      </c>
      <c r="K959" s="1" t="str">
        <f>IFERROR(VLOOKUP(Tableau5[[#This Row],[Numéro]],TableauBande[],5,0),"")</f>
        <v>—</v>
      </c>
      <c r="L959" s="1">
        <f>IFERROR(VLOOKUP(Tableau5[[#This Row],[Numéro]],TableauBande[],6,0),"")</f>
        <v>2.76</v>
      </c>
      <c r="M959" s="28">
        <f>IFERROR(VLOOKUP(Tableau5[[#This Row],[Numéro]],TableauBande[],7,0),"")</f>
        <v>2008</v>
      </c>
      <c r="N959" s="1" t="str">
        <f>IFERROR(VLOOKUP(Tableau5[[#This Row],[Numéro]],Tableau3Bandes[],3,0),"")</f>
        <v xml:space="preserve">N2 </v>
      </c>
      <c r="O959" s="1">
        <f>IFERROR(VLOOKUP(Tableau5[[#This Row],[Numéro]],Tableau3Bandes[],4,0),"")</f>
        <v>1</v>
      </c>
      <c r="P959" s="1" t="str">
        <f>IFERROR(VLOOKUP(Tableau5[[#This Row],[Numéro]],Tableau3Bandes[],5,0),"")</f>
        <v>—</v>
      </c>
      <c r="Q959" s="1">
        <f>IFERROR(VLOOKUP(Tableau5[[#This Row],[Numéro]],Tableau3Bandes[],6,0),"")</f>
        <v>0.42599999999999999</v>
      </c>
      <c r="R959" s="1">
        <f>IFERROR(VLOOKUP(Tableau5[[#This Row],[Numéro]],Tableau3Bandes[],7,0),"")</f>
        <v>2017</v>
      </c>
      <c r="S959" s="28" t="str">
        <f>IFERROR(VLOOKUP(Tableau5[[#This Row],[Numéro]],TableauClass2025[],3,0),"")</f>
        <v/>
      </c>
      <c r="T959" s="27" t="str">
        <f>IFERROR(VLOOKUP(Tableau5[[#This Row],[Numéro]],TableauCadre[],3,0),"")</f>
        <v/>
      </c>
      <c r="U959" s="1" t="str">
        <f>IFERROR(VLOOKUP(Tableau5[[#This Row],[Numéro]],TableauCadre[],4,0),"")</f>
        <v/>
      </c>
      <c r="V959" s="1" t="str">
        <f>IFERROR(VLOOKUP(Tableau5[[#This Row],[Numéro]],TableauCadre[],5,0),"")</f>
        <v/>
      </c>
      <c r="W959" s="1" t="str">
        <f>IFERROR(VLOOKUP(Tableau5[[#This Row],[Numéro]],TableauCadre[],6,0),"")</f>
        <v/>
      </c>
      <c r="X959" s="28" t="str">
        <f>IFERROR(VLOOKUP(Tableau5[[#This Row],[Numéro]],TableauCadre[],7,0),"")</f>
        <v/>
      </c>
    </row>
    <row r="960" spans="1:24" hidden="1" x14ac:dyDescent="0.25">
      <c r="A960" s="1" t="str">
        <f>IF(double!T957=0,"",double!T957)</f>
        <v>175307 B</v>
      </c>
      <c r="B960" s="1" t="str">
        <f>IF(Tableau5[[#This Row],[Numéro]]="","",double!U957)</f>
        <v>RAVENET ERIC</v>
      </c>
      <c r="C960" s="23" t="str">
        <f>double!V957</f>
        <v>11052 – BILLARD CLUB FRIGNICOURT</v>
      </c>
      <c r="D960" s="27" t="str">
        <f>IFERROR(VLOOKUP(Tableau5[[#This Row],[Numéro]],TableauLibre[],3,0),"")</f>
        <v>R3</v>
      </c>
      <c r="E960" s="1">
        <f>IFERROR(VLOOKUP(Tableau5[[#This Row],[Numéro]],TableauLibre[],4,0),"")</f>
        <v>1</v>
      </c>
      <c r="F960" s="1">
        <f>IFERROR(VLOOKUP(Tableau5[[#This Row],[Numéro]],TableauLibre[],5,0),"")</f>
        <v>1.28</v>
      </c>
      <c r="G960" s="1">
        <f>IFERROR(VLOOKUP(Tableau5[[#This Row],[Numéro]],TableauLibre[],6,0),"")</f>
        <v>1.02</v>
      </c>
      <c r="H960" s="28">
        <f>IFERROR(VLOOKUP(Tableau5[[#This Row],[Numéro]],TableauLibre[],7,0),"")</f>
        <v>2025</v>
      </c>
      <c r="I960" s="27" t="str">
        <f>IFERROR(VLOOKUP(Tableau5[[#This Row],[Numéro]],TableauBande[],3,0),"")</f>
        <v/>
      </c>
      <c r="J960" s="1" t="str">
        <f>IFERROR(VLOOKUP(Tableau5[[#This Row],[Numéro]],TableauBande[],4,0),"")</f>
        <v/>
      </c>
      <c r="K960" s="1" t="str">
        <f>IFERROR(VLOOKUP(Tableau5[[#This Row],[Numéro]],TableauBande[],5,0),"")</f>
        <v/>
      </c>
      <c r="L960" s="1" t="str">
        <f>IFERROR(VLOOKUP(Tableau5[[#This Row],[Numéro]],TableauBande[],6,0),"")</f>
        <v/>
      </c>
      <c r="M960" s="28" t="str">
        <f>IFERROR(VLOOKUP(Tableau5[[#This Row],[Numéro]],TableauBande[],7,0),"")</f>
        <v/>
      </c>
      <c r="N960" s="1" t="str">
        <f>IFERROR(VLOOKUP(Tableau5[[#This Row],[Numéro]],Tableau3Bandes[],3,0),"")</f>
        <v/>
      </c>
      <c r="O960" s="1" t="str">
        <f>IFERROR(VLOOKUP(Tableau5[[#This Row],[Numéro]],Tableau3Bandes[],4,0),"")</f>
        <v/>
      </c>
      <c r="P960" s="1" t="str">
        <f>IFERROR(VLOOKUP(Tableau5[[#This Row],[Numéro]],Tableau3Bandes[],5,0),"")</f>
        <v/>
      </c>
      <c r="Q960" s="1" t="str">
        <f>IFERROR(VLOOKUP(Tableau5[[#This Row],[Numéro]],Tableau3Bandes[],6,0),"")</f>
        <v/>
      </c>
      <c r="R960" s="1" t="str">
        <f>IFERROR(VLOOKUP(Tableau5[[#This Row],[Numéro]],Tableau3Bandes[],7,0),"")</f>
        <v/>
      </c>
      <c r="S960" s="28" t="str">
        <f>IFERROR(VLOOKUP(Tableau5[[#This Row],[Numéro]],TableauClass2025[],3,0),"")</f>
        <v/>
      </c>
      <c r="T960" s="27" t="str">
        <f>IFERROR(VLOOKUP(Tableau5[[#This Row],[Numéro]],TableauCadre[],3,0),"")</f>
        <v/>
      </c>
      <c r="U960" s="1" t="str">
        <f>IFERROR(VLOOKUP(Tableau5[[#This Row],[Numéro]],TableauCadre[],4,0),"")</f>
        <v/>
      </c>
      <c r="V960" s="1" t="str">
        <f>IFERROR(VLOOKUP(Tableau5[[#This Row],[Numéro]],TableauCadre[],5,0),"")</f>
        <v/>
      </c>
      <c r="W960" s="1" t="str">
        <f>IFERROR(VLOOKUP(Tableau5[[#This Row],[Numéro]],TableauCadre[],6,0),"")</f>
        <v/>
      </c>
      <c r="X960" s="28" t="str">
        <f>IFERROR(VLOOKUP(Tableau5[[#This Row],[Numéro]],TableauCadre[],7,0),"")</f>
        <v/>
      </c>
    </row>
    <row r="961" spans="1:24" hidden="1" x14ac:dyDescent="0.25">
      <c r="A961" s="1" t="str">
        <f>IF(double!T958=0,"",double!T958)</f>
        <v>121278 O</v>
      </c>
      <c r="B961" s="1" t="str">
        <f>IF(Tableau5[[#This Row],[Numéro]]="","",double!U958)</f>
        <v>REB PASCAL</v>
      </c>
      <c r="C961" s="23" t="str">
        <f>double!V958</f>
        <v>11051 – BILLARD CLUB BARISIEN</v>
      </c>
      <c r="D961" s="27" t="str">
        <f>IFERROR(VLOOKUP(Tableau5[[#This Row],[Numéro]],TableauLibre[],3,0),"")</f>
        <v>R4</v>
      </c>
      <c r="E961" s="1">
        <f>IFERROR(VLOOKUP(Tableau5[[#This Row],[Numéro]],TableauLibre[],4,0),"")</f>
        <v>1</v>
      </c>
      <c r="F961" s="1">
        <f>IFERROR(VLOOKUP(Tableau5[[#This Row],[Numéro]],TableauLibre[],5,0),"")</f>
        <v>0.9</v>
      </c>
      <c r="G961" s="1">
        <f>IFERROR(VLOOKUP(Tableau5[[#This Row],[Numéro]],TableauLibre[],6,0),"")</f>
        <v>0.72</v>
      </c>
      <c r="H961" s="28">
        <f>IFERROR(VLOOKUP(Tableau5[[#This Row],[Numéro]],TableauLibre[],7,0),"")</f>
        <v>2008</v>
      </c>
      <c r="I961" s="27" t="str">
        <f>IFERROR(VLOOKUP(Tableau5[[#This Row],[Numéro]],TableauBande[],3,0),"")</f>
        <v/>
      </c>
      <c r="J961" s="1" t="str">
        <f>IFERROR(VLOOKUP(Tableau5[[#This Row],[Numéro]],TableauBande[],4,0),"")</f>
        <v/>
      </c>
      <c r="K961" s="1" t="str">
        <f>IFERROR(VLOOKUP(Tableau5[[#This Row],[Numéro]],TableauBande[],5,0),"")</f>
        <v/>
      </c>
      <c r="L961" s="1" t="str">
        <f>IFERROR(VLOOKUP(Tableau5[[#This Row],[Numéro]],TableauBande[],6,0),"")</f>
        <v/>
      </c>
      <c r="M961" s="28" t="str">
        <f>IFERROR(VLOOKUP(Tableau5[[#This Row],[Numéro]],TableauBande[],7,0),"")</f>
        <v/>
      </c>
      <c r="N961" s="1" t="str">
        <f>IFERROR(VLOOKUP(Tableau5[[#This Row],[Numéro]],Tableau3Bandes[],3,0),"")</f>
        <v/>
      </c>
      <c r="O961" s="1" t="str">
        <f>IFERROR(VLOOKUP(Tableau5[[#This Row],[Numéro]],Tableau3Bandes[],4,0),"")</f>
        <v/>
      </c>
      <c r="P961" s="1" t="str">
        <f>IFERROR(VLOOKUP(Tableau5[[#This Row],[Numéro]],Tableau3Bandes[],5,0),"")</f>
        <v/>
      </c>
      <c r="Q961" s="1" t="str">
        <f>IFERROR(VLOOKUP(Tableau5[[#This Row],[Numéro]],Tableau3Bandes[],6,0),"")</f>
        <v/>
      </c>
      <c r="R961" s="1" t="str">
        <f>IFERROR(VLOOKUP(Tableau5[[#This Row],[Numéro]],Tableau3Bandes[],7,0),"")</f>
        <v/>
      </c>
      <c r="S961" s="28" t="str">
        <f>IFERROR(VLOOKUP(Tableau5[[#This Row],[Numéro]],TableauClass2025[],3,0),"")</f>
        <v/>
      </c>
      <c r="T961" s="27" t="str">
        <f>IFERROR(VLOOKUP(Tableau5[[#This Row],[Numéro]],TableauCadre[],3,0),"")</f>
        <v/>
      </c>
      <c r="U961" s="1" t="str">
        <f>IFERROR(VLOOKUP(Tableau5[[#This Row],[Numéro]],TableauCadre[],4,0),"")</f>
        <v/>
      </c>
      <c r="V961" s="1" t="str">
        <f>IFERROR(VLOOKUP(Tableau5[[#This Row],[Numéro]],TableauCadre[],5,0),"")</f>
        <v/>
      </c>
      <c r="W961" s="1" t="str">
        <f>IFERROR(VLOOKUP(Tableau5[[#This Row],[Numéro]],TableauCadre[],6,0),"")</f>
        <v/>
      </c>
      <c r="X961" s="28" t="str">
        <f>IFERROR(VLOOKUP(Tableau5[[#This Row],[Numéro]],TableauCadre[],7,0),"")</f>
        <v/>
      </c>
    </row>
    <row r="962" spans="1:24" hidden="1" x14ac:dyDescent="0.25">
      <c r="A962" s="1" t="str">
        <f>IF(double!T959=0,"",double!T959)</f>
        <v>011885 D</v>
      </c>
      <c r="B962" s="1" t="str">
        <f>IF(Tableau5[[#This Row],[Numéro]]="","",double!U959)</f>
        <v>REBOUL FRANCIS</v>
      </c>
      <c r="C962" s="23" t="str">
        <f>double!V959</f>
        <v>05023 – BILLARD CLUB NOGENTAIS</v>
      </c>
      <c r="D962" s="27" t="str">
        <f>IFERROR(VLOOKUP(Tableau5[[#This Row],[Numéro]],TableauLibre[],3,0),"")</f>
        <v>N3</v>
      </c>
      <c r="E962" s="1">
        <f>IFERROR(VLOOKUP(Tableau5[[#This Row],[Numéro]],TableauLibre[],4,0),"")</f>
        <v>1</v>
      </c>
      <c r="F962" s="1">
        <f>IFERROR(VLOOKUP(Tableau5[[#This Row],[Numéro]],TableauLibre[],5,0),"")</f>
        <v>6.89</v>
      </c>
      <c r="G962" s="1">
        <f>IFERROR(VLOOKUP(Tableau5[[#This Row],[Numéro]],TableauLibre[],6,0),"")</f>
        <v>5.51</v>
      </c>
      <c r="H962" s="28">
        <f>IFERROR(VLOOKUP(Tableau5[[#This Row],[Numéro]],TableauLibre[],7,0),"")</f>
        <v>2020</v>
      </c>
      <c r="I962" s="27" t="str">
        <f>IFERROR(VLOOKUP(Tableau5[[#This Row],[Numéro]],TableauBande[],3,0),"")</f>
        <v xml:space="preserve">N2 </v>
      </c>
      <c r="J962" s="1">
        <f>IFERROR(VLOOKUP(Tableau5[[#This Row],[Numéro]],TableauBande[],4,0),"")</f>
        <v>1</v>
      </c>
      <c r="K962" s="1" t="str">
        <f>IFERROR(VLOOKUP(Tableau5[[#This Row],[Numéro]],TableauBande[],5,0),"")</f>
        <v>—</v>
      </c>
      <c r="L962" s="1">
        <f>IFERROR(VLOOKUP(Tableau5[[#This Row],[Numéro]],TableauBande[],6,0),"")</f>
        <v>2.54</v>
      </c>
      <c r="M962" s="28">
        <f>IFERROR(VLOOKUP(Tableau5[[#This Row],[Numéro]],TableauBande[],7,0),"")</f>
        <v>2020</v>
      </c>
      <c r="N962" s="1" t="str">
        <f>IFERROR(VLOOKUP(Tableau5[[#This Row],[Numéro]],Tableau3Bandes[],3,0),"")</f>
        <v xml:space="preserve">N3 </v>
      </c>
      <c r="O962" s="1">
        <f>IFERROR(VLOOKUP(Tableau5[[#This Row],[Numéro]],Tableau3Bandes[],4,0),"")</f>
        <v>1</v>
      </c>
      <c r="P962" s="1">
        <f>IFERROR(VLOOKUP(Tableau5[[#This Row],[Numéro]],Tableau3Bandes[],5,0),"")</f>
        <v>0.53500000000000003</v>
      </c>
      <c r="Q962" s="1">
        <f>IFERROR(VLOOKUP(Tableau5[[#This Row],[Numéro]],Tableau3Bandes[],6,0),"")</f>
        <v>0.46</v>
      </c>
      <c r="R962" s="1">
        <f>IFERROR(VLOOKUP(Tableau5[[#This Row],[Numéro]],Tableau3Bandes[],7,0),"")</f>
        <v>2020</v>
      </c>
      <c r="S962" s="28" t="str">
        <f>IFERROR(VLOOKUP(Tableau5[[#This Row],[Numéro]],TableauClass2025[],3,0),"")</f>
        <v/>
      </c>
      <c r="T962" s="27" t="str">
        <f>IFERROR(VLOOKUP(Tableau5[[#This Row],[Numéro]],TableauCadre[],3,0),"")</f>
        <v xml:space="preserve">N3 </v>
      </c>
      <c r="U962" s="1">
        <f>IFERROR(VLOOKUP(Tableau5[[#This Row],[Numéro]],TableauCadre[],4,0),"")</f>
        <v>1</v>
      </c>
      <c r="V962" s="1">
        <f>IFERROR(VLOOKUP(Tableau5[[#This Row],[Numéro]],TableauCadre[],5,0),"")</f>
        <v>6.81</v>
      </c>
      <c r="W962" s="1">
        <f>IFERROR(VLOOKUP(Tableau5[[#This Row],[Numéro]],TableauCadre[],6,0),"")</f>
        <v>5.44</v>
      </c>
      <c r="X962" s="28">
        <f>IFERROR(VLOOKUP(Tableau5[[#This Row],[Numéro]],TableauCadre[],7,0),"")</f>
        <v>2018</v>
      </c>
    </row>
    <row r="963" spans="1:24" hidden="1" x14ac:dyDescent="0.25">
      <c r="A963" s="1" t="str">
        <f>IF(double!T960=0,"",double!T960)</f>
        <v>140738 A</v>
      </c>
      <c r="B963" s="1" t="str">
        <f>IF(Tableau5[[#This Row],[Numéro]]="","",double!U960)</f>
        <v>REGNAULT ROBERT</v>
      </c>
      <c r="C963" s="23" t="str">
        <f>double!V960</f>
        <v>11052 – BILLARD CLUB FRIGNICOURT</v>
      </c>
      <c r="D963" s="27" t="str">
        <f>IFERROR(VLOOKUP(Tableau5[[#This Row],[Numéro]],TableauLibre[],3,0),"")</f>
        <v>R4</v>
      </c>
      <c r="E963" s="1">
        <f>IFERROR(VLOOKUP(Tableau5[[#This Row],[Numéro]],TableauLibre[],4,0),"")</f>
        <v>1</v>
      </c>
      <c r="F963" s="1">
        <f>IFERROR(VLOOKUP(Tableau5[[#This Row],[Numéro]],TableauLibre[],5,0),"")</f>
        <v>0.87</v>
      </c>
      <c r="G963" s="1">
        <f>IFERROR(VLOOKUP(Tableau5[[#This Row],[Numéro]],TableauLibre[],6,0),"")</f>
        <v>0.7</v>
      </c>
      <c r="H963" s="28">
        <f>IFERROR(VLOOKUP(Tableau5[[#This Row],[Numéro]],TableauLibre[],7,0),"")</f>
        <v>2016</v>
      </c>
      <c r="I963" s="27" t="str">
        <f>IFERROR(VLOOKUP(Tableau5[[#This Row],[Numéro]],TableauBande[],3,0),"")</f>
        <v/>
      </c>
      <c r="J963" s="1" t="str">
        <f>IFERROR(VLOOKUP(Tableau5[[#This Row],[Numéro]],TableauBande[],4,0),"")</f>
        <v/>
      </c>
      <c r="K963" s="1" t="str">
        <f>IFERROR(VLOOKUP(Tableau5[[#This Row],[Numéro]],TableauBande[],5,0),"")</f>
        <v/>
      </c>
      <c r="L963" s="1" t="str">
        <f>IFERROR(VLOOKUP(Tableau5[[#This Row],[Numéro]],TableauBande[],6,0),"")</f>
        <v/>
      </c>
      <c r="M963" s="28" t="str">
        <f>IFERROR(VLOOKUP(Tableau5[[#This Row],[Numéro]],TableauBande[],7,0),"")</f>
        <v/>
      </c>
      <c r="N963" s="1" t="str">
        <f>IFERROR(VLOOKUP(Tableau5[[#This Row],[Numéro]],Tableau3Bandes[],3,0),"")</f>
        <v/>
      </c>
      <c r="O963" s="1" t="str">
        <f>IFERROR(VLOOKUP(Tableau5[[#This Row],[Numéro]],Tableau3Bandes[],4,0),"")</f>
        <v/>
      </c>
      <c r="P963" s="1" t="str">
        <f>IFERROR(VLOOKUP(Tableau5[[#This Row],[Numéro]],Tableau3Bandes[],5,0),"")</f>
        <v/>
      </c>
      <c r="Q963" s="1" t="str">
        <f>IFERROR(VLOOKUP(Tableau5[[#This Row],[Numéro]],Tableau3Bandes[],6,0),"")</f>
        <v/>
      </c>
      <c r="R963" s="1" t="str">
        <f>IFERROR(VLOOKUP(Tableau5[[#This Row],[Numéro]],Tableau3Bandes[],7,0),"")</f>
        <v/>
      </c>
      <c r="S963" s="28" t="str">
        <f>IFERROR(VLOOKUP(Tableau5[[#This Row],[Numéro]],TableauClass2025[],3,0),"")</f>
        <v/>
      </c>
      <c r="T963" s="27" t="str">
        <f>IFERROR(VLOOKUP(Tableau5[[#This Row],[Numéro]],TableauCadre[],3,0),"")</f>
        <v/>
      </c>
      <c r="U963" s="1" t="str">
        <f>IFERROR(VLOOKUP(Tableau5[[#This Row],[Numéro]],TableauCadre[],4,0),"")</f>
        <v/>
      </c>
      <c r="V963" s="1" t="str">
        <f>IFERROR(VLOOKUP(Tableau5[[#This Row],[Numéro]],TableauCadre[],5,0),"")</f>
        <v/>
      </c>
      <c r="W963" s="1" t="str">
        <f>IFERROR(VLOOKUP(Tableau5[[#This Row],[Numéro]],TableauCadre[],6,0),"")</f>
        <v/>
      </c>
      <c r="X963" s="28" t="str">
        <f>IFERROR(VLOOKUP(Tableau5[[#This Row],[Numéro]],TableauCadre[],7,0),"")</f>
        <v/>
      </c>
    </row>
    <row r="964" spans="1:24" x14ac:dyDescent="0.25">
      <c r="A964" s="1" t="str">
        <f>IF(double!T838=0,"",double!T838)</f>
        <v>014812 S</v>
      </c>
      <c r="B964" s="1" t="str">
        <f>IF(Tableau5[[#This Row],[Numéro]]="","",double!U838)</f>
        <v>MUNZINGER GEORGES</v>
      </c>
      <c r="C964" s="23" t="str">
        <f>double!V838</f>
        <v>11013 – BILLARD CLUB METZ</v>
      </c>
      <c r="D964" s="27" t="str">
        <f>IFERROR(VLOOKUP(Tableau5[[#This Row],[Numéro]],TableauLibre[],3,0),"")</f>
        <v>R2</v>
      </c>
      <c r="E964" s="1">
        <f>IFERROR(VLOOKUP(Tableau5[[#This Row],[Numéro]],TableauLibre[],4,0),"")</f>
        <v>1</v>
      </c>
      <c r="F964" s="1">
        <f>IFERROR(VLOOKUP(Tableau5[[#This Row],[Numéro]],TableauLibre[],5,0),"")</f>
        <v>2.33</v>
      </c>
      <c r="G964" s="1">
        <f>IFERROR(VLOOKUP(Tableau5[[#This Row],[Numéro]],TableauLibre[],6,0),"")</f>
        <v>1.86</v>
      </c>
      <c r="H964" s="28">
        <f>IFERROR(VLOOKUP(Tableau5[[#This Row],[Numéro]],TableauLibre[],7,0),"")</f>
        <v>2012</v>
      </c>
      <c r="I964" s="27" t="str">
        <f>IFERROR(VLOOKUP(Tableau5[[#This Row],[Numéro]],TableauBande[],3,0),"")</f>
        <v/>
      </c>
      <c r="J964" s="1" t="str">
        <f>IFERROR(VLOOKUP(Tableau5[[#This Row],[Numéro]],TableauBande[],4,0),"")</f>
        <v/>
      </c>
      <c r="K964" s="1" t="str">
        <f>IFERROR(VLOOKUP(Tableau5[[#This Row],[Numéro]],TableauBande[],5,0),"")</f>
        <v/>
      </c>
      <c r="L964" s="1" t="str">
        <f>IFERROR(VLOOKUP(Tableau5[[#This Row],[Numéro]],TableauBande[],6,0),"")</f>
        <v/>
      </c>
      <c r="M964" s="28" t="str">
        <f>IFERROR(VLOOKUP(Tableau5[[#This Row],[Numéro]],TableauBande[],7,0),"")</f>
        <v/>
      </c>
      <c r="N964" s="1" t="str">
        <f>IFERROR(VLOOKUP(Tableau5[[#This Row],[Numéro]],Tableau3Bandes[],3,0),"")</f>
        <v>R1</v>
      </c>
      <c r="O964" s="1">
        <f>IFERROR(VLOOKUP(Tableau5[[#This Row],[Numéro]],Tableau3Bandes[],4,0),"")</f>
        <v>1</v>
      </c>
      <c r="P964" s="1">
        <f>IFERROR(VLOOKUP(Tableau5[[#This Row],[Numéro]],Tableau3Bandes[],5,0),"")</f>
        <v>0.33900000000000002</v>
      </c>
      <c r="Q964" s="1">
        <f>IFERROR(VLOOKUP(Tableau5[[#This Row],[Numéro]],Tableau3Bandes[],6,0),"")</f>
        <v>0.29099999999999998</v>
      </c>
      <c r="R964" s="1">
        <f>IFERROR(VLOOKUP(Tableau5[[#This Row],[Numéro]],Tableau3Bandes[],7,0),"")</f>
        <v>2009</v>
      </c>
      <c r="S964" s="28" t="str">
        <f>IFERROR(VLOOKUP(Tableau5[[#This Row],[Numéro]],TableauClass2025[],3,0),"")</f>
        <v/>
      </c>
      <c r="T964" s="27" t="str">
        <f>IFERROR(VLOOKUP(Tableau5[[#This Row],[Numéro]],TableauCadre[],3,0),"")</f>
        <v/>
      </c>
      <c r="U964" s="1" t="str">
        <f>IFERROR(VLOOKUP(Tableau5[[#This Row],[Numéro]],TableauCadre[],4,0),"")</f>
        <v/>
      </c>
      <c r="V964" s="1" t="str">
        <f>IFERROR(VLOOKUP(Tableau5[[#This Row],[Numéro]],TableauCadre[],5,0),"")</f>
        <v/>
      </c>
      <c r="W964" s="1" t="str">
        <f>IFERROR(VLOOKUP(Tableau5[[#This Row],[Numéro]],TableauCadre[],6,0),"")</f>
        <v/>
      </c>
      <c r="X964" s="28" t="str">
        <f>IFERROR(VLOOKUP(Tableau5[[#This Row],[Numéro]],TableauCadre[],7,0),"")</f>
        <v/>
      </c>
    </row>
    <row r="965" spans="1:24" x14ac:dyDescent="0.25">
      <c r="A965" s="1" t="str">
        <f>IF(double!T843=0,"",double!T843)</f>
        <v>155689 C</v>
      </c>
      <c r="B965" s="1" t="str">
        <f>IF(Tableau5[[#This Row],[Numéro]]="","",double!U843)</f>
        <v>N GUYEN VAN MINH</v>
      </c>
      <c r="C965" s="23" t="str">
        <f>double!V843</f>
        <v>11062 – CERCLE DE BILLARD FRANCAIS ST AVOLD</v>
      </c>
      <c r="D965" s="27" t="str">
        <f>IFERROR(VLOOKUP(Tableau5[[#This Row],[Numéro]],TableauLibre[],3,0),"")</f>
        <v xml:space="preserve">R2 </v>
      </c>
      <c r="E965" s="1">
        <f>IFERROR(VLOOKUP(Tableau5[[#This Row],[Numéro]],TableauLibre[],4,0),"")</f>
        <v>1</v>
      </c>
      <c r="F965" s="1">
        <f>IFERROR(VLOOKUP(Tableau5[[#This Row],[Numéro]],TableauLibre[],5,0),"")</f>
        <v>3.19</v>
      </c>
      <c r="G965" s="1">
        <f>IFERROR(VLOOKUP(Tableau5[[#This Row],[Numéro]],TableauLibre[],6,0),"")</f>
        <v>2.5499999999999998</v>
      </c>
      <c r="H965" s="28">
        <f>IFERROR(VLOOKUP(Tableau5[[#This Row],[Numéro]],TableauLibre[],7,0),"")</f>
        <v>2023</v>
      </c>
      <c r="I965" s="27" t="str">
        <f>IFERROR(VLOOKUP(Tableau5[[#This Row],[Numéro]],TableauBande[],3,0),"")</f>
        <v/>
      </c>
      <c r="J965" s="1" t="str">
        <f>IFERROR(VLOOKUP(Tableau5[[#This Row],[Numéro]],TableauBande[],4,0),"")</f>
        <v/>
      </c>
      <c r="K965" s="1" t="str">
        <f>IFERROR(VLOOKUP(Tableau5[[#This Row],[Numéro]],TableauBande[],5,0),"")</f>
        <v/>
      </c>
      <c r="L965" s="1" t="str">
        <f>IFERROR(VLOOKUP(Tableau5[[#This Row],[Numéro]],TableauBande[],6,0),"")</f>
        <v/>
      </c>
      <c r="M965" s="28" t="str">
        <f>IFERROR(VLOOKUP(Tableau5[[#This Row],[Numéro]],TableauBande[],7,0),"")</f>
        <v/>
      </c>
      <c r="N965" s="1" t="str">
        <f>IFERROR(VLOOKUP(Tableau5[[#This Row],[Numéro]],Tableau3Bandes[],3,0),"")</f>
        <v/>
      </c>
      <c r="O965" s="1" t="str">
        <f>IFERROR(VLOOKUP(Tableau5[[#This Row],[Numéro]],Tableau3Bandes[],4,0),"")</f>
        <v/>
      </c>
      <c r="P965" s="1" t="str">
        <f>IFERROR(VLOOKUP(Tableau5[[#This Row],[Numéro]],Tableau3Bandes[],5,0),"")</f>
        <v/>
      </c>
      <c r="Q965" s="1" t="str">
        <f>IFERROR(VLOOKUP(Tableau5[[#This Row],[Numéro]],Tableau3Bandes[],6,0),"")</f>
        <v/>
      </c>
      <c r="R965" s="1" t="str">
        <f>IFERROR(VLOOKUP(Tableau5[[#This Row],[Numéro]],Tableau3Bandes[],7,0),"")</f>
        <v/>
      </c>
      <c r="S965" s="28" t="str">
        <f>IFERROR(VLOOKUP(Tableau5[[#This Row],[Numéro]],TableauClass2025[],3,0),"")</f>
        <v/>
      </c>
      <c r="T965" s="27" t="str">
        <f>IFERROR(VLOOKUP(Tableau5[[#This Row],[Numéro]],TableauCadre[],3,0),"")</f>
        <v/>
      </c>
      <c r="U965" s="1" t="str">
        <f>IFERROR(VLOOKUP(Tableau5[[#This Row],[Numéro]],TableauCadre[],4,0),"")</f>
        <v/>
      </c>
      <c r="V965" s="1" t="str">
        <f>IFERROR(VLOOKUP(Tableau5[[#This Row],[Numéro]],TableauCadre[],5,0),"")</f>
        <v/>
      </c>
      <c r="W965" s="1" t="str">
        <f>IFERROR(VLOOKUP(Tableau5[[#This Row],[Numéro]],TableauCadre[],6,0),"")</f>
        <v/>
      </c>
      <c r="X965" s="28" t="str">
        <f>IFERROR(VLOOKUP(Tableau5[[#This Row],[Numéro]],TableauCadre[],7,0),"")</f>
        <v/>
      </c>
    </row>
    <row r="966" spans="1:24" x14ac:dyDescent="0.25">
      <c r="A966" s="1" t="str">
        <f>IF(double!T846=0,"",double!T846)</f>
        <v>152535 Z</v>
      </c>
      <c r="B966" s="1" t="str">
        <f>IF(Tableau5[[#This Row],[Numéro]]="","",double!U846)</f>
        <v>NEU RAYMOND</v>
      </c>
      <c r="C966" s="23" t="str">
        <f>double!V846</f>
        <v>11035 – C.B. SARREGUEMINES</v>
      </c>
      <c r="D966" s="27" t="str">
        <f>IFERROR(VLOOKUP(Tableau5[[#This Row],[Numéro]],TableauLibre[],3,0),"")</f>
        <v xml:space="preserve">R3 </v>
      </c>
      <c r="E966" s="1">
        <f>IFERROR(VLOOKUP(Tableau5[[#This Row],[Numéro]],TableauLibre[],4,0),"")</f>
        <v>1</v>
      </c>
      <c r="F966" s="1">
        <f>IFERROR(VLOOKUP(Tableau5[[#This Row],[Numéro]],TableauLibre[],5,0),"")</f>
        <v>2.11</v>
      </c>
      <c r="G966" s="1">
        <f>IFERROR(VLOOKUP(Tableau5[[#This Row],[Numéro]],TableauLibre[],6,0),"")</f>
        <v>1.69</v>
      </c>
      <c r="H966" s="28">
        <f>IFERROR(VLOOKUP(Tableau5[[#This Row],[Numéro]],TableauLibre[],7,0),"")</f>
        <v>2025</v>
      </c>
      <c r="I966" s="27" t="str">
        <f>IFERROR(VLOOKUP(Tableau5[[#This Row],[Numéro]],TableauBande[],3,0),"")</f>
        <v/>
      </c>
      <c r="J966" s="1" t="str">
        <f>IFERROR(VLOOKUP(Tableau5[[#This Row],[Numéro]],TableauBande[],4,0),"")</f>
        <v/>
      </c>
      <c r="K966" s="1" t="str">
        <f>IFERROR(VLOOKUP(Tableau5[[#This Row],[Numéro]],TableauBande[],5,0),"")</f>
        <v/>
      </c>
      <c r="L966" s="1" t="str">
        <f>IFERROR(VLOOKUP(Tableau5[[#This Row],[Numéro]],TableauBande[],6,0),"")</f>
        <v/>
      </c>
      <c r="M966" s="28" t="str">
        <f>IFERROR(VLOOKUP(Tableau5[[#This Row],[Numéro]],TableauBande[],7,0),"")</f>
        <v/>
      </c>
      <c r="N966" s="1" t="str">
        <f>IFERROR(VLOOKUP(Tableau5[[#This Row],[Numéro]],Tableau3Bandes[],3,0),"")</f>
        <v xml:space="preserve">N3 </v>
      </c>
      <c r="O966" s="1">
        <f>IFERROR(VLOOKUP(Tableau5[[#This Row],[Numéro]],Tableau3Bandes[],4,0),"")</f>
        <v>1</v>
      </c>
      <c r="P966" s="1">
        <f>IFERROR(VLOOKUP(Tableau5[[#This Row],[Numéro]],Tableau3Bandes[],5,0),"")</f>
        <v>0.42299999999999999</v>
      </c>
      <c r="Q966" s="1">
        <f>IFERROR(VLOOKUP(Tableau5[[#This Row],[Numéro]],Tableau3Bandes[],6,0),"")</f>
        <v>0.36399999999999999</v>
      </c>
      <c r="R966" s="1">
        <f>IFERROR(VLOOKUP(Tableau5[[#This Row],[Numéro]],Tableau3Bandes[],7,0),"")</f>
        <v>2025</v>
      </c>
      <c r="S966" s="28">
        <f>IFERROR(VLOOKUP(Tableau5[[#This Row],[Numéro]],TableauClass2025[],3,0),"")</f>
        <v>320</v>
      </c>
      <c r="T966" s="27" t="str">
        <f>IFERROR(VLOOKUP(Tableau5[[#This Row],[Numéro]],TableauCadre[],3,0),"")</f>
        <v/>
      </c>
      <c r="U966" s="1" t="str">
        <f>IFERROR(VLOOKUP(Tableau5[[#This Row],[Numéro]],TableauCadre[],4,0),"")</f>
        <v/>
      </c>
      <c r="V966" s="1" t="str">
        <f>IFERROR(VLOOKUP(Tableau5[[#This Row],[Numéro]],TableauCadre[],5,0),"")</f>
        <v/>
      </c>
      <c r="W966" s="1" t="str">
        <f>IFERROR(VLOOKUP(Tableau5[[#This Row],[Numéro]],TableauCadre[],6,0),"")</f>
        <v/>
      </c>
      <c r="X966" s="28" t="str">
        <f>IFERROR(VLOOKUP(Tableau5[[#This Row],[Numéro]],TableauCadre[],7,0),"")</f>
        <v/>
      </c>
    </row>
    <row r="967" spans="1:24" hidden="1" x14ac:dyDescent="0.25">
      <c r="A967" s="1" t="str">
        <f>IF(double!T964=0,"",double!T964)</f>
        <v>139892 M</v>
      </c>
      <c r="B967" s="1" t="str">
        <f>IF(Tableau5[[#This Row],[Numéro]]="","",double!U964)</f>
        <v>REITER CHARLES</v>
      </c>
      <c r="C967" s="23" t="str">
        <f>double!V964</f>
        <v>01070 – FCM BILLARD</v>
      </c>
      <c r="D967" s="27" t="str">
        <f>IFERROR(VLOOKUP(Tableau5[[#This Row],[Numéro]],TableauLibre[],3,0),"")</f>
        <v xml:space="preserve">R2 </v>
      </c>
      <c r="E967" s="1">
        <f>IFERROR(VLOOKUP(Tableau5[[#This Row],[Numéro]],TableauLibre[],4,0),"")</f>
        <v>1</v>
      </c>
      <c r="F967" s="1">
        <f>IFERROR(VLOOKUP(Tableau5[[#This Row],[Numéro]],TableauLibre[],5,0),"")</f>
        <v>3.66</v>
      </c>
      <c r="G967" s="1">
        <f>IFERROR(VLOOKUP(Tableau5[[#This Row],[Numéro]],TableauLibre[],6,0),"")</f>
        <v>2.93</v>
      </c>
      <c r="H967" s="28">
        <f>IFERROR(VLOOKUP(Tableau5[[#This Row],[Numéro]],TableauLibre[],7,0),"")</f>
        <v>2022</v>
      </c>
      <c r="I967" s="27" t="str">
        <f>IFERROR(VLOOKUP(Tableau5[[#This Row],[Numéro]],TableauBande[],3,0),"")</f>
        <v/>
      </c>
      <c r="J967" s="1" t="str">
        <f>IFERROR(VLOOKUP(Tableau5[[#This Row],[Numéro]],TableauBande[],4,0),"")</f>
        <v/>
      </c>
      <c r="K967" s="1" t="str">
        <f>IFERROR(VLOOKUP(Tableau5[[#This Row],[Numéro]],TableauBande[],5,0),"")</f>
        <v/>
      </c>
      <c r="L967" s="1" t="str">
        <f>IFERROR(VLOOKUP(Tableau5[[#This Row],[Numéro]],TableauBande[],6,0),"")</f>
        <v/>
      </c>
      <c r="M967" s="28" t="str">
        <f>IFERROR(VLOOKUP(Tableau5[[#This Row],[Numéro]],TableauBande[],7,0),"")</f>
        <v/>
      </c>
      <c r="N967" s="1" t="str">
        <f>IFERROR(VLOOKUP(Tableau5[[#This Row],[Numéro]],Tableau3Bandes[],3,0),"")</f>
        <v>N3</v>
      </c>
      <c r="O967" s="1">
        <f>IFERROR(VLOOKUP(Tableau5[[#This Row],[Numéro]],Tableau3Bandes[],4,0),"")</f>
        <v>1</v>
      </c>
      <c r="P967" s="1">
        <f>IFERROR(VLOOKUP(Tableau5[[#This Row],[Numéro]],Tableau3Bandes[],5,0),"")</f>
        <v>0.42199999999999999</v>
      </c>
      <c r="Q967" s="1">
        <f>IFERROR(VLOOKUP(Tableau5[[#This Row],[Numéro]],Tableau3Bandes[],6,0),"")</f>
        <v>0.36299999999999999</v>
      </c>
      <c r="R967" s="1">
        <f>IFERROR(VLOOKUP(Tableau5[[#This Row],[Numéro]],Tableau3Bandes[],7,0),"")</f>
        <v>2016</v>
      </c>
      <c r="S967" s="28" t="str">
        <f>IFERROR(VLOOKUP(Tableau5[[#This Row],[Numéro]],TableauClass2025[],3,0),"")</f>
        <v/>
      </c>
      <c r="T967" s="27" t="str">
        <f>IFERROR(VLOOKUP(Tableau5[[#This Row],[Numéro]],TableauCadre[],3,0),"")</f>
        <v/>
      </c>
      <c r="U967" s="1" t="str">
        <f>IFERROR(VLOOKUP(Tableau5[[#This Row],[Numéro]],TableauCadre[],4,0),"")</f>
        <v/>
      </c>
      <c r="V967" s="1" t="str">
        <f>IFERROR(VLOOKUP(Tableau5[[#This Row],[Numéro]],TableauCadre[],5,0),"")</f>
        <v/>
      </c>
      <c r="W967" s="1" t="str">
        <f>IFERROR(VLOOKUP(Tableau5[[#This Row],[Numéro]],TableauCadre[],6,0),"")</f>
        <v/>
      </c>
      <c r="X967" s="28" t="str">
        <f>IFERROR(VLOOKUP(Tableau5[[#This Row],[Numéro]],TableauCadre[],7,0),"")</f>
        <v/>
      </c>
    </row>
    <row r="968" spans="1:24" hidden="1" x14ac:dyDescent="0.25">
      <c r="A968" s="1" t="str">
        <f>IF(double!T965=0,"",double!T965)</f>
        <v>014034 U</v>
      </c>
      <c r="B968" s="1" t="str">
        <f>IF(Tableau5[[#This Row],[Numéro]]="","",double!U965)</f>
        <v>REMANDE FABRICE</v>
      </c>
      <c r="C968" s="23" t="str">
        <f>double!V965</f>
        <v>01004 – B.C. BISCHHEIM</v>
      </c>
      <c r="D968" s="27" t="str">
        <f>IFERROR(VLOOKUP(Tableau5[[#This Row],[Numéro]],TableauLibre[],3,0),"")</f>
        <v xml:space="preserve">R2 </v>
      </c>
      <c r="E968" s="1">
        <f>IFERROR(VLOOKUP(Tableau5[[#This Row],[Numéro]],TableauLibre[],4,0),"")</f>
        <v>1</v>
      </c>
      <c r="F968" s="1">
        <f>IFERROR(VLOOKUP(Tableau5[[#This Row],[Numéro]],TableauLibre[],5,0),"")</f>
        <v>2.4</v>
      </c>
      <c r="G968" s="1">
        <f>IFERROR(VLOOKUP(Tableau5[[#This Row],[Numéro]],TableauLibre[],6,0),"")</f>
        <v>1.92</v>
      </c>
      <c r="H968" s="28">
        <f>IFERROR(VLOOKUP(Tableau5[[#This Row],[Numéro]],TableauLibre[],7,0),"")</f>
        <v>2025</v>
      </c>
      <c r="I968" s="27" t="str">
        <f>IFERROR(VLOOKUP(Tableau5[[#This Row],[Numéro]],TableauBande[],3,0),"")</f>
        <v>R1</v>
      </c>
      <c r="J968" s="1">
        <f>IFERROR(VLOOKUP(Tableau5[[#This Row],[Numéro]],TableauBande[],4,0),"")</f>
        <v>1</v>
      </c>
      <c r="K968" s="1">
        <f>IFERROR(VLOOKUP(Tableau5[[#This Row],[Numéro]],TableauBande[],5,0),"")</f>
        <v>1.1399999999999999</v>
      </c>
      <c r="L968" s="1">
        <f>IFERROR(VLOOKUP(Tableau5[[#This Row],[Numéro]],TableauBande[],6,0),"")</f>
        <v>1.02</v>
      </c>
      <c r="M968" s="28">
        <f>IFERROR(VLOOKUP(Tableau5[[#This Row],[Numéro]],TableauBande[],7,0),"")</f>
        <v>2025</v>
      </c>
      <c r="N968" s="1" t="str">
        <f>IFERROR(VLOOKUP(Tableau5[[#This Row],[Numéro]],Tableau3Bandes[],3,0),"")</f>
        <v>R1</v>
      </c>
      <c r="O968" s="1">
        <f>IFERROR(VLOOKUP(Tableau5[[#This Row],[Numéro]],Tableau3Bandes[],4,0),"")</f>
        <v>1</v>
      </c>
      <c r="P968" s="1">
        <f>IFERROR(VLOOKUP(Tableau5[[#This Row],[Numéro]],Tableau3Bandes[],5,0),"")</f>
        <v>0.28899999999999998</v>
      </c>
      <c r="Q968" s="1">
        <f>IFERROR(VLOOKUP(Tableau5[[#This Row],[Numéro]],Tableau3Bandes[],6,0),"")</f>
        <v>0.248</v>
      </c>
      <c r="R968" s="1">
        <f>IFERROR(VLOOKUP(Tableau5[[#This Row],[Numéro]],Tableau3Bandes[],7,0),"")</f>
        <v>2025</v>
      </c>
      <c r="S968" s="28">
        <f>IFERROR(VLOOKUP(Tableau5[[#This Row],[Numéro]],TableauClass2025[],3,0),"")</f>
        <v>248</v>
      </c>
      <c r="T968" s="27" t="str">
        <f>IFERROR(VLOOKUP(Tableau5[[#This Row],[Numéro]],TableauCadre[],3,0),"")</f>
        <v>R1</v>
      </c>
      <c r="U968" s="1">
        <f>IFERROR(VLOOKUP(Tableau5[[#This Row],[Numéro]],TableauCadre[],4,0),"")</f>
        <v>1</v>
      </c>
      <c r="V968" s="1">
        <f>IFERROR(VLOOKUP(Tableau5[[#This Row],[Numéro]],TableauCadre[],5,0),"")</f>
        <v>2.31</v>
      </c>
      <c r="W968" s="1">
        <f>IFERROR(VLOOKUP(Tableau5[[#This Row],[Numéro]],TableauCadre[],6,0),"")</f>
        <v>1.84</v>
      </c>
      <c r="X968" s="28">
        <f>IFERROR(VLOOKUP(Tableau5[[#This Row],[Numéro]],TableauCadre[],7,0),"")</f>
        <v>2025</v>
      </c>
    </row>
    <row r="969" spans="1:24" hidden="1" x14ac:dyDescent="0.25">
      <c r="A969" s="1" t="str">
        <f>IF(double!T966=0,"",double!T966)</f>
        <v>184126 M</v>
      </c>
      <c r="B969" s="1" t="str">
        <f>IF(Tableau5[[#This Row],[Numéro]]="","",double!U966)</f>
        <v>REMY DOCKTER STEPHANE</v>
      </c>
      <c r="C969" s="23" t="str">
        <f>double!V966</f>
        <v>01006 – AMICALE DE BILLARD ECKBOLSHEIM</v>
      </c>
      <c r="D969" s="27" t="str">
        <f>IFERROR(VLOOKUP(Tableau5[[#This Row],[Numéro]],TableauLibre[],3,0),"")</f>
        <v xml:space="preserve">R4 </v>
      </c>
      <c r="E969" s="1">
        <f>IFERROR(VLOOKUP(Tableau5[[#This Row],[Numéro]],TableauLibre[],4,0),"")</f>
        <v>1</v>
      </c>
      <c r="F969" s="1">
        <f>IFERROR(VLOOKUP(Tableau5[[#This Row],[Numéro]],TableauLibre[],5,0),"")</f>
        <v>0.66</v>
      </c>
      <c r="G969" s="1">
        <f>IFERROR(VLOOKUP(Tableau5[[#This Row],[Numéro]],TableauLibre[],6,0),"")</f>
        <v>0.53</v>
      </c>
      <c r="H969" s="28">
        <f>IFERROR(VLOOKUP(Tableau5[[#This Row],[Numéro]],TableauLibre[],7,0),"")</f>
        <v>2025</v>
      </c>
      <c r="I969" s="27" t="str">
        <f>IFERROR(VLOOKUP(Tableau5[[#This Row],[Numéro]],TableauBande[],3,0),"")</f>
        <v/>
      </c>
      <c r="J969" s="1" t="str">
        <f>IFERROR(VLOOKUP(Tableau5[[#This Row],[Numéro]],TableauBande[],4,0),"")</f>
        <v/>
      </c>
      <c r="K969" s="1" t="str">
        <f>IFERROR(VLOOKUP(Tableau5[[#This Row],[Numéro]],TableauBande[],5,0),"")</f>
        <v/>
      </c>
      <c r="L969" s="1" t="str">
        <f>IFERROR(VLOOKUP(Tableau5[[#This Row],[Numéro]],TableauBande[],6,0),"")</f>
        <v/>
      </c>
      <c r="M969" s="28" t="str">
        <f>IFERROR(VLOOKUP(Tableau5[[#This Row],[Numéro]],TableauBande[],7,0),"")</f>
        <v/>
      </c>
      <c r="N969" s="1" t="str">
        <f>IFERROR(VLOOKUP(Tableau5[[#This Row],[Numéro]],Tableau3Bandes[],3,0),"")</f>
        <v xml:space="preserve">R2 </v>
      </c>
      <c r="O969" s="1">
        <f>IFERROR(VLOOKUP(Tableau5[[#This Row],[Numéro]],Tableau3Bandes[],4,0),"")</f>
        <v>1</v>
      </c>
      <c r="P969" s="1">
        <f>IFERROR(VLOOKUP(Tableau5[[#This Row],[Numéro]],Tableau3Bandes[],5,0),"")</f>
        <v>0.12</v>
      </c>
      <c r="Q969" s="1">
        <f>IFERROR(VLOOKUP(Tableau5[[#This Row],[Numéro]],Tableau3Bandes[],6,0),"")</f>
        <v>0.104</v>
      </c>
      <c r="R969" s="1">
        <f>IFERROR(VLOOKUP(Tableau5[[#This Row],[Numéro]],Tableau3Bandes[],7,0),"")</f>
        <v>2025</v>
      </c>
      <c r="S969" s="28">
        <f>IFERROR(VLOOKUP(Tableau5[[#This Row],[Numéro]],TableauClass2025[],3,0),"")</f>
        <v>111</v>
      </c>
      <c r="T969" s="27" t="str">
        <f>IFERROR(VLOOKUP(Tableau5[[#This Row],[Numéro]],TableauCadre[],3,0),"")</f>
        <v/>
      </c>
      <c r="U969" s="1" t="str">
        <f>IFERROR(VLOOKUP(Tableau5[[#This Row],[Numéro]],TableauCadre[],4,0),"")</f>
        <v/>
      </c>
      <c r="V969" s="1" t="str">
        <f>IFERROR(VLOOKUP(Tableau5[[#This Row],[Numéro]],TableauCadre[],5,0),"")</f>
        <v/>
      </c>
      <c r="W969" s="1" t="str">
        <f>IFERROR(VLOOKUP(Tableau5[[#This Row],[Numéro]],TableauCadre[],6,0),"")</f>
        <v/>
      </c>
      <c r="X969" s="28" t="str">
        <f>IFERROR(VLOOKUP(Tableau5[[#This Row],[Numéro]],TableauCadre[],7,0),"")</f>
        <v/>
      </c>
    </row>
    <row r="970" spans="1:24" hidden="1" x14ac:dyDescent="0.25">
      <c r="A970" s="1" t="str">
        <f>IF(double!T967=0,"",double!T967)</f>
        <v>140909 P</v>
      </c>
      <c r="B970" s="1" t="str">
        <f>IF(Tableau5[[#This Row],[Numéro]]="","",double!U967)</f>
        <v>REMY FRANCOIS</v>
      </c>
      <c r="C970" s="23" t="str">
        <f>double!V967</f>
        <v>05023 – BILLARD CLUB NOGENTAIS</v>
      </c>
      <c r="D970" s="27" t="str">
        <f>IFERROR(VLOOKUP(Tableau5[[#This Row],[Numéro]],TableauLibre[],3,0),"")</f>
        <v>R2</v>
      </c>
      <c r="E970" s="1">
        <f>IFERROR(VLOOKUP(Tableau5[[#This Row],[Numéro]],TableauLibre[],4,0),"")</f>
        <v>1</v>
      </c>
      <c r="F970" s="1">
        <f>IFERROR(VLOOKUP(Tableau5[[#This Row],[Numéro]],TableauLibre[],5,0),"")</f>
        <v>2.63</v>
      </c>
      <c r="G970" s="1">
        <f>IFERROR(VLOOKUP(Tableau5[[#This Row],[Numéro]],TableauLibre[],6,0),"")</f>
        <v>2.1</v>
      </c>
      <c r="H970" s="28">
        <f>IFERROR(VLOOKUP(Tableau5[[#This Row],[Numéro]],TableauLibre[],7,0),"")</f>
        <v>2016</v>
      </c>
      <c r="I970" s="27" t="str">
        <f>IFERROR(VLOOKUP(Tableau5[[#This Row],[Numéro]],TableauBande[],3,0),"")</f>
        <v>R1</v>
      </c>
      <c r="J970" s="1">
        <f>IFERROR(VLOOKUP(Tableau5[[#This Row],[Numéro]],TableauBande[],4,0),"")</f>
        <v>1</v>
      </c>
      <c r="K970" s="1">
        <f>IFERROR(VLOOKUP(Tableau5[[#This Row],[Numéro]],TableauBande[],5,0),"")</f>
        <v>1.1200000000000001</v>
      </c>
      <c r="L970" s="1">
        <f>IFERROR(VLOOKUP(Tableau5[[#This Row],[Numéro]],TableauBande[],6,0),"")</f>
        <v>0.99</v>
      </c>
      <c r="M970" s="28">
        <f>IFERROR(VLOOKUP(Tableau5[[#This Row],[Numéro]],TableauBande[],7,0),"")</f>
        <v>2015</v>
      </c>
      <c r="N970" s="1" t="str">
        <f>IFERROR(VLOOKUP(Tableau5[[#This Row],[Numéro]],Tableau3Bandes[],3,0),"")</f>
        <v>R1</v>
      </c>
      <c r="O970" s="1">
        <f>IFERROR(VLOOKUP(Tableau5[[#This Row],[Numéro]],Tableau3Bandes[],4,0),"")</f>
        <v>1</v>
      </c>
      <c r="P970" s="1">
        <f>IFERROR(VLOOKUP(Tableau5[[#This Row],[Numéro]],Tableau3Bandes[],5,0),"")</f>
        <v>0.26800000000000002</v>
      </c>
      <c r="Q970" s="1">
        <f>IFERROR(VLOOKUP(Tableau5[[#This Row],[Numéro]],Tableau3Bandes[],6,0),"")</f>
        <v>0.23100000000000001</v>
      </c>
      <c r="R970" s="1">
        <f>IFERROR(VLOOKUP(Tableau5[[#This Row],[Numéro]],Tableau3Bandes[],7,0),"")</f>
        <v>2016</v>
      </c>
      <c r="S970" s="28" t="str">
        <f>IFERROR(VLOOKUP(Tableau5[[#This Row],[Numéro]],TableauClass2025[],3,0),"")</f>
        <v/>
      </c>
      <c r="T970" s="27" t="str">
        <f>IFERROR(VLOOKUP(Tableau5[[#This Row],[Numéro]],TableauCadre[],3,0),"")</f>
        <v>R1</v>
      </c>
      <c r="U970" s="1">
        <f>IFERROR(VLOOKUP(Tableau5[[#This Row],[Numéro]],TableauCadre[],4,0),"")</f>
        <v>1</v>
      </c>
      <c r="V970" s="1">
        <f>IFERROR(VLOOKUP(Tableau5[[#This Row],[Numéro]],TableauCadre[],5,0),"")</f>
        <v>1.28</v>
      </c>
      <c r="W970" s="1">
        <f>IFERROR(VLOOKUP(Tableau5[[#This Row],[Numéro]],TableauCadre[],6,0),"")</f>
        <v>1.02</v>
      </c>
      <c r="X970" s="28">
        <f>IFERROR(VLOOKUP(Tableau5[[#This Row],[Numéro]],TableauCadre[],7,0),"")</f>
        <v>2015</v>
      </c>
    </row>
    <row r="971" spans="1:24" hidden="1" x14ac:dyDescent="0.25">
      <c r="A971" s="1" t="str">
        <f>IF(double!T968=0,"",double!T968)</f>
        <v>141075 Z</v>
      </c>
      <c r="B971" s="1" t="str">
        <f>IF(Tableau5[[#This Row],[Numéro]]="","",double!U968)</f>
        <v>REMY FRANCOIS</v>
      </c>
      <c r="C971" s="23" t="str">
        <f>double!V968</f>
        <v>11053 – BILLARD CLUB LINEEN</v>
      </c>
      <c r="D971" s="27" t="str">
        <f>IFERROR(VLOOKUP(Tableau5[[#This Row],[Numéro]],TableauLibre[],3,0),"")</f>
        <v>R3</v>
      </c>
      <c r="E971" s="1">
        <f>IFERROR(VLOOKUP(Tableau5[[#This Row],[Numéro]],TableauLibre[],4,0),"")</f>
        <v>1</v>
      </c>
      <c r="F971" s="1">
        <f>IFERROR(VLOOKUP(Tableau5[[#This Row],[Numéro]],TableauLibre[],5,0),"")</f>
        <v>1.21</v>
      </c>
      <c r="G971" s="1">
        <f>IFERROR(VLOOKUP(Tableau5[[#This Row],[Numéro]],TableauLibre[],6,0),"")</f>
        <v>0.97</v>
      </c>
      <c r="H971" s="28">
        <f>IFERROR(VLOOKUP(Tableau5[[#This Row],[Numéro]],TableauLibre[],7,0),"")</f>
        <v>2025</v>
      </c>
      <c r="I971" s="27" t="str">
        <f>IFERROR(VLOOKUP(Tableau5[[#This Row],[Numéro]],TableauBande[],3,0),"")</f>
        <v>R2</v>
      </c>
      <c r="J971" s="1">
        <f>IFERROR(VLOOKUP(Tableau5[[#This Row],[Numéro]],TableauBande[],4,0),"")</f>
        <v>1</v>
      </c>
      <c r="K971" s="1">
        <f>IFERROR(VLOOKUP(Tableau5[[#This Row],[Numéro]],TableauBande[],5,0),"")</f>
        <v>0.68</v>
      </c>
      <c r="L971" s="1">
        <f>IFERROR(VLOOKUP(Tableau5[[#This Row],[Numéro]],TableauBande[],6,0),"")</f>
        <v>0.6</v>
      </c>
      <c r="M971" s="28">
        <f>IFERROR(VLOOKUP(Tableau5[[#This Row],[Numéro]],TableauBande[],7,0),"")</f>
        <v>2025</v>
      </c>
      <c r="N971" s="1" t="str">
        <f>IFERROR(VLOOKUP(Tableau5[[#This Row],[Numéro]],Tableau3Bandes[],3,0),"")</f>
        <v xml:space="preserve">R2 </v>
      </c>
      <c r="O971" s="1">
        <f>IFERROR(VLOOKUP(Tableau5[[#This Row],[Numéro]],Tableau3Bandes[],4,0),"")</f>
        <v>1</v>
      </c>
      <c r="P971" s="1">
        <f>IFERROR(VLOOKUP(Tableau5[[#This Row],[Numéro]],Tableau3Bandes[],5,0),"")</f>
        <v>0.184</v>
      </c>
      <c r="Q971" s="1">
        <f>IFERROR(VLOOKUP(Tableau5[[#This Row],[Numéro]],Tableau3Bandes[],6,0),"")</f>
        <v>0.158</v>
      </c>
      <c r="R971" s="1">
        <f>IFERROR(VLOOKUP(Tableau5[[#This Row],[Numéro]],Tableau3Bandes[],7,0),"")</f>
        <v>2025</v>
      </c>
      <c r="S971" s="28">
        <f>IFERROR(VLOOKUP(Tableau5[[#This Row],[Numéro]],TableauClass2025[],3,0),"")</f>
        <v>213</v>
      </c>
      <c r="T971" s="27" t="str">
        <f>IFERROR(VLOOKUP(Tableau5[[#This Row],[Numéro]],TableauCadre[],3,0),"")</f>
        <v/>
      </c>
      <c r="U971" s="1" t="str">
        <f>IFERROR(VLOOKUP(Tableau5[[#This Row],[Numéro]],TableauCadre[],4,0),"")</f>
        <v/>
      </c>
      <c r="V971" s="1" t="str">
        <f>IFERROR(VLOOKUP(Tableau5[[#This Row],[Numéro]],TableauCadre[],5,0),"")</f>
        <v/>
      </c>
      <c r="W971" s="1" t="str">
        <f>IFERROR(VLOOKUP(Tableau5[[#This Row],[Numéro]],TableauCadre[],6,0),"")</f>
        <v/>
      </c>
      <c r="X971" s="28" t="str">
        <f>IFERROR(VLOOKUP(Tableau5[[#This Row],[Numéro]],TableauCadre[],7,0),"")</f>
        <v/>
      </c>
    </row>
    <row r="972" spans="1:24" hidden="1" x14ac:dyDescent="0.25">
      <c r="A972" s="1" t="str">
        <f>IF(double!T969=0,"",double!T969)</f>
        <v>137307 B</v>
      </c>
      <c r="B972" s="1" t="str">
        <f>IF(Tableau5[[#This Row],[Numéro]]="","",double!U969)</f>
        <v>REMY PATRICK</v>
      </c>
      <c r="C972" s="23" t="str">
        <f>double!V969</f>
        <v>01006 – AMICALE DE BILLARD ECKBOLSHEIM</v>
      </c>
      <c r="D972" s="27" t="str">
        <f>IFERROR(VLOOKUP(Tableau5[[#This Row],[Numéro]],TableauLibre[],3,0),"")</f>
        <v>R4</v>
      </c>
      <c r="E972" s="1">
        <f>IFERROR(VLOOKUP(Tableau5[[#This Row],[Numéro]],TableauLibre[],4,0),"")</f>
        <v>1</v>
      </c>
      <c r="F972" s="1">
        <f>IFERROR(VLOOKUP(Tableau5[[#This Row],[Numéro]],TableauLibre[],5,0),"")</f>
        <v>0.77</v>
      </c>
      <c r="G972" s="1">
        <f>IFERROR(VLOOKUP(Tableau5[[#This Row],[Numéro]],TableauLibre[],6,0),"")</f>
        <v>0.61</v>
      </c>
      <c r="H972" s="28">
        <f>IFERROR(VLOOKUP(Tableau5[[#This Row],[Numéro]],TableauLibre[],7,0),"")</f>
        <v>2011</v>
      </c>
      <c r="I972" s="27" t="str">
        <f>IFERROR(VLOOKUP(Tableau5[[#This Row],[Numéro]],TableauBande[],3,0),"")</f>
        <v>R2</v>
      </c>
      <c r="J972" s="1">
        <f>IFERROR(VLOOKUP(Tableau5[[#This Row],[Numéro]],TableauBande[],4,0),"")</f>
        <v>1</v>
      </c>
      <c r="K972" s="1">
        <f>IFERROR(VLOOKUP(Tableau5[[#This Row],[Numéro]],TableauBande[],5,0),"")</f>
        <v>0.51</v>
      </c>
      <c r="L972" s="1">
        <f>IFERROR(VLOOKUP(Tableau5[[#This Row],[Numéro]],TableauBande[],6,0),"")</f>
        <v>0.45</v>
      </c>
      <c r="M972" s="28">
        <f>IFERROR(VLOOKUP(Tableau5[[#This Row],[Numéro]],TableauBande[],7,0),"")</f>
        <v>2011</v>
      </c>
      <c r="N972" s="1" t="str">
        <f>IFERROR(VLOOKUP(Tableau5[[#This Row],[Numéro]],Tableau3Bandes[],3,0),"")</f>
        <v/>
      </c>
      <c r="O972" s="1" t="str">
        <f>IFERROR(VLOOKUP(Tableau5[[#This Row],[Numéro]],Tableau3Bandes[],4,0),"")</f>
        <v/>
      </c>
      <c r="P972" s="1" t="str">
        <f>IFERROR(VLOOKUP(Tableau5[[#This Row],[Numéro]],Tableau3Bandes[],5,0),"")</f>
        <v/>
      </c>
      <c r="Q972" s="1" t="str">
        <f>IFERROR(VLOOKUP(Tableau5[[#This Row],[Numéro]],Tableau3Bandes[],6,0),"")</f>
        <v/>
      </c>
      <c r="R972" s="1" t="str">
        <f>IFERROR(VLOOKUP(Tableau5[[#This Row],[Numéro]],Tableau3Bandes[],7,0),"")</f>
        <v/>
      </c>
      <c r="S972" s="28" t="str">
        <f>IFERROR(VLOOKUP(Tableau5[[#This Row],[Numéro]],TableauClass2025[],3,0),"")</f>
        <v/>
      </c>
      <c r="T972" s="27" t="str">
        <f>IFERROR(VLOOKUP(Tableau5[[#This Row],[Numéro]],TableauCadre[],3,0),"")</f>
        <v/>
      </c>
      <c r="U972" s="1" t="str">
        <f>IFERROR(VLOOKUP(Tableau5[[#This Row],[Numéro]],TableauCadre[],4,0),"")</f>
        <v/>
      </c>
      <c r="V972" s="1" t="str">
        <f>IFERROR(VLOOKUP(Tableau5[[#This Row],[Numéro]],TableauCadre[],5,0),"")</f>
        <v/>
      </c>
      <c r="W972" s="1" t="str">
        <f>IFERROR(VLOOKUP(Tableau5[[#This Row],[Numéro]],TableauCadre[],6,0),"")</f>
        <v/>
      </c>
      <c r="X972" s="28" t="str">
        <f>IFERROR(VLOOKUP(Tableau5[[#This Row],[Numéro]],TableauCadre[],7,0),"")</f>
        <v/>
      </c>
    </row>
    <row r="973" spans="1:24" hidden="1" x14ac:dyDescent="0.25">
      <c r="A973" s="1" t="str">
        <f>IF(double!T970=0,"",double!T970)</f>
        <v>113155 D</v>
      </c>
      <c r="B973" s="1" t="str">
        <f>IF(Tableau5[[#This Row],[Numéro]]="","",double!U970)</f>
        <v>RENARD GABRIEL</v>
      </c>
      <c r="C973" s="23" t="str">
        <f>double!V970</f>
        <v>05045 – BILLARD CLUB AGEEN</v>
      </c>
      <c r="D973" s="27" t="str">
        <f>IFERROR(VLOOKUP(Tableau5[[#This Row],[Numéro]],TableauLibre[],3,0),"")</f>
        <v xml:space="preserve">R3 </v>
      </c>
      <c r="E973" s="1">
        <f>IFERROR(VLOOKUP(Tableau5[[#This Row],[Numéro]],TableauLibre[],4,0),"")</f>
        <v>1</v>
      </c>
      <c r="F973" s="1">
        <f>IFERROR(VLOOKUP(Tableau5[[#This Row],[Numéro]],TableauLibre[],5,0),"")</f>
        <v>2.08</v>
      </c>
      <c r="G973" s="1">
        <f>IFERROR(VLOOKUP(Tableau5[[#This Row],[Numéro]],TableauLibre[],6,0),"")</f>
        <v>1.66</v>
      </c>
      <c r="H973" s="28">
        <f>IFERROR(VLOOKUP(Tableau5[[#This Row],[Numéro]],TableauLibre[],7,0),"")</f>
        <v>2025</v>
      </c>
      <c r="I973" s="27" t="str">
        <f>IFERROR(VLOOKUP(Tableau5[[#This Row],[Numéro]],TableauBande[],3,0),"")</f>
        <v>R2</v>
      </c>
      <c r="J973" s="1">
        <f>IFERROR(VLOOKUP(Tableau5[[#This Row],[Numéro]],TableauBande[],4,0),"")</f>
        <v>1</v>
      </c>
      <c r="K973" s="1">
        <f>IFERROR(VLOOKUP(Tableau5[[#This Row],[Numéro]],TableauBande[],5,0),"")</f>
        <v>0.93</v>
      </c>
      <c r="L973" s="1">
        <f>IFERROR(VLOOKUP(Tableau5[[#This Row],[Numéro]],TableauBande[],6,0),"")</f>
        <v>0.83</v>
      </c>
      <c r="M973" s="28">
        <f>IFERROR(VLOOKUP(Tableau5[[#This Row],[Numéro]],TableauBande[],7,0),"")</f>
        <v>2024</v>
      </c>
      <c r="N973" s="1" t="str">
        <f>IFERROR(VLOOKUP(Tableau5[[#This Row],[Numéro]],Tableau3Bandes[],3,0),"")</f>
        <v>R1</v>
      </c>
      <c r="O973" s="1">
        <f>IFERROR(VLOOKUP(Tableau5[[#This Row],[Numéro]],Tableau3Bandes[],4,0),"")</f>
        <v>1</v>
      </c>
      <c r="P973" s="1">
        <f>IFERROR(VLOOKUP(Tableau5[[#This Row],[Numéro]],Tableau3Bandes[],5,0),"")</f>
        <v>0.32500000000000001</v>
      </c>
      <c r="Q973" s="1">
        <f>IFERROR(VLOOKUP(Tableau5[[#This Row],[Numéro]],Tableau3Bandes[],6,0),"")</f>
        <v>0.28000000000000003</v>
      </c>
      <c r="R973" s="1">
        <f>IFERROR(VLOOKUP(Tableau5[[#This Row],[Numéro]],Tableau3Bandes[],7,0),"")</f>
        <v>2025</v>
      </c>
      <c r="S973" s="28">
        <f>IFERROR(VLOOKUP(Tableau5[[#This Row],[Numéro]],TableauClass2025[],3,0),"")</f>
        <v>229</v>
      </c>
      <c r="T973" s="27" t="str">
        <f>IFERROR(VLOOKUP(Tableau5[[#This Row],[Numéro]],TableauCadre[],3,0),"")</f>
        <v/>
      </c>
      <c r="U973" s="1" t="str">
        <f>IFERROR(VLOOKUP(Tableau5[[#This Row],[Numéro]],TableauCadre[],4,0),"")</f>
        <v/>
      </c>
      <c r="V973" s="1" t="str">
        <f>IFERROR(VLOOKUP(Tableau5[[#This Row],[Numéro]],TableauCadre[],5,0),"")</f>
        <v/>
      </c>
      <c r="W973" s="1" t="str">
        <f>IFERROR(VLOOKUP(Tableau5[[#This Row],[Numéro]],TableauCadre[],6,0),"")</f>
        <v/>
      </c>
      <c r="X973" s="28" t="str">
        <f>IFERROR(VLOOKUP(Tableau5[[#This Row],[Numéro]],TableauCadre[],7,0),"")</f>
        <v/>
      </c>
    </row>
    <row r="974" spans="1:24" hidden="1" x14ac:dyDescent="0.25">
      <c r="A974" s="1" t="str">
        <f>IF(double!T971=0,"",double!T971)</f>
        <v>014800 G</v>
      </c>
      <c r="B974" s="1" t="str">
        <f>IF(Tableau5[[#This Row],[Numéro]]="","",double!U971)</f>
        <v>RENAUD JEAN CHARLES</v>
      </c>
      <c r="C974" s="23" t="str">
        <f>double!V971</f>
        <v>11011 – BILLARD CLUB LONGWY</v>
      </c>
      <c r="D974" s="27" t="str">
        <f>IFERROR(VLOOKUP(Tableau5[[#This Row],[Numéro]],TableauLibre[],3,0),"")</f>
        <v>R3</v>
      </c>
      <c r="E974" s="1">
        <f>IFERROR(VLOOKUP(Tableau5[[#This Row],[Numéro]],TableauLibre[],4,0),"")</f>
        <v>1</v>
      </c>
      <c r="F974" s="1">
        <f>IFERROR(VLOOKUP(Tableau5[[#This Row],[Numéro]],TableauLibre[],5,0),"")</f>
        <v>1.63</v>
      </c>
      <c r="G974" s="1">
        <f>IFERROR(VLOOKUP(Tableau5[[#This Row],[Numéro]],TableauLibre[],6,0),"")</f>
        <v>1.3</v>
      </c>
      <c r="H974" s="28">
        <f>IFERROR(VLOOKUP(Tableau5[[#This Row],[Numéro]],TableauLibre[],7,0),"")</f>
        <v>2010</v>
      </c>
      <c r="I974" s="27" t="str">
        <f>IFERROR(VLOOKUP(Tableau5[[#This Row],[Numéro]],TableauBande[],3,0),"")</f>
        <v/>
      </c>
      <c r="J974" s="1" t="str">
        <f>IFERROR(VLOOKUP(Tableau5[[#This Row],[Numéro]],TableauBande[],4,0),"")</f>
        <v/>
      </c>
      <c r="K974" s="1" t="str">
        <f>IFERROR(VLOOKUP(Tableau5[[#This Row],[Numéro]],TableauBande[],5,0),"")</f>
        <v/>
      </c>
      <c r="L974" s="1" t="str">
        <f>IFERROR(VLOOKUP(Tableau5[[#This Row],[Numéro]],TableauBande[],6,0),"")</f>
        <v/>
      </c>
      <c r="M974" s="28" t="str">
        <f>IFERROR(VLOOKUP(Tableau5[[#This Row],[Numéro]],TableauBande[],7,0),"")</f>
        <v/>
      </c>
      <c r="N974" s="1" t="str">
        <f>IFERROR(VLOOKUP(Tableau5[[#This Row],[Numéro]],Tableau3Bandes[],3,0),"")</f>
        <v>R2</v>
      </c>
      <c r="O974" s="1">
        <f>IFERROR(VLOOKUP(Tableau5[[#This Row],[Numéro]],Tableau3Bandes[],4,0),"")</f>
        <v>1</v>
      </c>
      <c r="P974" s="1">
        <f>IFERROR(VLOOKUP(Tableau5[[#This Row],[Numéro]],Tableau3Bandes[],5,0),"")</f>
        <v>0.23400000000000001</v>
      </c>
      <c r="Q974" s="1">
        <f>IFERROR(VLOOKUP(Tableau5[[#This Row],[Numéro]],Tableau3Bandes[],6,0),"")</f>
        <v>0.20200000000000001</v>
      </c>
      <c r="R974" s="1">
        <f>IFERROR(VLOOKUP(Tableau5[[#This Row],[Numéro]],Tableau3Bandes[],7,0),"")</f>
        <v>2010</v>
      </c>
      <c r="S974" s="28" t="str">
        <f>IFERROR(VLOOKUP(Tableau5[[#This Row],[Numéro]],TableauClass2025[],3,0),"")</f>
        <v/>
      </c>
      <c r="T974" s="27" t="str">
        <f>IFERROR(VLOOKUP(Tableau5[[#This Row],[Numéro]],TableauCadre[],3,0),"")</f>
        <v/>
      </c>
      <c r="U974" s="1" t="str">
        <f>IFERROR(VLOOKUP(Tableau5[[#This Row],[Numéro]],TableauCadre[],4,0),"")</f>
        <v/>
      </c>
      <c r="V974" s="1" t="str">
        <f>IFERROR(VLOOKUP(Tableau5[[#This Row],[Numéro]],TableauCadre[],5,0),"")</f>
        <v/>
      </c>
      <c r="W974" s="1" t="str">
        <f>IFERROR(VLOOKUP(Tableau5[[#This Row],[Numéro]],TableauCadre[],6,0),"")</f>
        <v/>
      </c>
      <c r="X974" s="28" t="str">
        <f>IFERROR(VLOOKUP(Tableau5[[#This Row],[Numéro]],TableauCadre[],7,0),"")</f>
        <v/>
      </c>
    </row>
    <row r="975" spans="1:24" hidden="1" x14ac:dyDescent="0.25">
      <c r="A975" s="1" t="str">
        <f>IF(double!T972=0,"",double!T972)</f>
        <v>181930 A</v>
      </c>
      <c r="B975" s="1" t="str">
        <f>IF(Tableau5[[#This Row],[Numéro]]="","",double!U972)</f>
        <v>RENAUX ANDRE</v>
      </c>
      <c r="C975" s="23" t="str">
        <f>double!V972</f>
        <v>11022 – ACADEMIE DE BILLARD SAINT-MAX / NANCY</v>
      </c>
      <c r="D975" s="27" t="str">
        <f>IFERROR(VLOOKUP(Tableau5[[#This Row],[Numéro]],TableauLibre[],3,0),"")</f>
        <v>R3</v>
      </c>
      <c r="E975" s="1">
        <f>IFERROR(VLOOKUP(Tableau5[[#This Row],[Numéro]],TableauLibre[],4,0),"")</f>
        <v>1</v>
      </c>
      <c r="F975" s="1">
        <f>IFERROR(VLOOKUP(Tableau5[[#This Row],[Numéro]],TableauLibre[],5,0),"")</f>
        <v>1.98</v>
      </c>
      <c r="G975" s="1">
        <f>IFERROR(VLOOKUP(Tableau5[[#This Row],[Numéro]],TableauLibre[],6,0),"")</f>
        <v>1.59</v>
      </c>
      <c r="H975" s="28">
        <f>IFERROR(VLOOKUP(Tableau5[[#This Row],[Numéro]],TableauLibre[],7,0),"")</f>
        <v>2025</v>
      </c>
      <c r="I975" s="27" t="str">
        <f>IFERROR(VLOOKUP(Tableau5[[#This Row],[Numéro]],TableauBande[],3,0),"")</f>
        <v xml:space="preserve">R2 </v>
      </c>
      <c r="J975" s="1">
        <f>IFERROR(VLOOKUP(Tableau5[[#This Row],[Numéro]],TableauBande[],4,0),"")</f>
        <v>1</v>
      </c>
      <c r="K975" s="1">
        <f>IFERROR(VLOOKUP(Tableau5[[#This Row],[Numéro]],TableauBande[],5,0),"")</f>
        <v>1.07</v>
      </c>
      <c r="L975" s="1">
        <f>IFERROR(VLOOKUP(Tableau5[[#This Row],[Numéro]],TableauBande[],6,0),"")</f>
        <v>0.96</v>
      </c>
      <c r="M975" s="28">
        <f>IFERROR(VLOOKUP(Tableau5[[#This Row],[Numéro]],TableauBande[],7,0),"")</f>
        <v>2025</v>
      </c>
      <c r="N975" s="1" t="str">
        <f>IFERROR(VLOOKUP(Tableau5[[#This Row],[Numéro]],Tableau3Bandes[],3,0),"")</f>
        <v>R1</v>
      </c>
      <c r="O975" s="1">
        <f>IFERROR(VLOOKUP(Tableau5[[#This Row],[Numéro]],Tableau3Bandes[],4,0),"")</f>
        <v>1</v>
      </c>
      <c r="P975" s="1">
        <f>IFERROR(VLOOKUP(Tableau5[[#This Row],[Numéro]],Tableau3Bandes[],5,0),"")</f>
        <v>0.29399999999999998</v>
      </c>
      <c r="Q975" s="1">
        <f>IFERROR(VLOOKUP(Tableau5[[#This Row],[Numéro]],Tableau3Bandes[],6,0),"")</f>
        <v>0.253</v>
      </c>
      <c r="R975" s="1">
        <f>IFERROR(VLOOKUP(Tableau5[[#This Row],[Numéro]],Tableau3Bandes[],7,0),"")</f>
        <v>2025</v>
      </c>
      <c r="S975" s="28">
        <f>IFERROR(VLOOKUP(Tableau5[[#This Row],[Numéro]],TableauClass2025[],3,0),"")</f>
        <v>239</v>
      </c>
      <c r="T975" s="27" t="str">
        <f>IFERROR(VLOOKUP(Tableau5[[#This Row],[Numéro]],TableauCadre[],3,0),"")</f>
        <v/>
      </c>
      <c r="U975" s="1" t="str">
        <f>IFERROR(VLOOKUP(Tableau5[[#This Row],[Numéro]],TableauCadre[],4,0),"")</f>
        <v/>
      </c>
      <c r="V975" s="1" t="str">
        <f>IFERROR(VLOOKUP(Tableau5[[#This Row],[Numéro]],TableauCadre[],5,0),"")</f>
        <v/>
      </c>
      <c r="W975" s="1" t="str">
        <f>IFERROR(VLOOKUP(Tableau5[[#This Row],[Numéro]],TableauCadre[],6,0),"")</f>
        <v/>
      </c>
      <c r="X975" s="28" t="str">
        <f>IFERROR(VLOOKUP(Tableau5[[#This Row],[Numéro]],TableauCadre[],7,0),"")</f>
        <v/>
      </c>
    </row>
    <row r="976" spans="1:24" hidden="1" x14ac:dyDescent="0.25">
      <c r="A976" s="1" t="str">
        <f>IF(double!T973=0,"",double!T973)</f>
        <v>132214 E</v>
      </c>
      <c r="B976" s="1" t="str">
        <f>IF(Tableau5[[#This Row],[Numéro]]="","",double!U973)</f>
        <v>RENE DENIS</v>
      </c>
      <c r="C976" s="23" t="str">
        <f>double!V973</f>
        <v>11050 – BILLARD CLUB SAINT MIHIEL</v>
      </c>
      <c r="D976" s="27" t="str">
        <f>IFERROR(VLOOKUP(Tableau5[[#This Row],[Numéro]],TableauLibre[],3,0),"")</f>
        <v>R3</v>
      </c>
      <c r="E976" s="1">
        <f>IFERROR(VLOOKUP(Tableau5[[#This Row],[Numéro]],TableauLibre[],4,0),"")</f>
        <v>1</v>
      </c>
      <c r="F976" s="1">
        <f>IFERROR(VLOOKUP(Tableau5[[#This Row],[Numéro]],TableauLibre[],5,0),"")</f>
        <v>1.56</v>
      </c>
      <c r="G976" s="1">
        <f>IFERROR(VLOOKUP(Tableau5[[#This Row],[Numéro]],TableauLibre[],6,0),"")</f>
        <v>1.25</v>
      </c>
      <c r="H976" s="28">
        <f>IFERROR(VLOOKUP(Tableau5[[#This Row],[Numéro]],TableauLibre[],7,0),"")</f>
        <v>2024</v>
      </c>
      <c r="I976" s="27" t="str">
        <f>IFERROR(VLOOKUP(Tableau5[[#This Row],[Numéro]],TableauBande[],3,0),"")</f>
        <v>R2</v>
      </c>
      <c r="J976" s="1">
        <f>IFERROR(VLOOKUP(Tableau5[[#This Row],[Numéro]],TableauBande[],4,0),"")</f>
        <v>1</v>
      </c>
      <c r="K976" s="1">
        <f>IFERROR(VLOOKUP(Tableau5[[#This Row],[Numéro]],TableauBande[],5,0),"")</f>
        <v>0.85</v>
      </c>
      <c r="L976" s="1">
        <f>IFERROR(VLOOKUP(Tableau5[[#This Row],[Numéro]],TableauBande[],6,0),"")</f>
        <v>0.75</v>
      </c>
      <c r="M976" s="28">
        <f>IFERROR(VLOOKUP(Tableau5[[#This Row],[Numéro]],TableauBande[],7,0),"")</f>
        <v>2024</v>
      </c>
      <c r="N976" s="1" t="str">
        <f>IFERROR(VLOOKUP(Tableau5[[#This Row],[Numéro]],Tableau3Bandes[],3,0),"")</f>
        <v>R2</v>
      </c>
      <c r="O976" s="1">
        <f>IFERROR(VLOOKUP(Tableau5[[#This Row],[Numéro]],Tableau3Bandes[],4,0),"")</f>
        <v>1</v>
      </c>
      <c r="P976" s="1">
        <f>IFERROR(VLOOKUP(Tableau5[[#This Row],[Numéro]],Tableau3Bandes[],5,0),"")</f>
        <v>0.222</v>
      </c>
      <c r="Q976" s="1">
        <f>IFERROR(VLOOKUP(Tableau5[[#This Row],[Numéro]],Tableau3Bandes[],6,0),"")</f>
        <v>0.191</v>
      </c>
      <c r="R976" s="1">
        <f>IFERROR(VLOOKUP(Tableau5[[#This Row],[Numéro]],Tableau3Bandes[],7,0),"")</f>
        <v>2020</v>
      </c>
      <c r="S976" s="28" t="str">
        <f>IFERROR(VLOOKUP(Tableau5[[#This Row],[Numéro]],TableauClass2025[],3,0),"")</f>
        <v/>
      </c>
      <c r="T976" s="27" t="str">
        <f>IFERROR(VLOOKUP(Tableau5[[#This Row],[Numéro]],TableauCadre[],3,0),"")</f>
        <v/>
      </c>
      <c r="U976" s="1" t="str">
        <f>IFERROR(VLOOKUP(Tableau5[[#This Row],[Numéro]],TableauCadre[],4,0),"")</f>
        <v/>
      </c>
      <c r="V976" s="1" t="str">
        <f>IFERROR(VLOOKUP(Tableau5[[#This Row],[Numéro]],TableauCadre[],5,0),"")</f>
        <v/>
      </c>
      <c r="W976" s="1" t="str">
        <f>IFERROR(VLOOKUP(Tableau5[[#This Row],[Numéro]],TableauCadre[],6,0),"")</f>
        <v/>
      </c>
      <c r="X976" s="28" t="str">
        <f>IFERROR(VLOOKUP(Tableau5[[#This Row],[Numéro]],TableauCadre[],7,0),"")</f>
        <v/>
      </c>
    </row>
    <row r="977" spans="1:24" hidden="1" x14ac:dyDescent="0.25">
      <c r="A977" s="1" t="str">
        <f>IF(double!T974=0,"",double!T974)</f>
        <v>188056 J</v>
      </c>
      <c r="B977" s="1" t="str">
        <f>IF(Tableau5[[#This Row],[Numéro]]="","",double!U974)</f>
        <v>RIBO JULIEN</v>
      </c>
      <c r="C977" s="23" t="str">
        <f>double!V974</f>
        <v>01016 – B.C. HAGUENAU</v>
      </c>
      <c r="D977" s="27" t="str">
        <f>IFERROR(VLOOKUP(Tableau5[[#This Row],[Numéro]],TableauLibre[],3,0),"")</f>
        <v xml:space="preserve">R2 </v>
      </c>
      <c r="E977" s="1">
        <f>IFERROR(VLOOKUP(Tableau5[[#This Row],[Numéro]],TableauLibre[],4,0),"")</f>
        <v>1</v>
      </c>
      <c r="F977" s="1">
        <f>IFERROR(VLOOKUP(Tableau5[[#This Row],[Numéro]],TableauLibre[],5,0),"")</f>
        <v>2.3199999999999998</v>
      </c>
      <c r="G977" s="1">
        <f>IFERROR(VLOOKUP(Tableau5[[#This Row],[Numéro]],TableauLibre[],6,0),"")</f>
        <v>1.86</v>
      </c>
      <c r="H977" s="28">
        <f>IFERROR(VLOOKUP(Tableau5[[#This Row],[Numéro]],TableauLibre[],7,0),"")</f>
        <v>2025</v>
      </c>
      <c r="I977" s="27" t="str">
        <f>IFERROR(VLOOKUP(Tableau5[[#This Row],[Numéro]],TableauBande[],3,0),"")</f>
        <v/>
      </c>
      <c r="J977" s="1" t="str">
        <f>IFERROR(VLOOKUP(Tableau5[[#This Row],[Numéro]],TableauBande[],4,0),"")</f>
        <v/>
      </c>
      <c r="K977" s="1" t="str">
        <f>IFERROR(VLOOKUP(Tableau5[[#This Row],[Numéro]],TableauBande[],5,0),"")</f>
        <v/>
      </c>
      <c r="L977" s="1" t="str">
        <f>IFERROR(VLOOKUP(Tableau5[[#This Row],[Numéro]],TableauBande[],6,0),"")</f>
        <v/>
      </c>
      <c r="M977" s="28" t="str">
        <f>IFERROR(VLOOKUP(Tableau5[[#This Row],[Numéro]],TableauBande[],7,0),"")</f>
        <v/>
      </c>
      <c r="N977" s="1" t="str">
        <f>IFERROR(VLOOKUP(Tableau5[[#This Row],[Numéro]],Tableau3Bandes[],3,0),"")</f>
        <v/>
      </c>
      <c r="O977" s="1" t="str">
        <f>IFERROR(VLOOKUP(Tableau5[[#This Row],[Numéro]],Tableau3Bandes[],4,0),"")</f>
        <v/>
      </c>
      <c r="P977" s="1" t="str">
        <f>IFERROR(VLOOKUP(Tableau5[[#This Row],[Numéro]],Tableau3Bandes[],5,0),"")</f>
        <v/>
      </c>
      <c r="Q977" s="1" t="str">
        <f>IFERROR(VLOOKUP(Tableau5[[#This Row],[Numéro]],Tableau3Bandes[],6,0),"")</f>
        <v/>
      </c>
      <c r="R977" s="1" t="str">
        <f>IFERROR(VLOOKUP(Tableau5[[#This Row],[Numéro]],Tableau3Bandes[],7,0),"")</f>
        <v/>
      </c>
      <c r="S977" s="28" t="str">
        <f>IFERROR(VLOOKUP(Tableau5[[#This Row],[Numéro]],TableauClass2025[],3,0),"")</f>
        <v/>
      </c>
      <c r="T977" s="27" t="str">
        <f>IFERROR(VLOOKUP(Tableau5[[#This Row],[Numéro]],TableauCadre[],3,0),"")</f>
        <v/>
      </c>
      <c r="U977" s="1" t="str">
        <f>IFERROR(VLOOKUP(Tableau5[[#This Row],[Numéro]],TableauCadre[],4,0),"")</f>
        <v/>
      </c>
      <c r="V977" s="1" t="str">
        <f>IFERROR(VLOOKUP(Tableau5[[#This Row],[Numéro]],TableauCadre[],5,0),"")</f>
        <v/>
      </c>
      <c r="W977" s="1" t="str">
        <f>IFERROR(VLOOKUP(Tableau5[[#This Row],[Numéro]],TableauCadre[],6,0),"")</f>
        <v/>
      </c>
      <c r="X977" s="28" t="str">
        <f>IFERROR(VLOOKUP(Tableau5[[#This Row],[Numéro]],TableauCadre[],7,0),"")</f>
        <v/>
      </c>
    </row>
    <row r="978" spans="1:24" hidden="1" x14ac:dyDescent="0.25">
      <c r="A978" s="1" t="str">
        <f>IF(double!T975=0,"",double!T975)</f>
        <v>015501 F</v>
      </c>
      <c r="B978" s="1" t="str">
        <f>IF(Tableau5[[#This Row],[Numéro]]="","",double!U975)</f>
        <v>RICHARD CHRISTIAN</v>
      </c>
      <c r="C978" s="23" t="str">
        <f>double!V975</f>
        <v>11023 – BILLARD CLUB NEUVES MAISONS</v>
      </c>
      <c r="D978" s="27" t="str">
        <f>IFERROR(VLOOKUP(Tableau5[[#This Row],[Numéro]],TableauLibre[],3,0),"")</f>
        <v>R2</v>
      </c>
      <c r="E978" s="1">
        <f>IFERROR(VLOOKUP(Tableau5[[#This Row],[Numéro]],TableauLibre[],4,0),"")</f>
        <v>1</v>
      </c>
      <c r="F978" s="1">
        <f>IFERROR(VLOOKUP(Tableau5[[#This Row],[Numéro]],TableauLibre[],5,0),"")</f>
        <v>2.4700000000000002</v>
      </c>
      <c r="G978" s="1">
        <f>IFERROR(VLOOKUP(Tableau5[[#This Row],[Numéro]],TableauLibre[],6,0),"")</f>
        <v>1.98</v>
      </c>
      <c r="H978" s="28">
        <f>IFERROR(VLOOKUP(Tableau5[[#This Row],[Numéro]],TableauLibre[],7,0),"")</f>
        <v>2010</v>
      </c>
      <c r="I978" s="27" t="str">
        <f>IFERROR(VLOOKUP(Tableau5[[#This Row],[Numéro]],TableauBande[],3,0),"")</f>
        <v/>
      </c>
      <c r="J978" s="1" t="str">
        <f>IFERROR(VLOOKUP(Tableau5[[#This Row],[Numéro]],TableauBande[],4,0),"")</f>
        <v/>
      </c>
      <c r="K978" s="1" t="str">
        <f>IFERROR(VLOOKUP(Tableau5[[#This Row],[Numéro]],TableauBande[],5,0),"")</f>
        <v/>
      </c>
      <c r="L978" s="1" t="str">
        <f>IFERROR(VLOOKUP(Tableau5[[#This Row],[Numéro]],TableauBande[],6,0),"")</f>
        <v/>
      </c>
      <c r="M978" s="28" t="str">
        <f>IFERROR(VLOOKUP(Tableau5[[#This Row],[Numéro]],TableauBande[],7,0),"")</f>
        <v/>
      </c>
      <c r="N978" s="1" t="str">
        <f>IFERROR(VLOOKUP(Tableau5[[#This Row],[Numéro]],Tableau3Bandes[],3,0),"")</f>
        <v>R1</v>
      </c>
      <c r="O978" s="1">
        <f>IFERROR(VLOOKUP(Tableau5[[#This Row],[Numéro]],Tableau3Bandes[],4,0),"")</f>
        <v>1</v>
      </c>
      <c r="P978" s="1">
        <f>IFERROR(VLOOKUP(Tableau5[[#This Row],[Numéro]],Tableau3Bandes[],5,0),"")</f>
        <v>0.28599999999999998</v>
      </c>
      <c r="Q978" s="1">
        <f>IFERROR(VLOOKUP(Tableau5[[#This Row],[Numéro]],Tableau3Bandes[],6,0),"")</f>
        <v>0.246</v>
      </c>
      <c r="R978" s="1">
        <f>IFERROR(VLOOKUP(Tableau5[[#This Row],[Numéro]],Tableau3Bandes[],7,0),"")</f>
        <v>2012</v>
      </c>
      <c r="S978" s="28" t="str">
        <f>IFERROR(VLOOKUP(Tableau5[[#This Row],[Numéro]],TableauClass2025[],3,0),"")</f>
        <v/>
      </c>
      <c r="T978" s="27" t="str">
        <f>IFERROR(VLOOKUP(Tableau5[[#This Row],[Numéro]],TableauCadre[],3,0),"")</f>
        <v/>
      </c>
      <c r="U978" s="1" t="str">
        <f>IFERROR(VLOOKUP(Tableau5[[#This Row],[Numéro]],TableauCadre[],4,0),"")</f>
        <v/>
      </c>
      <c r="V978" s="1" t="str">
        <f>IFERROR(VLOOKUP(Tableau5[[#This Row],[Numéro]],TableauCadre[],5,0),"")</f>
        <v/>
      </c>
      <c r="W978" s="1" t="str">
        <f>IFERROR(VLOOKUP(Tableau5[[#This Row],[Numéro]],TableauCadre[],6,0),"")</f>
        <v/>
      </c>
      <c r="X978" s="28" t="str">
        <f>IFERROR(VLOOKUP(Tableau5[[#This Row],[Numéro]],TableauCadre[],7,0),"")</f>
        <v/>
      </c>
    </row>
    <row r="979" spans="1:24" hidden="1" x14ac:dyDescent="0.25">
      <c r="A979" s="1" t="str">
        <f>IF(double!T976=0,"",double!T976)</f>
        <v>102906 Y</v>
      </c>
      <c r="B979" s="1" t="str">
        <f>IF(Tableau5[[#This Row],[Numéro]]="","",double!U976)</f>
        <v>RICHARD FRANCIS</v>
      </c>
      <c r="C979" s="23" t="str">
        <f>double!V976</f>
        <v>11022 – ACADEMIE DE BILLARD SAINT-MAX / NANCY</v>
      </c>
      <c r="D979" s="27" t="str">
        <f>IFERROR(VLOOKUP(Tableau5[[#This Row],[Numéro]],TableauLibre[],3,0),"")</f>
        <v>R3</v>
      </c>
      <c r="E979" s="1">
        <f>IFERROR(VLOOKUP(Tableau5[[#This Row],[Numéro]],TableauLibre[],4,0),"")</f>
        <v>1</v>
      </c>
      <c r="F979" s="1">
        <f>IFERROR(VLOOKUP(Tableau5[[#This Row],[Numéro]],TableauLibre[],5,0),"")</f>
        <v>2.1</v>
      </c>
      <c r="G979" s="1">
        <f>IFERROR(VLOOKUP(Tableau5[[#This Row],[Numéro]],TableauLibre[],6,0),"")</f>
        <v>1.68</v>
      </c>
      <c r="H979" s="28">
        <f>IFERROR(VLOOKUP(Tableau5[[#This Row],[Numéro]],TableauLibre[],7,0),"")</f>
        <v>2025</v>
      </c>
      <c r="I979" s="27" t="str">
        <f>IFERROR(VLOOKUP(Tableau5[[#This Row],[Numéro]],TableauBande[],3,0),"")</f>
        <v xml:space="preserve">R2 </v>
      </c>
      <c r="J979" s="1">
        <f>IFERROR(VLOOKUP(Tableau5[[#This Row],[Numéro]],TableauBande[],4,0),"")</f>
        <v>1</v>
      </c>
      <c r="K979" s="1">
        <f>IFERROR(VLOOKUP(Tableau5[[#This Row],[Numéro]],TableauBande[],5,0),"")</f>
        <v>1.03</v>
      </c>
      <c r="L979" s="1">
        <f>IFERROR(VLOOKUP(Tableau5[[#This Row],[Numéro]],TableauBande[],6,0),"")</f>
        <v>0.92</v>
      </c>
      <c r="M979" s="28">
        <f>IFERROR(VLOOKUP(Tableau5[[#This Row],[Numéro]],TableauBande[],7,0),"")</f>
        <v>2025</v>
      </c>
      <c r="N979" s="1" t="str">
        <f>IFERROR(VLOOKUP(Tableau5[[#This Row],[Numéro]],Tableau3Bandes[],3,0),"")</f>
        <v>R1</v>
      </c>
      <c r="O979" s="1">
        <f>IFERROR(VLOOKUP(Tableau5[[#This Row],[Numéro]],Tableau3Bandes[],4,0),"")</f>
        <v>1</v>
      </c>
      <c r="P979" s="1">
        <f>IFERROR(VLOOKUP(Tableau5[[#This Row],[Numéro]],Tableau3Bandes[],5,0),"")</f>
        <v>0.29499999999999998</v>
      </c>
      <c r="Q979" s="1">
        <f>IFERROR(VLOOKUP(Tableau5[[#This Row],[Numéro]],Tableau3Bandes[],6,0),"")</f>
        <v>0.254</v>
      </c>
      <c r="R979" s="1">
        <f>IFERROR(VLOOKUP(Tableau5[[#This Row],[Numéro]],Tableau3Bandes[],7,0),"")</f>
        <v>2025</v>
      </c>
      <c r="S979" s="28">
        <f>IFERROR(VLOOKUP(Tableau5[[#This Row],[Numéro]],TableauClass2025[],3,0),"")</f>
        <v>272</v>
      </c>
      <c r="T979" s="27" t="str">
        <f>IFERROR(VLOOKUP(Tableau5[[#This Row],[Numéro]],TableauCadre[],3,0),"")</f>
        <v/>
      </c>
      <c r="U979" s="1" t="str">
        <f>IFERROR(VLOOKUP(Tableau5[[#This Row],[Numéro]],TableauCadre[],4,0),"")</f>
        <v/>
      </c>
      <c r="V979" s="1" t="str">
        <f>IFERROR(VLOOKUP(Tableau5[[#This Row],[Numéro]],TableauCadre[],5,0),"")</f>
        <v/>
      </c>
      <c r="W979" s="1" t="str">
        <f>IFERROR(VLOOKUP(Tableau5[[#This Row],[Numéro]],TableauCadre[],6,0),"")</f>
        <v/>
      </c>
      <c r="X979" s="28" t="str">
        <f>IFERROR(VLOOKUP(Tableau5[[#This Row],[Numéro]],TableauCadre[],7,0),"")</f>
        <v/>
      </c>
    </row>
    <row r="980" spans="1:24" hidden="1" x14ac:dyDescent="0.25">
      <c r="A980" s="1" t="str">
        <f>IF(double!T977=0,"",double!T977)</f>
        <v>170362 B</v>
      </c>
      <c r="B980" s="1" t="str">
        <f>IF(Tableau5[[#This Row],[Numéro]]="","",double!U977)</f>
        <v>RICHEZ JEAN PAUL</v>
      </c>
      <c r="C980" s="23" t="str">
        <f>double!V977</f>
        <v>05047 – BILLARD CLUB SEZANNAIS</v>
      </c>
      <c r="D980" s="27" t="str">
        <f>IFERROR(VLOOKUP(Tableau5[[#This Row],[Numéro]],TableauLibre[],3,0),"")</f>
        <v>R4</v>
      </c>
      <c r="E980" s="1">
        <f>IFERROR(VLOOKUP(Tableau5[[#This Row],[Numéro]],TableauLibre[],4,0),"")</f>
        <v>1</v>
      </c>
      <c r="F980" s="1">
        <f>IFERROR(VLOOKUP(Tableau5[[#This Row],[Numéro]],TableauLibre[],5,0),"")</f>
        <v>0.82</v>
      </c>
      <c r="G980" s="1">
        <f>IFERROR(VLOOKUP(Tableau5[[#This Row],[Numéro]],TableauLibre[],6,0),"")</f>
        <v>0.66</v>
      </c>
      <c r="H980" s="28">
        <f>IFERROR(VLOOKUP(Tableau5[[#This Row],[Numéro]],TableauLibre[],7,0),"")</f>
        <v>2022</v>
      </c>
      <c r="I980" s="27" t="str">
        <f>IFERROR(VLOOKUP(Tableau5[[#This Row],[Numéro]],TableauBande[],3,0),"")</f>
        <v/>
      </c>
      <c r="J980" s="1" t="str">
        <f>IFERROR(VLOOKUP(Tableau5[[#This Row],[Numéro]],TableauBande[],4,0),"")</f>
        <v/>
      </c>
      <c r="K980" s="1" t="str">
        <f>IFERROR(VLOOKUP(Tableau5[[#This Row],[Numéro]],TableauBande[],5,0),"")</f>
        <v/>
      </c>
      <c r="L980" s="1" t="str">
        <f>IFERROR(VLOOKUP(Tableau5[[#This Row],[Numéro]],TableauBande[],6,0),"")</f>
        <v/>
      </c>
      <c r="M980" s="28" t="str">
        <f>IFERROR(VLOOKUP(Tableau5[[#This Row],[Numéro]],TableauBande[],7,0),"")</f>
        <v/>
      </c>
      <c r="N980" s="1" t="str">
        <f>IFERROR(VLOOKUP(Tableau5[[#This Row],[Numéro]],Tableau3Bandes[],3,0),"")</f>
        <v/>
      </c>
      <c r="O980" s="1" t="str">
        <f>IFERROR(VLOOKUP(Tableau5[[#This Row],[Numéro]],Tableau3Bandes[],4,0),"")</f>
        <v/>
      </c>
      <c r="P980" s="1" t="str">
        <f>IFERROR(VLOOKUP(Tableau5[[#This Row],[Numéro]],Tableau3Bandes[],5,0),"")</f>
        <v/>
      </c>
      <c r="Q980" s="1" t="str">
        <f>IFERROR(VLOOKUP(Tableau5[[#This Row],[Numéro]],Tableau3Bandes[],6,0),"")</f>
        <v/>
      </c>
      <c r="R980" s="1" t="str">
        <f>IFERROR(VLOOKUP(Tableau5[[#This Row],[Numéro]],Tableau3Bandes[],7,0),"")</f>
        <v/>
      </c>
      <c r="S980" s="28" t="str">
        <f>IFERROR(VLOOKUP(Tableau5[[#This Row],[Numéro]],TableauClass2025[],3,0),"")</f>
        <v/>
      </c>
      <c r="T980" s="27" t="str">
        <f>IFERROR(VLOOKUP(Tableau5[[#This Row],[Numéro]],TableauCadre[],3,0),"")</f>
        <v/>
      </c>
      <c r="U980" s="1" t="str">
        <f>IFERROR(VLOOKUP(Tableau5[[#This Row],[Numéro]],TableauCadre[],4,0),"")</f>
        <v/>
      </c>
      <c r="V980" s="1" t="str">
        <f>IFERROR(VLOOKUP(Tableau5[[#This Row],[Numéro]],TableauCadre[],5,0),"")</f>
        <v/>
      </c>
      <c r="W980" s="1" t="str">
        <f>IFERROR(VLOOKUP(Tableau5[[#This Row],[Numéro]],TableauCadre[],6,0),"")</f>
        <v/>
      </c>
      <c r="X980" s="28" t="str">
        <f>IFERROR(VLOOKUP(Tableau5[[#This Row],[Numéro]],TableauCadre[],7,0),"")</f>
        <v/>
      </c>
    </row>
    <row r="981" spans="1:24" hidden="1" x14ac:dyDescent="0.25">
      <c r="A981" s="1" t="str">
        <f>IF(double!T978=0,"",double!T978)</f>
        <v>131581 V</v>
      </c>
      <c r="B981" s="1" t="str">
        <f>IF(Tableau5[[#This Row],[Numéro]]="","",double!U978)</f>
        <v>RIEBEL RENE</v>
      </c>
      <c r="C981" s="23" t="str">
        <f>double!V978</f>
        <v>01049 – B.C. BARR</v>
      </c>
      <c r="D981" s="27" t="str">
        <f>IFERROR(VLOOKUP(Tableau5[[#This Row],[Numéro]],TableauLibre[],3,0),"")</f>
        <v>R4</v>
      </c>
      <c r="E981" s="1">
        <f>IFERROR(VLOOKUP(Tableau5[[#This Row],[Numéro]],TableauLibre[],4,0),"")</f>
        <v>1</v>
      </c>
      <c r="F981" s="1">
        <f>IFERROR(VLOOKUP(Tableau5[[#This Row],[Numéro]],TableauLibre[],5,0),"")</f>
        <v>1</v>
      </c>
      <c r="G981" s="1">
        <f>IFERROR(VLOOKUP(Tableau5[[#This Row],[Numéro]],TableauLibre[],6,0),"")</f>
        <v>0.8</v>
      </c>
      <c r="H981" s="28">
        <f>IFERROR(VLOOKUP(Tableau5[[#This Row],[Numéro]],TableauLibre[],7,0),"")</f>
        <v>2015</v>
      </c>
      <c r="I981" s="27" t="str">
        <f>IFERROR(VLOOKUP(Tableau5[[#This Row],[Numéro]],TableauBande[],3,0),"")</f>
        <v/>
      </c>
      <c r="J981" s="1" t="str">
        <f>IFERROR(VLOOKUP(Tableau5[[#This Row],[Numéro]],TableauBande[],4,0),"")</f>
        <v/>
      </c>
      <c r="K981" s="1" t="str">
        <f>IFERROR(VLOOKUP(Tableau5[[#This Row],[Numéro]],TableauBande[],5,0),"")</f>
        <v/>
      </c>
      <c r="L981" s="1" t="str">
        <f>IFERROR(VLOOKUP(Tableau5[[#This Row],[Numéro]],TableauBande[],6,0),"")</f>
        <v/>
      </c>
      <c r="M981" s="28" t="str">
        <f>IFERROR(VLOOKUP(Tableau5[[#This Row],[Numéro]],TableauBande[],7,0),"")</f>
        <v/>
      </c>
      <c r="N981" s="1" t="str">
        <f>IFERROR(VLOOKUP(Tableau5[[#This Row],[Numéro]],Tableau3Bandes[],3,0),"")</f>
        <v>R2</v>
      </c>
      <c r="O981" s="1">
        <f>IFERROR(VLOOKUP(Tableau5[[#This Row],[Numéro]],Tableau3Bandes[],4,0),"")</f>
        <v>1</v>
      </c>
      <c r="P981" s="1">
        <f>IFERROR(VLOOKUP(Tableau5[[#This Row],[Numéro]],Tableau3Bandes[],5,0),"")</f>
        <v>0.218</v>
      </c>
      <c r="Q981" s="1">
        <f>IFERROR(VLOOKUP(Tableau5[[#This Row],[Numéro]],Tableau3Bandes[],6,0),"")</f>
        <v>0.188</v>
      </c>
      <c r="R981" s="1">
        <f>IFERROR(VLOOKUP(Tableau5[[#This Row],[Numéro]],Tableau3Bandes[],7,0),"")</f>
        <v>2025</v>
      </c>
      <c r="S981" s="28">
        <f>IFERROR(VLOOKUP(Tableau5[[#This Row],[Numéro]],TableauClass2025[],3,0),"")</f>
        <v>193</v>
      </c>
      <c r="T981" s="27" t="str">
        <f>IFERROR(VLOOKUP(Tableau5[[#This Row],[Numéro]],TableauCadre[],3,0),"")</f>
        <v/>
      </c>
      <c r="U981" s="1" t="str">
        <f>IFERROR(VLOOKUP(Tableau5[[#This Row],[Numéro]],TableauCadre[],4,0),"")</f>
        <v/>
      </c>
      <c r="V981" s="1" t="str">
        <f>IFERROR(VLOOKUP(Tableau5[[#This Row],[Numéro]],TableauCadre[],5,0),"")</f>
        <v/>
      </c>
      <c r="W981" s="1" t="str">
        <f>IFERROR(VLOOKUP(Tableau5[[#This Row],[Numéro]],TableauCadre[],6,0),"")</f>
        <v/>
      </c>
      <c r="X981" s="28" t="str">
        <f>IFERROR(VLOOKUP(Tableau5[[#This Row],[Numéro]],TableauCadre[],7,0),"")</f>
        <v/>
      </c>
    </row>
    <row r="982" spans="1:24" hidden="1" x14ac:dyDescent="0.25">
      <c r="A982" s="1" t="str">
        <f>IF(double!T979=0,"",double!T979)</f>
        <v>140263 T</v>
      </c>
      <c r="B982" s="1" t="str">
        <f>IF(Tableau5[[#This Row],[Numéro]]="","",double!U979)</f>
        <v>RINNER JEAN LUC</v>
      </c>
      <c r="C982" s="23" t="str">
        <f>double!V979</f>
        <v>01070 – FCM BILLARD</v>
      </c>
      <c r="D982" s="27" t="str">
        <f>IFERROR(VLOOKUP(Tableau5[[#This Row],[Numéro]],TableauLibre[],3,0),"")</f>
        <v>R3</v>
      </c>
      <c r="E982" s="1">
        <f>IFERROR(VLOOKUP(Tableau5[[#This Row],[Numéro]],TableauLibre[],4,0),"")</f>
        <v>1</v>
      </c>
      <c r="F982" s="1">
        <f>IFERROR(VLOOKUP(Tableau5[[#This Row],[Numéro]],TableauLibre[],5,0),"")</f>
        <v>1.33</v>
      </c>
      <c r="G982" s="1">
        <f>IFERROR(VLOOKUP(Tableau5[[#This Row],[Numéro]],TableauLibre[],6,0),"")</f>
        <v>1.07</v>
      </c>
      <c r="H982" s="28">
        <f>IFERROR(VLOOKUP(Tableau5[[#This Row],[Numéro]],TableauLibre[],7,0),"")</f>
        <v>2014</v>
      </c>
      <c r="I982" s="27" t="str">
        <f>IFERROR(VLOOKUP(Tableau5[[#This Row],[Numéro]],TableauBande[],3,0),"")</f>
        <v/>
      </c>
      <c r="J982" s="1" t="str">
        <f>IFERROR(VLOOKUP(Tableau5[[#This Row],[Numéro]],TableauBande[],4,0),"")</f>
        <v/>
      </c>
      <c r="K982" s="1" t="str">
        <f>IFERROR(VLOOKUP(Tableau5[[#This Row],[Numéro]],TableauBande[],5,0),"")</f>
        <v/>
      </c>
      <c r="L982" s="1" t="str">
        <f>IFERROR(VLOOKUP(Tableau5[[#This Row],[Numéro]],TableauBande[],6,0),"")</f>
        <v/>
      </c>
      <c r="M982" s="28" t="str">
        <f>IFERROR(VLOOKUP(Tableau5[[#This Row],[Numéro]],TableauBande[],7,0),"")</f>
        <v/>
      </c>
      <c r="N982" s="1" t="str">
        <f>IFERROR(VLOOKUP(Tableau5[[#This Row],[Numéro]],Tableau3Bandes[],3,0),"")</f>
        <v/>
      </c>
      <c r="O982" s="1" t="str">
        <f>IFERROR(VLOOKUP(Tableau5[[#This Row],[Numéro]],Tableau3Bandes[],4,0),"")</f>
        <v/>
      </c>
      <c r="P982" s="1" t="str">
        <f>IFERROR(VLOOKUP(Tableau5[[#This Row],[Numéro]],Tableau3Bandes[],5,0),"")</f>
        <v/>
      </c>
      <c r="Q982" s="1" t="str">
        <f>IFERROR(VLOOKUP(Tableau5[[#This Row],[Numéro]],Tableau3Bandes[],6,0),"")</f>
        <v/>
      </c>
      <c r="R982" s="1" t="str">
        <f>IFERROR(VLOOKUP(Tableau5[[#This Row],[Numéro]],Tableau3Bandes[],7,0),"")</f>
        <v/>
      </c>
      <c r="S982" s="28" t="str">
        <f>IFERROR(VLOOKUP(Tableau5[[#This Row],[Numéro]],TableauClass2025[],3,0),"")</f>
        <v/>
      </c>
      <c r="T982" s="27" t="str">
        <f>IFERROR(VLOOKUP(Tableau5[[#This Row],[Numéro]],TableauCadre[],3,0),"")</f>
        <v/>
      </c>
      <c r="U982" s="1" t="str">
        <f>IFERROR(VLOOKUP(Tableau5[[#This Row],[Numéro]],TableauCadre[],4,0),"")</f>
        <v/>
      </c>
      <c r="V982" s="1" t="str">
        <f>IFERROR(VLOOKUP(Tableau5[[#This Row],[Numéro]],TableauCadre[],5,0),"")</f>
        <v/>
      </c>
      <c r="W982" s="1" t="str">
        <f>IFERROR(VLOOKUP(Tableau5[[#This Row],[Numéro]],TableauCadre[],6,0),"")</f>
        <v/>
      </c>
      <c r="X982" s="28" t="str">
        <f>IFERROR(VLOOKUP(Tableau5[[#This Row],[Numéro]],TableauCadre[],7,0),"")</f>
        <v/>
      </c>
    </row>
    <row r="983" spans="1:24" hidden="1" x14ac:dyDescent="0.25">
      <c r="A983" s="1" t="str">
        <f>IF(double!T980=0,"",double!T980)</f>
        <v>144118 A</v>
      </c>
      <c r="B983" s="1" t="str">
        <f>IF(Tableau5[[#This Row],[Numéro]]="","",double!U980)</f>
        <v>RIO VICTOR</v>
      </c>
      <c r="C983" s="23" t="str">
        <f>double!V980</f>
        <v>11029 – BILLARD CLUB MUSSIPONTAIN</v>
      </c>
      <c r="D983" s="27" t="str">
        <f>IFERROR(VLOOKUP(Tableau5[[#This Row],[Numéro]],TableauLibre[],3,0),"")</f>
        <v>R4</v>
      </c>
      <c r="E983" s="1">
        <f>IFERROR(VLOOKUP(Tableau5[[#This Row],[Numéro]],TableauLibre[],4,0),"")</f>
        <v>1</v>
      </c>
      <c r="F983" s="1">
        <f>IFERROR(VLOOKUP(Tableau5[[#This Row],[Numéro]],TableauLibre[],5,0),"")</f>
        <v>0.77</v>
      </c>
      <c r="G983" s="1">
        <f>IFERROR(VLOOKUP(Tableau5[[#This Row],[Numéro]],TableauLibre[],6,0),"")</f>
        <v>0.61</v>
      </c>
      <c r="H983" s="28">
        <f>IFERROR(VLOOKUP(Tableau5[[#This Row],[Numéro]],TableauLibre[],7,0),"")</f>
        <v>2016</v>
      </c>
      <c r="I983" s="27" t="str">
        <f>IFERROR(VLOOKUP(Tableau5[[#This Row],[Numéro]],TableauBande[],3,0),"")</f>
        <v/>
      </c>
      <c r="J983" s="1" t="str">
        <f>IFERROR(VLOOKUP(Tableau5[[#This Row],[Numéro]],TableauBande[],4,0),"")</f>
        <v/>
      </c>
      <c r="K983" s="1" t="str">
        <f>IFERROR(VLOOKUP(Tableau5[[#This Row],[Numéro]],TableauBande[],5,0),"")</f>
        <v/>
      </c>
      <c r="L983" s="1" t="str">
        <f>IFERROR(VLOOKUP(Tableau5[[#This Row],[Numéro]],TableauBande[],6,0),"")</f>
        <v/>
      </c>
      <c r="M983" s="28" t="str">
        <f>IFERROR(VLOOKUP(Tableau5[[#This Row],[Numéro]],TableauBande[],7,0),"")</f>
        <v/>
      </c>
      <c r="N983" s="1" t="str">
        <f>IFERROR(VLOOKUP(Tableau5[[#This Row],[Numéro]],Tableau3Bandes[],3,0),"")</f>
        <v/>
      </c>
      <c r="O983" s="1" t="str">
        <f>IFERROR(VLOOKUP(Tableau5[[#This Row],[Numéro]],Tableau3Bandes[],4,0),"")</f>
        <v/>
      </c>
      <c r="P983" s="1" t="str">
        <f>IFERROR(VLOOKUP(Tableau5[[#This Row],[Numéro]],Tableau3Bandes[],5,0),"")</f>
        <v/>
      </c>
      <c r="Q983" s="1" t="str">
        <f>IFERROR(VLOOKUP(Tableau5[[#This Row],[Numéro]],Tableau3Bandes[],6,0),"")</f>
        <v/>
      </c>
      <c r="R983" s="1" t="str">
        <f>IFERROR(VLOOKUP(Tableau5[[#This Row],[Numéro]],Tableau3Bandes[],7,0),"")</f>
        <v/>
      </c>
      <c r="S983" s="28" t="str">
        <f>IFERROR(VLOOKUP(Tableau5[[#This Row],[Numéro]],TableauClass2025[],3,0),"")</f>
        <v/>
      </c>
      <c r="T983" s="27" t="str">
        <f>IFERROR(VLOOKUP(Tableau5[[#This Row],[Numéro]],TableauCadre[],3,0),"")</f>
        <v/>
      </c>
      <c r="U983" s="1" t="str">
        <f>IFERROR(VLOOKUP(Tableau5[[#This Row],[Numéro]],TableauCadre[],4,0),"")</f>
        <v/>
      </c>
      <c r="V983" s="1" t="str">
        <f>IFERROR(VLOOKUP(Tableau5[[#This Row],[Numéro]],TableauCadre[],5,0),"")</f>
        <v/>
      </c>
      <c r="W983" s="1" t="str">
        <f>IFERROR(VLOOKUP(Tableau5[[#This Row],[Numéro]],TableauCadre[],6,0),"")</f>
        <v/>
      </c>
      <c r="X983" s="28" t="str">
        <f>IFERROR(VLOOKUP(Tableau5[[#This Row],[Numéro]],TableauCadre[],7,0),"")</f>
        <v/>
      </c>
    </row>
    <row r="984" spans="1:24" hidden="1" x14ac:dyDescent="0.25">
      <c r="A984" s="1" t="str">
        <f>IF(double!T981=0,"",double!T981)</f>
        <v>101987 P</v>
      </c>
      <c r="B984" s="1" t="str">
        <f>IF(Tableau5[[#This Row],[Numéro]]="","",double!U981)</f>
        <v>RIOTTO JEROME</v>
      </c>
      <c r="C984" s="23" t="str">
        <f>double!V981</f>
        <v>01041 – COLMAR BILLARD CLUB 71</v>
      </c>
      <c r="D984" s="27" t="str">
        <f>IFERROR(VLOOKUP(Tableau5[[#This Row],[Numéro]],TableauLibre[],3,0),"")</f>
        <v xml:space="preserve">N2 </v>
      </c>
      <c r="E984" s="1">
        <f>IFERROR(VLOOKUP(Tableau5[[#This Row],[Numéro]],TableauLibre[],4,0),"")</f>
        <v>1</v>
      </c>
      <c r="F984" s="1" t="str">
        <f>IFERROR(VLOOKUP(Tableau5[[#This Row],[Numéro]],TableauLibre[],5,0),"")</f>
        <v>—</v>
      </c>
      <c r="G984" s="1">
        <f>IFERROR(VLOOKUP(Tableau5[[#This Row],[Numéro]],TableauLibre[],6,0),"")</f>
        <v>11.75</v>
      </c>
      <c r="H984" s="28">
        <f>IFERROR(VLOOKUP(Tableau5[[#This Row],[Numéro]],TableauLibre[],7,0),"")</f>
        <v>2014</v>
      </c>
      <c r="I984" s="27" t="str">
        <f>IFERROR(VLOOKUP(Tableau5[[#This Row],[Numéro]],TableauBande[],3,0),"")</f>
        <v>N1</v>
      </c>
      <c r="J984" s="1">
        <f>IFERROR(VLOOKUP(Tableau5[[#This Row],[Numéro]],TableauBande[],4,0),"")</f>
        <v>1</v>
      </c>
      <c r="K984" s="1" t="str">
        <f>IFERROR(VLOOKUP(Tableau5[[#This Row],[Numéro]],TableauBande[],5,0),"")</f>
        <v>—</v>
      </c>
      <c r="L984" s="1">
        <f>IFERROR(VLOOKUP(Tableau5[[#This Row],[Numéro]],TableauBande[],6,0),"")</f>
        <v>3.97</v>
      </c>
      <c r="M984" s="28">
        <f>IFERROR(VLOOKUP(Tableau5[[#This Row],[Numéro]],TableauBande[],7,0),"")</f>
        <v>2017</v>
      </c>
      <c r="N984" s="1" t="str">
        <f>IFERROR(VLOOKUP(Tableau5[[#This Row],[Numéro]],Tableau3Bandes[],3,0),"")</f>
        <v xml:space="preserve">Masters </v>
      </c>
      <c r="O984" s="1">
        <f>IFERROR(VLOOKUP(Tableau5[[#This Row],[Numéro]],Tableau3Bandes[],4,0),"")</f>
        <v>1</v>
      </c>
      <c r="P984" s="1" t="str">
        <f>IFERROR(VLOOKUP(Tableau5[[#This Row],[Numéro]],Tableau3Bandes[],5,0),"")</f>
        <v>—</v>
      </c>
      <c r="Q984" s="1">
        <f>IFERROR(VLOOKUP(Tableau5[[#This Row],[Numéro]],Tableau3Bandes[],6,0),"")</f>
        <v>1.018</v>
      </c>
      <c r="R984" s="1">
        <f>IFERROR(VLOOKUP(Tableau5[[#This Row],[Numéro]],Tableau3Bandes[],7,0),"")</f>
        <v>2025</v>
      </c>
      <c r="S984" s="28">
        <f>IFERROR(VLOOKUP(Tableau5[[#This Row],[Numéro]],TableauClass2025[],3,0),"")</f>
        <v>924</v>
      </c>
      <c r="T984" s="27" t="str">
        <f>IFERROR(VLOOKUP(Tableau5[[#This Row],[Numéro]],TableauCadre[],3,0),"")</f>
        <v xml:space="preserve">N2 </v>
      </c>
      <c r="U984" s="1">
        <f>IFERROR(VLOOKUP(Tableau5[[#This Row],[Numéro]],TableauCadre[],4,0),"")</f>
        <v>1</v>
      </c>
      <c r="V984" s="1" t="str">
        <f>IFERROR(VLOOKUP(Tableau5[[#This Row],[Numéro]],TableauCadre[],5,0),"")</f>
        <v>—</v>
      </c>
      <c r="W984" s="1">
        <f>IFERROR(VLOOKUP(Tableau5[[#This Row],[Numéro]],TableauCadre[],6,0),"")</f>
        <v>9.66</v>
      </c>
      <c r="X984" s="28">
        <f>IFERROR(VLOOKUP(Tableau5[[#This Row],[Numéro]],TableauCadre[],7,0),"")</f>
        <v>2012</v>
      </c>
    </row>
    <row r="985" spans="1:24" hidden="1" x14ac:dyDescent="0.25">
      <c r="A985" s="1" t="str">
        <f>IF(double!T982=0,"",double!T982)</f>
        <v>115813 J</v>
      </c>
      <c r="B985" s="1" t="str">
        <f>IF(Tableau5[[#This Row],[Numéro]]="","",double!U982)</f>
        <v>RISS FRANCIS</v>
      </c>
      <c r="C985" s="23" t="str">
        <f>double!V982</f>
        <v>01070 – FCM BILLARD</v>
      </c>
      <c r="D985" s="27" t="str">
        <f>IFERROR(VLOOKUP(Tableau5[[#This Row],[Numéro]],TableauLibre[],3,0),"")</f>
        <v xml:space="preserve">R2 </v>
      </c>
      <c r="E985" s="1">
        <f>IFERROR(VLOOKUP(Tableau5[[#This Row],[Numéro]],TableauLibre[],4,0),"")</f>
        <v>1</v>
      </c>
      <c r="F985" s="1">
        <f>IFERROR(VLOOKUP(Tableau5[[#This Row],[Numéro]],TableauLibre[],5,0),"")</f>
        <v>2.67</v>
      </c>
      <c r="G985" s="1">
        <f>IFERROR(VLOOKUP(Tableau5[[#This Row],[Numéro]],TableauLibre[],6,0),"")</f>
        <v>2.14</v>
      </c>
      <c r="H985" s="28">
        <f>IFERROR(VLOOKUP(Tableau5[[#This Row],[Numéro]],TableauLibre[],7,0),"")</f>
        <v>2025</v>
      </c>
      <c r="I985" s="27" t="str">
        <f>IFERROR(VLOOKUP(Tableau5[[#This Row],[Numéro]],TableauBande[],3,0),"")</f>
        <v>R1</v>
      </c>
      <c r="J985" s="1">
        <f>IFERROR(VLOOKUP(Tableau5[[#This Row],[Numéro]],TableauBande[],4,0),"")</f>
        <v>1</v>
      </c>
      <c r="K985" s="1">
        <f>IFERROR(VLOOKUP(Tableau5[[#This Row],[Numéro]],TableauBande[],5,0),"")</f>
        <v>1.41</v>
      </c>
      <c r="L985" s="1">
        <f>IFERROR(VLOOKUP(Tableau5[[#This Row],[Numéro]],TableauBande[],6,0),"")</f>
        <v>1.25</v>
      </c>
      <c r="M985" s="28">
        <f>IFERROR(VLOOKUP(Tableau5[[#This Row],[Numéro]],TableauBande[],7,0),"")</f>
        <v>2009</v>
      </c>
      <c r="N985" s="1" t="str">
        <f>IFERROR(VLOOKUP(Tableau5[[#This Row],[Numéro]],Tableau3Bandes[],3,0),"")</f>
        <v/>
      </c>
      <c r="O985" s="1" t="str">
        <f>IFERROR(VLOOKUP(Tableau5[[#This Row],[Numéro]],Tableau3Bandes[],4,0),"")</f>
        <v/>
      </c>
      <c r="P985" s="1" t="str">
        <f>IFERROR(VLOOKUP(Tableau5[[#This Row],[Numéro]],Tableau3Bandes[],5,0),"")</f>
        <v/>
      </c>
      <c r="Q985" s="1" t="str">
        <f>IFERROR(VLOOKUP(Tableau5[[#This Row],[Numéro]],Tableau3Bandes[],6,0),"")</f>
        <v/>
      </c>
      <c r="R985" s="1" t="str">
        <f>IFERROR(VLOOKUP(Tableau5[[#This Row],[Numéro]],Tableau3Bandes[],7,0),"")</f>
        <v/>
      </c>
      <c r="S985" s="28" t="str">
        <f>IFERROR(VLOOKUP(Tableau5[[#This Row],[Numéro]],TableauClass2025[],3,0),"")</f>
        <v/>
      </c>
      <c r="T985" s="27" t="str">
        <f>IFERROR(VLOOKUP(Tableau5[[#This Row],[Numéro]],TableauCadre[],3,0),"")</f>
        <v/>
      </c>
      <c r="U985" s="1" t="str">
        <f>IFERROR(VLOOKUP(Tableau5[[#This Row],[Numéro]],TableauCadre[],4,0),"")</f>
        <v/>
      </c>
      <c r="V985" s="1" t="str">
        <f>IFERROR(VLOOKUP(Tableau5[[#This Row],[Numéro]],TableauCadre[],5,0),"")</f>
        <v/>
      </c>
      <c r="W985" s="1" t="str">
        <f>IFERROR(VLOOKUP(Tableau5[[#This Row],[Numéro]],TableauCadre[],6,0),"")</f>
        <v/>
      </c>
      <c r="X985" s="28" t="str">
        <f>IFERROR(VLOOKUP(Tableau5[[#This Row],[Numéro]],TableauCadre[],7,0),"")</f>
        <v/>
      </c>
    </row>
    <row r="986" spans="1:24" hidden="1" x14ac:dyDescent="0.25">
      <c r="A986" s="1" t="str">
        <f>IF(double!T983=0,"",double!T983)</f>
        <v>010043 H</v>
      </c>
      <c r="B986" s="1" t="str">
        <f>IF(Tableau5[[#This Row],[Numéro]]="","",double!U983)</f>
        <v>RITTER CHARLES</v>
      </c>
      <c r="C986" s="23" t="str">
        <f>double!V983</f>
        <v>01006 – AMICALE DE BILLARD ECKBOLSHEIM</v>
      </c>
      <c r="D986" s="27" t="str">
        <f>IFERROR(VLOOKUP(Tableau5[[#This Row],[Numéro]],TableauLibre[],3,0),"")</f>
        <v>R2</v>
      </c>
      <c r="E986" s="1">
        <f>IFERROR(VLOOKUP(Tableau5[[#This Row],[Numéro]],TableauLibre[],4,0),"")</f>
        <v>1</v>
      </c>
      <c r="F986" s="1">
        <f>IFERROR(VLOOKUP(Tableau5[[#This Row],[Numéro]],TableauLibre[],5,0),"")</f>
        <v>2.72</v>
      </c>
      <c r="G986" s="1">
        <f>IFERROR(VLOOKUP(Tableau5[[#This Row],[Numéro]],TableauLibre[],6,0),"")</f>
        <v>2.1800000000000002</v>
      </c>
      <c r="H986" s="28">
        <f>IFERROR(VLOOKUP(Tableau5[[#This Row],[Numéro]],TableauLibre[],7,0),"")</f>
        <v>2024</v>
      </c>
      <c r="I986" s="27" t="str">
        <f>IFERROR(VLOOKUP(Tableau5[[#This Row],[Numéro]],TableauBande[],3,0),"")</f>
        <v>R1</v>
      </c>
      <c r="J986" s="1">
        <f>IFERROR(VLOOKUP(Tableau5[[#This Row],[Numéro]],TableauBande[],4,0),"")</f>
        <v>1</v>
      </c>
      <c r="K986" s="1">
        <f>IFERROR(VLOOKUP(Tableau5[[#This Row],[Numéro]],TableauBande[],5,0),"")</f>
        <v>1.67</v>
      </c>
      <c r="L986" s="1">
        <f>IFERROR(VLOOKUP(Tableau5[[#This Row],[Numéro]],TableauBande[],6,0),"")</f>
        <v>1.49</v>
      </c>
      <c r="M986" s="28">
        <f>IFERROR(VLOOKUP(Tableau5[[#This Row],[Numéro]],TableauBande[],7,0),"")</f>
        <v>2013</v>
      </c>
      <c r="N986" s="1" t="str">
        <f>IFERROR(VLOOKUP(Tableau5[[#This Row],[Numéro]],Tableau3Bandes[],3,0),"")</f>
        <v xml:space="preserve">R1 </v>
      </c>
      <c r="O986" s="1">
        <f>IFERROR(VLOOKUP(Tableau5[[#This Row],[Numéro]],Tableau3Bandes[],4,0),"")</f>
        <v>1</v>
      </c>
      <c r="P986" s="1">
        <f>IFERROR(VLOOKUP(Tableau5[[#This Row],[Numéro]],Tableau3Bandes[],5,0),"")</f>
        <v>0.371</v>
      </c>
      <c r="Q986" s="1">
        <f>IFERROR(VLOOKUP(Tableau5[[#This Row],[Numéro]],Tableau3Bandes[],6,0),"")</f>
        <v>0.31900000000000001</v>
      </c>
      <c r="R986" s="1">
        <f>IFERROR(VLOOKUP(Tableau5[[#This Row],[Numéro]],Tableau3Bandes[],7,0),"")</f>
        <v>2025</v>
      </c>
      <c r="S986" s="28">
        <f>IFERROR(VLOOKUP(Tableau5[[#This Row],[Numéro]],TableauClass2025[],3,0),"")</f>
        <v>325</v>
      </c>
      <c r="T986" s="27" t="str">
        <f>IFERROR(VLOOKUP(Tableau5[[#This Row],[Numéro]],TableauCadre[],3,0),"")</f>
        <v xml:space="preserve">R1 </v>
      </c>
      <c r="U986" s="1">
        <f>IFERROR(VLOOKUP(Tableau5[[#This Row],[Numéro]],TableauCadre[],4,0),"")</f>
        <v>1</v>
      </c>
      <c r="V986" s="1">
        <f>IFERROR(VLOOKUP(Tableau5[[#This Row],[Numéro]],TableauCadre[],5,0),"")</f>
        <v>4.1100000000000003</v>
      </c>
      <c r="W986" s="1">
        <f>IFERROR(VLOOKUP(Tableau5[[#This Row],[Numéro]],TableauCadre[],6,0),"")</f>
        <v>3.29</v>
      </c>
      <c r="X986" s="28">
        <f>IFERROR(VLOOKUP(Tableau5[[#This Row],[Numéro]],TableauCadre[],7,0),"")</f>
        <v>2013</v>
      </c>
    </row>
    <row r="987" spans="1:24" hidden="1" x14ac:dyDescent="0.25">
      <c r="A987" s="1" t="str">
        <f>IF(double!T984=0,"",double!T984)</f>
        <v>010108 U</v>
      </c>
      <c r="B987" s="1" t="str">
        <f>IF(Tableau5[[#This Row],[Numéro]]="","",double!U984)</f>
        <v>RITZENTHALER GILBERT</v>
      </c>
      <c r="C987" s="23" t="str">
        <f>double!V984</f>
        <v>01041 – COLMAR BILLARD CLUB 71</v>
      </c>
      <c r="D987" s="27" t="str">
        <f>IFERROR(VLOOKUP(Tableau5[[#This Row],[Numéro]],TableauLibre[],3,0),"")</f>
        <v>R4</v>
      </c>
      <c r="E987" s="1">
        <f>IFERROR(VLOOKUP(Tableau5[[#This Row],[Numéro]],TableauLibre[],4,0),"")</f>
        <v>1</v>
      </c>
      <c r="F987" s="1">
        <f>IFERROR(VLOOKUP(Tableau5[[#This Row],[Numéro]],TableauLibre[],5,0),"")</f>
        <v>1.1399999999999999</v>
      </c>
      <c r="G987" s="1">
        <f>IFERROR(VLOOKUP(Tableau5[[#This Row],[Numéro]],TableauLibre[],6,0),"")</f>
        <v>0.91</v>
      </c>
      <c r="H987" s="28">
        <f>IFERROR(VLOOKUP(Tableau5[[#This Row],[Numéro]],TableauLibre[],7,0),"")</f>
        <v>2009</v>
      </c>
      <c r="I987" s="27" t="str">
        <f>IFERROR(VLOOKUP(Tableau5[[#This Row],[Numéro]],TableauBande[],3,0),"")</f>
        <v/>
      </c>
      <c r="J987" s="1" t="str">
        <f>IFERROR(VLOOKUP(Tableau5[[#This Row],[Numéro]],TableauBande[],4,0),"")</f>
        <v/>
      </c>
      <c r="K987" s="1" t="str">
        <f>IFERROR(VLOOKUP(Tableau5[[#This Row],[Numéro]],TableauBande[],5,0),"")</f>
        <v/>
      </c>
      <c r="L987" s="1" t="str">
        <f>IFERROR(VLOOKUP(Tableau5[[#This Row],[Numéro]],TableauBande[],6,0),"")</f>
        <v/>
      </c>
      <c r="M987" s="28" t="str">
        <f>IFERROR(VLOOKUP(Tableau5[[#This Row],[Numéro]],TableauBande[],7,0),"")</f>
        <v/>
      </c>
      <c r="N987" s="1" t="str">
        <f>IFERROR(VLOOKUP(Tableau5[[#This Row],[Numéro]],Tableau3Bandes[],3,0),"")</f>
        <v/>
      </c>
      <c r="O987" s="1" t="str">
        <f>IFERROR(VLOOKUP(Tableau5[[#This Row],[Numéro]],Tableau3Bandes[],4,0),"")</f>
        <v/>
      </c>
      <c r="P987" s="1" t="str">
        <f>IFERROR(VLOOKUP(Tableau5[[#This Row],[Numéro]],Tableau3Bandes[],5,0),"")</f>
        <v/>
      </c>
      <c r="Q987" s="1" t="str">
        <f>IFERROR(VLOOKUP(Tableau5[[#This Row],[Numéro]],Tableau3Bandes[],6,0),"")</f>
        <v/>
      </c>
      <c r="R987" s="1" t="str">
        <f>IFERROR(VLOOKUP(Tableau5[[#This Row],[Numéro]],Tableau3Bandes[],7,0),"")</f>
        <v/>
      </c>
      <c r="S987" s="28" t="str">
        <f>IFERROR(VLOOKUP(Tableau5[[#This Row],[Numéro]],TableauClass2025[],3,0),"")</f>
        <v/>
      </c>
      <c r="T987" s="27" t="str">
        <f>IFERROR(VLOOKUP(Tableau5[[#This Row],[Numéro]],TableauCadre[],3,0),"")</f>
        <v/>
      </c>
      <c r="U987" s="1" t="str">
        <f>IFERROR(VLOOKUP(Tableau5[[#This Row],[Numéro]],TableauCadre[],4,0),"")</f>
        <v/>
      </c>
      <c r="V987" s="1" t="str">
        <f>IFERROR(VLOOKUP(Tableau5[[#This Row],[Numéro]],TableauCadre[],5,0),"")</f>
        <v/>
      </c>
      <c r="W987" s="1" t="str">
        <f>IFERROR(VLOOKUP(Tableau5[[#This Row],[Numéro]],TableauCadre[],6,0),"")</f>
        <v/>
      </c>
      <c r="X987" s="28" t="str">
        <f>IFERROR(VLOOKUP(Tableau5[[#This Row],[Numéro]],TableauCadre[],7,0),"")</f>
        <v/>
      </c>
    </row>
    <row r="988" spans="1:24" hidden="1" x14ac:dyDescent="0.25">
      <c r="A988" s="1" t="str">
        <f>IF(double!T985=0,"",double!T985)</f>
        <v>129754 O</v>
      </c>
      <c r="B988" s="1" t="str">
        <f>IF(Tableau5[[#This Row],[Numéro]]="","",double!U985)</f>
        <v>RIVIERE BERNARD</v>
      </c>
      <c r="C988" s="23" t="str">
        <f>double!V985</f>
        <v>05032 – ARCIS BILLARD CLUB</v>
      </c>
      <c r="D988" s="27" t="str">
        <f>IFERROR(VLOOKUP(Tableau5[[#This Row],[Numéro]],TableauLibre[],3,0),"")</f>
        <v>R4</v>
      </c>
      <c r="E988" s="1">
        <f>IFERROR(VLOOKUP(Tableau5[[#This Row],[Numéro]],TableauLibre[],4,0),"")</f>
        <v>1</v>
      </c>
      <c r="F988" s="1">
        <f>IFERROR(VLOOKUP(Tableau5[[#This Row],[Numéro]],TableauLibre[],5,0),"")</f>
        <v>0.9</v>
      </c>
      <c r="G988" s="1">
        <f>IFERROR(VLOOKUP(Tableau5[[#This Row],[Numéro]],TableauLibre[],6,0),"")</f>
        <v>0.72</v>
      </c>
      <c r="H988" s="28">
        <f>IFERROR(VLOOKUP(Tableau5[[#This Row],[Numéro]],TableauLibre[],7,0),"")</f>
        <v>2022</v>
      </c>
      <c r="I988" s="27" t="str">
        <f>IFERROR(VLOOKUP(Tableau5[[#This Row],[Numéro]],TableauBande[],3,0),"")</f>
        <v>R2</v>
      </c>
      <c r="J988" s="1">
        <f>IFERROR(VLOOKUP(Tableau5[[#This Row],[Numéro]],TableauBande[],4,0),"")</f>
        <v>1</v>
      </c>
      <c r="K988" s="1">
        <f>IFERROR(VLOOKUP(Tableau5[[#This Row],[Numéro]],TableauBande[],5,0),"")</f>
        <v>0.55000000000000004</v>
      </c>
      <c r="L988" s="1">
        <f>IFERROR(VLOOKUP(Tableau5[[#This Row],[Numéro]],TableauBande[],6,0),"")</f>
        <v>0.49</v>
      </c>
      <c r="M988" s="28">
        <f>IFERROR(VLOOKUP(Tableau5[[#This Row],[Numéro]],TableauBande[],7,0),"")</f>
        <v>2022</v>
      </c>
      <c r="N988" s="1" t="str">
        <f>IFERROR(VLOOKUP(Tableau5[[#This Row],[Numéro]],Tableau3Bandes[],3,0),"")</f>
        <v>R2</v>
      </c>
      <c r="O988" s="1">
        <f>IFERROR(VLOOKUP(Tableau5[[#This Row],[Numéro]],Tableau3Bandes[],4,0),"")</f>
        <v>1</v>
      </c>
      <c r="P988" s="1">
        <f>IFERROR(VLOOKUP(Tableau5[[#This Row],[Numéro]],Tableau3Bandes[],5,0),"")</f>
        <v>0.127</v>
      </c>
      <c r="Q988" s="1">
        <f>IFERROR(VLOOKUP(Tableau5[[#This Row],[Numéro]],Tableau3Bandes[],6,0),"")</f>
        <v>0.109</v>
      </c>
      <c r="R988" s="1">
        <f>IFERROR(VLOOKUP(Tableau5[[#This Row],[Numéro]],Tableau3Bandes[],7,0),"")</f>
        <v>2022</v>
      </c>
      <c r="S988" s="28" t="str">
        <f>IFERROR(VLOOKUP(Tableau5[[#This Row],[Numéro]],TableauClass2025[],3,0),"")</f>
        <v/>
      </c>
      <c r="T988" s="27" t="str">
        <f>IFERROR(VLOOKUP(Tableau5[[#This Row],[Numéro]],TableauCadre[],3,0),"")</f>
        <v/>
      </c>
      <c r="U988" s="1" t="str">
        <f>IFERROR(VLOOKUP(Tableau5[[#This Row],[Numéro]],TableauCadre[],4,0),"")</f>
        <v/>
      </c>
      <c r="V988" s="1" t="str">
        <f>IFERROR(VLOOKUP(Tableau5[[#This Row],[Numéro]],TableauCadre[],5,0),"")</f>
        <v/>
      </c>
      <c r="W988" s="1" t="str">
        <f>IFERROR(VLOOKUP(Tableau5[[#This Row],[Numéro]],TableauCadre[],6,0),"")</f>
        <v/>
      </c>
      <c r="X988" s="28" t="str">
        <f>IFERROR(VLOOKUP(Tableau5[[#This Row],[Numéro]],TableauCadre[],7,0),"")</f>
        <v/>
      </c>
    </row>
    <row r="989" spans="1:24" hidden="1" x14ac:dyDescent="0.25">
      <c r="A989" s="1" t="str">
        <f>IF(double!T986=0,"",double!T986)</f>
        <v>011824 U</v>
      </c>
      <c r="B989" s="1" t="str">
        <f>IF(Tableau5[[#This Row],[Numéro]]="","",double!U986)</f>
        <v>RIVIERE BERNARD</v>
      </c>
      <c r="C989" s="23" t="str">
        <f>double!V986</f>
        <v>05043 – ACAD. TAPIS VERT DE REIMS</v>
      </c>
      <c r="D989" s="27" t="str">
        <f>IFERROR(VLOOKUP(Tableau5[[#This Row],[Numéro]],TableauLibre[],3,0),"")</f>
        <v>R3</v>
      </c>
      <c r="E989" s="1">
        <f>IFERROR(VLOOKUP(Tableau5[[#This Row],[Numéro]],TableauLibre[],4,0),"")</f>
        <v>1</v>
      </c>
      <c r="F989" s="1">
        <f>IFERROR(VLOOKUP(Tableau5[[#This Row],[Numéro]],TableauLibre[],5,0),"")</f>
        <v>1.42</v>
      </c>
      <c r="G989" s="1">
        <f>IFERROR(VLOOKUP(Tableau5[[#This Row],[Numéro]],TableauLibre[],6,0),"")</f>
        <v>1.1299999999999999</v>
      </c>
      <c r="H989" s="28">
        <f>IFERROR(VLOOKUP(Tableau5[[#This Row],[Numéro]],TableauLibre[],7,0),"")</f>
        <v>2008</v>
      </c>
      <c r="I989" s="27" t="str">
        <f>IFERROR(VLOOKUP(Tableau5[[#This Row],[Numéro]],TableauBande[],3,0),"")</f>
        <v>R2</v>
      </c>
      <c r="J989" s="1">
        <f>IFERROR(VLOOKUP(Tableau5[[#This Row],[Numéro]],TableauBande[],4,0),"")</f>
        <v>1</v>
      </c>
      <c r="K989" s="1">
        <f>IFERROR(VLOOKUP(Tableau5[[#This Row],[Numéro]],TableauBande[],5,0),"")</f>
        <v>0.73</v>
      </c>
      <c r="L989" s="1">
        <f>IFERROR(VLOOKUP(Tableau5[[#This Row],[Numéro]],TableauBande[],6,0),"")</f>
        <v>0.65</v>
      </c>
      <c r="M989" s="28">
        <f>IFERROR(VLOOKUP(Tableau5[[#This Row],[Numéro]],TableauBande[],7,0),"")</f>
        <v>2011</v>
      </c>
      <c r="N989" s="1" t="str">
        <f>IFERROR(VLOOKUP(Tableau5[[#This Row],[Numéro]],Tableau3Bandes[],3,0),"")</f>
        <v>R2</v>
      </c>
      <c r="O989" s="1">
        <f>IFERROR(VLOOKUP(Tableau5[[#This Row],[Numéro]],Tableau3Bandes[],4,0),"")</f>
        <v>1</v>
      </c>
      <c r="P989" s="1">
        <f>IFERROR(VLOOKUP(Tableau5[[#This Row],[Numéro]],Tableau3Bandes[],5,0),"")</f>
        <v>0.157</v>
      </c>
      <c r="Q989" s="1">
        <f>IFERROR(VLOOKUP(Tableau5[[#This Row],[Numéro]],Tableau3Bandes[],6,0),"")</f>
        <v>0.13500000000000001</v>
      </c>
      <c r="R989" s="1">
        <f>IFERROR(VLOOKUP(Tableau5[[#This Row],[Numéro]],Tableau3Bandes[],7,0),"")</f>
        <v>2010</v>
      </c>
      <c r="S989" s="28" t="str">
        <f>IFERROR(VLOOKUP(Tableau5[[#This Row],[Numéro]],TableauClass2025[],3,0),"")</f>
        <v/>
      </c>
      <c r="T989" s="27" t="str">
        <f>IFERROR(VLOOKUP(Tableau5[[#This Row],[Numéro]],TableauCadre[],3,0),"")</f>
        <v/>
      </c>
      <c r="U989" s="1" t="str">
        <f>IFERROR(VLOOKUP(Tableau5[[#This Row],[Numéro]],TableauCadre[],4,0),"")</f>
        <v/>
      </c>
      <c r="V989" s="1" t="str">
        <f>IFERROR(VLOOKUP(Tableau5[[#This Row],[Numéro]],TableauCadre[],5,0),"")</f>
        <v/>
      </c>
      <c r="W989" s="1" t="str">
        <f>IFERROR(VLOOKUP(Tableau5[[#This Row],[Numéro]],TableauCadre[],6,0),"")</f>
        <v/>
      </c>
      <c r="X989" s="28" t="str">
        <f>IFERROR(VLOOKUP(Tableau5[[#This Row],[Numéro]],TableauCadre[],7,0),"")</f>
        <v/>
      </c>
    </row>
    <row r="990" spans="1:24" hidden="1" x14ac:dyDescent="0.25">
      <c r="A990" s="1" t="str">
        <f>IF(double!T987=0,"",double!T987)</f>
        <v>015129 X</v>
      </c>
      <c r="B990" s="1" t="str">
        <f>IF(Tableau5[[#This Row],[Numéro]]="","",double!U987)</f>
        <v>RIVOAL MARCEL</v>
      </c>
      <c r="C990" s="23" t="str">
        <f>double!V987</f>
        <v>11051 – BILLARD CLUB BARISIEN</v>
      </c>
      <c r="D990" s="27" t="str">
        <f>IFERROR(VLOOKUP(Tableau5[[#This Row],[Numéro]],TableauLibre[],3,0),"")</f>
        <v>R4</v>
      </c>
      <c r="E990" s="1">
        <f>IFERROR(VLOOKUP(Tableau5[[#This Row],[Numéro]],TableauLibre[],4,0),"")</f>
        <v>1</v>
      </c>
      <c r="F990" s="1">
        <f>IFERROR(VLOOKUP(Tableau5[[#This Row],[Numéro]],TableauLibre[],5,0),"")</f>
        <v>0.87</v>
      </c>
      <c r="G990" s="1">
        <f>IFERROR(VLOOKUP(Tableau5[[#This Row],[Numéro]],TableauLibre[],6,0),"")</f>
        <v>0.7</v>
      </c>
      <c r="H990" s="28">
        <f>IFERROR(VLOOKUP(Tableau5[[#This Row],[Numéro]],TableauLibre[],7,0),"")</f>
        <v>2025</v>
      </c>
      <c r="I990" s="27" t="str">
        <f>IFERROR(VLOOKUP(Tableau5[[#This Row],[Numéro]],TableauBande[],3,0),"")</f>
        <v>R2</v>
      </c>
      <c r="J990" s="1">
        <f>IFERROR(VLOOKUP(Tableau5[[#This Row],[Numéro]],TableauBande[],4,0),"")</f>
        <v>1</v>
      </c>
      <c r="K990" s="1">
        <f>IFERROR(VLOOKUP(Tableau5[[#This Row],[Numéro]],TableauBande[],5,0),"")</f>
        <v>0.53</v>
      </c>
      <c r="L990" s="1">
        <f>IFERROR(VLOOKUP(Tableau5[[#This Row],[Numéro]],TableauBande[],6,0),"")</f>
        <v>0.47</v>
      </c>
      <c r="M990" s="28">
        <f>IFERROR(VLOOKUP(Tableau5[[#This Row],[Numéro]],TableauBande[],7,0),"")</f>
        <v>2025</v>
      </c>
      <c r="N990" s="1" t="str">
        <f>IFERROR(VLOOKUP(Tableau5[[#This Row],[Numéro]],Tableau3Bandes[],3,0),"")</f>
        <v>R2</v>
      </c>
      <c r="O990" s="1">
        <f>IFERROR(VLOOKUP(Tableau5[[#This Row],[Numéro]],Tableau3Bandes[],4,0),"")</f>
        <v>1</v>
      </c>
      <c r="P990" s="1">
        <f>IFERROR(VLOOKUP(Tableau5[[#This Row],[Numéro]],Tableau3Bandes[],5,0),"")</f>
        <v>0.16800000000000001</v>
      </c>
      <c r="Q990" s="1">
        <f>IFERROR(VLOOKUP(Tableau5[[#This Row],[Numéro]],Tableau3Bandes[],6,0),"")</f>
        <v>0.14399999999999999</v>
      </c>
      <c r="R990" s="1">
        <f>IFERROR(VLOOKUP(Tableau5[[#This Row],[Numéro]],Tableau3Bandes[],7,0),"")</f>
        <v>2024</v>
      </c>
      <c r="S990" s="28" t="str">
        <f>IFERROR(VLOOKUP(Tableau5[[#This Row],[Numéro]],TableauClass2025[],3,0),"")</f>
        <v/>
      </c>
      <c r="T990" s="27" t="str">
        <f>IFERROR(VLOOKUP(Tableau5[[#This Row],[Numéro]],TableauCadre[],3,0),"")</f>
        <v>R1</v>
      </c>
      <c r="U990" s="1">
        <f>IFERROR(VLOOKUP(Tableau5[[#This Row],[Numéro]],TableauCadre[],4,0),"")</f>
        <v>1</v>
      </c>
      <c r="V990" s="1">
        <f>IFERROR(VLOOKUP(Tableau5[[#This Row],[Numéro]],TableauCadre[],5,0),"")</f>
        <v>0.84</v>
      </c>
      <c r="W990" s="1">
        <f>IFERROR(VLOOKUP(Tableau5[[#This Row],[Numéro]],TableauCadre[],6,0),"")</f>
        <v>0.67</v>
      </c>
      <c r="X990" s="28">
        <f>IFERROR(VLOOKUP(Tableau5[[#This Row],[Numéro]],TableauCadre[],7,0),"")</f>
        <v>2023</v>
      </c>
    </row>
    <row r="991" spans="1:24" hidden="1" x14ac:dyDescent="0.25">
      <c r="A991" s="1" t="str">
        <f>IF(double!T988=0,"",double!T988)</f>
        <v>010278 I</v>
      </c>
      <c r="B991" s="1" t="str">
        <f>IF(Tableau5[[#This Row],[Numéro]]="","",double!U988)</f>
        <v>RIZZO LEONARD</v>
      </c>
      <c r="C991" s="23" t="str">
        <f>double!V988</f>
        <v>01010 – B.C. LINGOLSHEIM</v>
      </c>
      <c r="D991" s="27" t="str">
        <f>IFERROR(VLOOKUP(Tableau5[[#This Row],[Numéro]],TableauLibre[],3,0),"")</f>
        <v>R1</v>
      </c>
      <c r="E991" s="1">
        <f>IFERROR(VLOOKUP(Tableau5[[#This Row],[Numéro]],TableauLibre[],4,0),"")</f>
        <v>1</v>
      </c>
      <c r="F991" s="1">
        <f>IFERROR(VLOOKUP(Tableau5[[#This Row],[Numéro]],TableauLibre[],5,0),"")</f>
        <v>4.3099999999999996</v>
      </c>
      <c r="G991" s="1">
        <f>IFERROR(VLOOKUP(Tableau5[[#This Row],[Numéro]],TableauLibre[],6,0),"")</f>
        <v>3.45</v>
      </c>
      <c r="H991" s="28">
        <f>IFERROR(VLOOKUP(Tableau5[[#This Row],[Numéro]],TableauLibre[],7,0),"")</f>
        <v>2025</v>
      </c>
      <c r="I991" s="27" t="str">
        <f>IFERROR(VLOOKUP(Tableau5[[#This Row],[Numéro]],TableauBande[],3,0),"")</f>
        <v xml:space="preserve">N3 </v>
      </c>
      <c r="J991" s="1">
        <f>IFERROR(VLOOKUP(Tableau5[[#This Row],[Numéro]],TableauBande[],4,0),"")</f>
        <v>1</v>
      </c>
      <c r="K991" s="1">
        <f>IFERROR(VLOOKUP(Tableau5[[#This Row],[Numéro]],TableauBande[],5,0),"")</f>
        <v>1.88</v>
      </c>
      <c r="L991" s="1">
        <f>IFERROR(VLOOKUP(Tableau5[[#This Row],[Numéro]],TableauBande[],6,0),"")</f>
        <v>1.67</v>
      </c>
      <c r="M991" s="28">
        <f>IFERROR(VLOOKUP(Tableau5[[#This Row],[Numéro]],TableauBande[],7,0),"")</f>
        <v>2025</v>
      </c>
      <c r="N991" s="1" t="str">
        <f>IFERROR(VLOOKUP(Tableau5[[#This Row],[Numéro]],Tableau3Bandes[],3,0),"")</f>
        <v/>
      </c>
      <c r="O991" s="1" t="str">
        <f>IFERROR(VLOOKUP(Tableau5[[#This Row],[Numéro]],Tableau3Bandes[],4,0),"")</f>
        <v/>
      </c>
      <c r="P991" s="1" t="str">
        <f>IFERROR(VLOOKUP(Tableau5[[#This Row],[Numéro]],Tableau3Bandes[],5,0),"")</f>
        <v/>
      </c>
      <c r="Q991" s="1" t="str">
        <f>IFERROR(VLOOKUP(Tableau5[[#This Row],[Numéro]],Tableau3Bandes[],6,0),"")</f>
        <v/>
      </c>
      <c r="R991" s="1" t="str">
        <f>IFERROR(VLOOKUP(Tableau5[[#This Row],[Numéro]],Tableau3Bandes[],7,0),"")</f>
        <v/>
      </c>
      <c r="S991" s="28" t="str">
        <f>IFERROR(VLOOKUP(Tableau5[[#This Row],[Numéro]],TableauClass2025[],3,0),"")</f>
        <v/>
      </c>
      <c r="T991" s="27" t="str">
        <f>IFERROR(VLOOKUP(Tableau5[[#This Row],[Numéro]],TableauCadre[],3,0),"")</f>
        <v xml:space="preserve">R1 </v>
      </c>
      <c r="U991" s="1">
        <f>IFERROR(VLOOKUP(Tableau5[[#This Row],[Numéro]],TableauCadre[],4,0),"")</f>
        <v>1</v>
      </c>
      <c r="V991" s="1">
        <f>IFERROR(VLOOKUP(Tableau5[[#This Row],[Numéro]],TableauCadre[],5,0),"")</f>
        <v>4.13</v>
      </c>
      <c r="W991" s="1">
        <f>IFERROR(VLOOKUP(Tableau5[[#This Row],[Numéro]],TableauCadre[],6,0),"")</f>
        <v>3.3</v>
      </c>
      <c r="X991" s="28">
        <f>IFERROR(VLOOKUP(Tableau5[[#This Row],[Numéro]],TableauCadre[],7,0),"")</f>
        <v>2025</v>
      </c>
    </row>
    <row r="992" spans="1:24" hidden="1" x14ac:dyDescent="0.25">
      <c r="A992" s="1" t="str">
        <f>IF(double!T989=0,"",double!T989)</f>
        <v>176393 G</v>
      </c>
      <c r="B992" s="1" t="str">
        <f>IF(Tableau5[[#This Row],[Numéro]]="","",double!U989)</f>
        <v>ROBINET ANAE</v>
      </c>
      <c r="C992" s="23" t="str">
        <f>double!V989</f>
        <v>11027 – ASS. SPORT. LAXOVIENNE DE BILLARD</v>
      </c>
      <c r="D992" s="27" t="str">
        <f>IFERROR(VLOOKUP(Tableau5[[#This Row],[Numéro]],TableauLibre[],3,0),"")</f>
        <v xml:space="preserve">R4 </v>
      </c>
      <c r="E992" s="1">
        <f>IFERROR(VLOOKUP(Tableau5[[#This Row],[Numéro]],TableauLibre[],4,0),"")</f>
        <v>1</v>
      </c>
      <c r="F992" s="1">
        <f>IFERROR(VLOOKUP(Tableau5[[#This Row],[Numéro]],TableauLibre[],5,0),"")</f>
        <v>0.42</v>
      </c>
      <c r="G992" s="1">
        <f>IFERROR(VLOOKUP(Tableau5[[#This Row],[Numéro]],TableauLibre[],6,0),"")</f>
        <v>0.34</v>
      </c>
      <c r="H992" s="28">
        <f>IFERROR(VLOOKUP(Tableau5[[#This Row],[Numéro]],TableauLibre[],7,0),"")</f>
        <v>2025</v>
      </c>
      <c r="I992" s="27" t="str">
        <f>IFERROR(VLOOKUP(Tableau5[[#This Row],[Numéro]],TableauBande[],3,0),"")</f>
        <v/>
      </c>
      <c r="J992" s="1" t="str">
        <f>IFERROR(VLOOKUP(Tableau5[[#This Row],[Numéro]],TableauBande[],4,0),"")</f>
        <v/>
      </c>
      <c r="K992" s="1" t="str">
        <f>IFERROR(VLOOKUP(Tableau5[[#This Row],[Numéro]],TableauBande[],5,0),"")</f>
        <v/>
      </c>
      <c r="L992" s="1" t="str">
        <f>IFERROR(VLOOKUP(Tableau5[[#This Row],[Numéro]],TableauBande[],6,0),"")</f>
        <v/>
      </c>
      <c r="M992" s="28" t="str">
        <f>IFERROR(VLOOKUP(Tableau5[[#This Row],[Numéro]],TableauBande[],7,0),"")</f>
        <v/>
      </c>
      <c r="N992" s="1" t="str">
        <f>IFERROR(VLOOKUP(Tableau5[[#This Row],[Numéro]],Tableau3Bandes[],3,0),"")</f>
        <v/>
      </c>
      <c r="O992" s="1" t="str">
        <f>IFERROR(VLOOKUP(Tableau5[[#This Row],[Numéro]],Tableau3Bandes[],4,0),"")</f>
        <v/>
      </c>
      <c r="P992" s="1" t="str">
        <f>IFERROR(VLOOKUP(Tableau5[[#This Row],[Numéro]],Tableau3Bandes[],5,0),"")</f>
        <v/>
      </c>
      <c r="Q992" s="1" t="str">
        <f>IFERROR(VLOOKUP(Tableau5[[#This Row],[Numéro]],Tableau3Bandes[],6,0),"")</f>
        <v/>
      </c>
      <c r="R992" s="1" t="str">
        <f>IFERROR(VLOOKUP(Tableau5[[#This Row],[Numéro]],Tableau3Bandes[],7,0),"")</f>
        <v/>
      </c>
      <c r="S992" s="28" t="str">
        <f>IFERROR(VLOOKUP(Tableau5[[#This Row],[Numéro]],TableauClass2025[],3,0),"")</f>
        <v/>
      </c>
      <c r="T992" s="27" t="str">
        <f>IFERROR(VLOOKUP(Tableau5[[#This Row],[Numéro]],TableauCadre[],3,0),"")</f>
        <v/>
      </c>
      <c r="U992" s="1" t="str">
        <f>IFERROR(VLOOKUP(Tableau5[[#This Row],[Numéro]],TableauCadre[],4,0),"")</f>
        <v/>
      </c>
      <c r="V992" s="1" t="str">
        <f>IFERROR(VLOOKUP(Tableau5[[#This Row],[Numéro]],TableauCadre[],5,0),"")</f>
        <v/>
      </c>
      <c r="W992" s="1" t="str">
        <f>IFERROR(VLOOKUP(Tableau5[[#This Row],[Numéro]],TableauCadre[],6,0),"")</f>
        <v/>
      </c>
      <c r="X992" s="28" t="str">
        <f>IFERROR(VLOOKUP(Tableau5[[#This Row],[Numéro]],TableauCadre[],7,0),"")</f>
        <v/>
      </c>
    </row>
    <row r="993" spans="1:24" hidden="1" x14ac:dyDescent="0.25">
      <c r="A993" s="1" t="str">
        <f>IF(double!T990=0,"",double!T990)</f>
        <v>174976 R</v>
      </c>
      <c r="B993" s="1" t="str">
        <f>IF(Tableau5[[#This Row],[Numéro]]="","",double!U990)</f>
        <v>ROBINET CYRIL</v>
      </c>
      <c r="C993" s="23" t="str">
        <f>double!V990</f>
        <v>11027 – ASS. SPORT. LAXOVIENNE DE BILLARD</v>
      </c>
      <c r="D993" s="27" t="str">
        <f>IFERROR(VLOOKUP(Tableau5[[#This Row],[Numéro]],TableauLibre[],3,0),"")</f>
        <v>R3</v>
      </c>
      <c r="E993" s="1">
        <f>IFERROR(VLOOKUP(Tableau5[[#This Row],[Numéro]],TableauLibre[],4,0),"")</f>
        <v>1</v>
      </c>
      <c r="F993" s="1">
        <f>IFERROR(VLOOKUP(Tableau5[[#This Row],[Numéro]],TableauLibre[],5,0),"")</f>
        <v>1.41</v>
      </c>
      <c r="G993" s="1">
        <f>IFERROR(VLOOKUP(Tableau5[[#This Row],[Numéro]],TableauLibre[],6,0),"")</f>
        <v>1.1200000000000001</v>
      </c>
      <c r="H993" s="28">
        <f>IFERROR(VLOOKUP(Tableau5[[#This Row],[Numéro]],TableauLibre[],7,0),"")</f>
        <v>2025</v>
      </c>
      <c r="I993" s="27" t="str">
        <f>IFERROR(VLOOKUP(Tableau5[[#This Row],[Numéro]],TableauBande[],3,0),"")</f>
        <v/>
      </c>
      <c r="J993" s="1" t="str">
        <f>IFERROR(VLOOKUP(Tableau5[[#This Row],[Numéro]],TableauBande[],4,0),"")</f>
        <v/>
      </c>
      <c r="K993" s="1" t="str">
        <f>IFERROR(VLOOKUP(Tableau5[[#This Row],[Numéro]],TableauBande[],5,0),"")</f>
        <v/>
      </c>
      <c r="L993" s="1" t="str">
        <f>IFERROR(VLOOKUP(Tableau5[[#This Row],[Numéro]],TableauBande[],6,0),"")</f>
        <v/>
      </c>
      <c r="M993" s="28" t="str">
        <f>IFERROR(VLOOKUP(Tableau5[[#This Row],[Numéro]],TableauBande[],7,0),"")</f>
        <v/>
      </c>
      <c r="N993" s="1" t="str">
        <f>IFERROR(VLOOKUP(Tableau5[[#This Row],[Numéro]],Tableau3Bandes[],3,0),"")</f>
        <v/>
      </c>
      <c r="O993" s="1" t="str">
        <f>IFERROR(VLOOKUP(Tableau5[[#This Row],[Numéro]],Tableau3Bandes[],4,0),"")</f>
        <v/>
      </c>
      <c r="P993" s="1" t="str">
        <f>IFERROR(VLOOKUP(Tableau5[[#This Row],[Numéro]],Tableau3Bandes[],5,0),"")</f>
        <v/>
      </c>
      <c r="Q993" s="1" t="str">
        <f>IFERROR(VLOOKUP(Tableau5[[#This Row],[Numéro]],Tableau3Bandes[],6,0),"")</f>
        <v/>
      </c>
      <c r="R993" s="1" t="str">
        <f>IFERROR(VLOOKUP(Tableau5[[#This Row],[Numéro]],Tableau3Bandes[],7,0),"")</f>
        <v/>
      </c>
      <c r="S993" s="28" t="str">
        <f>IFERROR(VLOOKUP(Tableau5[[#This Row],[Numéro]],TableauClass2025[],3,0),"")</f>
        <v/>
      </c>
      <c r="T993" s="27" t="str">
        <f>IFERROR(VLOOKUP(Tableau5[[#This Row],[Numéro]],TableauCadre[],3,0),"")</f>
        <v/>
      </c>
      <c r="U993" s="1" t="str">
        <f>IFERROR(VLOOKUP(Tableau5[[#This Row],[Numéro]],TableauCadre[],4,0),"")</f>
        <v/>
      </c>
      <c r="V993" s="1" t="str">
        <f>IFERROR(VLOOKUP(Tableau5[[#This Row],[Numéro]],TableauCadre[],5,0),"")</f>
        <v/>
      </c>
      <c r="W993" s="1" t="str">
        <f>IFERROR(VLOOKUP(Tableau5[[#This Row],[Numéro]],TableauCadre[],6,0),"")</f>
        <v/>
      </c>
      <c r="X993" s="28" t="str">
        <f>IFERROR(VLOOKUP(Tableau5[[#This Row],[Numéro]],TableauCadre[],7,0),"")</f>
        <v/>
      </c>
    </row>
    <row r="994" spans="1:24" hidden="1" x14ac:dyDescent="0.25">
      <c r="A994" s="1" t="str">
        <f>IF(double!T991=0,"",double!T991)</f>
        <v>152640 N</v>
      </c>
      <c r="B994" s="1" t="str">
        <f>IF(Tableau5[[#This Row],[Numéro]]="","",double!U991)</f>
        <v>ROBINET MAX</v>
      </c>
      <c r="C994" s="23" t="str">
        <f>double!V991</f>
        <v>05040 – EPERNAY BILLARD CLUB</v>
      </c>
      <c r="D994" s="27" t="str">
        <f>IFERROR(VLOOKUP(Tableau5[[#This Row],[Numéro]],TableauLibre[],3,0),"")</f>
        <v>R2</v>
      </c>
      <c r="E994" s="1">
        <f>IFERROR(VLOOKUP(Tableau5[[#This Row],[Numéro]],TableauLibre[],4,0),"")</f>
        <v>1</v>
      </c>
      <c r="F994" s="1">
        <f>IFERROR(VLOOKUP(Tableau5[[#This Row],[Numéro]],TableauLibre[],5,0),"")</f>
        <v>2.2999999999999998</v>
      </c>
      <c r="G994" s="1">
        <f>IFERROR(VLOOKUP(Tableau5[[#This Row],[Numéro]],TableauLibre[],6,0),"")</f>
        <v>1.84</v>
      </c>
      <c r="H994" s="28">
        <f>IFERROR(VLOOKUP(Tableau5[[#This Row],[Numéro]],TableauLibre[],7,0),"")</f>
        <v>2025</v>
      </c>
      <c r="I994" s="27" t="str">
        <f>IFERROR(VLOOKUP(Tableau5[[#This Row],[Numéro]],TableauBande[],3,0),"")</f>
        <v/>
      </c>
      <c r="J994" s="1" t="str">
        <f>IFERROR(VLOOKUP(Tableau5[[#This Row],[Numéro]],TableauBande[],4,0),"")</f>
        <v/>
      </c>
      <c r="K994" s="1" t="str">
        <f>IFERROR(VLOOKUP(Tableau5[[#This Row],[Numéro]],TableauBande[],5,0),"")</f>
        <v/>
      </c>
      <c r="L994" s="1" t="str">
        <f>IFERROR(VLOOKUP(Tableau5[[#This Row],[Numéro]],TableauBande[],6,0),"")</f>
        <v/>
      </c>
      <c r="M994" s="28" t="str">
        <f>IFERROR(VLOOKUP(Tableau5[[#This Row],[Numéro]],TableauBande[],7,0),"")</f>
        <v/>
      </c>
      <c r="N994" s="1" t="str">
        <f>IFERROR(VLOOKUP(Tableau5[[#This Row],[Numéro]],Tableau3Bandes[],3,0),"")</f>
        <v/>
      </c>
      <c r="O994" s="1" t="str">
        <f>IFERROR(VLOOKUP(Tableau5[[#This Row],[Numéro]],Tableau3Bandes[],4,0),"")</f>
        <v/>
      </c>
      <c r="P994" s="1" t="str">
        <f>IFERROR(VLOOKUP(Tableau5[[#This Row],[Numéro]],Tableau3Bandes[],5,0),"")</f>
        <v/>
      </c>
      <c r="Q994" s="1" t="str">
        <f>IFERROR(VLOOKUP(Tableau5[[#This Row],[Numéro]],Tableau3Bandes[],6,0),"")</f>
        <v/>
      </c>
      <c r="R994" s="1" t="str">
        <f>IFERROR(VLOOKUP(Tableau5[[#This Row],[Numéro]],Tableau3Bandes[],7,0),"")</f>
        <v/>
      </c>
      <c r="S994" s="28" t="str">
        <f>IFERROR(VLOOKUP(Tableau5[[#This Row],[Numéro]],TableauClass2025[],3,0),"")</f>
        <v/>
      </c>
      <c r="T994" s="27" t="str">
        <f>IFERROR(VLOOKUP(Tableau5[[#This Row],[Numéro]],TableauCadre[],3,0),"")</f>
        <v>R1</v>
      </c>
      <c r="U994" s="1">
        <f>IFERROR(VLOOKUP(Tableau5[[#This Row],[Numéro]],TableauCadre[],4,0),"")</f>
        <v>1</v>
      </c>
      <c r="V994" s="1">
        <f>IFERROR(VLOOKUP(Tableau5[[#This Row],[Numéro]],TableauCadre[],5,0),"")</f>
        <v>3.04</v>
      </c>
      <c r="W994" s="1">
        <f>IFERROR(VLOOKUP(Tableau5[[#This Row],[Numéro]],TableauCadre[],6,0),"")</f>
        <v>2.4300000000000002</v>
      </c>
      <c r="X994" s="28">
        <f>IFERROR(VLOOKUP(Tableau5[[#This Row],[Numéro]],TableauCadre[],7,0),"")</f>
        <v>2024</v>
      </c>
    </row>
    <row r="995" spans="1:24" x14ac:dyDescent="0.25">
      <c r="A995" s="1" t="str">
        <f>IF(double!T847=0,"",double!T847)</f>
        <v>107474 Q</v>
      </c>
      <c r="B995" s="1" t="str">
        <f>IF(Tableau5[[#This Row],[Numéro]]="","",double!U847)</f>
        <v>NEVES NELSON</v>
      </c>
      <c r="C995" s="23" t="str">
        <f>double!V847</f>
        <v>11005 – E.S. HAGONDANGE</v>
      </c>
      <c r="D995" s="27" t="str">
        <f>IFERROR(VLOOKUP(Tableau5[[#This Row],[Numéro]],TableauLibre[],3,0),"")</f>
        <v>N3</v>
      </c>
      <c r="E995" s="1">
        <f>IFERROR(VLOOKUP(Tableau5[[#This Row],[Numéro]],TableauLibre[],4,0),"")</f>
        <v>1</v>
      </c>
      <c r="F995" s="1">
        <f>IFERROR(VLOOKUP(Tableau5[[#This Row],[Numéro]],TableauLibre[],5,0),"")</f>
        <v>7.78</v>
      </c>
      <c r="G995" s="1">
        <f>IFERROR(VLOOKUP(Tableau5[[#This Row],[Numéro]],TableauLibre[],6,0),"")</f>
        <v>6.22</v>
      </c>
      <c r="H995" s="28">
        <f>IFERROR(VLOOKUP(Tableau5[[#This Row],[Numéro]],TableauLibre[],7,0),"")</f>
        <v>2008</v>
      </c>
      <c r="I995" s="27" t="str">
        <f>IFERROR(VLOOKUP(Tableau5[[#This Row],[Numéro]],TableauBande[],3,0),"")</f>
        <v/>
      </c>
      <c r="J995" s="1" t="str">
        <f>IFERROR(VLOOKUP(Tableau5[[#This Row],[Numéro]],TableauBande[],4,0),"")</f>
        <v/>
      </c>
      <c r="K995" s="1" t="str">
        <f>IFERROR(VLOOKUP(Tableau5[[#This Row],[Numéro]],TableauBande[],5,0),"")</f>
        <v/>
      </c>
      <c r="L995" s="1" t="str">
        <f>IFERROR(VLOOKUP(Tableau5[[#This Row],[Numéro]],TableauBande[],6,0),"")</f>
        <v/>
      </c>
      <c r="M995" s="28" t="str">
        <f>IFERROR(VLOOKUP(Tableau5[[#This Row],[Numéro]],TableauBande[],7,0),"")</f>
        <v/>
      </c>
      <c r="N995" s="1" t="str">
        <f>IFERROR(VLOOKUP(Tableau5[[#This Row],[Numéro]],Tableau3Bandes[],3,0),"")</f>
        <v/>
      </c>
      <c r="O995" s="1" t="str">
        <f>IFERROR(VLOOKUP(Tableau5[[#This Row],[Numéro]],Tableau3Bandes[],4,0),"")</f>
        <v/>
      </c>
      <c r="P995" s="1" t="str">
        <f>IFERROR(VLOOKUP(Tableau5[[#This Row],[Numéro]],Tableau3Bandes[],5,0),"")</f>
        <v/>
      </c>
      <c r="Q995" s="1" t="str">
        <f>IFERROR(VLOOKUP(Tableau5[[#This Row],[Numéro]],Tableau3Bandes[],6,0),"")</f>
        <v/>
      </c>
      <c r="R995" s="1" t="str">
        <f>IFERROR(VLOOKUP(Tableau5[[#This Row],[Numéro]],Tableau3Bandes[],7,0),"")</f>
        <v/>
      </c>
      <c r="S995" s="28" t="str">
        <f>IFERROR(VLOOKUP(Tableau5[[#This Row],[Numéro]],TableauClass2025[],3,0),"")</f>
        <v/>
      </c>
      <c r="T995" s="27" t="str">
        <f>IFERROR(VLOOKUP(Tableau5[[#This Row],[Numéro]],TableauCadre[],3,0),"")</f>
        <v/>
      </c>
      <c r="U995" s="1" t="str">
        <f>IFERROR(VLOOKUP(Tableau5[[#This Row],[Numéro]],TableauCadre[],4,0),"")</f>
        <v/>
      </c>
      <c r="V995" s="1" t="str">
        <f>IFERROR(VLOOKUP(Tableau5[[#This Row],[Numéro]],TableauCadre[],5,0),"")</f>
        <v/>
      </c>
      <c r="W995" s="1" t="str">
        <f>IFERROR(VLOOKUP(Tableau5[[#This Row],[Numéro]],TableauCadre[],6,0),"")</f>
        <v/>
      </c>
      <c r="X995" s="28" t="str">
        <f>IFERROR(VLOOKUP(Tableau5[[#This Row],[Numéro]],TableauCadre[],7,0),"")</f>
        <v/>
      </c>
    </row>
    <row r="996" spans="1:24" hidden="1" x14ac:dyDescent="0.25">
      <c r="A996" s="1" t="str">
        <f>IF(double!T993=0,"",double!T993)</f>
        <v>134485 N</v>
      </c>
      <c r="B996" s="1" t="str">
        <f>IF(Tableau5[[#This Row],[Numéro]]="","",double!U993)</f>
        <v>ROEDIGER ANDRE</v>
      </c>
      <c r="C996" s="23" t="str">
        <f>double!V993</f>
        <v>01027 – B.C. GUEBWILLER</v>
      </c>
      <c r="D996" s="27" t="str">
        <f>IFERROR(VLOOKUP(Tableau5[[#This Row],[Numéro]],TableauLibre[],3,0),"")</f>
        <v>R3</v>
      </c>
      <c r="E996" s="1">
        <f>IFERROR(VLOOKUP(Tableau5[[#This Row],[Numéro]],TableauLibre[],4,0),"")</f>
        <v>1</v>
      </c>
      <c r="F996" s="1">
        <f>IFERROR(VLOOKUP(Tableau5[[#This Row],[Numéro]],TableauLibre[],5,0),"")</f>
        <v>1.52</v>
      </c>
      <c r="G996" s="1">
        <f>IFERROR(VLOOKUP(Tableau5[[#This Row],[Numéro]],TableauLibre[],6,0),"")</f>
        <v>1.22</v>
      </c>
      <c r="H996" s="28">
        <f>IFERROR(VLOOKUP(Tableau5[[#This Row],[Numéro]],TableauLibre[],7,0),"")</f>
        <v>2023</v>
      </c>
      <c r="I996" s="27" t="str">
        <f>IFERROR(VLOOKUP(Tableau5[[#This Row],[Numéro]],TableauBande[],3,0),"")</f>
        <v>R1</v>
      </c>
      <c r="J996" s="1">
        <f>IFERROR(VLOOKUP(Tableau5[[#This Row],[Numéro]],TableauBande[],4,0),"")</f>
        <v>1</v>
      </c>
      <c r="K996" s="1">
        <f>IFERROR(VLOOKUP(Tableau5[[#This Row],[Numéro]],TableauBande[],5,0),"")</f>
        <v>1.18</v>
      </c>
      <c r="L996" s="1">
        <f>IFERROR(VLOOKUP(Tableau5[[#This Row],[Numéro]],TableauBande[],6,0),"")</f>
        <v>1.05</v>
      </c>
      <c r="M996" s="28">
        <f>IFERROR(VLOOKUP(Tableau5[[#This Row],[Numéro]],TableauBande[],7,0),"")</f>
        <v>2018</v>
      </c>
      <c r="N996" s="1" t="str">
        <f>IFERROR(VLOOKUP(Tableau5[[#This Row],[Numéro]],Tableau3Bandes[],3,0),"")</f>
        <v>R1</v>
      </c>
      <c r="O996" s="1">
        <f>IFERROR(VLOOKUP(Tableau5[[#This Row],[Numéro]],Tableau3Bandes[],4,0),"")</f>
        <v>1</v>
      </c>
      <c r="P996" s="1">
        <f>IFERROR(VLOOKUP(Tableau5[[#This Row],[Numéro]],Tableau3Bandes[],5,0),"")</f>
        <v>0.26200000000000001</v>
      </c>
      <c r="Q996" s="1">
        <f>IFERROR(VLOOKUP(Tableau5[[#This Row],[Numéro]],Tableau3Bandes[],6,0),"")</f>
        <v>0.22500000000000001</v>
      </c>
      <c r="R996" s="1">
        <f>IFERROR(VLOOKUP(Tableau5[[#This Row],[Numéro]],Tableau3Bandes[],7,0),"")</f>
        <v>2015</v>
      </c>
      <c r="S996" s="28" t="str">
        <f>IFERROR(VLOOKUP(Tableau5[[#This Row],[Numéro]],TableauClass2025[],3,0),"")</f>
        <v/>
      </c>
      <c r="T996" s="27" t="str">
        <f>IFERROR(VLOOKUP(Tableau5[[#This Row],[Numéro]],TableauCadre[],3,0),"")</f>
        <v/>
      </c>
      <c r="U996" s="1" t="str">
        <f>IFERROR(VLOOKUP(Tableau5[[#This Row],[Numéro]],TableauCadre[],4,0),"")</f>
        <v/>
      </c>
      <c r="V996" s="1" t="str">
        <f>IFERROR(VLOOKUP(Tableau5[[#This Row],[Numéro]],TableauCadre[],5,0),"")</f>
        <v/>
      </c>
      <c r="W996" s="1" t="str">
        <f>IFERROR(VLOOKUP(Tableau5[[#This Row],[Numéro]],TableauCadre[],6,0),"")</f>
        <v/>
      </c>
      <c r="X996" s="28" t="str">
        <f>IFERROR(VLOOKUP(Tableau5[[#This Row],[Numéro]],TableauCadre[],7,0),"")</f>
        <v/>
      </c>
    </row>
    <row r="997" spans="1:24" hidden="1" x14ac:dyDescent="0.25">
      <c r="A997" s="1" t="str">
        <f>IF(double!T994=0,"",double!T994)</f>
        <v>155692 F</v>
      </c>
      <c r="B997" s="1" t="str">
        <f>IF(Tableau5[[#This Row],[Numéro]]="","",double!U994)</f>
        <v>ROLLET PHILIPPE</v>
      </c>
      <c r="C997" s="23" t="str">
        <f>double!V994</f>
        <v>05043 – ACAD. TAPIS VERT DE REIMS</v>
      </c>
      <c r="D997" s="27" t="str">
        <f>IFERROR(VLOOKUP(Tableau5[[#This Row],[Numéro]],TableauLibre[],3,0),"")</f>
        <v>R3</v>
      </c>
      <c r="E997" s="1">
        <f>IFERROR(VLOOKUP(Tableau5[[#This Row],[Numéro]],TableauLibre[],4,0),"")</f>
        <v>1</v>
      </c>
      <c r="F997" s="1">
        <f>IFERROR(VLOOKUP(Tableau5[[#This Row],[Numéro]],TableauLibre[],5,0),"")</f>
        <v>1.47</v>
      </c>
      <c r="G997" s="1">
        <f>IFERROR(VLOOKUP(Tableau5[[#This Row],[Numéro]],TableauLibre[],6,0),"")</f>
        <v>1.17</v>
      </c>
      <c r="H997" s="28">
        <f>IFERROR(VLOOKUP(Tableau5[[#This Row],[Numéro]],TableauLibre[],7,0),"")</f>
        <v>2025</v>
      </c>
      <c r="I997" s="27" t="str">
        <f>IFERROR(VLOOKUP(Tableau5[[#This Row],[Numéro]],TableauBande[],3,0),"")</f>
        <v>R2</v>
      </c>
      <c r="J997" s="1">
        <f>IFERROR(VLOOKUP(Tableau5[[#This Row],[Numéro]],TableauBande[],4,0),"")</f>
        <v>1</v>
      </c>
      <c r="K997" s="1">
        <f>IFERROR(VLOOKUP(Tableau5[[#This Row],[Numéro]],TableauBande[],5,0),"")</f>
        <v>0.75</v>
      </c>
      <c r="L997" s="1">
        <f>IFERROR(VLOOKUP(Tableau5[[#This Row],[Numéro]],TableauBande[],6,0),"")</f>
        <v>0.67</v>
      </c>
      <c r="M997" s="28">
        <f>IFERROR(VLOOKUP(Tableau5[[#This Row],[Numéro]],TableauBande[],7,0),"")</f>
        <v>2025</v>
      </c>
      <c r="N997" s="1" t="str">
        <f>IFERROR(VLOOKUP(Tableau5[[#This Row],[Numéro]],Tableau3Bandes[],3,0),"")</f>
        <v>R2</v>
      </c>
      <c r="O997" s="1">
        <f>IFERROR(VLOOKUP(Tableau5[[#This Row],[Numéro]],Tableau3Bandes[],4,0),"")</f>
        <v>1</v>
      </c>
      <c r="P997" s="1">
        <f>IFERROR(VLOOKUP(Tableau5[[#This Row],[Numéro]],Tableau3Bandes[],5,0),"")</f>
        <v>0.2</v>
      </c>
      <c r="Q997" s="1">
        <f>IFERROR(VLOOKUP(Tableau5[[#This Row],[Numéro]],Tableau3Bandes[],6,0),"")</f>
        <v>0.17199999999999999</v>
      </c>
      <c r="R997" s="1">
        <f>IFERROR(VLOOKUP(Tableau5[[#This Row],[Numéro]],Tableau3Bandes[],7,0),"")</f>
        <v>2020</v>
      </c>
      <c r="S997" s="28" t="str">
        <f>IFERROR(VLOOKUP(Tableau5[[#This Row],[Numéro]],TableauClass2025[],3,0),"")</f>
        <v/>
      </c>
      <c r="T997" s="27" t="str">
        <f>IFERROR(VLOOKUP(Tableau5[[#This Row],[Numéro]],TableauCadre[],3,0),"")</f>
        <v/>
      </c>
      <c r="U997" s="1" t="str">
        <f>IFERROR(VLOOKUP(Tableau5[[#This Row],[Numéro]],TableauCadre[],4,0),"")</f>
        <v/>
      </c>
      <c r="V997" s="1" t="str">
        <f>IFERROR(VLOOKUP(Tableau5[[#This Row],[Numéro]],TableauCadre[],5,0),"")</f>
        <v/>
      </c>
      <c r="W997" s="1" t="str">
        <f>IFERROR(VLOOKUP(Tableau5[[#This Row],[Numéro]],TableauCadre[],6,0),"")</f>
        <v/>
      </c>
      <c r="X997" s="28" t="str">
        <f>IFERROR(VLOOKUP(Tableau5[[#This Row],[Numéro]],TableauCadre[],7,0),"")</f>
        <v/>
      </c>
    </row>
    <row r="998" spans="1:24" x14ac:dyDescent="0.25">
      <c r="A998" s="1" t="str">
        <f>IF(double!T863=0,"",double!T863)</f>
        <v>015063 J</v>
      </c>
      <c r="B998" s="1" t="str">
        <f>IF(Tableau5[[#This Row],[Numéro]]="","",double!U863)</f>
        <v>ODVA CHRISTIAN</v>
      </c>
      <c r="C998" s="23" t="str">
        <f>double!V863</f>
        <v>11013 – BILLARD CLUB METZ</v>
      </c>
      <c r="D998" s="27" t="str">
        <f>IFERROR(VLOOKUP(Tableau5[[#This Row],[Numéro]],TableauLibre[],3,0),"")</f>
        <v xml:space="preserve">R3 </v>
      </c>
      <c r="E998" s="1">
        <f>IFERROR(VLOOKUP(Tableau5[[#This Row],[Numéro]],TableauLibre[],4,0),"")</f>
        <v>1</v>
      </c>
      <c r="F998" s="1">
        <f>IFERROR(VLOOKUP(Tableau5[[#This Row],[Numéro]],TableauLibre[],5,0),"")</f>
        <v>1.75</v>
      </c>
      <c r="G998" s="1">
        <f>IFERROR(VLOOKUP(Tableau5[[#This Row],[Numéro]],TableauLibre[],6,0),"")</f>
        <v>1.4</v>
      </c>
      <c r="H998" s="28">
        <f>IFERROR(VLOOKUP(Tableau5[[#This Row],[Numéro]],TableauLibre[],7,0),"")</f>
        <v>2018</v>
      </c>
      <c r="I998" s="27" t="str">
        <f>IFERROR(VLOOKUP(Tableau5[[#This Row],[Numéro]],TableauBande[],3,0),"")</f>
        <v>R1</v>
      </c>
      <c r="J998" s="1">
        <f>IFERROR(VLOOKUP(Tableau5[[#This Row],[Numéro]],TableauBande[],4,0),"")</f>
        <v>1</v>
      </c>
      <c r="K998" s="1">
        <f>IFERROR(VLOOKUP(Tableau5[[#This Row],[Numéro]],TableauBande[],5,0),"")</f>
        <v>1.1100000000000001</v>
      </c>
      <c r="L998" s="1">
        <f>IFERROR(VLOOKUP(Tableau5[[#This Row],[Numéro]],TableauBande[],6,0),"")</f>
        <v>0.98</v>
      </c>
      <c r="M998" s="28">
        <f>IFERROR(VLOOKUP(Tableau5[[#This Row],[Numéro]],TableauBande[],7,0),"")</f>
        <v>2019</v>
      </c>
      <c r="N998" s="1" t="str">
        <f>IFERROR(VLOOKUP(Tableau5[[#This Row],[Numéro]],Tableau3Bandes[],3,0),"")</f>
        <v>R1</v>
      </c>
      <c r="O998" s="1">
        <f>IFERROR(VLOOKUP(Tableau5[[#This Row],[Numéro]],Tableau3Bandes[],4,0),"")</f>
        <v>1</v>
      </c>
      <c r="P998" s="1">
        <f>IFERROR(VLOOKUP(Tableau5[[#This Row],[Numéro]],Tableau3Bandes[],5,0),"")</f>
        <v>0.26400000000000001</v>
      </c>
      <c r="Q998" s="1">
        <f>IFERROR(VLOOKUP(Tableau5[[#This Row],[Numéro]],Tableau3Bandes[],6,0),"")</f>
        <v>0.22700000000000001</v>
      </c>
      <c r="R998" s="1">
        <f>IFERROR(VLOOKUP(Tableau5[[#This Row],[Numéro]],Tableau3Bandes[],7,0),"")</f>
        <v>2015</v>
      </c>
      <c r="S998" s="28" t="str">
        <f>IFERROR(VLOOKUP(Tableau5[[#This Row],[Numéro]],TableauClass2025[],3,0),"")</f>
        <v/>
      </c>
      <c r="T998" s="27" t="str">
        <f>IFERROR(VLOOKUP(Tableau5[[#This Row],[Numéro]],TableauCadre[],3,0),"")</f>
        <v/>
      </c>
      <c r="U998" s="1" t="str">
        <f>IFERROR(VLOOKUP(Tableau5[[#This Row],[Numéro]],TableauCadre[],4,0),"")</f>
        <v/>
      </c>
      <c r="V998" s="1" t="str">
        <f>IFERROR(VLOOKUP(Tableau5[[#This Row],[Numéro]],TableauCadre[],5,0),"")</f>
        <v/>
      </c>
      <c r="W998" s="1" t="str">
        <f>IFERROR(VLOOKUP(Tableau5[[#This Row],[Numéro]],TableauCadre[],6,0),"")</f>
        <v/>
      </c>
      <c r="X998" s="28" t="str">
        <f>IFERROR(VLOOKUP(Tableau5[[#This Row],[Numéro]],TableauCadre[],7,0),"")</f>
        <v/>
      </c>
    </row>
    <row r="999" spans="1:24" hidden="1" x14ac:dyDescent="0.25">
      <c r="A999" s="1" t="str">
        <f>IF(double!T996=0,"",double!T996)</f>
        <v>011848 S</v>
      </c>
      <c r="B999" s="1" t="str">
        <f>IF(Tableau5[[#This Row],[Numéro]]="","",double!U996)</f>
        <v>RONDEAU ANDRE</v>
      </c>
      <c r="C999" s="23" t="str">
        <f>double!V996</f>
        <v>05028 – BILLARD CLUB DE MARIGNY ST FLAVY</v>
      </c>
      <c r="D999" s="27" t="str">
        <f>IFERROR(VLOOKUP(Tableau5[[#This Row],[Numéro]],TableauLibre[],3,0),"")</f>
        <v>R3</v>
      </c>
      <c r="E999" s="1">
        <f>IFERROR(VLOOKUP(Tableau5[[#This Row],[Numéro]],TableauLibre[],4,0),"")</f>
        <v>1</v>
      </c>
      <c r="F999" s="1">
        <f>IFERROR(VLOOKUP(Tableau5[[#This Row],[Numéro]],TableauLibre[],5,0),"")</f>
        <v>1.58</v>
      </c>
      <c r="G999" s="1">
        <f>IFERROR(VLOOKUP(Tableau5[[#This Row],[Numéro]],TableauLibre[],6,0),"")</f>
        <v>1.26</v>
      </c>
      <c r="H999" s="28">
        <f>IFERROR(VLOOKUP(Tableau5[[#This Row],[Numéro]],TableauLibre[],7,0),"")</f>
        <v>2015</v>
      </c>
      <c r="I999" s="27" t="str">
        <f>IFERROR(VLOOKUP(Tableau5[[#This Row],[Numéro]],TableauBande[],3,0),"")</f>
        <v xml:space="preserve">R2 </v>
      </c>
      <c r="J999" s="1">
        <f>IFERROR(VLOOKUP(Tableau5[[#This Row],[Numéro]],TableauBande[],4,0),"")</f>
        <v>1</v>
      </c>
      <c r="K999" s="1">
        <f>IFERROR(VLOOKUP(Tableau5[[#This Row],[Numéro]],TableauBande[],5,0),"")</f>
        <v>0.92</v>
      </c>
      <c r="L999" s="1">
        <f>IFERROR(VLOOKUP(Tableau5[[#This Row],[Numéro]],TableauBande[],6,0),"")</f>
        <v>0.82</v>
      </c>
      <c r="M999" s="28">
        <f>IFERROR(VLOOKUP(Tableau5[[#This Row],[Numéro]],TableauBande[],7,0),"")</f>
        <v>2012</v>
      </c>
      <c r="N999" s="1" t="str">
        <f>IFERROR(VLOOKUP(Tableau5[[#This Row],[Numéro]],Tableau3Bandes[],3,0),"")</f>
        <v>R2</v>
      </c>
      <c r="O999" s="1">
        <f>IFERROR(VLOOKUP(Tableau5[[#This Row],[Numéro]],Tableau3Bandes[],4,0),"")</f>
        <v>1</v>
      </c>
      <c r="P999" s="1">
        <f>IFERROR(VLOOKUP(Tableau5[[#This Row],[Numéro]],Tableau3Bandes[],5,0),"")</f>
        <v>0.23300000000000001</v>
      </c>
      <c r="Q999" s="1">
        <f>IFERROR(VLOOKUP(Tableau5[[#This Row],[Numéro]],Tableau3Bandes[],6,0),"")</f>
        <v>0.2</v>
      </c>
      <c r="R999" s="1">
        <f>IFERROR(VLOOKUP(Tableau5[[#This Row],[Numéro]],Tableau3Bandes[],7,0),"")</f>
        <v>2012</v>
      </c>
      <c r="S999" s="28" t="str">
        <f>IFERROR(VLOOKUP(Tableau5[[#This Row],[Numéro]],TableauClass2025[],3,0),"")</f>
        <v/>
      </c>
      <c r="T999" s="27" t="str">
        <f>IFERROR(VLOOKUP(Tableau5[[#This Row],[Numéro]],TableauCadre[],3,0),"")</f>
        <v>R1</v>
      </c>
      <c r="U999" s="1">
        <f>IFERROR(VLOOKUP(Tableau5[[#This Row],[Numéro]],TableauCadre[],4,0),"")</f>
        <v>1</v>
      </c>
      <c r="V999" s="1">
        <f>IFERROR(VLOOKUP(Tableau5[[#This Row],[Numéro]],TableauCadre[],5,0),"")</f>
        <v>1.21</v>
      </c>
      <c r="W999" s="1">
        <f>IFERROR(VLOOKUP(Tableau5[[#This Row],[Numéro]],TableauCadre[],6,0),"")</f>
        <v>0.97</v>
      </c>
      <c r="X999" s="28">
        <f>IFERROR(VLOOKUP(Tableau5[[#This Row],[Numéro]],TableauCadre[],7,0),"")</f>
        <v>2013</v>
      </c>
    </row>
    <row r="1000" spans="1:24" hidden="1" x14ac:dyDescent="0.25">
      <c r="A1000" s="1" t="str">
        <f>IF(double!T997=0,"",double!T997)</f>
        <v>010449 X</v>
      </c>
      <c r="B1000" s="1" t="str">
        <f>IF(Tableau5[[#This Row],[Numéro]]="","",double!U997)</f>
        <v>ROOS ROLAND</v>
      </c>
      <c r="C1000" s="23" t="str">
        <f>double!V997</f>
        <v>01044 – F.C. MULHOUSE</v>
      </c>
      <c r="D1000" s="27" t="str">
        <f>IFERROR(VLOOKUP(Tableau5[[#This Row],[Numéro]],TableauLibre[],3,0),"")</f>
        <v xml:space="preserve">R4 </v>
      </c>
      <c r="E1000" s="1">
        <f>IFERROR(VLOOKUP(Tableau5[[#This Row],[Numéro]],TableauLibre[],4,0),"")</f>
        <v>1</v>
      </c>
      <c r="F1000" s="1">
        <f>IFERROR(VLOOKUP(Tableau5[[#This Row],[Numéro]],TableauLibre[],5,0),"")</f>
        <v>1.1499999999999999</v>
      </c>
      <c r="G1000" s="1">
        <f>IFERROR(VLOOKUP(Tableau5[[#This Row],[Numéro]],TableauLibre[],6,0),"")</f>
        <v>0.92</v>
      </c>
      <c r="H1000" s="28">
        <f>IFERROR(VLOOKUP(Tableau5[[#This Row],[Numéro]],TableauLibre[],7,0),"")</f>
        <v>2015</v>
      </c>
      <c r="I1000" s="27" t="str">
        <f>IFERROR(VLOOKUP(Tableau5[[#This Row],[Numéro]],TableauBande[],3,0),"")</f>
        <v/>
      </c>
      <c r="J1000" s="1" t="str">
        <f>IFERROR(VLOOKUP(Tableau5[[#This Row],[Numéro]],TableauBande[],4,0),"")</f>
        <v/>
      </c>
      <c r="K1000" s="1" t="str">
        <f>IFERROR(VLOOKUP(Tableau5[[#This Row],[Numéro]],TableauBande[],5,0),"")</f>
        <v/>
      </c>
      <c r="L1000" s="1" t="str">
        <f>IFERROR(VLOOKUP(Tableau5[[#This Row],[Numéro]],TableauBande[],6,0),"")</f>
        <v/>
      </c>
      <c r="M1000" s="28" t="str">
        <f>IFERROR(VLOOKUP(Tableau5[[#This Row],[Numéro]],TableauBande[],7,0),"")</f>
        <v/>
      </c>
      <c r="N1000" s="1" t="str">
        <f>IFERROR(VLOOKUP(Tableau5[[#This Row],[Numéro]],Tableau3Bandes[],3,0),"")</f>
        <v>R2</v>
      </c>
      <c r="O1000" s="1">
        <f>IFERROR(VLOOKUP(Tableau5[[#This Row],[Numéro]],Tableau3Bandes[],4,0),"")</f>
        <v>1</v>
      </c>
      <c r="P1000" s="1">
        <f>IFERROR(VLOOKUP(Tableau5[[#This Row],[Numéro]],Tableau3Bandes[],5,0),"")</f>
        <v>0.17100000000000001</v>
      </c>
      <c r="Q1000" s="1">
        <f>IFERROR(VLOOKUP(Tableau5[[#This Row],[Numéro]],Tableau3Bandes[],6,0),"")</f>
        <v>0.14699999999999999</v>
      </c>
      <c r="R1000" s="1">
        <f>IFERROR(VLOOKUP(Tableau5[[#This Row],[Numéro]],Tableau3Bandes[],7,0),"")</f>
        <v>2016</v>
      </c>
      <c r="S1000" s="28" t="str">
        <f>IFERROR(VLOOKUP(Tableau5[[#This Row],[Numéro]],TableauClass2025[],3,0),"")</f>
        <v/>
      </c>
      <c r="T1000" s="27" t="str">
        <f>IFERROR(VLOOKUP(Tableau5[[#This Row],[Numéro]],TableauCadre[],3,0),"")</f>
        <v/>
      </c>
      <c r="U1000" s="1" t="str">
        <f>IFERROR(VLOOKUP(Tableau5[[#This Row],[Numéro]],TableauCadre[],4,0),"")</f>
        <v/>
      </c>
      <c r="V1000" s="1" t="str">
        <f>IFERROR(VLOOKUP(Tableau5[[#This Row],[Numéro]],TableauCadre[],5,0),"")</f>
        <v/>
      </c>
      <c r="W1000" s="1" t="str">
        <f>IFERROR(VLOOKUP(Tableau5[[#This Row],[Numéro]],TableauCadre[],6,0),"")</f>
        <v/>
      </c>
      <c r="X1000" s="28" t="str">
        <f>IFERROR(VLOOKUP(Tableau5[[#This Row],[Numéro]],TableauCadre[],7,0),"")</f>
        <v/>
      </c>
    </row>
    <row r="1001" spans="1:24" hidden="1" x14ac:dyDescent="0.25">
      <c r="A1001" s="1" t="str">
        <f>IF(double!T998=0,"",double!T998)</f>
        <v>102762 K</v>
      </c>
      <c r="B1001" s="1" t="str">
        <f>IF(Tableau5[[#This Row],[Numéro]]="","",double!U998)</f>
        <v>ROSE STEPHANE</v>
      </c>
      <c r="C1001" s="23" t="str">
        <f>double!V998</f>
        <v>11051 – BILLARD CLUB BARISIEN</v>
      </c>
      <c r="D1001" s="27" t="str">
        <f>IFERROR(VLOOKUP(Tableau5[[#This Row],[Numéro]],TableauLibre[],3,0),"")</f>
        <v>R1</v>
      </c>
      <c r="E1001" s="1">
        <f>IFERROR(VLOOKUP(Tableau5[[#This Row],[Numéro]],TableauLibre[],4,0),"")</f>
        <v>1</v>
      </c>
      <c r="F1001" s="1">
        <f>IFERROR(VLOOKUP(Tableau5[[#This Row],[Numéro]],TableauLibre[],5,0),"")</f>
        <v>4.3600000000000003</v>
      </c>
      <c r="G1001" s="1">
        <f>IFERROR(VLOOKUP(Tableau5[[#This Row],[Numéro]],TableauLibre[],6,0),"")</f>
        <v>3.48</v>
      </c>
      <c r="H1001" s="28">
        <f>IFERROR(VLOOKUP(Tableau5[[#This Row],[Numéro]],TableauLibre[],7,0),"")</f>
        <v>2024</v>
      </c>
      <c r="I1001" s="27" t="str">
        <f>IFERROR(VLOOKUP(Tableau5[[#This Row],[Numéro]],TableauBande[],3,0),"")</f>
        <v>R1</v>
      </c>
      <c r="J1001" s="1">
        <f>IFERROR(VLOOKUP(Tableau5[[#This Row],[Numéro]],TableauBande[],4,0),"")</f>
        <v>1</v>
      </c>
      <c r="K1001" s="1">
        <f>IFERROR(VLOOKUP(Tableau5[[#This Row],[Numéro]],TableauBande[],5,0),"")</f>
        <v>1.64</v>
      </c>
      <c r="L1001" s="1">
        <f>IFERROR(VLOOKUP(Tableau5[[#This Row],[Numéro]],TableauBande[],6,0),"")</f>
        <v>1.46</v>
      </c>
      <c r="M1001" s="28">
        <f>IFERROR(VLOOKUP(Tableau5[[#This Row],[Numéro]],TableauBande[],7,0),"")</f>
        <v>2023</v>
      </c>
      <c r="N1001" s="1" t="str">
        <f>IFERROR(VLOOKUP(Tableau5[[#This Row],[Numéro]],Tableau3Bandes[],3,0),"")</f>
        <v/>
      </c>
      <c r="O1001" s="1" t="str">
        <f>IFERROR(VLOOKUP(Tableau5[[#This Row],[Numéro]],Tableau3Bandes[],4,0),"")</f>
        <v/>
      </c>
      <c r="P1001" s="1" t="str">
        <f>IFERROR(VLOOKUP(Tableau5[[#This Row],[Numéro]],Tableau3Bandes[],5,0),"")</f>
        <v/>
      </c>
      <c r="Q1001" s="1" t="str">
        <f>IFERROR(VLOOKUP(Tableau5[[#This Row],[Numéro]],Tableau3Bandes[],6,0),"")</f>
        <v/>
      </c>
      <c r="R1001" s="1" t="str">
        <f>IFERROR(VLOOKUP(Tableau5[[#This Row],[Numéro]],Tableau3Bandes[],7,0),"")</f>
        <v/>
      </c>
      <c r="S1001" s="28" t="str">
        <f>IFERROR(VLOOKUP(Tableau5[[#This Row],[Numéro]],TableauClass2025[],3,0),"")</f>
        <v/>
      </c>
      <c r="T1001" s="27" t="str">
        <f>IFERROR(VLOOKUP(Tableau5[[#This Row],[Numéro]],TableauCadre[],3,0),"")</f>
        <v xml:space="preserve">R1 </v>
      </c>
      <c r="U1001" s="1">
        <f>IFERROR(VLOOKUP(Tableau5[[#This Row],[Numéro]],TableauCadre[],4,0),"")</f>
        <v>1</v>
      </c>
      <c r="V1001" s="1">
        <f>IFERROR(VLOOKUP(Tableau5[[#This Row],[Numéro]],TableauCadre[],5,0),"")</f>
        <v>3.91</v>
      </c>
      <c r="W1001" s="1">
        <f>IFERROR(VLOOKUP(Tableau5[[#This Row],[Numéro]],TableauCadre[],6,0),"")</f>
        <v>3.13</v>
      </c>
      <c r="X1001" s="28">
        <f>IFERROR(VLOOKUP(Tableau5[[#This Row],[Numéro]],TableauCadre[],7,0),"")</f>
        <v>2016</v>
      </c>
    </row>
    <row r="1002" spans="1:24" x14ac:dyDescent="0.25">
      <c r="A1002" s="1" t="str">
        <f>IF(double!T869=0,"",double!T869)</f>
        <v>120956 E</v>
      </c>
      <c r="B1002" s="1" t="str">
        <f>IF(Tableau5[[#This Row],[Numéro]]="","",double!U869)</f>
        <v>OSWALD CHRISTIAN</v>
      </c>
      <c r="C1002" s="23" t="str">
        <f>double!V869</f>
        <v>11035 – C.B. SARREGUEMINES</v>
      </c>
      <c r="D1002" s="27" t="str">
        <f>IFERROR(VLOOKUP(Tableau5[[#This Row],[Numéro]],TableauLibre[],3,0),"")</f>
        <v>N3</v>
      </c>
      <c r="E1002" s="1">
        <f>IFERROR(VLOOKUP(Tableau5[[#This Row],[Numéro]],TableauLibre[],4,0),"")</f>
        <v>1</v>
      </c>
      <c r="F1002" s="1">
        <f>IFERROR(VLOOKUP(Tableau5[[#This Row],[Numéro]],TableauLibre[],5,0),"")</f>
        <v>7.38</v>
      </c>
      <c r="G1002" s="1">
        <f>IFERROR(VLOOKUP(Tableau5[[#This Row],[Numéro]],TableauLibre[],6,0),"")</f>
        <v>5.91</v>
      </c>
      <c r="H1002" s="28">
        <f>IFERROR(VLOOKUP(Tableau5[[#This Row],[Numéro]],TableauLibre[],7,0),"")</f>
        <v>2024</v>
      </c>
      <c r="I1002" s="27" t="str">
        <f>IFERROR(VLOOKUP(Tableau5[[#This Row],[Numéro]],TableauBande[],3,0),"")</f>
        <v>N3</v>
      </c>
      <c r="J1002" s="1">
        <f>IFERROR(VLOOKUP(Tableau5[[#This Row],[Numéro]],TableauBande[],4,0),"")</f>
        <v>1</v>
      </c>
      <c r="K1002" s="1">
        <f>IFERROR(VLOOKUP(Tableau5[[#This Row],[Numéro]],TableauBande[],5,0),"")</f>
        <v>1.81</v>
      </c>
      <c r="L1002" s="1">
        <f>IFERROR(VLOOKUP(Tableau5[[#This Row],[Numéro]],TableauBande[],6,0),"")</f>
        <v>1.61</v>
      </c>
      <c r="M1002" s="28">
        <f>IFERROR(VLOOKUP(Tableau5[[#This Row],[Numéro]],TableauBande[],7,0),"")</f>
        <v>2012</v>
      </c>
      <c r="N1002" s="1" t="str">
        <f>IFERROR(VLOOKUP(Tableau5[[#This Row],[Numéro]],Tableau3Bandes[],3,0),"")</f>
        <v>N3</v>
      </c>
      <c r="O1002" s="1">
        <f>IFERROR(VLOOKUP(Tableau5[[#This Row],[Numéro]],Tableau3Bandes[],4,0),"")</f>
        <v>1</v>
      </c>
      <c r="P1002" s="1">
        <f>IFERROR(VLOOKUP(Tableau5[[#This Row],[Numéro]],Tableau3Bandes[],5,0),"")</f>
        <v>0.41399999999999998</v>
      </c>
      <c r="Q1002" s="1">
        <f>IFERROR(VLOOKUP(Tableau5[[#This Row],[Numéro]],Tableau3Bandes[],6,0),"")</f>
        <v>0.35599999999999998</v>
      </c>
      <c r="R1002" s="1">
        <f>IFERROR(VLOOKUP(Tableau5[[#This Row],[Numéro]],Tableau3Bandes[],7,0),"")</f>
        <v>2023</v>
      </c>
      <c r="S1002" s="28" t="str">
        <f>IFERROR(VLOOKUP(Tableau5[[#This Row],[Numéro]],TableauClass2025[],3,0),"")</f>
        <v/>
      </c>
      <c r="T1002" s="27" t="str">
        <f>IFERROR(VLOOKUP(Tableau5[[#This Row],[Numéro]],TableauCadre[],3,0),"")</f>
        <v>N3</v>
      </c>
      <c r="U1002" s="1">
        <f>IFERROR(VLOOKUP(Tableau5[[#This Row],[Numéro]],TableauCadre[],4,0),"")</f>
        <v>1</v>
      </c>
      <c r="V1002" s="1">
        <f>IFERROR(VLOOKUP(Tableau5[[#This Row],[Numéro]],TableauCadre[],5,0),"")</f>
        <v>5.45</v>
      </c>
      <c r="W1002" s="1">
        <f>IFERROR(VLOOKUP(Tableau5[[#This Row],[Numéro]],TableauCadre[],6,0),"")</f>
        <v>4.3600000000000003</v>
      </c>
      <c r="X1002" s="28">
        <f>IFERROR(VLOOKUP(Tableau5[[#This Row],[Numéro]],TableauCadre[],7,0),"")</f>
        <v>2025</v>
      </c>
    </row>
    <row r="1003" spans="1:24" hidden="1" x14ac:dyDescent="0.25">
      <c r="A1003" s="1" t="str">
        <f>IF(double!T1000=0,"",double!T1000)</f>
        <v>151760 G</v>
      </c>
      <c r="B1003" s="1" t="str">
        <f>IF(Tableau5[[#This Row],[Numéro]]="","",double!U1000)</f>
        <v>ROSENBERGER BERNARD</v>
      </c>
      <c r="C1003" s="23" t="str">
        <f>double!V1000</f>
        <v>11078 – BILLARD CLUB DE BRIEY</v>
      </c>
      <c r="D1003" s="27" t="str">
        <f>IFERROR(VLOOKUP(Tableau5[[#This Row],[Numéro]],TableauLibre[],3,0),"")</f>
        <v xml:space="preserve">R4 </v>
      </c>
      <c r="E1003" s="1">
        <f>IFERROR(VLOOKUP(Tableau5[[#This Row],[Numéro]],TableauLibre[],4,0),"")</f>
        <v>1</v>
      </c>
      <c r="F1003" s="1">
        <f>IFERROR(VLOOKUP(Tableau5[[#This Row],[Numéro]],TableauLibre[],5,0),"")</f>
        <v>1.1499999999999999</v>
      </c>
      <c r="G1003" s="1">
        <f>IFERROR(VLOOKUP(Tableau5[[#This Row],[Numéro]],TableauLibre[],6,0),"")</f>
        <v>0.92</v>
      </c>
      <c r="H1003" s="28">
        <f>IFERROR(VLOOKUP(Tableau5[[#This Row],[Numéro]],TableauLibre[],7,0),"")</f>
        <v>2022</v>
      </c>
      <c r="I1003" s="27" t="str">
        <f>IFERROR(VLOOKUP(Tableau5[[#This Row],[Numéro]],TableauBande[],3,0),"")</f>
        <v>R2</v>
      </c>
      <c r="J1003" s="1">
        <f>IFERROR(VLOOKUP(Tableau5[[#This Row],[Numéro]],TableauBande[],4,0),"")</f>
        <v>1</v>
      </c>
      <c r="K1003" s="1">
        <f>IFERROR(VLOOKUP(Tableau5[[#This Row],[Numéro]],TableauBande[],5,0),"")</f>
        <v>0.83</v>
      </c>
      <c r="L1003" s="1">
        <f>IFERROR(VLOOKUP(Tableau5[[#This Row],[Numéro]],TableauBande[],6,0),"")</f>
        <v>0.74</v>
      </c>
      <c r="M1003" s="28">
        <f>IFERROR(VLOOKUP(Tableau5[[#This Row],[Numéro]],TableauBande[],7,0),"")</f>
        <v>2019</v>
      </c>
      <c r="N1003" s="1" t="str">
        <f>IFERROR(VLOOKUP(Tableau5[[#This Row],[Numéro]],Tableau3Bandes[],3,0),"")</f>
        <v>R1</v>
      </c>
      <c r="O1003" s="1">
        <f>IFERROR(VLOOKUP(Tableau5[[#This Row],[Numéro]],Tableau3Bandes[],4,0),"")</f>
        <v>1</v>
      </c>
      <c r="P1003" s="1">
        <f>IFERROR(VLOOKUP(Tableau5[[#This Row],[Numéro]],Tableau3Bandes[],5,0),"")</f>
        <v>0.26900000000000002</v>
      </c>
      <c r="Q1003" s="1">
        <f>IFERROR(VLOOKUP(Tableau5[[#This Row],[Numéro]],Tableau3Bandes[],6,0),"")</f>
        <v>0.23100000000000001</v>
      </c>
      <c r="R1003" s="1">
        <f>IFERROR(VLOOKUP(Tableau5[[#This Row],[Numéro]],Tableau3Bandes[],7,0),"")</f>
        <v>2020</v>
      </c>
      <c r="S1003" s="28" t="str">
        <f>IFERROR(VLOOKUP(Tableau5[[#This Row],[Numéro]],TableauClass2025[],3,0),"")</f>
        <v/>
      </c>
      <c r="T1003" s="27" t="str">
        <f>IFERROR(VLOOKUP(Tableau5[[#This Row],[Numéro]],TableauCadre[],3,0),"")</f>
        <v/>
      </c>
      <c r="U1003" s="1" t="str">
        <f>IFERROR(VLOOKUP(Tableau5[[#This Row],[Numéro]],TableauCadre[],4,0),"")</f>
        <v/>
      </c>
      <c r="V1003" s="1" t="str">
        <f>IFERROR(VLOOKUP(Tableau5[[#This Row],[Numéro]],TableauCadre[],5,0),"")</f>
        <v/>
      </c>
      <c r="W1003" s="1" t="str">
        <f>IFERROR(VLOOKUP(Tableau5[[#This Row],[Numéro]],TableauCadre[],6,0),"")</f>
        <v/>
      </c>
      <c r="X1003" s="28" t="str">
        <f>IFERROR(VLOOKUP(Tableau5[[#This Row],[Numéro]],TableauCadre[],7,0),"")</f>
        <v/>
      </c>
    </row>
    <row r="1004" spans="1:24" hidden="1" x14ac:dyDescent="0.25">
      <c r="A1004" s="1" t="str">
        <f>IF(double!T1001=0,"",double!T1001)</f>
        <v>181229 N</v>
      </c>
      <c r="B1004" s="1" t="str">
        <f>IF(Tableau5[[#This Row],[Numéro]]="","",double!U1001)</f>
        <v>ROTARIS DAVID</v>
      </c>
      <c r="C1004" s="23" t="str">
        <f>double!V1001</f>
        <v>05023 – BILLARD CLUB NOGENTAIS</v>
      </c>
      <c r="D1004" s="27" t="str">
        <f>IFERROR(VLOOKUP(Tableau5[[#This Row],[Numéro]],TableauLibre[],3,0),"")</f>
        <v xml:space="preserve">R4 </v>
      </c>
      <c r="E1004" s="1">
        <f>IFERROR(VLOOKUP(Tableau5[[#This Row],[Numéro]],TableauLibre[],4,0),"")</f>
        <v>1</v>
      </c>
      <c r="F1004" s="1">
        <f>IFERROR(VLOOKUP(Tableau5[[#This Row],[Numéro]],TableauLibre[],5,0),"")</f>
        <v>0.5</v>
      </c>
      <c r="G1004" s="1">
        <f>IFERROR(VLOOKUP(Tableau5[[#This Row],[Numéro]],TableauLibre[],6,0),"")</f>
        <v>0.4</v>
      </c>
      <c r="H1004" s="28">
        <f>IFERROR(VLOOKUP(Tableau5[[#This Row],[Numéro]],TableauLibre[],7,0),"")</f>
        <v>2025</v>
      </c>
      <c r="I1004" s="27" t="str">
        <f>IFERROR(VLOOKUP(Tableau5[[#This Row],[Numéro]],TableauBande[],3,0),"")</f>
        <v/>
      </c>
      <c r="J1004" s="1" t="str">
        <f>IFERROR(VLOOKUP(Tableau5[[#This Row],[Numéro]],TableauBande[],4,0),"")</f>
        <v/>
      </c>
      <c r="K1004" s="1" t="str">
        <f>IFERROR(VLOOKUP(Tableau5[[#This Row],[Numéro]],TableauBande[],5,0),"")</f>
        <v/>
      </c>
      <c r="L1004" s="1" t="str">
        <f>IFERROR(VLOOKUP(Tableau5[[#This Row],[Numéro]],TableauBande[],6,0),"")</f>
        <v/>
      </c>
      <c r="M1004" s="28" t="str">
        <f>IFERROR(VLOOKUP(Tableau5[[#This Row],[Numéro]],TableauBande[],7,0),"")</f>
        <v/>
      </c>
      <c r="N1004" s="1" t="str">
        <f>IFERROR(VLOOKUP(Tableau5[[#This Row],[Numéro]],Tableau3Bandes[],3,0),"")</f>
        <v/>
      </c>
      <c r="O1004" s="1" t="str">
        <f>IFERROR(VLOOKUP(Tableau5[[#This Row],[Numéro]],Tableau3Bandes[],4,0),"")</f>
        <v/>
      </c>
      <c r="P1004" s="1" t="str">
        <f>IFERROR(VLOOKUP(Tableau5[[#This Row],[Numéro]],Tableau3Bandes[],5,0),"")</f>
        <v/>
      </c>
      <c r="Q1004" s="1" t="str">
        <f>IFERROR(VLOOKUP(Tableau5[[#This Row],[Numéro]],Tableau3Bandes[],6,0),"")</f>
        <v/>
      </c>
      <c r="R1004" s="1" t="str">
        <f>IFERROR(VLOOKUP(Tableau5[[#This Row],[Numéro]],Tableau3Bandes[],7,0),"")</f>
        <v/>
      </c>
      <c r="S1004" s="28" t="str">
        <f>IFERROR(VLOOKUP(Tableau5[[#This Row],[Numéro]],TableauClass2025[],3,0),"")</f>
        <v/>
      </c>
      <c r="T1004" s="27" t="str">
        <f>IFERROR(VLOOKUP(Tableau5[[#This Row],[Numéro]],TableauCadre[],3,0),"")</f>
        <v/>
      </c>
      <c r="U1004" s="1" t="str">
        <f>IFERROR(VLOOKUP(Tableau5[[#This Row],[Numéro]],TableauCadre[],4,0),"")</f>
        <v/>
      </c>
      <c r="V1004" s="1" t="str">
        <f>IFERROR(VLOOKUP(Tableau5[[#This Row],[Numéro]],TableauCadre[],5,0),"")</f>
        <v/>
      </c>
      <c r="W1004" s="1" t="str">
        <f>IFERROR(VLOOKUP(Tableau5[[#This Row],[Numéro]],TableauCadre[],6,0),"")</f>
        <v/>
      </c>
      <c r="X1004" s="28" t="str">
        <f>IFERROR(VLOOKUP(Tableau5[[#This Row],[Numéro]],TableauCadre[],7,0),"")</f>
        <v/>
      </c>
    </row>
    <row r="1005" spans="1:24" hidden="1" x14ac:dyDescent="0.25">
      <c r="A1005" s="1" t="str">
        <f>IF(double!T1002=0,"",double!T1002)</f>
        <v>181377 Z</v>
      </c>
      <c r="B1005" s="1" t="str">
        <f>IF(Tableau5[[#This Row],[Numéro]]="","",double!U1002)</f>
        <v>ROTH ALEXANDRE</v>
      </c>
      <c r="C1005" s="23" t="str">
        <f>double!V1002</f>
        <v>01070 – FCM BILLARD</v>
      </c>
      <c r="D1005" s="27" t="str">
        <f>IFERROR(VLOOKUP(Tableau5[[#This Row],[Numéro]],TableauLibre[],3,0),"")</f>
        <v xml:space="preserve">R3 </v>
      </c>
      <c r="E1005" s="1">
        <f>IFERROR(VLOOKUP(Tableau5[[#This Row],[Numéro]],TableauLibre[],4,0),"")</f>
        <v>1</v>
      </c>
      <c r="F1005" s="1">
        <f>IFERROR(VLOOKUP(Tableau5[[#This Row],[Numéro]],TableauLibre[],5,0),"")</f>
        <v>1.84</v>
      </c>
      <c r="G1005" s="1">
        <f>IFERROR(VLOOKUP(Tableau5[[#This Row],[Numéro]],TableauLibre[],6,0),"")</f>
        <v>1.47</v>
      </c>
      <c r="H1005" s="28">
        <f>IFERROR(VLOOKUP(Tableau5[[#This Row],[Numéro]],TableauLibre[],7,0),"")</f>
        <v>2025</v>
      </c>
      <c r="I1005" s="27" t="str">
        <f>IFERROR(VLOOKUP(Tableau5[[#This Row],[Numéro]],TableauBande[],3,0),"")</f>
        <v/>
      </c>
      <c r="J1005" s="1" t="str">
        <f>IFERROR(VLOOKUP(Tableau5[[#This Row],[Numéro]],TableauBande[],4,0),"")</f>
        <v/>
      </c>
      <c r="K1005" s="1" t="str">
        <f>IFERROR(VLOOKUP(Tableau5[[#This Row],[Numéro]],TableauBande[],5,0),"")</f>
        <v/>
      </c>
      <c r="L1005" s="1" t="str">
        <f>IFERROR(VLOOKUP(Tableau5[[#This Row],[Numéro]],TableauBande[],6,0),"")</f>
        <v/>
      </c>
      <c r="M1005" s="28" t="str">
        <f>IFERROR(VLOOKUP(Tableau5[[#This Row],[Numéro]],TableauBande[],7,0),"")</f>
        <v/>
      </c>
      <c r="N1005" s="1" t="str">
        <f>IFERROR(VLOOKUP(Tableau5[[#This Row],[Numéro]],Tableau3Bandes[],3,0),"")</f>
        <v xml:space="preserve">R1 </v>
      </c>
      <c r="O1005" s="1">
        <f>IFERROR(VLOOKUP(Tableau5[[#This Row],[Numéro]],Tableau3Bandes[],4,0),"")</f>
        <v>1</v>
      </c>
      <c r="P1005" s="1">
        <f>IFERROR(VLOOKUP(Tableau5[[#This Row],[Numéro]],Tableau3Bandes[],5,0),"")</f>
        <v>0.255</v>
      </c>
      <c r="Q1005" s="1">
        <f>IFERROR(VLOOKUP(Tableau5[[#This Row],[Numéro]],Tableau3Bandes[],6,0),"")</f>
        <v>0.219</v>
      </c>
      <c r="R1005" s="1">
        <f>IFERROR(VLOOKUP(Tableau5[[#This Row],[Numéro]],Tableau3Bandes[],7,0),"")</f>
        <v>2025</v>
      </c>
      <c r="S1005" s="28" t="str">
        <f>IFERROR(VLOOKUP(Tableau5[[#This Row],[Numéro]],TableauClass2025[],3,0),"")</f>
        <v/>
      </c>
      <c r="T1005" s="27" t="str">
        <f>IFERROR(VLOOKUP(Tableau5[[#This Row],[Numéro]],TableauCadre[],3,0),"")</f>
        <v/>
      </c>
      <c r="U1005" s="1" t="str">
        <f>IFERROR(VLOOKUP(Tableau5[[#This Row],[Numéro]],TableauCadre[],4,0),"")</f>
        <v/>
      </c>
      <c r="V1005" s="1" t="str">
        <f>IFERROR(VLOOKUP(Tableau5[[#This Row],[Numéro]],TableauCadre[],5,0),"")</f>
        <v/>
      </c>
      <c r="W1005" s="1" t="str">
        <f>IFERROR(VLOOKUP(Tableau5[[#This Row],[Numéro]],TableauCadre[],6,0),"")</f>
        <v/>
      </c>
      <c r="X1005" s="28" t="str">
        <f>IFERROR(VLOOKUP(Tableau5[[#This Row],[Numéro]],TableauCadre[],7,0),"")</f>
        <v/>
      </c>
    </row>
    <row r="1006" spans="1:24" hidden="1" x14ac:dyDescent="0.25">
      <c r="A1006" s="1" t="str">
        <f>IF(double!T1003=0,"",double!T1003)</f>
        <v>160750 D</v>
      </c>
      <c r="B1006" s="1" t="str">
        <f>IF(Tableau5[[#This Row],[Numéro]]="","",double!U1003)</f>
        <v>ROUSSEAU JEAN PIERRE</v>
      </c>
      <c r="C1006" s="23" t="str">
        <f>double!V1003</f>
        <v>05028 – BILLARD CLUB DE MARIGNY ST FLAVY</v>
      </c>
      <c r="D1006" s="27" t="str">
        <f>IFERROR(VLOOKUP(Tableau5[[#This Row],[Numéro]],TableauLibre[],3,0),"")</f>
        <v>R4</v>
      </c>
      <c r="E1006" s="1">
        <f>IFERROR(VLOOKUP(Tableau5[[#This Row],[Numéro]],TableauLibre[],4,0),"")</f>
        <v>1</v>
      </c>
      <c r="F1006" s="1">
        <f>IFERROR(VLOOKUP(Tableau5[[#This Row],[Numéro]],TableauLibre[],5,0),"")</f>
        <v>0.77</v>
      </c>
      <c r="G1006" s="1">
        <f>IFERROR(VLOOKUP(Tableau5[[#This Row],[Numéro]],TableauLibre[],6,0),"")</f>
        <v>0.61</v>
      </c>
      <c r="H1006" s="28">
        <f>IFERROR(VLOOKUP(Tableau5[[#This Row],[Numéro]],TableauLibre[],7,0),"")</f>
        <v>2025</v>
      </c>
      <c r="I1006" s="27" t="str">
        <f>IFERROR(VLOOKUP(Tableau5[[#This Row],[Numéro]],TableauBande[],3,0),"")</f>
        <v>R2</v>
      </c>
      <c r="J1006" s="1">
        <f>IFERROR(VLOOKUP(Tableau5[[#This Row],[Numéro]],TableauBande[],4,0),"")</f>
        <v>1</v>
      </c>
      <c r="K1006" s="1">
        <f>IFERROR(VLOOKUP(Tableau5[[#This Row],[Numéro]],TableauBande[],5,0),"")</f>
        <v>0.44</v>
      </c>
      <c r="L1006" s="1">
        <f>IFERROR(VLOOKUP(Tableau5[[#This Row],[Numéro]],TableauBande[],6,0),"")</f>
        <v>0.39</v>
      </c>
      <c r="M1006" s="28">
        <f>IFERROR(VLOOKUP(Tableau5[[#This Row],[Numéro]],TableauBande[],7,0),"")</f>
        <v>2025</v>
      </c>
      <c r="N1006" s="1" t="str">
        <f>IFERROR(VLOOKUP(Tableau5[[#This Row],[Numéro]],Tableau3Bandes[],3,0),"")</f>
        <v>R2</v>
      </c>
      <c r="O1006" s="1">
        <f>IFERROR(VLOOKUP(Tableau5[[#This Row],[Numéro]],Tableau3Bandes[],4,0),"")</f>
        <v>1</v>
      </c>
      <c r="P1006" s="1">
        <f>IFERROR(VLOOKUP(Tableau5[[#This Row],[Numéro]],Tableau3Bandes[],5,0),"")</f>
        <v>0.13</v>
      </c>
      <c r="Q1006" s="1">
        <f>IFERROR(VLOOKUP(Tableau5[[#This Row],[Numéro]],Tableau3Bandes[],6,0),"")</f>
        <v>0.112</v>
      </c>
      <c r="R1006" s="1">
        <f>IFERROR(VLOOKUP(Tableau5[[#This Row],[Numéro]],Tableau3Bandes[],7,0),"")</f>
        <v>2025</v>
      </c>
      <c r="S1006" s="28">
        <f>IFERROR(VLOOKUP(Tableau5[[#This Row],[Numéro]],TableauClass2025[],3,0),"")</f>
        <v>127</v>
      </c>
      <c r="T1006" s="27" t="str">
        <f>IFERROR(VLOOKUP(Tableau5[[#This Row],[Numéro]],TableauCadre[],3,0),"")</f>
        <v/>
      </c>
      <c r="U1006" s="1" t="str">
        <f>IFERROR(VLOOKUP(Tableau5[[#This Row],[Numéro]],TableauCadre[],4,0),"")</f>
        <v/>
      </c>
      <c r="V1006" s="1" t="str">
        <f>IFERROR(VLOOKUP(Tableau5[[#This Row],[Numéro]],TableauCadre[],5,0),"")</f>
        <v/>
      </c>
      <c r="W1006" s="1" t="str">
        <f>IFERROR(VLOOKUP(Tableau5[[#This Row],[Numéro]],TableauCadre[],6,0),"")</f>
        <v/>
      </c>
      <c r="X1006" s="28" t="str">
        <f>IFERROR(VLOOKUP(Tableau5[[#This Row],[Numéro]],TableauCadre[],7,0),"")</f>
        <v/>
      </c>
    </row>
    <row r="1007" spans="1:24" hidden="1" x14ac:dyDescent="0.25">
      <c r="A1007" s="1" t="str">
        <f>IF(double!T1004=0,"",double!T1004)</f>
        <v>142925 D</v>
      </c>
      <c r="B1007" s="1" t="str">
        <f>IF(Tableau5[[#This Row],[Numéro]]="","",double!U1004)</f>
        <v>ROUSSEL JEAN MARIE</v>
      </c>
      <c r="C1007" s="23" t="str">
        <f>double!V1004</f>
        <v>11051 – BILLARD CLUB BARISIEN</v>
      </c>
      <c r="D1007" s="27" t="str">
        <f>IFERROR(VLOOKUP(Tableau5[[#This Row],[Numéro]],TableauLibre[],3,0),"")</f>
        <v>R3</v>
      </c>
      <c r="E1007" s="1">
        <f>IFERROR(VLOOKUP(Tableau5[[#This Row],[Numéro]],TableauLibre[],4,0),"")</f>
        <v>1</v>
      </c>
      <c r="F1007" s="1">
        <f>IFERROR(VLOOKUP(Tableau5[[#This Row],[Numéro]],TableauLibre[],5,0),"")</f>
        <v>2.0499999999999998</v>
      </c>
      <c r="G1007" s="1">
        <f>IFERROR(VLOOKUP(Tableau5[[#This Row],[Numéro]],TableauLibre[],6,0),"")</f>
        <v>1.64</v>
      </c>
      <c r="H1007" s="28">
        <f>IFERROR(VLOOKUP(Tableau5[[#This Row],[Numéro]],TableauLibre[],7,0),"")</f>
        <v>2015</v>
      </c>
      <c r="I1007" s="27" t="str">
        <f>IFERROR(VLOOKUP(Tableau5[[#This Row],[Numéro]],TableauBande[],3,0),"")</f>
        <v/>
      </c>
      <c r="J1007" s="1" t="str">
        <f>IFERROR(VLOOKUP(Tableau5[[#This Row],[Numéro]],TableauBande[],4,0),"")</f>
        <v/>
      </c>
      <c r="K1007" s="1" t="str">
        <f>IFERROR(VLOOKUP(Tableau5[[#This Row],[Numéro]],TableauBande[],5,0),"")</f>
        <v/>
      </c>
      <c r="L1007" s="1" t="str">
        <f>IFERROR(VLOOKUP(Tableau5[[#This Row],[Numéro]],TableauBande[],6,0),"")</f>
        <v/>
      </c>
      <c r="M1007" s="28" t="str">
        <f>IFERROR(VLOOKUP(Tableau5[[#This Row],[Numéro]],TableauBande[],7,0),"")</f>
        <v/>
      </c>
      <c r="N1007" s="1" t="str">
        <f>IFERROR(VLOOKUP(Tableau5[[#This Row],[Numéro]],Tableau3Bandes[],3,0),"")</f>
        <v/>
      </c>
      <c r="O1007" s="1" t="str">
        <f>IFERROR(VLOOKUP(Tableau5[[#This Row],[Numéro]],Tableau3Bandes[],4,0),"")</f>
        <v/>
      </c>
      <c r="P1007" s="1" t="str">
        <f>IFERROR(VLOOKUP(Tableau5[[#This Row],[Numéro]],Tableau3Bandes[],5,0),"")</f>
        <v/>
      </c>
      <c r="Q1007" s="1" t="str">
        <f>IFERROR(VLOOKUP(Tableau5[[#This Row],[Numéro]],Tableau3Bandes[],6,0),"")</f>
        <v/>
      </c>
      <c r="R1007" s="1" t="str">
        <f>IFERROR(VLOOKUP(Tableau5[[#This Row],[Numéro]],Tableau3Bandes[],7,0),"")</f>
        <v/>
      </c>
      <c r="S1007" s="28" t="str">
        <f>IFERROR(VLOOKUP(Tableau5[[#This Row],[Numéro]],TableauClass2025[],3,0),"")</f>
        <v/>
      </c>
      <c r="T1007" s="27" t="str">
        <f>IFERROR(VLOOKUP(Tableau5[[#This Row],[Numéro]],TableauCadre[],3,0),"")</f>
        <v/>
      </c>
      <c r="U1007" s="1" t="str">
        <f>IFERROR(VLOOKUP(Tableau5[[#This Row],[Numéro]],TableauCadre[],4,0),"")</f>
        <v/>
      </c>
      <c r="V1007" s="1" t="str">
        <f>IFERROR(VLOOKUP(Tableau5[[#This Row],[Numéro]],TableauCadre[],5,0),"")</f>
        <v/>
      </c>
      <c r="W1007" s="1" t="str">
        <f>IFERROR(VLOOKUP(Tableau5[[#This Row],[Numéro]],TableauCadre[],6,0),"")</f>
        <v/>
      </c>
      <c r="X1007" s="28" t="str">
        <f>IFERROR(VLOOKUP(Tableau5[[#This Row],[Numéro]],TableauCadre[],7,0),"")</f>
        <v/>
      </c>
    </row>
    <row r="1008" spans="1:24" hidden="1" x14ac:dyDescent="0.25">
      <c r="A1008" s="1" t="str">
        <f>IF(double!T1005=0,"",double!T1005)</f>
        <v>174361 Y</v>
      </c>
      <c r="B1008" s="1" t="str">
        <f>IF(Tableau5[[#This Row],[Numéro]]="","",double!U1005)</f>
        <v>ROUZET BERTRAND</v>
      </c>
      <c r="C1008" s="23" t="str">
        <f>double!V1005</f>
        <v>05043 – ACAD. TAPIS VERT DE REIMS</v>
      </c>
      <c r="D1008" s="27" t="str">
        <f>IFERROR(VLOOKUP(Tableau5[[#This Row],[Numéro]],TableauLibre[],3,0),"")</f>
        <v xml:space="preserve">R4 </v>
      </c>
      <c r="E1008" s="1">
        <f>IFERROR(VLOOKUP(Tableau5[[#This Row],[Numéro]],TableauLibre[],4,0),"")</f>
        <v>1</v>
      </c>
      <c r="F1008" s="1">
        <f>IFERROR(VLOOKUP(Tableau5[[#This Row],[Numéro]],TableauLibre[],5,0),"")</f>
        <v>0.69</v>
      </c>
      <c r="G1008" s="1">
        <f>IFERROR(VLOOKUP(Tableau5[[#This Row],[Numéro]],TableauLibre[],6,0),"")</f>
        <v>0.55000000000000004</v>
      </c>
      <c r="H1008" s="28">
        <f>IFERROR(VLOOKUP(Tableau5[[#This Row],[Numéro]],TableauLibre[],7,0),"")</f>
        <v>2025</v>
      </c>
      <c r="I1008" s="27" t="str">
        <f>IFERROR(VLOOKUP(Tableau5[[#This Row],[Numéro]],TableauBande[],3,0),"")</f>
        <v/>
      </c>
      <c r="J1008" s="1" t="str">
        <f>IFERROR(VLOOKUP(Tableau5[[#This Row],[Numéro]],TableauBande[],4,0),"")</f>
        <v/>
      </c>
      <c r="K1008" s="1" t="str">
        <f>IFERROR(VLOOKUP(Tableau5[[#This Row],[Numéro]],TableauBande[],5,0),"")</f>
        <v/>
      </c>
      <c r="L1008" s="1" t="str">
        <f>IFERROR(VLOOKUP(Tableau5[[#This Row],[Numéro]],TableauBande[],6,0),"")</f>
        <v/>
      </c>
      <c r="M1008" s="28" t="str">
        <f>IFERROR(VLOOKUP(Tableau5[[#This Row],[Numéro]],TableauBande[],7,0),"")</f>
        <v/>
      </c>
      <c r="N1008" s="1" t="str">
        <f>IFERROR(VLOOKUP(Tableau5[[#This Row],[Numéro]],Tableau3Bandes[],3,0),"")</f>
        <v/>
      </c>
      <c r="O1008" s="1" t="str">
        <f>IFERROR(VLOOKUP(Tableau5[[#This Row],[Numéro]],Tableau3Bandes[],4,0),"")</f>
        <v/>
      </c>
      <c r="P1008" s="1" t="str">
        <f>IFERROR(VLOOKUP(Tableau5[[#This Row],[Numéro]],Tableau3Bandes[],5,0),"")</f>
        <v/>
      </c>
      <c r="Q1008" s="1" t="str">
        <f>IFERROR(VLOOKUP(Tableau5[[#This Row],[Numéro]],Tableau3Bandes[],6,0),"")</f>
        <v/>
      </c>
      <c r="R1008" s="1" t="str">
        <f>IFERROR(VLOOKUP(Tableau5[[#This Row],[Numéro]],Tableau3Bandes[],7,0),"")</f>
        <v/>
      </c>
      <c r="S1008" s="28" t="str">
        <f>IFERROR(VLOOKUP(Tableau5[[#This Row],[Numéro]],TableauClass2025[],3,0),"")</f>
        <v/>
      </c>
      <c r="T1008" s="27" t="str">
        <f>IFERROR(VLOOKUP(Tableau5[[#This Row],[Numéro]],TableauCadre[],3,0),"")</f>
        <v/>
      </c>
      <c r="U1008" s="1" t="str">
        <f>IFERROR(VLOOKUP(Tableau5[[#This Row],[Numéro]],TableauCadre[],4,0),"")</f>
        <v/>
      </c>
      <c r="V1008" s="1" t="str">
        <f>IFERROR(VLOOKUP(Tableau5[[#This Row],[Numéro]],TableauCadre[],5,0),"")</f>
        <v/>
      </c>
      <c r="W1008" s="1" t="str">
        <f>IFERROR(VLOOKUP(Tableau5[[#This Row],[Numéro]],TableauCadre[],6,0),"")</f>
        <v/>
      </c>
      <c r="X1008" s="28" t="str">
        <f>IFERROR(VLOOKUP(Tableau5[[#This Row],[Numéro]],TableauCadre[],7,0),"")</f>
        <v/>
      </c>
    </row>
    <row r="1009" spans="1:24" hidden="1" x14ac:dyDescent="0.25">
      <c r="A1009" s="1" t="str">
        <f>IF(double!T1006=0,"",double!T1006)</f>
        <v>137955 Z</v>
      </c>
      <c r="B1009" s="1" t="str">
        <f>IF(Tableau5[[#This Row],[Numéro]]="","",double!U1006)</f>
        <v>RUBINI MARIE LINE</v>
      </c>
      <c r="C1009" s="23" t="str">
        <f>double!V1006</f>
        <v>11022 – ACADEMIE DE BILLARD SAINT-MAX / NANCY</v>
      </c>
      <c r="D1009" s="27" t="str">
        <f>IFERROR(VLOOKUP(Tableau5[[#This Row],[Numéro]],TableauLibre[],3,0),"")</f>
        <v>R4</v>
      </c>
      <c r="E1009" s="1">
        <f>IFERROR(VLOOKUP(Tableau5[[#This Row],[Numéro]],TableauLibre[],4,0),"")</f>
        <v>1</v>
      </c>
      <c r="F1009" s="1">
        <f>IFERROR(VLOOKUP(Tableau5[[#This Row],[Numéro]],TableauLibre[],5,0),"")</f>
        <v>0.73</v>
      </c>
      <c r="G1009" s="1">
        <f>IFERROR(VLOOKUP(Tableau5[[#This Row],[Numéro]],TableauLibre[],6,0),"")</f>
        <v>0.57999999999999996</v>
      </c>
      <c r="H1009" s="28">
        <f>IFERROR(VLOOKUP(Tableau5[[#This Row],[Numéro]],TableauLibre[],7,0),"")</f>
        <v>2025</v>
      </c>
      <c r="I1009" s="27" t="str">
        <f>IFERROR(VLOOKUP(Tableau5[[#This Row],[Numéro]],TableauBande[],3,0),"")</f>
        <v/>
      </c>
      <c r="J1009" s="1" t="str">
        <f>IFERROR(VLOOKUP(Tableau5[[#This Row],[Numéro]],TableauBande[],4,0),"")</f>
        <v/>
      </c>
      <c r="K1009" s="1" t="str">
        <f>IFERROR(VLOOKUP(Tableau5[[#This Row],[Numéro]],TableauBande[],5,0),"")</f>
        <v/>
      </c>
      <c r="L1009" s="1" t="str">
        <f>IFERROR(VLOOKUP(Tableau5[[#This Row],[Numéro]],TableauBande[],6,0),"")</f>
        <v/>
      </c>
      <c r="M1009" s="28" t="str">
        <f>IFERROR(VLOOKUP(Tableau5[[#This Row],[Numéro]],TableauBande[],7,0),"")</f>
        <v/>
      </c>
      <c r="N1009" s="1" t="str">
        <f>IFERROR(VLOOKUP(Tableau5[[#This Row],[Numéro]],Tableau3Bandes[],3,0),"")</f>
        <v>R2</v>
      </c>
      <c r="O1009" s="1">
        <f>IFERROR(VLOOKUP(Tableau5[[#This Row],[Numéro]],Tableau3Bandes[],4,0),"")</f>
        <v>1</v>
      </c>
      <c r="P1009" s="1">
        <f>IFERROR(VLOOKUP(Tableau5[[#This Row],[Numéro]],Tableau3Bandes[],5,0),"")</f>
        <v>0.21199999999999999</v>
      </c>
      <c r="Q1009" s="1">
        <f>IFERROR(VLOOKUP(Tableau5[[#This Row],[Numéro]],Tableau3Bandes[],6,0),"")</f>
        <v>0.182</v>
      </c>
      <c r="R1009" s="1">
        <f>IFERROR(VLOOKUP(Tableau5[[#This Row],[Numéro]],Tableau3Bandes[],7,0),"")</f>
        <v>2024</v>
      </c>
      <c r="S1009" s="28" t="str">
        <f>IFERROR(VLOOKUP(Tableau5[[#This Row],[Numéro]],TableauClass2025[],3,0),"")</f>
        <v/>
      </c>
      <c r="T1009" s="27" t="str">
        <f>IFERROR(VLOOKUP(Tableau5[[#This Row],[Numéro]],TableauCadre[],3,0),"")</f>
        <v/>
      </c>
      <c r="U1009" s="1" t="str">
        <f>IFERROR(VLOOKUP(Tableau5[[#This Row],[Numéro]],TableauCadre[],4,0),"")</f>
        <v/>
      </c>
      <c r="V1009" s="1" t="str">
        <f>IFERROR(VLOOKUP(Tableau5[[#This Row],[Numéro]],TableauCadre[],5,0),"")</f>
        <v/>
      </c>
      <c r="W1009" s="1" t="str">
        <f>IFERROR(VLOOKUP(Tableau5[[#This Row],[Numéro]],TableauCadre[],6,0),"")</f>
        <v/>
      </c>
      <c r="X1009" s="28" t="str">
        <f>IFERROR(VLOOKUP(Tableau5[[#This Row],[Numéro]],TableauCadre[],7,0),"")</f>
        <v/>
      </c>
    </row>
    <row r="1010" spans="1:24" hidden="1" x14ac:dyDescent="0.25">
      <c r="A1010" s="1" t="str">
        <f>IF(double!T1007=0,"",double!T1007)</f>
        <v>011777 Z</v>
      </c>
      <c r="B1010" s="1" t="str">
        <f>IF(Tableau5[[#This Row],[Numéro]]="","",double!U1007)</f>
        <v>RUELLE GILLES</v>
      </c>
      <c r="C1010" s="23" t="str">
        <f>double!V1007</f>
        <v>05041 – BILLARD CLUB DE GRAUVES</v>
      </c>
      <c r="D1010" s="27" t="str">
        <f>IFERROR(VLOOKUP(Tableau5[[#This Row],[Numéro]],TableauLibre[],3,0),"")</f>
        <v>R4</v>
      </c>
      <c r="E1010" s="1">
        <f>IFERROR(VLOOKUP(Tableau5[[#This Row],[Numéro]],TableauLibre[],4,0),"")</f>
        <v>1</v>
      </c>
      <c r="F1010" s="1">
        <f>IFERROR(VLOOKUP(Tableau5[[#This Row],[Numéro]],TableauLibre[],5,0),"")</f>
        <v>0.96</v>
      </c>
      <c r="G1010" s="1">
        <f>IFERROR(VLOOKUP(Tableau5[[#This Row],[Numéro]],TableauLibre[],6,0),"")</f>
        <v>0.76</v>
      </c>
      <c r="H1010" s="28">
        <f>IFERROR(VLOOKUP(Tableau5[[#This Row],[Numéro]],TableauLibre[],7,0),"")</f>
        <v>2008</v>
      </c>
      <c r="I1010" s="27" t="str">
        <f>IFERROR(VLOOKUP(Tableau5[[#This Row],[Numéro]],TableauBande[],3,0),"")</f>
        <v/>
      </c>
      <c r="J1010" s="1" t="str">
        <f>IFERROR(VLOOKUP(Tableau5[[#This Row],[Numéro]],TableauBande[],4,0),"")</f>
        <v/>
      </c>
      <c r="K1010" s="1" t="str">
        <f>IFERROR(VLOOKUP(Tableau5[[#This Row],[Numéro]],TableauBande[],5,0),"")</f>
        <v/>
      </c>
      <c r="L1010" s="1" t="str">
        <f>IFERROR(VLOOKUP(Tableau5[[#This Row],[Numéro]],TableauBande[],6,0),"")</f>
        <v/>
      </c>
      <c r="M1010" s="28" t="str">
        <f>IFERROR(VLOOKUP(Tableau5[[#This Row],[Numéro]],TableauBande[],7,0),"")</f>
        <v/>
      </c>
      <c r="N1010" s="1" t="str">
        <f>IFERROR(VLOOKUP(Tableau5[[#This Row],[Numéro]],Tableau3Bandes[],3,0),"")</f>
        <v/>
      </c>
      <c r="O1010" s="1" t="str">
        <f>IFERROR(VLOOKUP(Tableau5[[#This Row],[Numéro]],Tableau3Bandes[],4,0),"")</f>
        <v/>
      </c>
      <c r="P1010" s="1" t="str">
        <f>IFERROR(VLOOKUP(Tableau5[[#This Row],[Numéro]],Tableau3Bandes[],5,0),"")</f>
        <v/>
      </c>
      <c r="Q1010" s="1" t="str">
        <f>IFERROR(VLOOKUP(Tableau5[[#This Row],[Numéro]],Tableau3Bandes[],6,0),"")</f>
        <v/>
      </c>
      <c r="R1010" s="1" t="str">
        <f>IFERROR(VLOOKUP(Tableau5[[#This Row],[Numéro]],Tableau3Bandes[],7,0),"")</f>
        <v/>
      </c>
      <c r="S1010" s="28" t="str">
        <f>IFERROR(VLOOKUP(Tableau5[[#This Row],[Numéro]],TableauClass2025[],3,0),"")</f>
        <v/>
      </c>
      <c r="T1010" s="27" t="str">
        <f>IFERROR(VLOOKUP(Tableau5[[#This Row],[Numéro]],TableauCadre[],3,0),"")</f>
        <v/>
      </c>
      <c r="U1010" s="1" t="str">
        <f>IFERROR(VLOOKUP(Tableau5[[#This Row],[Numéro]],TableauCadre[],4,0),"")</f>
        <v/>
      </c>
      <c r="V1010" s="1" t="str">
        <f>IFERROR(VLOOKUP(Tableau5[[#This Row],[Numéro]],TableauCadre[],5,0),"")</f>
        <v/>
      </c>
      <c r="W1010" s="1" t="str">
        <f>IFERROR(VLOOKUP(Tableau5[[#This Row],[Numéro]],TableauCadre[],6,0),"")</f>
        <v/>
      </c>
      <c r="X1010" s="28" t="str">
        <f>IFERROR(VLOOKUP(Tableau5[[#This Row],[Numéro]],TableauCadre[],7,0),"")</f>
        <v/>
      </c>
    </row>
    <row r="1011" spans="1:24" hidden="1" x14ac:dyDescent="0.25">
      <c r="A1011" s="1" t="str">
        <f>IF(double!T1008=0,"",double!T1008)</f>
        <v>012020 I</v>
      </c>
      <c r="B1011" s="1" t="str">
        <f>IF(Tableau5[[#This Row],[Numéro]]="","",double!U1008)</f>
        <v>RUELLET DANIEL</v>
      </c>
      <c r="C1011" s="23" t="str">
        <f>double!V1008</f>
        <v>05049 – BILLARD CLUB NEUVILLETTE</v>
      </c>
      <c r="D1011" s="27" t="str">
        <f>IFERROR(VLOOKUP(Tableau5[[#This Row],[Numéro]],TableauLibre[],3,0),"")</f>
        <v>R2</v>
      </c>
      <c r="E1011" s="1">
        <f>IFERROR(VLOOKUP(Tableau5[[#This Row],[Numéro]],TableauLibre[],4,0),"")</f>
        <v>1</v>
      </c>
      <c r="F1011" s="1">
        <f>IFERROR(VLOOKUP(Tableau5[[#This Row],[Numéro]],TableauLibre[],5,0),"")</f>
        <v>2.44</v>
      </c>
      <c r="G1011" s="1">
        <f>IFERROR(VLOOKUP(Tableau5[[#This Row],[Numéro]],TableauLibre[],6,0),"")</f>
        <v>1.95</v>
      </c>
      <c r="H1011" s="28">
        <f>IFERROR(VLOOKUP(Tableau5[[#This Row],[Numéro]],TableauLibre[],7,0),"")</f>
        <v>2011</v>
      </c>
      <c r="I1011" s="27" t="str">
        <f>IFERROR(VLOOKUP(Tableau5[[#This Row],[Numéro]],TableauBande[],3,0),"")</f>
        <v>R1</v>
      </c>
      <c r="J1011" s="1">
        <f>IFERROR(VLOOKUP(Tableau5[[#This Row],[Numéro]],TableauBande[],4,0),"")</f>
        <v>1</v>
      </c>
      <c r="K1011" s="1">
        <f>IFERROR(VLOOKUP(Tableau5[[#This Row],[Numéro]],TableauBande[],5,0),"")</f>
        <v>1.5</v>
      </c>
      <c r="L1011" s="1">
        <f>IFERROR(VLOOKUP(Tableau5[[#This Row],[Numéro]],TableauBande[],6,0),"")</f>
        <v>1.34</v>
      </c>
      <c r="M1011" s="28">
        <f>IFERROR(VLOOKUP(Tableau5[[#This Row],[Numéro]],TableauBande[],7,0),"")</f>
        <v>2011</v>
      </c>
      <c r="N1011" s="1" t="str">
        <f>IFERROR(VLOOKUP(Tableau5[[#This Row],[Numéro]],Tableau3Bandes[],3,0),"")</f>
        <v/>
      </c>
      <c r="O1011" s="1" t="str">
        <f>IFERROR(VLOOKUP(Tableau5[[#This Row],[Numéro]],Tableau3Bandes[],4,0),"")</f>
        <v/>
      </c>
      <c r="P1011" s="1" t="str">
        <f>IFERROR(VLOOKUP(Tableau5[[#This Row],[Numéro]],Tableau3Bandes[],5,0),"")</f>
        <v/>
      </c>
      <c r="Q1011" s="1" t="str">
        <f>IFERROR(VLOOKUP(Tableau5[[#This Row],[Numéro]],Tableau3Bandes[],6,0),"")</f>
        <v/>
      </c>
      <c r="R1011" s="1" t="str">
        <f>IFERROR(VLOOKUP(Tableau5[[#This Row],[Numéro]],Tableau3Bandes[],7,0),"")</f>
        <v/>
      </c>
      <c r="S1011" s="28" t="str">
        <f>IFERROR(VLOOKUP(Tableau5[[#This Row],[Numéro]],TableauClass2025[],3,0),"")</f>
        <v/>
      </c>
      <c r="T1011" s="27" t="str">
        <f>IFERROR(VLOOKUP(Tableau5[[#This Row],[Numéro]],TableauCadre[],3,0),"")</f>
        <v>N3</v>
      </c>
      <c r="U1011" s="1">
        <f>IFERROR(VLOOKUP(Tableau5[[#This Row],[Numéro]],TableauCadre[],4,0),"")</f>
        <v>1</v>
      </c>
      <c r="V1011" s="1">
        <f>IFERROR(VLOOKUP(Tableau5[[#This Row],[Numéro]],TableauCadre[],5,0),"")</f>
        <v>4.71</v>
      </c>
      <c r="W1011" s="1">
        <f>IFERROR(VLOOKUP(Tableau5[[#This Row],[Numéro]],TableauCadre[],6,0),"")</f>
        <v>3.77</v>
      </c>
      <c r="X1011" s="28">
        <f>IFERROR(VLOOKUP(Tableau5[[#This Row],[Numéro]],TableauCadre[],7,0),"")</f>
        <v>2009</v>
      </c>
    </row>
    <row r="1012" spans="1:24" hidden="1" x14ac:dyDescent="0.25">
      <c r="A1012" s="1" t="str">
        <f>IF(double!T1009=0,"",double!T1009)</f>
        <v>124195 T</v>
      </c>
      <c r="B1012" s="1" t="str">
        <f>IF(Tableau5[[#This Row],[Numéro]]="","",double!U1009)</f>
        <v>RUER ROBERT</v>
      </c>
      <c r="C1012" s="23" t="str">
        <f>double!V1009</f>
        <v>11034 – BILLARD CLUB EPINAL</v>
      </c>
      <c r="D1012" s="27" t="str">
        <f>IFERROR(VLOOKUP(Tableau5[[#This Row],[Numéro]],TableauLibre[],3,0),"")</f>
        <v xml:space="preserve">R1 </v>
      </c>
      <c r="E1012" s="1">
        <f>IFERROR(VLOOKUP(Tableau5[[#This Row],[Numéro]],TableauLibre[],4,0),"")</f>
        <v>1</v>
      </c>
      <c r="F1012" s="1">
        <f>IFERROR(VLOOKUP(Tableau5[[#This Row],[Numéro]],TableauLibre[],5,0),"")</f>
        <v>4.5999999999999996</v>
      </c>
      <c r="G1012" s="1">
        <f>IFERROR(VLOOKUP(Tableau5[[#This Row],[Numéro]],TableauLibre[],6,0),"")</f>
        <v>3.68</v>
      </c>
      <c r="H1012" s="28">
        <f>IFERROR(VLOOKUP(Tableau5[[#This Row],[Numéro]],TableauLibre[],7,0),"")</f>
        <v>2016</v>
      </c>
      <c r="I1012" s="27" t="str">
        <f>IFERROR(VLOOKUP(Tableau5[[#This Row],[Numéro]],TableauBande[],3,0),"")</f>
        <v>R1</v>
      </c>
      <c r="J1012" s="1">
        <f>IFERROR(VLOOKUP(Tableau5[[#This Row],[Numéro]],TableauBande[],4,0),"")</f>
        <v>1</v>
      </c>
      <c r="K1012" s="1">
        <f>IFERROR(VLOOKUP(Tableau5[[#This Row],[Numéro]],TableauBande[],5,0),"")</f>
        <v>1.38</v>
      </c>
      <c r="L1012" s="1">
        <f>IFERROR(VLOOKUP(Tableau5[[#This Row],[Numéro]],TableauBande[],6,0),"")</f>
        <v>1.23</v>
      </c>
      <c r="M1012" s="28">
        <f>IFERROR(VLOOKUP(Tableau5[[#This Row],[Numéro]],TableauBande[],7,0),"")</f>
        <v>2017</v>
      </c>
      <c r="N1012" s="1" t="str">
        <f>IFERROR(VLOOKUP(Tableau5[[#This Row],[Numéro]],Tableau3Bandes[],3,0),"")</f>
        <v xml:space="preserve">R1 </v>
      </c>
      <c r="O1012" s="1">
        <f>IFERROR(VLOOKUP(Tableau5[[#This Row],[Numéro]],Tableau3Bandes[],4,0),"")</f>
        <v>1</v>
      </c>
      <c r="P1012" s="1">
        <f>IFERROR(VLOOKUP(Tableau5[[#This Row],[Numéro]],Tableau3Bandes[],5,0),"")</f>
        <v>0.36699999999999999</v>
      </c>
      <c r="Q1012" s="1">
        <f>IFERROR(VLOOKUP(Tableau5[[#This Row],[Numéro]],Tableau3Bandes[],6,0),"")</f>
        <v>0.316</v>
      </c>
      <c r="R1012" s="1">
        <f>IFERROR(VLOOKUP(Tableau5[[#This Row],[Numéro]],Tableau3Bandes[],7,0),"")</f>
        <v>2020</v>
      </c>
      <c r="S1012" s="28" t="str">
        <f>IFERROR(VLOOKUP(Tableau5[[#This Row],[Numéro]],TableauClass2025[],3,0),"")</f>
        <v/>
      </c>
      <c r="T1012" s="27" t="str">
        <f>IFERROR(VLOOKUP(Tableau5[[#This Row],[Numéro]],TableauCadre[],3,0),"")</f>
        <v xml:space="preserve">R1 </v>
      </c>
      <c r="U1012" s="1">
        <f>IFERROR(VLOOKUP(Tableau5[[#This Row],[Numéro]],TableauCadre[],4,0),"")</f>
        <v>1</v>
      </c>
      <c r="V1012" s="1">
        <f>IFERROR(VLOOKUP(Tableau5[[#This Row],[Numéro]],TableauCadre[],5,0),"")</f>
        <v>4.17</v>
      </c>
      <c r="W1012" s="1">
        <f>IFERROR(VLOOKUP(Tableau5[[#This Row],[Numéro]],TableauCadre[],6,0),"")</f>
        <v>3.34</v>
      </c>
      <c r="X1012" s="28">
        <f>IFERROR(VLOOKUP(Tableau5[[#This Row],[Numéro]],TableauCadre[],7,0),"")</f>
        <v>2019</v>
      </c>
    </row>
    <row r="1013" spans="1:24" hidden="1" x14ac:dyDescent="0.25">
      <c r="A1013" s="1" t="str">
        <f>IF(double!T1010=0,"",double!T1010)</f>
        <v>124898 U</v>
      </c>
      <c r="B1013" s="1" t="str">
        <f>IF(Tableau5[[#This Row],[Numéro]]="","",double!U1010)</f>
        <v>RUFF JEAN PAUL</v>
      </c>
      <c r="C1013" s="23" t="str">
        <f>double!V1010</f>
        <v>01018 – B.C. 55 SAINT LOUIS</v>
      </c>
      <c r="D1013" s="27" t="str">
        <f>IFERROR(VLOOKUP(Tableau5[[#This Row],[Numéro]],TableauLibre[],3,0),"")</f>
        <v xml:space="preserve">R3 </v>
      </c>
      <c r="E1013" s="1">
        <f>IFERROR(VLOOKUP(Tableau5[[#This Row],[Numéro]],TableauLibre[],4,0),"")</f>
        <v>1</v>
      </c>
      <c r="F1013" s="1">
        <f>IFERROR(VLOOKUP(Tableau5[[#This Row],[Numéro]],TableauLibre[],5,0),"")</f>
        <v>2.27</v>
      </c>
      <c r="G1013" s="1">
        <f>IFERROR(VLOOKUP(Tableau5[[#This Row],[Numéro]],TableauLibre[],6,0),"")</f>
        <v>1.82</v>
      </c>
      <c r="H1013" s="28">
        <f>IFERROR(VLOOKUP(Tableau5[[#This Row],[Numéro]],TableauLibre[],7,0),"")</f>
        <v>2012</v>
      </c>
      <c r="I1013" s="27" t="str">
        <f>IFERROR(VLOOKUP(Tableau5[[#This Row],[Numéro]],TableauBande[],3,0),"")</f>
        <v/>
      </c>
      <c r="J1013" s="1" t="str">
        <f>IFERROR(VLOOKUP(Tableau5[[#This Row],[Numéro]],TableauBande[],4,0),"")</f>
        <v/>
      </c>
      <c r="K1013" s="1" t="str">
        <f>IFERROR(VLOOKUP(Tableau5[[#This Row],[Numéro]],TableauBande[],5,0),"")</f>
        <v/>
      </c>
      <c r="L1013" s="1" t="str">
        <f>IFERROR(VLOOKUP(Tableau5[[#This Row],[Numéro]],TableauBande[],6,0),"")</f>
        <v/>
      </c>
      <c r="M1013" s="28" t="str">
        <f>IFERROR(VLOOKUP(Tableau5[[#This Row],[Numéro]],TableauBande[],7,0),"")</f>
        <v/>
      </c>
      <c r="N1013" s="1" t="str">
        <f>IFERROR(VLOOKUP(Tableau5[[#This Row],[Numéro]],Tableau3Bandes[],3,0),"")</f>
        <v/>
      </c>
      <c r="O1013" s="1" t="str">
        <f>IFERROR(VLOOKUP(Tableau5[[#This Row],[Numéro]],Tableau3Bandes[],4,0),"")</f>
        <v/>
      </c>
      <c r="P1013" s="1" t="str">
        <f>IFERROR(VLOOKUP(Tableau5[[#This Row],[Numéro]],Tableau3Bandes[],5,0),"")</f>
        <v/>
      </c>
      <c r="Q1013" s="1" t="str">
        <f>IFERROR(VLOOKUP(Tableau5[[#This Row],[Numéro]],Tableau3Bandes[],6,0),"")</f>
        <v/>
      </c>
      <c r="R1013" s="1" t="str">
        <f>IFERROR(VLOOKUP(Tableau5[[#This Row],[Numéro]],Tableau3Bandes[],7,0),"")</f>
        <v/>
      </c>
      <c r="S1013" s="28" t="str">
        <f>IFERROR(VLOOKUP(Tableau5[[#This Row],[Numéro]],TableauClass2025[],3,0),"")</f>
        <v/>
      </c>
      <c r="T1013" s="27" t="str">
        <f>IFERROR(VLOOKUP(Tableau5[[#This Row],[Numéro]],TableauCadre[],3,0),"")</f>
        <v/>
      </c>
      <c r="U1013" s="1" t="str">
        <f>IFERROR(VLOOKUP(Tableau5[[#This Row],[Numéro]],TableauCadre[],4,0),"")</f>
        <v/>
      </c>
      <c r="V1013" s="1" t="str">
        <f>IFERROR(VLOOKUP(Tableau5[[#This Row],[Numéro]],TableauCadre[],5,0),"")</f>
        <v/>
      </c>
      <c r="W1013" s="1" t="str">
        <f>IFERROR(VLOOKUP(Tableau5[[#This Row],[Numéro]],TableauCadre[],6,0),"")</f>
        <v/>
      </c>
      <c r="X1013" s="28" t="str">
        <f>IFERROR(VLOOKUP(Tableau5[[#This Row],[Numéro]],TableauCadre[],7,0),"")</f>
        <v/>
      </c>
    </row>
    <row r="1014" spans="1:24" hidden="1" x14ac:dyDescent="0.25">
      <c r="A1014" s="1" t="str">
        <f>IF(double!T1011=0,"",double!T1011)</f>
        <v>010435 J</v>
      </c>
      <c r="B1014" s="1" t="str">
        <f>IF(Tableau5[[#This Row],[Numéro]]="","",double!U1011)</f>
        <v>RUHLIN MAURICE</v>
      </c>
      <c r="C1014" s="23" t="str">
        <f>double!V1011</f>
        <v>01006 – AMICALE DE BILLARD ECKBOLSHEIM</v>
      </c>
      <c r="D1014" s="27" t="str">
        <f>IFERROR(VLOOKUP(Tableau5[[#This Row],[Numéro]],TableauLibre[],3,0),"")</f>
        <v>R3</v>
      </c>
      <c r="E1014" s="1">
        <f>IFERROR(VLOOKUP(Tableau5[[#This Row],[Numéro]],TableauLibre[],4,0),"")</f>
        <v>1</v>
      </c>
      <c r="F1014" s="1">
        <f>IFERROR(VLOOKUP(Tableau5[[#This Row],[Numéro]],TableauLibre[],5,0),"")</f>
        <v>1.83</v>
      </c>
      <c r="G1014" s="1">
        <f>IFERROR(VLOOKUP(Tableau5[[#This Row],[Numéro]],TableauLibre[],6,0),"")</f>
        <v>1.46</v>
      </c>
      <c r="H1014" s="28">
        <f>IFERROR(VLOOKUP(Tableau5[[#This Row],[Numéro]],TableauLibre[],7,0),"")</f>
        <v>2010</v>
      </c>
      <c r="I1014" s="27" t="str">
        <f>IFERROR(VLOOKUP(Tableau5[[#This Row],[Numéro]],TableauBande[],3,0),"")</f>
        <v/>
      </c>
      <c r="J1014" s="1" t="str">
        <f>IFERROR(VLOOKUP(Tableau5[[#This Row],[Numéro]],TableauBande[],4,0),"")</f>
        <v/>
      </c>
      <c r="K1014" s="1" t="str">
        <f>IFERROR(VLOOKUP(Tableau5[[#This Row],[Numéro]],TableauBande[],5,0),"")</f>
        <v/>
      </c>
      <c r="L1014" s="1" t="str">
        <f>IFERROR(VLOOKUP(Tableau5[[#This Row],[Numéro]],TableauBande[],6,0),"")</f>
        <v/>
      </c>
      <c r="M1014" s="28" t="str">
        <f>IFERROR(VLOOKUP(Tableau5[[#This Row],[Numéro]],TableauBande[],7,0),"")</f>
        <v/>
      </c>
      <c r="N1014" s="1" t="str">
        <f>IFERROR(VLOOKUP(Tableau5[[#This Row],[Numéro]],Tableau3Bandes[],3,0),"")</f>
        <v/>
      </c>
      <c r="O1014" s="1" t="str">
        <f>IFERROR(VLOOKUP(Tableau5[[#This Row],[Numéro]],Tableau3Bandes[],4,0),"")</f>
        <v/>
      </c>
      <c r="P1014" s="1" t="str">
        <f>IFERROR(VLOOKUP(Tableau5[[#This Row],[Numéro]],Tableau3Bandes[],5,0),"")</f>
        <v/>
      </c>
      <c r="Q1014" s="1" t="str">
        <f>IFERROR(VLOOKUP(Tableau5[[#This Row],[Numéro]],Tableau3Bandes[],6,0),"")</f>
        <v/>
      </c>
      <c r="R1014" s="1" t="str">
        <f>IFERROR(VLOOKUP(Tableau5[[#This Row],[Numéro]],Tableau3Bandes[],7,0),"")</f>
        <v/>
      </c>
      <c r="S1014" s="28" t="str">
        <f>IFERROR(VLOOKUP(Tableau5[[#This Row],[Numéro]],TableauClass2025[],3,0),"")</f>
        <v/>
      </c>
      <c r="T1014" s="27" t="str">
        <f>IFERROR(VLOOKUP(Tableau5[[#This Row],[Numéro]],TableauCadre[],3,0),"")</f>
        <v/>
      </c>
      <c r="U1014" s="1" t="str">
        <f>IFERROR(VLOOKUP(Tableau5[[#This Row],[Numéro]],TableauCadre[],4,0),"")</f>
        <v/>
      </c>
      <c r="V1014" s="1" t="str">
        <f>IFERROR(VLOOKUP(Tableau5[[#This Row],[Numéro]],TableauCadre[],5,0),"")</f>
        <v/>
      </c>
      <c r="W1014" s="1" t="str">
        <f>IFERROR(VLOOKUP(Tableau5[[#This Row],[Numéro]],TableauCadre[],6,0),"")</f>
        <v/>
      </c>
      <c r="X1014" s="28" t="str">
        <f>IFERROR(VLOOKUP(Tableau5[[#This Row],[Numéro]],TableauCadre[],7,0),"")</f>
        <v/>
      </c>
    </row>
    <row r="1015" spans="1:24" hidden="1" x14ac:dyDescent="0.25">
      <c r="A1015" s="1" t="str">
        <f>IF(double!T1012=0,"",double!T1012)</f>
        <v>137306 A</v>
      </c>
      <c r="B1015" s="1" t="str">
        <f>IF(Tableau5[[#This Row],[Numéro]]="","",double!U1012)</f>
        <v>RUHLIN PASCAL</v>
      </c>
      <c r="C1015" s="23" t="str">
        <f>double!V1012</f>
        <v>01006 – AMICALE DE BILLARD ECKBOLSHEIM</v>
      </c>
      <c r="D1015" s="27" t="str">
        <f>IFERROR(VLOOKUP(Tableau5[[#This Row],[Numéro]],TableauLibre[],3,0),"")</f>
        <v>R2</v>
      </c>
      <c r="E1015" s="1">
        <f>IFERROR(VLOOKUP(Tableau5[[#This Row],[Numéro]],TableauLibre[],4,0),"")</f>
        <v>1</v>
      </c>
      <c r="F1015" s="1">
        <f>IFERROR(VLOOKUP(Tableau5[[#This Row],[Numéro]],TableauLibre[],5,0),"")</f>
        <v>2.2999999999999998</v>
      </c>
      <c r="G1015" s="1">
        <f>IFERROR(VLOOKUP(Tableau5[[#This Row],[Numéro]],TableauLibre[],6,0),"")</f>
        <v>1.84</v>
      </c>
      <c r="H1015" s="28">
        <f>IFERROR(VLOOKUP(Tableau5[[#This Row],[Numéro]],TableauLibre[],7,0),"")</f>
        <v>2025</v>
      </c>
      <c r="I1015" s="27" t="str">
        <f>IFERROR(VLOOKUP(Tableau5[[#This Row],[Numéro]],TableauBande[],3,0),"")</f>
        <v>R1</v>
      </c>
      <c r="J1015" s="1">
        <f>IFERROR(VLOOKUP(Tableau5[[#This Row],[Numéro]],TableauBande[],4,0),"")</f>
        <v>1</v>
      </c>
      <c r="K1015" s="1">
        <f>IFERROR(VLOOKUP(Tableau5[[#This Row],[Numéro]],TableauBande[],5,0),"")</f>
        <v>1.1299999999999999</v>
      </c>
      <c r="L1015" s="1">
        <f>IFERROR(VLOOKUP(Tableau5[[#This Row],[Numéro]],TableauBande[],6,0),"")</f>
        <v>1.01</v>
      </c>
      <c r="M1015" s="28">
        <f>IFERROR(VLOOKUP(Tableau5[[#This Row],[Numéro]],TableauBande[],7,0),"")</f>
        <v>2025</v>
      </c>
      <c r="N1015" s="1" t="str">
        <f>IFERROR(VLOOKUP(Tableau5[[#This Row],[Numéro]],Tableau3Bandes[],3,0),"")</f>
        <v xml:space="preserve">R1 </v>
      </c>
      <c r="O1015" s="1">
        <f>IFERROR(VLOOKUP(Tableau5[[#This Row],[Numéro]],Tableau3Bandes[],4,0),"")</f>
        <v>1</v>
      </c>
      <c r="P1015" s="1">
        <f>IFERROR(VLOOKUP(Tableau5[[#This Row],[Numéro]],Tableau3Bandes[],5,0),"")</f>
        <v>0.32500000000000001</v>
      </c>
      <c r="Q1015" s="1">
        <f>IFERROR(VLOOKUP(Tableau5[[#This Row],[Numéro]],Tableau3Bandes[],6,0),"")</f>
        <v>0.27900000000000003</v>
      </c>
      <c r="R1015" s="1">
        <f>IFERROR(VLOOKUP(Tableau5[[#This Row],[Numéro]],Tableau3Bandes[],7,0),"")</f>
        <v>2025</v>
      </c>
      <c r="S1015" s="28">
        <f>IFERROR(VLOOKUP(Tableau5[[#This Row],[Numéro]],TableauClass2025[],3,0),"")</f>
        <v>280</v>
      </c>
      <c r="T1015" s="27" t="str">
        <f>IFERROR(VLOOKUP(Tableau5[[#This Row],[Numéro]],TableauCadre[],3,0),"")</f>
        <v/>
      </c>
      <c r="U1015" s="1" t="str">
        <f>IFERROR(VLOOKUP(Tableau5[[#This Row],[Numéro]],TableauCadre[],4,0),"")</f>
        <v/>
      </c>
      <c r="V1015" s="1" t="str">
        <f>IFERROR(VLOOKUP(Tableau5[[#This Row],[Numéro]],TableauCadre[],5,0),"")</f>
        <v/>
      </c>
      <c r="W1015" s="1" t="str">
        <f>IFERROR(VLOOKUP(Tableau5[[#This Row],[Numéro]],TableauCadre[],6,0),"")</f>
        <v/>
      </c>
      <c r="X1015" s="28" t="str">
        <f>IFERROR(VLOOKUP(Tableau5[[#This Row],[Numéro]],TableauCadre[],7,0),"")</f>
        <v/>
      </c>
    </row>
    <row r="1016" spans="1:24" x14ac:dyDescent="0.25">
      <c r="A1016" s="1" t="str">
        <f>IF(double!T1351=0,"",double!T1351)</f>
        <v>015354 O</v>
      </c>
      <c r="B1016" s="1" t="str">
        <f>IF(Tableau5[[#This Row],[Numéro]]="","",double!U1351)</f>
        <v>OSWALD RAYMOND</v>
      </c>
      <c r="C1016" s="23" t="str">
        <f>double!V1351</f>
        <v>11035 – C.B. SARREGUEMINES</v>
      </c>
      <c r="D1016" s="27" t="str">
        <f>IFERROR(VLOOKUP(Tableau5[[#This Row],[Numéro]],TableauLibre[],3,0),"")</f>
        <v/>
      </c>
      <c r="E1016" s="1" t="str">
        <f>IFERROR(VLOOKUP(Tableau5[[#This Row],[Numéro]],TableauLibre[],4,0),"")</f>
        <v/>
      </c>
      <c r="F1016" s="1" t="str">
        <f>IFERROR(VLOOKUP(Tableau5[[#This Row],[Numéro]],TableauLibre[],5,0),"")</f>
        <v/>
      </c>
      <c r="G1016" s="1" t="str">
        <f>IFERROR(VLOOKUP(Tableau5[[#This Row],[Numéro]],TableauLibre[],6,0),"")</f>
        <v/>
      </c>
      <c r="H1016" s="28" t="str">
        <f>IFERROR(VLOOKUP(Tableau5[[#This Row],[Numéro]],TableauLibre[],7,0),"")</f>
        <v/>
      </c>
      <c r="I1016" s="27" t="str">
        <f>IFERROR(VLOOKUP(Tableau5[[#This Row],[Numéro]],TableauBande[],3,0),"")</f>
        <v/>
      </c>
      <c r="J1016" s="1" t="str">
        <f>IFERROR(VLOOKUP(Tableau5[[#This Row],[Numéro]],TableauBande[],4,0),"")</f>
        <v/>
      </c>
      <c r="K1016" s="1" t="str">
        <f>IFERROR(VLOOKUP(Tableau5[[#This Row],[Numéro]],TableauBande[],5,0),"")</f>
        <v/>
      </c>
      <c r="L1016" s="1" t="str">
        <f>IFERROR(VLOOKUP(Tableau5[[#This Row],[Numéro]],TableauBande[],6,0),"")</f>
        <v/>
      </c>
      <c r="M1016" s="28" t="str">
        <f>IFERROR(VLOOKUP(Tableau5[[#This Row],[Numéro]],TableauBande[],7,0),"")</f>
        <v/>
      </c>
      <c r="N1016" s="1" t="str">
        <f>IFERROR(VLOOKUP(Tableau5[[#This Row],[Numéro]],Tableau3Bandes[],3,0),"")</f>
        <v>N3</v>
      </c>
      <c r="O1016" s="1">
        <f>IFERROR(VLOOKUP(Tableau5[[#This Row],[Numéro]],Tableau3Bandes[],4,0),"")</f>
        <v>1</v>
      </c>
      <c r="P1016" s="1">
        <f>IFERROR(VLOOKUP(Tableau5[[#This Row],[Numéro]],Tableau3Bandes[],5,0),"")</f>
        <v>0.43</v>
      </c>
      <c r="Q1016" s="1">
        <f>IFERROR(VLOOKUP(Tableau5[[#This Row],[Numéro]],Tableau3Bandes[],6,0),"")</f>
        <v>0.37</v>
      </c>
      <c r="R1016" s="1">
        <f>IFERROR(VLOOKUP(Tableau5[[#This Row],[Numéro]],Tableau3Bandes[],7,0),"")</f>
        <v>2025</v>
      </c>
      <c r="S1016" s="28">
        <f>IFERROR(VLOOKUP(Tableau5[[#This Row],[Numéro]],TableauClass2025[],3,0),"")</f>
        <v>366</v>
      </c>
      <c r="T1016" s="27" t="str">
        <f>IFERROR(VLOOKUP(Tableau5[[#This Row],[Numéro]],TableauCadre[],3,0),"")</f>
        <v/>
      </c>
      <c r="U1016" s="1" t="str">
        <f>IFERROR(VLOOKUP(Tableau5[[#This Row],[Numéro]],TableauCadre[],4,0),"")</f>
        <v/>
      </c>
      <c r="V1016" s="1" t="str">
        <f>IFERROR(VLOOKUP(Tableau5[[#This Row],[Numéro]],TableauCadre[],5,0),"")</f>
        <v/>
      </c>
      <c r="W1016" s="1" t="str">
        <f>IFERROR(VLOOKUP(Tableau5[[#This Row],[Numéro]],TableauCadre[],6,0),"")</f>
        <v/>
      </c>
      <c r="X1016" s="28" t="str">
        <f>IFERROR(VLOOKUP(Tableau5[[#This Row],[Numéro]],TableauCadre[],7,0),"")</f>
        <v/>
      </c>
    </row>
    <row r="1017" spans="1:24" x14ac:dyDescent="0.25">
      <c r="A1017" s="1" t="str">
        <f>IF(double!T871=0,"",double!T871)</f>
        <v>014787 T</v>
      </c>
      <c r="B1017" s="1" t="str">
        <f>IF(Tableau5[[#This Row],[Numéro]]="","",double!U871)</f>
        <v>OTT SERGE</v>
      </c>
      <c r="C1017" s="23" t="str">
        <f>double!V871</f>
        <v>11005 – E.S. HAGONDANGE</v>
      </c>
      <c r="D1017" s="27" t="str">
        <f>IFERROR(VLOOKUP(Tableau5[[#This Row],[Numéro]],TableauLibre[],3,0),"")</f>
        <v>N1</v>
      </c>
      <c r="E1017" s="1">
        <f>IFERROR(VLOOKUP(Tableau5[[#This Row],[Numéro]],TableauLibre[],4,0),"")</f>
        <v>1</v>
      </c>
      <c r="F1017" s="1" t="str">
        <f>IFERROR(VLOOKUP(Tableau5[[#This Row],[Numéro]],TableauLibre[],5,0),"")</f>
        <v>—</v>
      </c>
      <c r="G1017" s="1">
        <f>IFERROR(VLOOKUP(Tableau5[[#This Row],[Numéro]],TableauLibre[],6,0),"")</f>
        <v>19.7</v>
      </c>
      <c r="H1017" s="28">
        <f>IFERROR(VLOOKUP(Tableau5[[#This Row],[Numéro]],TableauLibre[],7,0),"")</f>
        <v>2010</v>
      </c>
      <c r="I1017" s="27" t="str">
        <f>IFERROR(VLOOKUP(Tableau5[[#This Row],[Numéro]],TableauBande[],3,0),"")</f>
        <v xml:space="preserve">N2 </v>
      </c>
      <c r="J1017" s="1">
        <f>IFERROR(VLOOKUP(Tableau5[[#This Row],[Numéro]],TableauBande[],4,0),"")</f>
        <v>1</v>
      </c>
      <c r="K1017" s="1" t="str">
        <f>IFERROR(VLOOKUP(Tableau5[[#This Row],[Numéro]],TableauBande[],5,0),"")</f>
        <v>—</v>
      </c>
      <c r="L1017" s="1">
        <f>IFERROR(VLOOKUP(Tableau5[[#This Row],[Numéro]],TableauBande[],6,0),"")</f>
        <v>3.23</v>
      </c>
      <c r="M1017" s="28">
        <f>IFERROR(VLOOKUP(Tableau5[[#This Row],[Numéro]],TableauBande[],7,0),"")</f>
        <v>2010</v>
      </c>
      <c r="N1017" s="1" t="str">
        <f>IFERROR(VLOOKUP(Tableau5[[#This Row],[Numéro]],Tableau3Bandes[],3,0),"")</f>
        <v xml:space="preserve">N3 </v>
      </c>
      <c r="O1017" s="1">
        <f>IFERROR(VLOOKUP(Tableau5[[#This Row],[Numéro]],Tableau3Bandes[],4,0),"")</f>
        <v>1</v>
      </c>
      <c r="P1017" s="1">
        <f>IFERROR(VLOOKUP(Tableau5[[#This Row],[Numéro]],Tableau3Bandes[],5,0),"")</f>
        <v>0.54400000000000004</v>
      </c>
      <c r="Q1017" s="1">
        <f>IFERROR(VLOOKUP(Tableau5[[#This Row],[Numéro]],Tableau3Bandes[],6,0),"")</f>
        <v>0.46800000000000003</v>
      </c>
      <c r="R1017" s="1">
        <f>IFERROR(VLOOKUP(Tableau5[[#This Row],[Numéro]],Tableau3Bandes[],7,0),"")</f>
        <v>2011</v>
      </c>
      <c r="S1017" s="28" t="str">
        <f>IFERROR(VLOOKUP(Tableau5[[#This Row],[Numéro]],TableauClass2025[],3,0),"")</f>
        <v/>
      </c>
      <c r="T1017" s="27" t="str">
        <f>IFERROR(VLOOKUP(Tableau5[[#This Row],[Numéro]],TableauCadre[],3,0),"")</f>
        <v>N1</v>
      </c>
      <c r="U1017" s="1">
        <f>IFERROR(VLOOKUP(Tableau5[[#This Row],[Numéro]],TableauCadre[],4,0),"")</f>
        <v>1</v>
      </c>
      <c r="V1017" s="1" t="str">
        <f>IFERROR(VLOOKUP(Tableau5[[#This Row],[Numéro]],TableauCadre[],5,0),"")</f>
        <v>—</v>
      </c>
      <c r="W1017" s="1">
        <f>IFERROR(VLOOKUP(Tableau5[[#This Row],[Numéro]],TableauCadre[],6,0),"")</f>
        <v>10.19</v>
      </c>
      <c r="X1017" s="28">
        <f>IFERROR(VLOOKUP(Tableau5[[#This Row],[Numéro]],TableauCadre[],7,0),"")</f>
        <v>2010</v>
      </c>
    </row>
    <row r="1018" spans="1:24" hidden="1" x14ac:dyDescent="0.25">
      <c r="A1018" s="1" t="str">
        <f>IF(double!T1015=0,"",double!T1015)</f>
        <v>015108 C</v>
      </c>
      <c r="B1018" s="1" t="str">
        <f>IF(Tableau5[[#This Row],[Numéro]]="","",double!U1015)</f>
        <v>SACHELI JACQUES</v>
      </c>
      <c r="C1018" s="23" t="str">
        <f>double!V1015</f>
        <v>11078 – BILLARD CLUB DE BRIEY</v>
      </c>
      <c r="D1018" s="27" t="str">
        <f>IFERROR(VLOOKUP(Tableau5[[#This Row],[Numéro]],TableauLibre[],3,0),"")</f>
        <v xml:space="preserve">R3 </v>
      </c>
      <c r="E1018" s="1">
        <f>IFERROR(VLOOKUP(Tableau5[[#This Row],[Numéro]],TableauLibre[],4,0),"")</f>
        <v>1</v>
      </c>
      <c r="F1018" s="1">
        <f>IFERROR(VLOOKUP(Tableau5[[#This Row],[Numéro]],TableauLibre[],5,0),"")</f>
        <v>2.14</v>
      </c>
      <c r="G1018" s="1">
        <f>IFERROR(VLOOKUP(Tableau5[[#This Row],[Numéro]],TableauLibre[],6,0),"")</f>
        <v>1.71</v>
      </c>
      <c r="H1018" s="28">
        <f>IFERROR(VLOOKUP(Tableau5[[#This Row],[Numéro]],TableauLibre[],7,0),"")</f>
        <v>2025</v>
      </c>
      <c r="I1018" s="27" t="str">
        <f>IFERROR(VLOOKUP(Tableau5[[#This Row],[Numéro]],TableauBande[],3,0),"")</f>
        <v>R1</v>
      </c>
      <c r="J1018" s="1">
        <f>IFERROR(VLOOKUP(Tableau5[[#This Row],[Numéro]],TableauBande[],4,0),"")</f>
        <v>1</v>
      </c>
      <c r="K1018" s="1">
        <f>IFERROR(VLOOKUP(Tableau5[[#This Row],[Numéro]],TableauBande[],5,0),"")</f>
        <v>1.1299999999999999</v>
      </c>
      <c r="L1018" s="1">
        <f>IFERROR(VLOOKUP(Tableau5[[#This Row],[Numéro]],TableauBande[],6,0),"")</f>
        <v>1</v>
      </c>
      <c r="M1018" s="28">
        <f>IFERROR(VLOOKUP(Tableau5[[#This Row],[Numéro]],TableauBande[],7,0),"")</f>
        <v>2024</v>
      </c>
      <c r="N1018" s="1" t="str">
        <f>IFERROR(VLOOKUP(Tableau5[[#This Row],[Numéro]],Tableau3Bandes[],3,0),"")</f>
        <v>R1</v>
      </c>
      <c r="O1018" s="1">
        <f>IFERROR(VLOOKUP(Tableau5[[#This Row],[Numéro]],Tableau3Bandes[],4,0),"")</f>
        <v>1</v>
      </c>
      <c r="P1018" s="1">
        <f>IFERROR(VLOOKUP(Tableau5[[#This Row],[Numéro]],Tableau3Bandes[],5,0),"")</f>
        <v>0.28999999999999998</v>
      </c>
      <c r="Q1018" s="1">
        <f>IFERROR(VLOOKUP(Tableau5[[#This Row],[Numéro]],Tableau3Bandes[],6,0),"")</f>
        <v>0.249</v>
      </c>
      <c r="R1018" s="1">
        <f>IFERROR(VLOOKUP(Tableau5[[#This Row],[Numéro]],Tableau3Bandes[],7,0),"")</f>
        <v>2019</v>
      </c>
      <c r="S1018" s="28" t="str">
        <f>IFERROR(VLOOKUP(Tableau5[[#This Row],[Numéro]],TableauClass2025[],3,0),"")</f>
        <v/>
      </c>
      <c r="T1018" s="27" t="str">
        <f>IFERROR(VLOOKUP(Tableau5[[#This Row],[Numéro]],TableauCadre[],3,0),"")</f>
        <v/>
      </c>
      <c r="U1018" s="1" t="str">
        <f>IFERROR(VLOOKUP(Tableau5[[#This Row],[Numéro]],TableauCadre[],4,0),"")</f>
        <v/>
      </c>
      <c r="V1018" s="1" t="str">
        <f>IFERROR(VLOOKUP(Tableau5[[#This Row],[Numéro]],TableauCadre[],5,0),"")</f>
        <v/>
      </c>
      <c r="W1018" s="1" t="str">
        <f>IFERROR(VLOOKUP(Tableau5[[#This Row],[Numéro]],TableauCadre[],6,0),"")</f>
        <v/>
      </c>
      <c r="X1018" s="28" t="str">
        <f>IFERROR(VLOOKUP(Tableau5[[#This Row],[Numéro]],TableauCadre[],7,0),"")</f>
        <v/>
      </c>
    </row>
    <row r="1019" spans="1:24" x14ac:dyDescent="0.25">
      <c r="A1019" s="1" t="str">
        <f>IF(double!T1353=0,"",double!T1353)</f>
        <v>136227 N</v>
      </c>
      <c r="B1019" s="1" t="str">
        <f>IF(Tableau5[[#This Row],[Numéro]]="","",double!U1353)</f>
        <v>PADOU JEROME</v>
      </c>
      <c r="C1019" s="23" t="str">
        <f>double!V1353</f>
        <v>11003 – BILLARD CLUB BAN SAINT MARTIN</v>
      </c>
      <c r="D1019" s="27" t="str">
        <f>IFERROR(VLOOKUP(Tableau5[[#This Row],[Numéro]],TableauLibre[],3,0),"")</f>
        <v/>
      </c>
      <c r="E1019" s="1" t="str">
        <f>IFERROR(VLOOKUP(Tableau5[[#This Row],[Numéro]],TableauLibre[],4,0),"")</f>
        <v/>
      </c>
      <c r="F1019" s="1" t="str">
        <f>IFERROR(VLOOKUP(Tableau5[[#This Row],[Numéro]],TableauLibre[],5,0),"")</f>
        <v/>
      </c>
      <c r="G1019" s="1" t="str">
        <f>IFERROR(VLOOKUP(Tableau5[[#This Row],[Numéro]],TableauLibre[],6,0),"")</f>
        <v/>
      </c>
      <c r="H1019" s="28" t="str">
        <f>IFERROR(VLOOKUP(Tableau5[[#This Row],[Numéro]],TableauLibre[],7,0),"")</f>
        <v/>
      </c>
      <c r="I1019" s="27" t="str">
        <f>IFERROR(VLOOKUP(Tableau5[[#This Row],[Numéro]],TableauBande[],3,0),"")</f>
        <v/>
      </c>
      <c r="J1019" s="1" t="str">
        <f>IFERROR(VLOOKUP(Tableau5[[#This Row],[Numéro]],TableauBande[],4,0),"")</f>
        <v/>
      </c>
      <c r="K1019" s="1" t="str">
        <f>IFERROR(VLOOKUP(Tableau5[[#This Row],[Numéro]],TableauBande[],5,0),"")</f>
        <v/>
      </c>
      <c r="L1019" s="1" t="str">
        <f>IFERROR(VLOOKUP(Tableau5[[#This Row],[Numéro]],TableauBande[],6,0),"")</f>
        <v/>
      </c>
      <c r="M1019" s="28" t="str">
        <f>IFERROR(VLOOKUP(Tableau5[[#This Row],[Numéro]],TableauBande[],7,0),"")</f>
        <v/>
      </c>
      <c r="N1019" s="1" t="str">
        <f>IFERROR(VLOOKUP(Tableau5[[#This Row],[Numéro]],Tableau3Bandes[],3,0),"")</f>
        <v xml:space="preserve">N2 </v>
      </c>
      <c r="O1019" s="1">
        <f>IFERROR(VLOOKUP(Tableau5[[#This Row],[Numéro]],Tableau3Bandes[],4,0),"")</f>
        <v>1</v>
      </c>
      <c r="P1019" s="1" t="str">
        <f>IFERROR(VLOOKUP(Tableau5[[#This Row],[Numéro]],Tableau3Bandes[],5,0),"")</f>
        <v>—</v>
      </c>
      <c r="Q1019" s="1">
        <f>IFERROR(VLOOKUP(Tableau5[[#This Row],[Numéro]],Tableau3Bandes[],6,0),"")</f>
        <v>0.61899999999999999</v>
      </c>
      <c r="R1019" s="1">
        <f>IFERROR(VLOOKUP(Tableau5[[#This Row],[Numéro]],Tableau3Bandes[],7,0),"")</f>
        <v>2025</v>
      </c>
      <c r="S1019" s="28">
        <f>IFERROR(VLOOKUP(Tableau5[[#This Row],[Numéro]],TableauClass2025[],3,0),"")</f>
        <v>621</v>
      </c>
      <c r="T1019" s="27" t="str">
        <f>IFERROR(VLOOKUP(Tableau5[[#This Row],[Numéro]],TableauCadre[],3,0),"")</f>
        <v/>
      </c>
      <c r="U1019" s="1" t="str">
        <f>IFERROR(VLOOKUP(Tableau5[[#This Row],[Numéro]],TableauCadre[],4,0),"")</f>
        <v/>
      </c>
      <c r="V1019" s="1" t="str">
        <f>IFERROR(VLOOKUP(Tableau5[[#This Row],[Numéro]],TableauCadre[],5,0),"")</f>
        <v/>
      </c>
      <c r="W1019" s="1" t="str">
        <f>IFERROR(VLOOKUP(Tableau5[[#This Row],[Numéro]],TableauCadre[],6,0),"")</f>
        <v/>
      </c>
      <c r="X1019" s="28" t="str">
        <f>IFERROR(VLOOKUP(Tableau5[[#This Row],[Numéro]],TableauCadre[],7,0),"")</f>
        <v/>
      </c>
    </row>
    <row r="1020" spans="1:24" hidden="1" x14ac:dyDescent="0.25">
      <c r="A1020" s="1" t="str">
        <f>IF(double!T1017=0,"",double!T1017)</f>
        <v>166834 R</v>
      </c>
      <c r="B1020" s="1" t="str">
        <f>IF(Tableau5[[#This Row],[Numéro]]="","",double!U1017)</f>
        <v>SADIN BENJAMIN</v>
      </c>
      <c r="C1020" s="23" t="str">
        <f>double!V1017</f>
        <v>11078 – BILLARD CLUB DE BRIEY</v>
      </c>
      <c r="D1020" s="27" t="str">
        <f>IFERROR(VLOOKUP(Tableau5[[#This Row],[Numéro]],TableauLibre[],3,0),"")</f>
        <v>R4</v>
      </c>
      <c r="E1020" s="1">
        <f>IFERROR(VLOOKUP(Tableau5[[#This Row],[Numéro]],TableauLibre[],4,0),"")</f>
        <v>1</v>
      </c>
      <c r="F1020" s="1">
        <f>IFERROR(VLOOKUP(Tableau5[[#This Row],[Numéro]],TableauLibre[],5,0),"")</f>
        <v>0.27</v>
      </c>
      <c r="G1020" s="1">
        <f>IFERROR(VLOOKUP(Tableau5[[#This Row],[Numéro]],TableauLibre[],6,0),"")</f>
        <v>0.22</v>
      </c>
      <c r="H1020" s="28">
        <f>IFERROR(VLOOKUP(Tableau5[[#This Row],[Numéro]],TableauLibre[],7,0),"")</f>
        <v>2019</v>
      </c>
      <c r="I1020" s="27" t="str">
        <f>IFERROR(VLOOKUP(Tableau5[[#This Row],[Numéro]],TableauBande[],3,0),"")</f>
        <v/>
      </c>
      <c r="J1020" s="1" t="str">
        <f>IFERROR(VLOOKUP(Tableau5[[#This Row],[Numéro]],TableauBande[],4,0),"")</f>
        <v/>
      </c>
      <c r="K1020" s="1" t="str">
        <f>IFERROR(VLOOKUP(Tableau5[[#This Row],[Numéro]],TableauBande[],5,0),"")</f>
        <v/>
      </c>
      <c r="L1020" s="1" t="str">
        <f>IFERROR(VLOOKUP(Tableau5[[#This Row],[Numéro]],TableauBande[],6,0),"")</f>
        <v/>
      </c>
      <c r="M1020" s="28" t="str">
        <f>IFERROR(VLOOKUP(Tableau5[[#This Row],[Numéro]],TableauBande[],7,0),"")</f>
        <v/>
      </c>
      <c r="N1020" s="1" t="str">
        <f>IFERROR(VLOOKUP(Tableau5[[#This Row],[Numéro]],Tableau3Bandes[],3,0),"")</f>
        <v/>
      </c>
      <c r="O1020" s="1" t="str">
        <f>IFERROR(VLOOKUP(Tableau5[[#This Row],[Numéro]],Tableau3Bandes[],4,0),"")</f>
        <v/>
      </c>
      <c r="P1020" s="1" t="str">
        <f>IFERROR(VLOOKUP(Tableau5[[#This Row],[Numéro]],Tableau3Bandes[],5,0),"")</f>
        <v/>
      </c>
      <c r="Q1020" s="1" t="str">
        <f>IFERROR(VLOOKUP(Tableau5[[#This Row],[Numéro]],Tableau3Bandes[],6,0),"")</f>
        <v/>
      </c>
      <c r="R1020" s="1" t="str">
        <f>IFERROR(VLOOKUP(Tableau5[[#This Row],[Numéro]],Tableau3Bandes[],7,0),"")</f>
        <v/>
      </c>
      <c r="S1020" s="28" t="str">
        <f>IFERROR(VLOOKUP(Tableau5[[#This Row],[Numéro]],TableauClass2025[],3,0),"")</f>
        <v/>
      </c>
      <c r="T1020" s="27" t="str">
        <f>IFERROR(VLOOKUP(Tableau5[[#This Row],[Numéro]],TableauCadre[],3,0),"")</f>
        <v/>
      </c>
      <c r="U1020" s="1" t="str">
        <f>IFERROR(VLOOKUP(Tableau5[[#This Row],[Numéro]],TableauCadre[],4,0),"")</f>
        <v/>
      </c>
      <c r="V1020" s="1" t="str">
        <f>IFERROR(VLOOKUP(Tableau5[[#This Row],[Numéro]],TableauCadre[],5,0),"")</f>
        <v/>
      </c>
      <c r="W1020" s="1" t="str">
        <f>IFERROR(VLOOKUP(Tableau5[[#This Row],[Numéro]],TableauCadre[],6,0),"")</f>
        <v/>
      </c>
      <c r="X1020" s="28" t="str">
        <f>IFERROR(VLOOKUP(Tableau5[[#This Row],[Numéro]],TableauCadre[],7,0),"")</f>
        <v/>
      </c>
    </row>
    <row r="1021" spans="1:24" hidden="1" x14ac:dyDescent="0.25">
      <c r="A1021" s="1" t="str">
        <f>IF(double!T1018=0,"",double!T1018)</f>
        <v>123035 D</v>
      </c>
      <c r="B1021" s="1" t="str">
        <f>IF(Tableau5[[#This Row],[Numéro]]="","",double!U1018)</f>
        <v>SAGET MICHEL</v>
      </c>
      <c r="C1021" s="23" t="str">
        <f>double!V1018</f>
        <v>11048 – ACADEMIE DE BILLARD DE ST DIZIER</v>
      </c>
      <c r="D1021" s="27" t="str">
        <f>IFERROR(VLOOKUP(Tableau5[[#This Row],[Numéro]],TableauLibre[],3,0),"")</f>
        <v>R3</v>
      </c>
      <c r="E1021" s="1">
        <f>IFERROR(VLOOKUP(Tableau5[[#This Row],[Numéro]],TableauLibre[],4,0),"")</f>
        <v>1</v>
      </c>
      <c r="F1021" s="1">
        <f>IFERROR(VLOOKUP(Tableau5[[#This Row],[Numéro]],TableauLibre[],5,0),"")</f>
        <v>1.72</v>
      </c>
      <c r="G1021" s="1">
        <f>IFERROR(VLOOKUP(Tableau5[[#This Row],[Numéro]],TableauLibre[],6,0),"")</f>
        <v>1.37</v>
      </c>
      <c r="H1021" s="28">
        <f>IFERROR(VLOOKUP(Tableau5[[#This Row],[Numéro]],TableauLibre[],7,0),"")</f>
        <v>2012</v>
      </c>
      <c r="I1021" s="27" t="str">
        <f>IFERROR(VLOOKUP(Tableau5[[#This Row],[Numéro]],TableauBande[],3,0),"")</f>
        <v/>
      </c>
      <c r="J1021" s="1" t="str">
        <f>IFERROR(VLOOKUP(Tableau5[[#This Row],[Numéro]],TableauBande[],4,0),"")</f>
        <v/>
      </c>
      <c r="K1021" s="1" t="str">
        <f>IFERROR(VLOOKUP(Tableau5[[#This Row],[Numéro]],TableauBande[],5,0),"")</f>
        <v/>
      </c>
      <c r="L1021" s="1" t="str">
        <f>IFERROR(VLOOKUP(Tableau5[[#This Row],[Numéro]],TableauBande[],6,0),"")</f>
        <v/>
      </c>
      <c r="M1021" s="28" t="str">
        <f>IFERROR(VLOOKUP(Tableau5[[#This Row],[Numéro]],TableauBande[],7,0),"")</f>
        <v/>
      </c>
      <c r="N1021" s="1" t="str">
        <f>IFERROR(VLOOKUP(Tableau5[[#This Row],[Numéro]],Tableau3Bandes[],3,0),"")</f>
        <v>R1</v>
      </c>
      <c r="O1021" s="1">
        <f>IFERROR(VLOOKUP(Tableau5[[#This Row],[Numéro]],Tableau3Bandes[],4,0),"")</f>
        <v>1</v>
      </c>
      <c r="P1021" s="1">
        <f>IFERROR(VLOOKUP(Tableau5[[#This Row],[Numéro]],Tableau3Bandes[],5,0),"")</f>
        <v>0.307</v>
      </c>
      <c r="Q1021" s="1">
        <f>IFERROR(VLOOKUP(Tableau5[[#This Row],[Numéro]],Tableau3Bandes[],6,0),"")</f>
        <v>0.26400000000000001</v>
      </c>
      <c r="R1021" s="1">
        <f>IFERROR(VLOOKUP(Tableau5[[#This Row],[Numéro]],Tableau3Bandes[],7,0),"")</f>
        <v>2011</v>
      </c>
      <c r="S1021" s="28" t="str">
        <f>IFERROR(VLOOKUP(Tableau5[[#This Row],[Numéro]],TableauClass2025[],3,0),"")</f>
        <v/>
      </c>
      <c r="T1021" s="27" t="str">
        <f>IFERROR(VLOOKUP(Tableau5[[#This Row],[Numéro]],TableauCadre[],3,0),"")</f>
        <v/>
      </c>
      <c r="U1021" s="1" t="str">
        <f>IFERROR(VLOOKUP(Tableau5[[#This Row],[Numéro]],TableauCadre[],4,0),"")</f>
        <v/>
      </c>
      <c r="V1021" s="1" t="str">
        <f>IFERROR(VLOOKUP(Tableau5[[#This Row],[Numéro]],TableauCadre[],5,0),"")</f>
        <v/>
      </c>
      <c r="W1021" s="1" t="str">
        <f>IFERROR(VLOOKUP(Tableau5[[#This Row],[Numéro]],TableauCadre[],6,0),"")</f>
        <v/>
      </c>
      <c r="X1021" s="28" t="str">
        <f>IFERROR(VLOOKUP(Tableau5[[#This Row],[Numéro]],TableauCadre[],7,0),"")</f>
        <v/>
      </c>
    </row>
    <row r="1022" spans="1:24" hidden="1" x14ac:dyDescent="0.25">
      <c r="A1022" s="1" t="str">
        <f>IF(double!T1019=0,"",double!T1019)</f>
        <v>010432 G</v>
      </c>
      <c r="B1022" s="1" t="str">
        <f>IF(Tableau5[[#This Row],[Numéro]]="","",double!U1019)</f>
        <v>SAILLANT YANNICK</v>
      </c>
      <c r="C1022" s="23" t="str">
        <f>double!V1019</f>
        <v>01006 – AMICALE DE BILLARD ECKBOLSHEIM</v>
      </c>
      <c r="D1022" s="27" t="str">
        <f>IFERROR(VLOOKUP(Tableau5[[#This Row],[Numéro]],TableauLibre[],3,0),"")</f>
        <v>R1</v>
      </c>
      <c r="E1022" s="1">
        <f>IFERROR(VLOOKUP(Tableau5[[#This Row],[Numéro]],TableauLibre[],4,0),"")</f>
        <v>1</v>
      </c>
      <c r="F1022" s="1">
        <f>IFERROR(VLOOKUP(Tableau5[[#This Row],[Numéro]],TableauLibre[],5,0),"")</f>
        <v>4.3</v>
      </c>
      <c r="G1022" s="1">
        <f>IFERROR(VLOOKUP(Tableau5[[#This Row],[Numéro]],TableauLibre[],6,0),"")</f>
        <v>3.44</v>
      </c>
      <c r="H1022" s="28">
        <f>IFERROR(VLOOKUP(Tableau5[[#This Row],[Numéro]],TableauLibre[],7,0),"")</f>
        <v>2012</v>
      </c>
      <c r="I1022" s="27" t="str">
        <f>IFERROR(VLOOKUP(Tableau5[[#This Row],[Numéro]],TableauBande[],3,0),"")</f>
        <v/>
      </c>
      <c r="J1022" s="1" t="str">
        <f>IFERROR(VLOOKUP(Tableau5[[#This Row],[Numéro]],TableauBande[],4,0),"")</f>
        <v/>
      </c>
      <c r="K1022" s="1" t="str">
        <f>IFERROR(VLOOKUP(Tableau5[[#This Row],[Numéro]],TableauBande[],5,0),"")</f>
        <v/>
      </c>
      <c r="L1022" s="1" t="str">
        <f>IFERROR(VLOOKUP(Tableau5[[#This Row],[Numéro]],TableauBande[],6,0),"")</f>
        <v/>
      </c>
      <c r="M1022" s="28" t="str">
        <f>IFERROR(VLOOKUP(Tableau5[[#This Row],[Numéro]],TableauBande[],7,0),"")</f>
        <v/>
      </c>
      <c r="N1022" s="1" t="str">
        <f>IFERROR(VLOOKUP(Tableau5[[#This Row],[Numéro]],Tableau3Bandes[],3,0),"")</f>
        <v/>
      </c>
      <c r="O1022" s="1" t="str">
        <f>IFERROR(VLOOKUP(Tableau5[[#This Row],[Numéro]],Tableau3Bandes[],4,0),"")</f>
        <v/>
      </c>
      <c r="P1022" s="1" t="str">
        <f>IFERROR(VLOOKUP(Tableau5[[#This Row],[Numéro]],Tableau3Bandes[],5,0),"")</f>
        <v/>
      </c>
      <c r="Q1022" s="1" t="str">
        <f>IFERROR(VLOOKUP(Tableau5[[#This Row],[Numéro]],Tableau3Bandes[],6,0),"")</f>
        <v/>
      </c>
      <c r="R1022" s="1" t="str">
        <f>IFERROR(VLOOKUP(Tableau5[[#This Row],[Numéro]],Tableau3Bandes[],7,0),"")</f>
        <v/>
      </c>
      <c r="S1022" s="28" t="str">
        <f>IFERROR(VLOOKUP(Tableau5[[#This Row],[Numéro]],TableauClass2025[],3,0),"")</f>
        <v/>
      </c>
      <c r="T1022" s="27" t="str">
        <f>IFERROR(VLOOKUP(Tableau5[[#This Row],[Numéro]],TableauCadre[],3,0),"")</f>
        <v/>
      </c>
      <c r="U1022" s="1" t="str">
        <f>IFERROR(VLOOKUP(Tableau5[[#This Row],[Numéro]],TableauCadre[],4,0),"")</f>
        <v/>
      </c>
      <c r="V1022" s="1" t="str">
        <f>IFERROR(VLOOKUP(Tableau5[[#This Row],[Numéro]],TableauCadre[],5,0),"")</f>
        <v/>
      </c>
      <c r="W1022" s="1" t="str">
        <f>IFERROR(VLOOKUP(Tableau5[[#This Row],[Numéro]],TableauCadre[],6,0),"")</f>
        <v/>
      </c>
      <c r="X1022" s="28" t="str">
        <f>IFERROR(VLOOKUP(Tableau5[[#This Row],[Numéro]],TableauCadre[],7,0),"")</f>
        <v/>
      </c>
    </row>
    <row r="1023" spans="1:24" x14ac:dyDescent="0.25">
      <c r="A1023" s="1" t="str">
        <f>IF(double!T877=0,"",double!T877)</f>
        <v>136060 C</v>
      </c>
      <c r="B1023" s="1" t="str">
        <f>IF(Tableau5[[#This Row],[Numéro]]="","",double!U877)</f>
        <v>PANCALDI WALTER</v>
      </c>
      <c r="C1023" s="23" t="str">
        <f>double!V877</f>
        <v>11005 – E.S. HAGONDANGE</v>
      </c>
      <c r="D1023" s="27" t="str">
        <f>IFERROR(VLOOKUP(Tableau5[[#This Row],[Numéro]],TableauLibre[],3,0),"")</f>
        <v xml:space="preserve">N2 </v>
      </c>
      <c r="E1023" s="1">
        <f>IFERROR(VLOOKUP(Tableau5[[#This Row],[Numéro]],TableauLibre[],4,0),"")</f>
        <v>1</v>
      </c>
      <c r="F1023" s="1" t="str">
        <f>IFERROR(VLOOKUP(Tableau5[[#This Row],[Numéro]],TableauLibre[],5,0),"")</f>
        <v>—</v>
      </c>
      <c r="G1023" s="1">
        <f>IFERROR(VLOOKUP(Tableau5[[#This Row],[Numéro]],TableauLibre[],6,0),"")</f>
        <v>9.0299999999999994</v>
      </c>
      <c r="H1023" s="28">
        <f>IFERROR(VLOOKUP(Tableau5[[#This Row],[Numéro]],TableauLibre[],7,0),"")</f>
        <v>2025</v>
      </c>
      <c r="I1023" s="27" t="str">
        <f>IFERROR(VLOOKUP(Tableau5[[#This Row],[Numéro]],TableauBande[],3,0),"")</f>
        <v xml:space="preserve">N2 </v>
      </c>
      <c r="J1023" s="1">
        <f>IFERROR(VLOOKUP(Tableau5[[#This Row],[Numéro]],TableauBande[],4,0),"")</f>
        <v>1</v>
      </c>
      <c r="K1023" s="1" t="str">
        <f>IFERROR(VLOOKUP(Tableau5[[#This Row],[Numéro]],TableauBande[],5,0),"")</f>
        <v>—</v>
      </c>
      <c r="L1023" s="1">
        <f>IFERROR(VLOOKUP(Tableau5[[#This Row],[Numéro]],TableauBande[],6,0),"")</f>
        <v>2.68</v>
      </c>
      <c r="M1023" s="28">
        <f>IFERROR(VLOOKUP(Tableau5[[#This Row],[Numéro]],TableauBande[],7,0),"")</f>
        <v>2024</v>
      </c>
      <c r="N1023" s="1" t="str">
        <f>IFERROR(VLOOKUP(Tableau5[[#This Row],[Numéro]],Tableau3Bandes[],3,0),"")</f>
        <v xml:space="preserve">N3 </v>
      </c>
      <c r="O1023" s="1">
        <f>IFERROR(VLOOKUP(Tableau5[[#This Row],[Numéro]],Tableau3Bandes[],4,0),"")</f>
        <v>1</v>
      </c>
      <c r="P1023" s="1">
        <f>IFERROR(VLOOKUP(Tableau5[[#This Row],[Numéro]],Tableau3Bandes[],5,0),"")</f>
        <v>0.55900000000000005</v>
      </c>
      <c r="Q1023" s="1">
        <f>IFERROR(VLOOKUP(Tableau5[[#This Row],[Numéro]],Tableau3Bandes[],6,0),"")</f>
        <v>0.48099999999999998</v>
      </c>
      <c r="R1023" s="1">
        <f>IFERROR(VLOOKUP(Tableau5[[#This Row],[Numéro]],Tableau3Bandes[],7,0),"")</f>
        <v>2024</v>
      </c>
      <c r="S1023" s="28" t="str">
        <f>IFERROR(VLOOKUP(Tableau5[[#This Row],[Numéro]],TableauClass2025[],3,0),"")</f>
        <v/>
      </c>
      <c r="T1023" s="27" t="str">
        <f>IFERROR(VLOOKUP(Tableau5[[#This Row],[Numéro]],TableauCadre[],3,0),"")</f>
        <v xml:space="preserve">N3 </v>
      </c>
      <c r="U1023" s="1">
        <f>IFERROR(VLOOKUP(Tableau5[[#This Row],[Numéro]],TableauCadre[],4,0),"")</f>
        <v>1</v>
      </c>
      <c r="V1023" s="1">
        <f>IFERROR(VLOOKUP(Tableau5[[#This Row],[Numéro]],TableauCadre[],5,0),"")</f>
        <v>7.27</v>
      </c>
      <c r="W1023" s="1">
        <f>IFERROR(VLOOKUP(Tableau5[[#This Row],[Numéro]],TableauCadre[],6,0),"")</f>
        <v>5.82</v>
      </c>
      <c r="X1023" s="28">
        <f>IFERROR(VLOOKUP(Tableau5[[#This Row],[Numéro]],TableauCadre[],7,0),"")</f>
        <v>2025</v>
      </c>
    </row>
    <row r="1024" spans="1:24" hidden="1" x14ac:dyDescent="0.25">
      <c r="A1024" s="1" t="str">
        <f>IF(double!T1021=0,"",double!T1021)</f>
        <v>015071 R</v>
      </c>
      <c r="B1024" s="1" t="str">
        <f>IF(Tableau5[[#This Row],[Numéro]]="","",double!U1021)</f>
        <v>SALGADO ANTONIO</v>
      </c>
      <c r="C1024" s="23" t="str">
        <f>double!V1021</f>
        <v>11034 – BILLARD CLUB EPINAL</v>
      </c>
      <c r="D1024" s="27" t="str">
        <f>IFERROR(VLOOKUP(Tableau5[[#This Row],[Numéro]],TableauLibre[],3,0),"")</f>
        <v xml:space="preserve">R2 </v>
      </c>
      <c r="E1024" s="1">
        <f>IFERROR(VLOOKUP(Tableau5[[#This Row],[Numéro]],TableauLibre[],4,0),"")</f>
        <v>1</v>
      </c>
      <c r="F1024" s="1">
        <f>IFERROR(VLOOKUP(Tableau5[[#This Row],[Numéro]],TableauLibre[],5,0),"")</f>
        <v>3.66</v>
      </c>
      <c r="G1024" s="1">
        <f>IFERROR(VLOOKUP(Tableau5[[#This Row],[Numéro]],TableauLibre[],6,0),"")</f>
        <v>2.93</v>
      </c>
      <c r="H1024" s="28">
        <f>IFERROR(VLOOKUP(Tableau5[[#This Row],[Numéro]],TableauLibre[],7,0),"")</f>
        <v>2025</v>
      </c>
      <c r="I1024" s="27" t="str">
        <f>IFERROR(VLOOKUP(Tableau5[[#This Row],[Numéro]],TableauBande[],3,0),"")</f>
        <v xml:space="preserve">R1 </v>
      </c>
      <c r="J1024" s="1">
        <f>IFERROR(VLOOKUP(Tableau5[[#This Row],[Numéro]],TableauBande[],4,0),"")</f>
        <v>1</v>
      </c>
      <c r="K1024" s="1">
        <f>IFERROR(VLOOKUP(Tableau5[[#This Row],[Numéro]],TableauBande[],5,0),"")</f>
        <v>1.54</v>
      </c>
      <c r="L1024" s="1">
        <f>IFERROR(VLOOKUP(Tableau5[[#This Row],[Numéro]],TableauBande[],6,0),"")</f>
        <v>1.37</v>
      </c>
      <c r="M1024" s="28">
        <f>IFERROR(VLOOKUP(Tableau5[[#This Row],[Numéro]],TableauBande[],7,0),"")</f>
        <v>2023</v>
      </c>
      <c r="N1024" s="1" t="str">
        <f>IFERROR(VLOOKUP(Tableau5[[#This Row],[Numéro]],Tableau3Bandes[],3,0),"")</f>
        <v>N3</v>
      </c>
      <c r="O1024" s="1">
        <f>IFERROR(VLOOKUP(Tableau5[[#This Row],[Numéro]],Tableau3Bandes[],4,0),"")</f>
        <v>1</v>
      </c>
      <c r="P1024" s="1">
        <f>IFERROR(VLOOKUP(Tableau5[[#This Row],[Numéro]],Tableau3Bandes[],5,0),"")</f>
        <v>0.41599999999999998</v>
      </c>
      <c r="Q1024" s="1">
        <f>IFERROR(VLOOKUP(Tableau5[[#This Row],[Numéro]],Tableau3Bandes[],6,0),"")</f>
        <v>0.35799999999999998</v>
      </c>
      <c r="R1024" s="1">
        <f>IFERROR(VLOOKUP(Tableau5[[#This Row],[Numéro]],Tableau3Bandes[],7,0),"")</f>
        <v>2022</v>
      </c>
      <c r="S1024" s="28" t="str">
        <f>IFERROR(VLOOKUP(Tableau5[[#This Row],[Numéro]],TableauClass2025[],3,0),"")</f>
        <v/>
      </c>
      <c r="T1024" s="27" t="str">
        <f>IFERROR(VLOOKUP(Tableau5[[#This Row],[Numéro]],TableauCadre[],3,0),"")</f>
        <v xml:space="preserve">N3 </v>
      </c>
      <c r="U1024" s="1">
        <f>IFERROR(VLOOKUP(Tableau5[[#This Row],[Numéro]],TableauCadre[],4,0),"")</f>
        <v>1</v>
      </c>
      <c r="V1024" s="1">
        <f>IFERROR(VLOOKUP(Tableau5[[#This Row],[Numéro]],TableauCadre[],5,0),"")</f>
        <v>6.66</v>
      </c>
      <c r="W1024" s="1">
        <f>IFERROR(VLOOKUP(Tableau5[[#This Row],[Numéro]],TableauCadre[],6,0),"")</f>
        <v>5.33</v>
      </c>
      <c r="X1024" s="28">
        <f>IFERROR(VLOOKUP(Tableau5[[#This Row],[Numéro]],TableauCadre[],7,0),"")</f>
        <v>2016</v>
      </c>
    </row>
    <row r="1025" spans="1:24" x14ac:dyDescent="0.25">
      <c r="A1025" s="1" t="str">
        <f>IF(double!T880=0,"",double!T880)</f>
        <v>162922 P</v>
      </c>
      <c r="B1025" s="1" t="str">
        <f>IF(Tableau5[[#This Row],[Numéro]]="","",double!U880)</f>
        <v>PARISOT DOMINIQUE</v>
      </c>
      <c r="C1025" s="23" t="str">
        <f>double!V880</f>
        <v>11062 – CERCLE DE BILLARD FRANCAIS ST AVOLD</v>
      </c>
      <c r="D1025" s="27" t="str">
        <f>IFERROR(VLOOKUP(Tableau5[[#This Row],[Numéro]],TableauLibre[],3,0),"")</f>
        <v>R3</v>
      </c>
      <c r="E1025" s="1">
        <f>IFERROR(VLOOKUP(Tableau5[[#This Row],[Numéro]],TableauLibre[],4,0),"")</f>
        <v>1</v>
      </c>
      <c r="F1025" s="1">
        <f>IFERROR(VLOOKUP(Tableau5[[#This Row],[Numéro]],TableauLibre[],5,0),"")</f>
        <v>2.21</v>
      </c>
      <c r="G1025" s="1">
        <f>IFERROR(VLOOKUP(Tableau5[[#This Row],[Numéro]],TableauLibre[],6,0),"")</f>
        <v>1.77</v>
      </c>
      <c r="H1025" s="28">
        <f>IFERROR(VLOOKUP(Tableau5[[#This Row],[Numéro]],TableauLibre[],7,0),"")</f>
        <v>2025</v>
      </c>
      <c r="I1025" s="27" t="str">
        <f>IFERROR(VLOOKUP(Tableau5[[#This Row],[Numéro]],TableauBande[],3,0),"")</f>
        <v>R1</v>
      </c>
      <c r="J1025" s="1">
        <f>IFERROR(VLOOKUP(Tableau5[[#This Row],[Numéro]],TableauBande[],4,0),"")</f>
        <v>1</v>
      </c>
      <c r="K1025" s="1">
        <f>IFERROR(VLOOKUP(Tableau5[[#This Row],[Numéro]],TableauBande[],5,0),"")</f>
        <v>1.26</v>
      </c>
      <c r="L1025" s="1">
        <f>IFERROR(VLOOKUP(Tableau5[[#This Row],[Numéro]],TableauBande[],6,0),"")</f>
        <v>1.1200000000000001</v>
      </c>
      <c r="M1025" s="28">
        <f>IFERROR(VLOOKUP(Tableau5[[#This Row],[Numéro]],TableauBande[],7,0),"")</f>
        <v>2025</v>
      </c>
      <c r="N1025" s="1" t="str">
        <f>IFERROR(VLOOKUP(Tableau5[[#This Row],[Numéro]],Tableau3Bandes[],3,0),"")</f>
        <v>R2</v>
      </c>
      <c r="O1025" s="1">
        <f>IFERROR(VLOOKUP(Tableau5[[#This Row],[Numéro]],Tableau3Bandes[],4,0),"")</f>
        <v>1</v>
      </c>
      <c r="P1025" s="1">
        <f>IFERROR(VLOOKUP(Tableau5[[#This Row],[Numéro]],Tableau3Bandes[],5,0),"")</f>
        <v>0.189</v>
      </c>
      <c r="Q1025" s="1">
        <f>IFERROR(VLOOKUP(Tableau5[[#This Row],[Numéro]],Tableau3Bandes[],6,0),"")</f>
        <v>0.16200000000000001</v>
      </c>
      <c r="R1025" s="1">
        <f>IFERROR(VLOOKUP(Tableau5[[#This Row],[Numéro]],Tableau3Bandes[],7,0),"")</f>
        <v>2022</v>
      </c>
      <c r="S1025" s="28" t="str">
        <f>IFERROR(VLOOKUP(Tableau5[[#This Row],[Numéro]],TableauClass2025[],3,0),"")</f>
        <v/>
      </c>
      <c r="T1025" s="27" t="str">
        <f>IFERROR(VLOOKUP(Tableau5[[#This Row],[Numéro]],TableauCadre[],3,0),"")</f>
        <v>R1</v>
      </c>
      <c r="U1025" s="1">
        <f>IFERROR(VLOOKUP(Tableau5[[#This Row],[Numéro]],TableauCadre[],4,0),"")</f>
        <v>1</v>
      </c>
      <c r="V1025" s="1">
        <f>IFERROR(VLOOKUP(Tableau5[[#This Row],[Numéro]],TableauCadre[],5,0),"")</f>
        <v>1.82</v>
      </c>
      <c r="W1025" s="1">
        <f>IFERROR(VLOOKUP(Tableau5[[#This Row],[Numéro]],TableauCadre[],6,0),"")</f>
        <v>1.46</v>
      </c>
      <c r="X1025" s="28">
        <f>IFERROR(VLOOKUP(Tableau5[[#This Row],[Numéro]],TableauCadre[],7,0),"")</f>
        <v>2025</v>
      </c>
    </row>
    <row r="1026" spans="1:24" hidden="1" x14ac:dyDescent="0.25">
      <c r="A1026" s="1" t="str">
        <f>IF(double!T1023=0,"",double!T1023)</f>
        <v>102768 Q</v>
      </c>
      <c r="B1026" s="1" t="str">
        <f>IF(Tableau5[[#This Row],[Numéro]]="","",double!U1023)</f>
        <v>SANCHEZ ROLAND</v>
      </c>
      <c r="C1026" s="23" t="str">
        <f>double!V1023</f>
        <v>11048 – ACADEMIE DE BILLARD DE ST DIZIER</v>
      </c>
      <c r="D1026" s="27" t="str">
        <f>IFERROR(VLOOKUP(Tableau5[[#This Row],[Numéro]],TableauLibre[],3,0),"")</f>
        <v>R3</v>
      </c>
      <c r="E1026" s="1">
        <f>IFERROR(VLOOKUP(Tableau5[[#This Row],[Numéro]],TableauLibre[],4,0),"")</f>
        <v>1</v>
      </c>
      <c r="F1026" s="1">
        <f>IFERROR(VLOOKUP(Tableau5[[#This Row],[Numéro]],TableauLibre[],5,0),"")</f>
        <v>2.08</v>
      </c>
      <c r="G1026" s="1">
        <f>IFERROR(VLOOKUP(Tableau5[[#This Row],[Numéro]],TableauLibre[],6,0),"")</f>
        <v>1.67</v>
      </c>
      <c r="H1026" s="28">
        <f>IFERROR(VLOOKUP(Tableau5[[#This Row],[Numéro]],TableauLibre[],7,0),"")</f>
        <v>2020</v>
      </c>
      <c r="I1026" s="27" t="str">
        <f>IFERROR(VLOOKUP(Tableau5[[#This Row],[Numéro]],TableauBande[],3,0),"")</f>
        <v>R1</v>
      </c>
      <c r="J1026" s="1">
        <f>IFERROR(VLOOKUP(Tableau5[[#This Row],[Numéro]],TableauBande[],4,0),"")</f>
        <v>1</v>
      </c>
      <c r="K1026" s="1">
        <f>IFERROR(VLOOKUP(Tableau5[[#This Row],[Numéro]],TableauBande[],5,0),"")</f>
        <v>1.3</v>
      </c>
      <c r="L1026" s="1">
        <f>IFERROR(VLOOKUP(Tableau5[[#This Row],[Numéro]],TableauBande[],6,0),"")</f>
        <v>1.1599999999999999</v>
      </c>
      <c r="M1026" s="28">
        <f>IFERROR(VLOOKUP(Tableau5[[#This Row],[Numéro]],TableauBande[],7,0),"")</f>
        <v>2020</v>
      </c>
      <c r="N1026" s="1" t="str">
        <f>IFERROR(VLOOKUP(Tableau5[[#This Row],[Numéro]],Tableau3Bandes[],3,0),"")</f>
        <v xml:space="preserve">R1 </v>
      </c>
      <c r="O1026" s="1">
        <f>IFERROR(VLOOKUP(Tableau5[[#This Row],[Numéro]],Tableau3Bandes[],4,0),"")</f>
        <v>1</v>
      </c>
      <c r="P1026" s="1">
        <f>IFERROR(VLOOKUP(Tableau5[[#This Row],[Numéro]],Tableau3Bandes[],5,0),"")</f>
        <v>0.32800000000000001</v>
      </c>
      <c r="Q1026" s="1">
        <f>IFERROR(VLOOKUP(Tableau5[[#This Row],[Numéro]],Tableau3Bandes[],6,0),"")</f>
        <v>0.28199999999999997</v>
      </c>
      <c r="R1026" s="1">
        <f>IFERROR(VLOOKUP(Tableau5[[#This Row],[Numéro]],Tableau3Bandes[],7,0),"")</f>
        <v>2023</v>
      </c>
      <c r="S1026" s="28" t="str">
        <f>IFERROR(VLOOKUP(Tableau5[[#This Row],[Numéro]],TableauClass2025[],3,0),"")</f>
        <v/>
      </c>
      <c r="T1026" s="27" t="str">
        <f>IFERROR(VLOOKUP(Tableau5[[#This Row],[Numéro]],TableauCadre[],3,0),"")</f>
        <v/>
      </c>
      <c r="U1026" s="1" t="str">
        <f>IFERROR(VLOOKUP(Tableau5[[#This Row],[Numéro]],TableauCadre[],4,0),"")</f>
        <v/>
      </c>
      <c r="V1026" s="1" t="str">
        <f>IFERROR(VLOOKUP(Tableau5[[#This Row],[Numéro]],TableauCadre[],5,0),"")</f>
        <v/>
      </c>
      <c r="W1026" s="1" t="str">
        <f>IFERROR(VLOOKUP(Tableau5[[#This Row],[Numéro]],TableauCadre[],6,0),"")</f>
        <v/>
      </c>
      <c r="X1026" s="28" t="str">
        <f>IFERROR(VLOOKUP(Tableau5[[#This Row],[Numéro]],TableauCadre[],7,0),"")</f>
        <v/>
      </c>
    </row>
    <row r="1027" spans="1:24" x14ac:dyDescent="0.25">
      <c r="A1027" s="1" t="str">
        <f>IF(double!T904=0,"",double!T904)</f>
        <v>015064 K</v>
      </c>
      <c r="B1027" s="1" t="str">
        <f>IF(Tableau5[[#This Row],[Numéro]]="","",double!U904)</f>
        <v>PHAM NGOC LAM</v>
      </c>
      <c r="C1027" s="23" t="str">
        <f>double!V904</f>
        <v>11021 – A.J.B. THIONVILLE</v>
      </c>
      <c r="D1027" s="27" t="str">
        <f>IFERROR(VLOOKUP(Tableau5[[#This Row],[Numéro]],TableauLibre[],3,0),"")</f>
        <v>R1</v>
      </c>
      <c r="E1027" s="1">
        <f>IFERROR(VLOOKUP(Tableau5[[#This Row],[Numéro]],TableauLibre[],4,0),"")</f>
        <v>1</v>
      </c>
      <c r="F1027" s="1">
        <f>IFERROR(VLOOKUP(Tableau5[[#This Row],[Numéro]],TableauLibre[],5,0),"")</f>
        <v>4.74</v>
      </c>
      <c r="G1027" s="1">
        <f>IFERROR(VLOOKUP(Tableau5[[#This Row],[Numéro]],TableauLibre[],6,0),"")</f>
        <v>3.79</v>
      </c>
      <c r="H1027" s="28">
        <f>IFERROR(VLOOKUP(Tableau5[[#This Row],[Numéro]],TableauLibre[],7,0),"")</f>
        <v>2009</v>
      </c>
      <c r="I1027" s="27" t="str">
        <f>IFERROR(VLOOKUP(Tableau5[[#This Row],[Numéro]],TableauBande[],3,0),"")</f>
        <v/>
      </c>
      <c r="J1027" s="1" t="str">
        <f>IFERROR(VLOOKUP(Tableau5[[#This Row],[Numéro]],TableauBande[],4,0),"")</f>
        <v/>
      </c>
      <c r="K1027" s="1" t="str">
        <f>IFERROR(VLOOKUP(Tableau5[[#This Row],[Numéro]],TableauBande[],5,0),"")</f>
        <v/>
      </c>
      <c r="L1027" s="1" t="str">
        <f>IFERROR(VLOOKUP(Tableau5[[#This Row],[Numéro]],TableauBande[],6,0),"")</f>
        <v/>
      </c>
      <c r="M1027" s="28" t="str">
        <f>IFERROR(VLOOKUP(Tableau5[[#This Row],[Numéro]],TableauBande[],7,0),"")</f>
        <v/>
      </c>
      <c r="N1027" s="1" t="str">
        <f>IFERROR(VLOOKUP(Tableau5[[#This Row],[Numéro]],Tableau3Bandes[],3,0),"")</f>
        <v xml:space="preserve">N2 </v>
      </c>
      <c r="O1027" s="1">
        <f>IFERROR(VLOOKUP(Tableau5[[#This Row],[Numéro]],Tableau3Bandes[],4,0),"")</f>
        <v>1</v>
      </c>
      <c r="P1027" s="1" t="str">
        <f>IFERROR(VLOOKUP(Tableau5[[#This Row],[Numéro]],Tableau3Bandes[],5,0),"")</f>
        <v>—</v>
      </c>
      <c r="Q1027" s="1">
        <f>IFERROR(VLOOKUP(Tableau5[[#This Row],[Numéro]],Tableau3Bandes[],6,0),"")</f>
        <v>0.622</v>
      </c>
      <c r="R1027" s="1">
        <f>IFERROR(VLOOKUP(Tableau5[[#This Row],[Numéro]],Tableau3Bandes[],7,0),"")</f>
        <v>2020</v>
      </c>
      <c r="S1027" s="28" t="str">
        <f>IFERROR(VLOOKUP(Tableau5[[#This Row],[Numéro]],TableauClass2025[],3,0),"")</f>
        <v/>
      </c>
      <c r="T1027" s="27" t="str">
        <f>IFERROR(VLOOKUP(Tableau5[[#This Row],[Numéro]],TableauCadre[],3,0),"")</f>
        <v/>
      </c>
      <c r="U1027" s="1" t="str">
        <f>IFERROR(VLOOKUP(Tableau5[[#This Row],[Numéro]],TableauCadre[],4,0),"")</f>
        <v/>
      </c>
      <c r="V1027" s="1" t="str">
        <f>IFERROR(VLOOKUP(Tableau5[[#This Row],[Numéro]],TableauCadre[],5,0),"")</f>
        <v/>
      </c>
      <c r="W1027" s="1" t="str">
        <f>IFERROR(VLOOKUP(Tableau5[[#This Row],[Numéro]],TableauCadre[],6,0),"")</f>
        <v/>
      </c>
      <c r="X1027" s="28" t="str">
        <f>IFERROR(VLOOKUP(Tableau5[[#This Row],[Numéro]],TableauCadre[],7,0),"")</f>
        <v/>
      </c>
    </row>
    <row r="1028" spans="1:24" hidden="1" x14ac:dyDescent="0.25">
      <c r="A1028" s="1" t="str">
        <f>IF(double!T1025=0,"",double!T1025)</f>
        <v>010013 D</v>
      </c>
      <c r="B1028" s="1" t="str">
        <f>IF(Tableau5[[#This Row],[Numéro]]="","",double!U1025)</f>
        <v>SANDRIN PATRICK</v>
      </c>
      <c r="C1028" s="23" t="str">
        <f>double!V1025</f>
        <v>01035 – B.C. 60 COCOBEN</v>
      </c>
      <c r="D1028" s="27" t="str">
        <f>IFERROR(VLOOKUP(Tableau5[[#This Row],[Numéro]],TableauLibre[],3,0),"")</f>
        <v>R2</v>
      </c>
      <c r="E1028" s="1">
        <f>IFERROR(VLOOKUP(Tableau5[[#This Row],[Numéro]],TableauLibre[],4,0),"")</f>
        <v>1</v>
      </c>
      <c r="F1028" s="1">
        <f>IFERROR(VLOOKUP(Tableau5[[#This Row],[Numéro]],TableauLibre[],5,0),"")</f>
        <v>2.98</v>
      </c>
      <c r="G1028" s="1">
        <f>IFERROR(VLOOKUP(Tableau5[[#This Row],[Numéro]],TableauLibre[],6,0),"")</f>
        <v>2.39</v>
      </c>
      <c r="H1028" s="28">
        <f>IFERROR(VLOOKUP(Tableau5[[#This Row],[Numéro]],TableauLibre[],7,0),"")</f>
        <v>2010</v>
      </c>
      <c r="I1028" s="27" t="str">
        <f>IFERROR(VLOOKUP(Tableau5[[#This Row],[Numéro]],TableauBande[],3,0),"")</f>
        <v>N3</v>
      </c>
      <c r="J1028" s="1">
        <f>IFERROR(VLOOKUP(Tableau5[[#This Row],[Numéro]],TableauBande[],4,0),"")</f>
        <v>1</v>
      </c>
      <c r="K1028" s="1">
        <f>IFERROR(VLOOKUP(Tableau5[[#This Row],[Numéro]],TableauBande[],5,0),"")</f>
        <v>1.82</v>
      </c>
      <c r="L1028" s="1">
        <f>IFERROR(VLOOKUP(Tableau5[[#This Row],[Numéro]],TableauBande[],6,0),"")</f>
        <v>1.62</v>
      </c>
      <c r="M1028" s="28">
        <f>IFERROR(VLOOKUP(Tableau5[[#This Row],[Numéro]],TableauBande[],7,0),"")</f>
        <v>2009</v>
      </c>
      <c r="N1028" s="1" t="str">
        <f>IFERROR(VLOOKUP(Tableau5[[#This Row],[Numéro]],Tableau3Bandes[],3,0),"")</f>
        <v>N3</v>
      </c>
      <c r="O1028" s="1">
        <f>IFERROR(VLOOKUP(Tableau5[[#This Row],[Numéro]],Tableau3Bandes[],4,0),"")</f>
        <v>1</v>
      </c>
      <c r="P1028" s="1">
        <f>IFERROR(VLOOKUP(Tableau5[[#This Row],[Numéro]],Tableau3Bandes[],5,0),"")</f>
        <v>0.48299999999999998</v>
      </c>
      <c r="Q1028" s="1">
        <f>IFERROR(VLOOKUP(Tableau5[[#This Row],[Numéro]],Tableau3Bandes[],6,0),"")</f>
        <v>0.41599999999999998</v>
      </c>
      <c r="R1028" s="1">
        <f>IFERROR(VLOOKUP(Tableau5[[#This Row],[Numéro]],Tableau3Bandes[],7,0),"")</f>
        <v>2012</v>
      </c>
      <c r="S1028" s="28" t="str">
        <f>IFERROR(VLOOKUP(Tableau5[[#This Row],[Numéro]],TableauClass2025[],3,0),"")</f>
        <v/>
      </c>
      <c r="T1028" s="27" t="str">
        <f>IFERROR(VLOOKUP(Tableau5[[#This Row],[Numéro]],TableauCadre[],3,0),"")</f>
        <v/>
      </c>
      <c r="U1028" s="1" t="str">
        <f>IFERROR(VLOOKUP(Tableau5[[#This Row],[Numéro]],TableauCadre[],4,0),"")</f>
        <v/>
      </c>
      <c r="V1028" s="1" t="str">
        <f>IFERROR(VLOOKUP(Tableau5[[#This Row],[Numéro]],TableauCadre[],5,0),"")</f>
        <v/>
      </c>
      <c r="W1028" s="1" t="str">
        <f>IFERROR(VLOOKUP(Tableau5[[#This Row],[Numéro]],TableauCadre[],6,0),"")</f>
        <v/>
      </c>
      <c r="X1028" s="28" t="str">
        <f>IFERROR(VLOOKUP(Tableau5[[#This Row],[Numéro]],TableauCadre[],7,0),"")</f>
        <v/>
      </c>
    </row>
    <row r="1029" spans="1:24" x14ac:dyDescent="0.25">
      <c r="A1029" s="1" t="str">
        <f>IF(double!T905=0,"",double!T905)</f>
        <v>015174 Q</v>
      </c>
      <c r="B1029" s="1" t="str">
        <f>IF(Tableau5[[#This Row],[Numéro]]="","",double!U905)</f>
        <v>PIAI DANIEL</v>
      </c>
      <c r="C1029" s="23" t="str">
        <f>double!V905</f>
        <v>11003 – BILLARD CLUB BAN SAINT MARTIN</v>
      </c>
      <c r="D1029" s="27" t="str">
        <f>IFERROR(VLOOKUP(Tableau5[[#This Row],[Numéro]],TableauLibre[],3,0),"")</f>
        <v>R3</v>
      </c>
      <c r="E1029" s="1">
        <f>IFERROR(VLOOKUP(Tableau5[[#This Row],[Numéro]],TableauLibre[],4,0),"")</f>
        <v>1</v>
      </c>
      <c r="F1029" s="1">
        <f>IFERROR(VLOOKUP(Tableau5[[#This Row],[Numéro]],TableauLibre[],5,0),"")</f>
        <v>1.25</v>
      </c>
      <c r="G1029" s="1">
        <f>IFERROR(VLOOKUP(Tableau5[[#This Row],[Numéro]],TableauLibre[],6,0),"")</f>
        <v>1</v>
      </c>
      <c r="H1029" s="28">
        <f>IFERROR(VLOOKUP(Tableau5[[#This Row],[Numéro]],TableauLibre[],7,0),"")</f>
        <v>2019</v>
      </c>
      <c r="I1029" s="27" t="str">
        <f>IFERROR(VLOOKUP(Tableau5[[#This Row],[Numéro]],TableauBande[],3,0),"")</f>
        <v/>
      </c>
      <c r="J1029" s="1" t="str">
        <f>IFERROR(VLOOKUP(Tableau5[[#This Row],[Numéro]],TableauBande[],4,0),"")</f>
        <v/>
      </c>
      <c r="K1029" s="1" t="str">
        <f>IFERROR(VLOOKUP(Tableau5[[#This Row],[Numéro]],TableauBande[],5,0),"")</f>
        <v/>
      </c>
      <c r="L1029" s="1" t="str">
        <f>IFERROR(VLOOKUP(Tableau5[[#This Row],[Numéro]],TableauBande[],6,0),"")</f>
        <v/>
      </c>
      <c r="M1029" s="28" t="str">
        <f>IFERROR(VLOOKUP(Tableau5[[#This Row],[Numéro]],TableauBande[],7,0),"")</f>
        <v/>
      </c>
      <c r="N1029" s="1" t="str">
        <f>IFERROR(VLOOKUP(Tableau5[[#This Row],[Numéro]],Tableau3Bandes[],3,0),"")</f>
        <v/>
      </c>
      <c r="O1029" s="1" t="str">
        <f>IFERROR(VLOOKUP(Tableau5[[#This Row],[Numéro]],Tableau3Bandes[],4,0),"")</f>
        <v/>
      </c>
      <c r="P1029" s="1" t="str">
        <f>IFERROR(VLOOKUP(Tableau5[[#This Row],[Numéro]],Tableau3Bandes[],5,0),"")</f>
        <v/>
      </c>
      <c r="Q1029" s="1" t="str">
        <f>IFERROR(VLOOKUP(Tableau5[[#This Row],[Numéro]],Tableau3Bandes[],6,0),"")</f>
        <v/>
      </c>
      <c r="R1029" s="1" t="str">
        <f>IFERROR(VLOOKUP(Tableau5[[#This Row],[Numéro]],Tableau3Bandes[],7,0),"")</f>
        <v/>
      </c>
      <c r="S1029" s="28" t="str">
        <f>IFERROR(VLOOKUP(Tableau5[[#This Row],[Numéro]],TableauClass2025[],3,0),"")</f>
        <v/>
      </c>
      <c r="T1029" s="27" t="str">
        <f>IFERROR(VLOOKUP(Tableau5[[#This Row],[Numéro]],TableauCadre[],3,0),"")</f>
        <v/>
      </c>
      <c r="U1029" s="1" t="str">
        <f>IFERROR(VLOOKUP(Tableau5[[#This Row],[Numéro]],TableauCadre[],4,0),"")</f>
        <v/>
      </c>
      <c r="V1029" s="1" t="str">
        <f>IFERROR(VLOOKUP(Tableau5[[#This Row],[Numéro]],TableauCadre[],5,0),"")</f>
        <v/>
      </c>
      <c r="W1029" s="1" t="str">
        <f>IFERROR(VLOOKUP(Tableau5[[#This Row],[Numéro]],TableauCadre[],6,0),"")</f>
        <v/>
      </c>
      <c r="X1029" s="28" t="str">
        <f>IFERROR(VLOOKUP(Tableau5[[#This Row],[Numéro]],TableauCadre[],7,0),"")</f>
        <v/>
      </c>
    </row>
    <row r="1030" spans="1:24" hidden="1" x14ac:dyDescent="0.25">
      <c r="A1030" s="1" t="str">
        <f>IF(double!T1027=0,"",double!T1027)</f>
        <v>143537 R</v>
      </c>
      <c r="B1030" s="1" t="str">
        <f>IF(Tableau5[[#This Row],[Numéro]]="","",double!U1027)</f>
        <v>SARTORI ALAIN</v>
      </c>
      <c r="C1030" s="23" t="str">
        <f>double!V1027</f>
        <v>01070 – FCM BILLARD</v>
      </c>
      <c r="D1030" s="27" t="str">
        <f>IFERROR(VLOOKUP(Tableau5[[#This Row],[Numéro]],TableauLibre[],3,0),"")</f>
        <v xml:space="preserve">R3 </v>
      </c>
      <c r="E1030" s="1">
        <f>IFERROR(VLOOKUP(Tableau5[[#This Row],[Numéro]],TableauLibre[],4,0),"")</f>
        <v>1</v>
      </c>
      <c r="F1030" s="1">
        <f>IFERROR(VLOOKUP(Tableau5[[#This Row],[Numéro]],TableauLibre[],5,0),"")</f>
        <v>2.29</v>
      </c>
      <c r="G1030" s="1">
        <f>IFERROR(VLOOKUP(Tableau5[[#This Row],[Numéro]],TableauLibre[],6,0),"")</f>
        <v>1.83</v>
      </c>
      <c r="H1030" s="28">
        <f>IFERROR(VLOOKUP(Tableau5[[#This Row],[Numéro]],TableauLibre[],7,0),"")</f>
        <v>2025</v>
      </c>
      <c r="I1030" s="27" t="str">
        <f>IFERROR(VLOOKUP(Tableau5[[#This Row],[Numéro]],TableauBande[],3,0),"")</f>
        <v>R1</v>
      </c>
      <c r="J1030" s="1">
        <f>IFERROR(VLOOKUP(Tableau5[[#This Row],[Numéro]],TableauBande[],4,0),"")</f>
        <v>1</v>
      </c>
      <c r="K1030" s="1">
        <f>IFERROR(VLOOKUP(Tableau5[[#This Row],[Numéro]],TableauBande[],5,0),"")</f>
        <v>1.26</v>
      </c>
      <c r="L1030" s="1">
        <f>IFERROR(VLOOKUP(Tableau5[[#This Row],[Numéro]],TableauBande[],6,0),"")</f>
        <v>1.1200000000000001</v>
      </c>
      <c r="M1030" s="28">
        <f>IFERROR(VLOOKUP(Tableau5[[#This Row],[Numéro]],TableauBande[],7,0),"")</f>
        <v>2025</v>
      </c>
      <c r="N1030" s="1" t="str">
        <f>IFERROR(VLOOKUP(Tableau5[[#This Row],[Numéro]],Tableau3Bandes[],3,0),"")</f>
        <v/>
      </c>
      <c r="O1030" s="1" t="str">
        <f>IFERROR(VLOOKUP(Tableau5[[#This Row],[Numéro]],Tableau3Bandes[],4,0),"")</f>
        <v/>
      </c>
      <c r="P1030" s="1" t="str">
        <f>IFERROR(VLOOKUP(Tableau5[[#This Row],[Numéro]],Tableau3Bandes[],5,0),"")</f>
        <v/>
      </c>
      <c r="Q1030" s="1" t="str">
        <f>IFERROR(VLOOKUP(Tableau5[[#This Row],[Numéro]],Tableau3Bandes[],6,0),"")</f>
        <v/>
      </c>
      <c r="R1030" s="1" t="str">
        <f>IFERROR(VLOOKUP(Tableau5[[#This Row],[Numéro]],Tableau3Bandes[],7,0),"")</f>
        <v/>
      </c>
      <c r="S1030" s="28" t="str">
        <f>IFERROR(VLOOKUP(Tableau5[[#This Row],[Numéro]],TableauClass2025[],3,0),"")</f>
        <v/>
      </c>
      <c r="T1030" s="27" t="str">
        <f>IFERROR(VLOOKUP(Tableau5[[#This Row],[Numéro]],TableauCadre[],3,0),"")</f>
        <v/>
      </c>
      <c r="U1030" s="1" t="str">
        <f>IFERROR(VLOOKUP(Tableau5[[#This Row],[Numéro]],TableauCadre[],4,0),"")</f>
        <v/>
      </c>
      <c r="V1030" s="1" t="str">
        <f>IFERROR(VLOOKUP(Tableau5[[#This Row],[Numéro]],TableauCadre[],5,0),"")</f>
        <v/>
      </c>
      <c r="W1030" s="1" t="str">
        <f>IFERROR(VLOOKUP(Tableau5[[#This Row],[Numéro]],TableauCadre[],6,0),"")</f>
        <v/>
      </c>
      <c r="X1030" s="28" t="str">
        <f>IFERROR(VLOOKUP(Tableau5[[#This Row],[Numéro]],TableauCadre[],7,0),"")</f>
        <v/>
      </c>
    </row>
    <row r="1031" spans="1:24" hidden="1" x14ac:dyDescent="0.25">
      <c r="A1031" s="1" t="str">
        <f>IF(double!T1028=0,"",double!T1028)</f>
        <v>010156 Q</v>
      </c>
      <c r="B1031" s="1" t="str">
        <f>IF(Tableau5[[#This Row],[Numéro]]="","",double!U1028)</f>
        <v>SAUER ALAIN</v>
      </c>
      <c r="C1031" s="23" t="str">
        <f>double!V1028</f>
        <v>01035 – B.C. 60 COCOBEN</v>
      </c>
      <c r="D1031" s="27" t="str">
        <f>IFERROR(VLOOKUP(Tableau5[[#This Row],[Numéro]],TableauLibre[],3,0),"")</f>
        <v xml:space="preserve">R2 </v>
      </c>
      <c r="E1031" s="1">
        <f>IFERROR(VLOOKUP(Tableau5[[#This Row],[Numéro]],TableauLibre[],4,0),"")</f>
        <v>1</v>
      </c>
      <c r="F1031" s="1">
        <f>IFERROR(VLOOKUP(Tableau5[[#This Row],[Numéro]],TableauLibre[],5,0),"")</f>
        <v>3.66</v>
      </c>
      <c r="G1031" s="1">
        <f>IFERROR(VLOOKUP(Tableau5[[#This Row],[Numéro]],TableauLibre[],6,0),"")</f>
        <v>2.93</v>
      </c>
      <c r="H1031" s="28">
        <f>IFERROR(VLOOKUP(Tableau5[[#This Row],[Numéro]],TableauLibre[],7,0),"")</f>
        <v>2014</v>
      </c>
      <c r="I1031" s="27" t="str">
        <f>IFERROR(VLOOKUP(Tableau5[[#This Row],[Numéro]],TableauBande[],3,0),"")</f>
        <v/>
      </c>
      <c r="J1031" s="1" t="str">
        <f>IFERROR(VLOOKUP(Tableau5[[#This Row],[Numéro]],TableauBande[],4,0),"")</f>
        <v/>
      </c>
      <c r="K1031" s="1" t="str">
        <f>IFERROR(VLOOKUP(Tableau5[[#This Row],[Numéro]],TableauBande[],5,0),"")</f>
        <v/>
      </c>
      <c r="L1031" s="1" t="str">
        <f>IFERROR(VLOOKUP(Tableau5[[#This Row],[Numéro]],TableauBande[],6,0),"")</f>
        <v/>
      </c>
      <c r="M1031" s="28" t="str">
        <f>IFERROR(VLOOKUP(Tableau5[[#This Row],[Numéro]],TableauBande[],7,0),"")</f>
        <v/>
      </c>
      <c r="N1031" s="1" t="str">
        <f>IFERROR(VLOOKUP(Tableau5[[#This Row],[Numéro]],Tableau3Bandes[],3,0),"")</f>
        <v xml:space="preserve">R1 </v>
      </c>
      <c r="O1031" s="1">
        <f>IFERROR(VLOOKUP(Tableau5[[#This Row],[Numéro]],Tableau3Bandes[],4,0),"")</f>
        <v>1</v>
      </c>
      <c r="P1031" s="1">
        <f>IFERROR(VLOOKUP(Tableau5[[#This Row],[Numéro]],Tableau3Bandes[],5,0),"")</f>
        <v>0.39200000000000002</v>
      </c>
      <c r="Q1031" s="1">
        <f>IFERROR(VLOOKUP(Tableau5[[#This Row],[Numéro]],Tableau3Bandes[],6,0),"")</f>
        <v>0.33700000000000002</v>
      </c>
      <c r="R1031" s="1">
        <f>IFERROR(VLOOKUP(Tableau5[[#This Row],[Numéro]],Tableau3Bandes[],7,0),"")</f>
        <v>2017</v>
      </c>
      <c r="S1031" s="28" t="str">
        <f>IFERROR(VLOOKUP(Tableau5[[#This Row],[Numéro]],TableauClass2025[],3,0),"")</f>
        <v/>
      </c>
      <c r="T1031" s="27" t="str">
        <f>IFERROR(VLOOKUP(Tableau5[[#This Row],[Numéro]],TableauCadre[],3,0),"")</f>
        <v xml:space="preserve">R1 </v>
      </c>
      <c r="U1031" s="1">
        <f>IFERROR(VLOOKUP(Tableau5[[#This Row],[Numéro]],TableauCadre[],4,0),"")</f>
        <v>1</v>
      </c>
      <c r="V1031" s="1">
        <f>IFERROR(VLOOKUP(Tableau5[[#This Row],[Numéro]],TableauCadre[],5,0),"")</f>
        <v>2.83</v>
      </c>
      <c r="W1031" s="1">
        <f>IFERROR(VLOOKUP(Tableau5[[#This Row],[Numéro]],TableauCadre[],6,0),"")</f>
        <v>2.2599999999999998</v>
      </c>
      <c r="X1031" s="28">
        <f>IFERROR(VLOOKUP(Tableau5[[#This Row],[Numéro]],TableauCadre[],7,0),"")</f>
        <v>2016</v>
      </c>
    </row>
    <row r="1032" spans="1:24" hidden="1" x14ac:dyDescent="0.25">
      <c r="A1032" s="1" t="str">
        <f>IF(double!T1029=0,"",double!T1029)</f>
        <v>141128 A</v>
      </c>
      <c r="B1032" s="1" t="str">
        <f>IF(Tableau5[[#This Row],[Numéro]]="","",double!U1029)</f>
        <v>SAUNERON YVES</v>
      </c>
      <c r="C1032" s="23" t="str">
        <f>double!V1029</f>
        <v>05001 – ACAD.CHARLEVILLE-MEZIERES</v>
      </c>
      <c r="D1032" s="27" t="str">
        <f>IFERROR(VLOOKUP(Tableau5[[#This Row],[Numéro]],TableauLibre[],3,0),"")</f>
        <v>R4</v>
      </c>
      <c r="E1032" s="1">
        <f>IFERROR(VLOOKUP(Tableau5[[#This Row],[Numéro]],TableauLibre[],4,0),"")</f>
        <v>1</v>
      </c>
      <c r="F1032" s="1">
        <f>IFERROR(VLOOKUP(Tableau5[[#This Row],[Numéro]],TableauLibre[],5,0),"")</f>
        <v>0.71</v>
      </c>
      <c r="G1032" s="1">
        <f>IFERROR(VLOOKUP(Tableau5[[#This Row],[Numéro]],TableauLibre[],6,0),"")</f>
        <v>0.56999999999999995</v>
      </c>
      <c r="H1032" s="28">
        <f>IFERROR(VLOOKUP(Tableau5[[#This Row],[Numéro]],TableauLibre[],7,0),"")</f>
        <v>2012</v>
      </c>
      <c r="I1032" s="27" t="str">
        <f>IFERROR(VLOOKUP(Tableau5[[#This Row],[Numéro]],TableauBande[],3,0),"")</f>
        <v>R2</v>
      </c>
      <c r="J1032" s="1">
        <f>IFERROR(VLOOKUP(Tableau5[[#This Row],[Numéro]],TableauBande[],4,0),"")</f>
        <v>1</v>
      </c>
      <c r="K1032" s="1">
        <f>IFERROR(VLOOKUP(Tableau5[[#This Row],[Numéro]],TableauBande[],5,0),"")</f>
        <v>0.53</v>
      </c>
      <c r="L1032" s="1">
        <f>IFERROR(VLOOKUP(Tableau5[[#This Row],[Numéro]],TableauBande[],6,0),"")</f>
        <v>0.47</v>
      </c>
      <c r="M1032" s="28">
        <f>IFERROR(VLOOKUP(Tableau5[[#This Row],[Numéro]],TableauBande[],7,0),"")</f>
        <v>2012</v>
      </c>
      <c r="N1032" s="1" t="str">
        <f>IFERROR(VLOOKUP(Tableau5[[#This Row],[Numéro]],Tableau3Bandes[],3,0),"")</f>
        <v/>
      </c>
      <c r="O1032" s="1" t="str">
        <f>IFERROR(VLOOKUP(Tableau5[[#This Row],[Numéro]],Tableau3Bandes[],4,0),"")</f>
        <v/>
      </c>
      <c r="P1032" s="1" t="str">
        <f>IFERROR(VLOOKUP(Tableau5[[#This Row],[Numéro]],Tableau3Bandes[],5,0),"")</f>
        <v/>
      </c>
      <c r="Q1032" s="1" t="str">
        <f>IFERROR(VLOOKUP(Tableau5[[#This Row],[Numéro]],Tableau3Bandes[],6,0),"")</f>
        <v/>
      </c>
      <c r="R1032" s="1" t="str">
        <f>IFERROR(VLOOKUP(Tableau5[[#This Row],[Numéro]],Tableau3Bandes[],7,0),"")</f>
        <v/>
      </c>
      <c r="S1032" s="28" t="str">
        <f>IFERROR(VLOOKUP(Tableau5[[#This Row],[Numéro]],TableauClass2025[],3,0),"")</f>
        <v/>
      </c>
      <c r="T1032" s="27" t="str">
        <f>IFERROR(VLOOKUP(Tableau5[[#This Row],[Numéro]],TableauCadre[],3,0),"")</f>
        <v/>
      </c>
      <c r="U1032" s="1" t="str">
        <f>IFERROR(VLOOKUP(Tableau5[[#This Row],[Numéro]],TableauCadre[],4,0),"")</f>
        <v/>
      </c>
      <c r="V1032" s="1" t="str">
        <f>IFERROR(VLOOKUP(Tableau5[[#This Row],[Numéro]],TableauCadre[],5,0),"")</f>
        <v/>
      </c>
      <c r="W1032" s="1" t="str">
        <f>IFERROR(VLOOKUP(Tableau5[[#This Row],[Numéro]],TableauCadre[],6,0),"")</f>
        <v/>
      </c>
      <c r="X1032" s="28" t="str">
        <f>IFERROR(VLOOKUP(Tableau5[[#This Row],[Numéro]],TableauCadre[],7,0),"")</f>
        <v/>
      </c>
    </row>
    <row r="1033" spans="1:24" x14ac:dyDescent="0.25">
      <c r="A1033" s="1" t="str">
        <f>IF(double!T912=0,"",double!T912)</f>
        <v>015157 Z</v>
      </c>
      <c r="B1033" s="1" t="str">
        <f>IF(Tableau5[[#This Row],[Numéro]]="","",double!U912)</f>
        <v>PIERSON MARC</v>
      </c>
      <c r="C1033" s="23" t="str">
        <f>double!V912</f>
        <v>11003 – BILLARD CLUB BAN SAINT MARTIN</v>
      </c>
      <c r="D1033" s="27" t="str">
        <f>IFERROR(VLOOKUP(Tableau5[[#This Row],[Numéro]],TableauLibre[],3,0),"")</f>
        <v xml:space="preserve">N2 </v>
      </c>
      <c r="E1033" s="1">
        <f>IFERROR(VLOOKUP(Tableau5[[#This Row],[Numéro]],TableauLibre[],4,0),"")</f>
        <v>1</v>
      </c>
      <c r="F1033" s="1" t="str">
        <f>IFERROR(VLOOKUP(Tableau5[[#This Row],[Numéro]],TableauLibre[],5,0),"")</f>
        <v>—</v>
      </c>
      <c r="G1033" s="1">
        <f>IFERROR(VLOOKUP(Tableau5[[#This Row],[Numéro]],TableauLibre[],6,0),"")</f>
        <v>10.77</v>
      </c>
      <c r="H1033" s="28">
        <f>IFERROR(VLOOKUP(Tableau5[[#This Row],[Numéro]],TableauLibre[],7,0),"")</f>
        <v>2019</v>
      </c>
      <c r="I1033" s="27" t="str">
        <f>IFERROR(VLOOKUP(Tableau5[[#This Row],[Numéro]],TableauBande[],3,0),"")</f>
        <v/>
      </c>
      <c r="J1033" s="1" t="str">
        <f>IFERROR(VLOOKUP(Tableau5[[#This Row],[Numéro]],TableauBande[],4,0),"")</f>
        <v/>
      </c>
      <c r="K1033" s="1" t="str">
        <f>IFERROR(VLOOKUP(Tableau5[[#This Row],[Numéro]],TableauBande[],5,0),"")</f>
        <v/>
      </c>
      <c r="L1033" s="1" t="str">
        <f>IFERROR(VLOOKUP(Tableau5[[#This Row],[Numéro]],TableauBande[],6,0),"")</f>
        <v/>
      </c>
      <c r="M1033" s="28" t="str">
        <f>IFERROR(VLOOKUP(Tableau5[[#This Row],[Numéro]],TableauBande[],7,0),"")</f>
        <v/>
      </c>
      <c r="N1033" s="1" t="str">
        <f>IFERROR(VLOOKUP(Tableau5[[#This Row],[Numéro]],Tableau3Bandes[],3,0),"")</f>
        <v/>
      </c>
      <c r="O1033" s="1" t="str">
        <f>IFERROR(VLOOKUP(Tableau5[[#This Row],[Numéro]],Tableau3Bandes[],4,0),"")</f>
        <v/>
      </c>
      <c r="P1033" s="1" t="str">
        <f>IFERROR(VLOOKUP(Tableau5[[#This Row],[Numéro]],Tableau3Bandes[],5,0),"")</f>
        <v/>
      </c>
      <c r="Q1033" s="1" t="str">
        <f>IFERROR(VLOOKUP(Tableau5[[#This Row],[Numéro]],Tableau3Bandes[],6,0),"")</f>
        <v/>
      </c>
      <c r="R1033" s="1" t="str">
        <f>IFERROR(VLOOKUP(Tableau5[[#This Row],[Numéro]],Tableau3Bandes[],7,0),"")</f>
        <v/>
      </c>
      <c r="S1033" s="28" t="str">
        <f>IFERROR(VLOOKUP(Tableau5[[#This Row],[Numéro]],TableauClass2025[],3,0),"")</f>
        <v/>
      </c>
      <c r="T1033" s="27" t="str">
        <f>IFERROR(VLOOKUP(Tableau5[[#This Row],[Numéro]],TableauCadre[],3,0),"")</f>
        <v>N2</v>
      </c>
      <c r="U1033" s="1">
        <f>IFERROR(VLOOKUP(Tableau5[[#This Row],[Numéro]],TableauCadre[],4,0),"")</f>
        <v>1</v>
      </c>
      <c r="V1033" s="1" t="str">
        <f>IFERROR(VLOOKUP(Tableau5[[#This Row],[Numéro]],TableauCadre[],5,0),"")</f>
        <v>—</v>
      </c>
      <c r="W1033" s="1">
        <f>IFERROR(VLOOKUP(Tableau5[[#This Row],[Numéro]],TableauCadre[],6,0),"")</f>
        <v>7.9</v>
      </c>
      <c r="X1033" s="28">
        <f>IFERROR(VLOOKUP(Tableau5[[#This Row],[Numéro]],TableauCadre[],7,0),"")</f>
        <v>2020</v>
      </c>
    </row>
    <row r="1034" spans="1:24" hidden="1" x14ac:dyDescent="0.25">
      <c r="A1034" s="1" t="str">
        <f>IF(double!T1031=0,"",double!T1031)</f>
        <v>163601 C</v>
      </c>
      <c r="B1034" s="1" t="str">
        <f>IF(Tableau5[[#This Row],[Numéro]]="","",double!U1031)</f>
        <v>SCAVAZZA LOUIS</v>
      </c>
      <c r="C1034" s="23" t="str">
        <f>double!V1031</f>
        <v>11078 – BILLARD CLUB DE BRIEY</v>
      </c>
      <c r="D1034" s="27" t="str">
        <f>IFERROR(VLOOKUP(Tableau5[[#This Row],[Numéro]],TableauLibre[],3,0),"")</f>
        <v>R4</v>
      </c>
      <c r="E1034" s="1">
        <f>IFERROR(VLOOKUP(Tableau5[[#This Row],[Numéro]],TableauLibre[],4,0),"")</f>
        <v>1</v>
      </c>
      <c r="F1034" s="1">
        <f>IFERROR(VLOOKUP(Tableau5[[#This Row],[Numéro]],TableauLibre[],5,0),"")</f>
        <v>0.48</v>
      </c>
      <c r="G1034" s="1">
        <f>IFERROR(VLOOKUP(Tableau5[[#This Row],[Numéro]],TableauLibre[],6,0),"")</f>
        <v>0.38</v>
      </c>
      <c r="H1034" s="28">
        <f>IFERROR(VLOOKUP(Tableau5[[#This Row],[Numéro]],TableauLibre[],7,0),"")</f>
        <v>2019</v>
      </c>
      <c r="I1034" s="27" t="str">
        <f>IFERROR(VLOOKUP(Tableau5[[#This Row],[Numéro]],TableauBande[],3,0),"")</f>
        <v/>
      </c>
      <c r="J1034" s="1" t="str">
        <f>IFERROR(VLOOKUP(Tableau5[[#This Row],[Numéro]],TableauBande[],4,0),"")</f>
        <v/>
      </c>
      <c r="K1034" s="1" t="str">
        <f>IFERROR(VLOOKUP(Tableau5[[#This Row],[Numéro]],TableauBande[],5,0),"")</f>
        <v/>
      </c>
      <c r="L1034" s="1" t="str">
        <f>IFERROR(VLOOKUP(Tableau5[[#This Row],[Numéro]],TableauBande[],6,0),"")</f>
        <v/>
      </c>
      <c r="M1034" s="28" t="str">
        <f>IFERROR(VLOOKUP(Tableau5[[#This Row],[Numéro]],TableauBande[],7,0),"")</f>
        <v/>
      </c>
      <c r="N1034" s="1" t="str">
        <f>IFERROR(VLOOKUP(Tableau5[[#This Row],[Numéro]],Tableau3Bandes[],3,0),"")</f>
        <v/>
      </c>
      <c r="O1034" s="1" t="str">
        <f>IFERROR(VLOOKUP(Tableau5[[#This Row],[Numéro]],Tableau3Bandes[],4,0),"")</f>
        <v/>
      </c>
      <c r="P1034" s="1" t="str">
        <f>IFERROR(VLOOKUP(Tableau5[[#This Row],[Numéro]],Tableau3Bandes[],5,0),"")</f>
        <v/>
      </c>
      <c r="Q1034" s="1" t="str">
        <f>IFERROR(VLOOKUP(Tableau5[[#This Row],[Numéro]],Tableau3Bandes[],6,0),"")</f>
        <v/>
      </c>
      <c r="R1034" s="1" t="str">
        <f>IFERROR(VLOOKUP(Tableau5[[#This Row],[Numéro]],Tableau3Bandes[],7,0),"")</f>
        <v/>
      </c>
      <c r="S1034" s="28" t="str">
        <f>IFERROR(VLOOKUP(Tableau5[[#This Row],[Numéro]],TableauClass2025[],3,0),"")</f>
        <v/>
      </c>
      <c r="T1034" s="27" t="str">
        <f>IFERROR(VLOOKUP(Tableau5[[#This Row],[Numéro]],TableauCadre[],3,0),"")</f>
        <v/>
      </c>
      <c r="U1034" s="1" t="str">
        <f>IFERROR(VLOOKUP(Tableau5[[#This Row],[Numéro]],TableauCadre[],4,0),"")</f>
        <v/>
      </c>
      <c r="V1034" s="1" t="str">
        <f>IFERROR(VLOOKUP(Tableau5[[#This Row],[Numéro]],TableauCadre[],5,0),"")</f>
        <v/>
      </c>
      <c r="W1034" s="1" t="str">
        <f>IFERROR(VLOOKUP(Tableau5[[#This Row],[Numéro]],TableauCadre[],6,0),"")</f>
        <v/>
      </c>
      <c r="X1034" s="28" t="str">
        <f>IFERROR(VLOOKUP(Tableau5[[#This Row],[Numéro]],TableauCadre[],7,0),"")</f>
        <v/>
      </c>
    </row>
    <row r="1035" spans="1:24" hidden="1" x14ac:dyDescent="0.25">
      <c r="A1035" s="1" t="str">
        <f>IF(double!T1032=0,"",double!T1032)</f>
        <v>145644 S</v>
      </c>
      <c r="B1035" s="1" t="str">
        <f>IF(Tableau5[[#This Row],[Numéro]]="","",double!U1032)</f>
        <v>SCHADE FELIX</v>
      </c>
      <c r="C1035" s="23" t="str">
        <f>double!V1032</f>
        <v>05043 – ACAD. TAPIS VERT DE REIMS</v>
      </c>
      <c r="D1035" s="27" t="str">
        <f>IFERROR(VLOOKUP(Tableau5[[#This Row],[Numéro]],TableauLibre[],3,0),"")</f>
        <v>R4</v>
      </c>
      <c r="E1035" s="1">
        <f>IFERROR(VLOOKUP(Tableau5[[#This Row],[Numéro]],TableauLibre[],4,0),"")</f>
        <v>1</v>
      </c>
      <c r="F1035" s="1">
        <f>IFERROR(VLOOKUP(Tableau5[[#This Row],[Numéro]],TableauLibre[],5,0),"")</f>
        <v>0.93</v>
      </c>
      <c r="G1035" s="1">
        <f>IFERROR(VLOOKUP(Tableau5[[#This Row],[Numéro]],TableauLibre[],6,0),"")</f>
        <v>0.74</v>
      </c>
      <c r="H1035" s="28">
        <f>IFERROR(VLOOKUP(Tableau5[[#This Row],[Numéro]],TableauLibre[],7,0),"")</f>
        <v>2013</v>
      </c>
      <c r="I1035" s="27" t="str">
        <f>IFERROR(VLOOKUP(Tableau5[[#This Row],[Numéro]],TableauBande[],3,0),"")</f>
        <v/>
      </c>
      <c r="J1035" s="1" t="str">
        <f>IFERROR(VLOOKUP(Tableau5[[#This Row],[Numéro]],TableauBande[],4,0),"")</f>
        <v/>
      </c>
      <c r="K1035" s="1" t="str">
        <f>IFERROR(VLOOKUP(Tableau5[[#This Row],[Numéro]],TableauBande[],5,0),"")</f>
        <v/>
      </c>
      <c r="L1035" s="1" t="str">
        <f>IFERROR(VLOOKUP(Tableau5[[#This Row],[Numéro]],TableauBande[],6,0),"")</f>
        <v/>
      </c>
      <c r="M1035" s="28" t="str">
        <f>IFERROR(VLOOKUP(Tableau5[[#This Row],[Numéro]],TableauBande[],7,0),"")</f>
        <v/>
      </c>
      <c r="N1035" s="1" t="str">
        <f>IFERROR(VLOOKUP(Tableau5[[#This Row],[Numéro]],Tableau3Bandes[],3,0),"")</f>
        <v/>
      </c>
      <c r="O1035" s="1" t="str">
        <f>IFERROR(VLOOKUP(Tableau5[[#This Row],[Numéro]],Tableau3Bandes[],4,0),"")</f>
        <v/>
      </c>
      <c r="P1035" s="1" t="str">
        <f>IFERROR(VLOOKUP(Tableau5[[#This Row],[Numéro]],Tableau3Bandes[],5,0),"")</f>
        <v/>
      </c>
      <c r="Q1035" s="1" t="str">
        <f>IFERROR(VLOOKUP(Tableau5[[#This Row],[Numéro]],Tableau3Bandes[],6,0),"")</f>
        <v/>
      </c>
      <c r="R1035" s="1" t="str">
        <f>IFERROR(VLOOKUP(Tableau5[[#This Row],[Numéro]],Tableau3Bandes[],7,0),"")</f>
        <v/>
      </c>
      <c r="S1035" s="28" t="str">
        <f>IFERROR(VLOOKUP(Tableau5[[#This Row],[Numéro]],TableauClass2025[],3,0),"")</f>
        <v/>
      </c>
      <c r="T1035" s="27" t="str">
        <f>IFERROR(VLOOKUP(Tableau5[[#This Row],[Numéro]],TableauCadre[],3,0),"")</f>
        <v/>
      </c>
      <c r="U1035" s="1" t="str">
        <f>IFERROR(VLOOKUP(Tableau5[[#This Row],[Numéro]],TableauCadre[],4,0),"")</f>
        <v/>
      </c>
      <c r="V1035" s="1" t="str">
        <f>IFERROR(VLOOKUP(Tableau5[[#This Row],[Numéro]],TableauCadre[],5,0),"")</f>
        <v/>
      </c>
      <c r="W1035" s="1" t="str">
        <f>IFERROR(VLOOKUP(Tableau5[[#This Row],[Numéro]],TableauCadre[],6,0),"")</f>
        <v/>
      </c>
      <c r="X1035" s="28" t="str">
        <f>IFERROR(VLOOKUP(Tableau5[[#This Row],[Numéro]],TableauCadre[],7,0),"")</f>
        <v/>
      </c>
    </row>
    <row r="1036" spans="1:24" hidden="1" x14ac:dyDescent="0.25">
      <c r="A1036" s="1" t="str">
        <f>IF(double!T1033=0,"",double!T1033)</f>
        <v>151516 R</v>
      </c>
      <c r="B1036" s="1" t="str">
        <f>IF(Tableau5[[#This Row],[Numéro]]="","",double!U1033)</f>
        <v>SCHALTZ CHRISTOPHE</v>
      </c>
      <c r="C1036" s="23" t="str">
        <f>double!V1033</f>
        <v>11032 – BILLARD CLUB HOMECOURT</v>
      </c>
      <c r="D1036" s="27" t="str">
        <f>IFERROR(VLOOKUP(Tableau5[[#This Row],[Numéro]],TableauLibre[],3,0),"")</f>
        <v>R4</v>
      </c>
      <c r="E1036" s="1">
        <f>IFERROR(VLOOKUP(Tableau5[[#This Row],[Numéro]],TableauLibre[],4,0),"")</f>
        <v>1</v>
      </c>
      <c r="F1036" s="1">
        <f>IFERROR(VLOOKUP(Tableau5[[#This Row],[Numéro]],TableauLibre[],5,0),"")</f>
        <v>0.77</v>
      </c>
      <c r="G1036" s="1">
        <f>IFERROR(VLOOKUP(Tableau5[[#This Row],[Numéro]],TableauLibre[],6,0),"")</f>
        <v>0.61</v>
      </c>
      <c r="H1036" s="28">
        <f>IFERROR(VLOOKUP(Tableau5[[#This Row],[Numéro]],TableauLibre[],7,0),"")</f>
        <v>2022</v>
      </c>
      <c r="I1036" s="27" t="str">
        <f>IFERROR(VLOOKUP(Tableau5[[#This Row],[Numéro]],TableauBande[],3,0),"")</f>
        <v/>
      </c>
      <c r="J1036" s="1" t="str">
        <f>IFERROR(VLOOKUP(Tableau5[[#This Row],[Numéro]],TableauBande[],4,0),"")</f>
        <v/>
      </c>
      <c r="K1036" s="1" t="str">
        <f>IFERROR(VLOOKUP(Tableau5[[#This Row],[Numéro]],TableauBande[],5,0),"")</f>
        <v/>
      </c>
      <c r="L1036" s="1" t="str">
        <f>IFERROR(VLOOKUP(Tableau5[[#This Row],[Numéro]],TableauBande[],6,0),"")</f>
        <v/>
      </c>
      <c r="M1036" s="28" t="str">
        <f>IFERROR(VLOOKUP(Tableau5[[#This Row],[Numéro]],TableauBande[],7,0),"")</f>
        <v/>
      </c>
      <c r="N1036" s="1" t="str">
        <f>IFERROR(VLOOKUP(Tableau5[[#This Row],[Numéro]],Tableau3Bandes[],3,0),"")</f>
        <v/>
      </c>
      <c r="O1036" s="1" t="str">
        <f>IFERROR(VLOOKUP(Tableau5[[#This Row],[Numéro]],Tableau3Bandes[],4,0),"")</f>
        <v/>
      </c>
      <c r="P1036" s="1" t="str">
        <f>IFERROR(VLOOKUP(Tableau5[[#This Row],[Numéro]],Tableau3Bandes[],5,0),"")</f>
        <v/>
      </c>
      <c r="Q1036" s="1" t="str">
        <f>IFERROR(VLOOKUP(Tableau5[[#This Row],[Numéro]],Tableau3Bandes[],6,0),"")</f>
        <v/>
      </c>
      <c r="R1036" s="1" t="str">
        <f>IFERROR(VLOOKUP(Tableau5[[#This Row],[Numéro]],Tableau3Bandes[],7,0),"")</f>
        <v/>
      </c>
      <c r="S1036" s="28" t="str">
        <f>IFERROR(VLOOKUP(Tableau5[[#This Row],[Numéro]],TableauClass2025[],3,0),"")</f>
        <v/>
      </c>
      <c r="T1036" s="27" t="str">
        <f>IFERROR(VLOOKUP(Tableau5[[#This Row],[Numéro]],TableauCadre[],3,0),"")</f>
        <v/>
      </c>
      <c r="U1036" s="1" t="str">
        <f>IFERROR(VLOOKUP(Tableau5[[#This Row],[Numéro]],TableauCadre[],4,0),"")</f>
        <v/>
      </c>
      <c r="V1036" s="1" t="str">
        <f>IFERROR(VLOOKUP(Tableau5[[#This Row],[Numéro]],TableauCadre[],5,0),"")</f>
        <v/>
      </c>
      <c r="W1036" s="1" t="str">
        <f>IFERROR(VLOOKUP(Tableau5[[#This Row],[Numéro]],TableauCadre[],6,0),"")</f>
        <v/>
      </c>
      <c r="X1036" s="28" t="str">
        <f>IFERROR(VLOOKUP(Tableau5[[#This Row],[Numéro]],TableauCadre[],7,0),"")</f>
        <v/>
      </c>
    </row>
    <row r="1037" spans="1:24" hidden="1" x14ac:dyDescent="0.25">
      <c r="A1037" s="1" t="str">
        <f>IF(double!T1034=0,"",double!T1034)</f>
        <v>152771 F</v>
      </c>
      <c r="B1037" s="1" t="str">
        <f>IF(Tableau5[[#This Row],[Numéro]]="","",double!U1034)</f>
        <v>SCHALTZ ERIN</v>
      </c>
      <c r="C1037" s="23" t="str">
        <f>double!V1034</f>
        <v>11032 – BILLARD CLUB HOMECOURT</v>
      </c>
      <c r="D1037" s="27" t="str">
        <f>IFERROR(VLOOKUP(Tableau5[[#This Row],[Numéro]],TableauLibre[],3,0),"")</f>
        <v>R4</v>
      </c>
      <c r="E1037" s="1">
        <f>IFERROR(VLOOKUP(Tableau5[[#This Row],[Numéro]],TableauLibre[],4,0),"")</f>
        <v>1</v>
      </c>
      <c r="F1037" s="1">
        <f>IFERROR(VLOOKUP(Tableau5[[#This Row],[Numéro]],TableauLibre[],5,0),"")</f>
        <v>0.55000000000000004</v>
      </c>
      <c r="G1037" s="1">
        <f>IFERROR(VLOOKUP(Tableau5[[#This Row],[Numéro]],TableauLibre[],6,0),"")</f>
        <v>0.44</v>
      </c>
      <c r="H1037" s="28">
        <f>IFERROR(VLOOKUP(Tableau5[[#This Row],[Numéro]],TableauLibre[],7,0),"")</f>
        <v>2019</v>
      </c>
      <c r="I1037" s="27" t="str">
        <f>IFERROR(VLOOKUP(Tableau5[[#This Row],[Numéro]],TableauBande[],3,0),"")</f>
        <v/>
      </c>
      <c r="J1037" s="1" t="str">
        <f>IFERROR(VLOOKUP(Tableau5[[#This Row],[Numéro]],TableauBande[],4,0),"")</f>
        <v/>
      </c>
      <c r="K1037" s="1" t="str">
        <f>IFERROR(VLOOKUP(Tableau5[[#This Row],[Numéro]],TableauBande[],5,0),"")</f>
        <v/>
      </c>
      <c r="L1037" s="1" t="str">
        <f>IFERROR(VLOOKUP(Tableau5[[#This Row],[Numéro]],TableauBande[],6,0),"")</f>
        <v/>
      </c>
      <c r="M1037" s="28" t="str">
        <f>IFERROR(VLOOKUP(Tableau5[[#This Row],[Numéro]],TableauBande[],7,0),"")</f>
        <v/>
      </c>
      <c r="N1037" s="1" t="str">
        <f>IFERROR(VLOOKUP(Tableau5[[#This Row],[Numéro]],Tableau3Bandes[],3,0),"")</f>
        <v/>
      </c>
      <c r="O1037" s="1" t="str">
        <f>IFERROR(VLOOKUP(Tableau5[[#This Row],[Numéro]],Tableau3Bandes[],4,0),"")</f>
        <v/>
      </c>
      <c r="P1037" s="1" t="str">
        <f>IFERROR(VLOOKUP(Tableau5[[#This Row],[Numéro]],Tableau3Bandes[],5,0),"")</f>
        <v/>
      </c>
      <c r="Q1037" s="1" t="str">
        <f>IFERROR(VLOOKUP(Tableau5[[#This Row],[Numéro]],Tableau3Bandes[],6,0),"")</f>
        <v/>
      </c>
      <c r="R1037" s="1" t="str">
        <f>IFERROR(VLOOKUP(Tableau5[[#This Row],[Numéro]],Tableau3Bandes[],7,0),"")</f>
        <v/>
      </c>
      <c r="S1037" s="28" t="str">
        <f>IFERROR(VLOOKUP(Tableau5[[#This Row],[Numéro]],TableauClass2025[],3,0),"")</f>
        <v/>
      </c>
      <c r="T1037" s="27" t="str">
        <f>IFERROR(VLOOKUP(Tableau5[[#This Row],[Numéro]],TableauCadre[],3,0),"")</f>
        <v/>
      </c>
      <c r="U1037" s="1" t="str">
        <f>IFERROR(VLOOKUP(Tableau5[[#This Row],[Numéro]],TableauCadre[],4,0),"")</f>
        <v/>
      </c>
      <c r="V1037" s="1" t="str">
        <f>IFERROR(VLOOKUP(Tableau5[[#This Row],[Numéro]],TableauCadre[],5,0),"")</f>
        <v/>
      </c>
      <c r="W1037" s="1" t="str">
        <f>IFERROR(VLOOKUP(Tableau5[[#This Row],[Numéro]],TableauCadre[],6,0),"")</f>
        <v/>
      </c>
      <c r="X1037" s="28" t="str">
        <f>IFERROR(VLOOKUP(Tableau5[[#This Row],[Numéro]],TableauCadre[],7,0),"")</f>
        <v/>
      </c>
    </row>
    <row r="1038" spans="1:24" hidden="1" x14ac:dyDescent="0.25">
      <c r="A1038" s="1" t="str">
        <f>IF(double!T1035=0,"",double!T1035)</f>
        <v>010136 W</v>
      </c>
      <c r="B1038" s="1" t="str">
        <f>IF(Tableau5[[#This Row],[Numéro]]="","",double!U1035)</f>
        <v>SCHERRER PATRICK</v>
      </c>
      <c r="C1038" s="23" t="str">
        <f>double!V1035</f>
        <v>01070 – FCM BILLARD</v>
      </c>
      <c r="D1038" s="27" t="str">
        <f>IFERROR(VLOOKUP(Tableau5[[#This Row],[Numéro]],TableauLibre[],3,0),"")</f>
        <v>N3</v>
      </c>
      <c r="E1038" s="1">
        <f>IFERROR(VLOOKUP(Tableau5[[#This Row],[Numéro]],TableauLibre[],4,0),"")</f>
        <v>1</v>
      </c>
      <c r="F1038" s="1">
        <f>IFERROR(VLOOKUP(Tableau5[[#This Row],[Numéro]],TableauLibre[],5,0),"")</f>
        <v>6.96</v>
      </c>
      <c r="G1038" s="1">
        <f>IFERROR(VLOOKUP(Tableau5[[#This Row],[Numéro]],TableauLibre[],6,0),"")</f>
        <v>5.57</v>
      </c>
      <c r="H1038" s="28">
        <f>IFERROR(VLOOKUP(Tableau5[[#This Row],[Numéro]],TableauLibre[],7,0),"")</f>
        <v>2020</v>
      </c>
      <c r="I1038" s="27" t="str">
        <f>IFERROR(VLOOKUP(Tableau5[[#This Row],[Numéro]],TableauBande[],3,0),"")</f>
        <v xml:space="preserve">R1 </v>
      </c>
      <c r="J1038" s="1">
        <f>IFERROR(VLOOKUP(Tableau5[[#This Row],[Numéro]],TableauBande[],4,0),"")</f>
        <v>1</v>
      </c>
      <c r="K1038" s="1">
        <f>IFERROR(VLOOKUP(Tableau5[[#This Row],[Numéro]],TableauBande[],5,0),"")</f>
        <v>1.77</v>
      </c>
      <c r="L1038" s="1">
        <f>IFERROR(VLOOKUP(Tableau5[[#This Row],[Numéro]],TableauBande[],6,0),"")</f>
        <v>1.58</v>
      </c>
      <c r="M1038" s="28">
        <f>IFERROR(VLOOKUP(Tableau5[[#This Row],[Numéro]],TableauBande[],7,0),"")</f>
        <v>2016</v>
      </c>
      <c r="N1038" s="1" t="str">
        <f>IFERROR(VLOOKUP(Tableau5[[#This Row],[Numéro]],Tableau3Bandes[],3,0),"")</f>
        <v>N3</v>
      </c>
      <c r="O1038" s="1">
        <f>IFERROR(VLOOKUP(Tableau5[[#This Row],[Numéro]],Tableau3Bandes[],4,0),"")</f>
        <v>1</v>
      </c>
      <c r="P1038" s="1">
        <f>IFERROR(VLOOKUP(Tableau5[[#This Row],[Numéro]],Tableau3Bandes[],5,0),"")</f>
        <v>0.40200000000000002</v>
      </c>
      <c r="Q1038" s="1">
        <f>IFERROR(VLOOKUP(Tableau5[[#This Row],[Numéro]],Tableau3Bandes[],6,0),"")</f>
        <v>0.34499999999999997</v>
      </c>
      <c r="R1038" s="1">
        <f>IFERROR(VLOOKUP(Tableau5[[#This Row],[Numéro]],Tableau3Bandes[],7,0),"")</f>
        <v>2016</v>
      </c>
      <c r="S1038" s="28" t="str">
        <f>IFERROR(VLOOKUP(Tableau5[[#This Row],[Numéro]],TableauClass2025[],3,0),"")</f>
        <v/>
      </c>
      <c r="T1038" s="27" t="str">
        <f>IFERROR(VLOOKUP(Tableau5[[#This Row],[Numéro]],TableauCadre[],3,0),"")</f>
        <v xml:space="preserve">R1 </v>
      </c>
      <c r="U1038" s="1">
        <f>IFERROR(VLOOKUP(Tableau5[[#This Row],[Numéro]],TableauCadre[],4,0),"")</f>
        <v>1</v>
      </c>
      <c r="V1038" s="1">
        <f>IFERROR(VLOOKUP(Tableau5[[#This Row],[Numéro]],TableauCadre[],5,0),"")</f>
        <v>4.3899999999999997</v>
      </c>
      <c r="W1038" s="1">
        <f>IFERROR(VLOOKUP(Tableau5[[#This Row],[Numéro]],TableauCadre[],6,0),"")</f>
        <v>3.51</v>
      </c>
      <c r="X1038" s="28">
        <f>IFERROR(VLOOKUP(Tableau5[[#This Row],[Numéro]],TableauCadre[],7,0),"")</f>
        <v>2020</v>
      </c>
    </row>
    <row r="1039" spans="1:24" x14ac:dyDescent="0.25">
      <c r="A1039" s="1" t="str">
        <f>IF(double!T916=0,"",double!T916)</f>
        <v>015059 F</v>
      </c>
      <c r="B1039" s="1" t="str">
        <f>IF(Tableau5[[#This Row],[Numéro]]="","",double!U916)</f>
        <v>PILARD LUCIEN</v>
      </c>
      <c r="C1039" s="23" t="str">
        <f>double!V916</f>
        <v>11067 – BILLARD CLUB FLORANGE</v>
      </c>
      <c r="D1039" s="27" t="str">
        <f>IFERROR(VLOOKUP(Tableau5[[#This Row],[Numéro]],TableauLibre[],3,0),"")</f>
        <v>R3</v>
      </c>
      <c r="E1039" s="1">
        <f>IFERROR(VLOOKUP(Tableau5[[#This Row],[Numéro]],TableauLibre[],4,0),"")</f>
        <v>1</v>
      </c>
      <c r="F1039" s="1">
        <f>IFERROR(VLOOKUP(Tableau5[[#This Row],[Numéro]],TableauLibre[],5,0),"")</f>
        <v>1.72</v>
      </c>
      <c r="G1039" s="1">
        <f>IFERROR(VLOOKUP(Tableau5[[#This Row],[Numéro]],TableauLibre[],6,0),"")</f>
        <v>1.37</v>
      </c>
      <c r="H1039" s="28">
        <f>IFERROR(VLOOKUP(Tableau5[[#This Row],[Numéro]],TableauLibre[],7,0),"")</f>
        <v>2017</v>
      </c>
      <c r="I1039" s="27" t="str">
        <f>IFERROR(VLOOKUP(Tableau5[[#This Row],[Numéro]],TableauBande[],3,0),"")</f>
        <v/>
      </c>
      <c r="J1039" s="1" t="str">
        <f>IFERROR(VLOOKUP(Tableau5[[#This Row],[Numéro]],TableauBande[],4,0),"")</f>
        <v/>
      </c>
      <c r="K1039" s="1" t="str">
        <f>IFERROR(VLOOKUP(Tableau5[[#This Row],[Numéro]],TableauBande[],5,0),"")</f>
        <v/>
      </c>
      <c r="L1039" s="1" t="str">
        <f>IFERROR(VLOOKUP(Tableau5[[#This Row],[Numéro]],TableauBande[],6,0),"")</f>
        <v/>
      </c>
      <c r="M1039" s="28" t="str">
        <f>IFERROR(VLOOKUP(Tableau5[[#This Row],[Numéro]],TableauBande[],7,0),"")</f>
        <v/>
      </c>
      <c r="N1039" s="1" t="str">
        <f>IFERROR(VLOOKUP(Tableau5[[#This Row],[Numéro]],Tableau3Bandes[],3,0),"")</f>
        <v>R1</v>
      </c>
      <c r="O1039" s="1">
        <f>IFERROR(VLOOKUP(Tableau5[[#This Row],[Numéro]],Tableau3Bandes[],4,0),"")</f>
        <v>1</v>
      </c>
      <c r="P1039" s="1">
        <f>IFERROR(VLOOKUP(Tableau5[[#This Row],[Numéro]],Tableau3Bandes[],5,0),"")</f>
        <v>0.28000000000000003</v>
      </c>
      <c r="Q1039" s="1">
        <f>IFERROR(VLOOKUP(Tableau5[[#This Row],[Numéro]],Tableau3Bandes[],6,0),"")</f>
        <v>0.24</v>
      </c>
      <c r="R1039" s="1">
        <f>IFERROR(VLOOKUP(Tableau5[[#This Row],[Numéro]],Tableau3Bandes[],7,0),"")</f>
        <v>2013</v>
      </c>
      <c r="S1039" s="28" t="str">
        <f>IFERROR(VLOOKUP(Tableau5[[#This Row],[Numéro]],TableauClass2025[],3,0),"")</f>
        <v/>
      </c>
      <c r="T1039" s="27" t="str">
        <f>IFERROR(VLOOKUP(Tableau5[[#This Row],[Numéro]],TableauCadre[],3,0),"")</f>
        <v/>
      </c>
      <c r="U1039" s="1" t="str">
        <f>IFERROR(VLOOKUP(Tableau5[[#This Row],[Numéro]],TableauCadre[],4,0),"")</f>
        <v/>
      </c>
      <c r="V1039" s="1" t="str">
        <f>IFERROR(VLOOKUP(Tableau5[[#This Row],[Numéro]],TableauCadre[],5,0),"")</f>
        <v/>
      </c>
      <c r="W1039" s="1" t="str">
        <f>IFERROR(VLOOKUP(Tableau5[[#This Row],[Numéro]],TableauCadre[],6,0),"")</f>
        <v/>
      </c>
      <c r="X1039" s="28" t="str">
        <f>IFERROR(VLOOKUP(Tableau5[[#This Row],[Numéro]],TableauCadre[],7,0),"")</f>
        <v/>
      </c>
    </row>
    <row r="1040" spans="1:24" hidden="1" x14ac:dyDescent="0.25">
      <c r="A1040" s="1" t="str">
        <f>IF(double!T1037=0,"",double!T1037)</f>
        <v>111931 B</v>
      </c>
      <c r="B1040" s="1" t="str">
        <f>IF(Tableau5[[#This Row],[Numéro]]="","",double!U1037)</f>
        <v>SCHERTZER ANDRE</v>
      </c>
      <c r="C1040" s="23" t="str">
        <f>double!V1037</f>
        <v>01010 – B.C. LINGOLSHEIM</v>
      </c>
      <c r="D1040" s="27" t="str">
        <f>IFERROR(VLOOKUP(Tableau5[[#This Row],[Numéro]],TableauLibre[],3,0),"")</f>
        <v>R4</v>
      </c>
      <c r="E1040" s="1">
        <f>IFERROR(VLOOKUP(Tableau5[[#This Row],[Numéro]],TableauLibre[],4,0),"")</f>
        <v>1</v>
      </c>
      <c r="F1040" s="1">
        <f>IFERROR(VLOOKUP(Tableau5[[#This Row],[Numéro]],TableauLibre[],5,0),"")</f>
        <v>0.46</v>
      </c>
      <c r="G1040" s="1">
        <f>IFERROR(VLOOKUP(Tableau5[[#This Row],[Numéro]],TableauLibre[],6,0),"")</f>
        <v>0.37</v>
      </c>
      <c r="H1040" s="28">
        <f>IFERROR(VLOOKUP(Tableau5[[#This Row],[Numéro]],TableauLibre[],7,0),"")</f>
        <v>2009</v>
      </c>
      <c r="I1040" s="27" t="str">
        <f>IFERROR(VLOOKUP(Tableau5[[#This Row],[Numéro]],TableauBande[],3,0),"")</f>
        <v/>
      </c>
      <c r="J1040" s="1" t="str">
        <f>IFERROR(VLOOKUP(Tableau5[[#This Row],[Numéro]],TableauBande[],4,0),"")</f>
        <v/>
      </c>
      <c r="K1040" s="1" t="str">
        <f>IFERROR(VLOOKUP(Tableau5[[#This Row],[Numéro]],TableauBande[],5,0),"")</f>
        <v/>
      </c>
      <c r="L1040" s="1" t="str">
        <f>IFERROR(VLOOKUP(Tableau5[[#This Row],[Numéro]],TableauBande[],6,0),"")</f>
        <v/>
      </c>
      <c r="M1040" s="28" t="str">
        <f>IFERROR(VLOOKUP(Tableau5[[#This Row],[Numéro]],TableauBande[],7,0),"")</f>
        <v/>
      </c>
      <c r="N1040" s="1" t="str">
        <f>IFERROR(VLOOKUP(Tableau5[[#This Row],[Numéro]],Tableau3Bandes[],3,0),"")</f>
        <v/>
      </c>
      <c r="O1040" s="1" t="str">
        <f>IFERROR(VLOOKUP(Tableau5[[#This Row],[Numéro]],Tableau3Bandes[],4,0),"")</f>
        <v/>
      </c>
      <c r="P1040" s="1" t="str">
        <f>IFERROR(VLOOKUP(Tableau5[[#This Row],[Numéro]],Tableau3Bandes[],5,0),"")</f>
        <v/>
      </c>
      <c r="Q1040" s="1" t="str">
        <f>IFERROR(VLOOKUP(Tableau5[[#This Row],[Numéro]],Tableau3Bandes[],6,0),"")</f>
        <v/>
      </c>
      <c r="R1040" s="1" t="str">
        <f>IFERROR(VLOOKUP(Tableau5[[#This Row],[Numéro]],Tableau3Bandes[],7,0),"")</f>
        <v/>
      </c>
      <c r="S1040" s="28" t="str">
        <f>IFERROR(VLOOKUP(Tableau5[[#This Row],[Numéro]],TableauClass2025[],3,0),"")</f>
        <v/>
      </c>
      <c r="T1040" s="27" t="str">
        <f>IFERROR(VLOOKUP(Tableau5[[#This Row],[Numéro]],TableauCadre[],3,0),"")</f>
        <v/>
      </c>
      <c r="U1040" s="1" t="str">
        <f>IFERROR(VLOOKUP(Tableau5[[#This Row],[Numéro]],TableauCadre[],4,0),"")</f>
        <v/>
      </c>
      <c r="V1040" s="1" t="str">
        <f>IFERROR(VLOOKUP(Tableau5[[#This Row],[Numéro]],TableauCadre[],5,0),"")</f>
        <v/>
      </c>
      <c r="W1040" s="1" t="str">
        <f>IFERROR(VLOOKUP(Tableau5[[#This Row],[Numéro]],TableauCadre[],6,0),"")</f>
        <v/>
      </c>
      <c r="X1040" s="28" t="str">
        <f>IFERROR(VLOOKUP(Tableau5[[#This Row],[Numéro]],TableauCadre[],7,0),"")</f>
        <v/>
      </c>
    </row>
    <row r="1041" spans="1:24" hidden="1" x14ac:dyDescent="0.25">
      <c r="A1041" s="1" t="str">
        <f>IF(double!T1038=0,"",double!T1038)</f>
        <v>130448 G</v>
      </c>
      <c r="B1041" s="1" t="str">
        <f>IF(Tableau5[[#This Row],[Numéro]]="","",double!U1038)</f>
        <v>SCHIANO DOMINIQUE</v>
      </c>
      <c r="C1041" s="23" t="str">
        <f>double!V1038</f>
        <v>11063 – S.A.VERDUN SECTION BILLARD</v>
      </c>
      <c r="D1041" s="27" t="str">
        <f>IFERROR(VLOOKUP(Tableau5[[#This Row],[Numéro]],TableauLibre[],3,0),"")</f>
        <v>R4</v>
      </c>
      <c r="E1041" s="1">
        <f>IFERROR(VLOOKUP(Tableau5[[#This Row],[Numéro]],TableauLibre[],4,0),"")</f>
        <v>1</v>
      </c>
      <c r="F1041" s="1">
        <f>IFERROR(VLOOKUP(Tableau5[[#This Row],[Numéro]],TableauLibre[],5,0),"")</f>
        <v>0.69</v>
      </c>
      <c r="G1041" s="1">
        <f>IFERROR(VLOOKUP(Tableau5[[#This Row],[Numéro]],TableauLibre[],6,0),"")</f>
        <v>0.55000000000000004</v>
      </c>
      <c r="H1041" s="28">
        <f>IFERROR(VLOOKUP(Tableau5[[#This Row],[Numéro]],TableauLibre[],7,0),"")</f>
        <v>2015</v>
      </c>
      <c r="I1041" s="27" t="str">
        <f>IFERROR(VLOOKUP(Tableau5[[#This Row],[Numéro]],TableauBande[],3,0),"")</f>
        <v/>
      </c>
      <c r="J1041" s="1" t="str">
        <f>IFERROR(VLOOKUP(Tableau5[[#This Row],[Numéro]],TableauBande[],4,0),"")</f>
        <v/>
      </c>
      <c r="K1041" s="1" t="str">
        <f>IFERROR(VLOOKUP(Tableau5[[#This Row],[Numéro]],TableauBande[],5,0),"")</f>
        <v/>
      </c>
      <c r="L1041" s="1" t="str">
        <f>IFERROR(VLOOKUP(Tableau5[[#This Row],[Numéro]],TableauBande[],6,0),"")</f>
        <v/>
      </c>
      <c r="M1041" s="28" t="str">
        <f>IFERROR(VLOOKUP(Tableau5[[#This Row],[Numéro]],TableauBande[],7,0),"")</f>
        <v/>
      </c>
      <c r="N1041" s="1" t="str">
        <f>IFERROR(VLOOKUP(Tableau5[[#This Row],[Numéro]],Tableau3Bandes[],3,0),"")</f>
        <v/>
      </c>
      <c r="O1041" s="1" t="str">
        <f>IFERROR(VLOOKUP(Tableau5[[#This Row],[Numéro]],Tableau3Bandes[],4,0),"")</f>
        <v/>
      </c>
      <c r="P1041" s="1" t="str">
        <f>IFERROR(VLOOKUP(Tableau5[[#This Row],[Numéro]],Tableau3Bandes[],5,0),"")</f>
        <v/>
      </c>
      <c r="Q1041" s="1" t="str">
        <f>IFERROR(VLOOKUP(Tableau5[[#This Row],[Numéro]],Tableau3Bandes[],6,0),"")</f>
        <v/>
      </c>
      <c r="R1041" s="1" t="str">
        <f>IFERROR(VLOOKUP(Tableau5[[#This Row],[Numéro]],Tableau3Bandes[],7,0),"")</f>
        <v/>
      </c>
      <c r="S1041" s="28" t="str">
        <f>IFERROR(VLOOKUP(Tableau5[[#This Row],[Numéro]],TableauClass2025[],3,0),"")</f>
        <v/>
      </c>
      <c r="T1041" s="27" t="str">
        <f>IFERROR(VLOOKUP(Tableau5[[#This Row],[Numéro]],TableauCadre[],3,0),"")</f>
        <v/>
      </c>
      <c r="U1041" s="1" t="str">
        <f>IFERROR(VLOOKUP(Tableau5[[#This Row],[Numéro]],TableauCadre[],4,0),"")</f>
        <v/>
      </c>
      <c r="V1041" s="1" t="str">
        <f>IFERROR(VLOOKUP(Tableau5[[#This Row],[Numéro]],TableauCadre[],5,0),"")</f>
        <v/>
      </c>
      <c r="W1041" s="1" t="str">
        <f>IFERROR(VLOOKUP(Tableau5[[#This Row],[Numéro]],TableauCadre[],6,0),"")</f>
        <v/>
      </c>
      <c r="X1041" s="28" t="str">
        <f>IFERROR(VLOOKUP(Tableau5[[#This Row],[Numéro]],TableauCadre[],7,0),"")</f>
        <v/>
      </c>
    </row>
    <row r="1042" spans="1:24" x14ac:dyDescent="0.25">
      <c r="A1042" s="1" t="str">
        <f>IF(double!T917=0,"",double!T917)</f>
        <v>015004 C</v>
      </c>
      <c r="B1042" s="1" t="str">
        <f>IF(Tableau5[[#This Row],[Numéro]]="","",double!U917)</f>
        <v>PILOTTO LEO</v>
      </c>
      <c r="C1042" s="23" t="str">
        <f>double!V917</f>
        <v>11021 – A.J.B. THIONVILLE</v>
      </c>
      <c r="D1042" s="27" t="str">
        <f>IFERROR(VLOOKUP(Tableau5[[#This Row],[Numéro]],TableauLibre[],3,0),"")</f>
        <v>R2</v>
      </c>
      <c r="E1042" s="1">
        <f>IFERROR(VLOOKUP(Tableau5[[#This Row],[Numéro]],TableauLibre[],4,0),"")</f>
        <v>1</v>
      </c>
      <c r="F1042" s="1">
        <f>IFERROR(VLOOKUP(Tableau5[[#This Row],[Numéro]],TableauLibre[],5,0),"")</f>
        <v>2.62</v>
      </c>
      <c r="G1042" s="1">
        <f>IFERROR(VLOOKUP(Tableau5[[#This Row],[Numéro]],TableauLibre[],6,0),"")</f>
        <v>2.09</v>
      </c>
      <c r="H1042" s="28">
        <f>IFERROR(VLOOKUP(Tableau5[[#This Row],[Numéro]],TableauLibre[],7,0),"")</f>
        <v>2016</v>
      </c>
      <c r="I1042" s="27" t="str">
        <f>IFERROR(VLOOKUP(Tableau5[[#This Row],[Numéro]],TableauBande[],3,0),"")</f>
        <v>R1</v>
      </c>
      <c r="J1042" s="1">
        <f>IFERROR(VLOOKUP(Tableau5[[#This Row],[Numéro]],TableauBande[],4,0),"")</f>
        <v>1</v>
      </c>
      <c r="K1042" s="1">
        <f>IFERROR(VLOOKUP(Tableau5[[#This Row],[Numéro]],TableauBande[],5,0),"")</f>
        <v>1.29</v>
      </c>
      <c r="L1042" s="1">
        <f>IFERROR(VLOOKUP(Tableau5[[#This Row],[Numéro]],TableauBande[],6,0),"")</f>
        <v>1.1499999999999999</v>
      </c>
      <c r="M1042" s="28">
        <f>IFERROR(VLOOKUP(Tableau5[[#This Row],[Numéro]],TableauBande[],7,0),"")</f>
        <v>2016</v>
      </c>
      <c r="N1042" s="1" t="str">
        <f>IFERROR(VLOOKUP(Tableau5[[#This Row],[Numéro]],Tableau3Bandes[],3,0),"")</f>
        <v xml:space="preserve">R1 </v>
      </c>
      <c r="O1042" s="1">
        <f>IFERROR(VLOOKUP(Tableau5[[#This Row],[Numéro]],Tableau3Bandes[],4,0),"")</f>
        <v>1</v>
      </c>
      <c r="P1042" s="1">
        <f>IFERROR(VLOOKUP(Tableau5[[#This Row],[Numéro]],Tableau3Bandes[],5,0),"")</f>
        <v>0.32500000000000001</v>
      </c>
      <c r="Q1042" s="1">
        <f>IFERROR(VLOOKUP(Tableau5[[#This Row],[Numéro]],Tableau3Bandes[],6,0),"")</f>
        <v>0.27900000000000003</v>
      </c>
      <c r="R1042" s="1">
        <f>IFERROR(VLOOKUP(Tableau5[[#This Row],[Numéro]],Tableau3Bandes[],7,0),"")</f>
        <v>2012</v>
      </c>
      <c r="S1042" s="28" t="str">
        <f>IFERROR(VLOOKUP(Tableau5[[#This Row],[Numéro]],TableauClass2025[],3,0),"")</f>
        <v/>
      </c>
      <c r="T1042" s="27" t="str">
        <f>IFERROR(VLOOKUP(Tableau5[[#This Row],[Numéro]],TableauCadre[],3,0),"")</f>
        <v xml:space="preserve">R1 </v>
      </c>
      <c r="U1042" s="1">
        <f>IFERROR(VLOOKUP(Tableau5[[#This Row],[Numéro]],TableauCadre[],4,0),"")</f>
        <v>1</v>
      </c>
      <c r="V1042" s="1">
        <f>IFERROR(VLOOKUP(Tableau5[[#This Row],[Numéro]],TableauCadre[],5,0),"")</f>
        <v>3.96</v>
      </c>
      <c r="W1042" s="1">
        <f>IFERROR(VLOOKUP(Tableau5[[#This Row],[Numéro]],TableauCadre[],6,0),"")</f>
        <v>3.17</v>
      </c>
      <c r="X1042" s="28">
        <f>IFERROR(VLOOKUP(Tableau5[[#This Row],[Numéro]],TableauCadre[],7,0),"")</f>
        <v>2013</v>
      </c>
    </row>
    <row r="1043" spans="1:24" hidden="1" x14ac:dyDescent="0.25">
      <c r="A1043" s="1" t="str">
        <f>IF(double!T1040=0,"",double!T1040)</f>
        <v>131602 Q</v>
      </c>
      <c r="B1043" s="1" t="str">
        <f>IF(Tableau5[[#This Row],[Numéro]]="","",double!U1040)</f>
        <v>SCHIRRER JACQUES</v>
      </c>
      <c r="C1043" s="23" t="str">
        <f>double!V1040</f>
        <v>01006 – AMICALE DE BILLARD ECKBOLSHEIM</v>
      </c>
      <c r="D1043" s="27" t="str">
        <f>IFERROR(VLOOKUP(Tableau5[[#This Row],[Numéro]],TableauLibre[],3,0),"")</f>
        <v>R4</v>
      </c>
      <c r="E1043" s="1">
        <f>IFERROR(VLOOKUP(Tableau5[[#This Row],[Numéro]],TableauLibre[],4,0),"")</f>
        <v>1</v>
      </c>
      <c r="F1043" s="1">
        <f>IFERROR(VLOOKUP(Tableau5[[#This Row],[Numéro]],TableauLibre[],5,0),"")</f>
        <v>0.49</v>
      </c>
      <c r="G1043" s="1">
        <f>IFERROR(VLOOKUP(Tableau5[[#This Row],[Numéro]],TableauLibre[],6,0),"")</f>
        <v>0.39</v>
      </c>
      <c r="H1043" s="28">
        <f>IFERROR(VLOOKUP(Tableau5[[#This Row],[Numéro]],TableauLibre[],7,0),"")</f>
        <v>2009</v>
      </c>
      <c r="I1043" s="27" t="str">
        <f>IFERROR(VLOOKUP(Tableau5[[#This Row],[Numéro]],TableauBande[],3,0),"")</f>
        <v/>
      </c>
      <c r="J1043" s="1" t="str">
        <f>IFERROR(VLOOKUP(Tableau5[[#This Row],[Numéro]],TableauBande[],4,0),"")</f>
        <v/>
      </c>
      <c r="K1043" s="1" t="str">
        <f>IFERROR(VLOOKUP(Tableau5[[#This Row],[Numéro]],TableauBande[],5,0),"")</f>
        <v/>
      </c>
      <c r="L1043" s="1" t="str">
        <f>IFERROR(VLOOKUP(Tableau5[[#This Row],[Numéro]],TableauBande[],6,0),"")</f>
        <v/>
      </c>
      <c r="M1043" s="28" t="str">
        <f>IFERROR(VLOOKUP(Tableau5[[#This Row],[Numéro]],TableauBande[],7,0),"")</f>
        <v/>
      </c>
      <c r="N1043" s="1" t="str">
        <f>IFERROR(VLOOKUP(Tableau5[[#This Row],[Numéro]],Tableau3Bandes[],3,0),"")</f>
        <v/>
      </c>
      <c r="O1043" s="1" t="str">
        <f>IFERROR(VLOOKUP(Tableau5[[#This Row],[Numéro]],Tableau3Bandes[],4,0),"")</f>
        <v/>
      </c>
      <c r="P1043" s="1" t="str">
        <f>IFERROR(VLOOKUP(Tableau5[[#This Row],[Numéro]],Tableau3Bandes[],5,0),"")</f>
        <v/>
      </c>
      <c r="Q1043" s="1" t="str">
        <f>IFERROR(VLOOKUP(Tableau5[[#This Row],[Numéro]],Tableau3Bandes[],6,0),"")</f>
        <v/>
      </c>
      <c r="R1043" s="1" t="str">
        <f>IFERROR(VLOOKUP(Tableau5[[#This Row],[Numéro]],Tableau3Bandes[],7,0),"")</f>
        <v/>
      </c>
      <c r="S1043" s="28" t="str">
        <f>IFERROR(VLOOKUP(Tableau5[[#This Row],[Numéro]],TableauClass2025[],3,0),"")</f>
        <v/>
      </c>
      <c r="T1043" s="27" t="str">
        <f>IFERROR(VLOOKUP(Tableau5[[#This Row],[Numéro]],TableauCadre[],3,0),"")</f>
        <v/>
      </c>
      <c r="U1043" s="1" t="str">
        <f>IFERROR(VLOOKUP(Tableau5[[#This Row],[Numéro]],TableauCadre[],4,0),"")</f>
        <v/>
      </c>
      <c r="V1043" s="1" t="str">
        <f>IFERROR(VLOOKUP(Tableau5[[#This Row],[Numéro]],TableauCadre[],5,0),"")</f>
        <v/>
      </c>
      <c r="W1043" s="1" t="str">
        <f>IFERROR(VLOOKUP(Tableau5[[#This Row],[Numéro]],TableauCadre[],6,0),"")</f>
        <v/>
      </c>
      <c r="X1043" s="28" t="str">
        <f>IFERROR(VLOOKUP(Tableau5[[#This Row],[Numéro]],TableauCadre[],7,0),"")</f>
        <v/>
      </c>
    </row>
    <row r="1044" spans="1:24" hidden="1" x14ac:dyDescent="0.25">
      <c r="A1044" s="1" t="str">
        <f>IF(double!T1041=0,"",double!T1041)</f>
        <v>010305 J</v>
      </c>
      <c r="B1044" s="1" t="str">
        <f>IF(Tableau5[[#This Row],[Numéro]]="","",double!U1041)</f>
        <v>SCHLAGDENHAUFFEN ALFRED</v>
      </c>
      <c r="C1044" s="23" t="str">
        <f>double!V1041</f>
        <v>01002 – B.C 1935 STRASBOURG-SCHILTIGHEIM</v>
      </c>
      <c r="D1044" s="27" t="str">
        <f>IFERROR(VLOOKUP(Tableau5[[#This Row],[Numéro]],TableauLibre[],3,0),"")</f>
        <v>R3</v>
      </c>
      <c r="E1044" s="1">
        <f>IFERROR(VLOOKUP(Tableau5[[#This Row],[Numéro]],TableauLibre[],4,0),"")</f>
        <v>1</v>
      </c>
      <c r="F1044" s="1">
        <f>IFERROR(VLOOKUP(Tableau5[[#This Row],[Numéro]],TableauLibre[],5,0),"")</f>
        <v>1.58</v>
      </c>
      <c r="G1044" s="1">
        <f>IFERROR(VLOOKUP(Tableau5[[#This Row],[Numéro]],TableauLibre[],6,0),"")</f>
        <v>1.26</v>
      </c>
      <c r="H1044" s="28">
        <f>IFERROR(VLOOKUP(Tableau5[[#This Row],[Numéro]],TableauLibre[],7,0),"")</f>
        <v>2015</v>
      </c>
      <c r="I1044" s="27" t="str">
        <f>IFERROR(VLOOKUP(Tableau5[[#This Row],[Numéro]],TableauBande[],3,0),"")</f>
        <v>R2</v>
      </c>
      <c r="J1044" s="1">
        <f>IFERROR(VLOOKUP(Tableau5[[#This Row],[Numéro]],TableauBande[],4,0),"")</f>
        <v>1</v>
      </c>
      <c r="K1044" s="1">
        <f>IFERROR(VLOOKUP(Tableau5[[#This Row],[Numéro]],TableauBande[],5,0),"")</f>
        <v>0.71</v>
      </c>
      <c r="L1044" s="1">
        <f>IFERROR(VLOOKUP(Tableau5[[#This Row],[Numéro]],TableauBande[],6,0),"")</f>
        <v>0.63</v>
      </c>
      <c r="M1044" s="28">
        <f>IFERROR(VLOOKUP(Tableau5[[#This Row],[Numéro]],TableauBande[],7,0),"")</f>
        <v>2020</v>
      </c>
      <c r="N1044" s="1" t="str">
        <f>IFERROR(VLOOKUP(Tableau5[[#This Row],[Numéro]],Tableau3Bandes[],3,0),"")</f>
        <v xml:space="preserve">R2 </v>
      </c>
      <c r="O1044" s="1">
        <f>IFERROR(VLOOKUP(Tableau5[[#This Row],[Numéro]],Tableau3Bandes[],4,0),"")</f>
        <v>1</v>
      </c>
      <c r="P1044" s="1">
        <f>IFERROR(VLOOKUP(Tableau5[[#This Row],[Numéro]],Tableau3Bandes[],5,0),"")</f>
        <v>0.22</v>
      </c>
      <c r="Q1044" s="1">
        <f>IFERROR(VLOOKUP(Tableau5[[#This Row],[Numéro]],Tableau3Bandes[],6,0),"")</f>
        <v>0.189</v>
      </c>
      <c r="R1044" s="1">
        <f>IFERROR(VLOOKUP(Tableau5[[#This Row],[Numéro]],Tableau3Bandes[],7,0),"")</f>
        <v>2020</v>
      </c>
      <c r="S1044" s="28" t="str">
        <f>IFERROR(VLOOKUP(Tableau5[[#This Row],[Numéro]],TableauClass2025[],3,0),"")</f>
        <v/>
      </c>
      <c r="T1044" s="27" t="str">
        <f>IFERROR(VLOOKUP(Tableau5[[#This Row],[Numéro]],TableauCadre[],3,0),"")</f>
        <v/>
      </c>
      <c r="U1044" s="1" t="str">
        <f>IFERROR(VLOOKUP(Tableau5[[#This Row],[Numéro]],TableauCadre[],4,0),"")</f>
        <v/>
      </c>
      <c r="V1044" s="1" t="str">
        <f>IFERROR(VLOOKUP(Tableau5[[#This Row],[Numéro]],TableauCadre[],5,0),"")</f>
        <v/>
      </c>
      <c r="W1044" s="1" t="str">
        <f>IFERROR(VLOOKUP(Tableau5[[#This Row],[Numéro]],TableauCadre[],6,0),"")</f>
        <v/>
      </c>
      <c r="X1044" s="28" t="str">
        <f>IFERROR(VLOOKUP(Tableau5[[#This Row],[Numéro]],TableauCadre[],7,0),"")</f>
        <v/>
      </c>
    </row>
    <row r="1045" spans="1:24" hidden="1" x14ac:dyDescent="0.25">
      <c r="A1045" s="1" t="str">
        <f>IF(double!T1042=0,"",double!T1042)</f>
        <v>160008 X</v>
      </c>
      <c r="B1045" s="1" t="str">
        <f>IF(Tableau5[[#This Row],[Numéro]]="","",double!U1042)</f>
        <v>SCHLUPP LYDIE</v>
      </c>
      <c r="C1045" s="23" t="str">
        <f>double!V1042</f>
        <v>11022 – ACADEMIE DE BILLARD SAINT-MAX / NANCY</v>
      </c>
      <c r="D1045" s="27" t="str">
        <f>IFERROR(VLOOKUP(Tableau5[[#This Row],[Numéro]],TableauLibre[],3,0),"")</f>
        <v>R4</v>
      </c>
      <c r="E1045" s="1">
        <f>IFERROR(VLOOKUP(Tableau5[[#This Row],[Numéro]],TableauLibre[],4,0),"")</f>
        <v>1</v>
      </c>
      <c r="F1045" s="1">
        <f>IFERROR(VLOOKUP(Tableau5[[#This Row],[Numéro]],TableauLibre[],5,0),"")</f>
        <v>0.63</v>
      </c>
      <c r="G1045" s="1">
        <f>IFERROR(VLOOKUP(Tableau5[[#This Row],[Numéro]],TableauLibre[],6,0),"")</f>
        <v>0.5</v>
      </c>
      <c r="H1045" s="28">
        <f>IFERROR(VLOOKUP(Tableau5[[#This Row],[Numéro]],TableauLibre[],7,0),"")</f>
        <v>2018</v>
      </c>
      <c r="I1045" s="27" t="str">
        <f>IFERROR(VLOOKUP(Tableau5[[#This Row],[Numéro]],TableauBande[],3,0),"")</f>
        <v/>
      </c>
      <c r="J1045" s="1" t="str">
        <f>IFERROR(VLOOKUP(Tableau5[[#This Row],[Numéro]],TableauBande[],4,0),"")</f>
        <v/>
      </c>
      <c r="K1045" s="1" t="str">
        <f>IFERROR(VLOOKUP(Tableau5[[#This Row],[Numéro]],TableauBande[],5,0),"")</f>
        <v/>
      </c>
      <c r="L1045" s="1" t="str">
        <f>IFERROR(VLOOKUP(Tableau5[[#This Row],[Numéro]],TableauBande[],6,0),"")</f>
        <v/>
      </c>
      <c r="M1045" s="28" t="str">
        <f>IFERROR(VLOOKUP(Tableau5[[#This Row],[Numéro]],TableauBande[],7,0),"")</f>
        <v/>
      </c>
      <c r="N1045" s="1" t="str">
        <f>IFERROR(VLOOKUP(Tableau5[[#This Row],[Numéro]],Tableau3Bandes[],3,0),"")</f>
        <v/>
      </c>
      <c r="O1045" s="1" t="str">
        <f>IFERROR(VLOOKUP(Tableau5[[#This Row],[Numéro]],Tableau3Bandes[],4,0),"")</f>
        <v/>
      </c>
      <c r="P1045" s="1" t="str">
        <f>IFERROR(VLOOKUP(Tableau5[[#This Row],[Numéro]],Tableau3Bandes[],5,0),"")</f>
        <v/>
      </c>
      <c r="Q1045" s="1" t="str">
        <f>IFERROR(VLOOKUP(Tableau5[[#This Row],[Numéro]],Tableau3Bandes[],6,0),"")</f>
        <v/>
      </c>
      <c r="R1045" s="1" t="str">
        <f>IFERROR(VLOOKUP(Tableau5[[#This Row],[Numéro]],Tableau3Bandes[],7,0),"")</f>
        <v/>
      </c>
      <c r="S1045" s="28" t="str">
        <f>IFERROR(VLOOKUP(Tableau5[[#This Row],[Numéro]],TableauClass2025[],3,0),"")</f>
        <v/>
      </c>
      <c r="T1045" s="27" t="str">
        <f>IFERROR(VLOOKUP(Tableau5[[#This Row],[Numéro]],TableauCadre[],3,0),"")</f>
        <v/>
      </c>
      <c r="U1045" s="1" t="str">
        <f>IFERROR(VLOOKUP(Tableau5[[#This Row],[Numéro]],TableauCadre[],4,0),"")</f>
        <v/>
      </c>
      <c r="V1045" s="1" t="str">
        <f>IFERROR(VLOOKUP(Tableau5[[#This Row],[Numéro]],TableauCadre[],5,0),"")</f>
        <v/>
      </c>
      <c r="W1045" s="1" t="str">
        <f>IFERROR(VLOOKUP(Tableau5[[#This Row],[Numéro]],TableauCadre[],6,0),"")</f>
        <v/>
      </c>
      <c r="X1045" s="28" t="str">
        <f>IFERROR(VLOOKUP(Tableau5[[#This Row],[Numéro]],TableauCadre[],7,0),"")</f>
        <v/>
      </c>
    </row>
    <row r="1046" spans="1:24" x14ac:dyDescent="0.25">
      <c r="A1046" s="1" t="str">
        <f>IF(double!T926=0,"",double!T926)</f>
        <v>119612 M</v>
      </c>
      <c r="B1046" s="1" t="str">
        <f>IF(Tableau5[[#This Row],[Numéro]]="","",double!U926)</f>
        <v>POIROT DOMINIQUE</v>
      </c>
      <c r="C1046" s="23" t="str">
        <f>double!V926</f>
        <v>11005 – E.S. HAGONDANGE</v>
      </c>
      <c r="D1046" s="27" t="str">
        <f>IFERROR(VLOOKUP(Tableau5[[#This Row],[Numéro]],TableauLibre[],3,0),"")</f>
        <v>R3</v>
      </c>
      <c r="E1046" s="1">
        <f>IFERROR(VLOOKUP(Tableau5[[#This Row],[Numéro]],TableauLibre[],4,0),"")</f>
        <v>1</v>
      </c>
      <c r="F1046" s="1">
        <f>IFERROR(VLOOKUP(Tableau5[[#This Row],[Numéro]],TableauLibre[],5,0),"")</f>
        <v>1.94</v>
      </c>
      <c r="G1046" s="1">
        <f>IFERROR(VLOOKUP(Tableau5[[#This Row],[Numéro]],TableauLibre[],6,0),"")</f>
        <v>1.55</v>
      </c>
      <c r="H1046" s="28">
        <f>IFERROR(VLOOKUP(Tableau5[[#This Row],[Numéro]],TableauLibre[],7,0),"")</f>
        <v>2025</v>
      </c>
      <c r="I1046" s="27" t="str">
        <f>IFERROR(VLOOKUP(Tableau5[[#This Row],[Numéro]],TableauBande[],3,0),"")</f>
        <v>R1</v>
      </c>
      <c r="J1046" s="1">
        <f>IFERROR(VLOOKUP(Tableau5[[#This Row],[Numéro]],TableauBande[],4,0),"")</f>
        <v>1</v>
      </c>
      <c r="K1046" s="1">
        <f>IFERROR(VLOOKUP(Tableau5[[#This Row],[Numéro]],TableauBande[],5,0),"")</f>
        <v>1.38</v>
      </c>
      <c r="L1046" s="1">
        <f>IFERROR(VLOOKUP(Tableau5[[#This Row],[Numéro]],TableauBande[],6,0),"")</f>
        <v>1.22</v>
      </c>
      <c r="M1046" s="28">
        <f>IFERROR(VLOOKUP(Tableau5[[#This Row],[Numéro]],TableauBande[],7,0),"")</f>
        <v>2025</v>
      </c>
      <c r="N1046" s="1" t="str">
        <f>IFERROR(VLOOKUP(Tableau5[[#This Row],[Numéro]],Tableau3Bandes[],3,0),"")</f>
        <v>N3</v>
      </c>
      <c r="O1046" s="1">
        <f>IFERROR(VLOOKUP(Tableau5[[#This Row],[Numéro]],Tableau3Bandes[],4,0),"")</f>
        <v>1</v>
      </c>
      <c r="P1046" s="1">
        <f>IFERROR(VLOOKUP(Tableau5[[#This Row],[Numéro]],Tableau3Bandes[],5,0),"")</f>
        <v>0.43099999999999999</v>
      </c>
      <c r="Q1046" s="1">
        <f>IFERROR(VLOOKUP(Tableau5[[#This Row],[Numéro]],Tableau3Bandes[],6,0),"")</f>
        <v>0.37</v>
      </c>
      <c r="R1046" s="1">
        <f>IFERROR(VLOOKUP(Tableau5[[#This Row],[Numéro]],Tableau3Bandes[],7,0),"")</f>
        <v>2025</v>
      </c>
      <c r="S1046" s="28">
        <f>IFERROR(VLOOKUP(Tableau5[[#This Row],[Numéro]],TableauClass2025[],3,0),"")</f>
        <v>389</v>
      </c>
      <c r="T1046" s="27" t="str">
        <f>IFERROR(VLOOKUP(Tableau5[[#This Row],[Numéro]],TableauCadre[],3,0),"")</f>
        <v>R1</v>
      </c>
      <c r="U1046" s="1">
        <f>IFERROR(VLOOKUP(Tableau5[[#This Row],[Numéro]],TableauCadre[],4,0),"")</f>
        <v>1</v>
      </c>
      <c r="V1046" s="1">
        <f>IFERROR(VLOOKUP(Tableau5[[#This Row],[Numéro]],TableauCadre[],5,0),"")</f>
        <v>2.09</v>
      </c>
      <c r="W1046" s="1">
        <f>IFERROR(VLOOKUP(Tableau5[[#This Row],[Numéro]],TableauCadre[],6,0),"")</f>
        <v>1.67</v>
      </c>
      <c r="X1046" s="28">
        <f>IFERROR(VLOOKUP(Tableau5[[#This Row],[Numéro]],TableauCadre[],7,0),"")</f>
        <v>2025</v>
      </c>
    </row>
    <row r="1047" spans="1:24" hidden="1" x14ac:dyDescent="0.25">
      <c r="A1047" s="1" t="str">
        <f>IF(double!T1044=0,"",double!T1044)</f>
        <v>010255 L</v>
      </c>
      <c r="B1047" s="1" t="str">
        <f>IF(Tableau5[[#This Row],[Numéro]]="","",double!U1044)</f>
        <v>SCHMIDT FRANCOIS</v>
      </c>
      <c r="C1047" s="23" t="str">
        <f>double!V1044</f>
        <v>01006 – AMICALE DE BILLARD ECKBOLSHEIM</v>
      </c>
      <c r="D1047" s="27" t="str">
        <f>IFERROR(VLOOKUP(Tableau5[[#This Row],[Numéro]],TableauLibre[],3,0),"")</f>
        <v>R3</v>
      </c>
      <c r="E1047" s="1">
        <f>IFERROR(VLOOKUP(Tableau5[[#This Row],[Numéro]],TableauLibre[],4,0),"")</f>
        <v>1</v>
      </c>
      <c r="F1047" s="1">
        <f>IFERROR(VLOOKUP(Tableau5[[#This Row],[Numéro]],TableauLibre[],5,0),"")</f>
        <v>2.2799999999999998</v>
      </c>
      <c r="G1047" s="1">
        <f>IFERROR(VLOOKUP(Tableau5[[#This Row],[Numéro]],TableauLibre[],6,0),"")</f>
        <v>1.82</v>
      </c>
      <c r="H1047" s="28">
        <f>IFERROR(VLOOKUP(Tableau5[[#This Row],[Numéro]],TableauLibre[],7,0),"")</f>
        <v>2015</v>
      </c>
      <c r="I1047" s="27" t="str">
        <f>IFERROR(VLOOKUP(Tableau5[[#This Row],[Numéro]],TableauBande[],3,0),"")</f>
        <v/>
      </c>
      <c r="J1047" s="1" t="str">
        <f>IFERROR(VLOOKUP(Tableau5[[#This Row],[Numéro]],TableauBande[],4,0),"")</f>
        <v/>
      </c>
      <c r="K1047" s="1" t="str">
        <f>IFERROR(VLOOKUP(Tableau5[[#This Row],[Numéro]],TableauBande[],5,0),"")</f>
        <v/>
      </c>
      <c r="L1047" s="1" t="str">
        <f>IFERROR(VLOOKUP(Tableau5[[#This Row],[Numéro]],TableauBande[],6,0),"")</f>
        <v/>
      </c>
      <c r="M1047" s="28" t="str">
        <f>IFERROR(VLOOKUP(Tableau5[[#This Row],[Numéro]],TableauBande[],7,0),"")</f>
        <v/>
      </c>
      <c r="N1047" s="1" t="str">
        <f>IFERROR(VLOOKUP(Tableau5[[#This Row],[Numéro]],Tableau3Bandes[],3,0),"")</f>
        <v/>
      </c>
      <c r="O1047" s="1" t="str">
        <f>IFERROR(VLOOKUP(Tableau5[[#This Row],[Numéro]],Tableau3Bandes[],4,0),"")</f>
        <v/>
      </c>
      <c r="P1047" s="1" t="str">
        <f>IFERROR(VLOOKUP(Tableau5[[#This Row],[Numéro]],Tableau3Bandes[],5,0),"")</f>
        <v/>
      </c>
      <c r="Q1047" s="1" t="str">
        <f>IFERROR(VLOOKUP(Tableau5[[#This Row],[Numéro]],Tableau3Bandes[],6,0),"")</f>
        <v/>
      </c>
      <c r="R1047" s="1" t="str">
        <f>IFERROR(VLOOKUP(Tableau5[[#This Row],[Numéro]],Tableau3Bandes[],7,0),"")</f>
        <v/>
      </c>
      <c r="S1047" s="28" t="str">
        <f>IFERROR(VLOOKUP(Tableau5[[#This Row],[Numéro]],TableauClass2025[],3,0),"")</f>
        <v/>
      </c>
      <c r="T1047" s="27" t="str">
        <f>IFERROR(VLOOKUP(Tableau5[[#This Row],[Numéro]],TableauCadre[],3,0),"")</f>
        <v/>
      </c>
      <c r="U1047" s="1" t="str">
        <f>IFERROR(VLOOKUP(Tableau5[[#This Row],[Numéro]],TableauCadre[],4,0),"")</f>
        <v/>
      </c>
      <c r="V1047" s="1" t="str">
        <f>IFERROR(VLOOKUP(Tableau5[[#This Row],[Numéro]],TableauCadre[],5,0),"")</f>
        <v/>
      </c>
      <c r="W1047" s="1" t="str">
        <f>IFERROR(VLOOKUP(Tableau5[[#This Row],[Numéro]],TableauCadre[],6,0),"")</f>
        <v/>
      </c>
      <c r="X1047" s="28" t="str">
        <f>IFERROR(VLOOKUP(Tableau5[[#This Row],[Numéro]],TableauCadre[],7,0),"")</f>
        <v/>
      </c>
    </row>
    <row r="1048" spans="1:24" hidden="1" x14ac:dyDescent="0.25">
      <c r="A1048" s="1" t="str">
        <f>IF(double!T1045=0,"",double!T1045)</f>
        <v>101984 M</v>
      </c>
      <c r="B1048" s="1" t="str">
        <f>IF(Tableau5[[#This Row],[Numéro]]="","",double!U1045)</f>
        <v>SCHMITT MARCEL</v>
      </c>
      <c r="C1048" s="23" t="str">
        <f>double!V1045</f>
        <v>01016 – B.C. HAGUENAU</v>
      </c>
      <c r="D1048" s="27" t="str">
        <f>IFERROR(VLOOKUP(Tableau5[[#This Row],[Numéro]],TableauLibre[],3,0),"")</f>
        <v>R3</v>
      </c>
      <c r="E1048" s="1">
        <f>IFERROR(VLOOKUP(Tableau5[[#This Row],[Numéro]],TableauLibre[],4,0),"")</f>
        <v>1</v>
      </c>
      <c r="F1048" s="1">
        <f>IFERROR(VLOOKUP(Tableau5[[#This Row],[Numéro]],TableauLibre[],5,0),"")</f>
        <v>2.17</v>
      </c>
      <c r="G1048" s="1">
        <f>IFERROR(VLOOKUP(Tableau5[[#This Row],[Numéro]],TableauLibre[],6,0),"")</f>
        <v>1.73</v>
      </c>
      <c r="H1048" s="28">
        <f>IFERROR(VLOOKUP(Tableau5[[#This Row],[Numéro]],TableauLibre[],7,0),"")</f>
        <v>2017</v>
      </c>
      <c r="I1048" s="27" t="str">
        <f>IFERROR(VLOOKUP(Tableau5[[#This Row],[Numéro]],TableauBande[],3,0),"")</f>
        <v/>
      </c>
      <c r="J1048" s="1" t="str">
        <f>IFERROR(VLOOKUP(Tableau5[[#This Row],[Numéro]],TableauBande[],4,0),"")</f>
        <v/>
      </c>
      <c r="K1048" s="1" t="str">
        <f>IFERROR(VLOOKUP(Tableau5[[#This Row],[Numéro]],TableauBande[],5,0),"")</f>
        <v/>
      </c>
      <c r="L1048" s="1" t="str">
        <f>IFERROR(VLOOKUP(Tableau5[[#This Row],[Numéro]],TableauBande[],6,0),"")</f>
        <v/>
      </c>
      <c r="M1048" s="28" t="str">
        <f>IFERROR(VLOOKUP(Tableau5[[#This Row],[Numéro]],TableauBande[],7,0),"")</f>
        <v/>
      </c>
      <c r="N1048" s="1" t="str">
        <f>IFERROR(VLOOKUP(Tableau5[[#This Row],[Numéro]],Tableau3Bandes[],3,0),"")</f>
        <v/>
      </c>
      <c r="O1048" s="1" t="str">
        <f>IFERROR(VLOOKUP(Tableau5[[#This Row],[Numéro]],Tableau3Bandes[],4,0),"")</f>
        <v/>
      </c>
      <c r="P1048" s="1" t="str">
        <f>IFERROR(VLOOKUP(Tableau5[[#This Row],[Numéro]],Tableau3Bandes[],5,0),"")</f>
        <v/>
      </c>
      <c r="Q1048" s="1" t="str">
        <f>IFERROR(VLOOKUP(Tableau5[[#This Row],[Numéro]],Tableau3Bandes[],6,0),"")</f>
        <v/>
      </c>
      <c r="R1048" s="1" t="str">
        <f>IFERROR(VLOOKUP(Tableau5[[#This Row],[Numéro]],Tableau3Bandes[],7,0),"")</f>
        <v/>
      </c>
      <c r="S1048" s="28" t="str">
        <f>IFERROR(VLOOKUP(Tableau5[[#This Row],[Numéro]],TableauClass2025[],3,0),"")</f>
        <v/>
      </c>
      <c r="T1048" s="27" t="str">
        <f>IFERROR(VLOOKUP(Tableau5[[#This Row],[Numéro]],TableauCadre[],3,0),"")</f>
        <v>R1</v>
      </c>
      <c r="U1048" s="1">
        <f>IFERROR(VLOOKUP(Tableau5[[#This Row],[Numéro]],TableauCadre[],4,0),"")</f>
        <v>1</v>
      </c>
      <c r="V1048" s="1">
        <f>IFERROR(VLOOKUP(Tableau5[[#This Row],[Numéro]],TableauCadre[],5,0),"")</f>
        <v>1.5</v>
      </c>
      <c r="W1048" s="1">
        <f>IFERROR(VLOOKUP(Tableau5[[#This Row],[Numéro]],TableauCadre[],6,0),"")</f>
        <v>1.2</v>
      </c>
      <c r="X1048" s="28">
        <f>IFERROR(VLOOKUP(Tableau5[[#This Row],[Numéro]],TableauCadre[],7,0),"")</f>
        <v>2017</v>
      </c>
    </row>
    <row r="1049" spans="1:24" x14ac:dyDescent="0.25">
      <c r="A1049" s="1" t="str">
        <f>IF(double!T929=0,"",double!T929)</f>
        <v>014831 L</v>
      </c>
      <c r="B1049" s="1" t="str">
        <f>IF(Tableau5[[#This Row],[Numéro]]="","",double!U929)</f>
        <v>POLEWCZYK MICHEL</v>
      </c>
      <c r="C1049" s="23" t="str">
        <f>double!V929</f>
        <v>11005 – E.S. HAGONDANGE</v>
      </c>
      <c r="D1049" s="27" t="str">
        <f>IFERROR(VLOOKUP(Tableau5[[#This Row],[Numéro]],TableauLibre[],3,0),"")</f>
        <v>R1</v>
      </c>
      <c r="E1049" s="1">
        <f>IFERROR(VLOOKUP(Tableau5[[#This Row],[Numéro]],TableauLibre[],4,0),"")</f>
        <v>1</v>
      </c>
      <c r="F1049" s="1">
        <f>IFERROR(VLOOKUP(Tableau5[[#This Row],[Numéro]],TableauLibre[],5,0),"")</f>
        <v>4.95</v>
      </c>
      <c r="G1049" s="1">
        <f>IFERROR(VLOOKUP(Tableau5[[#This Row],[Numéro]],TableauLibre[],6,0),"")</f>
        <v>3.96</v>
      </c>
      <c r="H1049" s="28">
        <f>IFERROR(VLOOKUP(Tableau5[[#This Row],[Numéro]],TableauLibre[],7,0),"")</f>
        <v>2025</v>
      </c>
      <c r="I1049" s="27" t="str">
        <f>IFERROR(VLOOKUP(Tableau5[[#This Row],[Numéro]],TableauBande[],3,0),"")</f>
        <v>N3</v>
      </c>
      <c r="J1049" s="1">
        <f>IFERROR(VLOOKUP(Tableau5[[#This Row],[Numéro]],TableauBande[],4,0),"")</f>
        <v>1</v>
      </c>
      <c r="K1049" s="1">
        <f>IFERROR(VLOOKUP(Tableau5[[#This Row],[Numéro]],TableauBande[],5,0),"")</f>
        <v>2.2200000000000002</v>
      </c>
      <c r="L1049" s="1">
        <f>IFERROR(VLOOKUP(Tableau5[[#This Row],[Numéro]],TableauBande[],6,0),"")</f>
        <v>1.97</v>
      </c>
      <c r="M1049" s="28">
        <f>IFERROR(VLOOKUP(Tableau5[[#This Row],[Numéro]],TableauBande[],7,0),"")</f>
        <v>2018</v>
      </c>
      <c r="N1049" s="1" t="str">
        <f>IFERROR(VLOOKUP(Tableau5[[#This Row],[Numéro]],Tableau3Bandes[],3,0),"")</f>
        <v>N3</v>
      </c>
      <c r="O1049" s="1">
        <f>IFERROR(VLOOKUP(Tableau5[[#This Row],[Numéro]],Tableau3Bandes[],4,0),"")</f>
        <v>1</v>
      </c>
      <c r="P1049" s="1">
        <f>IFERROR(VLOOKUP(Tableau5[[#This Row],[Numéro]],Tableau3Bandes[],5,0),"")</f>
        <v>0.435</v>
      </c>
      <c r="Q1049" s="1">
        <f>IFERROR(VLOOKUP(Tableau5[[#This Row],[Numéro]],Tableau3Bandes[],6,0),"")</f>
        <v>0.374</v>
      </c>
      <c r="R1049" s="1">
        <f>IFERROR(VLOOKUP(Tableau5[[#This Row],[Numéro]],Tableau3Bandes[],7,0),"")</f>
        <v>2025</v>
      </c>
      <c r="S1049" s="28">
        <f>IFERROR(VLOOKUP(Tableau5[[#This Row],[Numéro]],TableauClass2025[],3,0),"")</f>
        <v>388</v>
      </c>
      <c r="T1049" s="27" t="str">
        <f>IFERROR(VLOOKUP(Tableau5[[#This Row],[Numéro]],TableauCadre[],3,0),"")</f>
        <v>N3</v>
      </c>
      <c r="U1049" s="1">
        <f>IFERROR(VLOOKUP(Tableau5[[#This Row],[Numéro]],TableauCadre[],4,0),"")</f>
        <v>1</v>
      </c>
      <c r="V1049" s="1">
        <f>IFERROR(VLOOKUP(Tableau5[[#This Row],[Numéro]],TableauCadre[],5,0),"")</f>
        <v>5.59</v>
      </c>
      <c r="W1049" s="1">
        <f>IFERROR(VLOOKUP(Tableau5[[#This Row],[Numéro]],TableauCadre[],6,0),"")</f>
        <v>4.47</v>
      </c>
      <c r="X1049" s="28">
        <f>IFERROR(VLOOKUP(Tableau5[[#This Row],[Numéro]],TableauCadre[],7,0),"")</f>
        <v>2023</v>
      </c>
    </row>
    <row r="1050" spans="1:24" hidden="1" x14ac:dyDescent="0.25">
      <c r="A1050" s="1" t="str">
        <f>IF(double!T1047=0,"",double!T1047)</f>
        <v>142288 Q</v>
      </c>
      <c r="B1050" s="1" t="str">
        <f>IF(Tableau5[[#This Row],[Numéro]]="","",double!U1047)</f>
        <v>SCHNEIDER ROBERT</v>
      </c>
      <c r="C1050" s="23" t="str">
        <f>double!V1047</f>
        <v>01006 – AMICALE DE BILLARD ECKBOLSHEIM</v>
      </c>
      <c r="D1050" s="27" t="str">
        <f>IFERROR(VLOOKUP(Tableau5[[#This Row],[Numéro]],TableauLibre[],3,0),"")</f>
        <v>R3</v>
      </c>
      <c r="E1050" s="1">
        <f>IFERROR(VLOOKUP(Tableau5[[#This Row],[Numéro]],TableauLibre[],4,0),"")</f>
        <v>1</v>
      </c>
      <c r="F1050" s="1">
        <f>IFERROR(VLOOKUP(Tableau5[[#This Row],[Numéro]],TableauLibre[],5,0),"")</f>
        <v>1.71</v>
      </c>
      <c r="G1050" s="1">
        <f>IFERROR(VLOOKUP(Tableau5[[#This Row],[Numéro]],TableauLibre[],6,0),"")</f>
        <v>1.37</v>
      </c>
      <c r="H1050" s="28">
        <f>IFERROR(VLOOKUP(Tableau5[[#This Row],[Numéro]],TableauLibre[],7,0),"")</f>
        <v>2018</v>
      </c>
      <c r="I1050" s="27" t="str">
        <f>IFERROR(VLOOKUP(Tableau5[[#This Row],[Numéro]],TableauBande[],3,0),"")</f>
        <v/>
      </c>
      <c r="J1050" s="1" t="str">
        <f>IFERROR(VLOOKUP(Tableau5[[#This Row],[Numéro]],TableauBande[],4,0),"")</f>
        <v/>
      </c>
      <c r="K1050" s="1" t="str">
        <f>IFERROR(VLOOKUP(Tableau5[[#This Row],[Numéro]],TableauBande[],5,0),"")</f>
        <v/>
      </c>
      <c r="L1050" s="1" t="str">
        <f>IFERROR(VLOOKUP(Tableau5[[#This Row],[Numéro]],TableauBande[],6,0),"")</f>
        <v/>
      </c>
      <c r="M1050" s="28" t="str">
        <f>IFERROR(VLOOKUP(Tableau5[[#This Row],[Numéro]],TableauBande[],7,0),"")</f>
        <v/>
      </c>
      <c r="N1050" s="1" t="str">
        <f>IFERROR(VLOOKUP(Tableau5[[#This Row],[Numéro]],Tableau3Bandes[],3,0),"")</f>
        <v/>
      </c>
      <c r="O1050" s="1" t="str">
        <f>IFERROR(VLOOKUP(Tableau5[[#This Row],[Numéro]],Tableau3Bandes[],4,0),"")</f>
        <v/>
      </c>
      <c r="P1050" s="1" t="str">
        <f>IFERROR(VLOOKUP(Tableau5[[#This Row],[Numéro]],Tableau3Bandes[],5,0),"")</f>
        <v/>
      </c>
      <c r="Q1050" s="1" t="str">
        <f>IFERROR(VLOOKUP(Tableau5[[#This Row],[Numéro]],Tableau3Bandes[],6,0),"")</f>
        <v/>
      </c>
      <c r="R1050" s="1" t="str">
        <f>IFERROR(VLOOKUP(Tableau5[[#This Row],[Numéro]],Tableau3Bandes[],7,0),"")</f>
        <v/>
      </c>
      <c r="S1050" s="28" t="str">
        <f>IFERROR(VLOOKUP(Tableau5[[#This Row],[Numéro]],TableauClass2025[],3,0),"")</f>
        <v/>
      </c>
      <c r="T1050" s="27" t="str">
        <f>IFERROR(VLOOKUP(Tableau5[[#This Row],[Numéro]],TableauCadre[],3,0),"")</f>
        <v/>
      </c>
      <c r="U1050" s="1" t="str">
        <f>IFERROR(VLOOKUP(Tableau5[[#This Row],[Numéro]],TableauCadre[],4,0),"")</f>
        <v/>
      </c>
      <c r="V1050" s="1" t="str">
        <f>IFERROR(VLOOKUP(Tableau5[[#This Row],[Numéro]],TableauCadre[],5,0),"")</f>
        <v/>
      </c>
      <c r="W1050" s="1" t="str">
        <f>IFERROR(VLOOKUP(Tableau5[[#This Row],[Numéro]],TableauCadre[],6,0),"")</f>
        <v/>
      </c>
      <c r="X1050" s="28" t="str">
        <f>IFERROR(VLOOKUP(Tableau5[[#This Row],[Numéro]],TableauCadre[],7,0),"")</f>
        <v/>
      </c>
    </row>
    <row r="1051" spans="1:24" x14ac:dyDescent="0.25">
      <c r="A1051" s="1" t="str">
        <f>IF(double!T931=0,"",double!T931)</f>
        <v>015119 N</v>
      </c>
      <c r="B1051" s="1" t="str">
        <f>IF(Tableau5[[#This Row],[Numéro]]="","",double!U931)</f>
        <v>PONCET FRANCIS</v>
      </c>
      <c r="C1051" s="23" t="str">
        <f>double!V931</f>
        <v>11003 – BILLARD CLUB BAN SAINT MARTIN</v>
      </c>
      <c r="D1051" s="27" t="str">
        <f>IFERROR(VLOOKUP(Tableau5[[#This Row],[Numéro]],TableauLibre[],3,0),"")</f>
        <v>N3</v>
      </c>
      <c r="E1051" s="1">
        <f>IFERROR(VLOOKUP(Tableau5[[#This Row],[Numéro]],TableauLibre[],4,0),"")</f>
        <v>1</v>
      </c>
      <c r="F1051" s="1">
        <f>IFERROR(VLOOKUP(Tableau5[[#This Row],[Numéro]],TableauLibre[],5,0),"")</f>
        <v>6.57</v>
      </c>
      <c r="G1051" s="1">
        <f>IFERROR(VLOOKUP(Tableau5[[#This Row],[Numéro]],TableauLibre[],6,0),"")</f>
        <v>5.26</v>
      </c>
      <c r="H1051" s="28">
        <f>IFERROR(VLOOKUP(Tableau5[[#This Row],[Numéro]],TableauLibre[],7,0),"")</f>
        <v>2025</v>
      </c>
      <c r="I1051" s="27" t="str">
        <f>IFERROR(VLOOKUP(Tableau5[[#This Row],[Numéro]],TableauBande[],3,0),"")</f>
        <v>N3</v>
      </c>
      <c r="J1051" s="1">
        <f>IFERROR(VLOOKUP(Tableau5[[#This Row],[Numéro]],TableauBande[],4,0),"")</f>
        <v>1</v>
      </c>
      <c r="K1051" s="1">
        <f>IFERROR(VLOOKUP(Tableau5[[#This Row],[Numéro]],TableauBande[],5,0),"")</f>
        <v>2.11</v>
      </c>
      <c r="L1051" s="1">
        <f>IFERROR(VLOOKUP(Tableau5[[#This Row],[Numéro]],TableauBande[],6,0),"")</f>
        <v>1.88</v>
      </c>
      <c r="M1051" s="28">
        <f>IFERROR(VLOOKUP(Tableau5[[#This Row],[Numéro]],TableauBande[],7,0),"")</f>
        <v>2025</v>
      </c>
      <c r="N1051" s="1" t="str">
        <f>IFERROR(VLOOKUP(Tableau5[[#This Row],[Numéro]],Tableau3Bandes[],3,0),"")</f>
        <v>N3</v>
      </c>
      <c r="O1051" s="1">
        <f>IFERROR(VLOOKUP(Tableau5[[#This Row],[Numéro]],Tableau3Bandes[],4,0),"")</f>
        <v>1</v>
      </c>
      <c r="P1051" s="1">
        <f>IFERROR(VLOOKUP(Tableau5[[#This Row],[Numéro]],Tableau3Bandes[],5,0),"")</f>
        <v>0.41299999999999998</v>
      </c>
      <c r="Q1051" s="1">
        <f>IFERROR(VLOOKUP(Tableau5[[#This Row],[Numéro]],Tableau3Bandes[],6,0),"")</f>
        <v>0.35499999999999998</v>
      </c>
      <c r="R1051" s="1">
        <f>IFERROR(VLOOKUP(Tableau5[[#This Row],[Numéro]],Tableau3Bandes[],7,0),"")</f>
        <v>2023</v>
      </c>
      <c r="S1051" s="28" t="str">
        <f>IFERROR(VLOOKUP(Tableau5[[#This Row],[Numéro]],TableauClass2025[],3,0),"")</f>
        <v/>
      </c>
      <c r="T1051" s="27" t="str">
        <f>IFERROR(VLOOKUP(Tableau5[[#This Row],[Numéro]],TableauCadre[],3,0),"")</f>
        <v xml:space="preserve">N3 </v>
      </c>
      <c r="U1051" s="1">
        <f>IFERROR(VLOOKUP(Tableau5[[#This Row],[Numéro]],TableauCadre[],4,0),"")</f>
        <v>1</v>
      </c>
      <c r="V1051" s="1">
        <f>IFERROR(VLOOKUP(Tableau5[[#This Row],[Numéro]],TableauCadre[],5,0),"")</f>
        <v>5.37</v>
      </c>
      <c r="W1051" s="1">
        <f>IFERROR(VLOOKUP(Tableau5[[#This Row],[Numéro]],TableauCadre[],6,0),"")</f>
        <v>4.29</v>
      </c>
      <c r="X1051" s="28">
        <f>IFERROR(VLOOKUP(Tableau5[[#This Row],[Numéro]],TableauCadre[],7,0),"")</f>
        <v>2025</v>
      </c>
    </row>
    <row r="1052" spans="1:24" hidden="1" x14ac:dyDescent="0.25">
      <c r="A1052" s="1" t="str">
        <f>IF(double!T1049=0,"",double!T1049)</f>
        <v>101995 X</v>
      </c>
      <c r="B1052" s="1" t="str">
        <f>IF(Tableau5[[#This Row],[Numéro]]="","",double!U1049)</f>
        <v>SCHNELL RENE</v>
      </c>
      <c r="C1052" s="23" t="str">
        <f>double!V1049</f>
        <v>01010 – B.C. LINGOLSHEIM</v>
      </c>
      <c r="D1052" s="27" t="str">
        <f>IFERROR(VLOOKUP(Tableau5[[#This Row],[Numéro]],TableauLibre[],3,0),"")</f>
        <v>R3</v>
      </c>
      <c r="E1052" s="1">
        <f>IFERROR(VLOOKUP(Tableau5[[#This Row],[Numéro]],TableauLibre[],4,0),"")</f>
        <v>1</v>
      </c>
      <c r="F1052" s="1">
        <f>IFERROR(VLOOKUP(Tableau5[[#This Row],[Numéro]],TableauLibre[],5,0),"")</f>
        <v>1.83</v>
      </c>
      <c r="G1052" s="1">
        <f>IFERROR(VLOOKUP(Tableau5[[#This Row],[Numéro]],TableauLibre[],6,0),"")</f>
        <v>1.46</v>
      </c>
      <c r="H1052" s="28">
        <f>IFERROR(VLOOKUP(Tableau5[[#This Row],[Numéro]],TableauLibre[],7,0),"")</f>
        <v>2019</v>
      </c>
      <c r="I1052" s="27" t="str">
        <f>IFERROR(VLOOKUP(Tableau5[[#This Row],[Numéro]],TableauBande[],3,0),"")</f>
        <v/>
      </c>
      <c r="J1052" s="1" t="str">
        <f>IFERROR(VLOOKUP(Tableau5[[#This Row],[Numéro]],TableauBande[],4,0),"")</f>
        <v/>
      </c>
      <c r="K1052" s="1" t="str">
        <f>IFERROR(VLOOKUP(Tableau5[[#This Row],[Numéro]],TableauBande[],5,0),"")</f>
        <v/>
      </c>
      <c r="L1052" s="1" t="str">
        <f>IFERROR(VLOOKUP(Tableau5[[#This Row],[Numéro]],TableauBande[],6,0),"")</f>
        <v/>
      </c>
      <c r="M1052" s="28" t="str">
        <f>IFERROR(VLOOKUP(Tableau5[[#This Row],[Numéro]],TableauBande[],7,0),"")</f>
        <v/>
      </c>
      <c r="N1052" s="1" t="str">
        <f>IFERROR(VLOOKUP(Tableau5[[#This Row],[Numéro]],Tableau3Bandes[],3,0),"")</f>
        <v/>
      </c>
      <c r="O1052" s="1" t="str">
        <f>IFERROR(VLOOKUP(Tableau5[[#This Row],[Numéro]],Tableau3Bandes[],4,0),"")</f>
        <v/>
      </c>
      <c r="P1052" s="1" t="str">
        <f>IFERROR(VLOOKUP(Tableau5[[#This Row],[Numéro]],Tableau3Bandes[],5,0),"")</f>
        <v/>
      </c>
      <c r="Q1052" s="1" t="str">
        <f>IFERROR(VLOOKUP(Tableau5[[#This Row],[Numéro]],Tableau3Bandes[],6,0),"")</f>
        <v/>
      </c>
      <c r="R1052" s="1" t="str">
        <f>IFERROR(VLOOKUP(Tableau5[[#This Row],[Numéro]],Tableau3Bandes[],7,0),"")</f>
        <v/>
      </c>
      <c r="S1052" s="28" t="str">
        <f>IFERROR(VLOOKUP(Tableau5[[#This Row],[Numéro]],TableauClass2025[],3,0),"")</f>
        <v/>
      </c>
      <c r="T1052" s="27" t="str">
        <f>IFERROR(VLOOKUP(Tableau5[[#This Row],[Numéro]],TableauCadre[],3,0),"")</f>
        <v/>
      </c>
      <c r="U1052" s="1" t="str">
        <f>IFERROR(VLOOKUP(Tableau5[[#This Row],[Numéro]],TableauCadre[],4,0),"")</f>
        <v/>
      </c>
      <c r="V1052" s="1" t="str">
        <f>IFERROR(VLOOKUP(Tableau5[[#This Row],[Numéro]],TableauCadre[],5,0),"")</f>
        <v/>
      </c>
      <c r="W1052" s="1" t="str">
        <f>IFERROR(VLOOKUP(Tableau5[[#This Row],[Numéro]],TableauCadre[],6,0),"")</f>
        <v/>
      </c>
      <c r="X1052" s="28" t="str">
        <f>IFERROR(VLOOKUP(Tableau5[[#This Row],[Numéro]],TableauCadre[],7,0),"")</f>
        <v/>
      </c>
    </row>
    <row r="1053" spans="1:24" hidden="1" x14ac:dyDescent="0.25">
      <c r="A1053" s="1" t="str">
        <f>IF(double!T1050=0,"",double!T1050)</f>
        <v>101948 C</v>
      </c>
      <c r="B1053" s="1" t="str">
        <f>IF(Tableau5[[#This Row],[Numéro]]="","",double!U1050)</f>
        <v>SCHUB PHILIPPE</v>
      </c>
      <c r="C1053" s="23" t="str">
        <f>double!V1050</f>
        <v>01002 – B.C 1935 STRASBOURG-SCHILTIGHEIM</v>
      </c>
      <c r="D1053" s="27" t="str">
        <f>IFERROR(VLOOKUP(Tableau5[[#This Row],[Numéro]],TableauLibre[],3,0),"")</f>
        <v>R3</v>
      </c>
      <c r="E1053" s="1">
        <f>IFERROR(VLOOKUP(Tableau5[[#This Row],[Numéro]],TableauLibre[],4,0),"")</f>
        <v>1</v>
      </c>
      <c r="F1053" s="1">
        <f>IFERROR(VLOOKUP(Tableau5[[#This Row],[Numéro]],TableauLibre[],5,0),"")</f>
        <v>1.21</v>
      </c>
      <c r="G1053" s="1">
        <f>IFERROR(VLOOKUP(Tableau5[[#This Row],[Numéro]],TableauLibre[],6,0),"")</f>
        <v>0.96</v>
      </c>
      <c r="H1053" s="28">
        <f>IFERROR(VLOOKUP(Tableau5[[#This Row],[Numéro]],TableauLibre[],7,0),"")</f>
        <v>2010</v>
      </c>
      <c r="I1053" s="27" t="str">
        <f>IFERROR(VLOOKUP(Tableau5[[#This Row],[Numéro]],TableauBande[],3,0),"")</f>
        <v>R2</v>
      </c>
      <c r="J1053" s="1">
        <f>IFERROR(VLOOKUP(Tableau5[[#This Row],[Numéro]],TableauBande[],4,0),"")</f>
        <v>1</v>
      </c>
      <c r="K1053" s="1">
        <f>IFERROR(VLOOKUP(Tableau5[[#This Row],[Numéro]],TableauBande[],5,0),"")</f>
        <v>0.76</v>
      </c>
      <c r="L1053" s="1">
        <f>IFERROR(VLOOKUP(Tableau5[[#This Row],[Numéro]],TableauBande[],6,0),"")</f>
        <v>0.67</v>
      </c>
      <c r="M1053" s="28">
        <f>IFERROR(VLOOKUP(Tableau5[[#This Row],[Numéro]],TableauBande[],7,0),"")</f>
        <v>2012</v>
      </c>
      <c r="N1053" s="1" t="str">
        <f>IFERROR(VLOOKUP(Tableau5[[#This Row],[Numéro]],Tableau3Bandes[],3,0),"")</f>
        <v xml:space="preserve">R2 </v>
      </c>
      <c r="O1053" s="1">
        <f>IFERROR(VLOOKUP(Tableau5[[#This Row],[Numéro]],Tableau3Bandes[],4,0),"")</f>
        <v>1</v>
      </c>
      <c r="P1053" s="1">
        <f>IFERROR(VLOOKUP(Tableau5[[#This Row],[Numéro]],Tableau3Bandes[],5,0),"")</f>
        <v>0.23100000000000001</v>
      </c>
      <c r="Q1053" s="1">
        <f>IFERROR(VLOOKUP(Tableau5[[#This Row],[Numéro]],Tableau3Bandes[],6,0),"")</f>
        <v>0.19900000000000001</v>
      </c>
      <c r="R1053" s="1">
        <f>IFERROR(VLOOKUP(Tableau5[[#This Row],[Numéro]],Tableau3Bandes[],7,0),"")</f>
        <v>2012</v>
      </c>
      <c r="S1053" s="28" t="str">
        <f>IFERROR(VLOOKUP(Tableau5[[#This Row],[Numéro]],TableauClass2025[],3,0),"")</f>
        <v/>
      </c>
      <c r="T1053" s="27" t="str">
        <f>IFERROR(VLOOKUP(Tableau5[[#This Row],[Numéro]],TableauCadre[],3,0),"")</f>
        <v/>
      </c>
      <c r="U1053" s="1" t="str">
        <f>IFERROR(VLOOKUP(Tableau5[[#This Row],[Numéro]],TableauCadre[],4,0),"")</f>
        <v/>
      </c>
      <c r="V1053" s="1" t="str">
        <f>IFERROR(VLOOKUP(Tableau5[[#This Row],[Numéro]],TableauCadre[],5,0),"")</f>
        <v/>
      </c>
      <c r="W1053" s="1" t="str">
        <f>IFERROR(VLOOKUP(Tableau5[[#This Row],[Numéro]],TableauCadre[],6,0),"")</f>
        <v/>
      </c>
      <c r="X1053" s="28" t="str">
        <f>IFERROR(VLOOKUP(Tableau5[[#This Row],[Numéro]],TableauCadre[],7,0),"")</f>
        <v/>
      </c>
    </row>
    <row r="1054" spans="1:24" x14ac:dyDescent="0.25">
      <c r="A1054" s="1" t="str">
        <f>IF(double!T942=0,"",double!T942)</f>
        <v>022351 R</v>
      </c>
      <c r="B1054" s="1" t="str">
        <f>IF(Tableau5[[#This Row],[Numéro]]="","",double!U942)</f>
        <v>PRETTO CHARLES</v>
      </c>
      <c r="C1054" s="23" t="str">
        <f>double!V942</f>
        <v>11067 – BILLARD CLUB FLORANGE</v>
      </c>
      <c r="D1054" s="27" t="str">
        <f>IFERROR(VLOOKUP(Tableau5[[#This Row],[Numéro]],TableauLibre[],3,0),"")</f>
        <v>R3</v>
      </c>
      <c r="E1054" s="1">
        <f>IFERROR(VLOOKUP(Tableau5[[#This Row],[Numéro]],TableauLibre[],4,0),"")</f>
        <v>1</v>
      </c>
      <c r="F1054" s="1">
        <f>IFERROR(VLOOKUP(Tableau5[[#This Row],[Numéro]],TableauLibre[],5,0),"")</f>
        <v>1.61</v>
      </c>
      <c r="G1054" s="1">
        <f>IFERROR(VLOOKUP(Tableau5[[#This Row],[Numéro]],TableauLibre[],6,0),"")</f>
        <v>1.29</v>
      </c>
      <c r="H1054" s="28">
        <f>IFERROR(VLOOKUP(Tableau5[[#This Row],[Numéro]],TableauLibre[],7,0),"")</f>
        <v>2016</v>
      </c>
      <c r="I1054" s="27" t="str">
        <f>IFERROR(VLOOKUP(Tableau5[[#This Row],[Numéro]],TableauBande[],3,0),"")</f>
        <v/>
      </c>
      <c r="J1054" s="1" t="str">
        <f>IFERROR(VLOOKUP(Tableau5[[#This Row],[Numéro]],TableauBande[],4,0),"")</f>
        <v/>
      </c>
      <c r="K1054" s="1" t="str">
        <f>IFERROR(VLOOKUP(Tableau5[[#This Row],[Numéro]],TableauBande[],5,0),"")</f>
        <v/>
      </c>
      <c r="L1054" s="1" t="str">
        <f>IFERROR(VLOOKUP(Tableau5[[#This Row],[Numéro]],TableauBande[],6,0),"")</f>
        <v/>
      </c>
      <c r="M1054" s="28" t="str">
        <f>IFERROR(VLOOKUP(Tableau5[[#This Row],[Numéro]],TableauBande[],7,0),"")</f>
        <v/>
      </c>
      <c r="N1054" s="1" t="str">
        <f>IFERROR(VLOOKUP(Tableau5[[#This Row],[Numéro]],Tableau3Bandes[],3,0),"")</f>
        <v>R1</v>
      </c>
      <c r="O1054" s="1">
        <f>IFERROR(VLOOKUP(Tableau5[[#This Row],[Numéro]],Tableau3Bandes[],4,0),"")</f>
        <v>1</v>
      </c>
      <c r="P1054" s="1">
        <f>IFERROR(VLOOKUP(Tableau5[[#This Row],[Numéro]],Tableau3Bandes[],5,0),"")</f>
        <v>0.29199999999999998</v>
      </c>
      <c r="Q1054" s="1">
        <f>IFERROR(VLOOKUP(Tableau5[[#This Row],[Numéro]],Tableau3Bandes[],6,0),"")</f>
        <v>0.251</v>
      </c>
      <c r="R1054" s="1">
        <f>IFERROR(VLOOKUP(Tableau5[[#This Row],[Numéro]],Tableau3Bandes[],7,0),"")</f>
        <v>2014</v>
      </c>
      <c r="S1054" s="28" t="str">
        <f>IFERROR(VLOOKUP(Tableau5[[#This Row],[Numéro]],TableauClass2025[],3,0),"")</f>
        <v/>
      </c>
      <c r="T1054" s="27" t="str">
        <f>IFERROR(VLOOKUP(Tableau5[[#This Row],[Numéro]],TableauCadre[],3,0),"")</f>
        <v/>
      </c>
      <c r="U1054" s="1" t="str">
        <f>IFERROR(VLOOKUP(Tableau5[[#This Row],[Numéro]],TableauCadre[],4,0),"")</f>
        <v/>
      </c>
      <c r="V1054" s="1" t="str">
        <f>IFERROR(VLOOKUP(Tableau5[[#This Row],[Numéro]],TableauCadre[],5,0),"")</f>
        <v/>
      </c>
      <c r="W1054" s="1" t="str">
        <f>IFERROR(VLOOKUP(Tableau5[[#This Row],[Numéro]],TableauCadre[],6,0),"")</f>
        <v/>
      </c>
      <c r="X1054" s="28" t="str">
        <f>IFERROR(VLOOKUP(Tableau5[[#This Row],[Numéro]],TableauCadre[],7,0),"")</f>
        <v/>
      </c>
    </row>
    <row r="1055" spans="1:24" x14ac:dyDescent="0.25">
      <c r="A1055" s="1" t="str">
        <f>IF(double!T955=0,"",double!T955)</f>
        <v>159444 J</v>
      </c>
      <c r="B1055" s="1" t="str">
        <f>IF(Tableau5[[#This Row],[Numéro]]="","",double!U955)</f>
        <v>RAULY RICHARD</v>
      </c>
      <c r="C1055" s="23" t="str">
        <f>double!V955</f>
        <v>11062 – CERCLE DE BILLARD FRANCAIS ST AVOLD</v>
      </c>
      <c r="D1055" s="27" t="str">
        <f>IFERROR(VLOOKUP(Tableau5[[#This Row],[Numéro]],TableauLibre[],3,0),"")</f>
        <v>R4</v>
      </c>
      <c r="E1055" s="1">
        <f>IFERROR(VLOOKUP(Tableau5[[#This Row],[Numéro]],TableauLibre[],4,0),"")</f>
        <v>1</v>
      </c>
      <c r="F1055" s="1">
        <f>IFERROR(VLOOKUP(Tableau5[[#This Row],[Numéro]],TableauLibre[],5,0),"")</f>
        <v>0.96</v>
      </c>
      <c r="G1055" s="1">
        <f>IFERROR(VLOOKUP(Tableau5[[#This Row],[Numéro]],TableauLibre[],6,0),"")</f>
        <v>0.77</v>
      </c>
      <c r="H1055" s="28">
        <f>IFERROR(VLOOKUP(Tableau5[[#This Row],[Numéro]],TableauLibre[],7,0),"")</f>
        <v>2024</v>
      </c>
      <c r="I1055" s="27" t="str">
        <f>IFERROR(VLOOKUP(Tableau5[[#This Row],[Numéro]],TableauBande[],3,0),"")</f>
        <v/>
      </c>
      <c r="J1055" s="1" t="str">
        <f>IFERROR(VLOOKUP(Tableau5[[#This Row],[Numéro]],TableauBande[],4,0),"")</f>
        <v/>
      </c>
      <c r="K1055" s="1" t="str">
        <f>IFERROR(VLOOKUP(Tableau5[[#This Row],[Numéro]],TableauBande[],5,0),"")</f>
        <v/>
      </c>
      <c r="L1055" s="1" t="str">
        <f>IFERROR(VLOOKUP(Tableau5[[#This Row],[Numéro]],TableauBande[],6,0),"")</f>
        <v/>
      </c>
      <c r="M1055" s="28" t="str">
        <f>IFERROR(VLOOKUP(Tableau5[[#This Row],[Numéro]],TableauBande[],7,0),"")</f>
        <v/>
      </c>
      <c r="N1055" s="1" t="str">
        <f>IFERROR(VLOOKUP(Tableau5[[#This Row],[Numéro]],Tableau3Bandes[],3,0),"")</f>
        <v/>
      </c>
      <c r="O1055" s="1" t="str">
        <f>IFERROR(VLOOKUP(Tableau5[[#This Row],[Numéro]],Tableau3Bandes[],4,0),"")</f>
        <v/>
      </c>
      <c r="P1055" s="1" t="str">
        <f>IFERROR(VLOOKUP(Tableau5[[#This Row],[Numéro]],Tableau3Bandes[],5,0),"")</f>
        <v/>
      </c>
      <c r="Q1055" s="1" t="str">
        <f>IFERROR(VLOOKUP(Tableau5[[#This Row],[Numéro]],Tableau3Bandes[],6,0),"")</f>
        <v/>
      </c>
      <c r="R1055" s="1" t="str">
        <f>IFERROR(VLOOKUP(Tableau5[[#This Row],[Numéro]],Tableau3Bandes[],7,0),"")</f>
        <v/>
      </c>
      <c r="S1055" s="28" t="str">
        <f>IFERROR(VLOOKUP(Tableau5[[#This Row],[Numéro]],TableauClass2025[],3,0),"")</f>
        <v/>
      </c>
      <c r="T1055" s="27" t="str">
        <f>IFERROR(VLOOKUP(Tableau5[[#This Row],[Numéro]],TableauCadre[],3,0),"")</f>
        <v/>
      </c>
      <c r="U1055" s="1" t="str">
        <f>IFERROR(VLOOKUP(Tableau5[[#This Row],[Numéro]],TableauCadre[],4,0),"")</f>
        <v/>
      </c>
      <c r="V1055" s="1" t="str">
        <f>IFERROR(VLOOKUP(Tableau5[[#This Row],[Numéro]],TableauCadre[],5,0),"")</f>
        <v/>
      </c>
      <c r="W1055" s="1" t="str">
        <f>IFERROR(VLOOKUP(Tableau5[[#This Row],[Numéro]],TableauCadre[],6,0),"")</f>
        <v/>
      </c>
      <c r="X1055" s="28" t="str">
        <f>IFERROR(VLOOKUP(Tableau5[[#This Row],[Numéro]],TableauCadre[],7,0),"")</f>
        <v/>
      </c>
    </row>
    <row r="1056" spans="1:24" hidden="1" x14ac:dyDescent="0.25">
      <c r="A1056" s="1" t="str">
        <f>IF(double!T1053=0,"",double!T1053)</f>
        <v>173994 Z</v>
      </c>
      <c r="B1056" s="1" t="str">
        <f>IF(Tableau5[[#This Row],[Numéro]]="","",double!U1053)</f>
        <v>SCHWARZ ROBERT</v>
      </c>
      <c r="C1056" s="23" t="str">
        <f>double!V1053</f>
        <v>11073 – BILLARD CLUB GERARDMER</v>
      </c>
      <c r="D1056" s="27" t="str">
        <f>IFERROR(VLOOKUP(Tableau5[[#This Row],[Numéro]],TableauLibre[],3,0),"")</f>
        <v>R4</v>
      </c>
      <c r="E1056" s="1">
        <f>IFERROR(VLOOKUP(Tableau5[[#This Row],[Numéro]],TableauLibre[],4,0),"")</f>
        <v>1</v>
      </c>
      <c r="F1056" s="1">
        <f>IFERROR(VLOOKUP(Tableau5[[#This Row],[Numéro]],TableauLibre[],5,0),"")</f>
        <v>0.56000000000000005</v>
      </c>
      <c r="G1056" s="1">
        <f>IFERROR(VLOOKUP(Tableau5[[#This Row],[Numéro]],TableauLibre[],6,0),"")</f>
        <v>0.45</v>
      </c>
      <c r="H1056" s="28">
        <f>IFERROR(VLOOKUP(Tableau5[[#This Row],[Numéro]],TableauLibre[],7,0),"")</f>
        <v>2024</v>
      </c>
      <c r="I1056" s="27" t="str">
        <f>IFERROR(VLOOKUP(Tableau5[[#This Row],[Numéro]],TableauBande[],3,0),"")</f>
        <v/>
      </c>
      <c r="J1056" s="1" t="str">
        <f>IFERROR(VLOOKUP(Tableau5[[#This Row],[Numéro]],TableauBande[],4,0),"")</f>
        <v/>
      </c>
      <c r="K1056" s="1" t="str">
        <f>IFERROR(VLOOKUP(Tableau5[[#This Row],[Numéro]],TableauBande[],5,0),"")</f>
        <v/>
      </c>
      <c r="L1056" s="1" t="str">
        <f>IFERROR(VLOOKUP(Tableau5[[#This Row],[Numéro]],TableauBande[],6,0),"")</f>
        <v/>
      </c>
      <c r="M1056" s="28" t="str">
        <f>IFERROR(VLOOKUP(Tableau5[[#This Row],[Numéro]],TableauBande[],7,0),"")</f>
        <v/>
      </c>
      <c r="N1056" s="1" t="str">
        <f>IFERROR(VLOOKUP(Tableau5[[#This Row],[Numéro]],Tableau3Bandes[],3,0),"")</f>
        <v/>
      </c>
      <c r="O1056" s="1" t="str">
        <f>IFERROR(VLOOKUP(Tableau5[[#This Row],[Numéro]],Tableau3Bandes[],4,0),"")</f>
        <v/>
      </c>
      <c r="P1056" s="1" t="str">
        <f>IFERROR(VLOOKUP(Tableau5[[#This Row],[Numéro]],Tableau3Bandes[],5,0),"")</f>
        <v/>
      </c>
      <c r="Q1056" s="1" t="str">
        <f>IFERROR(VLOOKUP(Tableau5[[#This Row],[Numéro]],Tableau3Bandes[],6,0),"")</f>
        <v/>
      </c>
      <c r="R1056" s="1" t="str">
        <f>IFERROR(VLOOKUP(Tableau5[[#This Row],[Numéro]],Tableau3Bandes[],7,0),"")</f>
        <v/>
      </c>
      <c r="S1056" s="28" t="str">
        <f>IFERROR(VLOOKUP(Tableau5[[#This Row],[Numéro]],TableauClass2025[],3,0),"")</f>
        <v/>
      </c>
      <c r="T1056" s="27" t="str">
        <f>IFERROR(VLOOKUP(Tableau5[[#This Row],[Numéro]],TableauCadre[],3,0),"")</f>
        <v/>
      </c>
      <c r="U1056" s="1" t="str">
        <f>IFERROR(VLOOKUP(Tableau5[[#This Row],[Numéro]],TableauCadre[],4,0),"")</f>
        <v/>
      </c>
      <c r="V1056" s="1" t="str">
        <f>IFERROR(VLOOKUP(Tableau5[[#This Row],[Numéro]],TableauCadre[],5,0),"")</f>
        <v/>
      </c>
      <c r="W1056" s="1" t="str">
        <f>IFERROR(VLOOKUP(Tableau5[[#This Row],[Numéro]],TableauCadre[],6,0),"")</f>
        <v/>
      </c>
      <c r="X1056" s="28" t="str">
        <f>IFERROR(VLOOKUP(Tableau5[[#This Row],[Numéro]],TableauCadre[],7,0),"")</f>
        <v/>
      </c>
    </row>
    <row r="1057" spans="1:24" x14ac:dyDescent="0.25">
      <c r="A1057" s="1" t="str">
        <f>IF(double!T956=0,"",double!T956)</f>
        <v>112364 S</v>
      </c>
      <c r="B1057" s="1" t="str">
        <f>IF(Tableau5[[#This Row],[Numéro]]="","",double!U956)</f>
        <v>RAVAGLI FRANCOIS</v>
      </c>
      <c r="C1057" s="23" t="str">
        <f>double!V956</f>
        <v>11067 – BILLARD CLUB FLORANGE</v>
      </c>
      <c r="D1057" s="27" t="str">
        <f>IFERROR(VLOOKUP(Tableau5[[#This Row],[Numéro]],TableauLibre[],3,0),"")</f>
        <v>R1</v>
      </c>
      <c r="E1057" s="1">
        <f>IFERROR(VLOOKUP(Tableau5[[#This Row],[Numéro]],TableauLibre[],4,0),"")</f>
        <v>1</v>
      </c>
      <c r="F1057" s="1">
        <f>IFERROR(VLOOKUP(Tableau5[[#This Row],[Numéro]],TableauLibre[],5,0),"")</f>
        <v>4.42</v>
      </c>
      <c r="G1057" s="1">
        <f>IFERROR(VLOOKUP(Tableau5[[#This Row],[Numéro]],TableauLibre[],6,0),"")</f>
        <v>3.54</v>
      </c>
      <c r="H1057" s="28">
        <f>IFERROR(VLOOKUP(Tableau5[[#This Row],[Numéro]],TableauLibre[],7,0),"")</f>
        <v>2024</v>
      </c>
      <c r="I1057" s="27" t="str">
        <f>IFERROR(VLOOKUP(Tableau5[[#This Row],[Numéro]],TableauBande[],3,0),"")</f>
        <v xml:space="preserve">R1 </v>
      </c>
      <c r="J1057" s="1">
        <f>IFERROR(VLOOKUP(Tableau5[[#This Row],[Numéro]],TableauBande[],4,0),"")</f>
        <v>1</v>
      </c>
      <c r="K1057" s="1">
        <f>IFERROR(VLOOKUP(Tableau5[[#This Row],[Numéro]],TableauBande[],5,0),"")</f>
        <v>1.38</v>
      </c>
      <c r="L1057" s="1">
        <f>IFERROR(VLOOKUP(Tableau5[[#This Row],[Numéro]],TableauBande[],6,0),"")</f>
        <v>1.23</v>
      </c>
      <c r="M1057" s="28">
        <f>IFERROR(VLOOKUP(Tableau5[[#This Row],[Numéro]],TableauBande[],7,0),"")</f>
        <v>2024</v>
      </c>
      <c r="N1057" s="1" t="str">
        <f>IFERROR(VLOOKUP(Tableau5[[#This Row],[Numéro]],Tableau3Bandes[],3,0),"")</f>
        <v>N3</v>
      </c>
      <c r="O1057" s="1">
        <f>IFERROR(VLOOKUP(Tableau5[[#This Row],[Numéro]],Tableau3Bandes[],4,0),"")</f>
        <v>1</v>
      </c>
      <c r="P1057" s="1">
        <f>IFERROR(VLOOKUP(Tableau5[[#This Row],[Numéro]],Tableau3Bandes[],5,0),"")</f>
        <v>0.47599999999999998</v>
      </c>
      <c r="Q1057" s="1">
        <f>IFERROR(VLOOKUP(Tableau5[[#This Row],[Numéro]],Tableau3Bandes[],6,0),"")</f>
        <v>0.40899999999999997</v>
      </c>
      <c r="R1057" s="1">
        <f>IFERROR(VLOOKUP(Tableau5[[#This Row],[Numéro]],Tableau3Bandes[],7,0),"")</f>
        <v>2022</v>
      </c>
      <c r="S1057" s="28" t="str">
        <f>IFERROR(VLOOKUP(Tableau5[[#This Row],[Numéro]],TableauClass2025[],3,0),"")</f>
        <v/>
      </c>
      <c r="T1057" s="27" t="str">
        <f>IFERROR(VLOOKUP(Tableau5[[#This Row],[Numéro]],TableauCadre[],3,0),"")</f>
        <v xml:space="preserve">R1 </v>
      </c>
      <c r="U1057" s="1">
        <f>IFERROR(VLOOKUP(Tableau5[[#This Row],[Numéro]],TableauCadre[],4,0),"")</f>
        <v>1</v>
      </c>
      <c r="V1057" s="1">
        <f>IFERROR(VLOOKUP(Tableau5[[#This Row],[Numéro]],TableauCadre[],5,0),"")</f>
        <v>3.13</v>
      </c>
      <c r="W1057" s="1">
        <f>IFERROR(VLOOKUP(Tableau5[[#This Row],[Numéro]],TableauCadre[],6,0),"")</f>
        <v>2.5</v>
      </c>
      <c r="X1057" s="28">
        <f>IFERROR(VLOOKUP(Tableau5[[#This Row],[Numéro]],TableauCadre[],7,0),"")</f>
        <v>2024</v>
      </c>
    </row>
    <row r="1058" spans="1:24" hidden="1" x14ac:dyDescent="0.25">
      <c r="A1058" s="1" t="str">
        <f>IF(double!T1055=0,"",double!T1055)</f>
        <v>136232 S</v>
      </c>
      <c r="B1058" s="1" t="str">
        <f>IF(Tableau5[[#This Row],[Numéro]]="","",double!U1055)</f>
        <v>SEGAULT CLAUDE</v>
      </c>
      <c r="C1058" s="23" t="str">
        <f>double!V1055</f>
        <v>11055 – BILLARD CLUB TOULOIS</v>
      </c>
      <c r="D1058" s="27" t="str">
        <f>IFERROR(VLOOKUP(Tableau5[[#This Row],[Numéro]],TableauLibre[],3,0),"")</f>
        <v>R3</v>
      </c>
      <c r="E1058" s="1">
        <f>IFERROR(VLOOKUP(Tableau5[[#This Row],[Numéro]],TableauLibre[],4,0),"")</f>
        <v>1</v>
      </c>
      <c r="F1058" s="1">
        <f>IFERROR(VLOOKUP(Tableau5[[#This Row],[Numéro]],TableauLibre[],5,0),"")</f>
        <v>1.67</v>
      </c>
      <c r="G1058" s="1">
        <f>IFERROR(VLOOKUP(Tableau5[[#This Row],[Numéro]],TableauLibre[],6,0),"")</f>
        <v>1.34</v>
      </c>
      <c r="H1058" s="28">
        <f>IFERROR(VLOOKUP(Tableau5[[#This Row],[Numéro]],TableauLibre[],7,0),"")</f>
        <v>2017</v>
      </c>
      <c r="I1058" s="27" t="str">
        <f>IFERROR(VLOOKUP(Tableau5[[#This Row],[Numéro]],TableauBande[],3,0),"")</f>
        <v/>
      </c>
      <c r="J1058" s="1" t="str">
        <f>IFERROR(VLOOKUP(Tableau5[[#This Row],[Numéro]],TableauBande[],4,0),"")</f>
        <v/>
      </c>
      <c r="K1058" s="1" t="str">
        <f>IFERROR(VLOOKUP(Tableau5[[#This Row],[Numéro]],TableauBande[],5,0),"")</f>
        <v/>
      </c>
      <c r="L1058" s="1" t="str">
        <f>IFERROR(VLOOKUP(Tableau5[[#This Row],[Numéro]],TableauBande[],6,0),"")</f>
        <v/>
      </c>
      <c r="M1058" s="28" t="str">
        <f>IFERROR(VLOOKUP(Tableau5[[#This Row],[Numéro]],TableauBande[],7,0),"")</f>
        <v/>
      </c>
      <c r="N1058" s="1" t="str">
        <f>IFERROR(VLOOKUP(Tableau5[[#This Row],[Numéro]],Tableau3Bandes[],3,0),"")</f>
        <v/>
      </c>
      <c r="O1058" s="1" t="str">
        <f>IFERROR(VLOOKUP(Tableau5[[#This Row],[Numéro]],Tableau3Bandes[],4,0),"")</f>
        <v/>
      </c>
      <c r="P1058" s="1" t="str">
        <f>IFERROR(VLOOKUP(Tableau5[[#This Row],[Numéro]],Tableau3Bandes[],5,0),"")</f>
        <v/>
      </c>
      <c r="Q1058" s="1" t="str">
        <f>IFERROR(VLOOKUP(Tableau5[[#This Row],[Numéro]],Tableau3Bandes[],6,0),"")</f>
        <v/>
      </c>
      <c r="R1058" s="1" t="str">
        <f>IFERROR(VLOOKUP(Tableau5[[#This Row],[Numéro]],Tableau3Bandes[],7,0),"")</f>
        <v/>
      </c>
      <c r="S1058" s="28" t="str">
        <f>IFERROR(VLOOKUP(Tableau5[[#This Row],[Numéro]],TableauClass2025[],3,0),"")</f>
        <v/>
      </c>
      <c r="T1058" s="27" t="str">
        <f>IFERROR(VLOOKUP(Tableau5[[#This Row],[Numéro]],TableauCadre[],3,0),"")</f>
        <v/>
      </c>
      <c r="U1058" s="1" t="str">
        <f>IFERROR(VLOOKUP(Tableau5[[#This Row],[Numéro]],TableauCadre[],4,0),"")</f>
        <v/>
      </c>
      <c r="V1058" s="1" t="str">
        <f>IFERROR(VLOOKUP(Tableau5[[#This Row],[Numéro]],TableauCadre[],5,0),"")</f>
        <v/>
      </c>
      <c r="W1058" s="1" t="str">
        <f>IFERROR(VLOOKUP(Tableau5[[#This Row],[Numéro]],TableauCadre[],6,0),"")</f>
        <v/>
      </c>
      <c r="X1058" s="28" t="str">
        <f>IFERROR(VLOOKUP(Tableau5[[#This Row],[Numéro]],TableauCadre[],7,0),"")</f>
        <v/>
      </c>
    </row>
    <row r="1059" spans="1:24" hidden="1" x14ac:dyDescent="0.25">
      <c r="A1059" s="1" t="str">
        <f>IF(double!T1056=0,"",double!T1056)</f>
        <v>123520 U</v>
      </c>
      <c r="B1059" s="1" t="str">
        <f>IF(Tableau5[[#This Row],[Numéro]]="","",double!U1056)</f>
        <v>SEHER RAYNAL</v>
      </c>
      <c r="C1059" s="23" t="str">
        <f>double!V1056</f>
        <v>01010 – B.C. LINGOLSHEIM</v>
      </c>
      <c r="D1059" s="27" t="str">
        <f>IFERROR(VLOOKUP(Tableau5[[#This Row],[Numéro]],TableauLibre[],3,0),"")</f>
        <v xml:space="preserve">N2 </v>
      </c>
      <c r="E1059" s="1">
        <f>IFERROR(VLOOKUP(Tableau5[[#This Row],[Numéro]],TableauLibre[],4,0),"")</f>
        <v>1</v>
      </c>
      <c r="F1059" s="1" t="str">
        <f>IFERROR(VLOOKUP(Tableau5[[#This Row],[Numéro]],TableauLibre[],5,0),"")</f>
        <v>—</v>
      </c>
      <c r="G1059" s="1">
        <f>IFERROR(VLOOKUP(Tableau5[[#This Row],[Numéro]],TableauLibre[],6,0),"")</f>
        <v>8.09</v>
      </c>
      <c r="H1059" s="28">
        <f>IFERROR(VLOOKUP(Tableau5[[#This Row],[Numéro]],TableauLibre[],7,0),"")</f>
        <v>2025</v>
      </c>
      <c r="I1059" s="27" t="str">
        <f>IFERROR(VLOOKUP(Tableau5[[#This Row],[Numéro]],TableauBande[],3,0),"")</f>
        <v xml:space="preserve">N3 </v>
      </c>
      <c r="J1059" s="1">
        <f>IFERROR(VLOOKUP(Tableau5[[#This Row],[Numéro]],TableauBande[],4,0),"")</f>
        <v>1</v>
      </c>
      <c r="K1059" s="1">
        <f>IFERROR(VLOOKUP(Tableau5[[#This Row],[Numéro]],TableauBande[],5,0),"")</f>
        <v>1.85</v>
      </c>
      <c r="L1059" s="1">
        <f>IFERROR(VLOOKUP(Tableau5[[#This Row],[Numéro]],TableauBande[],6,0),"")</f>
        <v>1.65</v>
      </c>
      <c r="M1059" s="28">
        <f>IFERROR(VLOOKUP(Tableau5[[#This Row],[Numéro]],TableauBande[],7,0),"")</f>
        <v>2025</v>
      </c>
      <c r="N1059" s="1" t="str">
        <f>IFERROR(VLOOKUP(Tableau5[[#This Row],[Numéro]],Tableau3Bandes[],3,0),"")</f>
        <v>R1</v>
      </c>
      <c r="O1059" s="1">
        <f>IFERROR(VLOOKUP(Tableau5[[#This Row],[Numéro]],Tableau3Bandes[],4,0),"")</f>
        <v>1</v>
      </c>
      <c r="P1059" s="1">
        <f>IFERROR(VLOOKUP(Tableau5[[#This Row],[Numéro]],Tableau3Bandes[],5,0),"")</f>
        <v>0.34799999999999998</v>
      </c>
      <c r="Q1059" s="1">
        <f>IFERROR(VLOOKUP(Tableau5[[#This Row],[Numéro]],Tableau3Bandes[],6,0),"")</f>
        <v>0.29899999999999999</v>
      </c>
      <c r="R1059" s="1">
        <f>IFERROR(VLOOKUP(Tableau5[[#This Row],[Numéro]],Tableau3Bandes[],7,0),"")</f>
        <v>2013</v>
      </c>
      <c r="S1059" s="28" t="str">
        <f>IFERROR(VLOOKUP(Tableau5[[#This Row],[Numéro]],TableauClass2025[],3,0),"")</f>
        <v/>
      </c>
      <c r="T1059" s="27" t="str">
        <f>IFERROR(VLOOKUP(Tableau5[[#This Row],[Numéro]],TableauCadre[],3,0),"")</f>
        <v>N3</v>
      </c>
      <c r="U1059" s="1">
        <f>IFERROR(VLOOKUP(Tableau5[[#This Row],[Numéro]],TableauCadre[],4,0),"")</f>
        <v>1</v>
      </c>
      <c r="V1059" s="1">
        <f>IFERROR(VLOOKUP(Tableau5[[#This Row],[Numéro]],TableauCadre[],5,0),"")</f>
        <v>4.95</v>
      </c>
      <c r="W1059" s="1">
        <f>IFERROR(VLOOKUP(Tableau5[[#This Row],[Numéro]],TableauCadre[],6,0),"")</f>
        <v>3.96</v>
      </c>
      <c r="X1059" s="28">
        <f>IFERROR(VLOOKUP(Tableau5[[#This Row],[Numéro]],TableauCadre[],7,0),"")</f>
        <v>2025</v>
      </c>
    </row>
    <row r="1060" spans="1:24" hidden="1" x14ac:dyDescent="0.25">
      <c r="A1060" s="1" t="str">
        <f>IF(double!T1057=0,"",double!T1057)</f>
        <v>011810 G</v>
      </c>
      <c r="B1060" s="1" t="str">
        <f>IF(Tableau5[[#This Row],[Numéro]]="","",double!U1057)</f>
        <v>SEK JEAN JACQUES</v>
      </c>
      <c r="C1060" s="23" t="str">
        <f>double!V1057</f>
        <v>05043 – ACAD. TAPIS VERT DE REIMS</v>
      </c>
      <c r="D1060" s="27" t="str">
        <f>IFERROR(VLOOKUP(Tableau5[[#This Row],[Numéro]],TableauLibre[],3,0),"")</f>
        <v>N3</v>
      </c>
      <c r="E1060" s="1">
        <f>IFERROR(VLOOKUP(Tableau5[[#This Row],[Numéro]],TableauLibre[],4,0),"")</f>
        <v>1</v>
      </c>
      <c r="F1060" s="1">
        <f>IFERROR(VLOOKUP(Tableau5[[#This Row],[Numéro]],TableauLibre[],5,0),"")</f>
        <v>6.58</v>
      </c>
      <c r="G1060" s="1">
        <f>IFERROR(VLOOKUP(Tableau5[[#This Row],[Numéro]],TableauLibre[],6,0),"")</f>
        <v>5.26</v>
      </c>
      <c r="H1060" s="28">
        <f>IFERROR(VLOOKUP(Tableau5[[#This Row],[Numéro]],TableauLibre[],7,0),"")</f>
        <v>2015</v>
      </c>
      <c r="I1060" s="27" t="str">
        <f>IFERROR(VLOOKUP(Tableau5[[#This Row],[Numéro]],TableauBande[],3,0),"")</f>
        <v>N3</v>
      </c>
      <c r="J1060" s="1">
        <f>IFERROR(VLOOKUP(Tableau5[[#This Row],[Numéro]],TableauBande[],4,0),"")</f>
        <v>1</v>
      </c>
      <c r="K1060" s="1">
        <f>IFERROR(VLOOKUP(Tableau5[[#This Row],[Numéro]],TableauBande[],5,0),"")</f>
        <v>1.99</v>
      </c>
      <c r="L1060" s="1">
        <f>IFERROR(VLOOKUP(Tableau5[[#This Row],[Numéro]],TableauBande[],6,0),"")</f>
        <v>1.77</v>
      </c>
      <c r="M1060" s="28">
        <f>IFERROR(VLOOKUP(Tableau5[[#This Row],[Numéro]],TableauBande[],7,0),"")</f>
        <v>2015</v>
      </c>
      <c r="N1060" s="1" t="str">
        <f>IFERROR(VLOOKUP(Tableau5[[#This Row],[Numéro]],Tableau3Bandes[],3,0),"")</f>
        <v/>
      </c>
      <c r="O1060" s="1" t="str">
        <f>IFERROR(VLOOKUP(Tableau5[[#This Row],[Numéro]],Tableau3Bandes[],4,0),"")</f>
        <v/>
      </c>
      <c r="P1060" s="1" t="str">
        <f>IFERROR(VLOOKUP(Tableau5[[#This Row],[Numéro]],Tableau3Bandes[],5,0),"")</f>
        <v/>
      </c>
      <c r="Q1060" s="1" t="str">
        <f>IFERROR(VLOOKUP(Tableau5[[#This Row],[Numéro]],Tableau3Bandes[],6,0),"")</f>
        <v/>
      </c>
      <c r="R1060" s="1" t="str">
        <f>IFERROR(VLOOKUP(Tableau5[[#This Row],[Numéro]],Tableau3Bandes[],7,0),"")</f>
        <v/>
      </c>
      <c r="S1060" s="28" t="str">
        <f>IFERROR(VLOOKUP(Tableau5[[#This Row],[Numéro]],TableauClass2025[],3,0),"")</f>
        <v/>
      </c>
      <c r="T1060" s="27" t="str">
        <f>IFERROR(VLOOKUP(Tableau5[[#This Row],[Numéro]],TableauCadre[],3,0),"")</f>
        <v>N3</v>
      </c>
      <c r="U1060" s="1">
        <f>IFERROR(VLOOKUP(Tableau5[[#This Row],[Numéro]],TableauCadre[],4,0),"")</f>
        <v>1</v>
      </c>
      <c r="V1060" s="1">
        <f>IFERROR(VLOOKUP(Tableau5[[#This Row],[Numéro]],TableauCadre[],5,0),"")</f>
        <v>5.0999999999999996</v>
      </c>
      <c r="W1060" s="1">
        <f>IFERROR(VLOOKUP(Tableau5[[#This Row],[Numéro]],TableauCadre[],6,0),"")</f>
        <v>4.08</v>
      </c>
      <c r="X1060" s="28">
        <f>IFERROR(VLOOKUP(Tableau5[[#This Row],[Numéro]],TableauCadre[],7,0),"")</f>
        <v>2015</v>
      </c>
    </row>
    <row r="1061" spans="1:24" hidden="1" x14ac:dyDescent="0.25">
      <c r="A1061" s="1" t="str">
        <f>IF(double!T1058=0,"",double!T1058)</f>
        <v>189102 W</v>
      </c>
      <c r="B1061" s="1" t="str">
        <f>IF(Tableau5[[#This Row],[Numéro]]="","",double!U1058)</f>
        <v>SELLIER FREDERIC</v>
      </c>
      <c r="C1061" s="23" t="str">
        <f>double!V1058</f>
        <v>05023 – BILLARD CLUB NOGENTAIS</v>
      </c>
      <c r="D1061" s="27" t="str">
        <f>IFERROR(VLOOKUP(Tableau5[[#This Row],[Numéro]],TableauLibre[],3,0),"")</f>
        <v xml:space="preserve">R4 </v>
      </c>
      <c r="E1061" s="1">
        <f>IFERROR(VLOOKUP(Tableau5[[#This Row],[Numéro]],TableauLibre[],4,0),"")</f>
        <v>1</v>
      </c>
      <c r="F1061" s="1">
        <f>IFERROR(VLOOKUP(Tableau5[[#This Row],[Numéro]],TableauLibre[],5,0),"")</f>
        <v>0.64</v>
      </c>
      <c r="G1061" s="1">
        <f>IFERROR(VLOOKUP(Tableau5[[#This Row],[Numéro]],TableauLibre[],6,0),"")</f>
        <v>0.51</v>
      </c>
      <c r="H1061" s="28">
        <f>IFERROR(VLOOKUP(Tableau5[[#This Row],[Numéro]],TableauLibre[],7,0),"")</f>
        <v>2025</v>
      </c>
      <c r="I1061" s="27" t="str">
        <f>IFERROR(VLOOKUP(Tableau5[[#This Row],[Numéro]],TableauBande[],3,0),"")</f>
        <v/>
      </c>
      <c r="J1061" s="1" t="str">
        <f>IFERROR(VLOOKUP(Tableau5[[#This Row],[Numéro]],TableauBande[],4,0),"")</f>
        <v/>
      </c>
      <c r="K1061" s="1" t="str">
        <f>IFERROR(VLOOKUP(Tableau5[[#This Row],[Numéro]],TableauBande[],5,0),"")</f>
        <v/>
      </c>
      <c r="L1061" s="1" t="str">
        <f>IFERROR(VLOOKUP(Tableau5[[#This Row],[Numéro]],TableauBande[],6,0),"")</f>
        <v/>
      </c>
      <c r="M1061" s="28" t="str">
        <f>IFERROR(VLOOKUP(Tableau5[[#This Row],[Numéro]],TableauBande[],7,0),"")</f>
        <v/>
      </c>
      <c r="N1061" s="1" t="str">
        <f>IFERROR(VLOOKUP(Tableau5[[#This Row],[Numéro]],Tableau3Bandes[],3,0),"")</f>
        <v/>
      </c>
      <c r="O1061" s="1" t="str">
        <f>IFERROR(VLOOKUP(Tableau5[[#This Row],[Numéro]],Tableau3Bandes[],4,0),"")</f>
        <v/>
      </c>
      <c r="P1061" s="1" t="str">
        <f>IFERROR(VLOOKUP(Tableau5[[#This Row],[Numéro]],Tableau3Bandes[],5,0),"")</f>
        <v/>
      </c>
      <c r="Q1061" s="1" t="str">
        <f>IFERROR(VLOOKUP(Tableau5[[#This Row],[Numéro]],Tableau3Bandes[],6,0),"")</f>
        <v/>
      </c>
      <c r="R1061" s="1" t="str">
        <f>IFERROR(VLOOKUP(Tableau5[[#This Row],[Numéro]],Tableau3Bandes[],7,0),"")</f>
        <v/>
      </c>
      <c r="S1061" s="28" t="str">
        <f>IFERROR(VLOOKUP(Tableau5[[#This Row],[Numéro]],TableauClass2025[],3,0),"")</f>
        <v/>
      </c>
      <c r="T1061" s="27" t="str">
        <f>IFERROR(VLOOKUP(Tableau5[[#This Row],[Numéro]],TableauCadre[],3,0),"")</f>
        <v/>
      </c>
      <c r="U1061" s="1" t="str">
        <f>IFERROR(VLOOKUP(Tableau5[[#This Row],[Numéro]],TableauCadre[],4,0),"")</f>
        <v/>
      </c>
      <c r="V1061" s="1" t="str">
        <f>IFERROR(VLOOKUP(Tableau5[[#This Row],[Numéro]],TableauCadre[],5,0),"")</f>
        <v/>
      </c>
      <c r="W1061" s="1" t="str">
        <f>IFERROR(VLOOKUP(Tableau5[[#This Row],[Numéro]],TableauCadre[],6,0),"")</f>
        <v/>
      </c>
      <c r="X1061" s="28" t="str">
        <f>IFERROR(VLOOKUP(Tableau5[[#This Row],[Numéro]],TableauCadre[],7,0),"")</f>
        <v/>
      </c>
    </row>
    <row r="1062" spans="1:24" hidden="1" x14ac:dyDescent="0.25">
      <c r="A1062" s="1" t="str">
        <f>IF(double!T1059=0,"",double!T1059)</f>
        <v>014975 Z</v>
      </c>
      <c r="B1062" s="1" t="str">
        <f>IF(Tableau5[[#This Row],[Numéro]]="","",double!U1059)</f>
        <v>SENOT CHRISTIAN</v>
      </c>
      <c r="C1062" s="23" t="str">
        <f>double!V1059</f>
        <v>11049 – BILLARD CLUB MONTIER EN DER</v>
      </c>
      <c r="D1062" s="27" t="str">
        <f>IFERROR(VLOOKUP(Tableau5[[#This Row],[Numéro]],TableauLibre[],3,0),"")</f>
        <v>R3</v>
      </c>
      <c r="E1062" s="1">
        <f>IFERROR(VLOOKUP(Tableau5[[#This Row],[Numéro]],TableauLibre[],4,0),"")</f>
        <v>1</v>
      </c>
      <c r="F1062" s="1">
        <f>IFERROR(VLOOKUP(Tableau5[[#This Row],[Numéro]],TableauLibre[],5,0),"")</f>
        <v>2.0299999999999998</v>
      </c>
      <c r="G1062" s="1">
        <f>IFERROR(VLOOKUP(Tableau5[[#This Row],[Numéro]],TableauLibre[],6,0),"")</f>
        <v>1.62</v>
      </c>
      <c r="H1062" s="28">
        <f>IFERROR(VLOOKUP(Tableau5[[#This Row],[Numéro]],TableauLibre[],7,0),"")</f>
        <v>2008</v>
      </c>
      <c r="I1062" s="27" t="str">
        <f>IFERROR(VLOOKUP(Tableau5[[#This Row],[Numéro]],TableauBande[],3,0),"")</f>
        <v/>
      </c>
      <c r="J1062" s="1" t="str">
        <f>IFERROR(VLOOKUP(Tableau5[[#This Row],[Numéro]],TableauBande[],4,0),"")</f>
        <v/>
      </c>
      <c r="K1062" s="1" t="str">
        <f>IFERROR(VLOOKUP(Tableau5[[#This Row],[Numéro]],TableauBande[],5,0),"")</f>
        <v/>
      </c>
      <c r="L1062" s="1" t="str">
        <f>IFERROR(VLOOKUP(Tableau5[[#This Row],[Numéro]],TableauBande[],6,0),"")</f>
        <v/>
      </c>
      <c r="M1062" s="28" t="str">
        <f>IFERROR(VLOOKUP(Tableau5[[#This Row],[Numéro]],TableauBande[],7,0),"")</f>
        <v/>
      </c>
      <c r="N1062" s="1" t="str">
        <f>IFERROR(VLOOKUP(Tableau5[[#This Row],[Numéro]],Tableau3Bandes[],3,0),"")</f>
        <v>R1</v>
      </c>
      <c r="O1062" s="1">
        <f>IFERROR(VLOOKUP(Tableau5[[#This Row],[Numéro]],Tableau3Bandes[],4,0),"")</f>
        <v>1</v>
      </c>
      <c r="P1062" s="1">
        <f>IFERROR(VLOOKUP(Tableau5[[#This Row],[Numéro]],Tableau3Bandes[],5,0),"")</f>
        <v>0.29599999999999999</v>
      </c>
      <c r="Q1062" s="1">
        <f>IFERROR(VLOOKUP(Tableau5[[#This Row],[Numéro]],Tableau3Bandes[],6,0),"")</f>
        <v>0.255</v>
      </c>
      <c r="R1062" s="1">
        <f>IFERROR(VLOOKUP(Tableau5[[#This Row],[Numéro]],Tableau3Bandes[],7,0),"")</f>
        <v>2011</v>
      </c>
      <c r="S1062" s="28" t="str">
        <f>IFERROR(VLOOKUP(Tableau5[[#This Row],[Numéro]],TableauClass2025[],3,0),"")</f>
        <v/>
      </c>
      <c r="T1062" s="27" t="str">
        <f>IFERROR(VLOOKUP(Tableau5[[#This Row],[Numéro]],TableauCadre[],3,0),"")</f>
        <v/>
      </c>
      <c r="U1062" s="1" t="str">
        <f>IFERROR(VLOOKUP(Tableau5[[#This Row],[Numéro]],TableauCadre[],4,0),"")</f>
        <v/>
      </c>
      <c r="V1062" s="1" t="str">
        <f>IFERROR(VLOOKUP(Tableau5[[#This Row],[Numéro]],TableauCadre[],5,0),"")</f>
        <v/>
      </c>
      <c r="W1062" s="1" t="str">
        <f>IFERROR(VLOOKUP(Tableau5[[#This Row],[Numéro]],TableauCadre[],6,0),"")</f>
        <v/>
      </c>
      <c r="X1062" s="28" t="str">
        <f>IFERROR(VLOOKUP(Tableau5[[#This Row],[Numéro]],TableauCadre[],7,0),"")</f>
        <v/>
      </c>
    </row>
    <row r="1063" spans="1:24" x14ac:dyDescent="0.25">
      <c r="A1063" s="1" t="str">
        <f>IF(double!T961=0,"",double!T961)</f>
        <v>015010 I</v>
      </c>
      <c r="B1063" s="1" t="str">
        <f>IF(Tableau5[[#This Row],[Numéro]]="","",double!U961)</f>
        <v>REININGER ROBERT</v>
      </c>
      <c r="C1063" s="23" t="str">
        <f>double!V961</f>
        <v>11021 – A.J.B. THIONVILLE</v>
      </c>
      <c r="D1063" s="27" t="str">
        <f>IFERROR(VLOOKUP(Tableau5[[#This Row],[Numéro]],TableauLibre[],3,0),"")</f>
        <v>R3</v>
      </c>
      <c r="E1063" s="1">
        <f>IFERROR(VLOOKUP(Tableau5[[#This Row],[Numéro]],TableauLibre[],4,0),"")</f>
        <v>1</v>
      </c>
      <c r="F1063" s="1">
        <f>IFERROR(VLOOKUP(Tableau5[[#This Row],[Numéro]],TableauLibre[],5,0),"")</f>
        <v>1.24</v>
      </c>
      <c r="G1063" s="1">
        <f>IFERROR(VLOOKUP(Tableau5[[#This Row],[Numéro]],TableauLibre[],6,0),"")</f>
        <v>0.99</v>
      </c>
      <c r="H1063" s="28">
        <f>IFERROR(VLOOKUP(Tableau5[[#This Row],[Numéro]],TableauLibre[],7,0),"")</f>
        <v>2018</v>
      </c>
      <c r="I1063" s="27" t="str">
        <f>IFERROR(VLOOKUP(Tableau5[[#This Row],[Numéro]],TableauBande[],3,0),"")</f>
        <v>R2</v>
      </c>
      <c r="J1063" s="1">
        <f>IFERROR(VLOOKUP(Tableau5[[#This Row],[Numéro]],TableauBande[],4,0),"")</f>
        <v>1</v>
      </c>
      <c r="K1063" s="1">
        <f>IFERROR(VLOOKUP(Tableau5[[#This Row],[Numéro]],TableauBande[],5,0),"")</f>
        <v>0.49</v>
      </c>
      <c r="L1063" s="1">
        <f>IFERROR(VLOOKUP(Tableau5[[#This Row],[Numéro]],TableauBande[],6,0),"")</f>
        <v>0.43</v>
      </c>
      <c r="M1063" s="28">
        <f>IFERROR(VLOOKUP(Tableau5[[#This Row],[Numéro]],TableauBande[],7,0),"")</f>
        <v>2020</v>
      </c>
      <c r="N1063" s="1" t="str">
        <f>IFERROR(VLOOKUP(Tableau5[[#This Row],[Numéro]],Tableau3Bandes[],3,0),"")</f>
        <v>R2</v>
      </c>
      <c r="O1063" s="1">
        <f>IFERROR(VLOOKUP(Tableau5[[#This Row],[Numéro]],Tableau3Bandes[],4,0),"")</f>
        <v>1</v>
      </c>
      <c r="P1063" s="1">
        <f>IFERROR(VLOOKUP(Tableau5[[#This Row],[Numéro]],Tableau3Bandes[],5,0),"")</f>
        <v>0.18099999999999999</v>
      </c>
      <c r="Q1063" s="1">
        <f>IFERROR(VLOOKUP(Tableau5[[#This Row],[Numéro]],Tableau3Bandes[],6,0),"")</f>
        <v>0.156</v>
      </c>
      <c r="R1063" s="1">
        <f>IFERROR(VLOOKUP(Tableau5[[#This Row],[Numéro]],Tableau3Bandes[],7,0),"")</f>
        <v>2019</v>
      </c>
      <c r="S1063" s="28" t="str">
        <f>IFERROR(VLOOKUP(Tableau5[[#This Row],[Numéro]],TableauClass2025[],3,0),"")</f>
        <v/>
      </c>
      <c r="T1063" s="27" t="str">
        <f>IFERROR(VLOOKUP(Tableau5[[#This Row],[Numéro]],TableauCadre[],3,0),"")</f>
        <v>R1</v>
      </c>
      <c r="U1063" s="1">
        <f>IFERROR(VLOOKUP(Tableau5[[#This Row],[Numéro]],TableauCadre[],4,0),"")</f>
        <v>1</v>
      </c>
      <c r="V1063" s="1">
        <f>IFERROR(VLOOKUP(Tableau5[[#This Row],[Numéro]],TableauCadre[],5,0),"")</f>
        <v>2.36</v>
      </c>
      <c r="W1063" s="1">
        <f>IFERROR(VLOOKUP(Tableau5[[#This Row],[Numéro]],TableauCadre[],6,0),"")</f>
        <v>1.89</v>
      </c>
      <c r="X1063" s="28">
        <f>IFERROR(VLOOKUP(Tableau5[[#This Row],[Numéro]],TableauCadre[],7,0),"")</f>
        <v>2013</v>
      </c>
    </row>
    <row r="1064" spans="1:24" hidden="1" x14ac:dyDescent="0.25">
      <c r="A1064" s="1" t="str">
        <f>IF(double!T1061=0,"",double!T1061)</f>
        <v>115453 N</v>
      </c>
      <c r="B1064" s="1" t="str">
        <f>IF(Tableau5[[#This Row],[Numéro]]="","",double!U1061)</f>
        <v>SERON DANIEL</v>
      </c>
      <c r="C1064" s="23" t="str">
        <f>double!V1061</f>
        <v>11022 – ACADEMIE DE BILLARD SAINT-MAX / NANCY</v>
      </c>
      <c r="D1064" s="27" t="str">
        <f>IFERROR(VLOOKUP(Tableau5[[#This Row],[Numéro]],TableauLibre[],3,0),"")</f>
        <v>R2</v>
      </c>
      <c r="E1064" s="1">
        <f>IFERROR(VLOOKUP(Tableau5[[#This Row],[Numéro]],TableauLibre[],4,0),"")</f>
        <v>1</v>
      </c>
      <c r="F1064" s="1">
        <f>IFERROR(VLOOKUP(Tableau5[[#This Row],[Numéro]],TableauLibre[],5,0),"")</f>
        <v>3.07</v>
      </c>
      <c r="G1064" s="1">
        <f>IFERROR(VLOOKUP(Tableau5[[#This Row],[Numéro]],TableauLibre[],6,0),"")</f>
        <v>2.4500000000000002</v>
      </c>
      <c r="H1064" s="28">
        <f>IFERROR(VLOOKUP(Tableau5[[#This Row],[Numéro]],TableauLibre[],7,0),"")</f>
        <v>2010</v>
      </c>
      <c r="I1064" s="27" t="str">
        <f>IFERROR(VLOOKUP(Tableau5[[#This Row],[Numéro]],TableauBande[],3,0),"")</f>
        <v xml:space="preserve">R1 </v>
      </c>
      <c r="J1064" s="1">
        <f>IFERROR(VLOOKUP(Tableau5[[#This Row],[Numéro]],TableauBande[],4,0),"")</f>
        <v>1</v>
      </c>
      <c r="K1064" s="1">
        <f>IFERROR(VLOOKUP(Tableau5[[#This Row],[Numéro]],TableauBande[],5,0),"")</f>
        <v>1.76</v>
      </c>
      <c r="L1064" s="1">
        <f>IFERROR(VLOOKUP(Tableau5[[#This Row],[Numéro]],TableauBande[],6,0),"")</f>
        <v>1.57</v>
      </c>
      <c r="M1064" s="28">
        <f>IFERROR(VLOOKUP(Tableau5[[#This Row],[Numéro]],TableauBande[],7,0),"")</f>
        <v>2011</v>
      </c>
      <c r="N1064" s="1" t="str">
        <f>IFERROR(VLOOKUP(Tableau5[[#This Row],[Numéro]],Tableau3Bandes[],3,0),"")</f>
        <v/>
      </c>
      <c r="O1064" s="1" t="str">
        <f>IFERROR(VLOOKUP(Tableau5[[#This Row],[Numéro]],Tableau3Bandes[],4,0),"")</f>
        <v/>
      </c>
      <c r="P1064" s="1" t="str">
        <f>IFERROR(VLOOKUP(Tableau5[[#This Row],[Numéro]],Tableau3Bandes[],5,0),"")</f>
        <v/>
      </c>
      <c r="Q1064" s="1" t="str">
        <f>IFERROR(VLOOKUP(Tableau5[[#This Row],[Numéro]],Tableau3Bandes[],6,0),"")</f>
        <v/>
      </c>
      <c r="R1064" s="1" t="str">
        <f>IFERROR(VLOOKUP(Tableau5[[#This Row],[Numéro]],Tableau3Bandes[],7,0),"")</f>
        <v/>
      </c>
      <c r="S1064" s="28" t="str">
        <f>IFERROR(VLOOKUP(Tableau5[[#This Row],[Numéro]],TableauClass2025[],3,0),"")</f>
        <v/>
      </c>
      <c r="T1064" s="27" t="str">
        <f>IFERROR(VLOOKUP(Tableau5[[#This Row],[Numéro]],TableauCadre[],3,0),"")</f>
        <v/>
      </c>
      <c r="U1064" s="1" t="str">
        <f>IFERROR(VLOOKUP(Tableau5[[#This Row],[Numéro]],TableauCadre[],4,0),"")</f>
        <v/>
      </c>
      <c r="V1064" s="1" t="str">
        <f>IFERROR(VLOOKUP(Tableau5[[#This Row],[Numéro]],TableauCadre[],5,0),"")</f>
        <v/>
      </c>
      <c r="W1064" s="1" t="str">
        <f>IFERROR(VLOOKUP(Tableau5[[#This Row],[Numéro]],TableauCadre[],6,0),"")</f>
        <v/>
      </c>
      <c r="X1064" s="28" t="str">
        <f>IFERROR(VLOOKUP(Tableau5[[#This Row],[Numéro]],TableauCadre[],7,0),"")</f>
        <v/>
      </c>
    </row>
    <row r="1065" spans="1:24" hidden="1" x14ac:dyDescent="0.25">
      <c r="A1065" s="1" t="str">
        <f>IF(double!T1062=0,"",double!T1062)</f>
        <v>015180 W</v>
      </c>
      <c r="B1065" s="1" t="str">
        <f>IF(Tableau5[[#This Row],[Numéro]]="","",double!U1062)</f>
        <v>SEURAT GUY</v>
      </c>
      <c r="C1065" s="23" t="str">
        <f>double!V1062</f>
        <v>11052 – BILLARD CLUB FRIGNICOURT</v>
      </c>
      <c r="D1065" s="27" t="str">
        <f>IFERROR(VLOOKUP(Tableau5[[#This Row],[Numéro]],TableauLibre[],3,0),"")</f>
        <v>R4</v>
      </c>
      <c r="E1065" s="1">
        <f>IFERROR(VLOOKUP(Tableau5[[#This Row],[Numéro]],TableauLibre[],4,0),"")</f>
        <v>1</v>
      </c>
      <c r="F1065" s="1">
        <f>IFERROR(VLOOKUP(Tableau5[[#This Row],[Numéro]],TableauLibre[],5,0),"")</f>
        <v>0.75</v>
      </c>
      <c r="G1065" s="1">
        <f>IFERROR(VLOOKUP(Tableau5[[#This Row],[Numéro]],TableauLibre[],6,0),"")</f>
        <v>0.6</v>
      </c>
      <c r="H1065" s="28">
        <f>IFERROR(VLOOKUP(Tableau5[[#This Row],[Numéro]],TableauLibre[],7,0),"")</f>
        <v>2015</v>
      </c>
      <c r="I1065" s="27" t="str">
        <f>IFERROR(VLOOKUP(Tableau5[[#This Row],[Numéro]],TableauBande[],3,0),"")</f>
        <v/>
      </c>
      <c r="J1065" s="1" t="str">
        <f>IFERROR(VLOOKUP(Tableau5[[#This Row],[Numéro]],TableauBande[],4,0),"")</f>
        <v/>
      </c>
      <c r="K1065" s="1" t="str">
        <f>IFERROR(VLOOKUP(Tableau5[[#This Row],[Numéro]],TableauBande[],5,0),"")</f>
        <v/>
      </c>
      <c r="L1065" s="1" t="str">
        <f>IFERROR(VLOOKUP(Tableau5[[#This Row],[Numéro]],TableauBande[],6,0),"")</f>
        <v/>
      </c>
      <c r="M1065" s="28" t="str">
        <f>IFERROR(VLOOKUP(Tableau5[[#This Row],[Numéro]],TableauBande[],7,0),"")</f>
        <v/>
      </c>
      <c r="N1065" s="1" t="str">
        <f>IFERROR(VLOOKUP(Tableau5[[#This Row],[Numéro]],Tableau3Bandes[],3,0),"")</f>
        <v>R2</v>
      </c>
      <c r="O1065" s="1">
        <f>IFERROR(VLOOKUP(Tableau5[[#This Row],[Numéro]],Tableau3Bandes[],4,0),"")</f>
        <v>1</v>
      </c>
      <c r="P1065" s="1">
        <f>IFERROR(VLOOKUP(Tableau5[[#This Row],[Numéro]],Tableau3Bandes[],5,0),"")</f>
        <v>0.21299999999999999</v>
      </c>
      <c r="Q1065" s="1">
        <f>IFERROR(VLOOKUP(Tableau5[[#This Row],[Numéro]],Tableau3Bandes[],6,0),"")</f>
        <v>0.184</v>
      </c>
      <c r="R1065" s="1">
        <f>IFERROR(VLOOKUP(Tableau5[[#This Row],[Numéro]],Tableau3Bandes[],7,0),"")</f>
        <v>2008</v>
      </c>
      <c r="S1065" s="28" t="str">
        <f>IFERROR(VLOOKUP(Tableau5[[#This Row],[Numéro]],TableauClass2025[],3,0),"")</f>
        <v/>
      </c>
      <c r="T1065" s="27" t="str">
        <f>IFERROR(VLOOKUP(Tableau5[[#This Row],[Numéro]],TableauCadre[],3,0),"")</f>
        <v/>
      </c>
      <c r="U1065" s="1" t="str">
        <f>IFERROR(VLOOKUP(Tableau5[[#This Row],[Numéro]],TableauCadre[],4,0),"")</f>
        <v/>
      </c>
      <c r="V1065" s="1" t="str">
        <f>IFERROR(VLOOKUP(Tableau5[[#This Row],[Numéro]],TableauCadre[],5,0),"")</f>
        <v/>
      </c>
      <c r="W1065" s="1" t="str">
        <f>IFERROR(VLOOKUP(Tableau5[[#This Row],[Numéro]],TableauCadre[],6,0),"")</f>
        <v/>
      </c>
      <c r="X1065" s="28" t="str">
        <f>IFERROR(VLOOKUP(Tableau5[[#This Row],[Numéro]],TableauCadre[],7,0),"")</f>
        <v/>
      </c>
    </row>
    <row r="1066" spans="1:24" hidden="1" x14ac:dyDescent="0.25">
      <c r="A1066" s="1" t="str">
        <f>IF(double!T1063=0,"",double!T1063)</f>
        <v>169921 X</v>
      </c>
      <c r="B1066" s="1" t="str">
        <f>IF(Tableau5[[#This Row],[Numéro]]="","",double!U1063)</f>
        <v>SEURRET BERTRAND</v>
      </c>
      <c r="C1066" s="23" t="str">
        <f>double!V1063</f>
        <v>11022 – ACADEMIE DE BILLARD SAINT-MAX / NANCY</v>
      </c>
      <c r="D1066" s="27" t="str">
        <f>IFERROR(VLOOKUP(Tableau5[[#This Row],[Numéro]],TableauLibre[],3,0),"")</f>
        <v>R4</v>
      </c>
      <c r="E1066" s="1">
        <f>IFERROR(VLOOKUP(Tableau5[[#This Row],[Numéro]],TableauLibre[],4,0),"")</f>
        <v>1</v>
      </c>
      <c r="F1066" s="1">
        <f>IFERROR(VLOOKUP(Tableau5[[#This Row],[Numéro]],TableauLibre[],5,0),"")</f>
        <v>0.9</v>
      </c>
      <c r="G1066" s="1">
        <f>IFERROR(VLOOKUP(Tableau5[[#This Row],[Numéro]],TableauLibre[],6,0),"")</f>
        <v>0.72</v>
      </c>
      <c r="H1066" s="28">
        <f>IFERROR(VLOOKUP(Tableau5[[#This Row],[Numéro]],TableauLibre[],7,0),"")</f>
        <v>2023</v>
      </c>
      <c r="I1066" s="27" t="str">
        <f>IFERROR(VLOOKUP(Tableau5[[#This Row],[Numéro]],TableauBande[],3,0),"")</f>
        <v/>
      </c>
      <c r="J1066" s="1" t="str">
        <f>IFERROR(VLOOKUP(Tableau5[[#This Row],[Numéro]],TableauBande[],4,0),"")</f>
        <v/>
      </c>
      <c r="K1066" s="1" t="str">
        <f>IFERROR(VLOOKUP(Tableau5[[#This Row],[Numéro]],TableauBande[],5,0),"")</f>
        <v/>
      </c>
      <c r="L1066" s="1" t="str">
        <f>IFERROR(VLOOKUP(Tableau5[[#This Row],[Numéro]],TableauBande[],6,0),"")</f>
        <v/>
      </c>
      <c r="M1066" s="28" t="str">
        <f>IFERROR(VLOOKUP(Tableau5[[#This Row],[Numéro]],TableauBande[],7,0),"")</f>
        <v/>
      </c>
      <c r="N1066" s="1" t="str">
        <f>IFERROR(VLOOKUP(Tableau5[[#This Row],[Numéro]],Tableau3Bandes[],3,0),"")</f>
        <v/>
      </c>
      <c r="O1066" s="1" t="str">
        <f>IFERROR(VLOOKUP(Tableau5[[#This Row],[Numéro]],Tableau3Bandes[],4,0),"")</f>
        <v/>
      </c>
      <c r="P1066" s="1" t="str">
        <f>IFERROR(VLOOKUP(Tableau5[[#This Row],[Numéro]],Tableau3Bandes[],5,0),"")</f>
        <v/>
      </c>
      <c r="Q1066" s="1" t="str">
        <f>IFERROR(VLOOKUP(Tableau5[[#This Row],[Numéro]],Tableau3Bandes[],6,0),"")</f>
        <v/>
      </c>
      <c r="R1066" s="1" t="str">
        <f>IFERROR(VLOOKUP(Tableau5[[#This Row],[Numéro]],Tableau3Bandes[],7,0),"")</f>
        <v/>
      </c>
      <c r="S1066" s="28" t="str">
        <f>IFERROR(VLOOKUP(Tableau5[[#This Row],[Numéro]],TableauClass2025[],3,0),"")</f>
        <v/>
      </c>
      <c r="T1066" s="27" t="str">
        <f>IFERROR(VLOOKUP(Tableau5[[#This Row],[Numéro]],TableauCadre[],3,0),"")</f>
        <v/>
      </c>
      <c r="U1066" s="1" t="str">
        <f>IFERROR(VLOOKUP(Tableau5[[#This Row],[Numéro]],TableauCadre[],4,0),"")</f>
        <v/>
      </c>
      <c r="V1066" s="1" t="str">
        <f>IFERROR(VLOOKUP(Tableau5[[#This Row],[Numéro]],TableauCadre[],5,0),"")</f>
        <v/>
      </c>
      <c r="W1066" s="1" t="str">
        <f>IFERROR(VLOOKUP(Tableau5[[#This Row],[Numéro]],TableauCadre[],6,0),"")</f>
        <v/>
      </c>
      <c r="X1066" s="28" t="str">
        <f>IFERROR(VLOOKUP(Tableau5[[#This Row],[Numéro]],TableauCadre[],7,0),"")</f>
        <v/>
      </c>
    </row>
    <row r="1067" spans="1:24" x14ac:dyDescent="0.25">
      <c r="A1067" s="1" t="str">
        <f>IF(double!T962=0,"",double!T962)</f>
        <v>166312 Z</v>
      </c>
      <c r="B1067" s="1" t="str">
        <f>IF(Tableau5[[#This Row],[Numéro]]="","",double!U962)</f>
        <v>REIS ANTOINE</v>
      </c>
      <c r="C1067" s="23" t="str">
        <f>double!V962</f>
        <v>11013 – BILLARD CLUB METZ</v>
      </c>
      <c r="D1067" s="27" t="str">
        <f>IFERROR(VLOOKUP(Tableau5[[#This Row],[Numéro]],TableauLibre[],3,0),"")</f>
        <v>R3</v>
      </c>
      <c r="E1067" s="1">
        <f>IFERROR(VLOOKUP(Tableau5[[#This Row],[Numéro]],TableauLibre[],4,0),"")</f>
        <v>1</v>
      </c>
      <c r="F1067" s="1">
        <f>IFERROR(VLOOKUP(Tableau5[[#This Row],[Numéro]],TableauLibre[],5,0),"")</f>
        <v>1.51</v>
      </c>
      <c r="G1067" s="1">
        <f>IFERROR(VLOOKUP(Tableau5[[#This Row],[Numéro]],TableauLibre[],6,0),"")</f>
        <v>1.21</v>
      </c>
      <c r="H1067" s="28">
        <f>IFERROR(VLOOKUP(Tableau5[[#This Row],[Numéro]],TableauLibre[],7,0),"")</f>
        <v>2025</v>
      </c>
      <c r="I1067" s="27" t="str">
        <f>IFERROR(VLOOKUP(Tableau5[[#This Row],[Numéro]],TableauBande[],3,0),"")</f>
        <v>R2</v>
      </c>
      <c r="J1067" s="1">
        <f>IFERROR(VLOOKUP(Tableau5[[#This Row],[Numéro]],TableauBande[],4,0),"")</f>
        <v>1</v>
      </c>
      <c r="K1067" s="1">
        <f>IFERROR(VLOOKUP(Tableau5[[#This Row],[Numéro]],TableauBande[],5,0),"")</f>
        <v>0.93</v>
      </c>
      <c r="L1067" s="1">
        <f>IFERROR(VLOOKUP(Tableau5[[#This Row],[Numéro]],TableauBande[],6,0),"")</f>
        <v>0.83</v>
      </c>
      <c r="M1067" s="28">
        <f>IFERROR(VLOOKUP(Tableau5[[#This Row],[Numéro]],TableauBande[],7,0),"")</f>
        <v>2022</v>
      </c>
      <c r="N1067" s="1" t="str">
        <f>IFERROR(VLOOKUP(Tableau5[[#This Row],[Numéro]],Tableau3Bandes[],3,0),"")</f>
        <v/>
      </c>
      <c r="O1067" s="1" t="str">
        <f>IFERROR(VLOOKUP(Tableau5[[#This Row],[Numéro]],Tableau3Bandes[],4,0),"")</f>
        <v/>
      </c>
      <c r="P1067" s="1" t="str">
        <f>IFERROR(VLOOKUP(Tableau5[[#This Row],[Numéro]],Tableau3Bandes[],5,0),"")</f>
        <v/>
      </c>
      <c r="Q1067" s="1" t="str">
        <f>IFERROR(VLOOKUP(Tableau5[[#This Row],[Numéro]],Tableau3Bandes[],6,0),"")</f>
        <v/>
      </c>
      <c r="R1067" s="1" t="str">
        <f>IFERROR(VLOOKUP(Tableau5[[#This Row],[Numéro]],Tableau3Bandes[],7,0),"")</f>
        <v/>
      </c>
      <c r="S1067" s="28" t="str">
        <f>IFERROR(VLOOKUP(Tableau5[[#This Row],[Numéro]],TableauClass2025[],3,0),"")</f>
        <v/>
      </c>
      <c r="T1067" s="27" t="str">
        <f>IFERROR(VLOOKUP(Tableau5[[#This Row],[Numéro]],TableauCadre[],3,0),"")</f>
        <v/>
      </c>
      <c r="U1067" s="1" t="str">
        <f>IFERROR(VLOOKUP(Tableau5[[#This Row],[Numéro]],TableauCadre[],4,0),"")</f>
        <v/>
      </c>
      <c r="V1067" s="1" t="str">
        <f>IFERROR(VLOOKUP(Tableau5[[#This Row],[Numéro]],TableauCadre[],5,0),"")</f>
        <v/>
      </c>
      <c r="W1067" s="1" t="str">
        <f>IFERROR(VLOOKUP(Tableau5[[#This Row],[Numéro]],TableauCadre[],6,0),"")</f>
        <v/>
      </c>
      <c r="X1067" s="28" t="str">
        <f>IFERROR(VLOOKUP(Tableau5[[#This Row],[Numéro]],TableauCadre[],7,0),"")</f>
        <v/>
      </c>
    </row>
    <row r="1068" spans="1:24" hidden="1" x14ac:dyDescent="0.25">
      <c r="A1068" s="1" t="str">
        <f>IF(double!T1065=0,"",double!T1065)</f>
        <v>011857 B</v>
      </c>
      <c r="B1068" s="1" t="str">
        <f>IF(Tableau5[[#This Row],[Numéro]]="","",double!U1065)</f>
        <v>SIEGEL JEAN FRANCOIS</v>
      </c>
      <c r="C1068" s="23" t="str">
        <f>double!V1065</f>
        <v>05042 – ACAD.CHALONNAISE DE BILLARD</v>
      </c>
      <c r="D1068" s="27" t="str">
        <f>IFERROR(VLOOKUP(Tableau5[[#This Row],[Numéro]],TableauLibre[],3,0),"")</f>
        <v>R2</v>
      </c>
      <c r="E1068" s="1">
        <f>IFERROR(VLOOKUP(Tableau5[[#This Row],[Numéro]],TableauLibre[],4,0),"")</f>
        <v>1</v>
      </c>
      <c r="F1068" s="1">
        <f>IFERROR(VLOOKUP(Tableau5[[#This Row],[Numéro]],TableauLibre[],5,0),"")</f>
        <v>2.34</v>
      </c>
      <c r="G1068" s="1">
        <f>IFERROR(VLOOKUP(Tableau5[[#This Row],[Numéro]],TableauLibre[],6,0),"")</f>
        <v>1.87</v>
      </c>
      <c r="H1068" s="28">
        <f>IFERROR(VLOOKUP(Tableau5[[#This Row],[Numéro]],TableauLibre[],7,0),"")</f>
        <v>2014</v>
      </c>
      <c r="I1068" s="27" t="str">
        <f>IFERROR(VLOOKUP(Tableau5[[#This Row],[Numéro]],TableauBande[],3,0),"")</f>
        <v>R1</v>
      </c>
      <c r="J1068" s="1">
        <f>IFERROR(VLOOKUP(Tableau5[[#This Row],[Numéro]],TableauBande[],4,0),"")</f>
        <v>1</v>
      </c>
      <c r="K1068" s="1">
        <f>IFERROR(VLOOKUP(Tableau5[[#This Row],[Numéro]],TableauBande[],5,0),"")</f>
        <v>1.1299999999999999</v>
      </c>
      <c r="L1068" s="1">
        <f>IFERROR(VLOOKUP(Tableau5[[#This Row],[Numéro]],TableauBande[],6,0),"")</f>
        <v>1.01</v>
      </c>
      <c r="M1068" s="28">
        <f>IFERROR(VLOOKUP(Tableau5[[#This Row],[Numéro]],TableauBande[],7,0),"")</f>
        <v>2014</v>
      </c>
      <c r="N1068" s="1" t="str">
        <f>IFERROR(VLOOKUP(Tableau5[[#This Row],[Numéro]],Tableau3Bandes[],3,0),"")</f>
        <v xml:space="preserve">R1 </v>
      </c>
      <c r="O1068" s="1">
        <f>IFERROR(VLOOKUP(Tableau5[[#This Row],[Numéro]],Tableau3Bandes[],4,0),"")</f>
        <v>1</v>
      </c>
      <c r="P1068" s="1">
        <f>IFERROR(VLOOKUP(Tableau5[[#This Row],[Numéro]],Tableau3Bandes[],5,0),"")</f>
        <v>0.3</v>
      </c>
      <c r="Q1068" s="1">
        <f>IFERROR(VLOOKUP(Tableau5[[#This Row],[Numéro]],Tableau3Bandes[],6,0),"")</f>
        <v>0.25800000000000001</v>
      </c>
      <c r="R1068" s="1">
        <f>IFERROR(VLOOKUP(Tableau5[[#This Row],[Numéro]],Tableau3Bandes[],7,0),"")</f>
        <v>2019</v>
      </c>
      <c r="S1068" s="28" t="str">
        <f>IFERROR(VLOOKUP(Tableau5[[#This Row],[Numéro]],TableauClass2025[],3,0),"")</f>
        <v/>
      </c>
      <c r="T1068" s="27" t="str">
        <f>IFERROR(VLOOKUP(Tableau5[[#This Row],[Numéro]],TableauCadre[],3,0),"")</f>
        <v>R1</v>
      </c>
      <c r="U1068" s="1">
        <f>IFERROR(VLOOKUP(Tableau5[[#This Row],[Numéro]],TableauCadre[],4,0),"")</f>
        <v>1</v>
      </c>
      <c r="V1068" s="1">
        <f>IFERROR(VLOOKUP(Tableau5[[#This Row],[Numéro]],TableauCadre[],5,0),"")</f>
        <v>2.33</v>
      </c>
      <c r="W1068" s="1">
        <f>IFERROR(VLOOKUP(Tableau5[[#This Row],[Numéro]],TableauCadre[],6,0),"")</f>
        <v>1.86</v>
      </c>
      <c r="X1068" s="28">
        <f>IFERROR(VLOOKUP(Tableau5[[#This Row],[Numéro]],TableauCadre[],7,0),"")</f>
        <v>2017</v>
      </c>
    </row>
    <row r="1069" spans="1:24" hidden="1" x14ac:dyDescent="0.25">
      <c r="A1069" s="1" t="str">
        <f>IF(double!T1066=0,"",double!T1066)</f>
        <v>010014 E</v>
      </c>
      <c r="B1069" s="1" t="str">
        <f>IF(Tableau5[[#This Row],[Numéro]]="","",double!U1066)</f>
        <v>SIFFERMANN PIERRE</v>
      </c>
      <c r="C1069" s="23" t="str">
        <f>double!V1066</f>
        <v>01035 – B.C. 60 COCOBEN</v>
      </c>
      <c r="D1069" s="27" t="str">
        <f>IFERROR(VLOOKUP(Tableau5[[#This Row],[Numéro]],TableauLibre[],3,0),"")</f>
        <v>R1</v>
      </c>
      <c r="E1069" s="1">
        <f>IFERROR(VLOOKUP(Tableau5[[#This Row],[Numéro]],TableauLibre[],4,0),"")</f>
        <v>1</v>
      </c>
      <c r="F1069" s="1">
        <f>IFERROR(VLOOKUP(Tableau5[[#This Row],[Numéro]],TableauLibre[],5,0),"")</f>
        <v>4.6900000000000004</v>
      </c>
      <c r="G1069" s="1">
        <f>IFERROR(VLOOKUP(Tableau5[[#This Row],[Numéro]],TableauLibre[],6,0),"")</f>
        <v>3.75</v>
      </c>
      <c r="H1069" s="28">
        <f>IFERROR(VLOOKUP(Tableau5[[#This Row],[Numéro]],TableauLibre[],7,0),"")</f>
        <v>2010</v>
      </c>
      <c r="I1069" s="27" t="str">
        <f>IFERROR(VLOOKUP(Tableau5[[#This Row],[Numéro]],TableauBande[],3,0),"")</f>
        <v/>
      </c>
      <c r="J1069" s="1" t="str">
        <f>IFERROR(VLOOKUP(Tableau5[[#This Row],[Numéro]],TableauBande[],4,0),"")</f>
        <v/>
      </c>
      <c r="K1069" s="1" t="str">
        <f>IFERROR(VLOOKUP(Tableau5[[#This Row],[Numéro]],TableauBande[],5,0),"")</f>
        <v/>
      </c>
      <c r="L1069" s="1" t="str">
        <f>IFERROR(VLOOKUP(Tableau5[[#This Row],[Numéro]],TableauBande[],6,0),"")</f>
        <v/>
      </c>
      <c r="M1069" s="28" t="str">
        <f>IFERROR(VLOOKUP(Tableau5[[#This Row],[Numéro]],TableauBande[],7,0),"")</f>
        <v/>
      </c>
      <c r="N1069" s="1" t="str">
        <f>IFERROR(VLOOKUP(Tableau5[[#This Row],[Numéro]],Tableau3Bandes[],3,0),"")</f>
        <v/>
      </c>
      <c r="O1069" s="1" t="str">
        <f>IFERROR(VLOOKUP(Tableau5[[#This Row],[Numéro]],Tableau3Bandes[],4,0),"")</f>
        <v/>
      </c>
      <c r="P1069" s="1" t="str">
        <f>IFERROR(VLOOKUP(Tableau5[[#This Row],[Numéro]],Tableau3Bandes[],5,0),"")</f>
        <v/>
      </c>
      <c r="Q1069" s="1" t="str">
        <f>IFERROR(VLOOKUP(Tableau5[[#This Row],[Numéro]],Tableau3Bandes[],6,0),"")</f>
        <v/>
      </c>
      <c r="R1069" s="1" t="str">
        <f>IFERROR(VLOOKUP(Tableau5[[#This Row],[Numéro]],Tableau3Bandes[],7,0),"")</f>
        <v/>
      </c>
      <c r="S1069" s="28" t="str">
        <f>IFERROR(VLOOKUP(Tableau5[[#This Row],[Numéro]],TableauClass2025[],3,0),"")</f>
        <v/>
      </c>
      <c r="T1069" s="27" t="str">
        <f>IFERROR(VLOOKUP(Tableau5[[#This Row],[Numéro]],TableauCadre[],3,0),"")</f>
        <v/>
      </c>
      <c r="U1069" s="1" t="str">
        <f>IFERROR(VLOOKUP(Tableau5[[#This Row],[Numéro]],TableauCadre[],4,0),"")</f>
        <v/>
      </c>
      <c r="V1069" s="1" t="str">
        <f>IFERROR(VLOOKUP(Tableau5[[#This Row],[Numéro]],TableauCadre[],5,0),"")</f>
        <v/>
      </c>
      <c r="W1069" s="1" t="str">
        <f>IFERROR(VLOOKUP(Tableau5[[#This Row],[Numéro]],TableauCadre[],6,0),"")</f>
        <v/>
      </c>
      <c r="X1069" s="28" t="str">
        <f>IFERROR(VLOOKUP(Tableau5[[#This Row],[Numéro]],TableauCadre[],7,0),"")</f>
        <v/>
      </c>
    </row>
    <row r="1070" spans="1:24" hidden="1" x14ac:dyDescent="0.25">
      <c r="A1070" s="1" t="str">
        <f>IF(double!T1067=0,"",double!T1067)</f>
        <v>143968 G</v>
      </c>
      <c r="B1070" s="1" t="str">
        <f>IF(Tableau5[[#This Row],[Numéro]]="","",double!U1067)</f>
        <v>SIMARD FRANCK</v>
      </c>
      <c r="C1070" s="23" t="str">
        <f>double!V1067</f>
        <v>05034 – BILLARD TROYES AGGLO</v>
      </c>
      <c r="D1070" s="27" t="str">
        <f>IFERROR(VLOOKUP(Tableau5[[#This Row],[Numéro]],TableauLibre[],3,0),"")</f>
        <v>R4</v>
      </c>
      <c r="E1070" s="1">
        <f>IFERROR(VLOOKUP(Tableau5[[#This Row],[Numéro]],TableauLibre[],4,0),"")</f>
        <v>1</v>
      </c>
      <c r="F1070" s="1">
        <f>IFERROR(VLOOKUP(Tableau5[[#This Row],[Numéro]],TableauLibre[],5,0),"")</f>
        <v>0.57999999999999996</v>
      </c>
      <c r="G1070" s="1">
        <f>IFERROR(VLOOKUP(Tableau5[[#This Row],[Numéro]],TableauLibre[],6,0),"")</f>
        <v>0.46</v>
      </c>
      <c r="H1070" s="28">
        <f>IFERROR(VLOOKUP(Tableau5[[#This Row],[Numéro]],TableauLibre[],7,0),"")</f>
        <v>2012</v>
      </c>
      <c r="I1070" s="27" t="str">
        <f>IFERROR(VLOOKUP(Tableau5[[#This Row],[Numéro]],TableauBande[],3,0),"")</f>
        <v/>
      </c>
      <c r="J1070" s="1" t="str">
        <f>IFERROR(VLOOKUP(Tableau5[[#This Row],[Numéro]],TableauBande[],4,0),"")</f>
        <v/>
      </c>
      <c r="K1070" s="1" t="str">
        <f>IFERROR(VLOOKUP(Tableau5[[#This Row],[Numéro]],TableauBande[],5,0),"")</f>
        <v/>
      </c>
      <c r="L1070" s="1" t="str">
        <f>IFERROR(VLOOKUP(Tableau5[[#This Row],[Numéro]],TableauBande[],6,0),"")</f>
        <v/>
      </c>
      <c r="M1070" s="28" t="str">
        <f>IFERROR(VLOOKUP(Tableau5[[#This Row],[Numéro]],TableauBande[],7,0),"")</f>
        <v/>
      </c>
      <c r="N1070" s="1" t="str">
        <f>IFERROR(VLOOKUP(Tableau5[[#This Row],[Numéro]],Tableau3Bandes[],3,0),"")</f>
        <v/>
      </c>
      <c r="O1070" s="1" t="str">
        <f>IFERROR(VLOOKUP(Tableau5[[#This Row],[Numéro]],Tableau3Bandes[],4,0),"")</f>
        <v/>
      </c>
      <c r="P1070" s="1" t="str">
        <f>IFERROR(VLOOKUP(Tableau5[[#This Row],[Numéro]],Tableau3Bandes[],5,0),"")</f>
        <v/>
      </c>
      <c r="Q1070" s="1" t="str">
        <f>IFERROR(VLOOKUP(Tableau5[[#This Row],[Numéro]],Tableau3Bandes[],6,0),"")</f>
        <v/>
      </c>
      <c r="R1070" s="1" t="str">
        <f>IFERROR(VLOOKUP(Tableau5[[#This Row],[Numéro]],Tableau3Bandes[],7,0),"")</f>
        <v/>
      </c>
      <c r="S1070" s="28" t="str">
        <f>IFERROR(VLOOKUP(Tableau5[[#This Row],[Numéro]],TableauClass2025[],3,0),"")</f>
        <v/>
      </c>
      <c r="T1070" s="27" t="str">
        <f>IFERROR(VLOOKUP(Tableau5[[#This Row],[Numéro]],TableauCadre[],3,0),"")</f>
        <v/>
      </c>
      <c r="U1070" s="1" t="str">
        <f>IFERROR(VLOOKUP(Tableau5[[#This Row],[Numéro]],TableauCadre[],4,0),"")</f>
        <v/>
      </c>
      <c r="V1070" s="1" t="str">
        <f>IFERROR(VLOOKUP(Tableau5[[#This Row],[Numéro]],TableauCadre[],5,0),"")</f>
        <v/>
      </c>
      <c r="W1070" s="1" t="str">
        <f>IFERROR(VLOOKUP(Tableau5[[#This Row],[Numéro]],TableauCadre[],6,0),"")</f>
        <v/>
      </c>
      <c r="X1070" s="28" t="str">
        <f>IFERROR(VLOOKUP(Tableau5[[#This Row],[Numéro]],TableauCadre[],7,0),"")</f>
        <v/>
      </c>
    </row>
    <row r="1071" spans="1:24" hidden="1" x14ac:dyDescent="0.25">
      <c r="A1071" s="1" t="str">
        <f>IF(double!T1068=0,"",double!T1068)</f>
        <v>138780 S</v>
      </c>
      <c r="B1071" s="1" t="str">
        <f>IF(Tableau5[[#This Row],[Numéro]]="","",double!U1068)</f>
        <v>SIMON JORDAN</v>
      </c>
      <c r="C1071" s="23" t="str">
        <f>double!V1068</f>
        <v>11029 – BILLARD CLUB MUSSIPONTAIN</v>
      </c>
      <c r="D1071" s="27" t="str">
        <f>IFERROR(VLOOKUP(Tableau5[[#This Row],[Numéro]],TableauLibre[],3,0),"")</f>
        <v>R4</v>
      </c>
      <c r="E1071" s="1">
        <f>IFERROR(VLOOKUP(Tableau5[[#This Row],[Numéro]],TableauLibre[],4,0),"")</f>
        <v>1</v>
      </c>
      <c r="F1071" s="1">
        <f>IFERROR(VLOOKUP(Tableau5[[#This Row],[Numéro]],TableauLibre[],5,0),"")</f>
        <v>0.73</v>
      </c>
      <c r="G1071" s="1">
        <f>IFERROR(VLOOKUP(Tableau5[[#This Row],[Numéro]],TableauLibre[],6,0),"")</f>
        <v>0.57999999999999996</v>
      </c>
      <c r="H1071" s="28">
        <f>IFERROR(VLOOKUP(Tableau5[[#This Row],[Numéro]],TableauLibre[],7,0),"")</f>
        <v>2010</v>
      </c>
      <c r="I1071" s="27" t="str">
        <f>IFERROR(VLOOKUP(Tableau5[[#This Row],[Numéro]],TableauBande[],3,0),"")</f>
        <v/>
      </c>
      <c r="J1071" s="1" t="str">
        <f>IFERROR(VLOOKUP(Tableau5[[#This Row],[Numéro]],TableauBande[],4,0),"")</f>
        <v/>
      </c>
      <c r="K1071" s="1" t="str">
        <f>IFERROR(VLOOKUP(Tableau5[[#This Row],[Numéro]],TableauBande[],5,0),"")</f>
        <v/>
      </c>
      <c r="L1071" s="1" t="str">
        <f>IFERROR(VLOOKUP(Tableau5[[#This Row],[Numéro]],TableauBande[],6,0),"")</f>
        <v/>
      </c>
      <c r="M1071" s="28" t="str">
        <f>IFERROR(VLOOKUP(Tableau5[[#This Row],[Numéro]],TableauBande[],7,0),"")</f>
        <v/>
      </c>
      <c r="N1071" s="1" t="str">
        <f>IFERROR(VLOOKUP(Tableau5[[#This Row],[Numéro]],Tableau3Bandes[],3,0),"")</f>
        <v/>
      </c>
      <c r="O1071" s="1" t="str">
        <f>IFERROR(VLOOKUP(Tableau5[[#This Row],[Numéro]],Tableau3Bandes[],4,0),"")</f>
        <v/>
      </c>
      <c r="P1071" s="1" t="str">
        <f>IFERROR(VLOOKUP(Tableau5[[#This Row],[Numéro]],Tableau3Bandes[],5,0),"")</f>
        <v/>
      </c>
      <c r="Q1071" s="1" t="str">
        <f>IFERROR(VLOOKUP(Tableau5[[#This Row],[Numéro]],Tableau3Bandes[],6,0),"")</f>
        <v/>
      </c>
      <c r="R1071" s="1" t="str">
        <f>IFERROR(VLOOKUP(Tableau5[[#This Row],[Numéro]],Tableau3Bandes[],7,0),"")</f>
        <v/>
      </c>
      <c r="S1071" s="28" t="str">
        <f>IFERROR(VLOOKUP(Tableau5[[#This Row],[Numéro]],TableauClass2025[],3,0),"")</f>
        <v/>
      </c>
      <c r="T1071" s="27" t="str">
        <f>IFERROR(VLOOKUP(Tableau5[[#This Row],[Numéro]],TableauCadre[],3,0),"")</f>
        <v/>
      </c>
      <c r="U1071" s="1" t="str">
        <f>IFERROR(VLOOKUP(Tableau5[[#This Row],[Numéro]],TableauCadre[],4,0),"")</f>
        <v/>
      </c>
      <c r="V1071" s="1" t="str">
        <f>IFERROR(VLOOKUP(Tableau5[[#This Row],[Numéro]],TableauCadre[],5,0),"")</f>
        <v/>
      </c>
      <c r="W1071" s="1" t="str">
        <f>IFERROR(VLOOKUP(Tableau5[[#This Row],[Numéro]],TableauCadre[],6,0),"")</f>
        <v/>
      </c>
      <c r="X1071" s="28" t="str">
        <f>IFERROR(VLOOKUP(Tableau5[[#This Row],[Numéro]],TableauCadre[],7,0),"")</f>
        <v/>
      </c>
    </row>
    <row r="1072" spans="1:24" hidden="1" x14ac:dyDescent="0.25">
      <c r="A1072" s="1" t="str">
        <f>IF(double!T1069=0,"",double!T1069)</f>
        <v>125607 B</v>
      </c>
      <c r="B1072" s="1" t="str">
        <f>IF(Tableau5[[#This Row],[Numéro]]="","",double!U1069)</f>
        <v>SIMON MARCEL</v>
      </c>
      <c r="C1072" s="23" t="str">
        <f>double!V1069</f>
        <v>01041 – COLMAR BILLARD CLUB 71</v>
      </c>
      <c r="D1072" s="27" t="str">
        <f>IFERROR(VLOOKUP(Tableau5[[#This Row],[Numéro]],TableauLibre[],3,0),"")</f>
        <v>R3</v>
      </c>
      <c r="E1072" s="1">
        <f>IFERROR(VLOOKUP(Tableau5[[#This Row],[Numéro]],TableauLibre[],4,0),"")</f>
        <v>1</v>
      </c>
      <c r="F1072" s="1">
        <f>IFERROR(VLOOKUP(Tableau5[[#This Row],[Numéro]],TableauLibre[],5,0),"")</f>
        <v>1.48</v>
      </c>
      <c r="G1072" s="1">
        <f>IFERROR(VLOOKUP(Tableau5[[#This Row],[Numéro]],TableauLibre[],6,0),"")</f>
        <v>1.18</v>
      </c>
      <c r="H1072" s="28">
        <f>IFERROR(VLOOKUP(Tableau5[[#This Row],[Numéro]],TableauLibre[],7,0),"")</f>
        <v>2011</v>
      </c>
      <c r="I1072" s="27" t="str">
        <f>IFERROR(VLOOKUP(Tableau5[[#This Row],[Numéro]],TableauBande[],3,0),"")</f>
        <v/>
      </c>
      <c r="J1072" s="1" t="str">
        <f>IFERROR(VLOOKUP(Tableau5[[#This Row],[Numéro]],TableauBande[],4,0),"")</f>
        <v/>
      </c>
      <c r="K1072" s="1" t="str">
        <f>IFERROR(VLOOKUP(Tableau5[[#This Row],[Numéro]],TableauBande[],5,0),"")</f>
        <v/>
      </c>
      <c r="L1072" s="1" t="str">
        <f>IFERROR(VLOOKUP(Tableau5[[#This Row],[Numéro]],TableauBande[],6,0),"")</f>
        <v/>
      </c>
      <c r="M1072" s="28" t="str">
        <f>IFERROR(VLOOKUP(Tableau5[[#This Row],[Numéro]],TableauBande[],7,0),"")</f>
        <v/>
      </c>
      <c r="N1072" s="1" t="str">
        <f>IFERROR(VLOOKUP(Tableau5[[#This Row],[Numéro]],Tableau3Bandes[],3,0),"")</f>
        <v>R1</v>
      </c>
      <c r="O1072" s="1">
        <f>IFERROR(VLOOKUP(Tableau5[[#This Row],[Numéro]],Tableau3Bandes[],4,0),"")</f>
        <v>1</v>
      </c>
      <c r="P1072" s="1">
        <f>IFERROR(VLOOKUP(Tableau5[[#This Row],[Numéro]],Tableau3Bandes[],5,0),"")</f>
        <v>0.32200000000000001</v>
      </c>
      <c r="Q1072" s="1">
        <f>IFERROR(VLOOKUP(Tableau5[[#This Row],[Numéro]],Tableau3Bandes[],6,0),"")</f>
        <v>0.27700000000000002</v>
      </c>
      <c r="R1072" s="1">
        <f>IFERROR(VLOOKUP(Tableau5[[#This Row],[Numéro]],Tableau3Bandes[],7,0),"")</f>
        <v>2008</v>
      </c>
      <c r="S1072" s="28" t="str">
        <f>IFERROR(VLOOKUP(Tableau5[[#This Row],[Numéro]],TableauClass2025[],3,0),"")</f>
        <v/>
      </c>
      <c r="T1072" s="27" t="str">
        <f>IFERROR(VLOOKUP(Tableau5[[#This Row],[Numéro]],TableauCadre[],3,0),"")</f>
        <v/>
      </c>
      <c r="U1072" s="1" t="str">
        <f>IFERROR(VLOOKUP(Tableau5[[#This Row],[Numéro]],TableauCadre[],4,0),"")</f>
        <v/>
      </c>
      <c r="V1072" s="1" t="str">
        <f>IFERROR(VLOOKUP(Tableau5[[#This Row],[Numéro]],TableauCadre[],5,0),"")</f>
        <v/>
      </c>
      <c r="W1072" s="1" t="str">
        <f>IFERROR(VLOOKUP(Tableau5[[#This Row],[Numéro]],TableauCadre[],6,0),"")</f>
        <v/>
      </c>
      <c r="X1072" s="28" t="str">
        <f>IFERROR(VLOOKUP(Tableau5[[#This Row],[Numéro]],TableauCadre[],7,0),"")</f>
        <v/>
      </c>
    </row>
    <row r="1073" spans="1:24" x14ac:dyDescent="0.25">
      <c r="A1073" s="1" t="str">
        <f>IF(double!T963=0,"",double!T963)</f>
        <v>152951 B</v>
      </c>
      <c r="B1073" s="1" t="str">
        <f>IF(Tableau5[[#This Row],[Numéro]]="","",double!U963)</f>
        <v>REIS FERNAND</v>
      </c>
      <c r="C1073" s="23" t="str">
        <f>double!V963</f>
        <v>11013 – BILLARD CLUB METZ</v>
      </c>
      <c r="D1073" s="27" t="str">
        <f>IFERROR(VLOOKUP(Tableau5[[#This Row],[Numéro]],TableauLibre[],3,0),"")</f>
        <v>R2</v>
      </c>
      <c r="E1073" s="1">
        <f>IFERROR(VLOOKUP(Tableau5[[#This Row],[Numéro]],TableauLibre[],4,0),"")</f>
        <v>1</v>
      </c>
      <c r="F1073" s="1">
        <f>IFERROR(VLOOKUP(Tableau5[[#This Row],[Numéro]],TableauLibre[],5,0),"")</f>
        <v>2.54</v>
      </c>
      <c r="G1073" s="1">
        <f>IFERROR(VLOOKUP(Tableau5[[#This Row],[Numéro]],TableauLibre[],6,0),"")</f>
        <v>2.0299999999999998</v>
      </c>
      <c r="H1073" s="28">
        <f>IFERROR(VLOOKUP(Tableau5[[#This Row],[Numéro]],TableauLibre[],7,0),"")</f>
        <v>2024</v>
      </c>
      <c r="I1073" s="27" t="str">
        <f>IFERROR(VLOOKUP(Tableau5[[#This Row],[Numéro]],TableauBande[],3,0),"")</f>
        <v>R1</v>
      </c>
      <c r="J1073" s="1">
        <f>IFERROR(VLOOKUP(Tableau5[[#This Row],[Numéro]],TableauBande[],4,0),"")</f>
        <v>1</v>
      </c>
      <c r="K1073" s="1">
        <f>IFERROR(VLOOKUP(Tableau5[[#This Row],[Numéro]],TableauBande[],5,0),"")</f>
        <v>1.57</v>
      </c>
      <c r="L1073" s="1">
        <f>IFERROR(VLOOKUP(Tableau5[[#This Row],[Numéro]],TableauBande[],6,0),"")</f>
        <v>1.4</v>
      </c>
      <c r="M1073" s="28">
        <f>IFERROR(VLOOKUP(Tableau5[[#This Row],[Numéro]],TableauBande[],7,0),"")</f>
        <v>2025</v>
      </c>
      <c r="N1073" s="1" t="str">
        <f>IFERROR(VLOOKUP(Tableau5[[#This Row],[Numéro]],Tableau3Bandes[],3,0),"")</f>
        <v>N3</v>
      </c>
      <c r="O1073" s="1">
        <f>IFERROR(VLOOKUP(Tableau5[[#This Row],[Numéro]],Tableau3Bandes[],4,0),"")</f>
        <v>1</v>
      </c>
      <c r="P1073" s="1">
        <f>IFERROR(VLOOKUP(Tableau5[[#This Row],[Numéro]],Tableau3Bandes[],5,0),"")</f>
        <v>0.40899999999999997</v>
      </c>
      <c r="Q1073" s="1">
        <f>IFERROR(VLOOKUP(Tableau5[[#This Row],[Numéro]],Tableau3Bandes[],6,0),"")</f>
        <v>0.35199999999999998</v>
      </c>
      <c r="R1073" s="1">
        <f>IFERROR(VLOOKUP(Tableau5[[#This Row],[Numéro]],Tableau3Bandes[],7,0),"")</f>
        <v>2025</v>
      </c>
      <c r="S1073" s="28">
        <f>IFERROR(VLOOKUP(Tableau5[[#This Row],[Numéro]],TableauClass2025[],3,0),"")</f>
        <v>353</v>
      </c>
      <c r="T1073" s="27" t="str">
        <f>IFERROR(VLOOKUP(Tableau5[[#This Row],[Numéro]],TableauCadre[],3,0),"")</f>
        <v/>
      </c>
      <c r="U1073" s="1" t="str">
        <f>IFERROR(VLOOKUP(Tableau5[[#This Row],[Numéro]],TableauCadre[],4,0),"")</f>
        <v/>
      </c>
      <c r="V1073" s="1" t="str">
        <f>IFERROR(VLOOKUP(Tableau5[[#This Row],[Numéro]],TableauCadre[],5,0),"")</f>
        <v/>
      </c>
      <c r="W1073" s="1" t="str">
        <f>IFERROR(VLOOKUP(Tableau5[[#This Row],[Numéro]],TableauCadre[],6,0),"")</f>
        <v/>
      </c>
      <c r="X1073" s="28" t="str">
        <f>IFERROR(VLOOKUP(Tableau5[[#This Row],[Numéro]],TableauCadre[],7,0),"")</f>
        <v/>
      </c>
    </row>
    <row r="1074" spans="1:24" hidden="1" x14ac:dyDescent="0.25">
      <c r="A1074" s="1" t="str">
        <f>IF(double!T1071=0,"",double!T1071)</f>
        <v>140749 L</v>
      </c>
      <c r="B1074" s="1" t="str">
        <f>IF(Tableau5[[#This Row],[Numéro]]="","",double!U1071)</f>
        <v>SIMONIN FRANCIS</v>
      </c>
      <c r="C1074" s="23" t="str">
        <f>double!V1071</f>
        <v>11034 – BILLARD CLUB EPINAL</v>
      </c>
      <c r="D1074" s="27" t="str">
        <f>IFERROR(VLOOKUP(Tableau5[[#This Row],[Numéro]],TableauLibre[],3,0),"")</f>
        <v xml:space="preserve">R4 </v>
      </c>
      <c r="E1074" s="1">
        <f>IFERROR(VLOOKUP(Tableau5[[#This Row],[Numéro]],TableauLibre[],4,0),"")</f>
        <v>1</v>
      </c>
      <c r="F1074" s="1">
        <f>IFERROR(VLOOKUP(Tableau5[[#This Row],[Numéro]],TableauLibre[],5,0),"")</f>
        <v>1.17</v>
      </c>
      <c r="G1074" s="1">
        <f>IFERROR(VLOOKUP(Tableau5[[#This Row],[Numéro]],TableauLibre[],6,0),"")</f>
        <v>0.93</v>
      </c>
      <c r="H1074" s="28">
        <f>IFERROR(VLOOKUP(Tableau5[[#This Row],[Numéro]],TableauLibre[],7,0),"")</f>
        <v>2024</v>
      </c>
      <c r="I1074" s="27" t="str">
        <f>IFERROR(VLOOKUP(Tableau5[[#This Row],[Numéro]],TableauBande[],3,0),"")</f>
        <v>R2</v>
      </c>
      <c r="J1074" s="1">
        <f>IFERROR(VLOOKUP(Tableau5[[#This Row],[Numéro]],TableauBande[],4,0),"")</f>
        <v>1</v>
      </c>
      <c r="K1074" s="1">
        <f>IFERROR(VLOOKUP(Tableau5[[#This Row],[Numéro]],TableauBande[],5,0),"")</f>
        <v>0.8</v>
      </c>
      <c r="L1074" s="1">
        <f>IFERROR(VLOOKUP(Tableau5[[#This Row],[Numéro]],TableauBande[],6,0),"")</f>
        <v>0.71</v>
      </c>
      <c r="M1074" s="28">
        <f>IFERROR(VLOOKUP(Tableau5[[#This Row],[Numéro]],TableauBande[],7,0),"")</f>
        <v>2021</v>
      </c>
      <c r="N1074" s="1" t="str">
        <f>IFERROR(VLOOKUP(Tableau5[[#This Row],[Numéro]],Tableau3Bandes[],3,0),"")</f>
        <v xml:space="preserve">R2 </v>
      </c>
      <c r="O1074" s="1">
        <f>IFERROR(VLOOKUP(Tableau5[[#This Row],[Numéro]],Tableau3Bandes[],4,0),"")</f>
        <v>1</v>
      </c>
      <c r="P1074" s="1">
        <f>IFERROR(VLOOKUP(Tableau5[[#This Row],[Numéro]],Tableau3Bandes[],5,0),"")</f>
        <v>0.19500000000000001</v>
      </c>
      <c r="Q1074" s="1">
        <f>IFERROR(VLOOKUP(Tableau5[[#This Row],[Numéro]],Tableau3Bandes[],6,0),"")</f>
        <v>0.16800000000000001</v>
      </c>
      <c r="R1074" s="1">
        <f>IFERROR(VLOOKUP(Tableau5[[#This Row],[Numéro]],Tableau3Bandes[],7,0),"")</f>
        <v>2025</v>
      </c>
      <c r="S1074" s="28">
        <f>IFERROR(VLOOKUP(Tableau5[[#This Row],[Numéro]],TableauClass2025[],3,0),"")</f>
        <v>189</v>
      </c>
      <c r="T1074" s="27" t="str">
        <f>IFERROR(VLOOKUP(Tableau5[[#This Row],[Numéro]],TableauCadre[],3,0),"")</f>
        <v/>
      </c>
      <c r="U1074" s="1" t="str">
        <f>IFERROR(VLOOKUP(Tableau5[[#This Row],[Numéro]],TableauCadre[],4,0),"")</f>
        <v/>
      </c>
      <c r="V1074" s="1" t="str">
        <f>IFERROR(VLOOKUP(Tableau5[[#This Row],[Numéro]],TableauCadre[],5,0),"")</f>
        <v/>
      </c>
      <c r="W1074" s="1" t="str">
        <f>IFERROR(VLOOKUP(Tableau5[[#This Row],[Numéro]],TableauCadre[],6,0),"")</f>
        <v/>
      </c>
      <c r="X1074" s="28" t="str">
        <f>IFERROR(VLOOKUP(Tableau5[[#This Row],[Numéro]],TableauCadre[],7,0),"")</f>
        <v/>
      </c>
    </row>
    <row r="1075" spans="1:24" hidden="1" x14ac:dyDescent="0.25">
      <c r="A1075" s="1" t="str">
        <f>IF(double!T1072=0,"",double!T1072)</f>
        <v>015519 X</v>
      </c>
      <c r="B1075" s="1" t="str">
        <f>IF(Tableau5[[#This Row],[Numéro]]="","",double!U1072)</f>
        <v>SINIGAGLIA ALPHONSE</v>
      </c>
      <c r="C1075" s="23" t="str">
        <f>double!V1072</f>
        <v>11032 – BILLARD CLUB HOMECOURT</v>
      </c>
      <c r="D1075" s="27" t="str">
        <f>IFERROR(VLOOKUP(Tableau5[[#This Row],[Numéro]],TableauLibre[],3,0),"")</f>
        <v>N3</v>
      </c>
      <c r="E1075" s="1">
        <f>IFERROR(VLOOKUP(Tableau5[[#This Row],[Numéro]],TableauLibre[],4,0),"")</f>
        <v>1</v>
      </c>
      <c r="F1075" s="1">
        <f>IFERROR(VLOOKUP(Tableau5[[#This Row],[Numéro]],TableauLibre[],5,0),"")</f>
        <v>6.38</v>
      </c>
      <c r="G1075" s="1">
        <f>IFERROR(VLOOKUP(Tableau5[[#This Row],[Numéro]],TableauLibre[],6,0),"")</f>
        <v>5.0999999999999996</v>
      </c>
      <c r="H1075" s="28">
        <f>IFERROR(VLOOKUP(Tableau5[[#This Row],[Numéro]],TableauLibre[],7,0),"")</f>
        <v>2025</v>
      </c>
      <c r="I1075" s="27" t="str">
        <f>IFERROR(VLOOKUP(Tableau5[[#This Row],[Numéro]],TableauBande[],3,0),"")</f>
        <v xml:space="preserve">R1 </v>
      </c>
      <c r="J1075" s="1">
        <f>IFERROR(VLOOKUP(Tableau5[[#This Row],[Numéro]],TableauBande[],4,0),"")</f>
        <v>1</v>
      </c>
      <c r="K1075" s="1">
        <f>IFERROR(VLOOKUP(Tableau5[[#This Row],[Numéro]],TableauBande[],5,0),"")</f>
        <v>1.7</v>
      </c>
      <c r="L1075" s="1">
        <f>IFERROR(VLOOKUP(Tableau5[[#This Row],[Numéro]],TableauBande[],6,0),"")</f>
        <v>1.52</v>
      </c>
      <c r="M1075" s="28">
        <f>IFERROR(VLOOKUP(Tableau5[[#This Row],[Numéro]],TableauBande[],7,0),"")</f>
        <v>2024</v>
      </c>
      <c r="N1075" s="1" t="str">
        <f>IFERROR(VLOOKUP(Tableau5[[#This Row],[Numéro]],Tableau3Bandes[],3,0),"")</f>
        <v xml:space="preserve">R1 </v>
      </c>
      <c r="O1075" s="1">
        <f>IFERROR(VLOOKUP(Tableau5[[#This Row],[Numéro]],Tableau3Bandes[],4,0),"")</f>
        <v>1</v>
      </c>
      <c r="P1075" s="1">
        <f>IFERROR(VLOOKUP(Tableau5[[#This Row],[Numéro]],Tableau3Bandes[],5,0),"")</f>
        <v>0.36599999999999999</v>
      </c>
      <c r="Q1075" s="1">
        <f>IFERROR(VLOOKUP(Tableau5[[#This Row],[Numéro]],Tableau3Bandes[],6,0),"")</f>
        <v>0.315</v>
      </c>
      <c r="R1075" s="1">
        <f>IFERROR(VLOOKUP(Tableau5[[#This Row],[Numéro]],Tableau3Bandes[],7,0),"")</f>
        <v>2013</v>
      </c>
      <c r="S1075" s="28" t="str">
        <f>IFERROR(VLOOKUP(Tableau5[[#This Row],[Numéro]],TableauClass2025[],3,0),"")</f>
        <v/>
      </c>
      <c r="T1075" s="27" t="str">
        <f>IFERROR(VLOOKUP(Tableau5[[#This Row],[Numéro]],TableauCadre[],3,0),"")</f>
        <v>N3</v>
      </c>
      <c r="U1075" s="1">
        <f>IFERROR(VLOOKUP(Tableau5[[#This Row],[Numéro]],TableauCadre[],4,0),"")</f>
        <v>1</v>
      </c>
      <c r="V1075" s="1">
        <f>IFERROR(VLOOKUP(Tableau5[[#This Row],[Numéro]],TableauCadre[],5,0),"")</f>
        <v>4.66</v>
      </c>
      <c r="W1075" s="1">
        <f>IFERROR(VLOOKUP(Tableau5[[#This Row],[Numéro]],TableauCadre[],6,0),"")</f>
        <v>3.73</v>
      </c>
      <c r="X1075" s="28">
        <f>IFERROR(VLOOKUP(Tableau5[[#This Row],[Numéro]],TableauCadre[],7,0),"")</f>
        <v>2025</v>
      </c>
    </row>
    <row r="1076" spans="1:24" hidden="1" x14ac:dyDescent="0.25">
      <c r="A1076" s="1" t="str">
        <f>IF(double!T1073=0,"",double!T1073)</f>
        <v>141290 G</v>
      </c>
      <c r="B1076" s="1" t="str">
        <f>IF(Tableau5[[#This Row],[Numéro]]="","",double!U1073)</f>
        <v>SISTERNAS JAMES</v>
      </c>
      <c r="C1076" s="23" t="str">
        <f>double!V1073</f>
        <v>05034 – BILLARD TROYES AGGLO</v>
      </c>
      <c r="D1076" s="27" t="str">
        <f>IFERROR(VLOOKUP(Tableau5[[#This Row],[Numéro]],TableauLibre[],3,0),"")</f>
        <v>R4</v>
      </c>
      <c r="E1076" s="1">
        <f>IFERROR(VLOOKUP(Tableau5[[#This Row],[Numéro]],TableauLibre[],4,0),"")</f>
        <v>1</v>
      </c>
      <c r="F1076" s="1">
        <f>IFERROR(VLOOKUP(Tableau5[[#This Row],[Numéro]],TableauLibre[],5,0),"")</f>
        <v>0.66</v>
      </c>
      <c r="G1076" s="1">
        <f>IFERROR(VLOOKUP(Tableau5[[#This Row],[Numéro]],TableauLibre[],6,0),"")</f>
        <v>0.53</v>
      </c>
      <c r="H1076" s="28">
        <f>IFERROR(VLOOKUP(Tableau5[[#This Row],[Numéro]],TableauLibre[],7,0),"")</f>
        <v>2011</v>
      </c>
      <c r="I1076" s="27" t="str">
        <f>IFERROR(VLOOKUP(Tableau5[[#This Row],[Numéro]],TableauBande[],3,0),"")</f>
        <v/>
      </c>
      <c r="J1076" s="1" t="str">
        <f>IFERROR(VLOOKUP(Tableau5[[#This Row],[Numéro]],TableauBande[],4,0),"")</f>
        <v/>
      </c>
      <c r="K1076" s="1" t="str">
        <f>IFERROR(VLOOKUP(Tableau5[[#This Row],[Numéro]],TableauBande[],5,0),"")</f>
        <v/>
      </c>
      <c r="L1076" s="1" t="str">
        <f>IFERROR(VLOOKUP(Tableau5[[#This Row],[Numéro]],TableauBande[],6,0),"")</f>
        <v/>
      </c>
      <c r="M1076" s="28" t="str">
        <f>IFERROR(VLOOKUP(Tableau5[[#This Row],[Numéro]],TableauBande[],7,0),"")</f>
        <v/>
      </c>
      <c r="N1076" s="1" t="str">
        <f>IFERROR(VLOOKUP(Tableau5[[#This Row],[Numéro]],Tableau3Bandes[],3,0),"")</f>
        <v/>
      </c>
      <c r="O1076" s="1" t="str">
        <f>IFERROR(VLOOKUP(Tableau5[[#This Row],[Numéro]],Tableau3Bandes[],4,0),"")</f>
        <v/>
      </c>
      <c r="P1076" s="1" t="str">
        <f>IFERROR(VLOOKUP(Tableau5[[#This Row],[Numéro]],Tableau3Bandes[],5,0),"")</f>
        <v/>
      </c>
      <c r="Q1076" s="1" t="str">
        <f>IFERROR(VLOOKUP(Tableau5[[#This Row],[Numéro]],Tableau3Bandes[],6,0),"")</f>
        <v/>
      </c>
      <c r="R1076" s="1" t="str">
        <f>IFERROR(VLOOKUP(Tableau5[[#This Row],[Numéro]],Tableau3Bandes[],7,0),"")</f>
        <v/>
      </c>
      <c r="S1076" s="28" t="str">
        <f>IFERROR(VLOOKUP(Tableau5[[#This Row],[Numéro]],TableauClass2025[],3,0),"")</f>
        <v/>
      </c>
      <c r="T1076" s="27" t="str">
        <f>IFERROR(VLOOKUP(Tableau5[[#This Row],[Numéro]],TableauCadre[],3,0),"")</f>
        <v/>
      </c>
      <c r="U1076" s="1" t="str">
        <f>IFERROR(VLOOKUP(Tableau5[[#This Row],[Numéro]],TableauCadre[],4,0),"")</f>
        <v/>
      </c>
      <c r="V1076" s="1" t="str">
        <f>IFERROR(VLOOKUP(Tableau5[[#This Row],[Numéro]],TableauCadre[],5,0),"")</f>
        <v/>
      </c>
      <c r="W1076" s="1" t="str">
        <f>IFERROR(VLOOKUP(Tableau5[[#This Row],[Numéro]],TableauCadre[],6,0),"")</f>
        <v/>
      </c>
      <c r="X1076" s="28" t="str">
        <f>IFERROR(VLOOKUP(Tableau5[[#This Row],[Numéro]],TableauCadre[],7,0),"")</f>
        <v/>
      </c>
    </row>
    <row r="1077" spans="1:24" hidden="1" x14ac:dyDescent="0.25">
      <c r="A1077" s="1" t="str">
        <f>IF(double!T1074=0,"",double!T1074)</f>
        <v>010320 Y</v>
      </c>
      <c r="B1077" s="1" t="str">
        <f>IF(Tableau5[[#This Row],[Numéro]]="","",double!U1074)</f>
        <v>SITTLER FREDDY</v>
      </c>
      <c r="C1077" s="23" t="str">
        <f>double!V1074</f>
        <v>01031 – B.C. ERSTEIN</v>
      </c>
      <c r="D1077" s="27" t="str">
        <f>IFERROR(VLOOKUP(Tableau5[[#This Row],[Numéro]],TableauLibre[],3,0),"")</f>
        <v>R3</v>
      </c>
      <c r="E1077" s="1">
        <f>IFERROR(VLOOKUP(Tableau5[[#This Row],[Numéro]],TableauLibre[],4,0),"")</f>
        <v>1</v>
      </c>
      <c r="F1077" s="1">
        <f>IFERROR(VLOOKUP(Tableau5[[#This Row],[Numéro]],TableauLibre[],5,0),"")</f>
        <v>1.67</v>
      </c>
      <c r="G1077" s="1">
        <f>IFERROR(VLOOKUP(Tableau5[[#This Row],[Numéro]],TableauLibre[],6,0),"")</f>
        <v>1.34</v>
      </c>
      <c r="H1077" s="28">
        <f>IFERROR(VLOOKUP(Tableau5[[#This Row],[Numéro]],TableauLibre[],7,0),"")</f>
        <v>2025</v>
      </c>
      <c r="I1077" s="27" t="str">
        <f>IFERROR(VLOOKUP(Tableau5[[#This Row],[Numéro]],TableauBande[],3,0),"")</f>
        <v xml:space="preserve">R2 </v>
      </c>
      <c r="J1077" s="1">
        <f>IFERROR(VLOOKUP(Tableau5[[#This Row],[Numéro]],TableauBande[],4,0),"")</f>
        <v>1</v>
      </c>
      <c r="K1077" s="1">
        <f>IFERROR(VLOOKUP(Tableau5[[#This Row],[Numéro]],TableauBande[],5,0),"")</f>
        <v>1.05</v>
      </c>
      <c r="L1077" s="1">
        <f>IFERROR(VLOOKUP(Tableau5[[#This Row],[Numéro]],TableauBande[],6,0),"")</f>
        <v>0.93</v>
      </c>
      <c r="M1077" s="28">
        <f>IFERROR(VLOOKUP(Tableau5[[#This Row],[Numéro]],TableauBande[],7,0),"")</f>
        <v>2024</v>
      </c>
      <c r="N1077" s="1" t="str">
        <f>IFERROR(VLOOKUP(Tableau5[[#This Row],[Numéro]],Tableau3Bandes[],3,0),"")</f>
        <v>R1</v>
      </c>
      <c r="O1077" s="1">
        <f>IFERROR(VLOOKUP(Tableau5[[#This Row],[Numéro]],Tableau3Bandes[],4,0),"")</f>
        <v>1</v>
      </c>
      <c r="P1077" s="1">
        <f>IFERROR(VLOOKUP(Tableau5[[#This Row],[Numéro]],Tableau3Bandes[],5,0),"")</f>
        <v>0.25900000000000001</v>
      </c>
      <c r="Q1077" s="1">
        <f>IFERROR(VLOOKUP(Tableau5[[#This Row],[Numéro]],Tableau3Bandes[],6,0),"")</f>
        <v>0.223</v>
      </c>
      <c r="R1077" s="1">
        <f>IFERROR(VLOOKUP(Tableau5[[#This Row],[Numéro]],Tableau3Bandes[],7,0),"")</f>
        <v>2010</v>
      </c>
      <c r="S1077" s="28" t="str">
        <f>IFERROR(VLOOKUP(Tableau5[[#This Row],[Numéro]],TableauClass2025[],3,0),"")</f>
        <v/>
      </c>
      <c r="T1077" s="27" t="str">
        <f>IFERROR(VLOOKUP(Tableau5[[#This Row],[Numéro]],TableauCadre[],3,0),"")</f>
        <v/>
      </c>
      <c r="U1077" s="1" t="str">
        <f>IFERROR(VLOOKUP(Tableau5[[#This Row],[Numéro]],TableauCadre[],4,0),"")</f>
        <v/>
      </c>
      <c r="V1077" s="1" t="str">
        <f>IFERROR(VLOOKUP(Tableau5[[#This Row],[Numéro]],TableauCadre[],5,0),"")</f>
        <v/>
      </c>
      <c r="W1077" s="1" t="str">
        <f>IFERROR(VLOOKUP(Tableau5[[#This Row],[Numéro]],TableauCadre[],6,0),"")</f>
        <v/>
      </c>
      <c r="X1077" s="28" t="str">
        <f>IFERROR(VLOOKUP(Tableau5[[#This Row],[Numéro]],TableauCadre[],7,0),"")</f>
        <v/>
      </c>
    </row>
    <row r="1078" spans="1:24" hidden="1" x14ac:dyDescent="0.25">
      <c r="A1078" s="1" t="str">
        <f>IF(double!T1075=0,"",double!T1075)</f>
        <v>014884 M</v>
      </c>
      <c r="B1078" s="1" t="str">
        <f>IF(Tableau5[[#This Row],[Numéro]]="","",double!U1075)</f>
        <v>SIX JEAN PAUL</v>
      </c>
      <c r="C1078" s="23" t="str">
        <f>double!V1075</f>
        <v>11027 – ASS. SPORT. LAXOVIENNE DE BILLARD</v>
      </c>
      <c r="D1078" s="27" t="str">
        <f>IFERROR(VLOOKUP(Tableau5[[#This Row],[Numéro]],TableauLibre[],3,0),"")</f>
        <v>N3</v>
      </c>
      <c r="E1078" s="1">
        <f>IFERROR(VLOOKUP(Tableau5[[#This Row],[Numéro]],TableauLibre[],4,0),"")</f>
        <v>1</v>
      </c>
      <c r="F1078" s="1">
        <f>IFERROR(VLOOKUP(Tableau5[[#This Row],[Numéro]],TableauLibre[],5,0),"")</f>
        <v>10.86</v>
      </c>
      <c r="G1078" s="1">
        <f>IFERROR(VLOOKUP(Tableau5[[#This Row],[Numéro]],TableauLibre[],6,0),"")</f>
        <v>8.69</v>
      </c>
      <c r="H1078" s="28">
        <f>IFERROR(VLOOKUP(Tableau5[[#This Row],[Numéro]],TableauLibre[],7,0),"")</f>
        <v>2019</v>
      </c>
      <c r="I1078" s="27" t="str">
        <f>IFERROR(VLOOKUP(Tableau5[[#This Row],[Numéro]],TableauBande[],3,0),"")</f>
        <v>N1</v>
      </c>
      <c r="J1078" s="1">
        <f>IFERROR(VLOOKUP(Tableau5[[#This Row],[Numéro]],TableauBande[],4,0),"")</f>
        <v>1</v>
      </c>
      <c r="K1078" s="1" t="str">
        <f>IFERROR(VLOOKUP(Tableau5[[#This Row],[Numéro]],TableauBande[],5,0),"")</f>
        <v>—</v>
      </c>
      <c r="L1078" s="1">
        <f>IFERROR(VLOOKUP(Tableau5[[#This Row],[Numéro]],TableauBande[],6,0),"")</f>
        <v>3.56</v>
      </c>
      <c r="M1078" s="28">
        <f>IFERROR(VLOOKUP(Tableau5[[#This Row],[Numéro]],TableauBande[],7,0),"")</f>
        <v>2020</v>
      </c>
      <c r="N1078" s="1" t="str">
        <f>IFERROR(VLOOKUP(Tableau5[[#This Row],[Numéro]],Tableau3Bandes[],3,0),"")</f>
        <v>N1</v>
      </c>
      <c r="O1078" s="1">
        <f>IFERROR(VLOOKUP(Tableau5[[#This Row],[Numéro]],Tableau3Bandes[],4,0),"")</f>
        <v>1</v>
      </c>
      <c r="P1078" s="1" t="str">
        <f>IFERROR(VLOOKUP(Tableau5[[#This Row],[Numéro]],Tableau3Bandes[],5,0),"")</f>
        <v>—</v>
      </c>
      <c r="Q1078" s="1">
        <f>IFERROR(VLOOKUP(Tableau5[[#This Row],[Numéro]],Tableau3Bandes[],6,0),"")</f>
        <v>0.70699999999999996</v>
      </c>
      <c r="R1078" s="1">
        <f>IFERROR(VLOOKUP(Tableau5[[#This Row],[Numéro]],Tableau3Bandes[],7,0),"")</f>
        <v>2020</v>
      </c>
      <c r="S1078" s="28" t="str">
        <f>IFERROR(VLOOKUP(Tableau5[[#This Row],[Numéro]],TableauClass2025[],3,0),"")</f>
        <v/>
      </c>
      <c r="T1078" s="27" t="str">
        <f>IFERROR(VLOOKUP(Tableau5[[#This Row],[Numéro]],TableauCadre[],3,0),"")</f>
        <v>N2</v>
      </c>
      <c r="U1078" s="1">
        <f>IFERROR(VLOOKUP(Tableau5[[#This Row],[Numéro]],TableauCadre[],4,0),"")</f>
        <v>1</v>
      </c>
      <c r="V1078" s="1" t="str">
        <f>IFERROR(VLOOKUP(Tableau5[[#This Row],[Numéro]],TableauCadre[],5,0),"")</f>
        <v>—</v>
      </c>
      <c r="W1078" s="1">
        <f>IFERROR(VLOOKUP(Tableau5[[#This Row],[Numéro]],TableauCadre[],6,0),"")</f>
        <v>9.2899999999999991</v>
      </c>
      <c r="X1078" s="28">
        <f>IFERROR(VLOOKUP(Tableau5[[#This Row],[Numéro]],TableauCadre[],7,0),"")</f>
        <v>2018</v>
      </c>
    </row>
    <row r="1079" spans="1:24" hidden="1" x14ac:dyDescent="0.25">
      <c r="A1079" s="1" t="str">
        <f>IF(double!T1076=0,"",double!T1076)</f>
        <v>179542 E</v>
      </c>
      <c r="B1079" s="1" t="str">
        <f>IF(Tableau5[[#This Row],[Numéro]]="","",double!U1076)</f>
        <v>SLAETS JEAN PAUL</v>
      </c>
      <c r="C1079" s="23" t="str">
        <f>double!V1076</f>
        <v>11034 – BILLARD CLUB EPINAL</v>
      </c>
      <c r="D1079" s="27" t="str">
        <f>IFERROR(VLOOKUP(Tableau5[[#This Row],[Numéro]],TableauLibre[],3,0),"")</f>
        <v xml:space="preserve">R2 </v>
      </c>
      <c r="E1079" s="1">
        <f>IFERROR(VLOOKUP(Tableau5[[#This Row],[Numéro]],TableauLibre[],4,0),"")</f>
        <v>1</v>
      </c>
      <c r="F1079" s="1">
        <f>IFERROR(VLOOKUP(Tableau5[[#This Row],[Numéro]],TableauLibre[],5,0),"")</f>
        <v>2.91</v>
      </c>
      <c r="G1079" s="1">
        <f>IFERROR(VLOOKUP(Tableau5[[#This Row],[Numéro]],TableauLibre[],6,0),"")</f>
        <v>2.33</v>
      </c>
      <c r="H1079" s="28">
        <f>IFERROR(VLOOKUP(Tableau5[[#This Row],[Numéro]],TableauLibre[],7,0),"")</f>
        <v>2025</v>
      </c>
      <c r="I1079" s="27" t="str">
        <f>IFERROR(VLOOKUP(Tableau5[[#This Row],[Numéro]],TableauBande[],3,0),"")</f>
        <v/>
      </c>
      <c r="J1079" s="1" t="str">
        <f>IFERROR(VLOOKUP(Tableau5[[#This Row],[Numéro]],TableauBande[],4,0),"")</f>
        <v/>
      </c>
      <c r="K1079" s="1" t="str">
        <f>IFERROR(VLOOKUP(Tableau5[[#This Row],[Numéro]],TableauBande[],5,0),"")</f>
        <v/>
      </c>
      <c r="L1079" s="1" t="str">
        <f>IFERROR(VLOOKUP(Tableau5[[#This Row],[Numéro]],TableauBande[],6,0),"")</f>
        <v/>
      </c>
      <c r="M1079" s="28" t="str">
        <f>IFERROR(VLOOKUP(Tableau5[[#This Row],[Numéro]],TableauBande[],7,0),"")</f>
        <v/>
      </c>
      <c r="N1079" s="1" t="str">
        <f>IFERROR(VLOOKUP(Tableau5[[#This Row],[Numéro]],Tableau3Bandes[],3,0),"")</f>
        <v/>
      </c>
      <c r="O1079" s="1" t="str">
        <f>IFERROR(VLOOKUP(Tableau5[[#This Row],[Numéro]],Tableau3Bandes[],4,0),"")</f>
        <v/>
      </c>
      <c r="P1079" s="1" t="str">
        <f>IFERROR(VLOOKUP(Tableau5[[#This Row],[Numéro]],Tableau3Bandes[],5,0),"")</f>
        <v/>
      </c>
      <c r="Q1079" s="1" t="str">
        <f>IFERROR(VLOOKUP(Tableau5[[#This Row],[Numéro]],Tableau3Bandes[],6,0),"")</f>
        <v/>
      </c>
      <c r="R1079" s="1" t="str">
        <f>IFERROR(VLOOKUP(Tableau5[[#This Row],[Numéro]],Tableau3Bandes[],7,0),"")</f>
        <v/>
      </c>
      <c r="S1079" s="28" t="str">
        <f>IFERROR(VLOOKUP(Tableau5[[#This Row],[Numéro]],TableauClass2025[],3,0),"")</f>
        <v/>
      </c>
      <c r="T1079" s="27" t="str">
        <f>IFERROR(VLOOKUP(Tableau5[[#This Row],[Numéro]],TableauCadre[],3,0),"")</f>
        <v/>
      </c>
      <c r="U1079" s="1" t="str">
        <f>IFERROR(VLOOKUP(Tableau5[[#This Row],[Numéro]],TableauCadre[],4,0),"")</f>
        <v/>
      </c>
      <c r="V1079" s="1" t="str">
        <f>IFERROR(VLOOKUP(Tableau5[[#This Row],[Numéro]],TableauCadre[],5,0),"")</f>
        <v/>
      </c>
      <c r="W1079" s="1" t="str">
        <f>IFERROR(VLOOKUP(Tableau5[[#This Row],[Numéro]],TableauCadre[],6,0),"")</f>
        <v/>
      </c>
      <c r="X1079" s="28" t="str">
        <f>IFERROR(VLOOKUP(Tableau5[[#This Row],[Numéro]],TableauCadre[],7,0),"")</f>
        <v/>
      </c>
    </row>
    <row r="1080" spans="1:24" hidden="1" x14ac:dyDescent="0.25">
      <c r="A1080" s="1" t="str">
        <f>IF(double!T1077=0,"",double!T1077)</f>
        <v>138781 T</v>
      </c>
      <c r="B1080" s="1" t="str">
        <f>IF(Tableau5[[#This Row],[Numéro]]="","",double!U1077)</f>
        <v>SOSOE JOHANN</v>
      </c>
      <c r="C1080" s="23" t="str">
        <f>double!V1077</f>
        <v>11029 – BILLARD CLUB MUSSIPONTAIN</v>
      </c>
      <c r="D1080" s="27" t="str">
        <f>IFERROR(VLOOKUP(Tableau5[[#This Row],[Numéro]],TableauLibre[],3,0),"")</f>
        <v>R4</v>
      </c>
      <c r="E1080" s="1">
        <f>IFERROR(VLOOKUP(Tableau5[[#This Row],[Numéro]],TableauLibre[],4,0),"")</f>
        <v>1</v>
      </c>
      <c r="F1080" s="1">
        <f>IFERROR(VLOOKUP(Tableau5[[#This Row],[Numéro]],TableauLibre[],5,0),"")</f>
        <v>0.42</v>
      </c>
      <c r="G1080" s="1">
        <f>IFERROR(VLOOKUP(Tableau5[[#This Row],[Numéro]],TableauLibre[],6,0),"")</f>
        <v>0.34</v>
      </c>
      <c r="H1080" s="28">
        <f>IFERROR(VLOOKUP(Tableau5[[#This Row],[Numéro]],TableauLibre[],7,0),"")</f>
        <v>2011</v>
      </c>
      <c r="I1080" s="27" t="str">
        <f>IFERROR(VLOOKUP(Tableau5[[#This Row],[Numéro]],TableauBande[],3,0),"")</f>
        <v/>
      </c>
      <c r="J1080" s="1" t="str">
        <f>IFERROR(VLOOKUP(Tableau5[[#This Row],[Numéro]],TableauBande[],4,0),"")</f>
        <v/>
      </c>
      <c r="K1080" s="1" t="str">
        <f>IFERROR(VLOOKUP(Tableau5[[#This Row],[Numéro]],TableauBande[],5,0),"")</f>
        <v/>
      </c>
      <c r="L1080" s="1" t="str">
        <f>IFERROR(VLOOKUP(Tableau5[[#This Row],[Numéro]],TableauBande[],6,0),"")</f>
        <v/>
      </c>
      <c r="M1080" s="28" t="str">
        <f>IFERROR(VLOOKUP(Tableau5[[#This Row],[Numéro]],TableauBande[],7,0),"")</f>
        <v/>
      </c>
      <c r="N1080" s="1" t="str">
        <f>IFERROR(VLOOKUP(Tableau5[[#This Row],[Numéro]],Tableau3Bandes[],3,0),"")</f>
        <v/>
      </c>
      <c r="O1080" s="1" t="str">
        <f>IFERROR(VLOOKUP(Tableau5[[#This Row],[Numéro]],Tableau3Bandes[],4,0),"")</f>
        <v/>
      </c>
      <c r="P1080" s="1" t="str">
        <f>IFERROR(VLOOKUP(Tableau5[[#This Row],[Numéro]],Tableau3Bandes[],5,0),"")</f>
        <v/>
      </c>
      <c r="Q1080" s="1" t="str">
        <f>IFERROR(VLOOKUP(Tableau5[[#This Row],[Numéro]],Tableau3Bandes[],6,0),"")</f>
        <v/>
      </c>
      <c r="R1080" s="1" t="str">
        <f>IFERROR(VLOOKUP(Tableau5[[#This Row],[Numéro]],Tableau3Bandes[],7,0),"")</f>
        <v/>
      </c>
      <c r="S1080" s="28" t="str">
        <f>IFERROR(VLOOKUP(Tableau5[[#This Row],[Numéro]],TableauClass2025[],3,0),"")</f>
        <v/>
      </c>
      <c r="T1080" s="27" t="str">
        <f>IFERROR(VLOOKUP(Tableau5[[#This Row],[Numéro]],TableauCadre[],3,0),"")</f>
        <v/>
      </c>
      <c r="U1080" s="1" t="str">
        <f>IFERROR(VLOOKUP(Tableau5[[#This Row],[Numéro]],TableauCadre[],4,0),"")</f>
        <v/>
      </c>
      <c r="V1080" s="1" t="str">
        <f>IFERROR(VLOOKUP(Tableau5[[#This Row],[Numéro]],TableauCadre[],5,0),"")</f>
        <v/>
      </c>
      <c r="W1080" s="1" t="str">
        <f>IFERROR(VLOOKUP(Tableau5[[#This Row],[Numéro]],TableauCadre[],6,0),"")</f>
        <v/>
      </c>
      <c r="X1080" s="28" t="str">
        <f>IFERROR(VLOOKUP(Tableau5[[#This Row],[Numéro]],TableauCadre[],7,0),"")</f>
        <v/>
      </c>
    </row>
    <row r="1081" spans="1:24" hidden="1" x14ac:dyDescent="0.25">
      <c r="A1081" s="1" t="str">
        <f>IF(double!T1078=0,"",double!T1078)</f>
        <v>137290 K</v>
      </c>
      <c r="B1081" s="1" t="str">
        <f>IF(Tableau5[[#This Row],[Numéro]]="","",double!U1078)</f>
        <v>SPAGNOLO LUIGI</v>
      </c>
      <c r="C1081" s="23" t="str">
        <f>double!V1078</f>
        <v>11029 – BILLARD CLUB MUSSIPONTAIN</v>
      </c>
      <c r="D1081" s="27" t="str">
        <f>IFERROR(VLOOKUP(Tableau5[[#This Row],[Numéro]],TableauLibre[],3,0),"")</f>
        <v>N3</v>
      </c>
      <c r="E1081" s="1">
        <f>IFERROR(VLOOKUP(Tableau5[[#This Row],[Numéro]],TableauLibre[],4,0),"")</f>
        <v>1</v>
      </c>
      <c r="F1081" s="1">
        <f>IFERROR(VLOOKUP(Tableau5[[#This Row],[Numéro]],TableauLibre[],5,0),"")</f>
        <v>8.7899999999999991</v>
      </c>
      <c r="G1081" s="1">
        <f>IFERROR(VLOOKUP(Tableau5[[#This Row],[Numéro]],TableauLibre[],6,0),"")</f>
        <v>7.03</v>
      </c>
      <c r="H1081" s="28">
        <f>IFERROR(VLOOKUP(Tableau5[[#This Row],[Numéro]],TableauLibre[],7,0),"")</f>
        <v>2025</v>
      </c>
      <c r="I1081" s="27" t="str">
        <f>IFERROR(VLOOKUP(Tableau5[[#This Row],[Numéro]],TableauBande[],3,0),"")</f>
        <v>N3</v>
      </c>
      <c r="J1081" s="1">
        <f>IFERROR(VLOOKUP(Tableau5[[#This Row],[Numéro]],TableauBande[],4,0),"")</f>
        <v>1</v>
      </c>
      <c r="K1081" s="1">
        <f>IFERROR(VLOOKUP(Tableau5[[#This Row],[Numéro]],TableauBande[],5,0),"")</f>
        <v>1.91</v>
      </c>
      <c r="L1081" s="1">
        <f>IFERROR(VLOOKUP(Tableau5[[#This Row],[Numéro]],TableauBande[],6,0),"")</f>
        <v>1.7</v>
      </c>
      <c r="M1081" s="28">
        <f>IFERROR(VLOOKUP(Tableau5[[#This Row],[Numéro]],TableauBande[],7,0),"")</f>
        <v>2022</v>
      </c>
      <c r="N1081" s="1" t="str">
        <f>IFERROR(VLOOKUP(Tableau5[[#This Row],[Numéro]],Tableau3Bandes[],3,0),"")</f>
        <v>N3</v>
      </c>
      <c r="O1081" s="1">
        <f>IFERROR(VLOOKUP(Tableau5[[#This Row],[Numéro]],Tableau3Bandes[],4,0),"")</f>
        <v>1</v>
      </c>
      <c r="P1081" s="1">
        <f>IFERROR(VLOOKUP(Tableau5[[#This Row],[Numéro]],Tableau3Bandes[],5,0),"")</f>
        <v>0.40300000000000002</v>
      </c>
      <c r="Q1081" s="1">
        <f>IFERROR(VLOOKUP(Tableau5[[#This Row],[Numéro]],Tableau3Bandes[],6,0),"")</f>
        <v>0.34599999999999997</v>
      </c>
      <c r="R1081" s="1">
        <f>IFERROR(VLOOKUP(Tableau5[[#This Row],[Numéro]],Tableau3Bandes[],7,0),"")</f>
        <v>2013</v>
      </c>
      <c r="S1081" s="28" t="str">
        <f>IFERROR(VLOOKUP(Tableau5[[#This Row],[Numéro]],TableauClass2025[],3,0),"")</f>
        <v/>
      </c>
      <c r="T1081" s="27" t="str">
        <f>IFERROR(VLOOKUP(Tableau5[[#This Row],[Numéro]],TableauCadre[],3,0),"")</f>
        <v xml:space="preserve">N3 </v>
      </c>
      <c r="U1081" s="1">
        <f>IFERROR(VLOOKUP(Tableau5[[#This Row],[Numéro]],TableauCadre[],4,0),"")</f>
        <v>1</v>
      </c>
      <c r="V1081" s="1">
        <f>IFERROR(VLOOKUP(Tableau5[[#This Row],[Numéro]],TableauCadre[],5,0),"")</f>
        <v>5.62</v>
      </c>
      <c r="W1081" s="1">
        <f>IFERROR(VLOOKUP(Tableau5[[#This Row],[Numéro]],TableauCadre[],6,0),"")</f>
        <v>4.49</v>
      </c>
      <c r="X1081" s="28">
        <f>IFERROR(VLOOKUP(Tableau5[[#This Row],[Numéro]],TableauCadre[],7,0),"")</f>
        <v>2025</v>
      </c>
    </row>
    <row r="1082" spans="1:24" x14ac:dyDescent="0.25">
      <c r="A1082" s="1" t="str">
        <f>IF(double!T992=0,"",double!T992)</f>
        <v>102807 D</v>
      </c>
      <c r="B1082" s="1" t="str">
        <f>IF(Tableau5[[#This Row],[Numéro]]="","",double!U992)</f>
        <v>RODRIGUEZ JOSE</v>
      </c>
      <c r="C1082" s="23" t="str">
        <f>double!V992</f>
        <v>11005 – E.S. HAGONDANGE</v>
      </c>
      <c r="D1082" s="27" t="str">
        <f>IFERROR(VLOOKUP(Tableau5[[#This Row],[Numéro]],TableauLibre[],3,0),"")</f>
        <v>R2</v>
      </c>
      <c r="E1082" s="1">
        <f>IFERROR(VLOOKUP(Tableau5[[#This Row],[Numéro]],TableauLibre[],4,0),"")</f>
        <v>1</v>
      </c>
      <c r="F1082" s="1">
        <f>IFERROR(VLOOKUP(Tableau5[[#This Row],[Numéro]],TableauLibre[],5,0),"")</f>
        <v>2.86</v>
      </c>
      <c r="G1082" s="1">
        <f>IFERROR(VLOOKUP(Tableau5[[#This Row],[Numéro]],TableauLibre[],6,0),"")</f>
        <v>2.2799999999999998</v>
      </c>
      <c r="H1082" s="28">
        <f>IFERROR(VLOOKUP(Tableau5[[#This Row],[Numéro]],TableauLibre[],7,0),"")</f>
        <v>2012</v>
      </c>
      <c r="I1082" s="27" t="str">
        <f>IFERROR(VLOOKUP(Tableau5[[#This Row],[Numéro]],TableauBande[],3,0),"")</f>
        <v xml:space="preserve">R1 </v>
      </c>
      <c r="J1082" s="1">
        <f>IFERROR(VLOOKUP(Tableau5[[#This Row],[Numéro]],TableauBande[],4,0),"")</f>
        <v>1</v>
      </c>
      <c r="K1082" s="1">
        <f>IFERROR(VLOOKUP(Tableau5[[#This Row],[Numéro]],TableauBande[],5,0),"")</f>
        <v>1.26</v>
      </c>
      <c r="L1082" s="1">
        <f>IFERROR(VLOOKUP(Tableau5[[#This Row],[Numéro]],TableauBande[],6,0),"")</f>
        <v>1.1200000000000001</v>
      </c>
      <c r="M1082" s="28">
        <f>IFERROR(VLOOKUP(Tableau5[[#This Row],[Numéro]],TableauBande[],7,0),"")</f>
        <v>2009</v>
      </c>
      <c r="N1082" s="1" t="str">
        <f>IFERROR(VLOOKUP(Tableau5[[#This Row],[Numéro]],Tableau3Bandes[],3,0),"")</f>
        <v>N3</v>
      </c>
      <c r="O1082" s="1">
        <f>IFERROR(VLOOKUP(Tableau5[[#This Row],[Numéro]],Tableau3Bandes[],4,0),"")</f>
        <v>1</v>
      </c>
      <c r="P1082" s="1">
        <f>IFERROR(VLOOKUP(Tableau5[[#This Row],[Numéro]],Tableau3Bandes[],5,0),"")</f>
        <v>0.51900000000000002</v>
      </c>
      <c r="Q1082" s="1">
        <f>IFERROR(VLOOKUP(Tableau5[[#This Row],[Numéro]],Tableau3Bandes[],6,0),"")</f>
        <v>0.44600000000000001</v>
      </c>
      <c r="R1082" s="1">
        <f>IFERROR(VLOOKUP(Tableau5[[#This Row],[Numéro]],Tableau3Bandes[],7,0),"")</f>
        <v>2025</v>
      </c>
      <c r="S1082" s="28">
        <f>IFERROR(VLOOKUP(Tableau5[[#This Row],[Numéro]],TableauClass2025[],3,0),"")</f>
        <v>449</v>
      </c>
      <c r="T1082" s="27" t="str">
        <f>IFERROR(VLOOKUP(Tableau5[[#This Row],[Numéro]],TableauCadre[],3,0),"")</f>
        <v/>
      </c>
      <c r="U1082" s="1" t="str">
        <f>IFERROR(VLOOKUP(Tableau5[[#This Row],[Numéro]],TableauCadre[],4,0),"")</f>
        <v/>
      </c>
      <c r="V1082" s="1" t="str">
        <f>IFERROR(VLOOKUP(Tableau5[[#This Row],[Numéro]],TableauCadre[],5,0),"")</f>
        <v/>
      </c>
      <c r="W1082" s="1" t="str">
        <f>IFERROR(VLOOKUP(Tableau5[[#This Row],[Numéro]],TableauCadre[],6,0),"")</f>
        <v/>
      </c>
      <c r="X1082" s="28" t="str">
        <f>IFERROR(VLOOKUP(Tableau5[[#This Row],[Numéro]],TableauCadre[],7,0),"")</f>
        <v/>
      </c>
    </row>
    <row r="1083" spans="1:24" x14ac:dyDescent="0.25">
      <c r="A1083" s="1" t="str">
        <f>IF(double!T995=0,"",double!T995)</f>
        <v>147482 G</v>
      </c>
      <c r="B1083" s="1" t="str">
        <f>IF(Tableau5[[#This Row],[Numéro]]="","",double!U995)</f>
        <v>RONCK DENIS</v>
      </c>
      <c r="C1083" s="23" t="str">
        <f>double!V995</f>
        <v>11062 – CERCLE DE BILLARD FRANCAIS ST AVOLD</v>
      </c>
      <c r="D1083" s="27" t="str">
        <f>IFERROR(VLOOKUP(Tableau5[[#This Row],[Numéro]],TableauLibre[],3,0),"")</f>
        <v xml:space="preserve">R2 </v>
      </c>
      <c r="E1083" s="1">
        <f>IFERROR(VLOOKUP(Tableau5[[#This Row],[Numéro]],TableauLibre[],4,0),"")</f>
        <v>1</v>
      </c>
      <c r="F1083" s="1">
        <f>IFERROR(VLOOKUP(Tableau5[[#This Row],[Numéro]],TableauLibre[],5,0),"")</f>
        <v>2.35</v>
      </c>
      <c r="G1083" s="1">
        <f>IFERROR(VLOOKUP(Tableau5[[#This Row],[Numéro]],TableauLibre[],6,0),"")</f>
        <v>1.88</v>
      </c>
      <c r="H1083" s="28">
        <f>IFERROR(VLOOKUP(Tableau5[[#This Row],[Numéro]],TableauLibre[],7,0),"")</f>
        <v>2025</v>
      </c>
      <c r="I1083" s="27" t="str">
        <f>IFERROR(VLOOKUP(Tableau5[[#This Row],[Numéro]],TableauBande[],3,0),"")</f>
        <v/>
      </c>
      <c r="J1083" s="1" t="str">
        <f>IFERROR(VLOOKUP(Tableau5[[#This Row],[Numéro]],TableauBande[],4,0),"")</f>
        <v/>
      </c>
      <c r="K1083" s="1" t="str">
        <f>IFERROR(VLOOKUP(Tableau5[[#This Row],[Numéro]],TableauBande[],5,0),"")</f>
        <v/>
      </c>
      <c r="L1083" s="1" t="str">
        <f>IFERROR(VLOOKUP(Tableau5[[#This Row],[Numéro]],TableauBande[],6,0),"")</f>
        <v/>
      </c>
      <c r="M1083" s="28" t="str">
        <f>IFERROR(VLOOKUP(Tableau5[[#This Row],[Numéro]],TableauBande[],7,0),"")</f>
        <v/>
      </c>
      <c r="N1083" s="1" t="str">
        <f>IFERROR(VLOOKUP(Tableau5[[#This Row],[Numéro]],Tableau3Bandes[],3,0),"")</f>
        <v/>
      </c>
      <c r="O1083" s="1" t="str">
        <f>IFERROR(VLOOKUP(Tableau5[[#This Row],[Numéro]],Tableau3Bandes[],4,0),"")</f>
        <v/>
      </c>
      <c r="P1083" s="1" t="str">
        <f>IFERROR(VLOOKUP(Tableau5[[#This Row],[Numéro]],Tableau3Bandes[],5,0),"")</f>
        <v/>
      </c>
      <c r="Q1083" s="1" t="str">
        <f>IFERROR(VLOOKUP(Tableau5[[#This Row],[Numéro]],Tableau3Bandes[],6,0),"")</f>
        <v/>
      </c>
      <c r="R1083" s="1" t="str">
        <f>IFERROR(VLOOKUP(Tableau5[[#This Row],[Numéro]],Tableau3Bandes[],7,0),"")</f>
        <v/>
      </c>
      <c r="S1083" s="28" t="str">
        <f>IFERROR(VLOOKUP(Tableau5[[#This Row],[Numéro]],TableauClass2025[],3,0),"")</f>
        <v/>
      </c>
      <c r="T1083" s="27" t="str">
        <f>IFERROR(VLOOKUP(Tableau5[[#This Row],[Numéro]],TableauCadre[],3,0),"")</f>
        <v/>
      </c>
      <c r="U1083" s="1" t="str">
        <f>IFERROR(VLOOKUP(Tableau5[[#This Row],[Numéro]],TableauCadre[],4,0),"")</f>
        <v/>
      </c>
      <c r="V1083" s="1" t="str">
        <f>IFERROR(VLOOKUP(Tableau5[[#This Row],[Numéro]],TableauCadre[],5,0),"")</f>
        <v/>
      </c>
      <c r="W1083" s="1" t="str">
        <f>IFERROR(VLOOKUP(Tableau5[[#This Row],[Numéro]],TableauCadre[],6,0),"")</f>
        <v/>
      </c>
      <c r="X1083" s="28" t="str">
        <f>IFERROR(VLOOKUP(Tableau5[[#This Row],[Numéro]],TableauCadre[],7,0),"")</f>
        <v/>
      </c>
    </row>
    <row r="1084" spans="1:24" hidden="1" x14ac:dyDescent="0.25">
      <c r="A1084" s="1" t="str">
        <f>IF(double!T1081=0,"",double!T1081)</f>
        <v>102080 E</v>
      </c>
      <c r="B1084" s="1" t="str">
        <f>IF(Tableau5[[#This Row],[Numéro]]="","",double!U1081)</f>
        <v>SPIELMANN MARCEL</v>
      </c>
      <c r="C1084" s="23" t="str">
        <f>double!V1081</f>
        <v>01049 – B.C. BARR</v>
      </c>
      <c r="D1084" s="27" t="str">
        <f>IFERROR(VLOOKUP(Tableau5[[#This Row],[Numéro]],TableauLibre[],3,0),"")</f>
        <v>R3</v>
      </c>
      <c r="E1084" s="1">
        <f>IFERROR(VLOOKUP(Tableau5[[#This Row],[Numéro]],TableauLibre[],4,0),"")</f>
        <v>1</v>
      </c>
      <c r="F1084" s="1">
        <f>IFERROR(VLOOKUP(Tableau5[[#This Row],[Numéro]],TableauLibre[],5,0),"")</f>
        <v>1.4</v>
      </c>
      <c r="G1084" s="1">
        <f>IFERROR(VLOOKUP(Tableau5[[#This Row],[Numéro]],TableauLibre[],6,0),"")</f>
        <v>1.1200000000000001</v>
      </c>
      <c r="H1084" s="28">
        <f>IFERROR(VLOOKUP(Tableau5[[#This Row],[Numéro]],TableauLibre[],7,0),"")</f>
        <v>2024</v>
      </c>
      <c r="I1084" s="27" t="str">
        <f>IFERROR(VLOOKUP(Tableau5[[#This Row],[Numéro]],TableauBande[],3,0),"")</f>
        <v>R2</v>
      </c>
      <c r="J1084" s="1">
        <f>IFERROR(VLOOKUP(Tableau5[[#This Row],[Numéro]],TableauBande[],4,0),"")</f>
        <v>1</v>
      </c>
      <c r="K1084" s="1">
        <f>IFERROR(VLOOKUP(Tableau5[[#This Row],[Numéro]],TableauBande[],5,0),"")</f>
        <v>0.91</v>
      </c>
      <c r="L1084" s="1">
        <f>IFERROR(VLOOKUP(Tableau5[[#This Row],[Numéro]],TableauBande[],6,0),"")</f>
        <v>0.81</v>
      </c>
      <c r="M1084" s="28">
        <f>IFERROR(VLOOKUP(Tableau5[[#This Row],[Numéro]],TableauBande[],7,0),"")</f>
        <v>2024</v>
      </c>
      <c r="N1084" s="1" t="str">
        <f>IFERROR(VLOOKUP(Tableau5[[#This Row],[Numéro]],Tableau3Bandes[],3,0),"")</f>
        <v xml:space="preserve">R1 </v>
      </c>
      <c r="O1084" s="1">
        <f>IFERROR(VLOOKUP(Tableau5[[#This Row],[Numéro]],Tableau3Bandes[],4,0),"")</f>
        <v>1</v>
      </c>
      <c r="P1084" s="1">
        <f>IFERROR(VLOOKUP(Tableau5[[#This Row],[Numéro]],Tableau3Bandes[],5,0),"")</f>
        <v>0.29599999999999999</v>
      </c>
      <c r="Q1084" s="1">
        <f>IFERROR(VLOOKUP(Tableau5[[#This Row],[Numéro]],Tableau3Bandes[],6,0),"")</f>
        <v>0.255</v>
      </c>
      <c r="R1084" s="1">
        <f>IFERROR(VLOOKUP(Tableau5[[#This Row],[Numéro]],Tableau3Bandes[],7,0),"")</f>
        <v>2025</v>
      </c>
      <c r="S1084" s="28">
        <f>IFERROR(VLOOKUP(Tableau5[[#This Row],[Numéro]],TableauClass2025[],3,0),"")</f>
        <v>273</v>
      </c>
      <c r="T1084" s="27" t="str">
        <f>IFERROR(VLOOKUP(Tableau5[[#This Row],[Numéro]],TableauCadre[],3,0),"")</f>
        <v/>
      </c>
      <c r="U1084" s="1" t="str">
        <f>IFERROR(VLOOKUP(Tableau5[[#This Row],[Numéro]],TableauCadre[],4,0),"")</f>
        <v/>
      </c>
      <c r="V1084" s="1" t="str">
        <f>IFERROR(VLOOKUP(Tableau5[[#This Row],[Numéro]],TableauCadre[],5,0),"")</f>
        <v/>
      </c>
      <c r="W1084" s="1" t="str">
        <f>IFERROR(VLOOKUP(Tableau5[[#This Row],[Numéro]],TableauCadre[],6,0),"")</f>
        <v/>
      </c>
      <c r="X1084" s="28" t="str">
        <f>IFERROR(VLOOKUP(Tableau5[[#This Row],[Numéro]],TableauCadre[],7,0),"")</f>
        <v/>
      </c>
    </row>
    <row r="1085" spans="1:24" x14ac:dyDescent="0.25">
      <c r="A1085" s="1" t="str">
        <f>IF(double!T999=0,"",double!T999)</f>
        <v>137935 F</v>
      </c>
      <c r="B1085" s="1" t="str">
        <f>IF(Tableau5[[#This Row],[Numéro]]="","",double!U999)</f>
        <v>ROSELLO GUY</v>
      </c>
      <c r="C1085" s="23" t="str">
        <f>double!V999</f>
        <v>11066 – BILLARD CLUB GANDRANGE</v>
      </c>
      <c r="D1085" s="27" t="str">
        <f>IFERROR(VLOOKUP(Tableau5[[#This Row],[Numéro]],TableauLibre[],3,0),"")</f>
        <v>R4</v>
      </c>
      <c r="E1085" s="1">
        <f>IFERROR(VLOOKUP(Tableau5[[#This Row],[Numéro]],TableauLibre[],4,0),"")</f>
        <v>1</v>
      </c>
      <c r="F1085" s="1">
        <f>IFERROR(VLOOKUP(Tableau5[[#This Row],[Numéro]],TableauLibre[],5,0),"")</f>
        <v>0.6</v>
      </c>
      <c r="G1085" s="1">
        <f>IFERROR(VLOOKUP(Tableau5[[#This Row],[Numéro]],TableauLibre[],6,0),"")</f>
        <v>0.48</v>
      </c>
      <c r="H1085" s="28">
        <f>IFERROR(VLOOKUP(Tableau5[[#This Row],[Numéro]],TableauLibre[],7,0),"")</f>
        <v>2022</v>
      </c>
      <c r="I1085" s="27" t="str">
        <f>IFERROR(VLOOKUP(Tableau5[[#This Row],[Numéro]],TableauBande[],3,0),"")</f>
        <v/>
      </c>
      <c r="J1085" s="1" t="str">
        <f>IFERROR(VLOOKUP(Tableau5[[#This Row],[Numéro]],TableauBande[],4,0),"")</f>
        <v/>
      </c>
      <c r="K1085" s="1" t="str">
        <f>IFERROR(VLOOKUP(Tableau5[[#This Row],[Numéro]],TableauBande[],5,0),"")</f>
        <v/>
      </c>
      <c r="L1085" s="1" t="str">
        <f>IFERROR(VLOOKUP(Tableau5[[#This Row],[Numéro]],TableauBande[],6,0),"")</f>
        <v/>
      </c>
      <c r="M1085" s="28" t="str">
        <f>IFERROR(VLOOKUP(Tableau5[[#This Row],[Numéro]],TableauBande[],7,0),"")</f>
        <v/>
      </c>
      <c r="N1085" s="1" t="str">
        <f>IFERROR(VLOOKUP(Tableau5[[#This Row],[Numéro]],Tableau3Bandes[],3,0),"")</f>
        <v/>
      </c>
      <c r="O1085" s="1" t="str">
        <f>IFERROR(VLOOKUP(Tableau5[[#This Row],[Numéro]],Tableau3Bandes[],4,0),"")</f>
        <v/>
      </c>
      <c r="P1085" s="1" t="str">
        <f>IFERROR(VLOOKUP(Tableau5[[#This Row],[Numéro]],Tableau3Bandes[],5,0),"")</f>
        <v/>
      </c>
      <c r="Q1085" s="1" t="str">
        <f>IFERROR(VLOOKUP(Tableau5[[#This Row],[Numéro]],Tableau3Bandes[],6,0),"")</f>
        <v/>
      </c>
      <c r="R1085" s="1" t="str">
        <f>IFERROR(VLOOKUP(Tableau5[[#This Row],[Numéro]],Tableau3Bandes[],7,0),"")</f>
        <v/>
      </c>
      <c r="S1085" s="28" t="str">
        <f>IFERROR(VLOOKUP(Tableau5[[#This Row],[Numéro]],TableauClass2025[],3,0),"")</f>
        <v/>
      </c>
      <c r="T1085" s="27" t="str">
        <f>IFERROR(VLOOKUP(Tableau5[[#This Row],[Numéro]],TableauCadre[],3,0),"")</f>
        <v/>
      </c>
      <c r="U1085" s="1" t="str">
        <f>IFERROR(VLOOKUP(Tableau5[[#This Row],[Numéro]],TableauCadre[],4,0),"")</f>
        <v/>
      </c>
      <c r="V1085" s="1" t="str">
        <f>IFERROR(VLOOKUP(Tableau5[[#This Row],[Numéro]],TableauCadre[],5,0),"")</f>
        <v/>
      </c>
      <c r="W1085" s="1" t="str">
        <f>IFERROR(VLOOKUP(Tableau5[[#This Row],[Numéro]],TableauCadre[],6,0),"")</f>
        <v/>
      </c>
      <c r="X1085" s="28" t="str">
        <f>IFERROR(VLOOKUP(Tableau5[[#This Row],[Numéro]],TableauCadre[],7,0),"")</f>
        <v/>
      </c>
    </row>
    <row r="1086" spans="1:24" x14ac:dyDescent="0.25">
      <c r="A1086" s="1" t="str">
        <f>IF(double!T1369=0,"",double!T1369)</f>
        <v>014788 U</v>
      </c>
      <c r="B1086" s="1" t="str">
        <f>IF(Tableau5[[#This Row],[Numéro]]="","",double!U1369)</f>
        <v>RUSPELER ALAIN</v>
      </c>
      <c r="C1086" s="23" t="str">
        <f>double!V1369</f>
        <v>11007 – BILLARD CLUB KNUTANGE</v>
      </c>
      <c r="D1086" s="27" t="str">
        <f>IFERROR(VLOOKUP(Tableau5[[#This Row],[Numéro]],TableauLibre[],3,0),"")</f>
        <v/>
      </c>
      <c r="E1086" s="1" t="str">
        <f>IFERROR(VLOOKUP(Tableau5[[#This Row],[Numéro]],TableauLibre[],4,0),"")</f>
        <v/>
      </c>
      <c r="F1086" s="1" t="str">
        <f>IFERROR(VLOOKUP(Tableau5[[#This Row],[Numéro]],TableauLibre[],5,0),"")</f>
        <v/>
      </c>
      <c r="G1086" s="1" t="str">
        <f>IFERROR(VLOOKUP(Tableau5[[#This Row],[Numéro]],TableauLibre[],6,0),"")</f>
        <v/>
      </c>
      <c r="H1086" s="28" t="str">
        <f>IFERROR(VLOOKUP(Tableau5[[#This Row],[Numéro]],TableauLibre[],7,0),"")</f>
        <v/>
      </c>
      <c r="I1086" s="27" t="str">
        <f>IFERROR(VLOOKUP(Tableau5[[#This Row],[Numéro]],TableauBande[],3,0),"")</f>
        <v/>
      </c>
      <c r="J1086" s="1" t="str">
        <f>IFERROR(VLOOKUP(Tableau5[[#This Row],[Numéro]],TableauBande[],4,0),"")</f>
        <v/>
      </c>
      <c r="K1086" s="1" t="str">
        <f>IFERROR(VLOOKUP(Tableau5[[#This Row],[Numéro]],TableauBande[],5,0),"")</f>
        <v/>
      </c>
      <c r="L1086" s="1" t="str">
        <f>IFERROR(VLOOKUP(Tableau5[[#This Row],[Numéro]],TableauBande[],6,0),"")</f>
        <v/>
      </c>
      <c r="M1086" s="28" t="str">
        <f>IFERROR(VLOOKUP(Tableau5[[#This Row],[Numéro]],TableauBande[],7,0),"")</f>
        <v/>
      </c>
      <c r="N1086" s="1" t="str">
        <f>IFERROR(VLOOKUP(Tableau5[[#This Row],[Numéro]],Tableau3Bandes[],3,0),"")</f>
        <v xml:space="preserve">N3 </v>
      </c>
      <c r="O1086" s="1">
        <f>IFERROR(VLOOKUP(Tableau5[[#This Row],[Numéro]],Tableau3Bandes[],4,0),"")</f>
        <v>1</v>
      </c>
      <c r="P1086" s="1">
        <f>IFERROR(VLOOKUP(Tableau5[[#This Row],[Numéro]],Tableau3Bandes[],5,0),"")</f>
        <v>0.52400000000000002</v>
      </c>
      <c r="Q1086" s="1">
        <f>IFERROR(VLOOKUP(Tableau5[[#This Row],[Numéro]],Tableau3Bandes[],6,0),"")</f>
        <v>0.45</v>
      </c>
      <c r="R1086" s="1">
        <f>IFERROR(VLOOKUP(Tableau5[[#This Row],[Numéro]],Tableau3Bandes[],7,0),"")</f>
        <v>2008</v>
      </c>
      <c r="S1086" s="28" t="str">
        <f>IFERROR(VLOOKUP(Tableau5[[#This Row],[Numéro]],TableauClass2025[],3,0),"")</f>
        <v/>
      </c>
      <c r="T1086" s="27" t="str">
        <f>IFERROR(VLOOKUP(Tableau5[[#This Row],[Numéro]],TableauCadre[],3,0),"")</f>
        <v/>
      </c>
      <c r="U1086" s="1" t="str">
        <f>IFERROR(VLOOKUP(Tableau5[[#This Row],[Numéro]],TableauCadre[],4,0),"")</f>
        <v/>
      </c>
      <c r="V1086" s="1" t="str">
        <f>IFERROR(VLOOKUP(Tableau5[[#This Row],[Numéro]],TableauCadre[],5,0),"")</f>
        <v/>
      </c>
      <c r="W1086" s="1" t="str">
        <f>IFERROR(VLOOKUP(Tableau5[[#This Row],[Numéro]],TableauCadre[],6,0),"")</f>
        <v/>
      </c>
      <c r="X1086" s="28" t="str">
        <f>IFERROR(VLOOKUP(Tableau5[[#This Row],[Numéro]],TableauCadre[],7,0),"")</f>
        <v/>
      </c>
    </row>
    <row r="1087" spans="1:24" x14ac:dyDescent="0.25">
      <c r="A1087" s="1" t="str">
        <f>IF(double!T1013=0,"",double!T1013)</f>
        <v>120525 P</v>
      </c>
      <c r="B1087" s="1" t="str">
        <f>IF(Tableau5[[#This Row],[Numéro]]="","",double!U1013)</f>
        <v>RUZZON BRUNO</v>
      </c>
      <c r="C1087" s="23" t="str">
        <f>double!V1013</f>
        <v>11007 – BILLARD CLUB KNUTANGE</v>
      </c>
      <c r="D1087" s="27" t="str">
        <f>IFERROR(VLOOKUP(Tableau5[[#This Row],[Numéro]],TableauLibre[],3,0),"")</f>
        <v>R2</v>
      </c>
      <c r="E1087" s="1">
        <f>IFERROR(VLOOKUP(Tableau5[[#This Row],[Numéro]],TableauLibre[],4,0),"")</f>
        <v>1</v>
      </c>
      <c r="F1087" s="1">
        <f>IFERROR(VLOOKUP(Tableau5[[#This Row],[Numéro]],TableauLibre[],5,0),"")</f>
        <v>2.4</v>
      </c>
      <c r="G1087" s="1">
        <f>IFERROR(VLOOKUP(Tableau5[[#This Row],[Numéro]],TableauLibre[],6,0),"")</f>
        <v>1.92</v>
      </c>
      <c r="H1087" s="28">
        <f>IFERROR(VLOOKUP(Tableau5[[#This Row],[Numéro]],TableauLibre[],7,0),"")</f>
        <v>2025</v>
      </c>
      <c r="I1087" s="27" t="str">
        <f>IFERROR(VLOOKUP(Tableau5[[#This Row],[Numéro]],TableauBande[],3,0),"")</f>
        <v>R1</v>
      </c>
      <c r="J1087" s="1">
        <f>IFERROR(VLOOKUP(Tableau5[[#This Row],[Numéro]],TableauBande[],4,0),"")</f>
        <v>1</v>
      </c>
      <c r="K1087" s="1">
        <f>IFERROR(VLOOKUP(Tableau5[[#This Row],[Numéro]],TableauBande[],5,0),"")</f>
        <v>1.33</v>
      </c>
      <c r="L1087" s="1">
        <f>IFERROR(VLOOKUP(Tableau5[[#This Row],[Numéro]],TableauBande[],6,0),"")</f>
        <v>1.19</v>
      </c>
      <c r="M1087" s="28">
        <f>IFERROR(VLOOKUP(Tableau5[[#This Row],[Numéro]],TableauBande[],7,0),"")</f>
        <v>2025</v>
      </c>
      <c r="N1087" s="1" t="str">
        <f>IFERROR(VLOOKUP(Tableau5[[#This Row],[Numéro]],Tableau3Bandes[],3,0),"")</f>
        <v>R1</v>
      </c>
      <c r="O1087" s="1">
        <f>IFERROR(VLOOKUP(Tableau5[[#This Row],[Numéro]],Tableau3Bandes[],4,0),"")</f>
        <v>1</v>
      </c>
      <c r="P1087" s="1">
        <f>IFERROR(VLOOKUP(Tableau5[[#This Row],[Numéro]],Tableau3Bandes[],5,0),"")</f>
        <v>0.33300000000000002</v>
      </c>
      <c r="Q1087" s="1">
        <f>IFERROR(VLOOKUP(Tableau5[[#This Row],[Numéro]],Tableau3Bandes[],6,0),"")</f>
        <v>0.28599999999999998</v>
      </c>
      <c r="R1087" s="1">
        <f>IFERROR(VLOOKUP(Tableau5[[#This Row],[Numéro]],Tableau3Bandes[],7,0),"")</f>
        <v>2025</v>
      </c>
      <c r="S1087" s="28">
        <f>IFERROR(VLOOKUP(Tableau5[[#This Row],[Numéro]],TableauClass2025[],3,0),"")</f>
        <v>273</v>
      </c>
      <c r="T1087" s="27" t="str">
        <f>IFERROR(VLOOKUP(Tableau5[[#This Row],[Numéro]],TableauCadre[],3,0),"")</f>
        <v>R1</v>
      </c>
      <c r="U1087" s="1">
        <f>IFERROR(VLOOKUP(Tableau5[[#This Row],[Numéro]],TableauCadre[],4,0),"")</f>
        <v>1</v>
      </c>
      <c r="V1087" s="1">
        <f>IFERROR(VLOOKUP(Tableau5[[#This Row],[Numéro]],TableauCadre[],5,0),"")</f>
        <v>2.2200000000000002</v>
      </c>
      <c r="W1087" s="1">
        <f>IFERROR(VLOOKUP(Tableau5[[#This Row],[Numéro]],TableauCadre[],6,0),"")</f>
        <v>1.78</v>
      </c>
      <c r="X1087" s="28">
        <f>IFERROR(VLOOKUP(Tableau5[[#This Row],[Numéro]],TableauCadre[],7,0),"")</f>
        <v>2025</v>
      </c>
    </row>
    <row r="1088" spans="1:24" hidden="1" x14ac:dyDescent="0.25">
      <c r="A1088" s="1" t="str">
        <f>IF(double!T1085=0,"",double!T1085)</f>
        <v>010273 D</v>
      </c>
      <c r="B1088" s="1" t="str">
        <f>IF(Tableau5[[#This Row],[Numéro]]="","",double!U1085)</f>
        <v>STEIN CHRISTOPHE</v>
      </c>
      <c r="C1088" s="23" t="str">
        <f>double!V1085</f>
        <v>01049 – B.C. BARR</v>
      </c>
      <c r="D1088" s="27" t="str">
        <f>IFERROR(VLOOKUP(Tableau5[[#This Row],[Numéro]],TableauLibre[],3,0),"")</f>
        <v>R2</v>
      </c>
      <c r="E1088" s="1">
        <f>IFERROR(VLOOKUP(Tableau5[[#This Row],[Numéro]],TableauLibre[],4,0),"")</f>
        <v>1</v>
      </c>
      <c r="F1088" s="1">
        <f>IFERROR(VLOOKUP(Tableau5[[#This Row],[Numéro]],TableauLibre[],5,0),"")</f>
        <v>3.32</v>
      </c>
      <c r="G1088" s="1">
        <f>IFERROR(VLOOKUP(Tableau5[[#This Row],[Numéro]],TableauLibre[],6,0),"")</f>
        <v>2.66</v>
      </c>
      <c r="H1088" s="28">
        <f>IFERROR(VLOOKUP(Tableau5[[#This Row],[Numéro]],TableauLibre[],7,0),"")</f>
        <v>2025</v>
      </c>
      <c r="I1088" s="27" t="str">
        <f>IFERROR(VLOOKUP(Tableau5[[#This Row],[Numéro]],TableauBande[],3,0),"")</f>
        <v>R1</v>
      </c>
      <c r="J1088" s="1">
        <f>IFERROR(VLOOKUP(Tableau5[[#This Row],[Numéro]],TableauBande[],4,0),"")</f>
        <v>1</v>
      </c>
      <c r="K1088" s="1">
        <f>IFERROR(VLOOKUP(Tableau5[[#This Row],[Numéro]],TableauBande[],5,0),"")</f>
        <v>1.72</v>
      </c>
      <c r="L1088" s="1">
        <f>IFERROR(VLOOKUP(Tableau5[[#This Row],[Numéro]],TableauBande[],6,0),"")</f>
        <v>1.53</v>
      </c>
      <c r="M1088" s="28">
        <f>IFERROR(VLOOKUP(Tableau5[[#This Row],[Numéro]],TableauBande[],7,0),"")</f>
        <v>2025</v>
      </c>
      <c r="N1088" s="1" t="str">
        <f>IFERROR(VLOOKUP(Tableau5[[#This Row],[Numéro]],Tableau3Bandes[],3,0),"")</f>
        <v>N3</v>
      </c>
      <c r="O1088" s="1">
        <f>IFERROR(VLOOKUP(Tableau5[[#This Row],[Numéro]],Tableau3Bandes[],4,0),"")</f>
        <v>1</v>
      </c>
      <c r="P1088" s="1">
        <f>IFERROR(VLOOKUP(Tableau5[[#This Row],[Numéro]],Tableau3Bandes[],5,0),"")</f>
        <v>0.45700000000000002</v>
      </c>
      <c r="Q1088" s="1">
        <f>IFERROR(VLOOKUP(Tableau5[[#This Row],[Numéro]],Tableau3Bandes[],6,0),"")</f>
        <v>0.39300000000000002</v>
      </c>
      <c r="R1088" s="1">
        <f>IFERROR(VLOOKUP(Tableau5[[#This Row],[Numéro]],Tableau3Bandes[],7,0),"")</f>
        <v>2025</v>
      </c>
      <c r="S1088" s="28">
        <f>IFERROR(VLOOKUP(Tableau5[[#This Row],[Numéro]],TableauClass2025[],3,0),"")</f>
        <v>413</v>
      </c>
      <c r="T1088" s="27" t="str">
        <f>IFERROR(VLOOKUP(Tableau5[[#This Row],[Numéro]],TableauCadre[],3,0),"")</f>
        <v>R1</v>
      </c>
      <c r="U1088" s="1">
        <f>IFERROR(VLOOKUP(Tableau5[[#This Row],[Numéro]],TableauCadre[],4,0),"")</f>
        <v>1</v>
      </c>
      <c r="V1088" s="1">
        <f>IFERROR(VLOOKUP(Tableau5[[#This Row],[Numéro]],TableauCadre[],5,0),"")</f>
        <v>3.2</v>
      </c>
      <c r="W1088" s="1">
        <f>IFERROR(VLOOKUP(Tableau5[[#This Row],[Numéro]],TableauCadre[],6,0),"")</f>
        <v>2.56</v>
      </c>
      <c r="X1088" s="28">
        <f>IFERROR(VLOOKUP(Tableau5[[#This Row],[Numéro]],TableauCadre[],7,0),"")</f>
        <v>2025</v>
      </c>
    </row>
    <row r="1089" spans="1:24" hidden="1" x14ac:dyDescent="0.25">
      <c r="A1089" s="1" t="str">
        <f>IF(double!T1086=0,"",double!T1086)</f>
        <v>010065 D</v>
      </c>
      <c r="B1089" s="1" t="str">
        <f>IF(Tableau5[[#This Row],[Numéro]]="","",double!U1086)</f>
        <v>STEIN JEAN LOUIS</v>
      </c>
      <c r="C1089" s="23" t="str">
        <f>double!V1086</f>
        <v>01016 – B.C. HAGUENAU</v>
      </c>
      <c r="D1089" s="27" t="str">
        <f>IFERROR(VLOOKUP(Tableau5[[#This Row],[Numéro]],TableauLibre[],3,0),"")</f>
        <v>R2</v>
      </c>
      <c r="E1089" s="1">
        <f>IFERROR(VLOOKUP(Tableau5[[#This Row],[Numéro]],TableauLibre[],4,0),"")</f>
        <v>1</v>
      </c>
      <c r="F1089" s="1">
        <f>IFERROR(VLOOKUP(Tableau5[[#This Row],[Numéro]],TableauLibre[],5,0),"")</f>
        <v>3.73</v>
      </c>
      <c r="G1089" s="1">
        <f>IFERROR(VLOOKUP(Tableau5[[#This Row],[Numéro]],TableauLibre[],6,0),"")</f>
        <v>2.98</v>
      </c>
      <c r="H1089" s="28">
        <f>IFERROR(VLOOKUP(Tableau5[[#This Row],[Numéro]],TableauLibre[],7,0),"")</f>
        <v>2024</v>
      </c>
      <c r="I1089" s="27" t="str">
        <f>IFERROR(VLOOKUP(Tableau5[[#This Row],[Numéro]],TableauBande[],3,0),"")</f>
        <v>R1</v>
      </c>
      <c r="J1089" s="1">
        <f>IFERROR(VLOOKUP(Tableau5[[#This Row],[Numéro]],TableauBande[],4,0),"")</f>
        <v>1</v>
      </c>
      <c r="K1089" s="1">
        <f>IFERROR(VLOOKUP(Tableau5[[#This Row],[Numéro]],TableauBande[],5,0),"")</f>
        <v>1.46</v>
      </c>
      <c r="L1089" s="1">
        <f>IFERROR(VLOOKUP(Tableau5[[#This Row],[Numéro]],TableauBande[],6,0),"")</f>
        <v>1.3</v>
      </c>
      <c r="M1089" s="28">
        <f>IFERROR(VLOOKUP(Tableau5[[#This Row],[Numéro]],TableauBande[],7,0),"")</f>
        <v>2017</v>
      </c>
      <c r="N1089" s="1" t="str">
        <f>IFERROR(VLOOKUP(Tableau5[[#This Row],[Numéro]],Tableau3Bandes[],3,0),"")</f>
        <v/>
      </c>
      <c r="O1089" s="1" t="str">
        <f>IFERROR(VLOOKUP(Tableau5[[#This Row],[Numéro]],Tableau3Bandes[],4,0),"")</f>
        <v/>
      </c>
      <c r="P1089" s="1" t="str">
        <f>IFERROR(VLOOKUP(Tableau5[[#This Row],[Numéro]],Tableau3Bandes[],5,0),"")</f>
        <v/>
      </c>
      <c r="Q1089" s="1" t="str">
        <f>IFERROR(VLOOKUP(Tableau5[[#This Row],[Numéro]],Tableau3Bandes[],6,0),"")</f>
        <v/>
      </c>
      <c r="R1089" s="1" t="str">
        <f>IFERROR(VLOOKUP(Tableau5[[#This Row],[Numéro]],Tableau3Bandes[],7,0),"")</f>
        <v/>
      </c>
      <c r="S1089" s="28" t="str">
        <f>IFERROR(VLOOKUP(Tableau5[[#This Row],[Numéro]],TableauClass2025[],3,0),"")</f>
        <v/>
      </c>
      <c r="T1089" s="27" t="str">
        <f>IFERROR(VLOOKUP(Tableau5[[#This Row],[Numéro]],TableauCadre[],3,0),"")</f>
        <v>R1</v>
      </c>
      <c r="U1089" s="1">
        <f>IFERROR(VLOOKUP(Tableau5[[#This Row],[Numéro]],TableauCadre[],4,0),"")</f>
        <v>1</v>
      </c>
      <c r="V1089" s="1">
        <f>IFERROR(VLOOKUP(Tableau5[[#This Row],[Numéro]],TableauCadre[],5,0),"")</f>
        <v>2.98</v>
      </c>
      <c r="W1089" s="1">
        <f>IFERROR(VLOOKUP(Tableau5[[#This Row],[Numéro]],TableauCadre[],6,0),"")</f>
        <v>2.38</v>
      </c>
      <c r="X1089" s="28">
        <f>IFERROR(VLOOKUP(Tableau5[[#This Row],[Numéro]],TableauCadre[],7,0),"")</f>
        <v>2019</v>
      </c>
    </row>
    <row r="1090" spans="1:24" hidden="1" x14ac:dyDescent="0.25">
      <c r="A1090" s="1" t="str">
        <f>IF(double!T1087=0,"",double!T1087)</f>
        <v>128511 T</v>
      </c>
      <c r="B1090" s="1" t="str">
        <f>IF(Tableau5[[#This Row],[Numéro]]="","",double!U1087)</f>
        <v>STEIN MAX</v>
      </c>
      <c r="C1090" s="23" t="str">
        <f>double!V1087</f>
        <v>01049 – B.C. BARR</v>
      </c>
      <c r="D1090" s="27" t="str">
        <f>IFERROR(VLOOKUP(Tableau5[[#This Row],[Numéro]],TableauLibre[],3,0),"")</f>
        <v xml:space="preserve">N2 </v>
      </c>
      <c r="E1090" s="1">
        <f>IFERROR(VLOOKUP(Tableau5[[#This Row],[Numéro]],TableauLibre[],4,0),"")</f>
        <v>1</v>
      </c>
      <c r="F1090" s="1" t="str">
        <f>IFERROR(VLOOKUP(Tableau5[[#This Row],[Numéro]],TableauLibre[],5,0),"")</f>
        <v>—</v>
      </c>
      <c r="G1090" s="1">
        <f>IFERROR(VLOOKUP(Tableau5[[#This Row],[Numéro]],TableauLibre[],6,0),"")</f>
        <v>11.65</v>
      </c>
      <c r="H1090" s="28">
        <f>IFERROR(VLOOKUP(Tableau5[[#This Row],[Numéro]],TableauLibre[],7,0),"")</f>
        <v>2025</v>
      </c>
      <c r="I1090" s="27" t="str">
        <f>IFERROR(VLOOKUP(Tableau5[[#This Row],[Numéro]],TableauBande[],3,0),"")</f>
        <v xml:space="preserve">N2 </v>
      </c>
      <c r="J1090" s="1">
        <f>IFERROR(VLOOKUP(Tableau5[[#This Row],[Numéro]],TableauBande[],4,0),"")</f>
        <v>1</v>
      </c>
      <c r="K1090" s="1" t="str">
        <f>IFERROR(VLOOKUP(Tableau5[[#This Row],[Numéro]],TableauBande[],5,0),"")</f>
        <v>—</v>
      </c>
      <c r="L1090" s="1">
        <f>IFERROR(VLOOKUP(Tableau5[[#This Row],[Numéro]],TableauBande[],6,0),"")</f>
        <v>2.52</v>
      </c>
      <c r="M1090" s="28">
        <f>IFERROR(VLOOKUP(Tableau5[[#This Row],[Numéro]],TableauBande[],7,0),"")</f>
        <v>2020</v>
      </c>
      <c r="N1090" s="1" t="str">
        <f>IFERROR(VLOOKUP(Tableau5[[#This Row],[Numéro]],Tableau3Bandes[],3,0),"")</f>
        <v>N2</v>
      </c>
      <c r="O1090" s="1">
        <f>IFERROR(VLOOKUP(Tableau5[[#This Row],[Numéro]],Tableau3Bandes[],4,0),"")</f>
        <v>1</v>
      </c>
      <c r="P1090" s="1" t="str">
        <f>IFERROR(VLOOKUP(Tableau5[[#This Row],[Numéro]],Tableau3Bandes[],5,0),"")</f>
        <v>—</v>
      </c>
      <c r="Q1090" s="1">
        <f>IFERROR(VLOOKUP(Tableau5[[#This Row],[Numéro]],Tableau3Bandes[],6,0),"")</f>
        <v>0.58199999999999996</v>
      </c>
      <c r="R1090" s="1">
        <f>IFERROR(VLOOKUP(Tableau5[[#This Row],[Numéro]],Tableau3Bandes[],7,0),"")</f>
        <v>2025</v>
      </c>
      <c r="S1090" s="28">
        <f>IFERROR(VLOOKUP(Tableau5[[#This Row],[Numéro]],TableauClass2025[],3,0),"")</f>
        <v>505</v>
      </c>
      <c r="T1090" s="27" t="str">
        <f>IFERROR(VLOOKUP(Tableau5[[#This Row],[Numéro]],TableauCadre[],3,0),"")</f>
        <v>N2</v>
      </c>
      <c r="U1090" s="1">
        <f>IFERROR(VLOOKUP(Tableau5[[#This Row],[Numéro]],TableauCadre[],4,0),"")</f>
        <v>1</v>
      </c>
      <c r="V1090" s="1" t="str">
        <f>IFERROR(VLOOKUP(Tableau5[[#This Row],[Numéro]],TableauCadre[],5,0),"")</f>
        <v>—</v>
      </c>
      <c r="W1090" s="1">
        <f>IFERROR(VLOOKUP(Tableau5[[#This Row],[Numéro]],TableauCadre[],6,0),"")</f>
        <v>6.44</v>
      </c>
      <c r="X1090" s="28">
        <f>IFERROR(VLOOKUP(Tableau5[[#This Row],[Numéro]],TableauCadre[],7,0),"")</f>
        <v>2025</v>
      </c>
    </row>
    <row r="1091" spans="1:24" hidden="1" x14ac:dyDescent="0.25">
      <c r="A1091" s="1" t="str">
        <f>IF(double!T1088=0,"",double!T1088)</f>
        <v>010071 J</v>
      </c>
      <c r="B1091" s="1" t="str">
        <f>IF(Tableau5[[#This Row],[Numéro]]="","",double!U1088)</f>
        <v>STEINER CLAUDE</v>
      </c>
      <c r="C1091" s="23" t="str">
        <f>double!V1088</f>
        <v>01010 – B.C. LINGOLSHEIM</v>
      </c>
      <c r="D1091" s="27" t="str">
        <f>IFERROR(VLOOKUP(Tableau5[[#This Row],[Numéro]],TableauLibre[],3,0),"")</f>
        <v>R4</v>
      </c>
      <c r="E1091" s="1">
        <f>IFERROR(VLOOKUP(Tableau5[[#This Row],[Numéro]],TableauLibre[],4,0),"")</f>
        <v>1</v>
      </c>
      <c r="F1091" s="1">
        <f>IFERROR(VLOOKUP(Tableau5[[#This Row],[Numéro]],TableauLibre[],5,0),"")</f>
        <v>0.85</v>
      </c>
      <c r="G1091" s="1">
        <f>IFERROR(VLOOKUP(Tableau5[[#This Row],[Numéro]],TableauLibre[],6,0),"")</f>
        <v>0.68</v>
      </c>
      <c r="H1091" s="28">
        <f>IFERROR(VLOOKUP(Tableau5[[#This Row],[Numéro]],TableauLibre[],7,0),"")</f>
        <v>2017</v>
      </c>
      <c r="I1091" s="27" t="str">
        <f>IFERROR(VLOOKUP(Tableau5[[#This Row],[Numéro]],TableauBande[],3,0),"")</f>
        <v/>
      </c>
      <c r="J1091" s="1" t="str">
        <f>IFERROR(VLOOKUP(Tableau5[[#This Row],[Numéro]],TableauBande[],4,0),"")</f>
        <v/>
      </c>
      <c r="K1091" s="1" t="str">
        <f>IFERROR(VLOOKUP(Tableau5[[#This Row],[Numéro]],TableauBande[],5,0),"")</f>
        <v/>
      </c>
      <c r="L1091" s="1" t="str">
        <f>IFERROR(VLOOKUP(Tableau5[[#This Row],[Numéro]],TableauBande[],6,0),"")</f>
        <v/>
      </c>
      <c r="M1091" s="28" t="str">
        <f>IFERROR(VLOOKUP(Tableau5[[#This Row],[Numéro]],TableauBande[],7,0),"")</f>
        <v/>
      </c>
      <c r="N1091" s="1" t="str">
        <f>IFERROR(VLOOKUP(Tableau5[[#This Row],[Numéro]],Tableau3Bandes[],3,0),"")</f>
        <v/>
      </c>
      <c r="O1091" s="1" t="str">
        <f>IFERROR(VLOOKUP(Tableau5[[#This Row],[Numéro]],Tableau3Bandes[],4,0),"")</f>
        <v/>
      </c>
      <c r="P1091" s="1" t="str">
        <f>IFERROR(VLOOKUP(Tableau5[[#This Row],[Numéro]],Tableau3Bandes[],5,0),"")</f>
        <v/>
      </c>
      <c r="Q1091" s="1" t="str">
        <f>IFERROR(VLOOKUP(Tableau5[[#This Row],[Numéro]],Tableau3Bandes[],6,0),"")</f>
        <v/>
      </c>
      <c r="R1091" s="1" t="str">
        <f>IFERROR(VLOOKUP(Tableau5[[#This Row],[Numéro]],Tableau3Bandes[],7,0),"")</f>
        <v/>
      </c>
      <c r="S1091" s="28" t="str">
        <f>IFERROR(VLOOKUP(Tableau5[[#This Row],[Numéro]],TableauClass2025[],3,0),"")</f>
        <v/>
      </c>
      <c r="T1091" s="27" t="str">
        <f>IFERROR(VLOOKUP(Tableau5[[#This Row],[Numéro]],TableauCadre[],3,0),"")</f>
        <v/>
      </c>
      <c r="U1091" s="1" t="str">
        <f>IFERROR(VLOOKUP(Tableau5[[#This Row],[Numéro]],TableauCadre[],4,0),"")</f>
        <v/>
      </c>
      <c r="V1091" s="1" t="str">
        <f>IFERROR(VLOOKUP(Tableau5[[#This Row],[Numéro]],TableauCadre[],5,0),"")</f>
        <v/>
      </c>
      <c r="W1091" s="1" t="str">
        <f>IFERROR(VLOOKUP(Tableau5[[#This Row],[Numéro]],TableauCadre[],6,0),"")</f>
        <v/>
      </c>
      <c r="X1091" s="28" t="str">
        <f>IFERROR(VLOOKUP(Tableau5[[#This Row],[Numéro]],TableauCadre[],7,0),"")</f>
        <v/>
      </c>
    </row>
    <row r="1092" spans="1:24" hidden="1" x14ac:dyDescent="0.25">
      <c r="A1092" s="1" t="str">
        <f>IF(double!T1089=0,"",double!T1089)</f>
        <v>010412 M</v>
      </c>
      <c r="B1092" s="1" t="str">
        <f>IF(Tableau5[[#This Row],[Numéro]]="","",double!U1089)</f>
        <v>STEINMETZ MICHEL</v>
      </c>
      <c r="C1092" s="23" t="str">
        <f>double!V1089</f>
        <v>01010 – B.C. LINGOLSHEIM</v>
      </c>
      <c r="D1092" s="27" t="str">
        <f>IFERROR(VLOOKUP(Tableau5[[#This Row],[Numéro]],TableauLibre[],3,0),"")</f>
        <v xml:space="preserve">R3 </v>
      </c>
      <c r="E1092" s="1">
        <f>IFERROR(VLOOKUP(Tableau5[[#This Row],[Numéro]],TableauLibre[],4,0),"")</f>
        <v>1</v>
      </c>
      <c r="F1092" s="1">
        <f>IFERROR(VLOOKUP(Tableau5[[#This Row],[Numéro]],TableauLibre[],5,0),"")</f>
        <v>2.13</v>
      </c>
      <c r="G1092" s="1">
        <f>IFERROR(VLOOKUP(Tableau5[[#This Row],[Numéro]],TableauLibre[],6,0),"")</f>
        <v>1.7</v>
      </c>
      <c r="H1092" s="28">
        <f>IFERROR(VLOOKUP(Tableau5[[#This Row],[Numéro]],TableauLibre[],7,0),"")</f>
        <v>2022</v>
      </c>
      <c r="I1092" s="27" t="str">
        <f>IFERROR(VLOOKUP(Tableau5[[#This Row],[Numéro]],TableauBande[],3,0),"")</f>
        <v>R1</v>
      </c>
      <c r="J1092" s="1">
        <f>IFERROR(VLOOKUP(Tableau5[[#This Row],[Numéro]],TableauBande[],4,0),"")</f>
        <v>1</v>
      </c>
      <c r="K1092" s="1">
        <f>IFERROR(VLOOKUP(Tableau5[[#This Row],[Numéro]],TableauBande[],5,0),"")</f>
        <v>1.1599999999999999</v>
      </c>
      <c r="L1092" s="1">
        <f>IFERROR(VLOOKUP(Tableau5[[#This Row],[Numéro]],TableauBande[],6,0),"")</f>
        <v>1.03</v>
      </c>
      <c r="M1092" s="28">
        <f>IFERROR(VLOOKUP(Tableau5[[#This Row],[Numéro]],TableauBande[],7,0),"")</f>
        <v>2022</v>
      </c>
      <c r="N1092" s="1" t="str">
        <f>IFERROR(VLOOKUP(Tableau5[[#This Row],[Numéro]],Tableau3Bandes[],3,0),"")</f>
        <v xml:space="preserve">R1 </v>
      </c>
      <c r="O1092" s="1">
        <f>IFERROR(VLOOKUP(Tableau5[[#This Row],[Numéro]],Tableau3Bandes[],4,0),"")</f>
        <v>1</v>
      </c>
      <c r="P1092" s="1">
        <f>IFERROR(VLOOKUP(Tableau5[[#This Row],[Numéro]],Tableau3Bandes[],5,0),"")</f>
        <v>0.36399999999999999</v>
      </c>
      <c r="Q1092" s="1">
        <f>IFERROR(VLOOKUP(Tableau5[[#This Row],[Numéro]],Tableau3Bandes[],6,0),"")</f>
        <v>0.313</v>
      </c>
      <c r="R1092" s="1">
        <f>IFERROR(VLOOKUP(Tableau5[[#This Row],[Numéro]],Tableau3Bandes[],7,0),"")</f>
        <v>2022</v>
      </c>
      <c r="S1092" s="28" t="str">
        <f>IFERROR(VLOOKUP(Tableau5[[#This Row],[Numéro]],TableauClass2025[],3,0),"")</f>
        <v/>
      </c>
      <c r="T1092" s="27" t="str">
        <f>IFERROR(VLOOKUP(Tableau5[[#This Row],[Numéro]],TableauCadre[],3,0),"")</f>
        <v>R1</v>
      </c>
      <c r="U1092" s="1">
        <f>IFERROR(VLOOKUP(Tableau5[[#This Row],[Numéro]],TableauCadre[],4,0),"")</f>
        <v>1</v>
      </c>
      <c r="V1092" s="1">
        <f>IFERROR(VLOOKUP(Tableau5[[#This Row],[Numéro]],TableauCadre[],5,0),"")</f>
        <v>1.62</v>
      </c>
      <c r="W1092" s="1">
        <f>IFERROR(VLOOKUP(Tableau5[[#This Row],[Numéro]],TableauCadre[],6,0),"")</f>
        <v>1.3</v>
      </c>
      <c r="X1092" s="28">
        <f>IFERROR(VLOOKUP(Tableau5[[#This Row],[Numéro]],TableauCadre[],7,0),"")</f>
        <v>2022</v>
      </c>
    </row>
    <row r="1093" spans="1:24" hidden="1" x14ac:dyDescent="0.25">
      <c r="A1093" s="1" t="str">
        <f>IF(double!T1090=0,"",double!T1090)</f>
        <v>101957 L</v>
      </c>
      <c r="B1093" s="1" t="str">
        <f>IF(Tableau5[[#This Row],[Numéro]]="","",double!U1090)</f>
        <v>STIRMEL DANIEL</v>
      </c>
      <c r="C1093" s="23" t="str">
        <f>double!V1090</f>
        <v>01035 – B.C. 60 COCOBEN</v>
      </c>
      <c r="D1093" s="27" t="str">
        <f>IFERROR(VLOOKUP(Tableau5[[#This Row],[Numéro]],TableauLibre[],3,0),"")</f>
        <v xml:space="preserve">R1 </v>
      </c>
      <c r="E1093" s="1">
        <f>IFERROR(VLOOKUP(Tableau5[[#This Row],[Numéro]],TableauLibre[],4,0),"")</f>
        <v>1</v>
      </c>
      <c r="F1093" s="1">
        <f>IFERROR(VLOOKUP(Tableau5[[#This Row],[Numéro]],TableauLibre[],5,0),"")</f>
        <v>5.52</v>
      </c>
      <c r="G1093" s="1">
        <f>IFERROR(VLOOKUP(Tableau5[[#This Row],[Numéro]],TableauLibre[],6,0),"")</f>
        <v>4.42</v>
      </c>
      <c r="H1093" s="28">
        <f>IFERROR(VLOOKUP(Tableau5[[#This Row],[Numéro]],TableauLibre[],7,0),"")</f>
        <v>2025</v>
      </c>
      <c r="I1093" s="27" t="str">
        <f>IFERROR(VLOOKUP(Tableau5[[#This Row],[Numéro]],TableauBande[],3,0),"")</f>
        <v/>
      </c>
      <c r="J1093" s="1" t="str">
        <f>IFERROR(VLOOKUP(Tableau5[[#This Row],[Numéro]],TableauBande[],4,0),"")</f>
        <v/>
      </c>
      <c r="K1093" s="1" t="str">
        <f>IFERROR(VLOOKUP(Tableau5[[#This Row],[Numéro]],TableauBande[],5,0),"")</f>
        <v/>
      </c>
      <c r="L1093" s="1" t="str">
        <f>IFERROR(VLOOKUP(Tableau5[[#This Row],[Numéro]],TableauBande[],6,0),"")</f>
        <v/>
      </c>
      <c r="M1093" s="28" t="str">
        <f>IFERROR(VLOOKUP(Tableau5[[#This Row],[Numéro]],TableauBande[],7,0),"")</f>
        <v/>
      </c>
      <c r="N1093" s="1" t="str">
        <f>IFERROR(VLOOKUP(Tableau5[[#This Row],[Numéro]],Tableau3Bandes[],3,0),"")</f>
        <v xml:space="preserve">N3 </v>
      </c>
      <c r="O1093" s="1">
        <f>IFERROR(VLOOKUP(Tableau5[[#This Row],[Numéro]],Tableau3Bandes[],4,0),"")</f>
        <v>1</v>
      </c>
      <c r="P1093" s="1">
        <f>IFERROR(VLOOKUP(Tableau5[[#This Row],[Numéro]],Tableau3Bandes[],5,0),"")</f>
        <v>0.57599999999999996</v>
      </c>
      <c r="Q1093" s="1">
        <f>IFERROR(VLOOKUP(Tableau5[[#This Row],[Numéro]],Tableau3Bandes[],6,0),"")</f>
        <v>0.495</v>
      </c>
      <c r="R1093" s="1">
        <f>IFERROR(VLOOKUP(Tableau5[[#This Row],[Numéro]],Tableau3Bandes[],7,0),"")</f>
        <v>2012</v>
      </c>
      <c r="S1093" s="28" t="str">
        <f>IFERROR(VLOOKUP(Tableau5[[#This Row],[Numéro]],TableauClass2025[],3,0),"")</f>
        <v/>
      </c>
      <c r="T1093" s="27" t="str">
        <f>IFERROR(VLOOKUP(Tableau5[[#This Row],[Numéro]],TableauCadre[],3,0),"")</f>
        <v/>
      </c>
      <c r="U1093" s="1" t="str">
        <f>IFERROR(VLOOKUP(Tableau5[[#This Row],[Numéro]],TableauCadre[],4,0),"")</f>
        <v/>
      </c>
      <c r="V1093" s="1" t="str">
        <f>IFERROR(VLOOKUP(Tableau5[[#This Row],[Numéro]],TableauCadre[],5,0),"")</f>
        <v/>
      </c>
      <c r="W1093" s="1" t="str">
        <f>IFERROR(VLOOKUP(Tableau5[[#This Row],[Numéro]],TableauCadre[],6,0),"")</f>
        <v/>
      </c>
      <c r="X1093" s="28" t="str">
        <f>IFERROR(VLOOKUP(Tableau5[[#This Row],[Numéro]],TableauCadre[],7,0),"")</f>
        <v/>
      </c>
    </row>
    <row r="1094" spans="1:24" x14ac:dyDescent="0.25">
      <c r="A1094" s="1" t="str">
        <f>IF(double!T1014=0,"",double!T1014)</f>
        <v>014759 R</v>
      </c>
      <c r="B1094" s="1" t="str">
        <f>IF(Tableau5[[#This Row],[Numéro]]="","",double!U1014)</f>
        <v>RUZZON NOEL</v>
      </c>
      <c r="C1094" s="23" t="str">
        <f>double!V1014</f>
        <v>11001 – BILLARD CLUB ALGRANGE</v>
      </c>
      <c r="D1094" s="27" t="str">
        <f>IFERROR(VLOOKUP(Tableau5[[#This Row],[Numéro]],TableauLibre[],3,0),"")</f>
        <v xml:space="preserve">R3 </v>
      </c>
      <c r="E1094" s="1">
        <f>IFERROR(VLOOKUP(Tableau5[[#This Row],[Numéro]],TableauLibre[],4,0),"")</f>
        <v>1</v>
      </c>
      <c r="F1094" s="1">
        <f>IFERROR(VLOOKUP(Tableau5[[#This Row],[Numéro]],TableauLibre[],5,0),"")</f>
        <v>2.13</v>
      </c>
      <c r="G1094" s="1">
        <f>IFERROR(VLOOKUP(Tableau5[[#This Row],[Numéro]],TableauLibre[],6,0),"")</f>
        <v>1.7</v>
      </c>
      <c r="H1094" s="28">
        <f>IFERROR(VLOOKUP(Tableau5[[#This Row],[Numéro]],TableauLibre[],7,0),"")</f>
        <v>2018</v>
      </c>
      <c r="I1094" s="27" t="str">
        <f>IFERROR(VLOOKUP(Tableau5[[#This Row],[Numéro]],TableauBande[],3,0),"")</f>
        <v xml:space="preserve">R2 </v>
      </c>
      <c r="J1094" s="1">
        <f>IFERROR(VLOOKUP(Tableau5[[#This Row],[Numéro]],TableauBande[],4,0),"")</f>
        <v>1</v>
      </c>
      <c r="K1094" s="1">
        <f>IFERROR(VLOOKUP(Tableau5[[#This Row],[Numéro]],TableauBande[],5,0),"")</f>
        <v>1.08</v>
      </c>
      <c r="L1094" s="1">
        <f>IFERROR(VLOOKUP(Tableau5[[#This Row],[Numéro]],TableauBande[],6,0),"")</f>
        <v>0.96</v>
      </c>
      <c r="M1094" s="28">
        <f>IFERROR(VLOOKUP(Tableau5[[#This Row],[Numéro]],TableauBande[],7,0),"")</f>
        <v>2013</v>
      </c>
      <c r="N1094" s="1" t="str">
        <f>IFERROR(VLOOKUP(Tableau5[[#This Row],[Numéro]],Tableau3Bandes[],3,0),"")</f>
        <v xml:space="preserve">R1 </v>
      </c>
      <c r="O1094" s="1">
        <f>IFERROR(VLOOKUP(Tableau5[[#This Row],[Numéro]],Tableau3Bandes[],4,0),"")</f>
        <v>1</v>
      </c>
      <c r="P1094" s="1">
        <f>IFERROR(VLOOKUP(Tableau5[[#This Row],[Numéro]],Tableau3Bandes[],5,0),"")</f>
        <v>0.38500000000000001</v>
      </c>
      <c r="Q1094" s="1">
        <f>IFERROR(VLOOKUP(Tableau5[[#This Row],[Numéro]],Tableau3Bandes[],6,0),"")</f>
        <v>0.33100000000000002</v>
      </c>
      <c r="R1094" s="1">
        <f>IFERROR(VLOOKUP(Tableau5[[#This Row],[Numéro]],Tableau3Bandes[],7,0),"")</f>
        <v>2017</v>
      </c>
      <c r="S1094" s="28" t="str">
        <f>IFERROR(VLOOKUP(Tableau5[[#This Row],[Numéro]],TableauClass2025[],3,0),"")</f>
        <v/>
      </c>
      <c r="T1094" s="27" t="str">
        <f>IFERROR(VLOOKUP(Tableau5[[#This Row],[Numéro]],TableauCadre[],3,0),"")</f>
        <v/>
      </c>
      <c r="U1094" s="1" t="str">
        <f>IFERROR(VLOOKUP(Tableau5[[#This Row],[Numéro]],TableauCadre[],4,0),"")</f>
        <v/>
      </c>
      <c r="V1094" s="1" t="str">
        <f>IFERROR(VLOOKUP(Tableau5[[#This Row],[Numéro]],TableauCadre[],5,0),"")</f>
        <v/>
      </c>
      <c r="W1094" s="1" t="str">
        <f>IFERROR(VLOOKUP(Tableau5[[#This Row],[Numéro]],TableauCadre[],6,0),"")</f>
        <v/>
      </c>
      <c r="X1094" s="28" t="str">
        <f>IFERROR(VLOOKUP(Tableau5[[#This Row],[Numéro]],TableauCadre[],7,0),"")</f>
        <v/>
      </c>
    </row>
    <row r="1095" spans="1:24" hidden="1" x14ac:dyDescent="0.25">
      <c r="A1095" s="1" t="str">
        <f>IF(double!T1092=0,"",double!T1092)</f>
        <v>127116 C</v>
      </c>
      <c r="B1095" s="1" t="str">
        <f>IF(Tableau5[[#This Row],[Numéro]]="","",double!U1092)</f>
        <v>STUTZ JACQUES</v>
      </c>
      <c r="C1095" s="23" t="str">
        <f>double!V1092</f>
        <v>05047 – BILLARD CLUB SEZANNAIS</v>
      </c>
      <c r="D1095" s="27" t="str">
        <f>IFERROR(VLOOKUP(Tableau5[[#This Row],[Numéro]],TableauLibre[],3,0),"")</f>
        <v>R2</v>
      </c>
      <c r="E1095" s="1">
        <f>IFERROR(VLOOKUP(Tableau5[[#This Row],[Numéro]],TableauLibre[],4,0),"")</f>
        <v>1</v>
      </c>
      <c r="F1095" s="1">
        <f>IFERROR(VLOOKUP(Tableau5[[#This Row],[Numéro]],TableauLibre[],5,0),"")</f>
        <v>3.76</v>
      </c>
      <c r="G1095" s="1">
        <f>IFERROR(VLOOKUP(Tableau5[[#This Row],[Numéro]],TableauLibre[],6,0),"")</f>
        <v>3.01</v>
      </c>
      <c r="H1095" s="28">
        <f>IFERROR(VLOOKUP(Tableau5[[#This Row],[Numéro]],TableauLibre[],7,0),"")</f>
        <v>2023</v>
      </c>
      <c r="I1095" s="27" t="str">
        <f>IFERROR(VLOOKUP(Tableau5[[#This Row],[Numéro]],TableauBande[],3,0),"")</f>
        <v>R1</v>
      </c>
      <c r="J1095" s="1">
        <f>IFERROR(VLOOKUP(Tableau5[[#This Row],[Numéro]],TableauBande[],4,0),"")</f>
        <v>1</v>
      </c>
      <c r="K1095" s="1">
        <f>IFERROR(VLOOKUP(Tableau5[[#This Row],[Numéro]],TableauBande[],5,0),"")</f>
        <v>1.56</v>
      </c>
      <c r="L1095" s="1">
        <f>IFERROR(VLOOKUP(Tableau5[[#This Row],[Numéro]],TableauBande[],6,0),"")</f>
        <v>1.38</v>
      </c>
      <c r="M1095" s="28">
        <f>IFERROR(VLOOKUP(Tableau5[[#This Row],[Numéro]],TableauBande[],7,0),"")</f>
        <v>2023</v>
      </c>
      <c r="N1095" s="1" t="str">
        <f>IFERROR(VLOOKUP(Tableau5[[#This Row],[Numéro]],Tableau3Bandes[],3,0),"")</f>
        <v xml:space="preserve">N3 </v>
      </c>
      <c r="O1095" s="1">
        <f>IFERROR(VLOOKUP(Tableau5[[#This Row],[Numéro]],Tableau3Bandes[],4,0),"")</f>
        <v>1</v>
      </c>
      <c r="P1095" s="1">
        <f>IFERROR(VLOOKUP(Tableau5[[#This Row],[Numéro]],Tableau3Bandes[],5,0),"")</f>
        <v>0.437</v>
      </c>
      <c r="Q1095" s="1">
        <f>IFERROR(VLOOKUP(Tableau5[[#This Row],[Numéro]],Tableau3Bandes[],6,0),"")</f>
        <v>0.376</v>
      </c>
      <c r="R1095" s="1">
        <f>IFERROR(VLOOKUP(Tableau5[[#This Row],[Numéro]],Tableau3Bandes[],7,0),"")</f>
        <v>2023</v>
      </c>
      <c r="S1095" s="28" t="str">
        <f>IFERROR(VLOOKUP(Tableau5[[#This Row],[Numéro]],TableauClass2025[],3,0),"")</f>
        <v/>
      </c>
      <c r="T1095" s="27" t="str">
        <f>IFERROR(VLOOKUP(Tableau5[[#This Row],[Numéro]],TableauCadre[],3,0),"")</f>
        <v>R1</v>
      </c>
      <c r="U1095" s="1">
        <f>IFERROR(VLOOKUP(Tableau5[[#This Row],[Numéro]],TableauCadre[],4,0),"")</f>
        <v>1</v>
      </c>
      <c r="V1095" s="1">
        <f>IFERROR(VLOOKUP(Tableau5[[#This Row],[Numéro]],TableauCadre[],5,0),"")</f>
        <v>2.09</v>
      </c>
      <c r="W1095" s="1">
        <f>IFERROR(VLOOKUP(Tableau5[[#This Row],[Numéro]],TableauCadre[],6,0),"")</f>
        <v>1.67</v>
      </c>
      <c r="X1095" s="28">
        <f>IFERROR(VLOOKUP(Tableau5[[#This Row],[Numéro]],TableauCadre[],7,0),"")</f>
        <v>2022</v>
      </c>
    </row>
    <row r="1096" spans="1:24" hidden="1" x14ac:dyDescent="0.25">
      <c r="A1096" s="1" t="str">
        <f>IF(double!T1093=0,"",double!T1093)</f>
        <v>162112 J</v>
      </c>
      <c r="B1096" s="1" t="str">
        <f>IF(Tableau5[[#This Row],[Numéro]]="","",double!U1093)</f>
        <v>SUC THIBAUT</v>
      </c>
      <c r="C1096" s="23" t="str">
        <f>double!V1093</f>
        <v>11078 – BILLARD CLUB DE BRIEY</v>
      </c>
      <c r="D1096" s="27" t="str">
        <f>IFERROR(VLOOKUP(Tableau5[[#This Row],[Numéro]],TableauLibre[],3,0),"")</f>
        <v>R4</v>
      </c>
      <c r="E1096" s="1">
        <f>IFERROR(VLOOKUP(Tableau5[[#This Row],[Numéro]],TableauLibre[],4,0),"")</f>
        <v>1</v>
      </c>
      <c r="F1096" s="1">
        <f>IFERROR(VLOOKUP(Tableau5[[#This Row],[Numéro]],TableauLibre[],5,0),"")</f>
        <v>0.26</v>
      </c>
      <c r="G1096" s="1">
        <f>IFERROR(VLOOKUP(Tableau5[[#This Row],[Numéro]],TableauLibre[],6,0),"")</f>
        <v>0.2</v>
      </c>
      <c r="H1096" s="28">
        <f>IFERROR(VLOOKUP(Tableau5[[#This Row],[Numéro]],TableauLibre[],7,0),"")</f>
        <v>2019</v>
      </c>
      <c r="I1096" s="27" t="str">
        <f>IFERROR(VLOOKUP(Tableau5[[#This Row],[Numéro]],TableauBande[],3,0),"")</f>
        <v/>
      </c>
      <c r="J1096" s="1" t="str">
        <f>IFERROR(VLOOKUP(Tableau5[[#This Row],[Numéro]],TableauBande[],4,0),"")</f>
        <v/>
      </c>
      <c r="K1096" s="1" t="str">
        <f>IFERROR(VLOOKUP(Tableau5[[#This Row],[Numéro]],TableauBande[],5,0),"")</f>
        <v/>
      </c>
      <c r="L1096" s="1" t="str">
        <f>IFERROR(VLOOKUP(Tableau5[[#This Row],[Numéro]],TableauBande[],6,0),"")</f>
        <v/>
      </c>
      <c r="M1096" s="28" t="str">
        <f>IFERROR(VLOOKUP(Tableau5[[#This Row],[Numéro]],TableauBande[],7,0),"")</f>
        <v/>
      </c>
      <c r="N1096" s="1" t="str">
        <f>IFERROR(VLOOKUP(Tableau5[[#This Row],[Numéro]],Tableau3Bandes[],3,0),"")</f>
        <v/>
      </c>
      <c r="O1096" s="1" t="str">
        <f>IFERROR(VLOOKUP(Tableau5[[#This Row],[Numéro]],Tableau3Bandes[],4,0),"")</f>
        <v/>
      </c>
      <c r="P1096" s="1" t="str">
        <f>IFERROR(VLOOKUP(Tableau5[[#This Row],[Numéro]],Tableau3Bandes[],5,0),"")</f>
        <v/>
      </c>
      <c r="Q1096" s="1" t="str">
        <f>IFERROR(VLOOKUP(Tableau5[[#This Row],[Numéro]],Tableau3Bandes[],6,0),"")</f>
        <v/>
      </c>
      <c r="R1096" s="1" t="str">
        <f>IFERROR(VLOOKUP(Tableau5[[#This Row],[Numéro]],Tableau3Bandes[],7,0),"")</f>
        <v/>
      </c>
      <c r="S1096" s="28" t="str">
        <f>IFERROR(VLOOKUP(Tableau5[[#This Row],[Numéro]],TableauClass2025[],3,0),"")</f>
        <v/>
      </c>
      <c r="T1096" s="27" t="str">
        <f>IFERROR(VLOOKUP(Tableau5[[#This Row],[Numéro]],TableauCadre[],3,0),"")</f>
        <v/>
      </c>
      <c r="U1096" s="1" t="str">
        <f>IFERROR(VLOOKUP(Tableau5[[#This Row],[Numéro]],TableauCadre[],4,0),"")</f>
        <v/>
      </c>
      <c r="V1096" s="1" t="str">
        <f>IFERROR(VLOOKUP(Tableau5[[#This Row],[Numéro]],TableauCadre[],5,0),"")</f>
        <v/>
      </c>
      <c r="W1096" s="1" t="str">
        <f>IFERROR(VLOOKUP(Tableau5[[#This Row],[Numéro]],TableauCadre[],6,0),"")</f>
        <v/>
      </c>
      <c r="X1096" s="28" t="str">
        <f>IFERROR(VLOOKUP(Tableau5[[#This Row],[Numéro]],TableauCadre[],7,0),"")</f>
        <v/>
      </c>
    </row>
    <row r="1097" spans="1:24" hidden="1" x14ac:dyDescent="0.25">
      <c r="A1097" s="1" t="str">
        <f>IF(double!T1094=0,"",double!T1094)</f>
        <v>010109 V</v>
      </c>
      <c r="B1097" s="1" t="str">
        <f>IF(Tableau5[[#This Row],[Numéro]]="","",double!U1094)</f>
        <v>SZELE CHRISTIAN</v>
      </c>
      <c r="C1097" s="23" t="str">
        <f>double!V1094</f>
        <v>01041 – COLMAR BILLARD CLUB 71</v>
      </c>
      <c r="D1097" s="27" t="str">
        <f>IFERROR(VLOOKUP(Tableau5[[#This Row],[Numéro]],TableauLibre[],3,0),"")</f>
        <v>R1</v>
      </c>
      <c r="E1097" s="1">
        <f>IFERROR(VLOOKUP(Tableau5[[#This Row],[Numéro]],TableauLibre[],4,0),"")</f>
        <v>1</v>
      </c>
      <c r="F1097" s="1">
        <f>IFERROR(VLOOKUP(Tableau5[[#This Row],[Numéro]],TableauLibre[],5,0),"")</f>
        <v>4.46</v>
      </c>
      <c r="G1097" s="1">
        <f>IFERROR(VLOOKUP(Tableau5[[#This Row],[Numéro]],TableauLibre[],6,0),"")</f>
        <v>3.57</v>
      </c>
      <c r="H1097" s="28">
        <f>IFERROR(VLOOKUP(Tableau5[[#This Row],[Numéro]],TableauLibre[],7,0),"")</f>
        <v>2020</v>
      </c>
      <c r="I1097" s="27" t="str">
        <f>IFERROR(VLOOKUP(Tableau5[[#This Row],[Numéro]],TableauBande[],3,0),"")</f>
        <v/>
      </c>
      <c r="J1097" s="1" t="str">
        <f>IFERROR(VLOOKUP(Tableau5[[#This Row],[Numéro]],TableauBande[],4,0),"")</f>
        <v/>
      </c>
      <c r="K1097" s="1" t="str">
        <f>IFERROR(VLOOKUP(Tableau5[[#This Row],[Numéro]],TableauBande[],5,0),"")</f>
        <v/>
      </c>
      <c r="L1097" s="1" t="str">
        <f>IFERROR(VLOOKUP(Tableau5[[#This Row],[Numéro]],TableauBande[],6,0),"")</f>
        <v/>
      </c>
      <c r="M1097" s="28" t="str">
        <f>IFERROR(VLOOKUP(Tableau5[[#This Row],[Numéro]],TableauBande[],7,0),"")</f>
        <v/>
      </c>
      <c r="N1097" s="1" t="str">
        <f>IFERROR(VLOOKUP(Tableau5[[#This Row],[Numéro]],Tableau3Bandes[],3,0),"")</f>
        <v/>
      </c>
      <c r="O1097" s="1" t="str">
        <f>IFERROR(VLOOKUP(Tableau5[[#This Row],[Numéro]],Tableau3Bandes[],4,0),"")</f>
        <v/>
      </c>
      <c r="P1097" s="1" t="str">
        <f>IFERROR(VLOOKUP(Tableau5[[#This Row],[Numéro]],Tableau3Bandes[],5,0),"")</f>
        <v/>
      </c>
      <c r="Q1097" s="1" t="str">
        <f>IFERROR(VLOOKUP(Tableau5[[#This Row],[Numéro]],Tableau3Bandes[],6,0),"")</f>
        <v/>
      </c>
      <c r="R1097" s="1" t="str">
        <f>IFERROR(VLOOKUP(Tableau5[[#This Row],[Numéro]],Tableau3Bandes[],7,0),"")</f>
        <v/>
      </c>
      <c r="S1097" s="28" t="str">
        <f>IFERROR(VLOOKUP(Tableau5[[#This Row],[Numéro]],TableauClass2025[],3,0),"")</f>
        <v/>
      </c>
      <c r="T1097" s="27" t="str">
        <f>IFERROR(VLOOKUP(Tableau5[[#This Row],[Numéro]],TableauCadre[],3,0),"")</f>
        <v/>
      </c>
      <c r="U1097" s="1" t="str">
        <f>IFERROR(VLOOKUP(Tableau5[[#This Row],[Numéro]],TableauCadre[],4,0),"")</f>
        <v/>
      </c>
      <c r="V1097" s="1" t="str">
        <f>IFERROR(VLOOKUP(Tableau5[[#This Row],[Numéro]],TableauCadre[],5,0),"")</f>
        <v/>
      </c>
      <c r="W1097" s="1" t="str">
        <f>IFERROR(VLOOKUP(Tableau5[[#This Row],[Numéro]],TableauCadre[],6,0),"")</f>
        <v/>
      </c>
      <c r="X1097" s="28" t="str">
        <f>IFERROR(VLOOKUP(Tableau5[[#This Row],[Numéro]],TableauCadre[],7,0),"")</f>
        <v/>
      </c>
    </row>
    <row r="1098" spans="1:24" hidden="1" x14ac:dyDescent="0.25">
      <c r="A1098" s="1" t="str">
        <f>IF(double!T1095=0,"",double!T1095)</f>
        <v>169843 M</v>
      </c>
      <c r="B1098" s="1" t="str">
        <f>IF(Tableau5[[#This Row],[Numéro]]="","",double!U1095)</f>
        <v>TACONET JEAN MICHEL</v>
      </c>
      <c r="C1098" s="23" t="str">
        <f>double!V1095</f>
        <v>01006 – AMICALE DE BILLARD ECKBOLSHEIM</v>
      </c>
      <c r="D1098" s="27" t="str">
        <f>IFERROR(VLOOKUP(Tableau5[[#This Row],[Numéro]],TableauLibre[],3,0),"")</f>
        <v>R3</v>
      </c>
      <c r="E1098" s="1">
        <f>IFERROR(VLOOKUP(Tableau5[[#This Row],[Numéro]],TableauLibre[],4,0),"")</f>
        <v>1</v>
      </c>
      <c r="F1098" s="1">
        <f>IFERROR(VLOOKUP(Tableau5[[#This Row],[Numéro]],TableauLibre[],5,0),"")</f>
        <v>1.2</v>
      </c>
      <c r="G1098" s="1">
        <f>IFERROR(VLOOKUP(Tableau5[[#This Row],[Numéro]],TableauLibre[],6,0),"")</f>
        <v>0.96</v>
      </c>
      <c r="H1098" s="28">
        <f>IFERROR(VLOOKUP(Tableau5[[#This Row],[Numéro]],TableauLibre[],7,0),"")</f>
        <v>2025</v>
      </c>
      <c r="I1098" s="27" t="str">
        <f>IFERROR(VLOOKUP(Tableau5[[#This Row],[Numéro]],TableauBande[],3,0),"")</f>
        <v>R2</v>
      </c>
      <c r="J1098" s="1">
        <f>IFERROR(VLOOKUP(Tableau5[[#This Row],[Numéro]],TableauBande[],4,0),"")</f>
        <v>1</v>
      </c>
      <c r="K1098" s="1">
        <f>IFERROR(VLOOKUP(Tableau5[[#This Row],[Numéro]],TableauBande[],5,0),"")</f>
        <v>0.93</v>
      </c>
      <c r="L1098" s="1">
        <f>IFERROR(VLOOKUP(Tableau5[[#This Row],[Numéro]],TableauBande[],6,0),"")</f>
        <v>0.82</v>
      </c>
      <c r="M1098" s="28">
        <f>IFERROR(VLOOKUP(Tableau5[[#This Row],[Numéro]],TableauBande[],7,0),"")</f>
        <v>2025</v>
      </c>
      <c r="N1098" s="1" t="str">
        <f>IFERROR(VLOOKUP(Tableau5[[#This Row],[Numéro]],Tableau3Bandes[],3,0),"")</f>
        <v xml:space="preserve">R1 </v>
      </c>
      <c r="O1098" s="1">
        <f>IFERROR(VLOOKUP(Tableau5[[#This Row],[Numéro]],Tableau3Bandes[],4,0),"")</f>
        <v>1</v>
      </c>
      <c r="P1098" s="1">
        <f>IFERROR(VLOOKUP(Tableau5[[#This Row],[Numéro]],Tableau3Bandes[],5,0),"")</f>
        <v>0.27200000000000002</v>
      </c>
      <c r="Q1098" s="1">
        <f>IFERROR(VLOOKUP(Tableau5[[#This Row],[Numéro]],Tableau3Bandes[],6,0),"")</f>
        <v>0.23400000000000001</v>
      </c>
      <c r="R1098" s="1">
        <f>IFERROR(VLOOKUP(Tableau5[[#This Row],[Numéro]],Tableau3Bandes[],7,0),"")</f>
        <v>2025</v>
      </c>
      <c r="S1098" s="28">
        <f>IFERROR(VLOOKUP(Tableau5[[#This Row],[Numéro]],TableauClass2025[],3,0),"")</f>
        <v>227</v>
      </c>
      <c r="T1098" s="27" t="str">
        <f>IFERROR(VLOOKUP(Tableau5[[#This Row],[Numéro]],TableauCadre[],3,0),"")</f>
        <v/>
      </c>
      <c r="U1098" s="1" t="str">
        <f>IFERROR(VLOOKUP(Tableau5[[#This Row],[Numéro]],TableauCadre[],4,0),"")</f>
        <v/>
      </c>
      <c r="V1098" s="1" t="str">
        <f>IFERROR(VLOOKUP(Tableau5[[#This Row],[Numéro]],TableauCadre[],5,0),"")</f>
        <v/>
      </c>
      <c r="W1098" s="1" t="str">
        <f>IFERROR(VLOOKUP(Tableau5[[#This Row],[Numéro]],TableauCadre[],6,0),"")</f>
        <v/>
      </c>
      <c r="X1098" s="28" t="str">
        <f>IFERROR(VLOOKUP(Tableau5[[#This Row],[Numéro]],TableauCadre[],7,0),"")</f>
        <v/>
      </c>
    </row>
    <row r="1099" spans="1:24" hidden="1" x14ac:dyDescent="0.25">
      <c r="A1099" s="1" t="str">
        <f>IF(double!T1096=0,"",double!T1096)</f>
        <v>170361 A</v>
      </c>
      <c r="B1099" s="1" t="str">
        <f>IF(Tableau5[[#This Row],[Numéro]]="","",double!U1096)</f>
        <v>TARDIF PHILIPPE</v>
      </c>
      <c r="C1099" s="23" t="str">
        <f>double!V1096</f>
        <v>05047 – BILLARD CLUB SEZANNAIS</v>
      </c>
      <c r="D1099" s="27" t="str">
        <f>IFERROR(VLOOKUP(Tableau5[[#This Row],[Numéro]],TableauLibre[],3,0),"")</f>
        <v>R4</v>
      </c>
      <c r="E1099" s="1">
        <f>IFERROR(VLOOKUP(Tableau5[[#This Row],[Numéro]],TableauLibre[],4,0),"")</f>
        <v>1</v>
      </c>
      <c r="F1099" s="1">
        <f>IFERROR(VLOOKUP(Tableau5[[#This Row],[Numéro]],TableauLibre[],5,0),"")</f>
        <v>0.73</v>
      </c>
      <c r="G1099" s="1">
        <f>IFERROR(VLOOKUP(Tableau5[[#This Row],[Numéro]],TableauLibre[],6,0),"")</f>
        <v>0.57999999999999996</v>
      </c>
      <c r="H1099" s="28">
        <f>IFERROR(VLOOKUP(Tableau5[[#This Row],[Numéro]],TableauLibre[],7,0),"")</f>
        <v>2023</v>
      </c>
      <c r="I1099" s="27" t="str">
        <f>IFERROR(VLOOKUP(Tableau5[[#This Row],[Numéro]],TableauBande[],3,0),"")</f>
        <v/>
      </c>
      <c r="J1099" s="1" t="str">
        <f>IFERROR(VLOOKUP(Tableau5[[#This Row],[Numéro]],TableauBande[],4,0),"")</f>
        <v/>
      </c>
      <c r="K1099" s="1" t="str">
        <f>IFERROR(VLOOKUP(Tableau5[[#This Row],[Numéro]],TableauBande[],5,0),"")</f>
        <v/>
      </c>
      <c r="L1099" s="1" t="str">
        <f>IFERROR(VLOOKUP(Tableau5[[#This Row],[Numéro]],TableauBande[],6,0),"")</f>
        <v/>
      </c>
      <c r="M1099" s="28" t="str">
        <f>IFERROR(VLOOKUP(Tableau5[[#This Row],[Numéro]],TableauBande[],7,0),"")</f>
        <v/>
      </c>
      <c r="N1099" s="1" t="str">
        <f>IFERROR(VLOOKUP(Tableau5[[#This Row],[Numéro]],Tableau3Bandes[],3,0),"")</f>
        <v/>
      </c>
      <c r="O1099" s="1" t="str">
        <f>IFERROR(VLOOKUP(Tableau5[[#This Row],[Numéro]],Tableau3Bandes[],4,0),"")</f>
        <v/>
      </c>
      <c r="P1099" s="1" t="str">
        <f>IFERROR(VLOOKUP(Tableau5[[#This Row],[Numéro]],Tableau3Bandes[],5,0),"")</f>
        <v/>
      </c>
      <c r="Q1099" s="1" t="str">
        <f>IFERROR(VLOOKUP(Tableau5[[#This Row],[Numéro]],Tableau3Bandes[],6,0),"")</f>
        <v/>
      </c>
      <c r="R1099" s="1" t="str">
        <f>IFERROR(VLOOKUP(Tableau5[[#This Row],[Numéro]],Tableau3Bandes[],7,0),"")</f>
        <v/>
      </c>
      <c r="S1099" s="28" t="str">
        <f>IFERROR(VLOOKUP(Tableau5[[#This Row],[Numéro]],TableauClass2025[],3,0),"")</f>
        <v/>
      </c>
      <c r="T1099" s="27" t="str">
        <f>IFERROR(VLOOKUP(Tableau5[[#This Row],[Numéro]],TableauCadre[],3,0),"")</f>
        <v/>
      </c>
      <c r="U1099" s="1" t="str">
        <f>IFERROR(VLOOKUP(Tableau5[[#This Row],[Numéro]],TableauCadre[],4,0),"")</f>
        <v/>
      </c>
      <c r="V1099" s="1" t="str">
        <f>IFERROR(VLOOKUP(Tableau5[[#This Row],[Numéro]],TableauCadre[],5,0),"")</f>
        <v/>
      </c>
      <c r="W1099" s="1" t="str">
        <f>IFERROR(VLOOKUP(Tableau5[[#This Row],[Numéro]],TableauCadre[],6,0),"")</f>
        <v/>
      </c>
      <c r="X1099" s="28" t="str">
        <f>IFERROR(VLOOKUP(Tableau5[[#This Row],[Numéro]],TableauCadre[],7,0),"")</f>
        <v/>
      </c>
    </row>
    <row r="1100" spans="1:24" hidden="1" x14ac:dyDescent="0.25">
      <c r="A1100" s="1" t="str">
        <f>IF(double!T1097=0,"",double!T1097)</f>
        <v>117071 T</v>
      </c>
      <c r="B1100" s="1" t="str">
        <f>IF(Tableau5[[#This Row],[Numéro]]="","",double!U1097)</f>
        <v>TERRAT JEROME</v>
      </c>
      <c r="C1100" s="23" t="str">
        <f>double!V1097</f>
        <v>05023 – BILLARD CLUB NOGENTAIS</v>
      </c>
      <c r="D1100" s="27" t="str">
        <f>IFERROR(VLOOKUP(Tableau5[[#This Row],[Numéro]],TableauLibre[],3,0),"")</f>
        <v>R3</v>
      </c>
      <c r="E1100" s="1">
        <f>IFERROR(VLOOKUP(Tableau5[[#This Row],[Numéro]],TableauLibre[],4,0),"")</f>
        <v>1</v>
      </c>
      <c r="F1100" s="1">
        <f>IFERROR(VLOOKUP(Tableau5[[#This Row],[Numéro]],TableauLibre[],5,0),"")</f>
        <v>2.14</v>
      </c>
      <c r="G1100" s="1">
        <f>IFERROR(VLOOKUP(Tableau5[[#This Row],[Numéro]],TableauLibre[],6,0),"")</f>
        <v>1.71</v>
      </c>
      <c r="H1100" s="28">
        <f>IFERROR(VLOOKUP(Tableau5[[#This Row],[Numéro]],TableauLibre[],7,0),"")</f>
        <v>2022</v>
      </c>
      <c r="I1100" s="27" t="str">
        <f>IFERROR(VLOOKUP(Tableau5[[#This Row],[Numéro]],TableauBande[],3,0),"")</f>
        <v>R1</v>
      </c>
      <c r="J1100" s="1">
        <f>IFERROR(VLOOKUP(Tableau5[[#This Row],[Numéro]],TableauBande[],4,0),"")</f>
        <v>1</v>
      </c>
      <c r="K1100" s="1">
        <f>IFERROR(VLOOKUP(Tableau5[[#This Row],[Numéro]],TableauBande[],5,0),"")</f>
        <v>1.1200000000000001</v>
      </c>
      <c r="L1100" s="1">
        <f>IFERROR(VLOOKUP(Tableau5[[#This Row],[Numéro]],TableauBande[],6,0),"")</f>
        <v>1</v>
      </c>
      <c r="M1100" s="28">
        <f>IFERROR(VLOOKUP(Tableau5[[#This Row],[Numéro]],TableauBande[],7,0),"")</f>
        <v>2022</v>
      </c>
      <c r="N1100" s="1" t="str">
        <f>IFERROR(VLOOKUP(Tableau5[[#This Row],[Numéro]],Tableau3Bandes[],3,0),"")</f>
        <v>R1</v>
      </c>
      <c r="O1100" s="1">
        <f>IFERROR(VLOOKUP(Tableau5[[#This Row],[Numéro]],Tableau3Bandes[],4,0),"")</f>
        <v>1</v>
      </c>
      <c r="P1100" s="1">
        <f>IFERROR(VLOOKUP(Tableau5[[#This Row],[Numéro]],Tableau3Bandes[],5,0),"")</f>
        <v>0.316</v>
      </c>
      <c r="Q1100" s="1">
        <f>IFERROR(VLOOKUP(Tableau5[[#This Row],[Numéro]],Tableau3Bandes[],6,0),"")</f>
        <v>0.27200000000000002</v>
      </c>
      <c r="R1100" s="1">
        <f>IFERROR(VLOOKUP(Tableau5[[#This Row],[Numéro]],Tableau3Bandes[],7,0),"")</f>
        <v>2022</v>
      </c>
      <c r="S1100" s="28" t="str">
        <f>IFERROR(VLOOKUP(Tableau5[[#This Row],[Numéro]],TableauClass2025[],3,0),"")</f>
        <v/>
      </c>
      <c r="T1100" s="27" t="str">
        <f>IFERROR(VLOOKUP(Tableau5[[#This Row],[Numéro]],TableauCadre[],3,0),"")</f>
        <v/>
      </c>
      <c r="U1100" s="1" t="str">
        <f>IFERROR(VLOOKUP(Tableau5[[#This Row],[Numéro]],TableauCadre[],4,0),"")</f>
        <v/>
      </c>
      <c r="V1100" s="1" t="str">
        <f>IFERROR(VLOOKUP(Tableau5[[#This Row],[Numéro]],TableauCadre[],5,0),"")</f>
        <v/>
      </c>
      <c r="W1100" s="1" t="str">
        <f>IFERROR(VLOOKUP(Tableau5[[#This Row],[Numéro]],TableauCadre[],6,0),"")</f>
        <v/>
      </c>
      <c r="X1100" s="28" t="str">
        <f>IFERROR(VLOOKUP(Tableau5[[#This Row],[Numéro]],TableauCadre[],7,0),"")</f>
        <v/>
      </c>
    </row>
    <row r="1101" spans="1:24" hidden="1" x14ac:dyDescent="0.25">
      <c r="A1101" s="1" t="str">
        <f>IF(double!T1098=0,"",double!T1098)</f>
        <v>147096 M</v>
      </c>
      <c r="B1101" s="1" t="str">
        <f>IF(Tableau5[[#This Row],[Numéro]]="","",double!U1098)</f>
        <v>TESSIER WILLIAM</v>
      </c>
      <c r="C1101" s="23" t="str">
        <f>double!V1098</f>
        <v>11032 – BILLARD CLUB HOMECOURT</v>
      </c>
      <c r="D1101" s="27" t="str">
        <f>IFERROR(VLOOKUP(Tableau5[[#This Row],[Numéro]],TableauLibre[],3,0),"")</f>
        <v>R4</v>
      </c>
      <c r="E1101" s="1">
        <f>IFERROR(VLOOKUP(Tableau5[[#This Row],[Numéro]],TableauLibre[],4,0),"")</f>
        <v>1</v>
      </c>
      <c r="F1101" s="1">
        <f>IFERROR(VLOOKUP(Tableau5[[#This Row],[Numéro]],TableauLibre[],5,0),"")</f>
        <v>0.6</v>
      </c>
      <c r="G1101" s="1">
        <f>IFERROR(VLOOKUP(Tableau5[[#This Row],[Numéro]],TableauLibre[],6,0),"")</f>
        <v>0.48</v>
      </c>
      <c r="H1101" s="28">
        <f>IFERROR(VLOOKUP(Tableau5[[#This Row],[Numéro]],TableauLibre[],7,0),"")</f>
        <v>2016</v>
      </c>
      <c r="I1101" s="27" t="str">
        <f>IFERROR(VLOOKUP(Tableau5[[#This Row],[Numéro]],TableauBande[],3,0),"")</f>
        <v/>
      </c>
      <c r="J1101" s="1" t="str">
        <f>IFERROR(VLOOKUP(Tableau5[[#This Row],[Numéro]],TableauBande[],4,0),"")</f>
        <v/>
      </c>
      <c r="K1101" s="1" t="str">
        <f>IFERROR(VLOOKUP(Tableau5[[#This Row],[Numéro]],TableauBande[],5,0),"")</f>
        <v/>
      </c>
      <c r="L1101" s="1" t="str">
        <f>IFERROR(VLOOKUP(Tableau5[[#This Row],[Numéro]],TableauBande[],6,0),"")</f>
        <v/>
      </c>
      <c r="M1101" s="28" t="str">
        <f>IFERROR(VLOOKUP(Tableau5[[#This Row],[Numéro]],TableauBande[],7,0),"")</f>
        <v/>
      </c>
      <c r="N1101" s="1" t="str">
        <f>IFERROR(VLOOKUP(Tableau5[[#This Row],[Numéro]],Tableau3Bandes[],3,0),"")</f>
        <v/>
      </c>
      <c r="O1101" s="1" t="str">
        <f>IFERROR(VLOOKUP(Tableau5[[#This Row],[Numéro]],Tableau3Bandes[],4,0),"")</f>
        <v/>
      </c>
      <c r="P1101" s="1" t="str">
        <f>IFERROR(VLOOKUP(Tableau5[[#This Row],[Numéro]],Tableau3Bandes[],5,0),"")</f>
        <v/>
      </c>
      <c r="Q1101" s="1" t="str">
        <f>IFERROR(VLOOKUP(Tableau5[[#This Row],[Numéro]],Tableau3Bandes[],6,0),"")</f>
        <v/>
      </c>
      <c r="R1101" s="1" t="str">
        <f>IFERROR(VLOOKUP(Tableau5[[#This Row],[Numéro]],Tableau3Bandes[],7,0),"")</f>
        <v/>
      </c>
      <c r="S1101" s="28" t="str">
        <f>IFERROR(VLOOKUP(Tableau5[[#This Row],[Numéro]],TableauClass2025[],3,0),"")</f>
        <v/>
      </c>
      <c r="T1101" s="27" t="str">
        <f>IFERROR(VLOOKUP(Tableau5[[#This Row],[Numéro]],TableauCadre[],3,0),"")</f>
        <v/>
      </c>
      <c r="U1101" s="1" t="str">
        <f>IFERROR(VLOOKUP(Tableau5[[#This Row],[Numéro]],TableauCadre[],4,0),"")</f>
        <v/>
      </c>
      <c r="V1101" s="1" t="str">
        <f>IFERROR(VLOOKUP(Tableau5[[#This Row],[Numéro]],TableauCadre[],5,0),"")</f>
        <v/>
      </c>
      <c r="W1101" s="1" t="str">
        <f>IFERROR(VLOOKUP(Tableau5[[#This Row],[Numéro]],TableauCadre[],6,0),"")</f>
        <v/>
      </c>
      <c r="X1101" s="28" t="str">
        <f>IFERROR(VLOOKUP(Tableau5[[#This Row],[Numéro]],TableauCadre[],7,0),"")</f>
        <v/>
      </c>
    </row>
    <row r="1102" spans="1:24" hidden="1" x14ac:dyDescent="0.25">
      <c r="A1102" s="1" t="str">
        <f>IF(double!T1099=0,"",double!T1099)</f>
        <v>011722 W</v>
      </c>
      <c r="B1102" s="1" t="str">
        <f>IF(Tableau5[[#This Row],[Numéro]]="","",double!U1099)</f>
        <v>TETART JEAN PIERRE</v>
      </c>
      <c r="C1102" s="23" t="str">
        <f>double!V1099</f>
        <v>05043 – ACAD. TAPIS VERT DE REIMS</v>
      </c>
      <c r="D1102" s="27" t="str">
        <f>IFERROR(VLOOKUP(Tableau5[[#This Row],[Numéro]],TableauLibre[],3,0),"")</f>
        <v>R1</v>
      </c>
      <c r="E1102" s="1">
        <f>IFERROR(VLOOKUP(Tableau5[[#This Row],[Numéro]],TableauLibre[],4,0),"")</f>
        <v>1</v>
      </c>
      <c r="F1102" s="1">
        <f>IFERROR(VLOOKUP(Tableau5[[#This Row],[Numéro]],TableauLibre[],5,0),"")</f>
        <v>4.3600000000000003</v>
      </c>
      <c r="G1102" s="1">
        <f>IFERROR(VLOOKUP(Tableau5[[#This Row],[Numéro]],TableauLibre[],6,0),"")</f>
        <v>3.49</v>
      </c>
      <c r="H1102" s="28">
        <f>IFERROR(VLOOKUP(Tableau5[[#This Row],[Numéro]],TableauLibre[],7,0),"")</f>
        <v>2020</v>
      </c>
      <c r="I1102" s="27" t="str">
        <f>IFERROR(VLOOKUP(Tableau5[[#This Row],[Numéro]],TableauBande[],3,0),"")</f>
        <v>N3</v>
      </c>
      <c r="J1102" s="1">
        <f>IFERROR(VLOOKUP(Tableau5[[#This Row],[Numéro]],TableauBande[],4,0),"")</f>
        <v>1</v>
      </c>
      <c r="K1102" s="1">
        <f>IFERROR(VLOOKUP(Tableau5[[#This Row],[Numéro]],TableauBande[],5,0),"")</f>
        <v>2.02</v>
      </c>
      <c r="L1102" s="1">
        <f>IFERROR(VLOOKUP(Tableau5[[#This Row],[Numéro]],TableauBande[],6,0),"")</f>
        <v>1.8</v>
      </c>
      <c r="M1102" s="28">
        <f>IFERROR(VLOOKUP(Tableau5[[#This Row],[Numéro]],TableauBande[],7,0),"")</f>
        <v>2008</v>
      </c>
      <c r="N1102" s="1" t="str">
        <f>IFERROR(VLOOKUP(Tableau5[[#This Row],[Numéro]],Tableau3Bandes[],3,0),"")</f>
        <v xml:space="preserve">R1 </v>
      </c>
      <c r="O1102" s="1">
        <f>IFERROR(VLOOKUP(Tableau5[[#This Row],[Numéro]],Tableau3Bandes[],4,0),"")</f>
        <v>1</v>
      </c>
      <c r="P1102" s="1">
        <f>IFERROR(VLOOKUP(Tableau5[[#This Row],[Numéro]],Tableau3Bandes[],5,0),"")</f>
        <v>0.39700000000000002</v>
      </c>
      <c r="Q1102" s="1">
        <f>IFERROR(VLOOKUP(Tableau5[[#This Row],[Numéro]],Tableau3Bandes[],6,0),"")</f>
        <v>0.34100000000000003</v>
      </c>
      <c r="R1102" s="1">
        <f>IFERROR(VLOOKUP(Tableau5[[#This Row],[Numéro]],Tableau3Bandes[],7,0),"")</f>
        <v>2023</v>
      </c>
      <c r="S1102" s="28" t="str">
        <f>IFERROR(VLOOKUP(Tableau5[[#This Row],[Numéro]],TableauClass2025[],3,0),"")</f>
        <v/>
      </c>
      <c r="T1102" s="27" t="str">
        <f>IFERROR(VLOOKUP(Tableau5[[#This Row],[Numéro]],TableauCadre[],3,0),"")</f>
        <v xml:space="preserve">N3 </v>
      </c>
      <c r="U1102" s="1">
        <f>IFERROR(VLOOKUP(Tableau5[[#This Row],[Numéro]],TableauCadre[],4,0),"")</f>
        <v>1</v>
      </c>
      <c r="V1102" s="1">
        <f>IFERROR(VLOOKUP(Tableau5[[#This Row],[Numéro]],TableauCadre[],5,0),"")</f>
        <v>6.36</v>
      </c>
      <c r="W1102" s="1">
        <f>IFERROR(VLOOKUP(Tableau5[[#This Row],[Numéro]],TableauCadre[],6,0),"")</f>
        <v>5.09</v>
      </c>
      <c r="X1102" s="28">
        <f>IFERROR(VLOOKUP(Tableau5[[#This Row],[Numéro]],TableauCadre[],7,0),"")</f>
        <v>2008</v>
      </c>
    </row>
    <row r="1103" spans="1:24" hidden="1" x14ac:dyDescent="0.25">
      <c r="A1103" s="1" t="str">
        <f>IF(double!T1100=0,"",double!T1100)</f>
        <v>160841 C</v>
      </c>
      <c r="B1103" s="1" t="str">
        <f>IF(Tableau5[[#This Row],[Numéro]]="","",double!U1100)</f>
        <v>THEVENOT THIBAUT</v>
      </c>
      <c r="C1103" s="23" t="str">
        <f>double!V1100</f>
        <v>11034 – BILLARD CLUB EPINAL</v>
      </c>
      <c r="D1103" s="27" t="str">
        <f>IFERROR(VLOOKUP(Tableau5[[#This Row],[Numéro]],TableauLibre[],3,0),"")</f>
        <v>R4</v>
      </c>
      <c r="E1103" s="1">
        <f>IFERROR(VLOOKUP(Tableau5[[#This Row],[Numéro]],TableauLibre[],4,0),"")</f>
        <v>1</v>
      </c>
      <c r="F1103" s="1">
        <f>IFERROR(VLOOKUP(Tableau5[[#This Row],[Numéro]],TableauLibre[],5,0),"")</f>
        <v>0.63</v>
      </c>
      <c r="G1103" s="1">
        <f>IFERROR(VLOOKUP(Tableau5[[#This Row],[Numéro]],TableauLibre[],6,0),"")</f>
        <v>0.51</v>
      </c>
      <c r="H1103" s="28">
        <f>IFERROR(VLOOKUP(Tableau5[[#This Row],[Numéro]],TableauLibre[],7,0),"")</f>
        <v>2022</v>
      </c>
      <c r="I1103" s="27" t="str">
        <f>IFERROR(VLOOKUP(Tableau5[[#This Row],[Numéro]],TableauBande[],3,0),"")</f>
        <v/>
      </c>
      <c r="J1103" s="1" t="str">
        <f>IFERROR(VLOOKUP(Tableau5[[#This Row],[Numéro]],TableauBande[],4,0),"")</f>
        <v/>
      </c>
      <c r="K1103" s="1" t="str">
        <f>IFERROR(VLOOKUP(Tableau5[[#This Row],[Numéro]],TableauBande[],5,0),"")</f>
        <v/>
      </c>
      <c r="L1103" s="1" t="str">
        <f>IFERROR(VLOOKUP(Tableau5[[#This Row],[Numéro]],TableauBande[],6,0),"")</f>
        <v/>
      </c>
      <c r="M1103" s="28" t="str">
        <f>IFERROR(VLOOKUP(Tableau5[[#This Row],[Numéro]],TableauBande[],7,0),"")</f>
        <v/>
      </c>
      <c r="N1103" s="1" t="str">
        <f>IFERROR(VLOOKUP(Tableau5[[#This Row],[Numéro]],Tableau3Bandes[],3,0),"")</f>
        <v/>
      </c>
      <c r="O1103" s="1" t="str">
        <f>IFERROR(VLOOKUP(Tableau5[[#This Row],[Numéro]],Tableau3Bandes[],4,0),"")</f>
        <v/>
      </c>
      <c r="P1103" s="1" t="str">
        <f>IFERROR(VLOOKUP(Tableau5[[#This Row],[Numéro]],Tableau3Bandes[],5,0),"")</f>
        <v/>
      </c>
      <c r="Q1103" s="1" t="str">
        <f>IFERROR(VLOOKUP(Tableau5[[#This Row],[Numéro]],Tableau3Bandes[],6,0),"")</f>
        <v/>
      </c>
      <c r="R1103" s="1" t="str">
        <f>IFERROR(VLOOKUP(Tableau5[[#This Row],[Numéro]],Tableau3Bandes[],7,0),"")</f>
        <v/>
      </c>
      <c r="S1103" s="28" t="str">
        <f>IFERROR(VLOOKUP(Tableau5[[#This Row],[Numéro]],TableauClass2025[],3,0),"")</f>
        <v/>
      </c>
      <c r="T1103" s="27" t="str">
        <f>IFERROR(VLOOKUP(Tableau5[[#This Row],[Numéro]],TableauCadre[],3,0),"")</f>
        <v/>
      </c>
      <c r="U1103" s="1" t="str">
        <f>IFERROR(VLOOKUP(Tableau5[[#This Row],[Numéro]],TableauCadre[],4,0),"")</f>
        <v/>
      </c>
      <c r="V1103" s="1" t="str">
        <f>IFERROR(VLOOKUP(Tableau5[[#This Row],[Numéro]],TableauCadre[],5,0),"")</f>
        <v/>
      </c>
      <c r="W1103" s="1" t="str">
        <f>IFERROR(VLOOKUP(Tableau5[[#This Row],[Numéro]],TableauCadre[],6,0),"")</f>
        <v/>
      </c>
      <c r="X1103" s="28" t="str">
        <f>IFERROR(VLOOKUP(Tableau5[[#This Row],[Numéro]],TableauCadre[],7,0),"")</f>
        <v/>
      </c>
    </row>
    <row r="1104" spans="1:24" hidden="1" x14ac:dyDescent="0.25">
      <c r="A1104" s="1" t="str">
        <f>IF(double!T1101=0,"",double!T1101)</f>
        <v>126961 D</v>
      </c>
      <c r="B1104" s="1" t="str">
        <f>IF(Tableau5[[#This Row],[Numéro]]="","",double!U1101)</f>
        <v>THIBAULT ANTOINE</v>
      </c>
      <c r="C1104" s="23" t="str">
        <f>double!V1101</f>
        <v>01004 – B.C. BISCHHEIM</v>
      </c>
      <c r="D1104" s="27" t="str">
        <f>IFERROR(VLOOKUP(Tableau5[[#This Row],[Numéro]],TableauLibre[],3,0),"")</f>
        <v>R3</v>
      </c>
      <c r="E1104" s="1">
        <f>IFERROR(VLOOKUP(Tableau5[[#This Row],[Numéro]],TableauLibre[],4,0),"")</f>
        <v>1</v>
      </c>
      <c r="F1104" s="1">
        <f>IFERROR(VLOOKUP(Tableau5[[#This Row],[Numéro]],TableauLibre[],5,0),"")</f>
        <v>1.63</v>
      </c>
      <c r="G1104" s="1">
        <f>IFERROR(VLOOKUP(Tableau5[[#This Row],[Numéro]],TableauLibre[],6,0),"")</f>
        <v>1.31</v>
      </c>
      <c r="H1104" s="28">
        <f>IFERROR(VLOOKUP(Tableau5[[#This Row],[Numéro]],TableauLibre[],7,0),"")</f>
        <v>2025</v>
      </c>
      <c r="I1104" s="27" t="str">
        <f>IFERROR(VLOOKUP(Tableau5[[#This Row],[Numéro]],TableauBande[],3,0),"")</f>
        <v/>
      </c>
      <c r="J1104" s="1" t="str">
        <f>IFERROR(VLOOKUP(Tableau5[[#This Row],[Numéro]],TableauBande[],4,0),"")</f>
        <v/>
      </c>
      <c r="K1104" s="1" t="str">
        <f>IFERROR(VLOOKUP(Tableau5[[#This Row],[Numéro]],TableauBande[],5,0),"")</f>
        <v/>
      </c>
      <c r="L1104" s="1" t="str">
        <f>IFERROR(VLOOKUP(Tableau5[[#This Row],[Numéro]],TableauBande[],6,0),"")</f>
        <v/>
      </c>
      <c r="M1104" s="28" t="str">
        <f>IFERROR(VLOOKUP(Tableau5[[#This Row],[Numéro]],TableauBande[],7,0),"")</f>
        <v/>
      </c>
      <c r="N1104" s="1" t="str">
        <f>IFERROR(VLOOKUP(Tableau5[[#This Row],[Numéro]],Tableau3Bandes[],3,0),"")</f>
        <v/>
      </c>
      <c r="O1104" s="1" t="str">
        <f>IFERROR(VLOOKUP(Tableau5[[#This Row],[Numéro]],Tableau3Bandes[],4,0),"")</f>
        <v/>
      </c>
      <c r="P1104" s="1" t="str">
        <f>IFERROR(VLOOKUP(Tableau5[[#This Row],[Numéro]],Tableau3Bandes[],5,0),"")</f>
        <v/>
      </c>
      <c r="Q1104" s="1" t="str">
        <f>IFERROR(VLOOKUP(Tableau5[[#This Row],[Numéro]],Tableau3Bandes[],6,0),"")</f>
        <v/>
      </c>
      <c r="R1104" s="1" t="str">
        <f>IFERROR(VLOOKUP(Tableau5[[#This Row],[Numéro]],Tableau3Bandes[],7,0),"")</f>
        <v/>
      </c>
      <c r="S1104" s="28" t="str">
        <f>IFERROR(VLOOKUP(Tableau5[[#This Row],[Numéro]],TableauClass2025[],3,0),"")</f>
        <v/>
      </c>
      <c r="T1104" s="27" t="str">
        <f>IFERROR(VLOOKUP(Tableau5[[#This Row],[Numéro]],TableauCadre[],3,0),"")</f>
        <v/>
      </c>
      <c r="U1104" s="1" t="str">
        <f>IFERROR(VLOOKUP(Tableau5[[#This Row],[Numéro]],TableauCadre[],4,0),"")</f>
        <v/>
      </c>
      <c r="V1104" s="1" t="str">
        <f>IFERROR(VLOOKUP(Tableau5[[#This Row],[Numéro]],TableauCadre[],5,0),"")</f>
        <v/>
      </c>
      <c r="W1104" s="1" t="str">
        <f>IFERROR(VLOOKUP(Tableau5[[#This Row],[Numéro]],TableauCadre[],6,0),"")</f>
        <v/>
      </c>
      <c r="X1104" s="28" t="str">
        <f>IFERROR(VLOOKUP(Tableau5[[#This Row],[Numéro]],TableauCadre[],7,0),"")</f>
        <v/>
      </c>
    </row>
    <row r="1105" spans="1:24" hidden="1" x14ac:dyDescent="0.25">
      <c r="A1105" s="1" t="str">
        <f>IF(double!T1102=0,"",double!T1102)</f>
        <v>161929 K</v>
      </c>
      <c r="B1105" s="1" t="str">
        <f>IF(Tableau5[[#This Row],[Numéro]]="","",double!U1102)</f>
        <v>THIEBAULD PASCAL</v>
      </c>
      <c r="C1105" s="23" t="str">
        <f>double!V1102</f>
        <v>05043 – ACAD. TAPIS VERT DE REIMS</v>
      </c>
      <c r="D1105" s="27" t="str">
        <f>IFERROR(VLOOKUP(Tableau5[[#This Row],[Numéro]],TableauLibre[],3,0),"")</f>
        <v>R4</v>
      </c>
      <c r="E1105" s="1">
        <f>IFERROR(VLOOKUP(Tableau5[[#This Row],[Numéro]],TableauLibre[],4,0),"")</f>
        <v>1</v>
      </c>
      <c r="F1105" s="1">
        <f>IFERROR(VLOOKUP(Tableau5[[#This Row],[Numéro]],TableauLibre[],5,0),"")</f>
        <v>0.79</v>
      </c>
      <c r="G1105" s="1">
        <f>IFERROR(VLOOKUP(Tableau5[[#This Row],[Numéro]],TableauLibre[],6,0),"")</f>
        <v>0.63</v>
      </c>
      <c r="H1105" s="28">
        <f>IFERROR(VLOOKUP(Tableau5[[#This Row],[Numéro]],TableauLibre[],7,0),"")</f>
        <v>2023</v>
      </c>
      <c r="I1105" s="27" t="str">
        <f>IFERROR(VLOOKUP(Tableau5[[#This Row],[Numéro]],TableauBande[],3,0),"")</f>
        <v/>
      </c>
      <c r="J1105" s="1" t="str">
        <f>IFERROR(VLOOKUP(Tableau5[[#This Row],[Numéro]],TableauBande[],4,0),"")</f>
        <v/>
      </c>
      <c r="K1105" s="1" t="str">
        <f>IFERROR(VLOOKUP(Tableau5[[#This Row],[Numéro]],TableauBande[],5,0),"")</f>
        <v/>
      </c>
      <c r="L1105" s="1" t="str">
        <f>IFERROR(VLOOKUP(Tableau5[[#This Row],[Numéro]],TableauBande[],6,0),"")</f>
        <v/>
      </c>
      <c r="M1105" s="28" t="str">
        <f>IFERROR(VLOOKUP(Tableau5[[#This Row],[Numéro]],TableauBande[],7,0),"")</f>
        <v/>
      </c>
      <c r="N1105" s="1" t="str">
        <f>IFERROR(VLOOKUP(Tableau5[[#This Row],[Numéro]],Tableau3Bandes[],3,0),"")</f>
        <v/>
      </c>
      <c r="O1105" s="1" t="str">
        <f>IFERROR(VLOOKUP(Tableau5[[#This Row],[Numéro]],Tableau3Bandes[],4,0),"")</f>
        <v/>
      </c>
      <c r="P1105" s="1" t="str">
        <f>IFERROR(VLOOKUP(Tableau5[[#This Row],[Numéro]],Tableau3Bandes[],5,0),"")</f>
        <v/>
      </c>
      <c r="Q1105" s="1" t="str">
        <f>IFERROR(VLOOKUP(Tableau5[[#This Row],[Numéro]],Tableau3Bandes[],6,0),"")</f>
        <v/>
      </c>
      <c r="R1105" s="1" t="str">
        <f>IFERROR(VLOOKUP(Tableau5[[#This Row],[Numéro]],Tableau3Bandes[],7,0),"")</f>
        <v/>
      </c>
      <c r="S1105" s="28" t="str">
        <f>IFERROR(VLOOKUP(Tableau5[[#This Row],[Numéro]],TableauClass2025[],3,0),"")</f>
        <v/>
      </c>
      <c r="T1105" s="27" t="str">
        <f>IFERROR(VLOOKUP(Tableau5[[#This Row],[Numéro]],TableauCadre[],3,0),"")</f>
        <v/>
      </c>
      <c r="U1105" s="1" t="str">
        <f>IFERROR(VLOOKUP(Tableau5[[#This Row],[Numéro]],TableauCadre[],4,0),"")</f>
        <v/>
      </c>
      <c r="V1105" s="1" t="str">
        <f>IFERROR(VLOOKUP(Tableau5[[#This Row],[Numéro]],TableauCadre[],5,0),"")</f>
        <v/>
      </c>
      <c r="W1105" s="1" t="str">
        <f>IFERROR(VLOOKUP(Tableau5[[#This Row],[Numéro]],TableauCadre[],6,0),"")</f>
        <v/>
      </c>
      <c r="X1105" s="28" t="str">
        <f>IFERROR(VLOOKUP(Tableau5[[#This Row],[Numéro]],TableauCadre[],7,0),"")</f>
        <v/>
      </c>
    </row>
    <row r="1106" spans="1:24" hidden="1" x14ac:dyDescent="0.25">
      <c r="A1106" s="1" t="str">
        <f>IF(double!T1103=0,"",double!T1103)</f>
        <v>160976 Z</v>
      </c>
      <c r="B1106" s="1" t="str">
        <f>IF(Tableau5[[#This Row],[Numéro]]="","",double!U1103)</f>
        <v>THIEBAULT FRANCOIS</v>
      </c>
      <c r="C1106" s="23" t="str">
        <f>double!V1103</f>
        <v>05034 – BILLARD TROYES AGGLO</v>
      </c>
      <c r="D1106" s="27" t="str">
        <f>IFERROR(VLOOKUP(Tableau5[[#This Row],[Numéro]],TableauLibre[],3,0),"")</f>
        <v xml:space="preserve">R4 </v>
      </c>
      <c r="E1106" s="1">
        <f>IFERROR(VLOOKUP(Tableau5[[#This Row],[Numéro]],TableauLibre[],4,0),"")</f>
        <v>1</v>
      </c>
      <c r="F1106" s="1">
        <f>IFERROR(VLOOKUP(Tableau5[[#This Row],[Numéro]],TableauLibre[],5,0),"")</f>
        <v>1.1499999999999999</v>
      </c>
      <c r="G1106" s="1">
        <f>IFERROR(VLOOKUP(Tableau5[[#This Row],[Numéro]],TableauLibre[],6,0),"")</f>
        <v>0.92</v>
      </c>
      <c r="H1106" s="28">
        <f>IFERROR(VLOOKUP(Tableau5[[#This Row],[Numéro]],TableauLibre[],7,0),"")</f>
        <v>2020</v>
      </c>
      <c r="I1106" s="27" t="str">
        <f>IFERROR(VLOOKUP(Tableau5[[#This Row],[Numéro]],TableauBande[],3,0),"")</f>
        <v>R2</v>
      </c>
      <c r="J1106" s="1">
        <f>IFERROR(VLOOKUP(Tableau5[[#This Row],[Numéro]],TableauBande[],4,0),"")</f>
        <v>1</v>
      </c>
      <c r="K1106" s="1">
        <f>IFERROR(VLOOKUP(Tableau5[[#This Row],[Numéro]],TableauBande[],5,0),"")</f>
        <v>0.71</v>
      </c>
      <c r="L1106" s="1">
        <f>IFERROR(VLOOKUP(Tableau5[[#This Row],[Numéro]],TableauBande[],6,0),"")</f>
        <v>0.63</v>
      </c>
      <c r="M1106" s="28">
        <f>IFERROR(VLOOKUP(Tableau5[[#This Row],[Numéro]],TableauBande[],7,0),"")</f>
        <v>2018</v>
      </c>
      <c r="N1106" s="1" t="str">
        <f>IFERROR(VLOOKUP(Tableau5[[#This Row],[Numéro]],Tableau3Bandes[],3,0),"")</f>
        <v>R2</v>
      </c>
      <c r="O1106" s="1">
        <f>IFERROR(VLOOKUP(Tableau5[[#This Row],[Numéro]],Tableau3Bandes[],4,0),"")</f>
        <v>1</v>
      </c>
      <c r="P1106" s="1">
        <f>IFERROR(VLOOKUP(Tableau5[[#This Row],[Numéro]],Tableau3Bandes[],5,0),"")</f>
        <v>0.16400000000000001</v>
      </c>
      <c r="Q1106" s="1">
        <f>IFERROR(VLOOKUP(Tableau5[[#This Row],[Numéro]],Tableau3Bandes[],6,0),"")</f>
        <v>0.14099999999999999</v>
      </c>
      <c r="R1106" s="1">
        <f>IFERROR(VLOOKUP(Tableau5[[#This Row],[Numéro]],Tableau3Bandes[],7,0),"")</f>
        <v>2023</v>
      </c>
      <c r="S1106" s="28" t="str">
        <f>IFERROR(VLOOKUP(Tableau5[[#This Row],[Numéro]],TableauClass2025[],3,0),"")</f>
        <v/>
      </c>
      <c r="T1106" s="27" t="str">
        <f>IFERROR(VLOOKUP(Tableau5[[#This Row],[Numéro]],TableauCadre[],3,0),"")</f>
        <v/>
      </c>
      <c r="U1106" s="1" t="str">
        <f>IFERROR(VLOOKUP(Tableau5[[#This Row],[Numéro]],TableauCadre[],4,0),"")</f>
        <v/>
      </c>
      <c r="V1106" s="1" t="str">
        <f>IFERROR(VLOOKUP(Tableau5[[#This Row],[Numéro]],TableauCadre[],5,0),"")</f>
        <v/>
      </c>
      <c r="W1106" s="1" t="str">
        <f>IFERROR(VLOOKUP(Tableau5[[#This Row],[Numéro]],TableauCadre[],6,0),"")</f>
        <v/>
      </c>
      <c r="X1106" s="28" t="str">
        <f>IFERROR(VLOOKUP(Tableau5[[#This Row],[Numéro]],TableauCadre[],7,0),"")</f>
        <v/>
      </c>
    </row>
    <row r="1107" spans="1:24" hidden="1" x14ac:dyDescent="0.25">
      <c r="A1107" s="1" t="str">
        <f>IF(double!T1104=0,"",double!T1104)</f>
        <v>121279 P</v>
      </c>
      <c r="B1107" s="1" t="str">
        <f>IF(Tableau5[[#This Row],[Numéro]]="","",double!U1104)</f>
        <v>THIEBAUT VINCENT</v>
      </c>
      <c r="C1107" s="23" t="str">
        <f>double!V1104</f>
        <v>11051 – BILLARD CLUB BARISIEN</v>
      </c>
      <c r="D1107" s="27" t="str">
        <f>IFERROR(VLOOKUP(Tableau5[[#This Row],[Numéro]],TableauLibre[],3,0),"")</f>
        <v>R2</v>
      </c>
      <c r="E1107" s="1">
        <f>IFERROR(VLOOKUP(Tableau5[[#This Row],[Numéro]],TableauLibre[],4,0),"")</f>
        <v>1</v>
      </c>
      <c r="F1107" s="1">
        <f>IFERROR(VLOOKUP(Tableau5[[#This Row],[Numéro]],TableauLibre[],5,0),"")</f>
        <v>2.5099999999999998</v>
      </c>
      <c r="G1107" s="1">
        <f>IFERROR(VLOOKUP(Tableau5[[#This Row],[Numéro]],TableauLibre[],6,0),"")</f>
        <v>2.0099999999999998</v>
      </c>
      <c r="H1107" s="28">
        <f>IFERROR(VLOOKUP(Tableau5[[#This Row],[Numéro]],TableauLibre[],7,0),"")</f>
        <v>2025</v>
      </c>
      <c r="I1107" s="27" t="str">
        <f>IFERROR(VLOOKUP(Tableau5[[#This Row],[Numéro]],TableauBande[],3,0),"")</f>
        <v xml:space="preserve">R2 </v>
      </c>
      <c r="J1107" s="1">
        <f>IFERROR(VLOOKUP(Tableau5[[#This Row],[Numéro]],TableauBande[],4,0),"")</f>
        <v>1</v>
      </c>
      <c r="K1107" s="1">
        <f>IFERROR(VLOOKUP(Tableau5[[#This Row],[Numéro]],TableauBande[],5,0),"")</f>
        <v>0.92</v>
      </c>
      <c r="L1107" s="1">
        <f>IFERROR(VLOOKUP(Tableau5[[#This Row],[Numéro]],TableauBande[],6,0),"")</f>
        <v>0.82</v>
      </c>
      <c r="M1107" s="28">
        <f>IFERROR(VLOOKUP(Tableau5[[#This Row],[Numéro]],TableauBande[],7,0),"")</f>
        <v>2015</v>
      </c>
      <c r="N1107" s="1" t="str">
        <f>IFERROR(VLOOKUP(Tableau5[[#This Row],[Numéro]],Tableau3Bandes[],3,0),"")</f>
        <v>R1</v>
      </c>
      <c r="O1107" s="1">
        <f>IFERROR(VLOOKUP(Tableau5[[#This Row],[Numéro]],Tableau3Bandes[],4,0),"")</f>
        <v>1</v>
      </c>
      <c r="P1107" s="1">
        <f>IFERROR(VLOOKUP(Tableau5[[#This Row],[Numéro]],Tableau3Bandes[],5,0),"")</f>
        <v>0.27</v>
      </c>
      <c r="Q1107" s="1">
        <f>IFERROR(VLOOKUP(Tableau5[[#This Row],[Numéro]],Tableau3Bandes[],6,0),"")</f>
        <v>0.23200000000000001</v>
      </c>
      <c r="R1107" s="1">
        <f>IFERROR(VLOOKUP(Tableau5[[#This Row],[Numéro]],Tableau3Bandes[],7,0),"")</f>
        <v>2012</v>
      </c>
      <c r="S1107" s="28" t="str">
        <f>IFERROR(VLOOKUP(Tableau5[[#This Row],[Numéro]],TableauClass2025[],3,0),"")</f>
        <v/>
      </c>
      <c r="T1107" s="27" t="str">
        <f>IFERROR(VLOOKUP(Tableau5[[#This Row],[Numéro]],TableauCadre[],3,0),"")</f>
        <v/>
      </c>
      <c r="U1107" s="1" t="str">
        <f>IFERROR(VLOOKUP(Tableau5[[#This Row],[Numéro]],TableauCadre[],4,0),"")</f>
        <v/>
      </c>
      <c r="V1107" s="1" t="str">
        <f>IFERROR(VLOOKUP(Tableau5[[#This Row],[Numéro]],TableauCadre[],5,0),"")</f>
        <v/>
      </c>
      <c r="W1107" s="1" t="str">
        <f>IFERROR(VLOOKUP(Tableau5[[#This Row],[Numéro]],TableauCadre[],6,0),"")</f>
        <v/>
      </c>
      <c r="X1107" s="28" t="str">
        <f>IFERROR(VLOOKUP(Tableau5[[#This Row],[Numéro]],TableauCadre[],7,0),"")</f>
        <v/>
      </c>
    </row>
    <row r="1108" spans="1:24" hidden="1" x14ac:dyDescent="0.25">
      <c r="A1108" s="1" t="str">
        <f>IF(double!T1105=0,"",double!T1105)</f>
        <v>117072 U</v>
      </c>
      <c r="B1108" s="1" t="str">
        <f>IF(Tableau5[[#This Row],[Numéro]]="","",double!U1105)</f>
        <v>THIERY BERNARD</v>
      </c>
      <c r="C1108" s="23" t="str">
        <f>double!V1105</f>
        <v>05023 – BILLARD CLUB NOGENTAIS</v>
      </c>
      <c r="D1108" s="27" t="str">
        <f>IFERROR(VLOOKUP(Tableau5[[#This Row],[Numéro]],TableauLibre[],3,0),"")</f>
        <v>R4</v>
      </c>
      <c r="E1108" s="1">
        <f>IFERROR(VLOOKUP(Tableau5[[#This Row],[Numéro]],TableauLibre[],4,0),"")</f>
        <v>1</v>
      </c>
      <c r="F1108" s="1">
        <f>IFERROR(VLOOKUP(Tableau5[[#This Row],[Numéro]],TableauLibre[],5,0),"")</f>
        <v>0.49</v>
      </c>
      <c r="G1108" s="1">
        <f>IFERROR(VLOOKUP(Tableau5[[#This Row],[Numéro]],TableauLibre[],6,0),"")</f>
        <v>0.39</v>
      </c>
      <c r="H1108" s="28">
        <f>IFERROR(VLOOKUP(Tableau5[[#This Row],[Numéro]],TableauLibre[],7,0),"")</f>
        <v>2012</v>
      </c>
      <c r="I1108" s="27" t="str">
        <f>IFERROR(VLOOKUP(Tableau5[[#This Row],[Numéro]],TableauBande[],3,0),"")</f>
        <v/>
      </c>
      <c r="J1108" s="1" t="str">
        <f>IFERROR(VLOOKUP(Tableau5[[#This Row],[Numéro]],TableauBande[],4,0),"")</f>
        <v/>
      </c>
      <c r="K1108" s="1" t="str">
        <f>IFERROR(VLOOKUP(Tableau5[[#This Row],[Numéro]],TableauBande[],5,0),"")</f>
        <v/>
      </c>
      <c r="L1108" s="1" t="str">
        <f>IFERROR(VLOOKUP(Tableau5[[#This Row],[Numéro]],TableauBande[],6,0),"")</f>
        <v/>
      </c>
      <c r="M1108" s="28" t="str">
        <f>IFERROR(VLOOKUP(Tableau5[[#This Row],[Numéro]],TableauBande[],7,0),"")</f>
        <v/>
      </c>
      <c r="N1108" s="1" t="str">
        <f>IFERROR(VLOOKUP(Tableau5[[#This Row],[Numéro]],Tableau3Bandes[],3,0),"")</f>
        <v/>
      </c>
      <c r="O1108" s="1" t="str">
        <f>IFERROR(VLOOKUP(Tableau5[[#This Row],[Numéro]],Tableau3Bandes[],4,0),"")</f>
        <v/>
      </c>
      <c r="P1108" s="1" t="str">
        <f>IFERROR(VLOOKUP(Tableau5[[#This Row],[Numéro]],Tableau3Bandes[],5,0),"")</f>
        <v/>
      </c>
      <c r="Q1108" s="1" t="str">
        <f>IFERROR(VLOOKUP(Tableau5[[#This Row],[Numéro]],Tableau3Bandes[],6,0),"")</f>
        <v/>
      </c>
      <c r="R1108" s="1" t="str">
        <f>IFERROR(VLOOKUP(Tableau5[[#This Row],[Numéro]],Tableau3Bandes[],7,0),"")</f>
        <v/>
      </c>
      <c r="S1108" s="28" t="str">
        <f>IFERROR(VLOOKUP(Tableau5[[#This Row],[Numéro]],TableauClass2025[],3,0),"")</f>
        <v/>
      </c>
      <c r="T1108" s="27" t="str">
        <f>IFERROR(VLOOKUP(Tableau5[[#This Row],[Numéro]],TableauCadre[],3,0),"")</f>
        <v/>
      </c>
      <c r="U1108" s="1" t="str">
        <f>IFERROR(VLOOKUP(Tableau5[[#This Row],[Numéro]],TableauCadre[],4,0),"")</f>
        <v/>
      </c>
      <c r="V1108" s="1" t="str">
        <f>IFERROR(VLOOKUP(Tableau5[[#This Row],[Numéro]],TableauCadre[],5,0),"")</f>
        <v/>
      </c>
      <c r="W1108" s="1" t="str">
        <f>IFERROR(VLOOKUP(Tableau5[[#This Row],[Numéro]],TableauCadre[],6,0),"")</f>
        <v/>
      </c>
      <c r="X1108" s="28" t="str">
        <f>IFERROR(VLOOKUP(Tableau5[[#This Row],[Numéro]],TableauCadre[],7,0),"")</f>
        <v/>
      </c>
    </row>
    <row r="1109" spans="1:24" hidden="1" x14ac:dyDescent="0.25">
      <c r="A1109" s="1" t="str">
        <f>IF(double!T1106=0,"",double!T1106)</f>
        <v>015327 N</v>
      </c>
      <c r="B1109" s="1" t="str">
        <f>IF(Tableau5[[#This Row],[Numéro]]="","",double!U1106)</f>
        <v>THOMAS JEAN MARIE</v>
      </c>
      <c r="C1109" s="23" t="str">
        <f>double!V1106</f>
        <v>11073 – BILLARD CLUB GERARDMER</v>
      </c>
      <c r="D1109" s="27" t="str">
        <f>IFERROR(VLOOKUP(Tableau5[[#This Row],[Numéro]],TableauLibre[],3,0),"")</f>
        <v>R4</v>
      </c>
      <c r="E1109" s="1">
        <f>IFERROR(VLOOKUP(Tableau5[[#This Row],[Numéro]],TableauLibre[],4,0),"")</f>
        <v>1</v>
      </c>
      <c r="F1109" s="1">
        <f>IFERROR(VLOOKUP(Tableau5[[#This Row],[Numéro]],TableauLibre[],5,0),"")</f>
        <v>0.95</v>
      </c>
      <c r="G1109" s="1">
        <f>IFERROR(VLOOKUP(Tableau5[[#This Row],[Numéro]],TableauLibre[],6,0),"")</f>
        <v>0.76</v>
      </c>
      <c r="H1109" s="28">
        <f>IFERROR(VLOOKUP(Tableau5[[#This Row],[Numéro]],TableauLibre[],7,0),"")</f>
        <v>2020</v>
      </c>
      <c r="I1109" s="27" t="str">
        <f>IFERROR(VLOOKUP(Tableau5[[#This Row],[Numéro]],TableauBande[],3,0),"")</f>
        <v>R2</v>
      </c>
      <c r="J1109" s="1">
        <f>IFERROR(VLOOKUP(Tableau5[[#This Row],[Numéro]],TableauBande[],4,0),"")</f>
        <v>1</v>
      </c>
      <c r="K1109" s="1">
        <f>IFERROR(VLOOKUP(Tableau5[[#This Row],[Numéro]],TableauBande[],5,0),"")</f>
        <v>0.68</v>
      </c>
      <c r="L1109" s="1">
        <f>IFERROR(VLOOKUP(Tableau5[[#This Row],[Numéro]],TableauBande[],6,0),"")</f>
        <v>0.6</v>
      </c>
      <c r="M1109" s="28">
        <f>IFERROR(VLOOKUP(Tableau5[[#This Row],[Numéro]],TableauBande[],7,0),"")</f>
        <v>2011</v>
      </c>
      <c r="N1109" s="1" t="str">
        <f>IFERROR(VLOOKUP(Tableau5[[#This Row],[Numéro]],Tableau3Bandes[],3,0),"")</f>
        <v>R2</v>
      </c>
      <c r="O1109" s="1">
        <f>IFERROR(VLOOKUP(Tableau5[[#This Row],[Numéro]],Tableau3Bandes[],4,0),"")</f>
        <v>1</v>
      </c>
      <c r="P1109" s="1">
        <f>IFERROR(VLOOKUP(Tableau5[[#This Row],[Numéro]],Tableau3Bandes[],5,0),"")</f>
        <v>0.17100000000000001</v>
      </c>
      <c r="Q1109" s="1">
        <f>IFERROR(VLOOKUP(Tableau5[[#This Row],[Numéro]],Tableau3Bandes[],6,0),"")</f>
        <v>0.14699999999999999</v>
      </c>
      <c r="R1109" s="1">
        <f>IFERROR(VLOOKUP(Tableau5[[#This Row],[Numéro]],Tableau3Bandes[],7,0),"")</f>
        <v>2022</v>
      </c>
      <c r="S1109" s="28" t="str">
        <f>IFERROR(VLOOKUP(Tableau5[[#This Row],[Numéro]],TableauClass2025[],3,0),"")</f>
        <v/>
      </c>
      <c r="T1109" s="27" t="str">
        <f>IFERROR(VLOOKUP(Tableau5[[#This Row],[Numéro]],TableauCadre[],3,0),"")</f>
        <v/>
      </c>
      <c r="U1109" s="1" t="str">
        <f>IFERROR(VLOOKUP(Tableau5[[#This Row],[Numéro]],TableauCadre[],4,0),"")</f>
        <v/>
      </c>
      <c r="V1109" s="1" t="str">
        <f>IFERROR(VLOOKUP(Tableau5[[#This Row],[Numéro]],TableauCadre[],5,0),"")</f>
        <v/>
      </c>
      <c r="W1109" s="1" t="str">
        <f>IFERROR(VLOOKUP(Tableau5[[#This Row],[Numéro]],TableauCadre[],6,0),"")</f>
        <v/>
      </c>
      <c r="X1109" s="28" t="str">
        <f>IFERROR(VLOOKUP(Tableau5[[#This Row],[Numéro]],TableauCadre[],7,0),"")</f>
        <v/>
      </c>
    </row>
    <row r="1110" spans="1:24" hidden="1" x14ac:dyDescent="0.25">
      <c r="A1110" s="1" t="str">
        <f>IF(double!T1107=0,"",double!T1107)</f>
        <v>137305 Z</v>
      </c>
      <c r="B1110" s="1" t="str">
        <f>IF(Tableau5[[#This Row],[Numéro]]="","",double!U1107)</f>
        <v>THOMASSIN JEAN PIERRE</v>
      </c>
      <c r="C1110" s="23" t="str">
        <f>double!V1107</f>
        <v>01006 – AMICALE DE BILLARD ECKBOLSHEIM</v>
      </c>
      <c r="D1110" s="27" t="str">
        <f>IFERROR(VLOOKUP(Tableau5[[#This Row],[Numéro]],TableauLibre[],3,0),"")</f>
        <v>R3</v>
      </c>
      <c r="E1110" s="1">
        <f>IFERROR(VLOOKUP(Tableau5[[#This Row],[Numéro]],TableauLibre[],4,0),"")</f>
        <v>1</v>
      </c>
      <c r="F1110" s="1">
        <f>IFERROR(VLOOKUP(Tableau5[[#This Row],[Numéro]],TableauLibre[],5,0),"")</f>
        <v>1.47</v>
      </c>
      <c r="G1110" s="1">
        <f>IFERROR(VLOOKUP(Tableau5[[#This Row],[Numéro]],TableauLibre[],6,0),"")</f>
        <v>1.18</v>
      </c>
      <c r="H1110" s="28">
        <f>IFERROR(VLOOKUP(Tableau5[[#This Row],[Numéro]],TableauLibre[],7,0),"")</f>
        <v>2025</v>
      </c>
      <c r="I1110" s="27" t="str">
        <f>IFERROR(VLOOKUP(Tableau5[[#This Row],[Numéro]],TableauBande[],3,0),"")</f>
        <v>R2</v>
      </c>
      <c r="J1110" s="1">
        <f>IFERROR(VLOOKUP(Tableau5[[#This Row],[Numéro]],TableauBande[],4,0),"")</f>
        <v>1</v>
      </c>
      <c r="K1110" s="1">
        <f>IFERROR(VLOOKUP(Tableau5[[#This Row],[Numéro]],TableauBande[],5,0),"")</f>
        <v>0.84</v>
      </c>
      <c r="L1110" s="1">
        <f>IFERROR(VLOOKUP(Tableau5[[#This Row],[Numéro]],TableauBande[],6,0),"")</f>
        <v>0.75</v>
      </c>
      <c r="M1110" s="28">
        <f>IFERROR(VLOOKUP(Tableau5[[#This Row],[Numéro]],TableauBande[],7,0),"")</f>
        <v>2025</v>
      </c>
      <c r="N1110" s="1" t="str">
        <f>IFERROR(VLOOKUP(Tableau5[[#This Row],[Numéro]],Tableau3Bandes[],3,0),"")</f>
        <v/>
      </c>
      <c r="O1110" s="1" t="str">
        <f>IFERROR(VLOOKUP(Tableau5[[#This Row],[Numéro]],Tableau3Bandes[],4,0),"")</f>
        <v/>
      </c>
      <c r="P1110" s="1" t="str">
        <f>IFERROR(VLOOKUP(Tableau5[[#This Row],[Numéro]],Tableau3Bandes[],5,0),"")</f>
        <v/>
      </c>
      <c r="Q1110" s="1" t="str">
        <f>IFERROR(VLOOKUP(Tableau5[[#This Row],[Numéro]],Tableau3Bandes[],6,0),"")</f>
        <v/>
      </c>
      <c r="R1110" s="1" t="str">
        <f>IFERROR(VLOOKUP(Tableau5[[#This Row],[Numéro]],Tableau3Bandes[],7,0),"")</f>
        <v/>
      </c>
      <c r="S1110" s="28" t="str">
        <f>IFERROR(VLOOKUP(Tableau5[[#This Row],[Numéro]],TableauClass2025[],3,0),"")</f>
        <v/>
      </c>
      <c r="T1110" s="27" t="str">
        <f>IFERROR(VLOOKUP(Tableau5[[#This Row],[Numéro]],TableauCadre[],3,0),"")</f>
        <v/>
      </c>
      <c r="U1110" s="1" t="str">
        <f>IFERROR(VLOOKUP(Tableau5[[#This Row],[Numéro]],TableauCadre[],4,0),"")</f>
        <v/>
      </c>
      <c r="V1110" s="1" t="str">
        <f>IFERROR(VLOOKUP(Tableau5[[#This Row],[Numéro]],TableauCadre[],5,0),"")</f>
        <v/>
      </c>
      <c r="W1110" s="1" t="str">
        <f>IFERROR(VLOOKUP(Tableau5[[#This Row],[Numéro]],TableauCadre[],6,0),"")</f>
        <v/>
      </c>
      <c r="X1110" s="28" t="str">
        <f>IFERROR(VLOOKUP(Tableau5[[#This Row],[Numéro]],TableauCadre[],7,0),"")</f>
        <v/>
      </c>
    </row>
    <row r="1111" spans="1:24" hidden="1" x14ac:dyDescent="0.25">
      <c r="A1111" s="1" t="str">
        <f>IF(double!T1108=0,"",double!T1108)</f>
        <v>161512 G</v>
      </c>
      <c r="B1111" s="1" t="str">
        <f>IF(Tableau5[[#This Row],[Numéro]]="","",double!U1108)</f>
        <v>THOMINET ALAIN</v>
      </c>
      <c r="C1111" s="23" t="str">
        <f>double!V1108</f>
        <v>05047 – BILLARD CLUB SEZANNAIS</v>
      </c>
      <c r="D1111" s="27" t="str">
        <f>IFERROR(VLOOKUP(Tableau5[[#This Row],[Numéro]],TableauLibre[],3,0),"")</f>
        <v>R4</v>
      </c>
      <c r="E1111" s="1">
        <f>IFERROR(VLOOKUP(Tableau5[[#This Row],[Numéro]],TableauLibre[],4,0),"")</f>
        <v>1</v>
      </c>
      <c r="F1111" s="1">
        <f>IFERROR(VLOOKUP(Tableau5[[#This Row],[Numéro]],TableauLibre[],5,0),"")</f>
        <v>0.62</v>
      </c>
      <c r="G1111" s="1">
        <f>IFERROR(VLOOKUP(Tableau5[[#This Row],[Numéro]],TableauLibre[],6,0),"")</f>
        <v>0.5</v>
      </c>
      <c r="H1111" s="28">
        <f>IFERROR(VLOOKUP(Tableau5[[#This Row],[Numéro]],TableauLibre[],7,0),"")</f>
        <v>2025</v>
      </c>
      <c r="I1111" s="27" t="str">
        <f>IFERROR(VLOOKUP(Tableau5[[#This Row],[Numéro]],TableauBande[],3,0),"")</f>
        <v/>
      </c>
      <c r="J1111" s="1" t="str">
        <f>IFERROR(VLOOKUP(Tableau5[[#This Row],[Numéro]],TableauBande[],4,0),"")</f>
        <v/>
      </c>
      <c r="K1111" s="1" t="str">
        <f>IFERROR(VLOOKUP(Tableau5[[#This Row],[Numéro]],TableauBande[],5,0),"")</f>
        <v/>
      </c>
      <c r="L1111" s="1" t="str">
        <f>IFERROR(VLOOKUP(Tableau5[[#This Row],[Numéro]],TableauBande[],6,0),"")</f>
        <v/>
      </c>
      <c r="M1111" s="28" t="str">
        <f>IFERROR(VLOOKUP(Tableau5[[#This Row],[Numéro]],TableauBande[],7,0),"")</f>
        <v/>
      </c>
      <c r="N1111" s="1" t="str">
        <f>IFERROR(VLOOKUP(Tableau5[[#This Row],[Numéro]],Tableau3Bandes[],3,0),"")</f>
        <v/>
      </c>
      <c r="O1111" s="1" t="str">
        <f>IFERROR(VLOOKUP(Tableau5[[#This Row],[Numéro]],Tableau3Bandes[],4,0),"")</f>
        <v/>
      </c>
      <c r="P1111" s="1" t="str">
        <f>IFERROR(VLOOKUP(Tableau5[[#This Row],[Numéro]],Tableau3Bandes[],5,0),"")</f>
        <v/>
      </c>
      <c r="Q1111" s="1" t="str">
        <f>IFERROR(VLOOKUP(Tableau5[[#This Row],[Numéro]],Tableau3Bandes[],6,0),"")</f>
        <v/>
      </c>
      <c r="R1111" s="1" t="str">
        <f>IFERROR(VLOOKUP(Tableau5[[#This Row],[Numéro]],Tableau3Bandes[],7,0),"")</f>
        <v/>
      </c>
      <c r="S1111" s="28" t="str">
        <f>IFERROR(VLOOKUP(Tableau5[[#This Row],[Numéro]],TableauClass2025[],3,0),"")</f>
        <v/>
      </c>
      <c r="T1111" s="27" t="str">
        <f>IFERROR(VLOOKUP(Tableau5[[#This Row],[Numéro]],TableauCadre[],3,0),"")</f>
        <v/>
      </c>
      <c r="U1111" s="1" t="str">
        <f>IFERROR(VLOOKUP(Tableau5[[#This Row],[Numéro]],TableauCadre[],4,0),"")</f>
        <v/>
      </c>
      <c r="V1111" s="1" t="str">
        <f>IFERROR(VLOOKUP(Tableau5[[#This Row],[Numéro]],TableauCadre[],5,0),"")</f>
        <v/>
      </c>
      <c r="W1111" s="1" t="str">
        <f>IFERROR(VLOOKUP(Tableau5[[#This Row],[Numéro]],TableauCadre[],6,0),"")</f>
        <v/>
      </c>
      <c r="X1111" s="28" t="str">
        <f>IFERROR(VLOOKUP(Tableau5[[#This Row],[Numéro]],TableauCadre[],7,0),"")</f>
        <v/>
      </c>
    </row>
    <row r="1112" spans="1:24" hidden="1" x14ac:dyDescent="0.25">
      <c r="A1112" s="1" t="str">
        <f>IF(double!T1109=0,"",double!T1109)</f>
        <v>127323 B</v>
      </c>
      <c r="B1112" s="1" t="str">
        <f>IF(Tableau5[[#This Row],[Numéro]]="","",double!U1109)</f>
        <v>THOMINET GHYSLAIN</v>
      </c>
      <c r="C1112" s="23" t="str">
        <f>double!V1109</f>
        <v>05047 – BILLARD CLUB SEZANNAIS</v>
      </c>
      <c r="D1112" s="27" t="str">
        <f>IFERROR(VLOOKUP(Tableau5[[#This Row],[Numéro]],TableauLibre[],3,0),"")</f>
        <v>R4</v>
      </c>
      <c r="E1112" s="1">
        <f>IFERROR(VLOOKUP(Tableau5[[#This Row],[Numéro]],TableauLibre[],4,0),"")</f>
        <v>1</v>
      </c>
      <c r="F1112" s="1">
        <f>IFERROR(VLOOKUP(Tableau5[[#This Row],[Numéro]],TableauLibre[],5,0),"")</f>
        <v>1.1399999999999999</v>
      </c>
      <c r="G1112" s="1">
        <f>IFERROR(VLOOKUP(Tableau5[[#This Row],[Numéro]],TableauLibre[],6,0),"")</f>
        <v>0.91</v>
      </c>
      <c r="H1112" s="28">
        <f>IFERROR(VLOOKUP(Tableau5[[#This Row],[Numéro]],TableauLibre[],7,0),"")</f>
        <v>2025</v>
      </c>
      <c r="I1112" s="27" t="str">
        <f>IFERROR(VLOOKUP(Tableau5[[#This Row],[Numéro]],TableauBande[],3,0),"")</f>
        <v/>
      </c>
      <c r="J1112" s="1" t="str">
        <f>IFERROR(VLOOKUP(Tableau5[[#This Row],[Numéro]],TableauBande[],4,0),"")</f>
        <v/>
      </c>
      <c r="K1112" s="1" t="str">
        <f>IFERROR(VLOOKUP(Tableau5[[#This Row],[Numéro]],TableauBande[],5,0),"")</f>
        <v/>
      </c>
      <c r="L1112" s="1" t="str">
        <f>IFERROR(VLOOKUP(Tableau5[[#This Row],[Numéro]],TableauBande[],6,0),"")</f>
        <v/>
      </c>
      <c r="M1112" s="28" t="str">
        <f>IFERROR(VLOOKUP(Tableau5[[#This Row],[Numéro]],TableauBande[],7,0),"")</f>
        <v/>
      </c>
      <c r="N1112" s="1" t="str">
        <f>IFERROR(VLOOKUP(Tableau5[[#This Row],[Numéro]],Tableau3Bandes[],3,0),"")</f>
        <v/>
      </c>
      <c r="O1112" s="1" t="str">
        <f>IFERROR(VLOOKUP(Tableau5[[#This Row],[Numéro]],Tableau3Bandes[],4,0),"")</f>
        <v/>
      </c>
      <c r="P1112" s="1" t="str">
        <f>IFERROR(VLOOKUP(Tableau5[[#This Row],[Numéro]],Tableau3Bandes[],5,0),"")</f>
        <v/>
      </c>
      <c r="Q1112" s="1" t="str">
        <f>IFERROR(VLOOKUP(Tableau5[[#This Row],[Numéro]],Tableau3Bandes[],6,0),"")</f>
        <v/>
      </c>
      <c r="R1112" s="1" t="str">
        <f>IFERROR(VLOOKUP(Tableau5[[#This Row],[Numéro]],Tableau3Bandes[],7,0),"")</f>
        <v/>
      </c>
      <c r="S1112" s="28" t="str">
        <f>IFERROR(VLOOKUP(Tableau5[[#This Row],[Numéro]],TableauClass2025[],3,0),"")</f>
        <v/>
      </c>
      <c r="T1112" s="27" t="str">
        <f>IFERROR(VLOOKUP(Tableau5[[#This Row],[Numéro]],TableauCadre[],3,0),"")</f>
        <v/>
      </c>
      <c r="U1112" s="1" t="str">
        <f>IFERROR(VLOOKUP(Tableau5[[#This Row],[Numéro]],TableauCadre[],4,0),"")</f>
        <v/>
      </c>
      <c r="V1112" s="1" t="str">
        <f>IFERROR(VLOOKUP(Tableau5[[#This Row],[Numéro]],TableauCadre[],5,0),"")</f>
        <v/>
      </c>
      <c r="W1112" s="1" t="str">
        <f>IFERROR(VLOOKUP(Tableau5[[#This Row],[Numéro]],TableauCadre[],6,0),"")</f>
        <v/>
      </c>
      <c r="X1112" s="28" t="str">
        <f>IFERROR(VLOOKUP(Tableau5[[#This Row],[Numéro]],TableauCadre[],7,0),"")</f>
        <v/>
      </c>
    </row>
    <row r="1113" spans="1:24" x14ac:dyDescent="0.25">
      <c r="A1113" s="1" t="str">
        <f>IF(double!T1016=0,"",double!T1016)</f>
        <v>015089 J</v>
      </c>
      <c r="B1113" s="1" t="str">
        <f>IF(Tableau5[[#This Row],[Numéro]]="","",double!U1016)</f>
        <v>SACRISTANI ALBERT</v>
      </c>
      <c r="C1113" s="23" t="str">
        <f>double!V1016</f>
        <v>11072 – AMICALE BILLARD DE MAGNY</v>
      </c>
      <c r="D1113" s="27" t="str">
        <f>IFERROR(VLOOKUP(Tableau5[[#This Row],[Numéro]],TableauLibre[],3,0),"")</f>
        <v xml:space="preserve">R3 </v>
      </c>
      <c r="E1113" s="1">
        <f>IFERROR(VLOOKUP(Tableau5[[#This Row],[Numéro]],TableauLibre[],4,0),"")</f>
        <v>1</v>
      </c>
      <c r="F1113" s="1">
        <f>IFERROR(VLOOKUP(Tableau5[[#This Row],[Numéro]],TableauLibre[],5,0),"")</f>
        <v>2.16</v>
      </c>
      <c r="G1113" s="1">
        <f>IFERROR(VLOOKUP(Tableau5[[#This Row],[Numéro]],TableauLibre[],6,0),"")</f>
        <v>1.72</v>
      </c>
      <c r="H1113" s="28">
        <f>IFERROR(VLOOKUP(Tableau5[[#This Row],[Numéro]],TableauLibre[],7,0),"")</f>
        <v>2025</v>
      </c>
      <c r="I1113" s="27" t="str">
        <f>IFERROR(VLOOKUP(Tableau5[[#This Row],[Numéro]],TableauBande[],3,0),"")</f>
        <v>R1</v>
      </c>
      <c r="J1113" s="1">
        <f>IFERROR(VLOOKUP(Tableau5[[#This Row],[Numéro]],TableauBande[],4,0),"")</f>
        <v>1</v>
      </c>
      <c r="K1113" s="1">
        <f>IFERROR(VLOOKUP(Tableau5[[#This Row],[Numéro]],TableauBande[],5,0),"")</f>
        <v>1.24</v>
      </c>
      <c r="L1113" s="1">
        <f>IFERROR(VLOOKUP(Tableau5[[#This Row],[Numéro]],TableauBande[],6,0),"")</f>
        <v>1.1000000000000001</v>
      </c>
      <c r="M1113" s="28">
        <f>IFERROR(VLOOKUP(Tableau5[[#This Row],[Numéro]],TableauBande[],7,0),"")</f>
        <v>2017</v>
      </c>
      <c r="N1113" s="1" t="str">
        <f>IFERROR(VLOOKUP(Tableau5[[#This Row],[Numéro]],Tableau3Bandes[],3,0),"")</f>
        <v xml:space="preserve">R2 </v>
      </c>
      <c r="O1113" s="1">
        <f>IFERROR(VLOOKUP(Tableau5[[#This Row],[Numéro]],Tableau3Bandes[],4,0),"")</f>
        <v>1</v>
      </c>
      <c r="P1113" s="1">
        <f>IFERROR(VLOOKUP(Tableau5[[#This Row],[Numéro]],Tableau3Bandes[],5,0),"")</f>
        <v>0.22700000000000001</v>
      </c>
      <c r="Q1113" s="1">
        <f>IFERROR(VLOOKUP(Tableau5[[#This Row],[Numéro]],Tableau3Bandes[],6,0),"")</f>
        <v>0.19500000000000001</v>
      </c>
      <c r="R1113" s="1">
        <f>IFERROR(VLOOKUP(Tableau5[[#This Row],[Numéro]],Tableau3Bandes[],7,0),"")</f>
        <v>2024</v>
      </c>
      <c r="S1113" s="28" t="str">
        <f>IFERROR(VLOOKUP(Tableau5[[#This Row],[Numéro]],TableauClass2025[],3,0),"")</f>
        <v/>
      </c>
      <c r="T1113" s="27" t="str">
        <f>IFERROR(VLOOKUP(Tableau5[[#This Row],[Numéro]],TableauCadre[],3,0),"")</f>
        <v/>
      </c>
      <c r="U1113" s="1" t="str">
        <f>IFERROR(VLOOKUP(Tableau5[[#This Row],[Numéro]],TableauCadre[],4,0),"")</f>
        <v/>
      </c>
      <c r="V1113" s="1" t="str">
        <f>IFERROR(VLOOKUP(Tableau5[[#This Row],[Numéro]],TableauCadre[],5,0),"")</f>
        <v/>
      </c>
      <c r="W1113" s="1" t="str">
        <f>IFERROR(VLOOKUP(Tableau5[[#This Row],[Numéro]],TableauCadre[],6,0),"")</f>
        <v/>
      </c>
      <c r="X1113" s="28" t="str">
        <f>IFERROR(VLOOKUP(Tableau5[[#This Row],[Numéro]],TableauCadre[],7,0),"")</f>
        <v/>
      </c>
    </row>
    <row r="1114" spans="1:24" hidden="1" x14ac:dyDescent="0.25">
      <c r="A1114" s="1" t="str">
        <f>IF(double!T1111=0,"",double!T1111)</f>
        <v>161090 Y</v>
      </c>
      <c r="B1114" s="1" t="str">
        <f>IF(Tableau5[[#This Row],[Numéro]]="","",double!U1111)</f>
        <v>TISSERANT PHILIPPE</v>
      </c>
      <c r="C1114" s="23" t="str">
        <f>double!V1111</f>
        <v>11055 – BILLARD CLUB TOULOIS</v>
      </c>
      <c r="D1114" s="27" t="str">
        <f>IFERROR(VLOOKUP(Tableau5[[#This Row],[Numéro]],TableauLibre[],3,0),"")</f>
        <v>R3</v>
      </c>
      <c r="E1114" s="1">
        <f>IFERROR(VLOOKUP(Tableau5[[#This Row],[Numéro]],TableauLibre[],4,0),"")</f>
        <v>1</v>
      </c>
      <c r="F1114" s="1">
        <f>IFERROR(VLOOKUP(Tableau5[[#This Row],[Numéro]],TableauLibre[],5,0),"")</f>
        <v>1.41</v>
      </c>
      <c r="G1114" s="1">
        <f>IFERROR(VLOOKUP(Tableau5[[#This Row],[Numéro]],TableauLibre[],6,0),"")</f>
        <v>1.1299999999999999</v>
      </c>
      <c r="H1114" s="28">
        <f>IFERROR(VLOOKUP(Tableau5[[#This Row],[Numéro]],TableauLibre[],7,0),"")</f>
        <v>2021</v>
      </c>
      <c r="I1114" s="27" t="str">
        <f>IFERROR(VLOOKUP(Tableau5[[#This Row],[Numéro]],TableauBande[],3,0),"")</f>
        <v/>
      </c>
      <c r="J1114" s="1" t="str">
        <f>IFERROR(VLOOKUP(Tableau5[[#This Row],[Numéro]],TableauBande[],4,0),"")</f>
        <v/>
      </c>
      <c r="K1114" s="1" t="str">
        <f>IFERROR(VLOOKUP(Tableau5[[#This Row],[Numéro]],TableauBande[],5,0),"")</f>
        <v/>
      </c>
      <c r="L1114" s="1" t="str">
        <f>IFERROR(VLOOKUP(Tableau5[[#This Row],[Numéro]],TableauBande[],6,0),"")</f>
        <v/>
      </c>
      <c r="M1114" s="28" t="str">
        <f>IFERROR(VLOOKUP(Tableau5[[#This Row],[Numéro]],TableauBande[],7,0),"")</f>
        <v/>
      </c>
      <c r="N1114" s="1" t="str">
        <f>IFERROR(VLOOKUP(Tableau5[[#This Row],[Numéro]],Tableau3Bandes[],3,0),"")</f>
        <v/>
      </c>
      <c r="O1114" s="1" t="str">
        <f>IFERROR(VLOOKUP(Tableau5[[#This Row],[Numéro]],Tableau3Bandes[],4,0),"")</f>
        <v/>
      </c>
      <c r="P1114" s="1" t="str">
        <f>IFERROR(VLOOKUP(Tableau5[[#This Row],[Numéro]],Tableau3Bandes[],5,0),"")</f>
        <v/>
      </c>
      <c r="Q1114" s="1" t="str">
        <f>IFERROR(VLOOKUP(Tableau5[[#This Row],[Numéro]],Tableau3Bandes[],6,0),"")</f>
        <v/>
      </c>
      <c r="R1114" s="1" t="str">
        <f>IFERROR(VLOOKUP(Tableau5[[#This Row],[Numéro]],Tableau3Bandes[],7,0),"")</f>
        <v/>
      </c>
      <c r="S1114" s="28" t="str">
        <f>IFERROR(VLOOKUP(Tableau5[[#This Row],[Numéro]],TableauClass2025[],3,0),"")</f>
        <v/>
      </c>
      <c r="T1114" s="27" t="str">
        <f>IFERROR(VLOOKUP(Tableau5[[#This Row],[Numéro]],TableauCadre[],3,0),"")</f>
        <v/>
      </c>
      <c r="U1114" s="1" t="str">
        <f>IFERROR(VLOOKUP(Tableau5[[#This Row],[Numéro]],TableauCadre[],4,0),"")</f>
        <v/>
      </c>
      <c r="V1114" s="1" t="str">
        <f>IFERROR(VLOOKUP(Tableau5[[#This Row],[Numéro]],TableauCadre[],5,0),"")</f>
        <v/>
      </c>
      <c r="W1114" s="1" t="str">
        <f>IFERROR(VLOOKUP(Tableau5[[#This Row],[Numéro]],TableauCadre[],6,0),"")</f>
        <v/>
      </c>
      <c r="X1114" s="28" t="str">
        <f>IFERROR(VLOOKUP(Tableau5[[#This Row],[Numéro]],TableauCadre[],7,0),"")</f>
        <v/>
      </c>
    </row>
    <row r="1115" spans="1:24" x14ac:dyDescent="0.25">
      <c r="A1115" s="1" t="str">
        <f>IF(double!T1020=0,"",double!T1020)</f>
        <v>128802 Y</v>
      </c>
      <c r="B1115" s="1" t="str">
        <f>IF(Tableau5[[#This Row],[Numéro]]="","",double!U1020)</f>
        <v>SALET WILLIAM</v>
      </c>
      <c r="C1115" s="23" t="str">
        <f>double!V1020</f>
        <v>11072 – AMICALE BILLARD DE MAGNY</v>
      </c>
      <c r="D1115" s="27" t="str">
        <f>IFERROR(VLOOKUP(Tableau5[[#This Row],[Numéro]],TableauLibre[],3,0),"")</f>
        <v>R2</v>
      </c>
      <c r="E1115" s="1">
        <f>IFERROR(VLOOKUP(Tableau5[[#This Row],[Numéro]],TableauLibre[],4,0),"")</f>
        <v>1</v>
      </c>
      <c r="F1115" s="1">
        <f>IFERROR(VLOOKUP(Tableau5[[#This Row],[Numéro]],TableauLibre[],5,0),"")</f>
        <v>3.73</v>
      </c>
      <c r="G1115" s="1">
        <f>IFERROR(VLOOKUP(Tableau5[[#This Row],[Numéro]],TableauLibre[],6,0),"")</f>
        <v>2.98</v>
      </c>
      <c r="H1115" s="28">
        <f>IFERROR(VLOOKUP(Tableau5[[#This Row],[Numéro]],TableauLibre[],7,0),"")</f>
        <v>2024</v>
      </c>
      <c r="I1115" s="27" t="str">
        <f>IFERROR(VLOOKUP(Tableau5[[#This Row],[Numéro]],TableauBande[],3,0),"")</f>
        <v>R1</v>
      </c>
      <c r="J1115" s="1">
        <f>IFERROR(VLOOKUP(Tableau5[[#This Row],[Numéro]],TableauBande[],4,0),"")</f>
        <v>1</v>
      </c>
      <c r="K1115" s="1">
        <f>IFERROR(VLOOKUP(Tableau5[[#This Row],[Numéro]],TableauBande[],5,0),"")</f>
        <v>1.31</v>
      </c>
      <c r="L1115" s="1">
        <f>IFERROR(VLOOKUP(Tableau5[[#This Row],[Numéro]],TableauBande[],6,0),"")</f>
        <v>1.17</v>
      </c>
      <c r="M1115" s="28">
        <f>IFERROR(VLOOKUP(Tableau5[[#This Row],[Numéro]],TableauBande[],7,0),"")</f>
        <v>2024</v>
      </c>
      <c r="N1115" s="1" t="str">
        <f>IFERROR(VLOOKUP(Tableau5[[#This Row],[Numéro]],Tableau3Bandes[],3,0),"")</f>
        <v xml:space="preserve">R1 </v>
      </c>
      <c r="O1115" s="1">
        <f>IFERROR(VLOOKUP(Tableau5[[#This Row],[Numéro]],Tableau3Bandes[],4,0),"")</f>
        <v>1</v>
      </c>
      <c r="P1115" s="1">
        <f>IFERROR(VLOOKUP(Tableau5[[#This Row],[Numéro]],Tableau3Bandes[],5,0),"")</f>
        <v>0.375</v>
      </c>
      <c r="Q1115" s="1">
        <f>IFERROR(VLOOKUP(Tableau5[[#This Row],[Numéro]],Tableau3Bandes[],6,0),"")</f>
        <v>0.32200000000000001</v>
      </c>
      <c r="R1115" s="1">
        <f>IFERROR(VLOOKUP(Tableau5[[#This Row],[Numéro]],Tableau3Bandes[],7,0),"")</f>
        <v>2012</v>
      </c>
      <c r="S1115" s="28" t="str">
        <f>IFERROR(VLOOKUP(Tableau5[[#This Row],[Numéro]],TableauClass2025[],3,0),"")</f>
        <v/>
      </c>
      <c r="T1115" s="27" t="str">
        <f>IFERROR(VLOOKUP(Tableau5[[#This Row],[Numéro]],TableauCadre[],3,0),"")</f>
        <v xml:space="preserve">R1 </v>
      </c>
      <c r="U1115" s="1">
        <f>IFERROR(VLOOKUP(Tableau5[[#This Row],[Numéro]],TableauCadre[],4,0),"")</f>
        <v>1</v>
      </c>
      <c r="V1115" s="1">
        <f>IFERROR(VLOOKUP(Tableau5[[#This Row],[Numéro]],TableauCadre[],5,0),"")</f>
        <v>3.36</v>
      </c>
      <c r="W1115" s="1">
        <f>IFERROR(VLOOKUP(Tableau5[[#This Row],[Numéro]],TableauCadre[],6,0),"")</f>
        <v>2.69</v>
      </c>
      <c r="X1115" s="28">
        <f>IFERROR(VLOOKUP(Tableau5[[#This Row],[Numéro]],TableauCadre[],7,0),"")</f>
        <v>2025</v>
      </c>
    </row>
    <row r="1116" spans="1:24" hidden="1" x14ac:dyDescent="0.25">
      <c r="A1116" s="1" t="str">
        <f>IF(double!T1113=0,"",double!T1113)</f>
        <v>103788 W</v>
      </c>
      <c r="B1116" s="1" t="str">
        <f>IF(Tableau5[[#This Row],[Numéro]]="","",double!U1113)</f>
        <v>TOTEL ERIC</v>
      </c>
      <c r="C1116" s="23" t="str">
        <f>double!V1113</f>
        <v>05035 – ROMILLY SPORT 10 SECTION BILLARD</v>
      </c>
      <c r="D1116" s="27" t="str">
        <f>IFERROR(VLOOKUP(Tableau5[[#This Row],[Numéro]],TableauLibre[],3,0),"")</f>
        <v xml:space="preserve">R1 </v>
      </c>
      <c r="E1116" s="1">
        <f>IFERROR(VLOOKUP(Tableau5[[#This Row],[Numéro]],TableauLibre[],4,0),"")</f>
        <v>1</v>
      </c>
      <c r="F1116" s="1">
        <f>IFERROR(VLOOKUP(Tableau5[[#This Row],[Numéro]],TableauLibre[],5,0),"")</f>
        <v>3.16</v>
      </c>
      <c r="G1116" s="1">
        <f>IFERROR(VLOOKUP(Tableau5[[#This Row],[Numéro]],TableauLibre[],6,0),"")</f>
        <v>2.52</v>
      </c>
      <c r="H1116" s="28">
        <f>IFERROR(VLOOKUP(Tableau5[[#This Row],[Numéro]],TableauLibre[],7,0),"")</f>
        <v>2019</v>
      </c>
      <c r="I1116" s="27" t="str">
        <f>IFERROR(VLOOKUP(Tableau5[[#This Row],[Numéro]],TableauBande[],3,0),"")</f>
        <v xml:space="preserve">R1 </v>
      </c>
      <c r="J1116" s="1">
        <f>IFERROR(VLOOKUP(Tableau5[[#This Row],[Numéro]],TableauBande[],4,0),"")</f>
        <v>1</v>
      </c>
      <c r="K1116" s="1">
        <f>IFERROR(VLOOKUP(Tableau5[[#This Row],[Numéro]],TableauBande[],5,0),"")</f>
        <v>1.75</v>
      </c>
      <c r="L1116" s="1">
        <f>IFERROR(VLOOKUP(Tableau5[[#This Row],[Numéro]],TableauBande[],6,0),"")</f>
        <v>1.56</v>
      </c>
      <c r="M1116" s="28">
        <f>IFERROR(VLOOKUP(Tableau5[[#This Row],[Numéro]],TableauBande[],7,0),"")</f>
        <v>2017</v>
      </c>
      <c r="N1116" s="1" t="str">
        <f>IFERROR(VLOOKUP(Tableau5[[#This Row],[Numéro]],Tableau3Bandes[],3,0),"")</f>
        <v/>
      </c>
      <c r="O1116" s="1" t="str">
        <f>IFERROR(VLOOKUP(Tableau5[[#This Row],[Numéro]],Tableau3Bandes[],4,0),"")</f>
        <v/>
      </c>
      <c r="P1116" s="1" t="str">
        <f>IFERROR(VLOOKUP(Tableau5[[#This Row],[Numéro]],Tableau3Bandes[],5,0),"")</f>
        <v/>
      </c>
      <c r="Q1116" s="1" t="str">
        <f>IFERROR(VLOOKUP(Tableau5[[#This Row],[Numéro]],Tableau3Bandes[],6,0),"")</f>
        <v/>
      </c>
      <c r="R1116" s="1" t="str">
        <f>IFERROR(VLOOKUP(Tableau5[[#This Row],[Numéro]],Tableau3Bandes[],7,0),"")</f>
        <v/>
      </c>
      <c r="S1116" s="28" t="str">
        <f>IFERROR(VLOOKUP(Tableau5[[#This Row],[Numéro]],TableauClass2025[],3,0),"")</f>
        <v/>
      </c>
      <c r="T1116" s="27" t="str">
        <f>IFERROR(VLOOKUP(Tableau5[[#This Row],[Numéro]],TableauCadre[],3,0),"")</f>
        <v xml:space="preserve">R1 </v>
      </c>
      <c r="U1116" s="1">
        <f>IFERROR(VLOOKUP(Tableau5[[#This Row],[Numéro]],TableauCadre[],4,0),"")</f>
        <v>1</v>
      </c>
      <c r="V1116" s="1">
        <f>IFERROR(VLOOKUP(Tableau5[[#This Row],[Numéro]],TableauCadre[],5,0),"")</f>
        <v>2.9</v>
      </c>
      <c r="W1116" s="1">
        <f>IFERROR(VLOOKUP(Tableau5[[#This Row],[Numéro]],TableauCadre[],6,0),"")</f>
        <v>2.3199999999999998</v>
      </c>
      <c r="X1116" s="28">
        <f>IFERROR(VLOOKUP(Tableau5[[#This Row],[Numéro]],TableauCadre[],7,0),"")</f>
        <v>2018</v>
      </c>
    </row>
    <row r="1117" spans="1:24" hidden="1" x14ac:dyDescent="0.25">
      <c r="A1117" s="1" t="str">
        <f>IF(double!T1114=0,"",double!T1114)</f>
        <v>011734 I</v>
      </c>
      <c r="B1117" s="1" t="str">
        <f>IF(Tableau5[[#This Row],[Numéro]]="","",double!U1114)</f>
        <v>TOURY DENIS</v>
      </c>
      <c r="C1117" s="23" t="str">
        <f>double!V1114</f>
        <v>05001 – ACAD.CHARLEVILLE-MEZIERES</v>
      </c>
      <c r="D1117" s="27" t="str">
        <f>IFERROR(VLOOKUP(Tableau5[[#This Row],[Numéro]],TableauLibre[],3,0),"")</f>
        <v>R2</v>
      </c>
      <c r="E1117" s="1">
        <f>IFERROR(VLOOKUP(Tableau5[[#This Row],[Numéro]],TableauLibre[],4,0),"")</f>
        <v>1</v>
      </c>
      <c r="F1117" s="1">
        <f>IFERROR(VLOOKUP(Tableau5[[#This Row],[Numéro]],TableauLibre[],5,0),"")</f>
        <v>3.17</v>
      </c>
      <c r="G1117" s="1">
        <f>IFERROR(VLOOKUP(Tableau5[[#This Row],[Numéro]],TableauLibre[],6,0),"")</f>
        <v>2.54</v>
      </c>
      <c r="H1117" s="28">
        <f>IFERROR(VLOOKUP(Tableau5[[#This Row],[Numéro]],TableauLibre[],7,0),"")</f>
        <v>2009</v>
      </c>
      <c r="I1117" s="27" t="str">
        <f>IFERROR(VLOOKUP(Tableau5[[#This Row],[Numéro]],TableauBande[],3,0),"")</f>
        <v>R1</v>
      </c>
      <c r="J1117" s="1">
        <f>IFERROR(VLOOKUP(Tableau5[[#This Row],[Numéro]],TableauBande[],4,0),"")</f>
        <v>1</v>
      </c>
      <c r="K1117" s="1">
        <f>IFERROR(VLOOKUP(Tableau5[[#This Row],[Numéro]],TableauBande[],5,0),"")</f>
        <v>1.4</v>
      </c>
      <c r="L1117" s="1">
        <f>IFERROR(VLOOKUP(Tableau5[[#This Row],[Numéro]],TableauBande[],6,0),"")</f>
        <v>1.25</v>
      </c>
      <c r="M1117" s="28">
        <f>IFERROR(VLOOKUP(Tableau5[[#This Row],[Numéro]],TableauBande[],7,0),"")</f>
        <v>2009</v>
      </c>
      <c r="N1117" s="1" t="str">
        <f>IFERROR(VLOOKUP(Tableau5[[#This Row],[Numéro]],Tableau3Bandes[],3,0),"")</f>
        <v>N3</v>
      </c>
      <c r="O1117" s="1">
        <f>IFERROR(VLOOKUP(Tableau5[[#This Row],[Numéro]],Tableau3Bandes[],4,0),"")</f>
        <v>1</v>
      </c>
      <c r="P1117" s="1">
        <f>IFERROR(VLOOKUP(Tableau5[[#This Row],[Numéro]],Tableau3Bandes[],5,0),"")</f>
        <v>0.40500000000000003</v>
      </c>
      <c r="Q1117" s="1">
        <f>IFERROR(VLOOKUP(Tableau5[[#This Row],[Numéro]],Tableau3Bandes[],6,0),"")</f>
        <v>0.34799999999999998</v>
      </c>
      <c r="R1117" s="1">
        <f>IFERROR(VLOOKUP(Tableau5[[#This Row],[Numéro]],Tableau3Bandes[],7,0),"")</f>
        <v>2009</v>
      </c>
      <c r="S1117" s="28" t="str">
        <f>IFERROR(VLOOKUP(Tableau5[[#This Row],[Numéro]],TableauClass2025[],3,0),"")</f>
        <v/>
      </c>
      <c r="T1117" s="27" t="str">
        <f>IFERROR(VLOOKUP(Tableau5[[#This Row],[Numéro]],TableauCadre[],3,0),"")</f>
        <v/>
      </c>
      <c r="U1117" s="1" t="str">
        <f>IFERROR(VLOOKUP(Tableau5[[#This Row],[Numéro]],TableauCadre[],4,0),"")</f>
        <v/>
      </c>
      <c r="V1117" s="1" t="str">
        <f>IFERROR(VLOOKUP(Tableau5[[#This Row],[Numéro]],TableauCadre[],5,0),"")</f>
        <v/>
      </c>
      <c r="W1117" s="1" t="str">
        <f>IFERROR(VLOOKUP(Tableau5[[#This Row],[Numéro]],TableauCadre[],6,0),"")</f>
        <v/>
      </c>
      <c r="X1117" s="28" t="str">
        <f>IFERROR(VLOOKUP(Tableau5[[#This Row],[Numéro]],TableauCadre[],7,0),"")</f>
        <v/>
      </c>
    </row>
    <row r="1118" spans="1:24" hidden="1" x14ac:dyDescent="0.25">
      <c r="A1118" s="1" t="str">
        <f>IF(double!T1115=0,"",double!T1115)</f>
        <v>011746 U</v>
      </c>
      <c r="B1118" s="1" t="str">
        <f>IF(Tableau5[[#This Row],[Numéro]]="","",double!U1115)</f>
        <v>TOURY JACKY</v>
      </c>
      <c r="C1118" s="23" t="str">
        <f>double!V1115</f>
        <v>05001 – ACAD.CHARLEVILLE-MEZIERES</v>
      </c>
      <c r="D1118" s="27" t="str">
        <f>IFERROR(VLOOKUP(Tableau5[[#This Row],[Numéro]],TableauLibre[],3,0),"")</f>
        <v>R3</v>
      </c>
      <c r="E1118" s="1">
        <f>IFERROR(VLOOKUP(Tableau5[[#This Row],[Numéro]],TableauLibre[],4,0),"")</f>
        <v>1</v>
      </c>
      <c r="F1118" s="1">
        <f>IFERROR(VLOOKUP(Tableau5[[#This Row],[Numéro]],TableauLibre[],5,0),"")</f>
        <v>1.68</v>
      </c>
      <c r="G1118" s="1">
        <f>IFERROR(VLOOKUP(Tableau5[[#This Row],[Numéro]],TableauLibre[],6,0),"")</f>
        <v>1.34</v>
      </c>
      <c r="H1118" s="28">
        <f>IFERROR(VLOOKUP(Tableau5[[#This Row],[Numéro]],TableauLibre[],7,0),"")</f>
        <v>2010</v>
      </c>
      <c r="I1118" s="27" t="str">
        <f>IFERROR(VLOOKUP(Tableau5[[#This Row],[Numéro]],TableauBande[],3,0),"")</f>
        <v>R1</v>
      </c>
      <c r="J1118" s="1">
        <f>IFERROR(VLOOKUP(Tableau5[[#This Row],[Numéro]],TableauBande[],4,0),"")</f>
        <v>1</v>
      </c>
      <c r="K1118" s="1">
        <f>IFERROR(VLOOKUP(Tableau5[[#This Row],[Numéro]],TableauBande[],5,0),"")</f>
        <v>1.1100000000000001</v>
      </c>
      <c r="L1118" s="1">
        <f>IFERROR(VLOOKUP(Tableau5[[#This Row],[Numéro]],TableauBande[],6,0),"")</f>
        <v>0.99</v>
      </c>
      <c r="M1118" s="28">
        <f>IFERROR(VLOOKUP(Tableau5[[#This Row],[Numéro]],TableauBande[],7,0),"")</f>
        <v>2009</v>
      </c>
      <c r="N1118" s="1" t="str">
        <f>IFERROR(VLOOKUP(Tableau5[[#This Row],[Numéro]],Tableau3Bandes[],3,0),"")</f>
        <v>R1</v>
      </c>
      <c r="O1118" s="1">
        <f>IFERROR(VLOOKUP(Tableau5[[#This Row],[Numéro]],Tableau3Bandes[],4,0),"")</f>
        <v>1</v>
      </c>
      <c r="P1118" s="1">
        <f>IFERROR(VLOOKUP(Tableau5[[#This Row],[Numéro]],Tableau3Bandes[],5,0),"")</f>
        <v>0.25700000000000001</v>
      </c>
      <c r="Q1118" s="1">
        <f>IFERROR(VLOOKUP(Tableau5[[#This Row],[Numéro]],Tableau3Bandes[],6,0),"")</f>
        <v>0.221</v>
      </c>
      <c r="R1118" s="1">
        <f>IFERROR(VLOOKUP(Tableau5[[#This Row],[Numéro]],Tableau3Bandes[],7,0),"")</f>
        <v>2009</v>
      </c>
      <c r="S1118" s="28" t="str">
        <f>IFERROR(VLOOKUP(Tableau5[[#This Row],[Numéro]],TableauClass2025[],3,0),"")</f>
        <v/>
      </c>
      <c r="T1118" s="27" t="str">
        <f>IFERROR(VLOOKUP(Tableau5[[#This Row],[Numéro]],TableauCadre[],3,0),"")</f>
        <v/>
      </c>
      <c r="U1118" s="1" t="str">
        <f>IFERROR(VLOOKUP(Tableau5[[#This Row],[Numéro]],TableauCadre[],4,0),"")</f>
        <v/>
      </c>
      <c r="V1118" s="1" t="str">
        <f>IFERROR(VLOOKUP(Tableau5[[#This Row],[Numéro]],TableauCadre[],5,0),"")</f>
        <v/>
      </c>
      <c r="W1118" s="1" t="str">
        <f>IFERROR(VLOOKUP(Tableau5[[#This Row],[Numéro]],TableauCadre[],6,0),"")</f>
        <v/>
      </c>
      <c r="X1118" s="28" t="str">
        <f>IFERROR(VLOOKUP(Tableau5[[#This Row],[Numéro]],TableauCadre[],7,0),"")</f>
        <v/>
      </c>
    </row>
    <row r="1119" spans="1:24" hidden="1" x14ac:dyDescent="0.25">
      <c r="A1119" s="1" t="str">
        <f>IF(double!T1116=0,"",double!T1116)</f>
        <v>107105 L</v>
      </c>
      <c r="B1119" s="1" t="str">
        <f>IF(Tableau5[[#This Row],[Numéro]]="","",double!U1116)</f>
        <v>TOUSSAINT MICHEL</v>
      </c>
      <c r="C1119" s="23" t="str">
        <f>double!V1116</f>
        <v>11032 – BILLARD CLUB HOMECOURT</v>
      </c>
      <c r="D1119" s="27" t="str">
        <f>IFERROR(VLOOKUP(Tableau5[[#This Row],[Numéro]],TableauLibre[],3,0),"")</f>
        <v>R2</v>
      </c>
      <c r="E1119" s="1">
        <f>IFERROR(VLOOKUP(Tableau5[[#This Row],[Numéro]],TableauLibre[],4,0),"")</f>
        <v>1</v>
      </c>
      <c r="F1119" s="1">
        <f>IFERROR(VLOOKUP(Tableau5[[#This Row],[Numéro]],TableauLibre[],5,0),"")</f>
        <v>3.21</v>
      </c>
      <c r="G1119" s="1">
        <f>IFERROR(VLOOKUP(Tableau5[[#This Row],[Numéro]],TableauLibre[],6,0),"")</f>
        <v>2.57</v>
      </c>
      <c r="H1119" s="28">
        <f>IFERROR(VLOOKUP(Tableau5[[#This Row],[Numéro]],TableauLibre[],7,0),"")</f>
        <v>2024</v>
      </c>
      <c r="I1119" s="27" t="str">
        <f>IFERROR(VLOOKUP(Tableau5[[#This Row],[Numéro]],TableauBande[],3,0),"")</f>
        <v>R1</v>
      </c>
      <c r="J1119" s="1">
        <f>IFERROR(VLOOKUP(Tableau5[[#This Row],[Numéro]],TableauBande[],4,0),"")</f>
        <v>1</v>
      </c>
      <c r="K1119" s="1">
        <f>IFERROR(VLOOKUP(Tableau5[[#This Row],[Numéro]],TableauBande[],5,0),"")</f>
        <v>1.33</v>
      </c>
      <c r="L1119" s="1">
        <f>IFERROR(VLOOKUP(Tableau5[[#This Row],[Numéro]],TableauBande[],6,0),"")</f>
        <v>1.19</v>
      </c>
      <c r="M1119" s="28">
        <f>IFERROR(VLOOKUP(Tableau5[[#This Row],[Numéro]],TableauBande[],7,0),"")</f>
        <v>2024</v>
      </c>
      <c r="N1119" s="1" t="str">
        <f>IFERROR(VLOOKUP(Tableau5[[#This Row],[Numéro]],Tableau3Bandes[],3,0),"")</f>
        <v xml:space="preserve">R1 </v>
      </c>
      <c r="O1119" s="1">
        <f>IFERROR(VLOOKUP(Tableau5[[#This Row],[Numéro]],Tableau3Bandes[],4,0),"")</f>
        <v>1</v>
      </c>
      <c r="P1119" s="1">
        <f>IFERROR(VLOOKUP(Tableau5[[#This Row],[Numéro]],Tableau3Bandes[],5,0),"")</f>
        <v>0.36399999999999999</v>
      </c>
      <c r="Q1119" s="1">
        <f>IFERROR(VLOOKUP(Tableau5[[#This Row],[Numéro]],Tableau3Bandes[],6,0),"")</f>
        <v>0.313</v>
      </c>
      <c r="R1119" s="1">
        <f>IFERROR(VLOOKUP(Tableau5[[#This Row],[Numéro]],Tableau3Bandes[],7,0),"")</f>
        <v>2010</v>
      </c>
      <c r="S1119" s="28" t="str">
        <f>IFERROR(VLOOKUP(Tableau5[[#This Row],[Numéro]],TableauClass2025[],3,0),"")</f>
        <v/>
      </c>
      <c r="T1119" s="27" t="str">
        <f>IFERROR(VLOOKUP(Tableau5[[#This Row],[Numéro]],TableauCadre[],3,0),"")</f>
        <v>R1</v>
      </c>
      <c r="U1119" s="1">
        <f>IFERROR(VLOOKUP(Tableau5[[#This Row],[Numéro]],TableauCadre[],4,0),"")</f>
        <v>1</v>
      </c>
      <c r="V1119" s="1">
        <f>IFERROR(VLOOKUP(Tableau5[[#This Row],[Numéro]],TableauCadre[],5,0),"")</f>
        <v>3.21</v>
      </c>
      <c r="W1119" s="1">
        <f>IFERROR(VLOOKUP(Tableau5[[#This Row],[Numéro]],TableauCadre[],6,0),"")</f>
        <v>2.57</v>
      </c>
      <c r="X1119" s="28">
        <f>IFERROR(VLOOKUP(Tableau5[[#This Row],[Numéro]],TableauCadre[],7,0),"")</f>
        <v>2011</v>
      </c>
    </row>
    <row r="1120" spans="1:24" hidden="1" x14ac:dyDescent="0.25">
      <c r="A1120" s="1" t="str">
        <f>IF(double!T1117=0,"",double!T1117)</f>
        <v>153671 J</v>
      </c>
      <c r="B1120" s="1" t="str">
        <f>IF(Tableau5[[#This Row],[Numéro]]="","",double!U1117)</f>
        <v>TOUSSAINT NICOLAS</v>
      </c>
      <c r="C1120" s="23" t="str">
        <f>double!V1117</f>
        <v>11044 – SAINT-DIE DES VOSGES BILLARD</v>
      </c>
      <c r="D1120" s="27" t="str">
        <f>IFERROR(VLOOKUP(Tableau5[[#This Row],[Numéro]],TableauLibre[],3,0),"")</f>
        <v>R4</v>
      </c>
      <c r="E1120" s="1">
        <f>IFERROR(VLOOKUP(Tableau5[[#This Row],[Numéro]],TableauLibre[],4,0),"")</f>
        <v>1</v>
      </c>
      <c r="F1120" s="1">
        <f>IFERROR(VLOOKUP(Tableau5[[#This Row],[Numéro]],TableauLibre[],5,0),"")</f>
        <v>0.56000000000000005</v>
      </c>
      <c r="G1120" s="1">
        <f>IFERROR(VLOOKUP(Tableau5[[#This Row],[Numéro]],TableauLibre[],6,0),"")</f>
        <v>0.45</v>
      </c>
      <c r="H1120" s="28">
        <f>IFERROR(VLOOKUP(Tableau5[[#This Row],[Numéro]],TableauLibre[],7,0),"")</f>
        <v>2018</v>
      </c>
      <c r="I1120" s="27" t="str">
        <f>IFERROR(VLOOKUP(Tableau5[[#This Row],[Numéro]],TableauBande[],3,0),"")</f>
        <v/>
      </c>
      <c r="J1120" s="1" t="str">
        <f>IFERROR(VLOOKUP(Tableau5[[#This Row],[Numéro]],TableauBande[],4,0),"")</f>
        <v/>
      </c>
      <c r="K1120" s="1" t="str">
        <f>IFERROR(VLOOKUP(Tableau5[[#This Row],[Numéro]],TableauBande[],5,0),"")</f>
        <v/>
      </c>
      <c r="L1120" s="1" t="str">
        <f>IFERROR(VLOOKUP(Tableau5[[#This Row],[Numéro]],TableauBande[],6,0),"")</f>
        <v/>
      </c>
      <c r="M1120" s="28" t="str">
        <f>IFERROR(VLOOKUP(Tableau5[[#This Row],[Numéro]],TableauBande[],7,0),"")</f>
        <v/>
      </c>
      <c r="N1120" s="1" t="str">
        <f>IFERROR(VLOOKUP(Tableau5[[#This Row],[Numéro]],Tableau3Bandes[],3,0),"")</f>
        <v/>
      </c>
      <c r="O1120" s="1" t="str">
        <f>IFERROR(VLOOKUP(Tableau5[[#This Row],[Numéro]],Tableau3Bandes[],4,0),"")</f>
        <v/>
      </c>
      <c r="P1120" s="1" t="str">
        <f>IFERROR(VLOOKUP(Tableau5[[#This Row],[Numéro]],Tableau3Bandes[],5,0),"")</f>
        <v/>
      </c>
      <c r="Q1120" s="1" t="str">
        <f>IFERROR(VLOOKUP(Tableau5[[#This Row],[Numéro]],Tableau3Bandes[],6,0),"")</f>
        <v/>
      </c>
      <c r="R1120" s="1" t="str">
        <f>IFERROR(VLOOKUP(Tableau5[[#This Row],[Numéro]],Tableau3Bandes[],7,0),"")</f>
        <v/>
      </c>
      <c r="S1120" s="28" t="str">
        <f>IFERROR(VLOOKUP(Tableau5[[#This Row],[Numéro]],TableauClass2025[],3,0),"")</f>
        <v/>
      </c>
      <c r="T1120" s="27" t="str">
        <f>IFERROR(VLOOKUP(Tableau5[[#This Row],[Numéro]],TableauCadre[],3,0),"")</f>
        <v/>
      </c>
      <c r="U1120" s="1" t="str">
        <f>IFERROR(VLOOKUP(Tableau5[[#This Row],[Numéro]],TableauCadre[],4,0),"")</f>
        <v/>
      </c>
      <c r="V1120" s="1" t="str">
        <f>IFERROR(VLOOKUP(Tableau5[[#This Row],[Numéro]],TableauCadre[],5,0),"")</f>
        <v/>
      </c>
      <c r="W1120" s="1" t="str">
        <f>IFERROR(VLOOKUP(Tableau5[[#This Row],[Numéro]],TableauCadre[],6,0),"")</f>
        <v/>
      </c>
      <c r="X1120" s="28" t="str">
        <f>IFERROR(VLOOKUP(Tableau5[[#This Row],[Numéro]],TableauCadre[],7,0),"")</f>
        <v/>
      </c>
    </row>
    <row r="1121" spans="1:24" hidden="1" x14ac:dyDescent="0.25">
      <c r="A1121" s="1" t="str">
        <f>IF(double!T1118=0,"",double!T1118)</f>
        <v>161216 K</v>
      </c>
      <c r="B1121" s="1" t="str">
        <f>IF(Tableau5[[#This Row],[Numéro]]="","",double!U1118)</f>
        <v>TOUSSAINT SYLVIANE</v>
      </c>
      <c r="C1121" s="23" t="str">
        <f>double!V1118</f>
        <v>11029 – BILLARD CLUB MUSSIPONTAIN</v>
      </c>
      <c r="D1121" s="27" t="str">
        <f>IFERROR(VLOOKUP(Tableau5[[#This Row],[Numéro]],TableauLibre[],3,0),"")</f>
        <v>R4</v>
      </c>
      <c r="E1121" s="1">
        <f>IFERROR(VLOOKUP(Tableau5[[#This Row],[Numéro]],TableauLibre[],4,0),"")</f>
        <v>1</v>
      </c>
      <c r="F1121" s="1">
        <f>IFERROR(VLOOKUP(Tableau5[[#This Row],[Numéro]],TableauLibre[],5,0),"")</f>
        <v>0.24</v>
      </c>
      <c r="G1121" s="1">
        <f>IFERROR(VLOOKUP(Tableau5[[#This Row],[Numéro]],TableauLibre[],6,0),"")</f>
        <v>0.19</v>
      </c>
      <c r="H1121" s="28">
        <f>IFERROR(VLOOKUP(Tableau5[[#This Row],[Numéro]],TableauLibre[],7,0),"")</f>
        <v>2019</v>
      </c>
      <c r="I1121" s="27" t="str">
        <f>IFERROR(VLOOKUP(Tableau5[[#This Row],[Numéro]],TableauBande[],3,0),"")</f>
        <v/>
      </c>
      <c r="J1121" s="1" t="str">
        <f>IFERROR(VLOOKUP(Tableau5[[#This Row],[Numéro]],TableauBande[],4,0),"")</f>
        <v/>
      </c>
      <c r="K1121" s="1" t="str">
        <f>IFERROR(VLOOKUP(Tableau5[[#This Row],[Numéro]],TableauBande[],5,0),"")</f>
        <v/>
      </c>
      <c r="L1121" s="1" t="str">
        <f>IFERROR(VLOOKUP(Tableau5[[#This Row],[Numéro]],TableauBande[],6,0),"")</f>
        <v/>
      </c>
      <c r="M1121" s="28" t="str">
        <f>IFERROR(VLOOKUP(Tableau5[[#This Row],[Numéro]],TableauBande[],7,0),"")</f>
        <v/>
      </c>
      <c r="N1121" s="1" t="str">
        <f>IFERROR(VLOOKUP(Tableau5[[#This Row],[Numéro]],Tableau3Bandes[],3,0),"")</f>
        <v/>
      </c>
      <c r="O1121" s="1" t="str">
        <f>IFERROR(VLOOKUP(Tableau5[[#This Row],[Numéro]],Tableau3Bandes[],4,0),"")</f>
        <v/>
      </c>
      <c r="P1121" s="1" t="str">
        <f>IFERROR(VLOOKUP(Tableau5[[#This Row],[Numéro]],Tableau3Bandes[],5,0),"")</f>
        <v/>
      </c>
      <c r="Q1121" s="1" t="str">
        <f>IFERROR(VLOOKUP(Tableau5[[#This Row],[Numéro]],Tableau3Bandes[],6,0),"")</f>
        <v/>
      </c>
      <c r="R1121" s="1" t="str">
        <f>IFERROR(VLOOKUP(Tableau5[[#This Row],[Numéro]],Tableau3Bandes[],7,0),"")</f>
        <v/>
      </c>
      <c r="S1121" s="28" t="str">
        <f>IFERROR(VLOOKUP(Tableau5[[#This Row],[Numéro]],TableauClass2025[],3,0),"")</f>
        <v/>
      </c>
      <c r="T1121" s="27" t="str">
        <f>IFERROR(VLOOKUP(Tableau5[[#This Row],[Numéro]],TableauCadre[],3,0),"")</f>
        <v/>
      </c>
      <c r="U1121" s="1" t="str">
        <f>IFERROR(VLOOKUP(Tableau5[[#This Row],[Numéro]],TableauCadre[],4,0),"")</f>
        <v/>
      </c>
      <c r="V1121" s="1" t="str">
        <f>IFERROR(VLOOKUP(Tableau5[[#This Row],[Numéro]],TableauCadre[],5,0),"")</f>
        <v/>
      </c>
      <c r="W1121" s="1" t="str">
        <f>IFERROR(VLOOKUP(Tableau5[[#This Row],[Numéro]],TableauCadre[],6,0),"")</f>
        <v/>
      </c>
      <c r="X1121" s="28" t="str">
        <f>IFERROR(VLOOKUP(Tableau5[[#This Row],[Numéro]],TableauCadre[],7,0),"")</f>
        <v/>
      </c>
    </row>
    <row r="1122" spans="1:24" hidden="1" x14ac:dyDescent="0.25">
      <c r="A1122" s="1" t="str">
        <f>IF(double!T1119=0,"",double!T1119)</f>
        <v>134502 E</v>
      </c>
      <c r="B1122" s="1" t="str">
        <f>IF(Tableau5[[#This Row],[Numéro]]="","",double!U1119)</f>
        <v>TRABAND JOEL</v>
      </c>
      <c r="C1122" s="23" t="str">
        <f>double!V1119</f>
        <v>01016 – B.C. HAGUENAU</v>
      </c>
      <c r="D1122" s="27" t="str">
        <f>IFERROR(VLOOKUP(Tableau5[[#This Row],[Numéro]],TableauLibre[],3,0),"")</f>
        <v>R3</v>
      </c>
      <c r="E1122" s="1">
        <f>IFERROR(VLOOKUP(Tableau5[[#This Row],[Numéro]],TableauLibre[],4,0),"")</f>
        <v>1</v>
      </c>
      <c r="F1122" s="1">
        <f>IFERROR(VLOOKUP(Tableau5[[#This Row],[Numéro]],TableauLibre[],5,0),"")</f>
        <v>1.31</v>
      </c>
      <c r="G1122" s="1">
        <f>IFERROR(VLOOKUP(Tableau5[[#This Row],[Numéro]],TableauLibre[],6,0),"")</f>
        <v>1.05</v>
      </c>
      <c r="H1122" s="28">
        <f>IFERROR(VLOOKUP(Tableau5[[#This Row],[Numéro]],TableauLibre[],7,0),"")</f>
        <v>2014</v>
      </c>
      <c r="I1122" s="27" t="str">
        <f>IFERROR(VLOOKUP(Tableau5[[#This Row],[Numéro]],TableauBande[],3,0),"")</f>
        <v/>
      </c>
      <c r="J1122" s="1" t="str">
        <f>IFERROR(VLOOKUP(Tableau5[[#This Row],[Numéro]],TableauBande[],4,0),"")</f>
        <v/>
      </c>
      <c r="K1122" s="1" t="str">
        <f>IFERROR(VLOOKUP(Tableau5[[#This Row],[Numéro]],TableauBande[],5,0),"")</f>
        <v/>
      </c>
      <c r="L1122" s="1" t="str">
        <f>IFERROR(VLOOKUP(Tableau5[[#This Row],[Numéro]],TableauBande[],6,0),"")</f>
        <v/>
      </c>
      <c r="M1122" s="28" t="str">
        <f>IFERROR(VLOOKUP(Tableau5[[#This Row],[Numéro]],TableauBande[],7,0),"")</f>
        <v/>
      </c>
      <c r="N1122" s="1" t="str">
        <f>IFERROR(VLOOKUP(Tableau5[[#This Row],[Numéro]],Tableau3Bandes[],3,0),"")</f>
        <v/>
      </c>
      <c r="O1122" s="1" t="str">
        <f>IFERROR(VLOOKUP(Tableau5[[#This Row],[Numéro]],Tableau3Bandes[],4,0),"")</f>
        <v/>
      </c>
      <c r="P1122" s="1" t="str">
        <f>IFERROR(VLOOKUP(Tableau5[[#This Row],[Numéro]],Tableau3Bandes[],5,0),"")</f>
        <v/>
      </c>
      <c r="Q1122" s="1" t="str">
        <f>IFERROR(VLOOKUP(Tableau5[[#This Row],[Numéro]],Tableau3Bandes[],6,0),"")</f>
        <v/>
      </c>
      <c r="R1122" s="1" t="str">
        <f>IFERROR(VLOOKUP(Tableau5[[#This Row],[Numéro]],Tableau3Bandes[],7,0),"")</f>
        <v/>
      </c>
      <c r="S1122" s="28" t="str">
        <f>IFERROR(VLOOKUP(Tableau5[[#This Row],[Numéro]],TableauClass2025[],3,0),"")</f>
        <v/>
      </c>
      <c r="T1122" s="27" t="str">
        <f>IFERROR(VLOOKUP(Tableau5[[#This Row],[Numéro]],TableauCadre[],3,0),"")</f>
        <v/>
      </c>
      <c r="U1122" s="1" t="str">
        <f>IFERROR(VLOOKUP(Tableau5[[#This Row],[Numéro]],TableauCadre[],4,0),"")</f>
        <v/>
      </c>
      <c r="V1122" s="1" t="str">
        <f>IFERROR(VLOOKUP(Tableau5[[#This Row],[Numéro]],TableauCadre[],5,0),"")</f>
        <v/>
      </c>
      <c r="W1122" s="1" t="str">
        <f>IFERROR(VLOOKUP(Tableau5[[#This Row],[Numéro]],TableauCadre[],6,0),"")</f>
        <v/>
      </c>
      <c r="X1122" s="28" t="str">
        <f>IFERROR(VLOOKUP(Tableau5[[#This Row],[Numéro]],TableauCadre[],7,0),"")</f>
        <v/>
      </c>
    </row>
    <row r="1123" spans="1:24" hidden="1" x14ac:dyDescent="0.25">
      <c r="A1123" s="1" t="str">
        <f>IF(double!T1120=0,"",double!T1120)</f>
        <v>140602 U</v>
      </c>
      <c r="B1123" s="1" t="str">
        <f>IF(Tableau5[[#This Row],[Numéro]]="","",double!U1120)</f>
        <v>TRABAND PIERRE</v>
      </c>
      <c r="C1123" s="23" t="str">
        <f>double!V1120</f>
        <v>01016 – B.C. HAGUENAU</v>
      </c>
      <c r="D1123" s="27" t="str">
        <f>IFERROR(VLOOKUP(Tableau5[[#This Row],[Numéro]],TableauLibre[],3,0),"")</f>
        <v>R4</v>
      </c>
      <c r="E1123" s="1">
        <f>IFERROR(VLOOKUP(Tableau5[[#This Row],[Numéro]],TableauLibre[],4,0),"")</f>
        <v>1</v>
      </c>
      <c r="F1123" s="1">
        <f>IFERROR(VLOOKUP(Tableau5[[#This Row],[Numéro]],TableauLibre[],5,0),"")</f>
        <v>1.0900000000000001</v>
      </c>
      <c r="G1123" s="1">
        <f>IFERROR(VLOOKUP(Tableau5[[#This Row],[Numéro]],TableauLibre[],6,0),"")</f>
        <v>0.87</v>
      </c>
      <c r="H1123" s="28">
        <f>IFERROR(VLOOKUP(Tableau5[[#This Row],[Numéro]],TableauLibre[],7,0),"")</f>
        <v>2014</v>
      </c>
      <c r="I1123" s="27" t="str">
        <f>IFERROR(VLOOKUP(Tableau5[[#This Row],[Numéro]],TableauBande[],3,0),"")</f>
        <v/>
      </c>
      <c r="J1123" s="1" t="str">
        <f>IFERROR(VLOOKUP(Tableau5[[#This Row],[Numéro]],TableauBande[],4,0),"")</f>
        <v/>
      </c>
      <c r="K1123" s="1" t="str">
        <f>IFERROR(VLOOKUP(Tableau5[[#This Row],[Numéro]],TableauBande[],5,0),"")</f>
        <v/>
      </c>
      <c r="L1123" s="1" t="str">
        <f>IFERROR(VLOOKUP(Tableau5[[#This Row],[Numéro]],TableauBande[],6,0),"")</f>
        <v/>
      </c>
      <c r="M1123" s="28" t="str">
        <f>IFERROR(VLOOKUP(Tableau5[[#This Row],[Numéro]],TableauBande[],7,0),"")</f>
        <v/>
      </c>
      <c r="N1123" s="1" t="str">
        <f>IFERROR(VLOOKUP(Tableau5[[#This Row],[Numéro]],Tableau3Bandes[],3,0),"")</f>
        <v/>
      </c>
      <c r="O1123" s="1" t="str">
        <f>IFERROR(VLOOKUP(Tableau5[[#This Row],[Numéro]],Tableau3Bandes[],4,0),"")</f>
        <v/>
      </c>
      <c r="P1123" s="1" t="str">
        <f>IFERROR(VLOOKUP(Tableau5[[#This Row],[Numéro]],Tableau3Bandes[],5,0),"")</f>
        <v/>
      </c>
      <c r="Q1123" s="1" t="str">
        <f>IFERROR(VLOOKUP(Tableau5[[#This Row],[Numéro]],Tableau3Bandes[],6,0),"")</f>
        <v/>
      </c>
      <c r="R1123" s="1" t="str">
        <f>IFERROR(VLOOKUP(Tableau5[[#This Row],[Numéro]],Tableau3Bandes[],7,0),"")</f>
        <v/>
      </c>
      <c r="S1123" s="28" t="str">
        <f>IFERROR(VLOOKUP(Tableau5[[#This Row],[Numéro]],TableauClass2025[],3,0),"")</f>
        <v/>
      </c>
      <c r="T1123" s="27" t="str">
        <f>IFERROR(VLOOKUP(Tableau5[[#This Row],[Numéro]],TableauCadre[],3,0),"")</f>
        <v/>
      </c>
      <c r="U1123" s="1" t="str">
        <f>IFERROR(VLOOKUP(Tableau5[[#This Row],[Numéro]],TableauCadre[],4,0),"")</f>
        <v/>
      </c>
      <c r="V1123" s="1" t="str">
        <f>IFERROR(VLOOKUP(Tableau5[[#This Row],[Numéro]],TableauCadre[],5,0),"")</f>
        <v/>
      </c>
      <c r="W1123" s="1" t="str">
        <f>IFERROR(VLOOKUP(Tableau5[[#This Row],[Numéro]],TableauCadre[],6,0),"")</f>
        <v/>
      </c>
      <c r="X1123" s="28" t="str">
        <f>IFERROR(VLOOKUP(Tableau5[[#This Row],[Numéro]],TableauCadre[],7,0),"")</f>
        <v/>
      </c>
    </row>
    <row r="1124" spans="1:24" hidden="1" x14ac:dyDescent="0.25">
      <c r="A1124" s="1" t="str">
        <f>IF(double!T1121=0,"",double!T1121)</f>
        <v>139349 P</v>
      </c>
      <c r="B1124" s="1" t="str">
        <f>IF(Tableau5[[#This Row],[Numéro]]="","",double!U1121)</f>
        <v>TRAMONTANA DOMINIQUE</v>
      </c>
      <c r="C1124" s="23" t="str">
        <f>double!V1121</f>
        <v>11048 – ACADEMIE DE BILLARD DE ST DIZIER</v>
      </c>
      <c r="D1124" s="27" t="str">
        <f>IFERROR(VLOOKUP(Tableau5[[#This Row],[Numéro]],TableauLibre[],3,0),"")</f>
        <v>N3</v>
      </c>
      <c r="E1124" s="1">
        <f>IFERROR(VLOOKUP(Tableau5[[#This Row],[Numéro]],TableauLibre[],4,0),"")</f>
        <v>1</v>
      </c>
      <c r="F1124" s="1">
        <f>IFERROR(VLOOKUP(Tableau5[[#This Row],[Numéro]],TableauLibre[],5,0),"")</f>
        <v>6.48</v>
      </c>
      <c r="G1124" s="1">
        <f>IFERROR(VLOOKUP(Tableau5[[#This Row],[Numéro]],TableauLibre[],6,0),"")</f>
        <v>5.18</v>
      </c>
      <c r="H1124" s="28">
        <f>IFERROR(VLOOKUP(Tableau5[[#This Row],[Numéro]],TableauLibre[],7,0),"")</f>
        <v>2014</v>
      </c>
      <c r="I1124" s="27" t="str">
        <f>IFERROR(VLOOKUP(Tableau5[[#This Row],[Numéro]],TableauBande[],3,0),"")</f>
        <v/>
      </c>
      <c r="J1124" s="1" t="str">
        <f>IFERROR(VLOOKUP(Tableau5[[#This Row],[Numéro]],TableauBande[],4,0),"")</f>
        <v/>
      </c>
      <c r="K1124" s="1" t="str">
        <f>IFERROR(VLOOKUP(Tableau5[[#This Row],[Numéro]],TableauBande[],5,0),"")</f>
        <v/>
      </c>
      <c r="L1124" s="1" t="str">
        <f>IFERROR(VLOOKUP(Tableau5[[#This Row],[Numéro]],TableauBande[],6,0),"")</f>
        <v/>
      </c>
      <c r="M1124" s="28" t="str">
        <f>IFERROR(VLOOKUP(Tableau5[[#This Row],[Numéro]],TableauBande[],7,0),"")</f>
        <v/>
      </c>
      <c r="N1124" s="1" t="str">
        <f>IFERROR(VLOOKUP(Tableau5[[#This Row],[Numéro]],Tableau3Bandes[],3,0),"")</f>
        <v/>
      </c>
      <c r="O1124" s="1" t="str">
        <f>IFERROR(VLOOKUP(Tableau5[[#This Row],[Numéro]],Tableau3Bandes[],4,0),"")</f>
        <v/>
      </c>
      <c r="P1124" s="1" t="str">
        <f>IFERROR(VLOOKUP(Tableau5[[#This Row],[Numéro]],Tableau3Bandes[],5,0),"")</f>
        <v/>
      </c>
      <c r="Q1124" s="1" t="str">
        <f>IFERROR(VLOOKUP(Tableau5[[#This Row],[Numéro]],Tableau3Bandes[],6,0),"")</f>
        <v/>
      </c>
      <c r="R1124" s="1" t="str">
        <f>IFERROR(VLOOKUP(Tableau5[[#This Row],[Numéro]],Tableau3Bandes[],7,0),"")</f>
        <v/>
      </c>
      <c r="S1124" s="28" t="str">
        <f>IFERROR(VLOOKUP(Tableau5[[#This Row],[Numéro]],TableauClass2025[],3,0),"")</f>
        <v/>
      </c>
      <c r="T1124" s="27" t="str">
        <f>IFERROR(VLOOKUP(Tableau5[[#This Row],[Numéro]],TableauCadre[],3,0),"")</f>
        <v/>
      </c>
      <c r="U1124" s="1" t="str">
        <f>IFERROR(VLOOKUP(Tableau5[[#This Row],[Numéro]],TableauCadre[],4,0),"")</f>
        <v/>
      </c>
      <c r="V1124" s="1" t="str">
        <f>IFERROR(VLOOKUP(Tableau5[[#This Row],[Numéro]],TableauCadre[],5,0),"")</f>
        <v/>
      </c>
      <c r="W1124" s="1" t="str">
        <f>IFERROR(VLOOKUP(Tableau5[[#This Row],[Numéro]],TableauCadre[],6,0),"")</f>
        <v/>
      </c>
      <c r="X1124" s="28" t="str">
        <f>IFERROR(VLOOKUP(Tableau5[[#This Row],[Numéro]],TableauCadre[],7,0),"")</f>
        <v/>
      </c>
    </row>
    <row r="1125" spans="1:24" hidden="1" x14ac:dyDescent="0.25">
      <c r="A1125" s="1" t="str">
        <f>IF(double!T1122=0,"",double!T1122)</f>
        <v>160831 R</v>
      </c>
      <c r="B1125" s="1" t="str">
        <f>IF(Tableau5[[#This Row],[Numéro]]="","",double!U1122)</f>
        <v>TRAN VAN KIEN</v>
      </c>
      <c r="C1125" s="23" t="str">
        <f>double!V1122</f>
        <v>05034 – BILLARD TROYES AGGLO</v>
      </c>
      <c r="D1125" s="27" t="str">
        <f>IFERROR(VLOOKUP(Tableau5[[#This Row],[Numéro]],TableauLibre[],3,0),"")</f>
        <v>R1</v>
      </c>
      <c r="E1125" s="1">
        <f>IFERROR(VLOOKUP(Tableau5[[#This Row],[Numéro]],TableauLibre[],4,0),"")</f>
        <v>1</v>
      </c>
      <c r="F1125" s="1">
        <f>IFERROR(VLOOKUP(Tableau5[[#This Row],[Numéro]],TableauLibre[],5,0),"")</f>
        <v>4.1500000000000004</v>
      </c>
      <c r="G1125" s="1">
        <f>IFERROR(VLOOKUP(Tableau5[[#This Row],[Numéro]],TableauLibre[],6,0),"")</f>
        <v>3.32</v>
      </c>
      <c r="H1125" s="28">
        <f>IFERROR(VLOOKUP(Tableau5[[#This Row],[Numéro]],TableauLibre[],7,0),"")</f>
        <v>2018</v>
      </c>
      <c r="I1125" s="27" t="str">
        <f>IFERROR(VLOOKUP(Tableau5[[#This Row],[Numéro]],TableauBande[],3,0),"")</f>
        <v>N3</v>
      </c>
      <c r="J1125" s="1">
        <f>IFERROR(VLOOKUP(Tableau5[[#This Row],[Numéro]],TableauBande[],4,0),"")</f>
        <v>1</v>
      </c>
      <c r="K1125" s="1">
        <f>IFERROR(VLOOKUP(Tableau5[[#This Row],[Numéro]],TableauBande[],5,0),"")</f>
        <v>2.29</v>
      </c>
      <c r="L1125" s="1">
        <f>IFERROR(VLOOKUP(Tableau5[[#This Row],[Numéro]],TableauBande[],6,0),"")</f>
        <v>2.04</v>
      </c>
      <c r="M1125" s="28">
        <f>IFERROR(VLOOKUP(Tableau5[[#This Row],[Numéro]],TableauBande[],7,0),"")</f>
        <v>2018</v>
      </c>
      <c r="N1125" s="1" t="str">
        <f>IFERROR(VLOOKUP(Tableau5[[#This Row],[Numéro]],Tableau3Bandes[],3,0),"")</f>
        <v>N3</v>
      </c>
      <c r="O1125" s="1">
        <f>IFERROR(VLOOKUP(Tableau5[[#This Row],[Numéro]],Tableau3Bandes[],4,0),"")</f>
        <v>1</v>
      </c>
      <c r="P1125" s="1">
        <f>IFERROR(VLOOKUP(Tableau5[[#This Row],[Numéro]],Tableau3Bandes[],5,0),"")</f>
        <v>0.49299999999999999</v>
      </c>
      <c r="Q1125" s="1">
        <f>IFERROR(VLOOKUP(Tableau5[[#This Row],[Numéro]],Tableau3Bandes[],6,0),"")</f>
        <v>0.42399999999999999</v>
      </c>
      <c r="R1125" s="1">
        <f>IFERROR(VLOOKUP(Tableau5[[#This Row],[Numéro]],Tableau3Bandes[],7,0),"")</f>
        <v>2018</v>
      </c>
      <c r="S1125" s="28" t="str">
        <f>IFERROR(VLOOKUP(Tableau5[[#This Row],[Numéro]],TableauClass2025[],3,0),"")</f>
        <v/>
      </c>
      <c r="T1125" s="27" t="str">
        <f>IFERROR(VLOOKUP(Tableau5[[#This Row],[Numéro]],TableauCadre[],3,0),"")</f>
        <v xml:space="preserve">R1 </v>
      </c>
      <c r="U1125" s="1">
        <f>IFERROR(VLOOKUP(Tableau5[[#This Row],[Numéro]],TableauCadre[],4,0),"")</f>
        <v>1</v>
      </c>
      <c r="V1125" s="1">
        <f>IFERROR(VLOOKUP(Tableau5[[#This Row],[Numéro]],TableauCadre[],5,0),"")</f>
        <v>4.0599999999999996</v>
      </c>
      <c r="W1125" s="1">
        <f>IFERROR(VLOOKUP(Tableau5[[#This Row],[Numéro]],TableauCadre[],6,0),"")</f>
        <v>3.25</v>
      </c>
      <c r="X1125" s="28">
        <f>IFERROR(VLOOKUP(Tableau5[[#This Row],[Numéro]],TableauCadre[],7,0),"")</f>
        <v>2018</v>
      </c>
    </row>
    <row r="1126" spans="1:24" hidden="1" x14ac:dyDescent="0.25">
      <c r="A1126" s="1" t="str">
        <f>IF(double!T1123=0,"",double!T1123)</f>
        <v>152626 Y</v>
      </c>
      <c r="B1126" s="1" t="str">
        <f>IF(Tableau5[[#This Row],[Numéro]]="","",double!U1123)</f>
        <v>TREIBER HUBERT</v>
      </c>
      <c r="C1126" s="23" t="str">
        <f>double!V1123</f>
        <v>01041 – COLMAR BILLARD CLUB 71</v>
      </c>
      <c r="D1126" s="27" t="str">
        <f>IFERROR(VLOOKUP(Tableau5[[#This Row],[Numéro]],TableauLibre[],3,0),"")</f>
        <v>R2</v>
      </c>
      <c r="E1126" s="1">
        <f>IFERROR(VLOOKUP(Tableau5[[#This Row],[Numéro]],TableauLibre[],4,0),"")</f>
        <v>1</v>
      </c>
      <c r="F1126" s="1">
        <f>IFERROR(VLOOKUP(Tableau5[[#This Row],[Numéro]],TableauLibre[],5,0),"")</f>
        <v>2.52</v>
      </c>
      <c r="G1126" s="1">
        <f>IFERROR(VLOOKUP(Tableau5[[#This Row],[Numéro]],TableauLibre[],6,0),"")</f>
        <v>2.0099999999999998</v>
      </c>
      <c r="H1126" s="28">
        <f>IFERROR(VLOOKUP(Tableau5[[#This Row],[Numéro]],TableauLibre[],7,0),"")</f>
        <v>2024</v>
      </c>
      <c r="I1126" s="27" t="str">
        <f>IFERROR(VLOOKUP(Tableau5[[#This Row],[Numéro]],TableauBande[],3,0),"")</f>
        <v>R1</v>
      </c>
      <c r="J1126" s="1">
        <f>IFERROR(VLOOKUP(Tableau5[[#This Row],[Numéro]],TableauBande[],4,0),"")</f>
        <v>1</v>
      </c>
      <c r="K1126" s="1">
        <f>IFERROR(VLOOKUP(Tableau5[[#This Row],[Numéro]],TableauBande[],5,0),"")</f>
        <v>1.35</v>
      </c>
      <c r="L1126" s="1">
        <f>IFERROR(VLOOKUP(Tableau5[[#This Row],[Numéro]],TableauBande[],6,0),"")</f>
        <v>1.2</v>
      </c>
      <c r="M1126" s="28">
        <f>IFERROR(VLOOKUP(Tableau5[[#This Row],[Numéro]],TableauBande[],7,0),"")</f>
        <v>2024</v>
      </c>
      <c r="N1126" s="1" t="str">
        <f>IFERROR(VLOOKUP(Tableau5[[#This Row],[Numéro]],Tableau3Bandes[],3,0),"")</f>
        <v>N3</v>
      </c>
      <c r="O1126" s="1">
        <f>IFERROR(VLOOKUP(Tableau5[[#This Row],[Numéro]],Tableau3Bandes[],4,0),"")</f>
        <v>1</v>
      </c>
      <c r="P1126" s="1">
        <f>IFERROR(VLOOKUP(Tableau5[[#This Row],[Numéro]],Tableau3Bandes[],5,0),"")</f>
        <v>0.45100000000000001</v>
      </c>
      <c r="Q1126" s="1">
        <f>IFERROR(VLOOKUP(Tableau5[[#This Row],[Numéro]],Tableau3Bandes[],6,0),"")</f>
        <v>0.38800000000000001</v>
      </c>
      <c r="R1126" s="1">
        <f>IFERROR(VLOOKUP(Tableau5[[#This Row],[Numéro]],Tableau3Bandes[],7,0),"")</f>
        <v>2019</v>
      </c>
      <c r="S1126" s="28" t="str">
        <f>IFERROR(VLOOKUP(Tableau5[[#This Row],[Numéro]],TableauClass2025[],3,0),"")</f>
        <v/>
      </c>
      <c r="T1126" s="27" t="str">
        <f>IFERROR(VLOOKUP(Tableau5[[#This Row],[Numéro]],TableauCadre[],3,0),"")</f>
        <v>R1</v>
      </c>
      <c r="U1126" s="1">
        <f>IFERROR(VLOOKUP(Tableau5[[#This Row],[Numéro]],TableauCadre[],4,0),"")</f>
        <v>1</v>
      </c>
      <c r="V1126" s="1">
        <f>IFERROR(VLOOKUP(Tableau5[[#This Row],[Numéro]],TableauCadre[],5,0),"")</f>
        <v>2.4300000000000002</v>
      </c>
      <c r="W1126" s="1">
        <f>IFERROR(VLOOKUP(Tableau5[[#This Row],[Numéro]],TableauCadre[],6,0),"")</f>
        <v>1.94</v>
      </c>
      <c r="X1126" s="28">
        <f>IFERROR(VLOOKUP(Tableau5[[#This Row],[Numéro]],TableauCadre[],7,0),"")</f>
        <v>2025</v>
      </c>
    </row>
    <row r="1127" spans="1:24" x14ac:dyDescent="0.25">
      <c r="A1127" s="1" t="str">
        <f>IF(double!T1022=0,"",double!T1022)</f>
        <v>128669 V</v>
      </c>
      <c r="B1127" s="1" t="str">
        <f>IF(Tableau5[[#This Row],[Numéro]]="","",double!U1022)</f>
        <v>SALZINGER CLAUDE</v>
      </c>
      <c r="C1127" s="23" t="str">
        <f>double!V1022</f>
        <v>11067 – BILLARD CLUB FLORANGE</v>
      </c>
      <c r="D1127" s="27" t="str">
        <f>IFERROR(VLOOKUP(Tableau5[[#This Row],[Numéro]],TableauLibre[],3,0),"")</f>
        <v>R4</v>
      </c>
      <c r="E1127" s="1">
        <f>IFERROR(VLOOKUP(Tableau5[[#This Row],[Numéro]],TableauLibre[],4,0),"")</f>
        <v>1</v>
      </c>
      <c r="F1127" s="1">
        <f>IFERROR(VLOOKUP(Tableau5[[#This Row],[Numéro]],TableauLibre[],5,0),"")</f>
        <v>1.07</v>
      </c>
      <c r="G1127" s="1">
        <f>IFERROR(VLOOKUP(Tableau5[[#This Row],[Numéro]],TableauLibre[],6,0),"")</f>
        <v>0.85</v>
      </c>
      <c r="H1127" s="28">
        <f>IFERROR(VLOOKUP(Tableau5[[#This Row],[Numéro]],TableauLibre[],7,0),"")</f>
        <v>2014</v>
      </c>
      <c r="I1127" s="27" t="str">
        <f>IFERROR(VLOOKUP(Tableau5[[#This Row],[Numéro]],TableauBande[],3,0),"")</f>
        <v/>
      </c>
      <c r="J1127" s="1" t="str">
        <f>IFERROR(VLOOKUP(Tableau5[[#This Row],[Numéro]],TableauBande[],4,0),"")</f>
        <v/>
      </c>
      <c r="K1127" s="1" t="str">
        <f>IFERROR(VLOOKUP(Tableau5[[#This Row],[Numéro]],TableauBande[],5,0),"")</f>
        <v/>
      </c>
      <c r="L1127" s="1" t="str">
        <f>IFERROR(VLOOKUP(Tableau5[[#This Row],[Numéro]],TableauBande[],6,0),"")</f>
        <v/>
      </c>
      <c r="M1127" s="28" t="str">
        <f>IFERROR(VLOOKUP(Tableau5[[#This Row],[Numéro]],TableauBande[],7,0),"")</f>
        <v/>
      </c>
      <c r="N1127" s="1" t="str">
        <f>IFERROR(VLOOKUP(Tableau5[[#This Row],[Numéro]],Tableau3Bandes[],3,0),"")</f>
        <v/>
      </c>
      <c r="O1127" s="1" t="str">
        <f>IFERROR(VLOOKUP(Tableau5[[#This Row],[Numéro]],Tableau3Bandes[],4,0),"")</f>
        <v/>
      </c>
      <c r="P1127" s="1" t="str">
        <f>IFERROR(VLOOKUP(Tableau5[[#This Row],[Numéro]],Tableau3Bandes[],5,0),"")</f>
        <v/>
      </c>
      <c r="Q1127" s="1" t="str">
        <f>IFERROR(VLOOKUP(Tableau5[[#This Row],[Numéro]],Tableau3Bandes[],6,0),"")</f>
        <v/>
      </c>
      <c r="R1127" s="1" t="str">
        <f>IFERROR(VLOOKUP(Tableau5[[#This Row],[Numéro]],Tableau3Bandes[],7,0),"")</f>
        <v/>
      </c>
      <c r="S1127" s="28" t="str">
        <f>IFERROR(VLOOKUP(Tableau5[[#This Row],[Numéro]],TableauClass2025[],3,0),"")</f>
        <v/>
      </c>
      <c r="T1127" s="27" t="str">
        <f>IFERROR(VLOOKUP(Tableau5[[#This Row],[Numéro]],TableauCadre[],3,0),"")</f>
        <v/>
      </c>
      <c r="U1127" s="1" t="str">
        <f>IFERROR(VLOOKUP(Tableau5[[#This Row],[Numéro]],TableauCadre[],4,0),"")</f>
        <v/>
      </c>
      <c r="V1127" s="1" t="str">
        <f>IFERROR(VLOOKUP(Tableau5[[#This Row],[Numéro]],TableauCadre[],5,0),"")</f>
        <v/>
      </c>
      <c r="W1127" s="1" t="str">
        <f>IFERROR(VLOOKUP(Tableau5[[#This Row],[Numéro]],TableauCadre[],6,0),"")</f>
        <v/>
      </c>
      <c r="X1127" s="28" t="str">
        <f>IFERROR(VLOOKUP(Tableau5[[#This Row],[Numéro]],TableauCadre[],7,0),"")</f>
        <v/>
      </c>
    </row>
    <row r="1128" spans="1:24" hidden="1" x14ac:dyDescent="0.25">
      <c r="A1128" s="1" t="str">
        <f>IF(double!T1125=0,"",double!T1125)</f>
        <v>132187 D</v>
      </c>
      <c r="B1128" s="1" t="str">
        <f>IF(Tableau5[[#This Row],[Numéro]]="","",double!U1125)</f>
        <v>TROUSSET JACKY</v>
      </c>
      <c r="C1128" s="23" t="str">
        <f>double!V1125</f>
        <v>05043 – ACAD. TAPIS VERT DE REIMS</v>
      </c>
      <c r="D1128" s="27" t="str">
        <f>IFERROR(VLOOKUP(Tableau5[[#This Row],[Numéro]],TableauLibre[],3,0),"")</f>
        <v>R4</v>
      </c>
      <c r="E1128" s="1">
        <f>IFERROR(VLOOKUP(Tableau5[[#This Row],[Numéro]],TableauLibre[],4,0),"")</f>
        <v>1</v>
      </c>
      <c r="F1128" s="1">
        <f>IFERROR(VLOOKUP(Tableau5[[#This Row],[Numéro]],TableauLibre[],5,0),"")</f>
        <v>0.8</v>
      </c>
      <c r="G1128" s="1">
        <f>IFERROR(VLOOKUP(Tableau5[[#This Row],[Numéro]],TableauLibre[],6,0),"")</f>
        <v>0.64</v>
      </c>
      <c r="H1128" s="28">
        <f>IFERROR(VLOOKUP(Tableau5[[#This Row],[Numéro]],TableauLibre[],7,0),"")</f>
        <v>2025</v>
      </c>
      <c r="I1128" s="27" t="str">
        <f>IFERROR(VLOOKUP(Tableau5[[#This Row],[Numéro]],TableauBande[],3,0),"")</f>
        <v>R2</v>
      </c>
      <c r="J1128" s="1">
        <f>IFERROR(VLOOKUP(Tableau5[[#This Row],[Numéro]],TableauBande[],4,0),"")</f>
        <v>1</v>
      </c>
      <c r="K1128" s="1">
        <f>IFERROR(VLOOKUP(Tableau5[[#This Row],[Numéro]],TableauBande[],5,0),"")</f>
        <v>0.37</v>
      </c>
      <c r="L1128" s="1">
        <f>IFERROR(VLOOKUP(Tableau5[[#This Row],[Numéro]],TableauBande[],6,0),"")</f>
        <v>0.33</v>
      </c>
      <c r="M1128" s="28">
        <f>IFERROR(VLOOKUP(Tableau5[[#This Row],[Numéro]],TableauBande[],7,0),"")</f>
        <v>2025</v>
      </c>
      <c r="N1128" s="1" t="str">
        <f>IFERROR(VLOOKUP(Tableau5[[#This Row],[Numéro]],Tableau3Bandes[],3,0),"")</f>
        <v/>
      </c>
      <c r="O1128" s="1" t="str">
        <f>IFERROR(VLOOKUP(Tableau5[[#This Row],[Numéro]],Tableau3Bandes[],4,0),"")</f>
        <v/>
      </c>
      <c r="P1128" s="1" t="str">
        <f>IFERROR(VLOOKUP(Tableau5[[#This Row],[Numéro]],Tableau3Bandes[],5,0),"")</f>
        <v/>
      </c>
      <c r="Q1128" s="1" t="str">
        <f>IFERROR(VLOOKUP(Tableau5[[#This Row],[Numéro]],Tableau3Bandes[],6,0),"")</f>
        <v/>
      </c>
      <c r="R1128" s="1" t="str">
        <f>IFERROR(VLOOKUP(Tableau5[[#This Row],[Numéro]],Tableau3Bandes[],7,0),"")</f>
        <v/>
      </c>
      <c r="S1128" s="28" t="str">
        <f>IFERROR(VLOOKUP(Tableau5[[#This Row],[Numéro]],TableauClass2025[],3,0),"")</f>
        <v/>
      </c>
      <c r="T1128" s="27" t="str">
        <f>IFERROR(VLOOKUP(Tableau5[[#This Row],[Numéro]],TableauCadre[],3,0),"")</f>
        <v/>
      </c>
      <c r="U1128" s="1" t="str">
        <f>IFERROR(VLOOKUP(Tableau5[[#This Row],[Numéro]],TableauCadre[],4,0),"")</f>
        <v/>
      </c>
      <c r="V1128" s="1" t="str">
        <f>IFERROR(VLOOKUP(Tableau5[[#This Row],[Numéro]],TableauCadre[],5,0),"")</f>
        <v/>
      </c>
      <c r="W1128" s="1" t="str">
        <f>IFERROR(VLOOKUP(Tableau5[[#This Row],[Numéro]],TableauCadre[],6,0),"")</f>
        <v/>
      </c>
      <c r="X1128" s="28" t="str">
        <f>IFERROR(VLOOKUP(Tableau5[[#This Row],[Numéro]],TableauCadre[],7,0),"")</f>
        <v/>
      </c>
    </row>
    <row r="1129" spans="1:24" hidden="1" x14ac:dyDescent="0.25">
      <c r="A1129" s="1" t="str">
        <f>IF(double!T1126=0,"",double!T1126)</f>
        <v>134155 V</v>
      </c>
      <c r="B1129" s="1" t="str">
        <f>IF(Tableau5[[#This Row],[Numéro]]="","",double!U1126)</f>
        <v>TROUSSET SEBASTIEN</v>
      </c>
      <c r="C1129" s="23" t="str">
        <f>double!V1126</f>
        <v>05043 – ACAD. TAPIS VERT DE REIMS</v>
      </c>
      <c r="D1129" s="27" t="str">
        <f>IFERROR(VLOOKUP(Tableau5[[#This Row],[Numéro]],TableauLibre[],3,0),"")</f>
        <v xml:space="preserve">R2 </v>
      </c>
      <c r="E1129" s="1">
        <f>IFERROR(VLOOKUP(Tableau5[[#This Row],[Numéro]],TableauLibre[],4,0),"")</f>
        <v>1</v>
      </c>
      <c r="F1129" s="1">
        <f>IFERROR(VLOOKUP(Tableau5[[#This Row],[Numéro]],TableauLibre[],5,0),"")</f>
        <v>2.33</v>
      </c>
      <c r="G1129" s="1">
        <f>IFERROR(VLOOKUP(Tableau5[[#This Row],[Numéro]],TableauLibre[],6,0),"")</f>
        <v>1.86</v>
      </c>
      <c r="H1129" s="28">
        <f>IFERROR(VLOOKUP(Tableau5[[#This Row],[Numéro]],TableauLibre[],7,0),"")</f>
        <v>2025</v>
      </c>
      <c r="I1129" s="27" t="str">
        <f>IFERROR(VLOOKUP(Tableau5[[#This Row],[Numéro]],TableauBande[],3,0),"")</f>
        <v>R1</v>
      </c>
      <c r="J1129" s="1">
        <f>IFERROR(VLOOKUP(Tableau5[[#This Row],[Numéro]],TableauBande[],4,0),"")</f>
        <v>1</v>
      </c>
      <c r="K1129" s="1">
        <f>IFERROR(VLOOKUP(Tableau5[[#This Row],[Numéro]],TableauBande[],5,0),"")</f>
        <v>1.43</v>
      </c>
      <c r="L1129" s="1">
        <f>IFERROR(VLOOKUP(Tableau5[[#This Row],[Numéro]],TableauBande[],6,0),"")</f>
        <v>1.27</v>
      </c>
      <c r="M1129" s="28">
        <f>IFERROR(VLOOKUP(Tableau5[[#This Row],[Numéro]],TableauBande[],7,0),"")</f>
        <v>2025</v>
      </c>
      <c r="N1129" s="1" t="str">
        <f>IFERROR(VLOOKUP(Tableau5[[#This Row],[Numéro]],Tableau3Bandes[],3,0),"")</f>
        <v>N2</v>
      </c>
      <c r="O1129" s="1">
        <f>IFERROR(VLOOKUP(Tableau5[[#This Row],[Numéro]],Tableau3Bandes[],4,0),"")</f>
        <v>1</v>
      </c>
      <c r="P1129" s="1" t="str">
        <f>IFERROR(VLOOKUP(Tableau5[[#This Row],[Numéro]],Tableau3Bandes[],5,0),"")</f>
        <v>—</v>
      </c>
      <c r="Q1129" s="1">
        <f>IFERROR(VLOOKUP(Tableau5[[#This Row],[Numéro]],Tableau3Bandes[],6,0),"")</f>
        <v>0.57899999999999996</v>
      </c>
      <c r="R1129" s="1">
        <f>IFERROR(VLOOKUP(Tableau5[[#This Row],[Numéro]],Tableau3Bandes[],7,0),"")</f>
        <v>2025</v>
      </c>
      <c r="S1129" s="28">
        <f>IFERROR(VLOOKUP(Tableau5[[#This Row],[Numéro]],TableauClass2025[],3,0),"")</f>
        <v>524</v>
      </c>
      <c r="T1129" s="27" t="str">
        <f>IFERROR(VLOOKUP(Tableau5[[#This Row],[Numéro]],TableauCadre[],3,0),"")</f>
        <v/>
      </c>
      <c r="U1129" s="1" t="str">
        <f>IFERROR(VLOOKUP(Tableau5[[#This Row],[Numéro]],TableauCadre[],4,0),"")</f>
        <v/>
      </c>
      <c r="V1129" s="1" t="str">
        <f>IFERROR(VLOOKUP(Tableau5[[#This Row],[Numéro]],TableauCadre[],5,0),"")</f>
        <v/>
      </c>
      <c r="W1129" s="1" t="str">
        <f>IFERROR(VLOOKUP(Tableau5[[#This Row],[Numéro]],TableauCadre[],6,0),"")</f>
        <v/>
      </c>
      <c r="X1129" s="28" t="str">
        <f>IFERROR(VLOOKUP(Tableau5[[#This Row],[Numéro]],TableauCadre[],7,0),"")</f>
        <v/>
      </c>
    </row>
    <row r="1130" spans="1:24" hidden="1" x14ac:dyDescent="0.25">
      <c r="A1130" s="1" t="str">
        <f>IF(double!T1127=0,"",double!T1127)</f>
        <v>142911 P</v>
      </c>
      <c r="B1130" s="1" t="str">
        <f>IF(Tableau5[[#This Row],[Numéro]]="","",double!U1127)</f>
        <v>TRUBA SYLVAIN</v>
      </c>
      <c r="C1130" s="23" t="str">
        <f>double!V1127</f>
        <v>11020 – BILLARD CLUB PIENNOIS</v>
      </c>
      <c r="D1130" s="27" t="str">
        <f>IFERROR(VLOOKUP(Tableau5[[#This Row],[Numéro]],TableauLibre[],3,0),"")</f>
        <v>R4</v>
      </c>
      <c r="E1130" s="1">
        <f>IFERROR(VLOOKUP(Tableau5[[#This Row],[Numéro]],TableauLibre[],4,0),"")</f>
        <v>1</v>
      </c>
      <c r="F1130" s="1">
        <f>IFERROR(VLOOKUP(Tableau5[[#This Row],[Numéro]],TableauLibre[],5,0),"")</f>
        <v>0.49</v>
      </c>
      <c r="G1130" s="1">
        <f>IFERROR(VLOOKUP(Tableau5[[#This Row],[Numéro]],TableauLibre[],6,0),"")</f>
        <v>0.39</v>
      </c>
      <c r="H1130" s="28">
        <f>IFERROR(VLOOKUP(Tableau5[[#This Row],[Numéro]],TableauLibre[],7,0),"")</f>
        <v>2013</v>
      </c>
      <c r="I1130" s="27" t="str">
        <f>IFERROR(VLOOKUP(Tableau5[[#This Row],[Numéro]],TableauBande[],3,0),"")</f>
        <v/>
      </c>
      <c r="J1130" s="1" t="str">
        <f>IFERROR(VLOOKUP(Tableau5[[#This Row],[Numéro]],TableauBande[],4,0),"")</f>
        <v/>
      </c>
      <c r="K1130" s="1" t="str">
        <f>IFERROR(VLOOKUP(Tableau5[[#This Row],[Numéro]],TableauBande[],5,0),"")</f>
        <v/>
      </c>
      <c r="L1130" s="1" t="str">
        <f>IFERROR(VLOOKUP(Tableau5[[#This Row],[Numéro]],TableauBande[],6,0),"")</f>
        <v/>
      </c>
      <c r="M1130" s="28" t="str">
        <f>IFERROR(VLOOKUP(Tableau5[[#This Row],[Numéro]],TableauBande[],7,0),"")</f>
        <v/>
      </c>
      <c r="N1130" s="1" t="str">
        <f>IFERROR(VLOOKUP(Tableau5[[#This Row],[Numéro]],Tableau3Bandes[],3,0),"")</f>
        <v/>
      </c>
      <c r="O1130" s="1" t="str">
        <f>IFERROR(VLOOKUP(Tableau5[[#This Row],[Numéro]],Tableau3Bandes[],4,0),"")</f>
        <v/>
      </c>
      <c r="P1130" s="1" t="str">
        <f>IFERROR(VLOOKUP(Tableau5[[#This Row],[Numéro]],Tableau3Bandes[],5,0),"")</f>
        <v/>
      </c>
      <c r="Q1130" s="1" t="str">
        <f>IFERROR(VLOOKUP(Tableau5[[#This Row],[Numéro]],Tableau3Bandes[],6,0),"")</f>
        <v/>
      </c>
      <c r="R1130" s="1" t="str">
        <f>IFERROR(VLOOKUP(Tableau5[[#This Row],[Numéro]],Tableau3Bandes[],7,0),"")</f>
        <v/>
      </c>
      <c r="S1130" s="28" t="str">
        <f>IFERROR(VLOOKUP(Tableau5[[#This Row],[Numéro]],TableauClass2025[],3,0),"")</f>
        <v/>
      </c>
      <c r="T1130" s="27" t="str">
        <f>IFERROR(VLOOKUP(Tableau5[[#This Row],[Numéro]],TableauCadre[],3,0),"")</f>
        <v/>
      </c>
      <c r="U1130" s="1" t="str">
        <f>IFERROR(VLOOKUP(Tableau5[[#This Row],[Numéro]],TableauCadre[],4,0),"")</f>
        <v/>
      </c>
      <c r="V1130" s="1" t="str">
        <f>IFERROR(VLOOKUP(Tableau5[[#This Row],[Numéro]],TableauCadre[],5,0),"")</f>
        <v/>
      </c>
      <c r="W1130" s="1" t="str">
        <f>IFERROR(VLOOKUP(Tableau5[[#This Row],[Numéro]],TableauCadre[],6,0),"")</f>
        <v/>
      </c>
      <c r="X1130" s="28" t="str">
        <f>IFERROR(VLOOKUP(Tableau5[[#This Row],[Numéro]],TableauCadre[],7,0),"")</f>
        <v/>
      </c>
    </row>
    <row r="1131" spans="1:24" hidden="1" x14ac:dyDescent="0.25">
      <c r="A1131" s="1" t="str">
        <f>IF(double!T1128=0,"",double!T1128)</f>
        <v>149512 N</v>
      </c>
      <c r="B1131" s="1" t="str">
        <f>IF(Tableau5[[#This Row],[Numéro]]="","",double!U1128)</f>
        <v>TUBIANA MARC</v>
      </c>
      <c r="C1131" s="23" t="str">
        <f>double!V1128</f>
        <v>01004 – B.C. BISCHHEIM</v>
      </c>
      <c r="D1131" s="27" t="str">
        <f>IFERROR(VLOOKUP(Tableau5[[#This Row],[Numéro]],TableauLibre[],3,0),"")</f>
        <v xml:space="preserve">R2 </v>
      </c>
      <c r="E1131" s="1">
        <f>IFERROR(VLOOKUP(Tableau5[[#This Row],[Numéro]],TableauLibre[],4,0),"")</f>
        <v>1</v>
      </c>
      <c r="F1131" s="1">
        <f>IFERROR(VLOOKUP(Tableau5[[#This Row],[Numéro]],TableauLibre[],5,0),"")</f>
        <v>2.44</v>
      </c>
      <c r="G1131" s="1">
        <f>IFERROR(VLOOKUP(Tableau5[[#This Row],[Numéro]],TableauLibre[],6,0),"")</f>
        <v>1.95</v>
      </c>
      <c r="H1131" s="28">
        <f>IFERROR(VLOOKUP(Tableau5[[#This Row],[Numéro]],TableauLibre[],7,0),"")</f>
        <v>2025</v>
      </c>
      <c r="I1131" s="27" t="str">
        <f>IFERROR(VLOOKUP(Tableau5[[#This Row],[Numéro]],TableauBande[],3,0),"")</f>
        <v>R1</v>
      </c>
      <c r="J1131" s="1">
        <f>IFERROR(VLOOKUP(Tableau5[[#This Row],[Numéro]],TableauBande[],4,0),"")</f>
        <v>1</v>
      </c>
      <c r="K1131" s="1">
        <f>IFERROR(VLOOKUP(Tableau5[[#This Row],[Numéro]],TableauBande[],5,0),"")</f>
        <v>1.1399999999999999</v>
      </c>
      <c r="L1131" s="1">
        <f>IFERROR(VLOOKUP(Tableau5[[#This Row],[Numéro]],TableauBande[],6,0),"")</f>
        <v>1.02</v>
      </c>
      <c r="M1131" s="28">
        <f>IFERROR(VLOOKUP(Tableau5[[#This Row],[Numéro]],TableauBande[],7,0),"")</f>
        <v>2025</v>
      </c>
      <c r="N1131" s="1" t="str">
        <f>IFERROR(VLOOKUP(Tableau5[[#This Row],[Numéro]],Tableau3Bandes[],3,0),"")</f>
        <v/>
      </c>
      <c r="O1131" s="1" t="str">
        <f>IFERROR(VLOOKUP(Tableau5[[#This Row],[Numéro]],Tableau3Bandes[],4,0),"")</f>
        <v/>
      </c>
      <c r="P1131" s="1" t="str">
        <f>IFERROR(VLOOKUP(Tableau5[[#This Row],[Numéro]],Tableau3Bandes[],5,0),"")</f>
        <v/>
      </c>
      <c r="Q1131" s="1" t="str">
        <f>IFERROR(VLOOKUP(Tableau5[[#This Row],[Numéro]],Tableau3Bandes[],6,0),"")</f>
        <v/>
      </c>
      <c r="R1131" s="1" t="str">
        <f>IFERROR(VLOOKUP(Tableau5[[#This Row],[Numéro]],Tableau3Bandes[],7,0),"")</f>
        <v/>
      </c>
      <c r="S1131" s="28" t="str">
        <f>IFERROR(VLOOKUP(Tableau5[[#This Row],[Numéro]],TableauClass2025[],3,0),"")</f>
        <v/>
      </c>
      <c r="T1131" s="27" t="str">
        <f>IFERROR(VLOOKUP(Tableau5[[#This Row],[Numéro]],TableauCadre[],3,0),"")</f>
        <v>R1</v>
      </c>
      <c r="U1131" s="1">
        <f>IFERROR(VLOOKUP(Tableau5[[#This Row],[Numéro]],TableauCadre[],4,0),"")</f>
        <v>1</v>
      </c>
      <c r="V1131" s="1">
        <f>IFERROR(VLOOKUP(Tableau5[[#This Row],[Numéro]],TableauCadre[],5,0),"")</f>
        <v>2</v>
      </c>
      <c r="W1131" s="1">
        <f>IFERROR(VLOOKUP(Tableau5[[#This Row],[Numéro]],TableauCadre[],6,0),"")</f>
        <v>1.6</v>
      </c>
      <c r="X1131" s="28">
        <f>IFERROR(VLOOKUP(Tableau5[[#This Row],[Numéro]],TableauCadre[],7,0),"")</f>
        <v>2021</v>
      </c>
    </row>
    <row r="1132" spans="1:24" hidden="1" x14ac:dyDescent="0.25">
      <c r="A1132" s="1" t="str">
        <f>IF(double!T1129=0,"",double!T1129)</f>
        <v>017287 X</v>
      </c>
      <c r="B1132" s="1" t="str">
        <f>IF(Tableau5[[#This Row],[Numéro]]="","",double!U1129)</f>
        <v>TURPIN JONATHAN</v>
      </c>
      <c r="C1132" s="23" t="str">
        <f>double!V1129</f>
        <v>01049 – B.C. BARR</v>
      </c>
      <c r="D1132" s="27" t="str">
        <f>IFERROR(VLOOKUP(Tableau5[[#This Row],[Numéro]],TableauLibre[],3,0),"")</f>
        <v>N3</v>
      </c>
      <c r="E1132" s="1">
        <f>IFERROR(VLOOKUP(Tableau5[[#This Row],[Numéro]],TableauLibre[],4,0),"")</f>
        <v>1</v>
      </c>
      <c r="F1132" s="1">
        <f>IFERROR(VLOOKUP(Tableau5[[#This Row],[Numéro]],TableauLibre[],5,0),"")</f>
        <v>8.2799999999999994</v>
      </c>
      <c r="G1132" s="1">
        <f>IFERROR(VLOOKUP(Tableau5[[#This Row],[Numéro]],TableauLibre[],6,0),"")</f>
        <v>6.62</v>
      </c>
      <c r="H1132" s="28">
        <f>IFERROR(VLOOKUP(Tableau5[[#This Row],[Numéro]],TableauLibre[],7,0),"")</f>
        <v>2025</v>
      </c>
      <c r="I1132" s="27" t="str">
        <f>IFERROR(VLOOKUP(Tableau5[[#This Row],[Numéro]],TableauBande[],3,0),"")</f>
        <v xml:space="preserve">N2 </v>
      </c>
      <c r="J1132" s="1">
        <f>IFERROR(VLOOKUP(Tableau5[[#This Row],[Numéro]],TableauBande[],4,0),"")</f>
        <v>1</v>
      </c>
      <c r="K1132" s="1" t="str">
        <f>IFERROR(VLOOKUP(Tableau5[[#This Row],[Numéro]],TableauBande[],5,0),"")</f>
        <v>—</v>
      </c>
      <c r="L1132" s="1">
        <f>IFERROR(VLOOKUP(Tableau5[[#This Row],[Numéro]],TableauBande[],6,0),"")</f>
        <v>2.2599999999999998</v>
      </c>
      <c r="M1132" s="28">
        <f>IFERROR(VLOOKUP(Tableau5[[#This Row],[Numéro]],TableauBande[],7,0),"")</f>
        <v>2019</v>
      </c>
      <c r="N1132" s="1" t="str">
        <f>IFERROR(VLOOKUP(Tableau5[[#This Row],[Numéro]],Tableau3Bandes[],3,0),"")</f>
        <v xml:space="preserve">N2 </v>
      </c>
      <c r="O1132" s="1">
        <f>IFERROR(VLOOKUP(Tableau5[[#This Row],[Numéro]],Tableau3Bandes[],4,0),"")</f>
        <v>1</v>
      </c>
      <c r="P1132" s="1" t="str">
        <f>IFERROR(VLOOKUP(Tableau5[[#This Row],[Numéro]],Tableau3Bandes[],5,0),"")</f>
        <v>—</v>
      </c>
      <c r="Q1132" s="1">
        <f>IFERROR(VLOOKUP(Tableau5[[#This Row],[Numéro]],Tableau3Bandes[],6,0),"")</f>
        <v>0.56999999999999995</v>
      </c>
      <c r="R1132" s="1">
        <f>IFERROR(VLOOKUP(Tableau5[[#This Row],[Numéro]],Tableau3Bandes[],7,0),"")</f>
        <v>2025</v>
      </c>
      <c r="S1132" s="28">
        <f>IFERROR(VLOOKUP(Tableau5[[#This Row],[Numéro]],TableauClass2025[],3,0),"")</f>
        <v>532</v>
      </c>
      <c r="T1132" s="27" t="str">
        <f>IFERROR(VLOOKUP(Tableau5[[#This Row],[Numéro]],TableauCadre[],3,0),"")</f>
        <v>N3</v>
      </c>
      <c r="U1132" s="1">
        <f>IFERROR(VLOOKUP(Tableau5[[#This Row],[Numéro]],TableauCadre[],4,0),"")</f>
        <v>1</v>
      </c>
      <c r="V1132" s="1">
        <f>IFERROR(VLOOKUP(Tableau5[[#This Row],[Numéro]],TableauCadre[],5,0),"")</f>
        <v>7</v>
      </c>
      <c r="W1132" s="1">
        <f>IFERROR(VLOOKUP(Tableau5[[#This Row],[Numéro]],TableauCadre[],6,0),"")</f>
        <v>5.6</v>
      </c>
      <c r="X1132" s="28">
        <f>IFERROR(VLOOKUP(Tableau5[[#This Row],[Numéro]],TableauCadre[],7,0),"")</f>
        <v>2025</v>
      </c>
    </row>
    <row r="1133" spans="1:24" hidden="1" x14ac:dyDescent="0.25">
      <c r="A1133" s="1" t="str">
        <f>IF(double!T1130=0,"",double!T1130)</f>
        <v>160109 G</v>
      </c>
      <c r="B1133" s="1" t="str">
        <f>IF(Tableau5[[#This Row],[Numéro]]="","",double!U1130)</f>
        <v>UNG BUN TEK</v>
      </c>
      <c r="C1133" s="23" t="str">
        <f>double!V1130</f>
        <v>05035 – ROMILLY SPORT 10 SECTION BILLARD</v>
      </c>
      <c r="D1133" s="27" t="str">
        <f>IFERROR(VLOOKUP(Tableau5[[#This Row],[Numéro]],TableauLibre[],3,0),"")</f>
        <v>R1</v>
      </c>
      <c r="E1133" s="1">
        <f>IFERROR(VLOOKUP(Tableau5[[#This Row],[Numéro]],TableauLibre[],4,0),"")</f>
        <v>1</v>
      </c>
      <c r="F1133" s="1">
        <f>IFERROR(VLOOKUP(Tableau5[[#This Row],[Numéro]],TableauLibre[],5,0),"")</f>
        <v>4.2699999999999996</v>
      </c>
      <c r="G1133" s="1">
        <f>IFERROR(VLOOKUP(Tableau5[[#This Row],[Numéro]],TableauLibre[],6,0),"")</f>
        <v>3.42</v>
      </c>
      <c r="H1133" s="28">
        <f>IFERROR(VLOOKUP(Tableau5[[#This Row],[Numéro]],TableauLibre[],7,0),"")</f>
        <v>2025</v>
      </c>
      <c r="I1133" s="27" t="str">
        <f>IFERROR(VLOOKUP(Tableau5[[#This Row],[Numéro]],TableauBande[],3,0),"")</f>
        <v>R1</v>
      </c>
      <c r="J1133" s="1">
        <f>IFERROR(VLOOKUP(Tableau5[[#This Row],[Numéro]],TableauBande[],4,0),"")</f>
        <v>1</v>
      </c>
      <c r="K1133" s="1">
        <f>IFERROR(VLOOKUP(Tableau5[[#This Row],[Numéro]],TableauBande[],5,0),"")</f>
        <v>1.44</v>
      </c>
      <c r="L1133" s="1">
        <f>IFERROR(VLOOKUP(Tableau5[[#This Row],[Numéro]],TableauBande[],6,0),"")</f>
        <v>1.29</v>
      </c>
      <c r="M1133" s="28">
        <f>IFERROR(VLOOKUP(Tableau5[[#This Row],[Numéro]],TableauBande[],7,0),"")</f>
        <v>2025</v>
      </c>
      <c r="N1133" s="1" t="str">
        <f>IFERROR(VLOOKUP(Tableau5[[#This Row],[Numéro]],Tableau3Bandes[],3,0),"")</f>
        <v>N3</v>
      </c>
      <c r="O1133" s="1">
        <f>IFERROR(VLOOKUP(Tableau5[[#This Row],[Numéro]],Tableau3Bandes[],4,0),"")</f>
        <v>1</v>
      </c>
      <c r="P1133" s="1">
        <f>IFERROR(VLOOKUP(Tableau5[[#This Row],[Numéro]],Tableau3Bandes[],5,0),"")</f>
        <v>0.45300000000000001</v>
      </c>
      <c r="Q1133" s="1">
        <f>IFERROR(VLOOKUP(Tableau5[[#This Row],[Numéro]],Tableau3Bandes[],6,0),"")</f>
        <v>0.39</v>
      </c>
      <c r="R1133" s="1">
        <f>IFERROR(VLOOKUP(Tableau5[[#This Row],[Numéro]],Tableau3Bandes[],7,0),"")</f>
        <v>2025</v>
      </c>
      <c r="S1133" s="28">
        <f>IFERROR(VLOOKUP(Tableau5[[#This Row],[Numéro]],TableauClass2025[],3,0),"")</f>
        <v>402</v>
      </c>
      <c r="T1133" s="27" t="str">
        <f>IFERROR(VLOOKUP(Tableau5[[#This Row],[Numéro]],TableauCadre[],3,0),"")</f>
        <v xml:space="preserve">R1 </v>
      </c>
      <c r="U1133" s="1">
        <f>IFERROR(VLOOKUP(Tableau5[[#This Row],[Numéro]],TableauCadre[],4,0),"")</f>
        <v>1</v>
      </c>
      <c r="V1133" s="1">
        <f>IFERROR(VLOOKUP(Tableau5[[#This Row],[Numéro]],TableauCadre[],5,0),"")</f>
        <v>3.92</v>
      </c>
      <c r="W1133" s="1">
        <f>IFERROR(VLOOKUP(Tableau5[[#This Row],[Numéro]],TableauCadre[],6,0),"")</f>
        <v>3.14</v>
      </c>
      <c r="X1133" s="28">
        <f>IFERROR(VLOOKUP(Tableau5[[#This Row],[Numéro]],TableauCadre[],7,0),"")</f>
        <v>2025</v>
      </c>
    </row>
    <row r="1134" spans="1:24" x14ac:dyDescent="0.25">
      <c r="A1134" s="1" t="str">
        <f>IF(double!T1024=0,"",double!T1024)</f>
        <v>149194 S</v>
      </c>
      <c r="B1134" s="1" t="str">
        <f>IF(Tableau5[[#This Row],[Numéro]]="","",double!U1024)</f>
        <v>SANDRI LUCAS</v>
      </c>
      <c r="C1134" s="23" t="str">
        <f>double!V1024</f>
        <v>11005 – E.S. HAGONDANGE</v>
      </c>
      <c r="D1134" s="27" t="str">
        <f>IFERROR(VLOOKUP(Tableau5[[#This Row],[Numéro]],TableauLibre[],3,0),"")</f>
        <v>R4</v>
      </c>
      <c r="E1134" s="1">
        <f>IFERROR(VLOOKUP(Tableau5[[#This Row],[Numéro]],TableauLibre[],4,0),"")</f>
        <v>1</v>
      </c>
      <c r="F1134" s="1">
        <f>IFERROR(VLOOKUP(Tableau5[[#This Row],[Numéro]],TableauLibre[],5,0),"")</f>
        <v>0.62</v>
      </c>
      <c r="G1134" s="1">
        <f>IFERROR(VLOOKUP(Tableau5[[#This Row],[Numéro]],TableauLibre[],6,0),"")</f>
        <v>0.49</v>
      </c>
      <c r="H1134" s="28">
        <f>IFERROR(VLOOKUP(Tableau5[[#This Row],[Numéro]],TableauLibre[],7,0),"")</f>
        <v>2018</v>
      </c>
      <c r="I1134" s="27" t="str">
        <f>IFERROR(VLOOKUP(Tableau5[[#This Row],[Numéro]],TableauBande[],3,0),"")</f>
        <v/>
      </c>
      <c r="J1134" s="1" t="str">
        <f>IFERROR(VLOOKUP(Tableau5[[#This Row],[Numéro]],TableauBande[],4,0),"")</f>
        <v/>
      </c>
      <c r="K1134" s="1" t="str">
        <f>IFERROR(VLOOKUP(Tableau5[[#This Row],[Numéro]],TableauBande[],5,0),"")</f>
        <v/>
      </c>
      <c r="L1134" s="1" t="str">
        <f>IFERROR(VLOOKUP(Tableau5[[#This Row],[Numéro]],TableauBande[],6,0),"")</f>
        <v/>
      </c>
      <c r="M1134" s="28" t="str">
        <f>IFERROR(VLOOKUP(Tableau5[[#This Row],[Numéro]],TableauBande[],7,0),"")</f>
        <v/>
      </c>
      <c r="N1134" s="1" t="str">
        <f>IFERROR(VLOOKUP(Tableau5[[#This Row],[Numéro]],Tableau3Bandes[],3,0),"")</f>
        <v/>
      </c>
      <c r="O1134" s="1" t="str">
        <f>IFERROR(VLOOKUP(Tableau5[[#This Row],[Numéro]],Tableau3Bandes[],4,0),"")</f>
        <v/>
      </c>
      <c r="P1134" s="1" t="str">
        <f>IFERROR(VLOOKUP(Tableau5[[#This Row],[Numéro]],Tableau3Bandes[],5,0),"")</f>
        <v/>
      </c>
      <c r="Q1134" s="1" t="str">
        <f>IFERROR(VLOOKUP(Tableau5[[#This Row],[Numéro]],Tableau3Bandes[],6,0),"")</f>
        <v/>
      </c>
      <c r="R1134" s="1" t="str">
        <f>IFERROR(VLOOKUP(Tableau5[[#This Row],[Numéro]],Tableau3Bandes[],7,0),"")</f>
        <v/>
      </c>
      <c r="S1134" s="28" t="str">
        <f>IFERROR(VLOOKUP(Tableau5[[#This Row],[Numéro]],TableauClass2025[],3,0),"")</f>
        <v/>
      </c>
      <c r="T1134" s="27" t="str">
        <f>IFERROR(VLOOKUP(Tableau5[[#This Row],[Numéro]],TableauCadre[],3,0),"")</f>
        <v/>
      </c>
      <c r="U1134" s="1" t="str">
        <f>IFERROR(VLOOKUP(Tableau5[[#This Row],[Numéro]],TableauCadre[],4,0),"")</f>
        <v/>
      </c>
      <c r="V1134" s="1" t="str">
        <f>IFERROR(VLOOKUP(Tableau5[[#This Row],[Numéro]],TableauCadre[],5,0),"")</f>
        <v/>
      </c>
      <c r="W1134" s="1" t="str">
        <f>IFERROR(VLOOKUP(Tableau5[[#This Row],[Numéro]],TableauCadre[],6,0),"")</f>
        <v/>
      </c>
      <c r="X1134" s="28" t="str">
        <f>IFERROR(VLOOKUP(Tableau5[[#This Row],[Numéro]],TableauCadre[],7,0),"")</f>
        <v/>
      </c>
    </row>
    <row r="1135" spans="1:24" x14ac:dyDescent="0.25">
      <c r="A1135" s="1" t="str">
        <f>IF(double!T1026=0,"",double!T1026)</f>
        <v>148487 Z</v>
      </c>
      <c r="B1135" s="1" t="str">
        <f>IF(Tableau5[[#This Row],[Numéro]]="","",double!U1026)</f>
        <v>SANTARELLI GASTON</v>
      </c>
      <c r="C1135" s="23" t="str">
        <f>double!V1026</f>
        <v>11017 – BILLARD CLUB MOYEUVRE</v>
      </c>
      <c r="D1135" s="27" t="str">
        <f>IFERROR(VLOOKUP(Tableau5[[#This Row],[Numéro]],TableauLibre[],3,0),"")</f>
        <v>R4</v>
      </c>
      <c r="E1135" s="1">
        <f>IFERROR(VLOOKUP(Tableau5[[#This Row],[Numéro]],TableauLibre[],4,0),"")</f>
        <v>1</v>
      </c>
      <c r="F1135" s="1">
        <f>IFERROR(VLOOKUP(Tableau5[[#This Row],[Numéro]],TableauLibre[],5,0),"")</f>
        <v>0.83</v>
      </c>
      <c r="G1135" s="1">
        <f>IFERROR(VLOOKUP(Tableau5[[#This Row],[Numéro]],TableauLibre[],6,0),"")</f>
        <v>0.66</v>
      </c>
      <c r="H1135" s="28">
        <f>IFERROR(VLOOKUP(Tableau5[[#This Row],[Numéro]],TableauLibre[],7,0),"")</f>
        <v>2020</v>
      </c>
      <c r="I1135" s="27" t="str">
        <f>IFERROR(VLOOKUP(Tableau5[[#This Row],[Numéro]],TableauBande[],3,0),"")</f>
        <v/>
      </c>
      <c r="J1135" s="1" t="str">
        <f>IFERROR(VLOOKUP(Tableau5[[#This Row],[Numéro]],TableauBande[],4,0),"")</f>
        <v/>
      </c>
      <c r="K1135" s="1" t="str">
        <f>IFERROR(VLOOKUP(Tableau5[[#This Row],[Numéro]],TableauBande[],5,0),"")</f>
        <v/>
      </c>
      <c r="L1135" s="1" t="str">
        <f>IFERROR(VLOOKUP(Tableau5[[#This Row],[Numéro]],TableauBande[],6,0),"")</f>
        <v/>
      </c>
      <c r="M1135" s="28" t="str">
        <f>IFERROR(VLOOKUP(Tableau5[[#This Row],[Numéro]],TableauBande[],7,0),"")</f>
        <v/>
      </c>
      <c r="N1135" s="1" t="str">
        <f>IFERROR(VLOOKUP(Tableau5[[#This Row],[Numéro]],Tableau3Bandes[],3,0),"")</f>
        <v/>
      </c>
      <c r="O1135" s="1" t="str">
        <f>IFERROR(VLOOKUP(Tableau5[[#This Row],[Numéro]],Tableau3Bandes[],4,0),"")</f>
        <v/>
      </c>
      <c r="P1135" s="1" t="str">
        <f>IFERROR(VLOOKUP(Tableau5[[#This Row],[Numéro]],Tableau3Bandes[],5,0),"")</f>
        <v/>
      </c>
      <c r="Q1135" s="1" t="str">
        <f>IFERROR(VLOOKUP(Tableau5[[#This Row],[Numéro]],Tableau3Bandes[],6,0),"")</f>
        <v/>
      </c>
      <c r="R1135" s="1" t="str">
        <f>IFERROR(VLOOKUP(Tableau5[[#This Row],[Numéro]],Tableau3Bandes[],7,0),"")</f>
        <v/>
      </c>
      <c r="S1135" s="28" t="str">
        <f>IFERROR(VLOOKUP(Tableau5[[#This Row],[Numéro]],TableauClass2025[],3,0),"")</f>
        <v/>
      </c>
      <c r="T1135" s="27" t="str">
        <f>IFERROR(VLOOKUP(Tableau5[[#This Row],[Numéro]],TableauCadre[],3,0),"")</f>
        <v/>
      </c>
      <c r="U1135" s="1" t="str">
        <f>IFERROR(VLOOKUP(Tableau5[[#This Row],[Numéro]],TableauCadre[],4,0),"")</f>
        <v/>
      </c>
      <c r="V1135" s="1" t="str">
        <f>IFERROR(VLOOKUP(Tableau5[[#This Row],[Numéro]],TableauCadre[],5,0),"")</f>
        <v/>
      </c>
      <c r="W1135" s="1" t="str">
        <f>IFERROR(VLOOKUP(Tableau5[[#This Row],[Numéro]],TableauCadre[],6,0),"")</f>
        <v/>
      </c>
      <c r="X1135" s="28" t="str">
        <f>IFERROR(VLOOKUP(Tableau5[[#This Row],[Numéro]],TableauCadre[],7,0),"")</f>
        <v/>
      </c>
    </row>
    <row r="1136" spans="1:24" hidden="1" x14ac:dyDescent="0.25">
      <c r="A1136" s="1" t="str">
        <f>IF(double!T1133=0,"",double!T1133)</f>
        <v>014970 U</v>
      </c>
      <c r="B1136" s="1" t="str">
        <f>IF(Tableau5[[#This Row],[Numéro]]="","",double!U1133)</f>
        <v>URGESE ANTONIO</v>
      </c>
      <c r="C1136" s="23" t="str">
        <f>double!V1133</f>
        <v>11048 – ACADEMIE DE BILLARD DE ST DIZIER</v>
      </c>
      <c r="D1136" s="27" t="str">
        <f>IFERROR(VLOOKUP(Tableau5[[#This Row],[Numéro]],TableauLibre[],3,0),"")</f>
        <v>R1</v>
      </c>
      <c r="E1136" s="1">
        <f>IFERROR(VLOOKUP(Tableau5[[#This Row],[Numéro]],TableauLibre[],4,0),"")</f>
        <v>1</v>
      </c>
      <c r="F1136" s="1">
        <f>IFERROR(VLOOKUP(Tableau5[[#This Row],[Numéro]],TableauLibre[],5,0),"")</f>
        <v>4</v>
      </c>
      <c r="G1136" s="1">
        <f>IFERROR(VLOOKUP(Tableau5[[#This Row],[Numéro]],TableauLibre[],6,0),"")</f>
        <v>3.2</v>
      </c>
      <c r="H1136" s="28">
        <f>IFERROR(VLOOKUP(Tableau5[[#This Row],[Numéro]],TableauLibre[],7,0),"")</f>
        <v>2019</v>
      </c>
      <c r="I1136" s="27" t="str">
        <f>IFERROR(VLOOKUP(Tableau5[[#This Row],[Numéro]],TableauBande[],3,0),"")</f>
        <v>R1</v>
      </c>
      <c r="J1136" s="1">
        <f>IFERROR(VLOOKUP(Tableau5[[#This Row],[Numéro]],TableauBande[],4,0),"")</f>
        <v>1</v>
      </c>
      <c r="K1136" s="1">
        <f>IFERROR(VLOOKUP(Tableau5[[#This Row],[Numéro]],TableauBande[],5,0),"")</f>
        <v>1.31</v>
      </c>
      <c r="L1136" s="1">
        <f>IFERROR(VLOOKUP(Tableau5[[#This Row],[Numéro]],TableauBande[],6,0),"")</f>
        <v>1.1599999999999999</v>
      </c>
      <c r="M1136" s="28">
        <f>IFERROR(VLOOKUP(Tableau5[[#This Row],[Numéro]],TableauBande[],7,0),"")</f>
        <v>2018</v>
      </c>
      <c r="N1136" s="1" t="str">
        <f>IFERROR(VLOOKUP(Tableau5[[#This Row],[Numéro]],Tableau3Bandes[],3,0),"")</f>
        <v xml:space="preserve">R1 </v>
      </c>
      <c r="O1136" s="1">
        <f>IFERROR(VLOOKUP(Tableau5[[#This Row],[Numéro]],Tableau3Bandes[],4,0),"")</f>
        <v>1</v>
      </c>
      <c r="P1136" s="1">
        <f>IFERROR(VLOOKUP(Tableau5[[#This Row],[Numéro]],Tableau3Bandes[],5,0),"")</f>
        <v>0.371</v>
      </c>
      <c r="Q1136" s="1">
        <f>IFERROR(VLOOKUP(Tableau5[[#This Row],[Numéro]],Tableau3Bandes[],6,0),"")</f>
        <v>0.31900000000000001</v>
      </c>
      <c r="R1136" s="1">
        <f>IFERROR(VLOOKUP(Tableau5[[#This Row],[Numéro]],Tableau3Bandes[],7,0),"")</f>
        <v>2023</v>
      </c>
      <c r="S1136" s="28" t="str">
        <f>IFERROR(VLOOKUP(Tableau5[[#This Row],[Numéro]],TableauClass2025[],3,0),"")</f>
        <v/>
      </c>
      <c r="T1136" s="27" t="str">
        <f>IFERROR(VLOOKUP(Tableau5[[#This Row],[Numéro]],TableauCadre[],3,0),"")</f>
        <v xml:space="preserve">R1 </v>
      </c>
      <c r="U1136" s="1">
        <f>IFERROR(VLOOKUP(Tableau5[[#This Row],[Numéro]],TableauCadre[],4,0),"")</f>
        <v>1</v>
      </c>
      <c r="V1136" s="1">
        <f>IFERROR(VLOOKUP(Tableau5[[#This Row],[Numéro]],TableauCadre[],5,0),"")</f>
        <v>3.12</v>
      </c>
      <c r="W1136" s="1">
        <f>IFERROR(VLOOKUP(Tableau5[[#This Row],[Numéro]],TableauCadre[],6,0),"")</f>
        <v>2.5</v>
      </c>
      <c r="X1136" s="28">
        <f>IFERROR(VLOOKUP(Tableau5[[#This Row],[Numéro]],TableauCadre[],7,0),"")</f>
        <v>2017</v>
      </c>
    </row>
    <row r="1137" spans="1:24" hidden="1" x14ac:dyDescent="0.25">
      <c r="A1137" s="1" t="str">
        <f>IF(double!T1134=0,"",double!T1134)</f>
        <v>138212 W</v>
      </c>
      <c r="B1137" s="1" t="str">
        <f>IF(Tableau5[[#This Row],[Numéro]]="","",double!U1134)</f>
        <v>UYTTER BRUNO</v>
      </c>
      <c r="C1137" s="23" t="str">
        <f>double!V1134</f>
        <v>01004 – B.C. BISCHHEIM</v>
      </c>
      <c r="D1137" s="27" t="str">
        <f>IFERROR(VLOOKUP(Tableau5[[#This Row],[Numéro]],TableauLibre[],3,0),"")</f>
        <v>R2</v>
      </c>
      <c r="E1137" s="1">
        <f>IFERROR(VLOOKUP(Tableau5[[#This Row],[Numéro]],TableauLibre[],4,0),"")</f>
        <v>1</v>
      </c>
      <c r="F1137" s="1">
        <f>IFERROR(VLOOKUP(Tableau5[[#This Row],[Numéro]],TableauLibre[],5,0),"")</f>
        <v>3.67</v>
      </c>
      <c r="G1137" s="1">
        <f>IFERROR(VLOOKUP(Tableau5[[#This Row],[Numéro]],TableauLibre[],6,0),"")</f>
        <v>2.93</v>
      </c>
      <c r="H1137" s="28">
        <f>IFERROR(VLOOKUP(Tableau5[[#This Row],[Numéro]],TableauLibre[],7,0),"")</f>
        <v>2025</v>
      </c>
      <c r="I1137" s="27" t="str">
        <f>IFERROR(VLOOKUP(Tableau5[[#This Row],[Numéro]],TableauBande[],3,0),"")</f>
        <v>R1</v>
      </c>
      <c r="J1137" s="1">
        <f>IFERROR(VLOOKUP(Tableau5[[#This Row],[Numéro]],TableauBande[],4,0),"")</f>
        <v>1</v>
      </c>
      <c r="K1137" s="1">
        <f>IFERROR(VLOOKUP(Tableau5[[#This Row],[Numéro]],TableauBande[],5,0),"")</f>
        <v>1.1499999999999999</v>
      </c>
      <c r="L1137" s="1">
        <f>IFERROR(VLOOKUP(Tableau5[[#This Row],[Numéro]],TableauBande[],6,0),"")</f>
        <v>1.03</v>
      </c>
      <c r="M1137" s="28">
        <f>IFERROR(VLOOKUP(Tableau5[[#This Row],[Numéro]],TableauBande[],7,0),"")</f>
        <v>2017</v>
      </c>
      <c r="N1137" s="1" t="str">
        <f>IFERROR(VLOOKUP(Tableau5[[#This Row],[Numéro]],Tableau3Bandes[],3,0),"")</f>
        <v>N3</v>
      </c>
      <c r="O1137" s="1">
        <f>IFERROR(VLOOKUP(Tableau5[[#This Row],[Numéro]],Tableau3Bandes[],4,0),"")</f>
        <v>1</v>
      </c>
      <c r="P1137" s="1">
        <f>IFERROR(VLOOKUP(Tableau5[[#This Row],[Numéro]],Tableau3Bandes[],5,0),"")</f>
        <v>0.47</v>
      </c>
      <c r="Q1137" s="1">
        <f>IFERROR(VLOOKUP(Tableau5[[#This Row],[Numéro]],Tableau3Bandes[],6,0),"")</f>
        <v>0.40400000000000003</v>
      </c>
      <c r="R1137" s="1">
        <f>IFERROR(VLOOKUP(Tableau5[[#This Row],[Numéro]],Tableau3Bandes[],7,0),"")</f>
        <v>2025</v>
      </c>
      <c r="S1137" s="28">
        <f>IFERROR(VLOOKUP(Tableau5[[#This Row],[Numéro]],TableauClass2025[],3,0),"")</f>
        <v>386</v>
      </c>
      <c r="T1137" s="27" t="str">
        <f>IFERROR(VLOOKUP(Tableau5[[#This Row],[Numéro]],TableauCadre[],3,0),"")</f>
        <v/>
      </c>
      <c r="U1137" s="1" t="str">
        <f>IFERROR(VLOOKUP(Tableau5[[#This Row],[Numéro]],TableauCadre[],4,0),"")</f>
        <v/>
      </c>
      <c r="V1137" s="1" t="str">
        <f>IFERROR(VLOOKUP(Tableau5[[#This Row],[Numéro]],TableauCadre[],5,0),"")</f>
        <v/>
      </c>
      <c r="W1137" s="1" t="str">
        <f>IFERROR(VLOOKUP(Tableau5[[#This Row],[Numéro]],TableauCadre[],6,0),"")</f>
        <v/>
      </c>
      <c r="X1137" s="28" t="str">
        <f>IFERROR(VLOOKUP(Tableau5[[#This Row],[Numéro]],TableauCadre[],7,0),"")</f>
        <v/>
      </c>
    </row>
    <row r="1138" spans="1:24" hidden="1" x14ac:dyDescent="0.25">
      <c r="A1138" s="1" t="str">
        <f>IF(double!T1135=0,"",double!T1135)</f>
        <v>147277 J</v>
      </c>
      <c r="B1138" s="1" t="str">
        <f>IF(Tableau5[[#This Row],[Numéro]]="","",double!U1135)</f>
        <v>VACHEZ ALAIN</v>
      </c>
      <c r="C1138" s="23" t="str">
        <f>double!V1135</f>
        <v>11048 – ACADEMIE DE BILLARD DE ST DIZIER</v>
      </c>
      <c r="D1138" s="27" t="str">
        <f>IFERROR(VLOOKUP(Tableau5[[#This Row],[Numéro]],TableauLibre[],3,0),"")</f>
        <v>R4</v>
      </c>
      <c r="E1138" s="1">
        <f>IFERROR(VLOOKUP(Tableau5[[#This Row],[Numéro]],TableauLibre[],4,0),"")</f>
        <v>1</v>
      </c>
      <c r="F1138" s="1">
        <f>IFERROR(VLOOKUP(Tableau5[[#This Row],[Numéro]],TableauLibre[],5,0),"")</f>
        <v>0.98</v>
      </c>
      <c r="G1138" s="1">
        <f>IFERROR(VLOOKUP(Tableau5[[#This Row],[Numéro]],TableauLibre[],6,0),"")</f>
        <v>0.79</v>
      </c>
      <c r="H1138" s="28">
        <f>IFERROR(VLOOKUP(Tableau5[[#This Row],[Numéro]],TableauLibre[],7,0),"")</f>
        <v>2025</v>
      </c>
      <c r="I1138" s="27" t="str">
        <f>IFERROR(VLOOKUP(Tableau5[[#This Row],[Numéro]],TableauBande[],3,0),"")</f>
        <v>R2</v>
      </c>
      <c r="J1138" s="1">
        <f>IFERROR(VLOOKUP(Tableau5[[#This Row],[Numéro]],TableauBande[],4,0),"")</f>
        <v>1</v>
      </c>
      <c r="K1138" s="1">
        <f>IFERROR(VLOOKUP(Tableau5[[#This Row],[Numéro]],TableauBande[],5,0),"")</f>
        <v>0.42</v>
      </c>
      <c r="L1138" s="1">
        <f>IFERROR(VLOOKUP(Tableau5[[#This Row],[Numéro]],TableauBande[],6,0),"")</f>
        <v>0.38</v>
      </c>
      <c r="M1138" s="28">
        <f>IFERROR(VLOOKUP(Tableau5[[#This Row],[Numéro]],TableauBande[],7,0),"")</f>
        <v>2025</v>
      </c>
      <c r="N1138" s="1" t="str">
        <f>IFERROR(VLOOKUP(Tableau5[[#This Row],[Numéro]],Tableau3Bandes[],3,0),"")</f>
        <v/>
      </c>
      <c r="O1138" s="1" t="str">
        <f>IFERROR(VLOOKUP(Tableau5[[#This Row],[Numéro]],Tableau3Bandes[],4,0),"")</f>
        <v/>
      </c>
      <c r="P1138" s="1" t="str">
        <f>IFERROR(VLOOKUP(Tableau5[[#This Row],[Numéro]],Tableau3Bandes[],5,0),"")</f>
        <v/>
      </c>
      <c r="Q1138" s="1" t="str">
        <f>IFERROR(VLOOKUP(Tableau5[[#This Row],[Numéro]],Tableau3Bandes[],6,0),"")</f>
        <v/>
      </c>
      <c r="R1138" s="1" t="str">
        <f>IFERROR(VLOOKUP(Tableau5[[#This Row],[Numéro]],Tableau3Bandes[],7,0),"")</f>
        <v/>
      </c>
      <c r="S1138" s="28" t="str">
        <f>IFERROR(VLOOKUP(Tableau5[[#This Row],[Numéro]],TableauClass2025[],3,0),"")</f>
        <v/>
      </c>
      <c r="T1138" s="27" t="str">
        <f>IFERROR(VLOOKUP(Tableau5[[#This Row],[Numéro]],TableauCadre[],3,0),"")</f>
        <v/>
      </c>
      <c r="U1138" s="1" t="str">
        <f>IFERROR(VLOOKUP(Tableau5[[#This Row],[Numéro]],TableauCadre[],4,0),"")</f>
        <v/>
      </c>
      <c r="V1138" s="1" t="str">
        <f>IFERROR(VLOOKUP(Tableau5[[#This Row],[Numéro]],TableauCadre[],5,0),"")</f>
        <v/>
      </c>
      <c r="W1138" s="1" t="str">
        <f>IFERROR(VLOOKUP(Tableau5[[#This Row],[Numéro]],TableauCadre[],6,0),"")</f>
        <v/>
      </c>
      <c r="X1138" s="28" t="str">
        <f>IFERROR(VLOOKUP(Tableau5[[#This Row],[Numéro]],TableauCadre[],7,0),"")</f>
        <v/>
      </c>
    </row>
    <row r="1139" spans="1:24" x14ac:dyDescent="0.25">
      <c r="A1139" s="1" t="str">
        <f>IF(double!T1030=0,"",double!T1030)</f>
        <v>015023 V</v>
      </c>
      <c r="B1139" s="1" t="str">
        <f>IF(Tableau5[[#This Row],[Numéro]]="","",double!U1030)</f>
        <v>SCALISI ALFIO</v>
      </c>
      <c r="C1139" s="23" t="str">
        <f>double!V1030</f>
        <v>11013 – BILLARD CLUB METZ</v>
      </c>
      <c r="D1139" s="27" t="str">
        <f>IFERROR(VLOOKUP(Tableau5[[#This Row],[Numéro]],TableauLibre[],3,0),"")</f>
        <v>R3</v>
      </c>
      <c r="E1139" s="1">
        <f>IFERROR(VLOOKUP(Tableau5[[#This Row],[Numéro]],TableauLibre[],4,0),"")</f>
        <v>1</v>
      </c>
      <c r="F1139" s="1">
        <f>IFERROR(VLOOKUP(Tableau5[[#This Row],[Numéro]],TableauLibre[],5,0),"")</f>
        <v>1.75</v>
      </c>
      <c r="G1139" s="1">
        <f>IFERROR(VLOOKUP(Tableau5[[#This Row],[Numéro]],TableauLibre[],6,0),"")</f>
        <v>1.4</v>
      </c>
      <c r="H1139" s="28">
        <f>IFERROR(VLOOKUP(Tableau5[[#This Row],[Numéro]],TableauLibre[],7,0),"")</f>
        <v>2025</v>
      </c>
      <c r="I1139" s="27" t="str">
        <f>IFERROR(VLOOKUP(Tableau5[[#This Row],[Numéro]],TableauBande[],3,0),"")</f>
        <v xml:space="preserve">R2 </v>
      </c>
      <c r="J1139" s="1">
        <f>IFERROR(VLOOKUP(Tableau5[[#This Row],[Numéro]],TableauBande[],4,0),"")</f>
        <v>1</v>
      </c>
      <c r="K1139" s="1">
        <f>IFERROR(VLOOKUP(Tableau5[[#This Row],[Numéro]],TableauBande[],5,0),"")</f>
        <v>1.04</v>
      </c>
      <c r="L1139" s="1">
        <f>IFERROR(VLOOKUP(Tableau5[[#This Row],[Numéro]],TableauBande[],6,0),"")</f>
        <v>0.93</v>
      </c>
      <c r="M1139" s="28">
        <f>IFERROR(VLOOKUP(Tableau5[[#This Row],[Numéro]],TableauBande[],7,0),"")</f>
        <v>2019</v>
      </c>
      <c r="N1139" s="1" t="str">
        <f>IFERROR(VLOOKUP(Tableau5[[#This Row],[Numéro]],Tableau3Bandes[],3,0),"")</f>
        <v/>
      </c>
      <c r="O1139" s="1" t="str">
        <f>IFERROR(VLOOKUP(Tableau5[[#This Row],[Numéro]],Tableau3Bandes[],4,0),"")</f>
        <v/>
      </c>
      <c r="P1139" s="1" t="str">
        <f>IFERROR(VLOOKUP(Tableau5[[#This Row],[Numéro]],Tableau3Bandes[],5,0),"")</f>
        <v/>
      </c>
      <c r="Q1139" s="1" t="str">
        <f>IFERROR(VLOOKUP(Tableau5[[#This Row],[Numéro]],Tableau3Bandes[],6,0),"")</f>
        <v/>
      </c>
      <c r="R1139" s="1" t="str">
        <f>IFERROR(VLOOKUP(Tableau5[[#This Row],[Numéro]],Tableau3Bandes[],7,0),"")</f>
        <v/>
      </c>
      <c r="S1139" s="28" t="str">
        <f>IFERROR(VLOOKUP(Tableau5[[#This Row],[Numéro]],TableauClass2025[],3,0),"")</f>
        <v/>
      </c>
      <c r="T1139" s="27" t="str">
        <f>IFERROR(VLOOKUP(Tableau5[[#This Row],[Numéro]],TableauCadre[],3,0),"")</f>
        <v xml:space="preserve">R1 </v>
      </c>
      <c r="U1139" s="1">
        <f>IFERROR(VLOOKUP(Tableau5[[#This Row],[Numéro]],TableauCadre[],4,0),"")</f>
        <v>1</v>
      </c>
      <c r="V1139" s="1">
        <f>IFERROR(VLOOKUP(Tableau5[[#This Row],[Numéro]],TableauCadre[],5,0),"")</f>
        <v>3.56</v>
      </c>
      <c r="W1139" s="1">
        <f>IFERROR(VLOOKUP(Tableau5[[#This Row],[Numéro]],TableauCadre[],6,0),"")</f>
        <v>2.84</v>
      </c>
      <c r="X1139" s="28">
        <f>IFERROR(VLOOKUP(Tableau5[[#This Row],[Numéro]],TableauCadre[],7,0),"")</f>
        <v>2009</v>
      </c>
    </row>
    <row r="1140" spans="1:24" hidden="1" x14ac:dyDescent="0.25">
      <c r="A1140" s="1" t="str">
        <f>IF(double!T1137=0,"",double!T1137)</f>
        <v>140758 U</v>
      </c>
      <c r="B1140" s="1" t="str">
        <f>IF(Tableau5[[#This Row],[Numéro]]="","",double!U1137)</f>
        <v>VAGNIER BRUNO</v>
      </c>
      <c r="C1140" s="23" t="str">
        <f>double!V1137</f>
        <v>11055 – BILLARD CLUB TOULOIS</v>
      </c>
      <c r="D1140" s="27" t="str">
        <f>IFERROR(VLOOKUP(Tableau5[[#This Row],[Numéro]],TableauLibre[],3,0),"")</f>
        <v>R4</v>
      </c>
      <c r="E1140" s="1">
        <f>IFERROR(VLOOKUP(Tableau5[[#This Row],[Numéro]],TableauLibre[],4,0),"")</f>
        <v>1</v>
      </c>
      <c r="F1140" s="1">
        <f>IFERROR(VLOOKUP(Tableau5[[#This Row],[Numéro]],TableauLibre[],5,0),"")</f>
        <v>0.62</v>
      </c>
      <c r="G1140" s="1">
        <f>IFERROR(VLOOKUP(Tableau5[[#This Row],[Numéro]],TableauLibre[],6,0),"")</f>
        <v>0.49</v>
      </c>
      <c r="H1140" s="28">
        <f>IFERROR(VLOOKUP(Tableau5[[#This Row],[Numéro]],TableauLibre[],7,0),"")</f>
        <v>2013</v>
      </c>
      <c r="I1140" s="27" t="str">
        <f>IFERROR(VLOOKUP(Tableau5[[#This Row],[Numéro]],TableauBande[],3,0),"")</f>
        <v/>
      </c>
      <c r="J1140" s="1" t="str">
        <f>IFERROR(VLOOKUP(Tableau5[[#This Row],[Numéro]],TableauBande[],4,0),"")</f>
        <v/>
      </c>
      <c r="K1140" s="1" t="str">
        <f>IFERROR(VLOOKUP(Tableau5[[#This Row],[Numéro]],TableauBande[],5,0),"")</f>
        <v/>
      </c>
      <c r="L1140" s="1" t="str">
        <f>IFERROR(VLOOKUP(Tableau5[[#This Row],[Numéro]],TableauBande[],6,0),"")</f>
        <v/>
      </c>
      <c r="M1140" s="28" t="str">
        <f>IFERROR(VLOOKUP(Tableau5[[#This Row],[Numéro]],TableauBande[],7,0),"")</f>
        <v/>
      </c>
      <c r="N1140" s="1" t="str">
        <f>IFERROR(VLOOKUP(Tableau5[[#This Row],[Numéro]],Tableau3Bandes[],3,0),"")</f>
        <v/>
      </c>
      <c r="O1140" s="1" t="str">
        <f>IFERROR(VLOOKUP(Tableau5[[#This Row],[Numéro]],Tableau3Bandes[],4,0),"")</f>
        <v/>
      </c>
      <c r="P1140" s="1" t="str">
        <f>IFERROR(VLOOKUP(Tableau5[[#This Row],[Numéro]],Tableau3Bandes[],5,0),"")</f>
        <v/>
      </c>
      <c r="Q1140" s="1" t="str">
        <f>IFERROR(VLOOKUP(Tableau5[[#This Row],[Numéro]],Tableau3Bandes[],6,0),"")</f>
        <v/>
      </c>
      <c r="R1140" s="1" t="str">
        <f>IFERROR(VLOOKUP(Tableau5[[#This Row],[Numéro]],Tableau3Bandes[],7,0),"")</f>
        <v/>
      </c>
      <c r="S1140" s="28" t="str">
        <f>IFERROR(VLOOKUP(Tableau5[[#This Row],[Numéro]],TableauClass2025[],3,0),"")</f>
        <v/>
      </c>
      <c r="T1140" s="27" t="str">
        <f>IFERROR(VLOOKUP(Tableau5[[#This Row],[Numéro]],TableauCadre[],3,0),"")</f>
        <v/>
      </c>
      <c r="U1140" s="1" t="str">
        <f>IFERROR(VLOOKUP(Tableau5[[#This Row],[Numéro]],TableauCadre[],4,0),"")</f>
        <v/>
      </c>
      <c r="V1140" s="1" t="str">
        <f>IFERROR(VLOOKUP(Tableau5[[#This Row],[Numéro]],TableauCadre[],5,0),"")</f>
        <v/>
      </c>
      <c r="W1140" s="1" t="str">
        <f>IFERROR(VLOOKUP(Tableau5[[#This Row],[Numéro]],TableauCadre[],6,0),"")</f>
        <v/>
      </c>
      <c r="X1140" s="28" t="str">
        <f>IFERROR(VLOOKUP(Tableau5[[#This Row],[Numéro]],TableauCadre[],7,0),"")</f>
        <v/>
      </c>
    </row>
    <row r="1141" spans="1:24" hidden="1" x14ac:dyDescent="0.25">
      <c r="A1141" s="1" t="str">
        <f>IF(double!T1138=0,"",double!T1138)</f>
        <v>129654 S</v>
      </c>
      <c r="B1141" s="1" t="str">
        <f>IF(Tableau5[[#This Row],[Numéro]]="","",double!U1138)</f>
        <v>VAILLANT ERIC</v>
      </c>
      <c r="C1141" s="23" t="str">
        <f>double!V1138</f>
        <v>11050 – BILLARD CLUB SAINT MIHIEL</v>
      </c>
      <c r="D1141" s="27" t="str">
        <f>IFERROR(VLOOKUP(Tableau5[[#This Row],[Numéro]],TableauLibre[],3,0),"")</f>
        <v>N3</v>
      </c>
      <c r="E1141" s="1">
        <f>IFERROR(VLOOKUP(Tableau5[[#This Row],[Numéro]],TableauLibre[],4,0),"")</f>
        <v>1</v>
      </c>
      <c r="F1141" s="1">
        <f>IFERROR(VLOOKUP(Tableau5[[#This Row],[Numéro]],TableauLibre[],5,0),"")</f>
        <v>6.54</v>
      </c>
      <c r="G1141" s="1">
        <f>IFERROR(VLOOKUP(Tableau5[[#This Row],[Numéro]],TableauLibre[],6,0),"")</f>
        <v>5.23</v>
      </c>
      <c r="H1141" s="28">
        <f>IFERROR(VLOOKUP(Tableau5[[#This Row],[Numéro]],TableauLibre[],7,0),"")</f>
        <v>2016</v>
      </c>
      <c r="I1141" s="27" t="str">
        <f>IFERROR(VLOOKUP(Tableau5[[#This Row],[Numéro]],TableauBande[],3,0),"")</f>
        <v xml:space="preserve">N2 </v>
      </c>
      <c r="J1141" s="1">
        <f>IFERROR(VLOOKUP(Tableau5[[#This Row],[Numéro]],TableauBande[],4,0),"")</f>
        <v>1</v>
      </c>
      <c r="K1141" s="1" t="str">
        <f>IFERROR(VLOOKUP(Tableau5[[#This Row],[Numéro]],TableauBande[],5,0),"")</f>
        <v>—</v>
      </c>
      <c r="L1141" s="1">
        <f>IFERROR(VLOOKUP(Tableau5[[#This Row],[Numéro]],TableauBande[],6,0),"")</f>
        <v>2.37</v>
      </c>
      <c r="M1141" s="28">
        <f>IFERROR(VLOOKUP(Tableau5[[#This Row],[Numéro]],TableauBande[],7,0),"")</f>
        <v>2016</v>
      </c>
      <c r="N1141" s="1" t="str">
        <f>IFERROR(VLOOKUP(Tableau5[[#This Row],[Numéro]],Tableau3Bandes[],3,0),"")</f>
        <v>N2</v>
      </c>
      <c r="O1141" s="1">
        <f>IFERROR(VLOOKUP(Tableau5[[#This Row],[Numéro]],Tableau3Bandes[],4,0),"")</f>
        <v>1</v>
      </c>
      <c r="P1141" s="1" t="str">
        <f>IFERROR(VLOOKUP(Tableau5[[#This Row],[Numéro]],Tableau3Bandes[],5,0),"")</f>
        <v>—</v>
      </c>
      <c r="Q1141" s="1">
        <f>IFERROR(VLOOKUP(Tableau5[[#This Row],[Numéro]],Tableau3Bandes[],6,0),"")</f>
        <v>0.57799999999999996</v>
      </c>
      <c r="R1141" s="1">
        <f>IFERROR(VLOOKUP(Tableau5[[#This Row],[Numéro]],Tableau3Bandes[],7,0),"")</f>
        <v>2016</v>
      </c>
      <c r="S1141" s="28" t="str">
        <f>IFERROR(VLOOKUP(Tableau5[[#This Row],[Numéro]],TableauClass2025[],3,0),"")</f>
        <v/>
      </c>
      <c r="T1141" s="27" t="str">
        <f>IFERROR(VLOOKUP(Tableau5[[#This Row],[Numéro]],TableauCadre[],3,0),"")</f>
        <v>N3</v>
      </c>
      <c r="U1141" s="1">
        <f>IFERROR(VLOOKUP(Tableau5[[#This Row],[Numéro]],TableauCadre[],4,0),"")</f>
        <v>1</v>
      </c>
      <c r="V1141" s="1">
        <f>IFERROR(VLOOKUP(Tableau5[[#This Row],[Numéro]],TableauCadre[],5,0),"")</f>
        <v>5.03</v>
      </c>
      <c r="W1141" s="1">
        <f>IFERROR(VLOOKUP(Tableau5[[#This Row],[Numéro]],TableauCadre[],6,0),"")</f>
        <v>4.0199999999999996</v>
      </c>
      <c r="X1141" s="28">
        <f>IFERROR(VLOOKUP(Tableau5[[#This Row],[Numéro]],TableauCadre[],7,0),"")</f>
        <v>2016</v>
      </c>
    </row>
    <row r="1142" spans="1:24" hidden="1" x14ac:dyDescent="0.25">
      <c r="A1142" s="1" t="str">
        <f>IF(double!T1139=0,"",double!T1139)</f>
        <v>110644 O</v>
      </c>
      <c r="B1142" s="1" t="str">
        <f>IF(Tableau5[[#This Row],[Numéro]]="","",double!U1139)</f>
        <v>VAILLANT MICHEL</v>
      </c>
      <c r="C1142" s="23" t="str">
        <f>double!V1139</f>
        <v>11055 – BILLARD CLUB TOULOIS</v>
      </c>
      <c r="D1142" s="27" t="str">
        <f>IFERROR(VLOOKUP(Tableau5[[#This Row],[Numéro]],TableauLibre[],3,0),"")</f>
        <v>R3</v>
      </c>
      <c r="E1142" s="1">
        <f>IFERROR(VLOOKUP(Tableau5[[#This Row],[Numéro]],TableauLibre[],4,0),"")</f>
        <v>1</v>
      </c>
      <c r="F1142" s="1">
        <f>IFERROR(VLOOKUP(Tableau5[[#This Row],[Numéro]],TableauLibre[],5,0),"")</f>
        <v>1.37</v>
      </c>
      <c r="G1142" s="1">
        <f>IFERROR(VLOOKUP(Tableau5[[#This Row],[Numéro]],TableauLibre[],6,0),"")</f>
        <v>1.0900000000000001</v>
      </c>
      <c r="H1142" s="28">
        <f>IFERROR(VLOOKUP(Tableau5[[#This Row],[Numéro]],TableauLibre[],7,0),"")</f>
        <v>2023</v>
      </c>
      <c r="I1142" s="27" t="str">
        <f>IFERROR(VLOOKUP(Tableau5[[#This Row],[Numéro]],TableauBande[],3,0),"")</f>
        <v/>
      </c>
      <c r="J1142" s="1" t="str">
        <f>IFERROR(VLOOKUP(Tableau5[[#This Row],[Numéro]],TableauBande[],4,0),"")</f>
        <v/>
      </c>
      <c r="K1142" s="1" t="str">
        <f>IFERROR(VLOOKUP(Tableau5[[#This Row],[Numéro]],TableauBande[],5,0),"")</f>
        <v/>
      </c>
      <c r="L1142" s="1" t="str">
        <f>IFERROR(VLOOKUP(Tableau5[[#This Row],[Numéro]],TableauBande[],6,0),"")</f>
        <v/>
      </c>
      <c r="M1142" s="28" t="str">
        <f>IFERROR(VLOOKUP(Tableau5[[#This Row],[Numéro]],TableauBande[],7,0),"")</f>
        <v/>
      </c>
      <c r="N1142" s="1" t="str">
        <f>IFERROR(VLOOKUP(Tableau5[[#This Row],[Numéro]],Tableau3Bandes[],3,0),"")</f>
        <v>R2</v>
      </c>
      <c r="O1142" s="1">
        <f>IFERROR(VLOOKUP(Tableau5[[#This Row],[Numéro]],Tableau3Bandes[],4,0),"")</f>
        <v>1</v>
      </c>
      <c r="P1142" s="1">
        <f>IFERROR(VLOOKUP(Tableau5[[#This Row],[Numéro]],Tableau3Bandes[],5,0),"")</f>
        <v>0.22900000000000001</v>
      </c>
      <c r="Q1142" s="1">
        <f>IFERROR(VLOOKUP(Tableau5[[#This Row],[Numéro]],Tableau3Bandes[],6,0),"")</f>
        <v>0.19700000000000001</v>
      </c>
      <c r="R1142" s="1">
        <f>IFERROR(VLOOKUP(Tableau5[[#This Row],[Numéro]],Tableau3Bandes[],7,0),"")</f>
        <v>2024</v>
      </c>
      <c r="S1142" s="28">
        <f>IFERROR(VLOOKUP(Tableau5[[#This Row],[Numéro]],TableauClass2025[],3,0),"")</f>
        <v>231</v>
      </c>
      <c r="T1142" s="27" t="str">
        <f>IFERROR(VLOOKUP(Tableau5[[#This Row],[Numéro]],TableauCadre[],3,0),"")</f>
        <v/>
      </c>
      <c r="U1142" s="1" t="str">
        <f>IFERROR(VLOOKUP(Tableau5[[#This Row],[Numéro]],TableauCadre[],4,0),"")</f>
        <v/>
      </c>
      <c r="V1142" s="1" t="str">
        <f>IFERROR(VLOOKUP(Tableau5[[#This Row],[Numéro]],TableauCadre[],5,0),"")</f>
        <v/>
      </c>
      <c r="W1142" s="1" t="str">
        <f>IFERROR(VLOOKUP(Tableau5[[#This Row],[Numéro]],TableauCadre[],6,0),"")</f>
        <v/>
      </c>
      <c r="X1142" s="28" t="str">
        <f>IFERROR(VLOOKUP(Tableau5[[#This Row],[Numéro]],TableauCadre[],7,0),"")</f>
        <v/>
      </c>
    </row>
    <row r="1143" spans="1:24" hidden="1" x14ac:dyDescent="0.25">
      <c r="A1143" s="1" t="str">
        <f>IF(double!T1140=0,"",double!T1140)</f>
        <v>012121 F</v>
      </c>
      <c r="B1143" s="1" t="str">
        <f>IF(Tableau5[[#This Row],[Numéro]]="","",double!U1140)</f>
        <v>VALENTIN GILLES</v>
      </c>
      <c r="C1143" s="23" t="str">
        <f>double!V1140</f>
        <v>05043 – ACAD. TAPIS VERT DE REIMS</v>
      </c>
      <c r="D1143" s="27" t="str">
        <f>IFERROR(VLOOKUP(Tableau5[[#This Row],[Numéro]],TableauLibre[],3,0),"")</f>
        <v>R2</v>
      </c>
      <c r="E1143" s="1">
        <f>IFERROR(VLOOKUP(Tableau5[[#This Row],[Numéro]],TableauLibre[],4,0),"")</f>
        <v>1</v>
      </c>
      <c r="F1143" s="1">
        <f>IFERROR(VLOOKUP(Tableau5[[#This Row],[Numéro]],TableauLibre[],5,0),"")</f>
        <v>2.82</v>
      </c>
      <c r="G1143" s="1">
        <f>IFERROR(VLOOKUP(Tableau5[[#This Row],[Numéro]],TableauLibre[],6,0),"")</f>
        <v>2.25</v>
      </c>
      <c r="H1143" s="28">
        <f>IFERROR(VLOOKUP(Tableau5[[#This Row],[Numéro]],TableauLibre[],7,0),"")</f>
        <v>2022</v>
      </c>
      <c r="I1143" s="27" t="str">
        <f>IFERROR(VLOOKUP(Tableau5[[#This Row],[Numéro]],TableauBande[],3,0),"")</f>
        <v/>
      </c>
      <c r="J1143" s="1" t="str">
        <f>IFERROR(VLOOKUP(Tableau5[[#This Row],[Numéro]],TableauBande[],4,0),"")</f>
        <v/>
      </c>
      <c r="K1143" s="1" t="str">
        <f>IFERROR(VLOOKUP(Tableau5[[#This Row],[Numéro]],TableauBande[],5,0),"")</f>
        <v/>
      </c>
      <c r="L1143" s="1" t="str">
        <f>IFERROR(VLOOKUP(Tableau5[[#This Row],[Numéro]],TableauBande[],6,0),"")</f>
        <v/>
      </c>
      <c r="M1143" s="28" t="str">
        <f>IFERROR(VLOOKUP(Tableau5[[#This Row],[Numéro]],TableauBande[],7,0),"")</f>
        <v/>
      </c>
      <c r="N1143" s="1" t="str">
        <f>IFERROR(VLOOKUP(Tableau5[[#This Row],[Numéro]],Tableau3Bandes[],3,0),"")</f>
        <v xml:space="preserve">R1 </v>
      </c>
      <c r="O1143" s="1">
        <f>IFERROR(VLOOKUP(Tableau5[[#This Row],[Numéro]],Tableau3Bandes[],4,0),"")</f>
        <v>1</v>
      </c>
      <c r="P1143" s="1">
        <f>IFERROR(VLOOKUP(Tableau5[[#This Row],[Numéro]],Tableau3Bandes[],5,0),"")</f>
        <v>0.39700000000000002</v>
      </c>
      <c r="Q1143" s="1">
        <f>IFERROR(VLOOKUP(Tableau5[[#This Row],[Numéro]],Tableau3Bandes[],6,0),"")</f>
        <v>0.34100000000000003</v>
      </c>
      <c r="R1143" s="1">
        <f>IFERROR(VLOOKUP(Tableau5[[#This Row],[Numéro]],Tableau3Bandes[],7,0),"")</f>
        <v>2022</v>
      </c>
      <c r="S1143" s="28" t="str">
        <f>IFERROR(VLOOKUP(Tableau5[[#This Row],[Numéro]],TableauClass2025[],3,0),"")</f>
        <v/>
      </c>
      <c r="T1143" s="27" t="str">
        <f>IFERROR(VLOOKUP(Tableau5[[#This Row],[Numéro]],TableauCadre[],3,0),"")</f>
        <v/>
      </c>
      <c r="U1143" s="1" t="str">
        <f>IFERROR(VLOOKUP(Tableau5[[#This Row],[Numéro]],TableauCadre[],4,0),"")</f>
        <v/>
      </c>
      <c r="V1143" s="1" t="str">
        <f>IFERROR(VLOOKUP(Tableau5[[#This Row],[Numéro]],TableauCadre[],5,0),"")</f>
        <v/>
      </c>
      <c r="W1143" s="1" t="str">
        <f>IFERROR(VLOOKUP(Tableau5[[#This Row],[Numéro]],TableauCadre[],6,0),"")</f>
        <v/>
      </c>
      <c r="X1143" s="28" t="str">
        <f>IFERROR(VLOOKUP(Tableau5[[#This Row],[Numéro]],TableauCadre[],7,0),"")</f>
        <v/>
      </c>
    </row>
    <row r="1144" spans="1:24" hidden="1" x14ac:dyDescent="0.25">
      <c r="A1144" s="1" t="str">
        <f>IF(double!T1141=0,"",double!T1141)</f>
        <v>148007 C</v>
      </c>
      <c r="B1144" s="1" t="str">
        <f>IF(Tableau5[[#This Row],[Numéro]]="","",double!U1141)</f>
        <v>VALENTIN JEAN JACQUES</v>
      </c>
      <c r="C1144" s="23" t="str">
        <f>double!V1141</f>
        <v>05043 – ACAD. TAPIS VERT DE REIMS</v>
      </c>
      <c r="D1144" s="27" t="str">
        <f>IFERROR(VLOOKUP(Tableau5[[#This Row],[Numéro]],TableauLibre[],3,0),"")</f>
        <v>R2</v>
      </c>
      <c r="E1144" s="1">
        <f>IFERROR(VLOOKUP(Tableau5[[#This Row],[Numéro]],TableauLibre[],4,0),"")</f>
        <v>1</v>
      </c>
      <c r="F1144" s="1">
        <f>IFERROR(VLOOKUP(Tableau5[[#This Row],[Numéro]],TableauLibre[],5,0),"")</f>
        <v>2.54</v>
      </c>
      <c r="G1144" s="1">
        <f>IFERROR(VLOOKUP(Tableau5[[#This Row],[Numéro]],TableauLibre[],6,0),"")</f>
        <v>2.0299999999999998</v>
      </c>
      <c r="H1144" s="28">
        <f>IFERROR(VLOOKUP(Tableau5[[#This Row],[Numéro]],TableauLibre[],7,0),"")</f>
        <v>2022</v>
      </c>
      <c r="I1144" s="27" t="str">
        <f>IFERROR(VLOOKUP(Tableau5[[#This Row],[Numéro]],TableauBande[],3,0),"")</f>
        <v xml:space="preserve">R2 </v>
      </c>
      <c r="J1144" s="1">
        <f>IFERROR(VLOOKUP(Tableau5[[#This Row],[Numéro]],TableauBande[],4,0),"")</f>
        <v>1</v>
      </c>
      <c r="K1144" s="1">
        <f>IFERROR(VLOOKUP(Tableau5[[#This Row],[Numéro]],TableauBande[],5,0),"")</f>
        <v>0.89</v>
      </c>
      <c r="L1144" s="1">
        <f>IFERROR(VLOOKUP(Tableau5[[#This Row],[Numéro]],TableauBande[],6,0),"")</f>
        <v>0.79</v>
      </c>
      <c r="M1144" s="28">
        <f>IFERROR(VLOOKUP(Tableau5[[#This Row],[Numéro]],TableauBande[],7,0),"")</f>
        <v>2018</v>
      </c>
      <c r="N1144" s="1" t="str">
        <f>IFERROR(VLOOKUP(Tableau5[[#This Row],[Numéro]],Tableau3Bandes[],3,0),"")</f>
        <v>R1</v>
      </c>
      <c r="O1144" s="1">
        <f>IFERROR(VLOOKUP(Tableau5[[#This Row],[Numéro]],Tableau3Bandes[],4,0),"")</f>
        <v>1</v>
      </c>
      <c r="P1144" s="1">
        <f>IFERROR(VLOOKUP(Tableau5[[#This Row],[Numéro]],Tableau3Bandes[],5,0),"")</f>
        <v>0.27300000000000002</v>
      </c>
      <c r="Q1144" s="1">
        <f>IFERROR(VLOOKUP(Tableau5[[#This Row],[Numéro]],Tableau3Bandes[],6,0),"")</f>
        <v>0.23499999999999999</v>
      </c>
      <c r="R1144" s="1">
        <f>IFERROR(VLOOKUP(Tableau5[[#This Row],[Numéro]],Tableau3Bandes[],7,0),"")</f>
        <v>2020</v>
      </c>
      <c r="S1144" s="28" t="str">
        <f>IFERROR(VLOOKUP(Tableau5[[#This Row],[Numéro]],TableauClass2025[],3,0),"")</f>
        <v/>
      </c>
      <c r="T1144" s="27" t="str">
        <f>IFERROR(VLOOKUP(Tableau5[[#This Row],[Numéro]],TableauCadre[],3,0),"")</f>
        <v>R1</v>
      </c>
      <c r="U1144" s="1">
        <f>IFERROR(VLOOKUP(Tableau5[[#This Row],[Numéro]],TableauCadre[],4,0),"")</f>
        <v>1</v>
      </c>
      <c r="V1144" s="1">
        <f>IFERROR(VLOOKUP(Tableau5[[#This Row],[Numéro]],TableauCadre[],5,0),"")</f>
        <v>2.35</v>
      </c>
      <c r="W1144" s="1">
        <f>IFERROR(VLOOKUP(Tableau5[[#This Row],[Numéro]],TableauCadre[],6,0),"")</f>
        <v>1.88</v>
      </c>
      <c r="X1144" s="28">
        <f>IFERROR(VLOOKUP(Tableau5[[#This Row],[Numéro]],TableauCadre[],7,0),"")</f>
        <v>2022</v>
      </c>
    </row>
    <row r="1145" spans="1:24" hidden="1" x14ac:dyDescent="0.25">
      <c r="A1145" s="1" t="str">
        <f>IF(double!T1142=0,"",double!T1142)</f>
        <v>011802 Y</v>
      </c>
      <c r="B1145" s="1" t="str">
        <f>IF(Tableau5[[#This Row],[Numéro]]="","",double!U1142)</f>
        <v>VALIERE REGIS</v>
      </c>
      <c r="C1145" s="23" t="str">
        <f>double!V1142</f>
        <v>05043 – ACAD. TAPIS VERT DE REIMS</v>
      </c>
      <c r="D1145" s="27" t="str">
        <f>IFERROR(VLOOKUP(Tableau5[[#This Row],[Numéro]],TableauLibre[],3,0),"")</f>
        <v xml:space="preserve">R3 </v>
      </c>
      <c r="E1145" s="1">
        <f>IFERROR(VLOOKUP(Tableau5[[#This Row],[Numéro]],TableauLibre[],4,0),"")</f>
        <v>1</v>
      </c>
      <c r="F1145" s="1">
        <f>IFERROR(VLOOKUP(Tableau5[[#This Row],[Numéro]],TableauLibre[],5,0),"")</f>
        <v>2.2200000000000002</v>
      </c>
      <c r="G1145" s="1">
        <f>IFERROR(VLOOKUP(Tableau5[[#This Row],[Numéro]],TableauLibre[],6,0),"")</f>
        <v>1.78</v>
      </c>
      <c r="H1145" s="28">
        <f>IFERROR(VLOOKUP(Tableau5[[#This Row],[Numéro]],TableauLibre[],7,0),"")</f>
        <v>2024</v>
      </c>
      <c r="I1145" s="27" t="str">
        <f>IFERROR(VLOOKUP(Tableau5[[#This Row],[Numéro]],TableauBande[],3,0),"")</f>
        <v xml:space="preserve">R2 </v>
      </c>
      <c r="J1145" s="1">
        <f>IFERROR(VLOOKUP(Tableau5[[#This Row],[Numéro]],TableauBande[],4,0),"")</f>
        <v>1</v>
      </c>
      <c r="K1145" s="1">
        <f>IFERROR(VLOOKUP(Tableau5[[#This Row],[Numéro]],TableauBande[],5,0),"")</f>
        <v>0.89</v>
      </c>
      <c r="L1145" s="1">
        <f>IFERROR(VLOOKUP(Tableau5[[#This Row],[Numéro]],TableauBande[],6,0),"")</f>
        <v>0.8</v>
      </c>
      <c r="M1145" s="28">
        <f>IFERROR(VLOOKUP(Tableau5[[#This Row],[Numéro]],TableauBande[],7,0),"")</f>
        <v>2023</v>
      </c>
      <c r="N1145" s="1" t="str">
        <f>IFERROR(VLOOKUP(Tableau5[[#This Row],[Numéro]],Tableau3Bandes[],3,0),"")</f>
        <v xml:space="preserve">R1 </v>
      </c>
      <c r="O1145" s="1">
        <f>IFERROR(VLOOKUP(Tableau5[[#This Row],[Numéro]],Tableau3Bandes[],4,0),"")</f>
        <v>1</v>
      </c>
      <c r="P1145" s="1">
        <f>IFERROR(VLOOKUP(Tableau5[[#This Row],[Numéro]],Tableau3Bandes[],5,0),"")</f>
        <v>0.27700000000000002</v>
      </c>
      <c r="Q1145" s="1">
        <f>IFERROR(VLOOKUP(Tableau5[[#This Row],[Numéro]],Tableau3Bandes[],6,0),"")</f>
        <v>0.23799999999999999</v>
      </c>
      <c r="R1145" s="1">
        <f>IFERROR(VLOOKUP(Tableau5[[#This Row],[Numéro]],Tableau3Bandes[],7,0),"")</f>
        <v>2025</v>
      </c>
      <c r="S1145" s="28">
        <f>IFERROR(VLOOKUP(Tableau5[[#This Row],[Numéro]],TableauClass2025[],3,0),"")</f>
        <v>255</v>
      </c>
      <c r="T1145" s="27" t="str">
        <f>IFERROR(VLOOKUP(Tableau5[[#This Row],[Numéro]],TableauCadre[],3,0),"")</f>
        <v>R1</v>
      </c>
      <c r="U1145" s="1">
        <f>IFERROR(VLOOKUP(Tableau5[[#This Row],[Numéro]],TableauCadre[],4,0),"")</f>
        <v>1</v>
      </c>
      <c r="V1145" s="1">
        <f>IFERROR(VLOOKUP(Tableau5[[#This Row],[Numéro]],TableauCadre[],5,0),"")</f>
        <v>1.93</v>
      </c>
      <c r="W1145" s="1">
        <f>IFERROR(VLOOKUP(Tableau5[[#This Row],[Numéro]],TableauCadre[],6,0),"")</f>
        <v>1.54</v>
      </c>
      <c r="X1145" s="28">
        <f>IFERROR(VLOOKUP(Tableau5[[#This Row],[Numéro]],TableauCadre[],7,0),"")</f>
        <v>2023</v>
      </c>
    </row>
    <row r="1146" spans="1:24" x14ac:dyDescent="0.25">
      <c r="A1146" s="1" t="str">
        <f>IF(double!T1036=0,"",double!T1036)</f>
        <v>015227 R</v>
      </c>
      <c r="B1146" s="1" t="str">
        <f>IF(Tableau5[[#This Row],[Numéro]]="","",double!U1036)</f>
        <v>SCHERSCHEL NICOLAS</v>
      </c>
      <c r="C1146" s="23" t="str">
        <f>double!V1036</f>
        <v>11005 – E.S. HAGONDANGE</v>
      </c>
      <c r="D1146" s="27" t="str">
        <f>IFERROR(VLOOKUP(Tableau5[[#This Row],[Numéro]],TableauLibre[],3,0),"")</f>
        <v xml:space="preserve">N2 </v>
      </c>
      <c r="E1146" s="1">
        <f>IFERROR(VLOOKUP(Tableau5[[#This Row],[Numéro]],TableauLibre[],4,0),"")</f>
        <v>1</v>
      </c>
      <c r="F1146" s="1" t="str">
        <f>IFERROR(VLOOKUP(Tableau5[[#This Row],[Numéro]],TableauLibre[],5,0),"")</f>
        <v>—</v>
      </c>
      <c r="G1146" s="1">
        <f>IFERROR(VLOOKUP(Tableau5[[#This Row],[Numéro]],TableauLibre[],6,0),"")</f>
        <v>10.6</v>
      </c>
      <c r="H1146" s="28">
        <f>IFERROR(VLOOKUP(Tableau5[[#This Row],[Numéro]],TableauLibre[],7,0),"")</f>
        <v>2023</v>
      </c>
      <c r="I1146" s="27" t="str">
        <f>IFERROR(VLOOKUP(Tableau5[[#This Row],[Numéro]],TableauBande[],3,0),"")</f>
        <v xml:space="preserve">N2 </v>
      </c>
      <c r="J1146" s="1">
        <f>IFERROR(VLOOKUP(Tableau5[[#This Row],[Numéro]],TableauBande[],4,0),"")</f>
        <v>1</v>
      </c>
      <c r="K1146" s="1" t="str">
        <f>IFERROR(VLOOKUP(Tableau5[[#This Row],[Numéro]],TableauBande[],5,0),"")</f>
        <v>—</v>
      </c>
      <c r="L1146" s="1">
        <f>IFERROR(VLOOKUP(Tableau5[[#This Row],[Numéro]],TableauBande[],6,0),"")</f>
        <v>2.38</v>
      </c>
      <c r="M1146" s="28">
        <f>IFERROR(VLOOKUP(Tableau5[[#This Row],[Numéro]],TableauBande[],7,0),"")</f>
        <v>2024</v>
      </c>
      <c r="N1146" s="1" t="str">
        <f>IFERROR(VLOOKUP(Tableau5[[#This Row],[Numéro]],Tableau3Bandes[],3,0),"")</f>
        <v>N2</v>
      </c>
      <c r="O1146" s="1">
        <f>IFERROR(VLOOKUP(Tableau5[[#This Row],[Numéro]],Tableau3Bandes[],4,0),"")</f>
        <v>1</v>
      </c>
      <c r="P1146" s="1" t="str">
        <f>IFERROR(VLOOKUP(Tableau5[[#This Row],[Numéro]],Tableau3Bandes[],5,0),"")</f>
        <v>—</v>
      </c>
      <c r="Q1146" s="1">
        <f>IFERROR(VLOOKUP(Tableau5[[#This Row],[Numéro]],Tableau3Bandes[],6,0),"")</f>
        <v>0.54700000000000004</v>
      </c>
      <c r="R1146" s="1">
        <f>IFERROR(VLOOKUP(Tableau5[[#This Row],[Numéro]],Tableau3Bandes[],7,0),"")</f>
        <v>2025</v>
      </c>
      <c r="S1146" s="28">
        <f>IFERROR(VLOOKUP(Tableau5[[#This Row],[Numéro]],TableauClass2025[],3,0),"")</f>
        <v>522</v>
      </c>
      <c r="T1146" s="27" t="str">
        <f>IFERROR(VLOOKUP(Tableau5[[#This Row],[Numéro]],TableauCadre[],3,0),"")</f>
        <v>N2</v>
      </c>
      <c r="U1146" s="1">
        <f>IFERROR(VLOOKUP(Tableau5[[#This Row],[Numéro]],TableauCadre[],4,0),"")</f>
        <v>1</v>
      </c>
      <c r="V1146" s="1" t="str">
        <f>IFERROR(VLOOKUP(Tableau5[[#This Row],[Numéro]],TableauCadre[],5,0),"")</f>
        <v>—</v>
      </c>
      <c r="W1146" s="1">
        <f>IFERROR(VLOOKUP(Tableau5[[#This Row],[Numéro]],TableauCadre[],6,0),"")</f>
        <v>6.34</v>
      </c>
      <c r="X1146" s="28">
        <f>IFERROR(VLOOKUP(Tableau5[[#This Row],[Numéro]],TableauCadre[],7,0),"")</f>
        <v>2024</v>
      </c>
    </row>
    <row r="1147" spans="1:24" hidden="1" x14ac:dyDescent="0.25">
      <c r="A1147" s="1" t="str">
        <f>IF(double!T1144=0,"",double!T1144)</f>
        <v>105374 W</v>
      </c>
      <c r="B1147" s="1" t="str">
        <f>IF(Tableau5[[#This Row],[Numéro]]="","",double!U1144)</f>
        <v>VASSEUR GUILLAUME</v>
      </c>
      <c r="C1147" s="23" t="str">
        <f>double!V1144</f>
        <v>05043 – ACAD. TAPIS VERT DE REIMS</v>
      </c>
      <c r="D1147" s="27" t="str">
        <f>IFERROR(VLOOKUP(Tableau5[[#This Row],[Numéro]],TableauLibre[],3,0),"")</f>
        <v>R2</v>
      </c>
      <c r="E1147" s="1">
        <f>IFERROR(VLOOKUP(Tableau5[[#This Row],[Numéro]],TableauLibre[],4,0),"")</f>
        <v>1</v>
      </c>
      <c r="F1147" s="1">
        <f>IFERROR(VLOOKUP(Tableau5[[#This Row],[Numéro]],TableauLibre[],5,0),"")</f>
        <v>2.4300000000000002</v>
      </c>
      <c r="G1147" s="1">
        <f>IFERROR(VLOOKUP(Tableau5[[#This Row],[Numéro]],TableauLibre[],6,0),"")</f>
        <v>1.95</v>
      </c>
      <c r="H1147" s="28">
        <f>IFERROR(VLOOKUP(Tableau5[[#This Row],[Numéro]],TableauLibre[],7,0),"")</f>
        <v>2014</v>
      </c>
      <c r="I1147" s="27" t="str">
        <f>IFERROR(VLOOKUP(Tableau5[[#This Row],[Numéro]],TableauBande[],3,0),"")</f>
        <v xml:space="preserve">R2 </v>
      </c>
      <c r="J1147" s="1">
        <f>IFERROR(VLOOKUP(Tableau5[[#This Row],[Numéro]],TableauBande[],4,0),"")</f>
        <v>1</v>
      </c>
      <c r="K1147" s="1">
        <f>IFERROR(VLOOKUP(Tableau5[[#This Row],[Numéro]],TableauBande[],5,0),"")</f>
        <v>1.05</v>
      </c>
      <c r="L1147" s="1">
        <f>IFERROR(VLOOKUP(Tableau5[[#This Row],[Numéro]],TableauBande[],6,0),"")</f>
        <v>0.94</v>
      </c>
      <c r="M1147" s="28">
        <f>IFERROR(VLOOKUP(Tableau5[[#This Row],[Numéro]],TableauBande[],7,0),"")</f>
        <v>2025</v>
      </c>
      <c r="N1147" s="1" t="str">
        <f>IFERROR(VLOOKUP(Tableau5[[#This Row],[Numéro]],Tableau3Bandes[],3,0),"")</f>
        <v>N3</v>
      </c>
      <c r="O1147" s="1">
        <f>IFERROR(VLOOKUP(Tableau5[[#This Row],[Numéro]],Tableau3Bandes[],4,0),"")</f>
        <v>1</v>
      </c>
      <c r="P1147" s="1">
        <f>IFERROR(VLOOKUP(Tableau5[[#This Row],[Numéro]],Tableau3Bandes[],5,0),"")</f>
        <v>0.48899999999999999</v>
      </c>
      <c r="Q1147" s="1">
        <f>IFERROR(VLOOKUP(Tableau5[[#This Row],[Numéro]],Tableau3Bandes[],6,0),"")</f>
        <v>0.42</v>
      </c>
      <c r="R1147" s="1">
        <f>IFERROR(VLOOKUP(Tableau5[[#This Row],[Numéro]],Tableau3Bandes[],7,0),"")</f>
        <v>2025</v>
      </c>
      <c r="S1147" s="28">
        <f>IFERROR(VLOOKUP(Tableau5[[#This Row],[Numéro]],TableauClass2025[],3,0),"")</f>
        <v>414</v>
      </c>
      <c r="T1147" s="27" t="str">
        <f>IFERROR(VLOOKUP(Tableau5[[#This Row],[Numéro]],TableauCadre[],3,0),"")</f>
        <v/>
      </c>
      <c r="U1147" s="1" t="str">
        <f>IFERROR(VLOOKUP(Tableau5[[#This Row],[Numéro]],TableauCadre[],4,0),"")</f>
        <v/>
      </c>
      <c r="V1147" s="1" t="str">
        <f>IFERROR(VLOOKUP(Tableau5[[#This Row],[Numéro]],TableauCadre[],5,0),"")</f>
        <v/>
      </c>
      <c r="W1147" s="1" t="str">
        <f>IFERROR(VLOOKUP(Tableau5[[#This Row],[Numéro]],TableauCadre[],6,0),"")</f>
        <v/>
      </c>
      <c r="X1147" s="28" t="str">
        <f>IFERROR(VLOOKUP(Tableau5[[#This Row],[Numéro]],TableauCadre[],7,0),"")</f>
        <v/>
      </c>
    </row>
    <row r="1148" spans="1:24" hidden="1" x14ac:dyDescent="0.25">
      <c r="A1148" s="1" t="str">
        <f>IF(double!T1145=0,"",double!T1145)</f>
        <v>111715 T</v>
      </c>
      <c r="B1148" s="1" t="str">
        <f>IF(Tableau5[[#This Row],[Numéro]]="","",double!U1145)</f>
        <v>VAUGELADE JEAN</v>
      </c>
      <c r="C1148" s="23" t="str">
        <f>double!V1145</f>
        <v>05028 – BILLARD CLUB DE MARIGNY ST FLAVY</v>
      </c>
      <c r="D1148" s="27" t="str">
        <f>IFERROR(VLOOKUP(Tableau5[[#This Row],[Numéro]],TableauLibre[],3,0),"")</f>
        <v>R3</v>
      </c>
      <c r="E1148" s="1">
        <f>IFERROR(VLOOKUP(Tableau5[[#This Row],[Numéro]],TableauLibre[],4,0),"")</f>
        <v>1</v>
      </c>
      <c r="F1148" s="1">
        <f>IFERROR(VLOOKUP(Tableau5[[#This Row],[Numéro]],TableauLibre[],5,0),"")</f>
        <v>1.24</v>
      </c>
      <c r="G1148" s="1">
        <f>IFERROR(VLOOKUP(Tableau5[[#This Row],[Numéro]],TableauLibre[],6,0),"")</f>
        <v>0.99</v>
      </c>
      <c r="H1148" s="28">
        <f>IFERROR(VLOOKUP(Tableau5[[#This Row],[Numéro]],TableauLibre[],7,0),"")</f>
        <v>2016</v>
      </c>
      <c r="I1148" s="27" t="str">
        <f>IFERROR(VLOOKUP(Tableau5[[#This Row],[Numéro]],TableauBande[],3,0),"")</f>
        <v>R2</v>
      </c>
      <c r="J1148" s="1">
        <f>IFERROR(VLOOKUP(Tableau5[[#This Row],[Numéro]],TableauBande[],4,0),"")</f>
        <v>1</v>
      </c>
      <c r="K1148" s="1">
        <f>IFERROR(VLOOKUP(Tableau5[[#This Row],[Numéro]],TableauBande[],5,0),"")</f>
        <v>0.78</v>
      </c>
      <c r="L1148" s="1">
        <f>IFERROR(VLOOKUP(Tableau5[[#This Row],[Numéro]],TableauBande[],6,0),"")</f>
        <v>0.7</v>
      </c>
      <c r="M1148" s="28">
        <f>IFERROR(VLOOKUP(Tableau5[[#This Row],[Numéro]],TableauBande[],7,0),"")</f>
        <v>2018</v>
      </c>
      <c r="N1148" s="1" t="str">
        <f>IFERROR(VLOOKUP(Tableau5[[#This Row],[Numéro]],Tableau3Bandes[],3,0),"")</f>
        <v xml:space="preserve">R2 </v>
      </c>
      <c r="O1148" s="1">
        <f>IFERROR(VLOOKUP(Tableau5[[#This Row],[Numéro]],Tableau3Bandes[],4,0),"")</f>
        <v>1</v>
      </c>
      <c r="P1148" s="1">
        <f>IFERROR(VLOOKUP(Tableau5[[#This Row],[Numéro]],Tableau3Bandes[],5,0),"")</f>
        <v>0.216</v>
      </c>
      <c r="Q1148" s="1">
        <f>IFERROR(VLOOKUP(Tableau5[[#This Row],[Numéro]],Tableau3Bandes[],6,0),"")</f>
        <v>0.186</v>
      </c>
      <c r="R1148" s="1">
        <f>IFERROR(VLOOKUP(Tableau5[[#This Row],[Numéro]],Tableau3Bandes[],7,0),"")</f>
        <v>2018</v>
      </c>
      <c r="S1148" s="28" t="str">
        <f>IFERROR(VLOOKUP(Tableau5[[#This Row],[Numéro]],TableauClass2025[],3,0),"")</f>
        <v/>
      </c>
      <c r="T1148" s="27" t="str">
        <f>IFERROR(VLOOKUP(Tableau5[[#This Row],[Numéro]],TableauCadre[],3,0),"")</f>
        <v>R1</v>
      </c>
      <c r="U1148" s="1">
        <f>IFERROR(VLOOKUP(Tableau5[[#This Row],[Numéro]],TableauCadre[],4,0),"")</f>
        <v>1</v>
      </c>
      <c r="V1148" s="1">
        <f>IFERROR(VLOOKUP(Tableau5[[#This Row],[Numéro]],TableauCadre[],5,0),"")</f>
        <v>1.31</v>
      </c>
      <c r="W1148" s="1">
        <f>IFERROR(VLOOKUP(Tableau5[[#This Row],[Numéro]],TableauCadre[],6,0),"")</f>
        <v>1.04</v>
      </c>
      <c r="X1148" s="28">
        <f>IFERROR(VLOOKUP(Tableau5[[#This Row],[Numéro]],TableauCadre[],7,0),"")</f>
        <v>2018</v>
      </c>
    </row>
    <row r="1149" spans="1:24" hidden="1" x14ac:dyDescent="0.25">
      <c r="A1149" s="1" t="str">
        <f>IF(double!T1146=0,"",double!T1146)</f>
        <v>155744 M</v>
      </c>
      <c r="B1149" s="1" t="str">
        <f>IF(Tableau5[[#This Row],[Numéro]]="","",double!U1146)</f>
        <v>VAUTRIN ANNE</v>
      </c>
      <c r="C1149" s="23" t="str">
        <f>double!V1146</f>
        <v>11022 – ACADEMIE DE BILLARD SAINT-MAX / NANCY</v>
      </c>
      <c r="D1149" s="27" t="str">
        <f>IFERROR(VLOOKUP(Tableau5[[#This Row],[Numéro]],TableauLibre[],3,0),"")</f>
        <v>R4</v>
      </c>
      <c r="E1149" s="1">
        <f>IFERROR(VLOOKUP(Tableau5[[#This Row],[Numéro]],TableauLibre[],4,0),"")</f>
        <v>1</v>
      </c>
      <c r="F1149" s="1">
        <f>IFERROR(VLOOKUP(Tableau5[[#This Row],[Numéro]],TableauLibre[],5,0),"")</f>
        <v>0.32</v>
      </c>
      <c r="G1149" s="1">
        <f>IFERROR(VLOOKUP(Tableau5[[#This Row],[Numéro]],TableauLibre[],6,0),"")</f>
        <v>0.25</v>
      </c>
      <c r="H1149" s="28">
        <f>IFERROR(VLOOKUP(Tableau5[[#This Row],[Numéro]],TableauLibre[],7,0),"")</f>
        <v>2018</v>
      </c>
      <c r="I1149" s="27" t="str">
        <f>IFERROR(VLOOKUP(Tableau5[[#This Row],[Numéro]],TableauBande[],3,0),"")</f>
        <v/>
      </c>
      <c r="J1149" s="1" t="str">
        <f>IFERROR(VLOOKUP(Tableau5[[#This Row],[Numéro]],TableauBande[],4,0),"")</f>
        <v/>
      </c>
      <c r="K1149" s="1" t="str">
        <f>IFERROR(VLOOKUP(Tableau5[[#This Row],[Numéro]],TableauBande[],5,0),"")</f>
        <v/>
      </c>
      <c r="L1149" s="1" t="str">
        <f>IFERROR(VLOOKUP(Tableau5[[#This Row],[Numéro]],TableauBande[],6,0),"")</f>
        <v/>
      </c>
      <c r="M1149" s="28" t="str">
        <f>IFERROR(VLOOKUP(Tableau5[[#This Row],[Numéro]],TableauBande[],7,0),"")</f>
        <v/>
      </c>
      <c r="N1149" s="1" t="str">
        <f>IFERROR(VLOOKUP(Tableau5[[#This Row],[Numéro]],Tableau3Bandes[],3,0),"")</f>
        <v/>
      </c>
      <c r="O1149" s="1" t="str">
        <f>IFERROR(VLOOKUP(Tableau5[[#This Row],[Numéro]],Tableau3Bandes[],4,0),"")</f>
        <v/>
      </c>
      <c r="P1149" s="1" t="str">
        <f>IFERROR(VLOOKUP(Tableau5[[#This Row],[Numéro]],Tableau3Bandes[],5,0),"")</f>
        <v/>
      </c>
      <c r="Q1149" s="1" t="str">
        <f>IFERROR(VLOOKUP(Tableau5[[#This Row],[Numéro]],Tableau3Bandes[],6,0),"")</f>
        <v/>
      </c>
      <c r="R1149" s="1" t="str">
        <f>IFERROR(VLOOKUP(Tableau5[[#This Row],[Numéro]],Tableau3Bandes[],7,0),"")</f>
        <v/>
      </c>
      <c r="S1149" s="28" t="str">
        <f>IFERROR(VLOOKUP(Tableau5[[#This Row],[Numéro]],TableauClass2025[],3,0),"")</f>
        <v/>
      </c>
      <c r="T1149" s="27" t="str">
        <f>IFERROR(VLOOKUP(Tableau5[[#This Row],[Numéro]],TableauCadre[],3,0),"")</f>
        <v/>
      </c>
      <c r="U1149" s="1" t="str">
        <f>IFERROR(VLOOKUP(Tableau5[[#This Row],[Numéro]],TableauCadre[],4,0),"")</f>
        <v/>
      </c>
      <c r="V1149" s="1" t="str">
        <f>IFERROR(VLOOKUP(Tableau5[[#This Row],[Numéro]],TableauCadre[],5,0),"")</f>
        <v/>
      </c>
      <c r="W1149" s="1" t="str">
        <f>IFERROR(VLOOKUP(Tableau5[[#This Row],[Numéro]],TableauCadre[],6,0),"")</f>
        <v/>
      </c>
      <c r="X1149" s="28" t="str">
        <f>IFERROR(VLOOKUP(Tableau5[[#This Row],[Numéro]],TableauCadre[],7,0),"")</f>
        <v/>
      </c>
    </row>
    <row r="1150" spans="1:24" hidden="1" x14ac:dyDescent="0.25">
      <c r="A1150" s="1" t="str">
        <f>IF(double!T1147=0,"",double!T1147)</f>
        <v>108566 Q</v>
      </c>
      <c r="B1150" s="1" t="str">
        <f>IF(Tableau5[[#This Row],[Numéro]]="","",double!U1147)</f>
        <v>VAUTRIN HUBERT</v>
      </c>
      <c r="C1150" s="23" t="str">
        <f>double!V1147</f>
        <v>11042 – BILLARD CLUB STEPHANOIS</v>
      </c>
      <c r="D1150" s="27" t="str">
        <f>IFERROR(VLOOKUP(Tableau5[[#This Row],[Numéro]],TableauLibre[],3,0),"")</f>
        <v>R3</v>
      </c>
      <c r="E1150" s="1">
        <f>IFERROR(VLOOKUP(Tableau5[[#This Row],[Numéro]],TableauLibre[],4,0),"")</f>
        <v>1</v>
      </c>
      <c r="F1150" s="1">
        <f>IFERROR(VLOOKUP(Tableau5[[#This Row],[Numéro]],TableauLibre[],5,0),"")</f>
        <v>1.58</v>
      </c>
      <c r="G1150" s="1">
        <f>IFERROR(VLOOKUP(Tableau5[[#This Row],[Numéro]],TableauLibre[],6,0),"")</f>
        <v>1.26</v>
      </c>
      <c r="H1150" s="28">
        <f>IFERROR(VLOOKUP(Tableau5[[#This Row],[Numéro]],TableauLibre[],7,0),"")</f>
        <v>2022</v>
      </c>
      <c r="I1150" s="27" t="str">
        <f>IFERROR(VLOOKUP(Tableau5[[#This Row],[Numéro]],TableauBande[],3,0),"")</f>
        <v>R1</v>
      </c>
      <c r="J1150" s="1">
        <f>IFERROR(VLOOKUP(Tableau5[[#This Row],[Numéro]],TableauBande[],4,0),"")</f>
        <v>1</v>
      </c>
      <c r="K1150" s="1">
        <f>IFERROR(VLOOKUP(Tableau5[[#This Row],[Numéro]],TableauBande[],5,0),"")</f>
        <v>1.2</v>
      </c>
      <c r="L1150" s="1">
        <f>IFERROR(VLOOKUP(Tableau5[[#This Row],[Numéro]],TableauBande[],6,0),"")</f>
        <v>1.07</v>
      </c>
      <c r="M1150" s="28">
        <f>IFERROR(VLOOKUP(Tableau5[[#This Row],[Numéro]],TableauBande[],7,0),"")</f>
        <v>2022</v>
      </c>
      <c r="N1150" s="1" t="str">
        <f>IFERROR(VLOOKUP(Tableau5[[#This Row],[Numéro]],Tableau3Bandes[],3,0),"")</f>
        <v>N3</v>
      </c>
      <c r="O1150" s="1">
        <f>IFERROR(VLOOKUP(Tableau5[[#This Row],[Numéro]],Tableau3Bandes[],4,0),"")</f>
        <v>1</v>
      </c>
      <c r="P1150" s="1">
        <f>IFERROR(VLOOKUP(Tableau5[[#This Row],[Numéro]],Tableau3Bandes[],5,0),"")</f>
        <v>0.41</v>
      </c>
      <c r="Q1150" s="1">
        <f>IFERROR(VLOOKUP(Tableau5[[#This Row],[Numéro]],Tableau3Bandes[],6,0),"")</f>
        <v>0.35199999999999998</v>
      </c>
      <c r="R1150" s="1">
        <f>IFERROR(VLOOKUP(Tableau5[[#This Row],[Numéro]],Tableau3Bandes[],7,0),"")</f>
        <v>2022</v>
      </c>
      <c r="S1150" s="28" t="str">
        <f>IFERROR(VLOOKUP(Tableau5[[#This Row],[Numéro]],TableauClass2025[],3,0),"")</f>
        <v/>
      </c>
      <c r="T1150" s="27" t="str">
        <f>IFERROR(VLOOKUP(Tableau5[[#This Row],[Numéro]],TableauCadre[],3,0),"")</f>
        <v/>
      </c>
      <c r="U1150" s="1" t="str">
        <f>IFERROR(VLOOKUP(Tableau5[[#This Row],[Numéro]],TableauCadre[],4,0),"")</f>
        <v/>
      </c>
      <c r="V1150" s="1" t="str">
        <f>IFERROR(VLOOKUP(Tableau5[[#This Row],[Numéro]],TableauCadre[],5,0),"")</f>
        <v/>
      </c>
      <c r="W1150" s="1" t="str">
        <f>IFERROR(VLOOKUP(Tableau5[[#This Row],[Numéro]],TableauCadre[],6,0),"")</f>
        <v/>
      </c>
      <c r="X1150" s="28" t="str">
        <f>IFERROR(VLOOKUP(Tableau5[[#This Row],[Numéro]],TableauCadre[],7,0),"")</f>
        <v/>
      </c>
    </row>
    <row r="1151" spans="1:24" hidden="1" x14ac:dyDescent="0.25">
      <c r="A1151" s="1" t="str">
        <f>IF(double!T1148=0,"",double!T1148)</f>
        <v>137954 Y</v>
      </c>
      <c r="B1151" s="1" t="str">
        <f>IF(Tableau5[[#This Row],[Numéro]]="","",double!U1148)</f>
        <v>VAUTRIN JEAN POL</v>
      </c>
      <c r="C1151" s="23" t="str">
        <f>double!V1148</f>
        <v>11022 – ACADEMIE DE BILLARD SAINT-MAX / NANCY</v>
      </c>
      <c r="D1151" s="27" t="str">
        <f>IFERROR(VLOOKUP(Tableau5[[#This Row],[Numéro]],TableauLibre[],3,0),"")</f>
        <v>R4</v>
      </c>
      <c r="E1151" s="1">
        <f>IFERROR(VLOOKUP(Tableau5[[#This Row],[Numéro]],TableauLibre[],4,0),"")</f>
        <v>1</v>
      </c>
      <c r="F1151" s="1">
        <f>IFERROR(VLOOKUP(Tableau5[[#This Row],[Numéro]],TableauLibre[],5,0),"")</f>
        <v>1.03</v>
      </c>
      <c r="G1151" s="1">
        <f>IFERROR(VLOOKUP(Tableau5[[#This Row],[Numéro]],TableauLibre[],6,0),"")</f>
        <v>0.82</v>
      </c>
      <c r="H1151" s="28">
        <f>IFERROR(VLOOKUP(Tableau5[[#This Row],[Numéro]],TableauLibre[],7,0),"")</f>
        <v>2015</v>
      </c>
      <c r="I1151" s="27" t="str">
        <f>IFERROR(VLOOKUP(Tableau5[[#This Row],[Numéro]],TableauBande[],3,0),"")</f>
        <v/>
      </c>
      <c r="J1151" s="1" t="str">
        <f>IFERROR(VLOOKUP(Tableau5[[#This Row],[Numéro]],TableauBande[],4,0),"")</f>
        <v/>
      </c>
      <c r="K1151" s="1" t="str">
        <f>IFERROR(VLOOKUP(Tableau5[[#This Row],[Numéro]],TableauBande[],5,0),"")</f>
        <v/>
      </c>
      <c r="L1151" s="1" t="str">
        <f>IFERROR(VLOOKUP(Tableau5[[#This Row],[Numéro]],TableauBande[],6,0),"")</f>
        <v/>
      </c>
      <c r="M1151" s="28" t="str">
        <f>IFERROR(VLOOKUP(Tableau5[[#This Row],[Numéro]],TableauBande[],7,0),"")</f>
        <v/>
      </c>
      <c r="N1151" s="1" t="str">
        <f>IFERROR(VLOOKUP(Tableau5[[#This Row],[Numéro]],Tableau3Bandes[],3,0),"")</f>
        <v/>
      </c>
      <c r="O1151" s="1" t="str">
        <f>IFERROR(VLOOKUP(Tableau5[[#This Row],[Numéro]],Tableau3Bandes[],4,0),"")</f>
        <v/>
      </c>
      <c r="P1151" s="1" t="str">
        <f>IFERROR(VLOOKUP(Tableau5[[#This Row],[Numéro]],Tableau3Bandes[],5,0),"")</f>
        <v/>
      </c>
      <c r="Q1151" s="1" t="str">
        <f>IFERROR(VLOOKUP(Tableau5[[#This Row],[Numéro]],Tableau3Bandes[],6,0),"")</f>
        <v/>
      </c>
      <c r="R1151" s="1" t="str">
        <f>IFERROR(VLOOKUP(Tableau5[[#This Row],[Numéro]],Tableau3Bandes[],7,0),"")</f>
        <v/>
      </c>
      <c r="S1151" s="28" t="str">
        <f>IFERROR(VLOOKUP(Tableau5[[#This Row],[Numéro]],TableauClass2025[],3,0),"")</f>
        <v/>
      </c>
      <c r="T1151" s="27" t="str">
        <f>IFERROR(VLOOKUP(Tableau5[[#This Row],[Numéro]],TableauCadre[],3,0),"")</f>
        <v/>
      </c>
      <c r="U1151" s="1" t="str">
        <f>IFERROR(VLOOKUP(Tableau5[[#This Row],[Numéro]],TableauCadre[],4,0),"")</f>
        <v/>
      </c>
      <c r="V1151" s="1" t="str">
        <f>IFERROR(VLOOKUP(Tableau5[[#This Row],[Numéro]],TableauCadre[],5,0),"")</f>
        <v/>
      </c>
      <c r="W1151" s="1" t="str">
        <f>IFERROR(VLOOKUP(Tableau5[[#This Row],[Numéro]],TableauCadre[],6,0),"")</f>
        <v/>
      </c>
      <c r="X1151" s="28" t="str">
        <f>IFERROR(VLOOKUP(Tableau5[[#This Row],[Numéro]],TableauCadre[],7,0),"")</f>
        <v/>
      </c>
    </row>
    <row r="1152" spans="1:24" hidden="1" x14ac:dyDescent="0.25">
      <c r="A1152" s="1" t="str">
        <f>IF(double!T1149=0,"",double!T1149)</f>
        <v>010139 Z</v>
      </c>
      <c r="B1152" s="1" t="str">
        <f>IF(Tableau5[[#This Row],[Numéro]]="","",double!U1149)</f>
        <v>VEBERT OLIVIER</v>
      </c>
      <c r="C1152" s="23" t="str">
        <f>double!V1149</f>
        <v>01044 – F.C. MULHOUSE</v>
      </c>
      <c r="D1152" s="27" t="str">
        <f>IFERROR(VLOOKUP(Tableau5[[#This Row],[Numéro]],TableauLibre[],3,0),"")</f>
        <v>N3</v>
      </c>
      <c r="E1152" s="1">
        <f>IFERROR(VLOOKUP(Tableau5[[#This Row],[Numéro]],TableauLibre[],4,0),"")</f>
        <v>1</v>
      </c>
      <c r="F1152" s="1">
        <f>IFERROR(VLOOKUP(Tableau5[[#This Row],[Numéro]],TableauLibre[],5,0),"")</f>
        <v>6.26</v>
      </c>
      <c r="G1152" s="1">
        <f>IFERROR(VLOOKUP(Tableau5[[#This Row],[Numéro]],TableauLibre[],6,0),"")</f>
        <v>5.01</v>
      </c>
      <c r="H1152" s="28">
        <f>IFERROR(VLOOKUP(Tableau5[[#This Row],[Numéro]],TableauLibre[],7,0),"")</f>
        <v>2008</v>
      </c>
      <c r="I1152" s="27" t="str">
        <f>IFERROR(VLOOKUP(Tableau5[[#This Row],[Numéro]],TableauBande[],3,0),"")</f>
        <v xml:space="preserve">N2 </v>
      </c>
      <c r="J1152" s="1">
        <f>IFERROR(VLOOKUP(Tableau5[[#This Row],[Numéro]],TableauBande[],4,0),"")</f>
        <v>1</v>
      </c>
      <c r="K1152" s="1" t="str">
        <f>IFERROR(VLOOKUP(Tableau5[[#This Row],[Numéro]],TableauBande[],5,0),"")</f>
        <v>—</v>
      </c>
      <c r="L1152" s="1">
        <f>IFERROR(VLOOKUP(Tableau5[[#This Row],[Numéro]],TableauBande[],6,0),"")</f>
        <v>2.33</v>
      </c>
      <c r="M1152" s="28">
        <f>IFERROR(VLOOKUP(Tableau5[[#This Row],[Numéro]],TableauBande[],7,0),"")</f>
        <v>2019</v>
      </c>
      <c r="N1152" s="1" t="str">
        <f>IFERROR(VLOOKUP(Tableau5[[#This Row],[Numéro]],Tableau3Bandes[],3,0),"")</f>
        <v>N3</v>
      </c>
      <c r="O1152" s="1">
        <f>IFERROR(VLOOKUP(Tableau5[[#This Row],[Numéro]],Tableau3Bandes[],4,0),"")</f>
        <v>1</v>
      </c>
      <c r="P1152" s="1">
        <f>IFERROR(VLOOKUP(Tableau5[[#This Row],[Numéro]],Tableau3Bandes[],5,0),"")</f>
        <v>0.41099999999999998</v>
      </c>
      <c r="Q1152" s="1">
        <f>IFERROR(VLOOKUP(Tableau5[[#This Row],[Numéro]],Tableau3Bandes[],6,0),"")</f>
        <v>0.35299999999999998</v>
      </c>
      <c r="R1152" s="1">
        <f>IFERROR(VLOOKUP(Tableau5[[#This Row],[Numéro]],Tableau3Bandes[],7,0),"")</f>
        <v>2012</v>
      </c>
      <c r="S1152" s="28" t="str">
        <f>IFERROR(VLOOKUP(Tableau5[[#This Row],[Numéro]],TableauClass2025[],3,0),"")</f>
        <v/>
      </c>
      <c r="T1152" s="27" t="str">
        <f>IFERROR(VLOOKUP(Tableau5[[#This Row],[Numéro]],TableauCadre[],3,0),"")</f>
        <v xml:space="preserve">N3 </v>
      </c>
      <c r="U1152" s="1">
        <f>IFERROR(VLOOKUP(Tableau5[[#This Row],[Numéro]],TableauCadre[],4,0),"")</f>
        <v>1</v>
      </c>
      <c r="V1152" s="1">
        <f>IFERROR(VLOOKUP(Tableau5[[#This Row],[Numéro]],TableauCadre[],5,0),"")</f>
        <v>5.68</v>
      </c>
      <c r="W1152" s="1">
        <f>IFERROR(VLOOKUP(Tableau5[[#This Row],[Numéro]],TableauCadre[],6,0),"")</f>
        <v>4.54</v>
      </c>
      <c r="X1152" s="28">
        <f>IFERROR(VLOOKUP(Tableau5[[#This Row],[Numéro]],TableauCadre[],7,0),"")</f>
        <v>2012</v>
      </c>
    </row>
    <row r="1153" spans="1:24" hidden="1" x14ac:dyDescent="0.25">
      <c r="A1153" s="1" t="str">
        <f>IF(double!T1150=0,"",double!T1150)</f>
        <v>011887 F</v>
      </c>
      <c r="B1153" s="1" t="str">
        <f>IF(Tableau5[[#This Row],[Numéro]]="","",double!U1150)</f>
        <v>VELUT JULIEN</v>
      </c>
      <c r="C1153" s="23" t="str">
        <f>double!V1150</f>
        <v>05028 – BILLARD CLUB DE MARIGNY ST FLAVY</v>
      </c>
      <c r="D1153" s="27" t="str">
        <f>IFERROR(VLOOKUP(Tableau5[[#This Row],[Numéro]],TableauLibre[],3,0),"")</f>
        <v>R4</v>
      </c>
      <c r="E1153" s="1">
        <f>IFERROR(VLOOKUP(Tableau5[[#This Row],[Numéro]],TableauLibre[],4,0),"")</f>
        <v>1</v>
      </c>
      <c r="F1153" s="1">
        <f>IFERROR(VLOOKUP(Tableau5[[#This Row],[Numéro]],TableauLibre[],5,0),"")</f>
        <v>1.08</v>
      </c>
      <c r="G1153" s="1">
        <f>IFERROR(VLOOKUP(Tableau5[[#This Row],[Numéro]],TableauLibre[],6,0),"")</f>
        <v>0.86</v>
      </c>
      <c r="H1153" s="28">
        <f>IFERROR(VLOOKUP(Tableau5[[#This Row],[Numéro]],TableauLibre[],7,0),"")</f>
        <v>2024</v>
      </c>
      <c r="I1153" s="27" t="str">
        <f>IFERROR(VLOOKUP(Tableau5[[#This Row],[Numéro]],TableauBande[],3,0),"")</f>
        <v>R2</v>
      </c>
      <c r="J1153" s="1">
        <f>IFERROR(VLOOKUP(Tableau5[[#This Row],[Numéro]],TableauBande[],4,0),"")</f>
        <v>1</v>
      </c>
      <c r="K1153" s="1">
        <f>IFERROR(VLOOKUP(Tableau5[[#This Row],[Numéro]],TableauBande[],5,0),"")</f>
        <v>0.62</v>
      </c>
      <c r="L1153" s="1">
        <f>IFERROR(VLOOKUP(Tableau5[[#This Row],[Numéro]],TableauBande[],6,0),"")</f>
        <v>0.55000000000000004</v>
      </c>
      <c r="M1153" s="28">
        <f>IFERROR(VLOOKUP(Tableau5[[#This Row],[Numéro]],TableauBande[],7,0),"")</f>
        <v>2024</v>
      </c>
      <c r="N1153" s="1" t="str">
        <f>IFERROR(VLOOKUP(Tableau5[[#This Row],[Numéro]],Tableau3Bandes[],3,0),"")</f>
        <v/>
      </c>
      <c r="O1153" s="1" t="str">
        <f>IFERROR(VLOOKUP(Tableau5[[#This Row],[Numéro]],Tableau3Bandes[],4,0),"")</f>
        <v/>
      </c>
      <c r="P1153" s="1" t="str">
        <f>IFERROR(VLOOKUP(Tableau5[[#This Row],[Numéro]],Tableau3Bandes[],5,0),"")</f>
        <v/>
      </c>
      <c r="Q1153" s="1" t="str">
        <f>IFERROR(VLOOKUP(Tableau5[[#This Row],[Numéro]],Tableau3Bandes[],6,0),"")</f>
        <v/>
      </c>
      <c r="R1153" s="1" t="str">
        <f>IFERROR(VLOOKUP(Tableau5[[#This Row],[Numéro]],Tableau3Bandes[],7,0),"")</f>
        <v/>
      </c>
      <c r="S1153" s="28" t="str">
        <f>IFERROR(VLOOKUP(Tableau5[[#This Row],[Numéro]],TableauClass2025[],3,0),"")</f>
        <v/>
      </c>
      <c r="T1153" s="27" t="str">
        <f>IFERROR(VLOOKUP(Tableau5[[#This Row],[Numéro]],TableauCadre[],3,0),"")</f>
        <v>R1</v>
      </c>
      <c r="U1153" s="1">
        <f>IFERROR(VLOOKUP(Tableau5[[#This Row],[Numéro]],TableauCadre[],4,0),"")</f>
        <v>1</v>
      </c>
      <c r="V1153" s="1">
        <f>IFERROR(VLOOKUP(Tableau5[[#This Row],[Numéro]],TableauCadre[],5,0),"")</f>
        <v>1.1299999999999999</v>
      </c>
      <c r="W1153" s="1">
        <f>IFERROR(VLOOKUP(Tableau5[[#This Row],[Numéro]],TableauCadre[],6,0),"")</f>
        <v>0.91</v>
      </c>
      <c r="X1153" s="28">
        <f>IFERROR(VLOOKUP(Tableau5[[#This Row],[Numéro]],TableauCadre[],7,0),"")</f>
        <v>2018</v>
      </c>
    </row>
    <row r="1154" spans="1:24" x14ac:dyDescent="0.25">
      <c r="A1154" s="1" t="str">
        <f>IF(double!T1039=0,"",double!T1039)</f>
        <v>149006 N</v>
      </c>
      <c r="B1154" s="1" t="str">
        <f>IF(Tableau5[[#This Row],[Numéro]]="","",double!U1039)</f>
        <v>SCHINCARIOL LOIC</v>
      </c>
      <c r="C1154" s="23" t="str">
        <f>double!V1039</f>
        <v>11013 – BILLARD CLUB METZ</v>
      </c>
      <c r="D1154" s="27" t="str">
        <f>IFERROR(VLOOKUP(Tableau5[[#This Row],[Numéro]],TableauLibre[],3,0),"")</f>
        <v>R4</v>
      </c>
      <c r="E1154" s="1">
        <f>IFERROR(VLOOKUP(Tableau5[[#This Row],[Numéro]],TableauLibre[],4,0),"")</f>
        <v>1</v>
      </c>
      <c r="F1154" s="1">
        <f>IFERROR(VLOOKUP(Tableau5[[#This Row],[Numéro]],TableauLibre[],5,0),"")</f>
        <v>0.68</v>
      </c>
      <c r="G1154" s="1">
        <f>IFERROR(VLOOKUP(Tableau5[[#This Row],[Numéro]],TableauLibre[],6,0),"")</f>
        <v>0.55000000000000004</v>
      </c>
      <c r="H1154" s="28">
        <f>IFERROR(VLOOKUP(Tableau5[[#This Row],[Numéro]],TableauLibre[],7,0),"")</f>
        <v>2014</v>
      </c>
      <c r="I1154" s="27" t="str">
        <f>IFERROR(VLOOKUP(Tableau5[[#This Row],[Numéro]],TableauBande[],3,0),"")</f>
        <v/>
      </c>
      <c r="J1154" s="1" t="str">
        <f>IFERROR(VLOOKUP(Tableau5[[#This Row],[Numéro]],TableauBande[],4,0),"")</f>
        <v/>
      </c>
      <c r="K1154" s="1" t="str">
        <f>IFERROR(VLOOKUP(Tableau5[[#This Row],[Numéro]],TableauBande[],5,0),"")</f>
        <v/>
      </c>
      <c r="L1154" s="1" t="str">
        <f>IFERROR(VLOOKUP(Tableau5[[#This Row],[Numéro]],TableauBande[],6,0),"")</f>
        <v/>
      </c>
      <c r="M1154" s="28" t="str">
        <f>IFERROR(VLOOKUP(Tableau5[[#This Row],[Numéro]],TableauBande[],7,0),"")</f>
        <v/>
      </c>
      <c r="N1154" s="1" t="str">
        <f>IFERROR(VLOOKUP(Tableau5[[#This Row],[Numéro]],Tableau3Bandes[],3,0),"")</f>
        <v/>
      </c>
      <c r="O1154" s="1" t="str">
        <f>IFERROR(VLOOKUP(Tableau5[[#This Row],[Numéro]],Tableau3Bandes[],4,0),"")</f>
        <v/>
      </c>
      <c r="P1154" s="1" t="str">
        <f>IFERROR(VLOOKUP(Tableau5[[#This Row],[Numéro]],Tableau3Bandes[],5,0),"")</f>
        <v/>
      </c>
      <c r="Q1154" s="1" t="str">
        <f>IFERROR(VLOOKUP(Tableau5[[#This Row],[Numéro]],Tableau3Bandes[],6,0),"")</f>
        <v/>
      </c>
      <c r="R1154" s="1" t="str">
        <f>IFERROR(VLOOKUP(Tableau5[[#This Row],[Numéro]],Tableau3Bandes[],7,0),"")</f>
        <v/>
      </c>
      <c r="S1154" s="28" t="str">
        <f>IFERROR(VLOOKUP(Tableau5[[#This Row],[Numéro]],TableauClass2025[],3,0),"")</f>
        <v/>
      </c>
      <c r="T1154" s="27" t="str">
        <f>IFERROR(VLOOKUP(Tableau5[[#This Row],[Numéro]],TableauCadre[],3,0),"")</f>
        <v/>
      </c>
      <c r="U1154" s="1" t="str">
        <f>IFERROR(VLOOKUP(Tableau5[[#This Row],[Numéro]],TableauCadre[],4,0),"")</f>
        <v/>
      </c>
      <c r="V1154" s="1" t="str">
        <f>IFERROR(VLOOKUP(Tableau5[[#This Row],[Numéro]],TableauCadre[],5,0),"")</f>
        <v/>
      </c>
      <c r="W1154" s="1" t="str">
        <f>IFERROR(VLOOKUP(Tableau5[[#This Row],[Numéro]],TableauCadre[],6,0),"")</f>
        <v/>
      </c>
      <c r="X1154" s="28" t="str">
        <f>IFERROR(VLOOKUP(Tableau5[[#This Row],[Numéro]],TableauCadre[],7,0),"")</f>
        <v/>
      </c>
    </row>
    <row r="1155" spans="1:24" hidden="1" x14ac:dyDescent="0.25">
      <c r="A1155" s="1" t="str">
        <f>IF(double!T1152=0,"",double!T1152)</f>
        <v>012012 A</v>
      </c>
      <c r="B1155" s="1" t="str">
        <f>IF(Tableau5[[#This Row],[Numéro]]="","",double!U1152)</f>
        <v>VENCHIARUTTI JEAN CHRISTOPHE</v>
      </c>
      <c r="C1155" s="23" t="str">
        <f>double!V1152</f>
        <v>05042 – ACAD.CHALONNAISE DE BILLARD</v>
      </c>
      <c r="D1155" s="27" t="str">
        <f>IFERROR(VLOOKUP(Tableau5[[#This Row],[Numéro]],TableauLibre[],3,0),"")</f>
        <v>R1</v>
      </c>
      <c r="E1155" s="1">
        <f>IFERROR(VLOOKUP(Tableau5[[#This Row],[Numéro]],TableauLibre[],4,0),"")</f>
        <v>1</v>
      </c>
      <c r="F1155" s="1">
        <f>IFERROR(VLOOKUP(Tableau5[[#This Row],[Numéro]],TableauLibre[],5,0),"")</f>
        <v>5.1100000000000003</v>
      </c>
      <c r="G1155" s="1">
        <f>IFERROR(VLOOKUP(Tableau5[[#This Row],[Numéro]],TableauLibre[],6,0),"")</f>
        <v>4.09</v>
      </c>
      <c r="H1155" s="28">
        <f>IFERROR(VLOOKUP(Tableau5[[#This Row],[Numéro]],TableauLibre[],7,0),"")</f>
        <v>2018</v>
      </c>
      <c r="I1155" s="27" t="str">
        <f>IFERROR(VLOOKUP(Tableau5[[#This Row],[Numéro]],TableauBande[],3,0),"")</f>
        <v>N3</v>
      </c>
      <c r="J1155" s="1">
        <f>IFERROR(VLOOKUP(Tableau5[[#This Row],[Numéro]],TableauBande[],4,0),"")</f>
        <v>1</v>
      </c>
      <c r="K1155" s="1">
        <f>IFERROR(VLOOKUP(Tableau5[[#This Row],[Numéro]],TableauBande[],5,0),"")</f>
        <v>2.12</v>
      </c>
      <c r="L1155" s="1">
        <f>IFERROR(VLOOKUP(Tableau5[[#This Row],[Numéro]],TableauBande[],6,0),"")</f>
        <v>1.88</v>
      </c>
      <c r="M1155" s="28">
        <f>IFERROR(VLOOKUP(Tableau5[[#This Row],[Numéro]],TableauBande[],7,0),"")</f>
        <v>2020</v>
      </c>
      <c r="N1155" s="1" t="str">
        <f>IFERROR(VLOOKUP(Tableau5[[#This Row],[Numéro]],Tableau3Bandes[],3,0),"")</f>
        <v>N2</v>
      </c>
      <c r="O1155" s="1">
        <f>IFERROR(VLOOKUP(Tableau5[[#This Row],[Numéro]],Tableau3Bandes[],4,0),"")</f>
        <v>1</v>
      </c>
      <c r="P1155" s="1" t="str">
        <f>IFERROR(VLOOKUP(Tableau5[[#This Row],[Numéro]],Tableau3Bandes[],5,0),"")</f>
        <v>—</v>
      </c>
      <c r="Q1155" s="1">
        <f>IFERROR(VLOOKUP(Tableau5[[#This Row],[Numéro]],Tableau3Bandes[],6,0),"")</f>
        <v>0.56599999999999995</v>
      </c>
      <c r="R1155" s="1">
        <f>IFERROR(VLOOKUP(Tableau5[[#This Row],[Numéro]],Tableau3Bandes[],7,0),"")</f>
        <v>2021</v>
      </c>
      <c r="S1155" s="28" t="str">
        <f>IFERROR(VLOOKUP(Tableau5[[#This Row],[Numéro]],TableauClass2025[],3,0),"")</f>
        <v/>
      </c>
      <c r="T1155" s="27" t="str">
        <f>IFERROR(VLOOKUP(Tableau5[[#This Row],[Numéro]],TableauCadre[],3,0),"")</f>
        <v xml:space="preserve">R1 </v>
      </c>
      <c r="U1155" s="1">
        <f>IFERROR(VLOOKUP(Tableau5[[#This Row],[Numéro]],TableauCadre[],4,0),"")</f>
        <v>1</v>
      </c>
      <c r="V1155" s="1">
        <f>IFERROR(VLOOKUP(Tableau5[[#This Row],[Numéro]],TableauCadre[],5,0),"")</f>
        <v>3.98</v>
      </c>
      <c r="W1155" s="1">
        <f>IFERROR(VLOOKUP(Tableau5[[#This Row],[Numéro]],TableauCadre[],6,0),"")</f>
        <v>3.18</v>
      </c>
      <c r="X1155" s="28">
        <f>IFERROR(VLOOKUP(Tableau5[[#This Row],[Numéro]],TableauCadre[],7,0),"")</f>
        <v>2019</v>
      </c>
    </row>
    <row r="1156" spans="1:24" x14ac:dyDescent="0.25">
      <c r="A1156" s="1" t="str">
        <f>IF(double!T1043=0,"",double!T1043)</f>
        <v>168121 Q</v>
      </c>
      <c r="B1156" s="1" t="str">
        <f>IF(Tableau5[[#This Row],[Numéro]]="","",double!U1043)</f>
        <v>SCHMALTZ JULES</v>
      </c>
      <c r="C1156" s="23" t="str">
        <f>double!V1043</f>
        <v>11005 – E.S. HAGONDANGE</v>
      </c>
      <c r="D1156" s="27" t="str">
        <f>IFERROR(VLOOKUP(Tableau5[[#This Row],[Numéro]],TableauLibre[],3,0),"")</f>
        <v xml:space="preserve">R4 </v>
      </c>
      <c r="E1156" s="1">
        <f>IFERROR(VLOOKUP(Tableau5[[#This Row],[Numéro]],TableauLibre[],4,0),"")</f>
        <v>1</v>
      </c>
      <c r="F1156" s="1">
        <f>IFERROR(VLOOKUP(Tableau5[[#This Row],[Numéro]],TableauLibre[],5,0),"")</f>
        <v>0.57999999999999996</v>
      </c>
      <c r="G1156" s="1">
        <f>IFERROR(VLOOKUP(Tableau5[[#This Row],[Numéro]],TableauLibre[],6,0),"")</f>
        <v>0.46</v>
      </c>
      <c r="H1156" s="28">
        <f>IFERROR(VLOOKUP(Tableau5[[#This Row],[Numéro]],TableauLibre[],7,0),"")</f>
        <v>2025</v>
      </c>
      <c r="I1156" s="27" t="str">
        <f>IFERROR(VLOOKUP(Tableau5[[#This Row],[Numéro]],TableauBande[],3,0),"")</f>
        <v/>
      </c>
      <c r="J1156" s="1" t="str">
        <f>IFERROR(VLOOKUP(Tableau5[[#This Row],[Numéro]],TableauBande[],4,0),"")</f>
        <v/>
      </c>
      <c r="K1156" s="1" t="str">
        <f>IFERROR(VLOOKUP(Tableau5[[#This Row],[Numéro]],TableauBande[],5,0),"")</f>
        <v/>
      </c>
      <c r="L1156" s="1" t="str">
        <f>IFERROR(VLOOKUP(Tableau5[[#This Row],[Numéro]],TableauBande[],6,0),"")</f>
        <v/>
      </c>
      <c r="M1156" s="28" t="str">
        <f>IFERROR(VLOOKUP(Tableau5[[#This Row],[Numéro]],TableauBande[],7,0),"")</f>
        <v/>
      </c>
      <c r="N1156" s="1" t="str">
        <f>IFERROR(VLOOKUP(Tableau5[[#This Row],[Numéro]],Tableau3Bandes[],3,0),"")</f>
        <v/>
      </c>
      <c r="O1156" s="1" t="str">
        <f>IFERROR(VLOOKUP(Tableau5[[#This Row],[Numéro]],Tableau3Bandes[],4,0),"")</f>
        <v/>
      </c>
      <c r="P1156" s="1" t="str">
        <f>IFERROR(VLOOKUP(Tableau5[[#This Row],[Numéro]],Tableau3Bandes[],5,0),"")</f>
        <v/>
      </c>
      <c r="Q1156" s="1" t="str">
        <f>IFERROR(VLOOKUP(Tableau5[[#This Row],[Numéro]],Tableau3Bandes[],6,0),"")</f>
        <v/>
      </c>
      <c r="R1156" s="1" t="str">
        <f>IFERROR(VLOOKUP(Tableau5[[#This Row],[Numéro]],Tableau3Bandes[],7,0),"")</f>
        <v/>
      </c>
      <c r="S1156" s="28" t="str">
        <f>IFERROR(VLOOKUP(Tableau5[[#This Row],[Numéro]],TableauClass2025[],3,0),"")</f>
        <v/>
      </c>
      <c r="T1156" s="27" t="str">
        <f>IFERROR(VLOOKUP(Tableau5[[#This Row],[Numéro]],TableauCadre[],3,0),"")</f>
        <v/>
      </c>
      <c r="U1156" s="1" t="str">
        <f>IFERROR(VLOOKUP(Tableau5[[#This Row],[Numéro]],TableauCadre[],4,0),"")</f>
        <v/>
      </c>
      <c r="V1156" s="1" t="str">
        <f>IFERROR(VLOOKUP(Tableau5[[#This Row],[Numéro]],TableauCadre[],5,0),"")</f>
        <v/>
      </c>
      <c r="W1156" s="1" t="str">
        <f>IFERROR(VLOOKUP(Tableau5[[#This Row],[Numéro]],TableauCadre[],6,0),"")</f>
        <v/>
      </c>
      <c r="X1156" s="28" t="str">
        <f>IFERROR(VLOOKUP(Tableau5[[#This Row],[Numéro]],TableauCadre[],7,0),"")</f>
        <v/>
      </c>
    </row>
    <row r="1157" spans="1:24" hidden="1" x14ac:dyDescent="0.25">
      <c r="A1157" s="1" t="str">
        <f>IF(double!T1154=0,"",double!T1154)</f>
        <v>140757 T</v>
      </c>
      <c r="B1157" s="1" t="str">
        <f>IF(Tableau5[[#This Row],[Numéro]]="","",double!U1154)</f>
        <v>VERES CHRISTINE</v>
      </c>
      <c r="C1157" s="23" t="str">
        <f>double!V1154</f>
        <v>11034 – BILLARD CLUB EPINAL</v>
      </c>
      <c r="D1157" s="27" t="str">
        <f>IFERROR(VLOOKUP(Tableau5[[#This Row],[Numéro]],TableauLibre[],3,0),"")</f>
        <v>R3</v>
      </c>
      <c r="E1157" s="1">
        <f>IFERROR(VLOOKUP(Tableau5[[#This Row],[Numéro]],TableauLibre[],4,0),"")</f>
        <v>1</v>
      </c>
      <c r="F1157" s="1">
        <f>IFERROR(VLOOKUP(Tableau5[[#This Row],[Numéro]],TableauLibre[],5,0),"")</f>
        <v>1.69</v>
      </c>
      <c r="G1157" s="1">
        <f>IFERROR(VLOOKUP(Tableau5[[#This Row],[Numéro]],TableauLibre[],6,0),"")</f>
        <v>1.35</v>
      </c>
      <c r="H1157" s="28">
        <f>IFERROR(VLOOKUP(Tableau5[[#This Row],[Numéro]],TableauLibre[],7,0),"")</f>
        <v>2025</v>
      </c>
      <c r="I1157" s="27" t="str">
        <f>IFERROR(VLOOKUP(Tableau5[[#This Row],[Numéro]],TableauBande[],3,0),"")</f>
        <v/>
      </c>
      <c r="J1157" s="1" t="str">
        <f>IFERROR(VLOOKUP(Tableau5[[#This Row],[Numéro]],TableauBande[],4,0),"")</f>
        <v/>
      </c>
      <c r="K1157" s="1" t="str">
        <f>IFERROR(VLOOKUP(Tableau5[[#This Row],[Numéro]],TableauBande[],5,0),"")</f>
        <v/>
      </c>
      <c r="L1157" s="1" t="str">
        <f>IFERROR(VLOOKUP(Tableau5[[#This Row],[Numéro]],TableauBande[],6,0),"")</f>
        <v/>
      </c>
      <c r="M1157" s="28" t="str">
        <f>IFERROR(VLOOKUP(Tableau5[[#This Row],[Numéro]],TableauBande[],7,0),"")</f>
        <v/>
      </c>
      <c r="N1157" s="1" t="str">
        <f>IFERROR(VLOOKUP(Tableau5[[#This Row],[Numéro]],Tableau3Bandes[],3,0),"")</f>
        <v>R2</v>
      </c>
      <c r="O1157" s="1">
        <f>IFERROR(VLOOKUP(Tableau5[[#This Row],[Numéro]],Tableau3Bandes[],4,0),"")</f>
        <v>1</v>
      </c>
      <c r="P1157" s="1">
        <f>IFERROR(VLOOKUP(Tableau5[[#This Row],[Numéro]],Tableau3Bandes[],5,0),"")</f>
        <v>0.20100000000000001</v>
      </c>
      <c r="Q1157" s="1">
        <f>IFERROR(VLOOKUP(Tableau5[[#This Row],[Numéro]],Tableau3Bandes[],6,0),"")</f>
        <v>0.17199999999999999</v>
      </c>
      <c r="R1157" s="1">
        <f>IFERROR(VLOOKUP(Tableau5[[#This Row],[Numéro]],Tableau3Bandes[],7,0),"")</f>
        <v>2023</v>
      </c>
      <c r="S1157" s="28" t="str">
        <f>IFERROR(VLOOKUP(Tableau5[[#This Row],[Numéro]],TableauClass2025[],3,0),"")</f>
        <v/>
      </c>
      <c r="T1157" s="27" t="str">
        <f>IFERROR(VLOOKUP(Tableau5[[#This Row],[Numéro]],TableauCadre[],3,0),"")</f>
        <v/>
      </c>
      <c r="U1157" s="1" t="str">
        <f>IFERROR(VLOOKUP(Tableau5[[#This Row],[Numéro]],TableauCadre[],4,0),"")</f>
        <v/>
      </c>
      <c r="V1157" s="1" t="str">
        <f>IFERROR(VLOOKUP(Tableau5[[#This Row],[Numéro]],TableauCadre[],5,0),"")</f>
        <v/>
      </c>
      <c r="W1157" s="1" t="str">
        <f>IFERROR(VLOOKUP(Tableau5[[#This Row],[Numéro]],TableauCadre[],6,0),"")</f>
        <v/>
      </c>
      <c r="X1157" s="28" t="str">
        <f>IFERROR(VLOOKUP(Tableau5[[#This Row],[Numéro]],TableauCadre[],7,0),"")</f>
        <v/>
      </c>
    </row>
    <row r="1158" spans="1:24" hidden="1" x14ac:dyDescent="0.25">
      <c r="A1158" s="1" t="str">
        <f>IF(double!T1155=0,"",double!T1155)</f>
        <v>150291 K</v>
      </c>
      <c r="B1158" s="1" t="str">
        <f>IF(Tableau5[[#This Row],[Numéro]]="","",double!U1155)</f>
        <v>VERGEOT CLAUDE</v>
      </c>
      <c r="C1158" s="23" t="str">
        <f>double!V1155</f>
        <v>05035 – ROMILLY SPORT 10 SECTION BILLARD</v>
      </c>
      <c r="D1158" s="27" t="str">
        <f>IFERROR(VLOOKUP(Tableau5[[#This Row],[Numéro]],TableauLibre[],3,0),"")</f>
        <v>R3</v>
      </c>
      <c r="E1158" s="1">
        <f>IFERROR(VLOOKUP(Tableau5[[#This Row],[Numéro]],TableauLibre[],4,0),"")</f>
        <v>1</v>
      </c>
      <c r="F1158" s="1">
        <f>IFERROR(VLOOKUP(Tableau5[[#This Row],[Numéro]],TableauLibre[],5,0),"")</f>
        <v>1.25</v>
      </c>
      <c r="G1158" s="1">
        <f>IFERROR(VLOOKUP(Tableau5[[#This Row],[Numéro]],TableauLibre[],6,0),"")</f>
        <v>1</v>
      </c>
      <c r="H1158" s="28">
        <f>IFERROR(VLOOKUP(Tableau5[[#This Row],[Numéro]],TableauLibre[],7,0),"")</f>
        <v>2024</v>
      </c>
      <c r="I1158" s="27" t="str">
        <f>IFERROR(VLOOKUP(Tableau5[[#This Row],[Numéro]],TableauBande[],3,0),"")</f>
        <v>R2</v>
      </c>
      <c r="J1158" s="1">
        <f>IFERROR(VLOOKUP(Tableau5[[#This Row],[Numéro]],TableauBande[],4,0),"")</f>
        <v>1</v>
      </c>
      <c r="K1158" s="1">
        <f>IFERROR(VLOOKUP(Tableau5[[#This Row],[Numéro]],TableauBande[],5,0),"")</f>
        <v>0.79</v>
      </c>
      <c r="L1158" s="1">
        <f>IFERROR(VLOOKUP(Tableau5[[#This Row],[Numéro]],TableauBande[],6,0),"")</f>
        <v>0.7</v>
      </c>
      <c r="M1158" s="28">
        <f>IFERROR(VLOOKUP(Tableau5[[#This Row],[Numéro]],TableauBande[],7,0),"")</f>
        <v>2024</v>
      </c>
      <c r="N1158" s="1" t="str">
        <f>IFERROR(VLOOKUP(Tableau5[[#This Row],[Numéro]],Tableau3Bandes[],3,0),"")</f>
        <v>R1</v>
      </c>
      <c r="O1158" s="1">
        <f>IFERROR(VLOOKUP(Tableau5[[#This Row],[Numéro]],Tableau3Bandes[],4,0),"")</f>
        <v>1</v>
      </c>
      <c r="P1158" s="1">
        <f>IFERROR(VLOOKUP(Tableau5[[#This Row],[Numéro]],Tableau3Bandes[],5,0),"")</f>
        <v>0.26900000000000002</v>
      </c>
      <c r="Q1158" s="1">
        <f>IFERROR(VLOOKUP(Tableau5[[#This Row],[Numéro]],Tableau3Bandes[],6,0),"")</f>
        <v>0.23100000000000001</v>
      </c>
      <c r="R1158" s="1">
        <f>IFERROR(VLOOKUP(Tableau5[[#This Row],[Numéro]],Tableau3Bandes[],7,0),"")</f>
        <v>2020</v>
      </c>
      <c r="S1158" s="28" t="str">
        <f>IFERROR(VLOOKUP(Tableau5[[#This Row],[Numéro]],TableauClass2025[],3,0),"")</f>
        <v/>
      </c>
      <c r="T1158" s="27" t="str">
        <f>IFERROR(VLOOKUP(Tableau5[[#This Row],[Numéro]],TableauCadre[],3,0),"")</f>
        <v>R1</v>
      </c>
      <c r="U1158" s="1">
        <f>IFERROR(VLOOKUP(Tableau5[[#This Row],[Numéro]],TableauCadre[],4,0),"")</f>
        <v>1</v>
      </c>
      <c r="V1158" s="1">
        <f>IFERROR(VLOOKUP(Tableau5[[#This Row],[Numéro]],TableauCadre[],5,0),"")</f>
        <v>1.23</v>
      </c>
      <c r="W1158" s="1">
        <f>IFERROR(VLOOKUP(Tableau5[[#This Row],[Numéro]],TableauCadre[],6,0),"")</f>
        <v>0.99</v>
      </c>
      <c r="X1158" s="28">
        <f>IFERROR(VLOOKUP(Tableau5[[#This Row],[Numéro]],TableauCadre[],7,0),"")</f>
        <v>2018</v>
      </c>
    </row>
    <row r="1159" spans="1:24" x14ac:dyDescent="0.25">
      <c r="A1159" s="1" t="str">
        <f>IF(double!T1374=0,"",double!T1374)</f>
        <v>015120 O</v>
      </c>
      <c r="B1159" s="1" t="str">
        <f>IF(Tableau5[[#This Row],[Numéro]]="","",double!U1374)</f>
        <v>SCHMITT YVON</v>
      </c>
      <c r="C1159" s="23" t="str">
        <f>double!V1374</f>
        <v>11013 – BILLARD CLUB METZ</v>
      </c>
      <c r="D1159" s="27" t="str">
        <f>IFERROR(VLOOKUP(Tableau5[[#This Row],[Numéro]],TableauLibre[],3,0),"")</f>
        <v/>
      </c>
      <c r="E1159" s="1" t="str">
        <f>IFERROR(VLOOKUP(Tableau5[[#This Row],[Numéro]],TableauLibre[],4,0),"")</f>
        <v/>
      </c>
      <c r="F1159" s="1" t="str">
        <f>IFERROR(VLOOKUP(Tableau5[[#This Row],[Numéro]],TableauLibre[],5,0),"")</f>
        <v/>
      </c>
      <c r="G1159" s="1" t="str">
        <f>IFERROR(VLOOKUP(Tableau5[[#This Row],[Numéro]],TableauLibre[],6,0),"")</f>
        <v/>
      </c>
      <c r="H1159" s="28" t="str">
        <f>IFERROR(VLOOKUP(Tableau5[[#This Row],[Numéro]],TableauLibre[],7,0),"")</f>
        <v/>
      </c>
      <c r="I1159" s="27" t="str">
        <f>IFERROR(VLOOKUP(Tableau5[[#This Row],[Numéro]],TableauBande[],3,0),"")</f>
        <v/>
      </c>
      <c r="J1159" s="1" t="str">
        <f>IFERROR(VLOOKUP(Tableau5[[#This Row],[Numéro]],TableauBande[],4,0),"")</f>
        <v/>
      </c>
      <c r="K1159" s="1" t="str">
        <f>IFERROR(VLOOKUP(Tableau5[[#This Row],[Numéro]],TableauBande[],5,0),"")</f>
        <v/>
      </c>
      <c r="L1159" s="1" t="str">
        <f>IFERROR(VLOOKUP(Tableau5[[#This Row],[Numéro]],TableauBande[],6,0),"")</f>
        <v/>
      </c>
      <c r="M1159" s="28" t="str">
        <f>IFERROR(VLOOKUP(Tableau5[[#This Row],[Numéro]],TableauBande[],7,0),"")</f>
        <v/>
      </c>
      <c r="N1159" s="1" t="str">
        <f>IFERROR(VLOOKUP(Tableau5[[#This Row],[Numéro]],Tableau3Bandes[],3,0),"")</f>
        <v xml:space="preserve">N3 </v>
      </c>
      <c r="O1159" s="1">
        <f>IFERROR(VLOOKUP(Tableau5[[#This Row],[Numéro]],Tableau3Bandes[],4,0),"")</f>
        <v>1</v>
      </c>
      <c r="P1159" s="1">
        <f>IFERROR(VLOOKUP(Tableau5[[#This Row],[Numéro]],Tableau3Bandes[],5,0),"")</f>
        <v>0.53900000000000003</v>
      </c>
      <c r="Q1159" s="1">
        <f>IFERROR(VLOOKUP(Tableau5[[#This Row],[Numéro]],Tableau3Bandes[],6,0),"")</f>
        <v>0.46300000000000002</v>
      </c>
      <c r="R1159" s="1">
        <f>IFERROR(VLOOKUP(Tableau5[[#This Row],[Numéro]],Tableau3Bandes[],7,0),"")</f>
        <v>2012</v>
      </c>
      <c r="S1159" s="28" t="str">
        <f>IFERROR(VLOOKUP(Tableau5[[#This Row],[Numéro]],TableauClass2025[],3,0),"")</f>
        <v/>
      </c>
      <c r="T1159" s="27" t="str">
        <f>IFERROR(VLOOKUP(Tableau5[[#This Row],[Numéro]],TableauCadre[],3,0),"")</f>
        <v/>
      </c>
      <c r="U1159" s="1" t="str">
        <f>IFERROR(VLOOKUP(Tableau5[[#This Row],[Numéro]],TableauCadre[],4,0),"")</f>
        <v/>
      </c>
      <c r="V1159" s="1" t="str">
        <f>IFERROR(VLOOKUP(Tableau5[[#This Row],[Numéro]],TableauCadre[],5,0),"")</f>
        <v/>
      </c>
      <c r="W1159" s="1" t="str">
        <f>IFERROR(VLOOKUP(Tableau5[[#This Row],[Numéro]],TableauCadre[],6,0),"")</f>
        <v/>
      </c>
      <c r="X1159" s="28" t="str">
        <f>IFERROR(VLOOKUP(Tableau5[[#This Row],[Numéro]],TableauCadre[],7,0),"")</f>
        <v/>
      </c>
    </row>
    <row r="1160" spans="1:24" x14ac:dyDescent="0.25">
      <c r="A1160" s="1" t="str">
        <f>IF(double!T1046=0,"",double!T1046)</f>
        <v>014780 M</v>
      </c>
      <c r="B1160" s="1" t="str">
        <f>IF(Tableau5[[#This Row],[Numéro]]="","",double!U1046)</f>
        <v>SCHNEIDER JEAN MARIE</v>
      </c>
      <c r="C1160" s="23" t="str">
        <f>double!V1046</f>
        <v>11005 – E.S. HAGONDANGE</v>
      </c>
      <c r="D1160" s="27" t="str">
        <f>IFERROR(VLOOKUP(Tableau5[[#This Row],[Numéro]],TableauLibre[],3,0),"")</f>
        <v>R3</v>
      </c>
      <c r="E1160" s="1">
        <f>IFERROR(VLOOKUP(Tableau5[[#This Row],[Numéro]],TableauLibre[],4,0),"")</f>
        <v>1</v>
      </c>
      <c r="F1160" s="1">
        <f>IFERROR(VLOOKUP(Tableau5[[#This Row],[Numéro]],TableauLibre[],5,0),"")</f>
        <v>1.72</v>
      </c>
      <c r="G1160" s="1">
        <f>IFERROR(VLOOKUP(Tableau5[[#This Row],[Numéro]],TableauLibre[],6,0),"")</f>
        <v>1.37</v>
      </c>
      <c r="H1160" s="28">
        <f>IFERROR(VLOOKUP(Tableau5[[#This Row],[Numéro]],TableauLibre[],7,0),"")</f>
        <v>2017</v>
      </c>
      <c r="I1160" s="27" t="str">
        <f>IFERROR(VLOOKUP(Tableau5[[#This Row],[Numéro]],TableauBande[],3,0),"")</f>
        <v/>
      </c>
      <c r="J1160" s="1" t="str">
        <f>IFERROR(VLOOKUP(Tableau5[[#This Row],[Numéro]],TableauBande[],4,0),"")</f>
        <v/>
      </c>
      <c r="K1160" s="1" t="str">
        <f>IFERROR(VLOOKUP(Tableau5[[#This Row],[Numéro]],TableauBande[],5,0),"")</f>
        <v/>
      </c>
      <c r="L1160" s="1" t="str">
        <f>IFERROR(VLOOKUP(Tableau5[[#This Row],[Numéro]],TableauBande[],6,0),"")</f>
        <v/>
      </c>
      <c r="M1160" s="28" t="str">
        <f>IFERROR(VLOOKUP(Tableau5[[#This Row],[Numéro]],TableauBande[],7,0),"")</f>
        <v/>
      </c>
      <c r="N1160" s="1" t="str">
        <f>IFERROR(VLOOKUP(Tableau5[[#This Row],[Numéro]],Tableau3Bandes[],3,0),"")</f>
        <v>R1</v>
      </c>
      <c r="O1160" s="1">
        <f>IFERROR(VLOOKUP(Tableau5[[#This Row],[Numéro]],Tableau3Bandes[],4,0),"")</f>
        <v>1</v>
      </c>
      <c r="P1160" s="1">
        <f>IFERROR(VLOOKUP(Tableau5[[#This Row],[Numéro]],Tableau3Bandes[],5,0),"")</f>
        <v>0.29199999999999998</v>
      </c>
      <c r="Q1160" s="1">
        <f>IFERROR(VLOOKUP(Tableau5[[#This Row],[Numéro]],Tableau3Bandes[],6,0),"")</f>
        <v>0.251</v>
      </c>
      <c r="R1160" s="1">
        <f>IFERROR(VLOOKUP(Tableau5[[#This Row],[Numéro]],Tableau3Bandes[],7,0),"")</f>
        <v>2016</v>
      </c>
      <c r="S1160" s="28" t="str">
        <f>IFERROR(VLOOKUP(Tableau5[[#This Row],[Numéro]],TableauClass2025[],3,0),"")</f>
        <v/>
      </c>
      <c r="T1160" s="27" t="str">
        <f>IFERROR(VLOOKUP(Tableau5[[#This Row],[Numéro]],TableauCadre[],3,0),"")</f>
        <v/>
      </c>
      <c r="U1160" s="1" t="str">
        <f>IFERROR(VLOOKUP(Tableau5[[#This Row],[Numéro]],TableauCadre[],4,0),"")</f>
        <v/>
      </c>
      <c r="V1160" s="1" t="str">
        <f>IFERROR(VLOOKUP(Tableau5[[#This Row],[Numéro]],TableauCadre[],5,0),"")</f>
        <v/>
      </c>
      <c r="W1160" s="1" t="str">
        <f>IFERROR(VLOOKUP(Tableau5[[#This Row],[Numéro]],TableauCadre[],6,0),"")</f>
        <v/>
      </c>
      <c r="X1160" s="28" t="str">
        <f>IFERROR(VLOOKUP(Tableau5[[#This Row],[Numéro]],TableauCadre[],7,0),"")</f>
        <v/>
      </c>
    </row>
    <row r="1161" spans="1:24" hidden="1" x14ac:dyDescent="0.25">
      <c r="A1161" s="1" t="str">
        <f>IF(double!T1158=0,"",double!T1158)</f>
        <v>010409 J</v>
      </c>
      <c r="B1161" s="1" t="str">
        <f>IF(Tableau5[[#This Row],[Numéro]]="","",double!U1158)</f>
        <v>VIAL ANDRE</v>
      </c>
      <c r="C1161" s="23" t="str">
        <f>double!V1158</f>
        <v>01049 – B.C. BARR</v>
      </c>
      <c r="D1161" s="27" t="str">
        <f>IFERROR(VLOOKUP(Tableau5[[#This Row],[Numéro]],TableauLibre[],3,0),"")</f>
        <v>R4</v>
      </c>
      <c r="E1161" s="1">
        <f>IFERROR(VLOOKUP(Tableau5[[#This Row],[Numéro]],TableauLibre[],4,0),"")</f>
        <v>1</v>
      </c>
      <c r="F1161" s="1">
        <f>IFERROR(VLOOKUP(Tableau5[[#This Row],[Numéro]],TableauLibre[],5,0),"")</f>
        <v>1.07</v>
      </c>
      <c r="G1161" s="1">
        <f>IFERROR(VLOOKUP(Tableau5[[#This Row],[Numéro]],TableauLibre[],6,0),"")</f>
        <v>0.86</v>
      </c>
      <c r="H1161" s="28">
        <f>IFERROR(VLOOKUP(Tableau5[[#This Row],[Numéro]],TableauLibre[],7,0),"")</f>
        <v>2012</v>
      </c>
      <c r="I1161" s="27" t="str">
        <f>IFERROR(VLOOKUP(Tableau5[[#This Row],[Numéro]],TableauBande[],3,0),"")</f>
        <v/>
      </c>
      <c r="J1161" s="1" t="str">
        <f>IFERROR(VLOOKUP(Tableau5[[#This Row],[Numéro]],TableauBande[],4,0),"")</f>
        <v/>
      </c>
      <c r="K1161" s="1" t="str">
        <f>IFERROR(VLOOKUP(Tableau5[[#This Row],[Numéro]],TableauBande[],5,0),"")</f>
        <v/>
      </c>
      <c r="L1161" s="1" t="str">
        <f>IFERROR(VLOOKUP(Tableau5[[#This Row],[Numéro]],TableauBande[],6,0),"")</f>
        <v/>
      </c>
      <c r="M1161" s="28" t="str">
        <f>IFERROR(VLOOKUP(Tableau5[[#This Row],[Numéro]],TableauBande[],7,0),"")</f>
        <v/>
      </c>
      <c r="N1161" s="1" t="str">
        <f>IFERROR(VLOOKUP(Tableau5[[#This Row],[Numéro]],Tableau3Bandes[],3,0),"")</f>
        <v/>
      </c>
      <c r="O1161" s="1" t="str">
        <f>IFERROR(VLOOKUP(Tableau5[[#This Row],[Numéro]],Tableau3Bandes[],4,0),"")</f>
        <v/>
      </c>
      <c r="P1161" s="1" t="str">
        <f>IFERROR(VLOOKUP(Tableau5[[#This Row],[Numéro]],Tableau3Bandes[],5,0),"")</f>
        <v/>
      </c>
      <c r="Q1161" s="1" t="str">
        <f>IFERROR(VLOOKUP(Tableau5[[#This Row],[Numéro]],Tableau3Bandes[],6,0),"")</f>
        <v/>
      </c>
      <c r="R1161" s="1" t="str">
        <f>IFERROR(VLOOKUP(Tableau5[[#This Row],[Numéro]],Tableau3Bandes[],7,0),"")</f>
        <v/>
      </c>
      <c r="S1161" s="28" t="str">
        <f>IFERROR(VLOOKUP(Tableau5[[#This Row],[Numéro]],TableauClass2025[],3,0),"")</f>
        <v/>
      </c>
      <c r="T1161" s="27" t="str">
        <f>IFERROR(VLOOKUP(Tableau5[[#This Row],[Numéro]],TableauCadre[],3,0),"")</f>
        <v/>
      </c>
      <c r="U1161" s="1" t="str">
        <f>IFERROR(VLOOKUP(Tableau5[[#This Row],[Numéro]],TableauCadre[],4,0),"")</f>
        <v/>
      </c>
      <c r="V1161" s="1" t="str">
        <f>IFERROR(VLOOKUP(Tableau5[[#This Row],[Numéro]],TableauCadre[],5,0),"")</f>
        <v/>
      </c>
      <c r="W1161" s="1" t="str">
        <f>IFERROR(VLOOKUP(Tableau5[[#This Row],[Numéro]],TableauCadre[],6,0),"")</f>
        <v/>
      </c>
      <c r="X1161" s="28" t="str">
        <f>IFERROR(VLOOKUP(Tableau5[[#This Row],[Numéro]],TableauCadre[],7,0),"")</f>
        <v/>
      </c>
    </row>
    <row r="1162" spans="1:24" hidden="1" x14ac:dyDescent="0.25">
      <c r="A1162" s="1" t="str">
        <f>IF(double!T1159=0,"",double!T1159)</f>
        <v>147311 W</v>
      </c>
      <c r="B1162" s="1" t="str">
        <f>IF(Tableau5[[#This Row],[Numéro]]="","",double!U1159)</f>
        <v>VIAL LAURENT</v>
      </c>
      <c r="C1162" s="23" t="str">
        <f>double!V1159</f>
        <v>11044 – SAINT-DIE DES VOSGES BILLARD</v>
      </c>
      <c r="D1162" s="27" t="str">
        <f>IFERROR(VLOOKUP(Tableau5[[#This Row],[Numéro]],TableauLibre[],3,0),"")</f>
        <v>R3</v>
      </c>
      <c r="E1162" s="1">
        <f>IFERROR(VLOOKUP(Tableau5[[#This Row],[Numéro]],TableauLibre[],4,0),"")</f>
        <v>1</v>
      </c>
      <c r="F1162" s="1">
        <f>IFERROR(VLOOKUP(Tableau5[[#This Row],[Numéro]],TableauLibre[],5,0),"")</f>
        <v>2.1</v>
      </c>
      <c r="G1162" s="1">
        <f>IFERROR(VLOOKUP(Tableau5[[#This Row],[Numéro]],TableauLibre[],6,0),"")</f>
        <v>1.68</v>
      </c>
      <c r="H1162" s="28">
        <f>IFERROR(VLOOKUP(Tableau5[[#This Row],[Numéro]],TableauLibre[],7,0),"")</f>
        <v>2022</v>
      </c>
      <c r="I1162" s="27" t="str">
        <f>IFERROR(VLOOKUP(Tableau5[[#This Row],[Numéro]],TableauBande[],3,0),"")</f>
        <v>R1</v>
      </c>
      <c r="J1162" s="1">
        <f>IFERROR(VLOOKUP(Tableau5[[#This Row],[Numéro]],TableauBande[],4,0),"")</f>
        <v>1</v>
      </c>
      <c r="K1162" s="1">
        <f>IFERROR(VLOOKUP(Tableau5[[#This Row],[Numéro]],TableauBande[],5,0),"")</f>
        <v>1.1499999999999999</v>
      </c>
      <c r="L1162" s="1">
        <f>IFERROR(VLOOKUP(Tableau5[[#This Row],[Numéro]],TableauBande[],6,0),"")</f>
        <v>1.02</v>
      </c>
      <c r="M1162" s="28">
        <f>IFERROR(VLOOKUP(Tableau5[[#This Row],[Numéro]],TableauBande[],7,0),"")</f>
        <v>2022</v>
      </c>
      <c r="N1162" s="1" t="str">
        <f>IFERROR(VLOOKUP(Tableau5[[#This Row],[Numéro]],Tableau3Bandes[],3,0),"")</f>
        <v xml:space="preserve">R1 </v>
      </c>
      <c r="O1162" s="1">
        <f>IFERROR(VLOOKUP(Tableau5[[#This Row],[Numéro]],Tableau3Bandes[],4,0),"")</f>
        <v>1</v>
      </c>
      <c r="P1162" s="1">
        <f>IFERROR(VLOOKUP(Tableau5[[#This Row],[Numéro]],Tableau3Bandes[],5,0),"")</f>
        <v>0.32900000000000001</v>
      </c>
      <c r="Q1162" s="1">
        <f>IFERROR(VLOOKUP(Tableau5[[#This Row],[Numéro]],Tableau3Bandes[],6,0),"")</f>
        <v>0.28299999999999997</v>
      </c>
      <c r="R1162" s="1">
        <f>IFERROR(VLOOKUP(Tableau5[[#This Row],[Numéro]],Tableau3Bandes[],7,0),"")</f>
        <v>2025</v>
      </c>
      <c r="S1162" s="28">
        <f>IFERROR(VLOOKUP(Tableau5[[#This Row],[Numéro]],TableauClass2025[],3,0),"")</f>
        <v>344</v>
      </c>
      <c r="T1162" s="27" t="str">
        <f>IFERROR(VLOOKUP(Tableau5[[#This Row],[Numéro]],TableauCadre[],3,0),"")</f>
        <v/>
      </c>
      <c r="U1162" s="1" t="str">
        <f>IFERROR(VLOOKUP(Tableau5[[#This Row],[Numéro]],TableauCadre[],4,0),"")</f>
        <v/>
      </c>
      <c r="V1162" s="1" t="str">
        <f>IFERROR(VLOOKUP(Tableau5[[#This Row],[Numéro]],TableauCadre[],5,0),"")</f>
        <v/>
      </c>
      <c r="W1162" s="1" t="str">
        <f>IFERROR(VLOOKUP(Tableau5[[#This Row],[Numéro]],TableauCadre[],6,0),"")</f>
        <v/>
      </c>
      <c r="X1162" s="28" t="str">
        <f>IFERROR(VLOOKUP(Tableau5[[#This Row],[Numéro]],TableauCadre[],7,0),"")</f>
        <v/>
      </c>
    </row>
    <row r="1163" spans="1:24" hidden="1" x14ac:dyDescent="0.25">
      <c r="A1163" s="1" t="str">
        <f>IF(double!T1160=0,"",double!T1160)</f>
        <v>114470 S</v>
      </c>
      <c r="B1163" s="1" t="str">
        <f>IF(Tableau5[[#This Row],[Numéro]]="","",double!U1160)</f>
        <v>VIDAL DANIEL</v>
      </c>
      <c r="C1163" s="23" t="str">
        <f>double!V1160</f>
        <v>05034 – BILLARD TROYES AGGLO</v>
      </c>
      <c r="D1163" s="27" t="str">
        <f>IFERROR(VLOOKUP(Tableau5[[#This Row],[Numéro]],TableauLibre[],3,0),"")</f>
        <v xml:space="preserve">R4 </v>
      </c>
      <c r="E1163" s="1">
        <f>IFERROR(VLOOKUP(Tableau5[[#This Row],[Numéro]],TableauLibre[],4,0),"")</f>
        <v>1</v>
      </c>
      <c r="F1163" s="1">
        <f>IFERROR(VLOOKUP(Tableau5[[#This Row],[Numéro]],TableauLibre[],5,0),"")</f>
        <v>1.19</v>
      </c>
      <c r="G1163" s="1">
        <f>IFERROR(VLOOKUP(Tableau5[[#This Row],[Numéro]],TableauLibre[],6,0),"")</f>
        <v>0.95</v>
      </c>
      <c r="H1163" s="28">
        <f>IFERROR(VLOOKUP(Tableau5[[#This Row],[Numéro]],TableauLibre[],7,0),"")</f>
        <v>2022</v>
      </c>
      <c r="I1163" s="27" t="str">
        <f>IFERROR(VLOOKUP(Tableau5[[#This Row],[Numéro]],TableauBande[],3,0),"")</f>
        <v>R2</v>
      </c>
      <c r="J1163" s="1">
        <f>IFERROR(VLOOKUP(Tableau5[[#This Row],[Numéro]],TableauBande[],4,0),"")</f>
        <v>1</v>
      </c>
      <c r="K1163" s="1">
        <f>IFERROR(VLOOKUP(Tableau5[[#This Row],[Numéro]],TableauBande[],5,0),"")</f>
        <v>0.75</v>
      </c>
      <c r="L1163" s="1">
        <f>IFERROR(VLOOKUP(Tableau5[[#This Row],[Numéro]],TableauBande[],6,0),"")</f>
        <v>0.66</v>
      </c>
      <c r="M1163" s="28">
        <f>IFERROR(VLOOKUP(Tableau5[[#This Row],[Numéro]],TableauBande[],7,0),"")</f>
        <v>2022</v>
      </c>
      <c r="N1163" s="1" t="str">
        <f>IFERROR(VLOOKUP(Tableau5[[#This Row],[Numéro]],Tableau3Bandes[],3,0),"")</f>
        <v/>
      </c>
      <c r="O1163" s="1" t="str">
        <f>IFERROR(VLOOKUP(Tableau5[[#This Row],[Numéro]],Tableau3Bandes[],4,0),"")</f>
        <v/>
      </c>
      <c r="P1163" s="1" t="str">
        <f>IFERROR(VLOOKUP(Tableau5[[#This Row],[Numéro]],Tableau3Bandes[],5,0),"")</f>
        <v/>
      </c>
      <c r="Q1163" s="1" t="str">
        <f>IFERROR(VLOOKUP(Tableau5[[#This Row],[Numéro]],Tableau3Bandes[],6,0),"")</f>
        <v/>
      </c>
      <c r="R1163" s="1" t="str">
        <f>IFERROR(VLOOKUP(Tableau5[[#This Row],[Numéro]],Tableau3Bandes[],7,0),"")</f>
        <v/>
      </c>
      <c r="S1163" s="28" t="str">
        <f>IFERROR(VLOOKUP(Tableau5[[#This Row],[Numéro]],TableauClass2025[],3,0),"")</f>
        <v/>
      </c>
      <c r="T1163" s="27" t="str">
        <f>IFERROR(VLOOKUP(Tableau5[[#This Row],[Numéro]],TableauCadre[],3,0),"")</f>
        <v/>
      </c>
      <c r="U1163" s="1" t="str">
        <f>IFERROR(VLOOKUP(Tableau5[[#This Row],[Numéro]],TableauCadre[],4,0),"")</f>
        <v/>
      </c>
      <c r="V1163" s="1" t="str">
        <f>IFERROR(VLOOKUP(Tableau5[[#This Row],[Numéro]],TableauCadre[],5,0),"")</f>
        <v/>
      </c>
      <c r="W1163" s="1" t="str">
        <f>IFERROR(VLOOKUP(Tableau5[[#This Row],[Numéro]],TableauCadre[],6,0),"")</f>
        <v/>
      </c>
      <c r="X1163" s="28" t="str">
        <f>IFERROR(VLOOKUP(Tableau5[[#This Row],[Numéro]],TableauCadre[],7,0),"")</f>
        <v/>
      </c>
    </row>
    <row r="1164" spans="1:24" hidden="1" x14ac:dyDescent="0.25">
      <c r="A1164" s="1" t="str">
        <f>IF(double!T1161=0,"",double!T1161)</f>
        <v>160199 E</v>
      </c>
      <c r="B1164" s="1" t="str">
        <f>IF(Tableau5[[#This Row],[Numéro]]="","",double!U1161)</f>
        <v>VIER LOUIS</v>
      </c>
      <c r="C1164" s="23" t="str">
        <f>double!V1161</f>
        <v>05023 – BILLARD CLUB NOGENTAIS</v>
      </c>
      <c r="D1164" s="27" t="str">
        <f>IFERROR(VLOOKUP(Tableau5[[#This Row],[Numéro]],TableauLibre[],3,0),"")</f>
        <v>R3</v>
      </c>
      <c r="E1164" s="1">
        <f>IFERROR(VLOOKUP(Tableau5[[#This Row],[Numéro]],TableauLibre[],4,0),"")</f>
        <v>1</v>
      </c>
      <c r="F1164" s="1">
        <f>IFERROR(VLOOKUP(Tableau5[[#This Row],[Numéro]],TableauLibre[],5,0),"")</f>
        <v>1.35</v>
      </c>
      <c r="G1164" s="1">
        <f>IFERROR(VLOOKUP(Tableau5[[#This Row],[Numéro]],TableauLibre[],6,0),"")</f>
        <v>1.08</v>
      </c>
      <c r="H1164" s="28">
        <f>IFERROR(VLOOKUP(Tableau5[[#This Row],[Numéro]],TableauLibre[],7,0),"")</f>
        <v>2025</v>
      </c>
      <c r="I1164" s="27" t="str">
        <f>IFERROR(VLOOKUP(Tableau5[[#This Row],[Numéro]],TableauBande[],3,0),"")</f>
        <v>R2</v>
      </c>
      <c r="J1164" s="1">
        <f>IFERROR(VLOOKUP(Tableau5[[#This Row],[Numéro]],TableauBande[],4,0),"")</f>
        <v>1</v>
      </c>
      <c r="K1164" s="1">
        <f>IFERROR(VLOOKUP(Tableau5[[#This Row],[Numéro]],TableauBande[],5,0),"")</f>
        <v>0.81</v>
      </c>
      <c r="L1164" s="1">
        <f>IFERROR(VLOOKUP(Tableau5[[#This Row],[Numéro]],TableauBande[],6,0),"")</f>
        <v>0.72</v>
      </c>
      <c r="M1164" s="28">
        <f>IFERROR(VLOOKUP(Tableau5[[#This Row],[Numéro]],TableauBande[],7,0),"")</f>
        <v>2025</v>
      </c>
      <c r="N1164" s="1" t="str">
        <f>IFERROR(VLOOKUP(Tableau5[[#This Row],[Numéro]],Tableau3Bandes[],3,0),"")</f>
        <v xml:space="preserve">R2 </v>
      </c>
      <c r="O1164" s="1">
        <f>IFERROR(VLOOKUP(Tableau5[[#This Row],[Numéro]],Tableau3Bandes[],4,0),"")</f>
        <v>1</v>
      </c>
      <c r="P1164" s="1">
        <f>IFERROR(VLOOKUP(Tableau5[[#This Row],[Numéro]],Tableau3Bandes[],5,0),"")</f>
        <v>0.23699999999999999</v>
      </c>
      <c r="Q1164" s="1">
        <f>IFERROR(VLOOKUP(Tableau5[[#This Row],[Numéro]],Tableau3Bandes[],6,0),"")</f>
        <v>0.20399999999999999</v>
      </c>
      <c r="R1164" s="1">
        <f>IFERROR(VLOOKUP(Tableau5[[#This Row],[Numéro]],Tableau3Bandes[],7,0),"")</f>
        <v>2025</v>
      </c>
      <c r="S1164" s="28">
        <f>IFERROR(VLOOKUP(Tableau5[[#This Row],[Numéro]],TableauClass2025[],3,0),"")</f>
        <v>213</v>
      </c>
      <c r="T1164" s="27" t="str">
        <f>IFERROR(VLOOKUP(Tableau5[[#This Row],[Numéro]],TableauCadre[],3,0),"")</f>
        <v/>
      </c>
      <c r="U1164" s="1" t="str">
        <f>IFERROR(VLOOKUP(Tableau5[[#This Row],[Numéro]],TableauCadre[],4,0),"")</f>
        <v/>
      </c>
      <c r="V1164" s="1" t="str">
        <f>IFERROR(VLOOKUP(Tableau5[[#This Row],[Numéro]],TableauCadre[],5,0),"")</f>
        <v/>
      </c>
      <c r="W1164" s="1" t="str">
        <f>IFERROR(VLOOKUP(Tableau5[[#This Row],[Numéro]],TableauCadre[],6,0),"")</f>
        <v/>
      </c>
      <c r="X1164" s="28" t="str">
        <f>IFERROR(VLOOKUP(Tableau5[[#This Row],[Numéro]],TableauCadre[],7,0),"")</f>
        <v/>
      </c>
    </row>
    <row r="1165" spans="1:24" hidden="1" x14ac:dyDescent="0.25">
      <c r="A1165" s="1" t="str">
        <f>IF(double!T1162=0,"",double!T1162)</f>
        <v>011757 F</v>
      </c>
      <c r="B1165" s="1" t="str">
        <f>IF(Tableau5[[#This Row],[Numéro]]="","",double!U1162)</f>
        <v>VIGH BELA</v>
      </c>
      <c r="C1165" s="23" t="str">
        <f>double!V1162</f>
        <v>05023 – BILLARD CLUB NOGENTAIS</v>
      </c>
      <c r="D1165" s="27" t="str">
        <f>IFERROR(VLOOKUP(Tableau5[[#This Row],[Numéro]],TableauLibre[],3,0),"")</f>
        <v>R4</v>
      </c>
      <c r="E1165" s="1">
        <f>IFERROR(VLOOKUP(Tableau5[[#This Row],[Numéro]],TableauLibre[],4,0),"")</f>
        <v>1</v>
      </c>
      <c r="F1165" s="1">
        <f>IFERROR(VLOOKUP(Tableau5[[#This Row],[Numéro]],TableauLibre[],5,0),"")</f>
        <v>1.1100000000000001</v>
      </c>
      <c r="G1165" s="1">
        <f>IFERROR(VLOOKUP(Tableau5[[#This Row],[Numéro]],TableauLibre[],6,0),"")</f>
        <v>0.88</v>
      </c>
      <c r="H1165" s="28">
        <f>IFERROR(VLOOKUP(Tableau5[[#This Row],[Numéro]],TableauLibre[],7,0),"")</f>
        <v>2017</v>
      </c>
      <c r="I1165" s="27" t="str">
        <f>IFERROR(VLOOKUP(Tableau5[[#This Row],[Numéro]],TableauBande[],3,0),"")</f>
        <v>R2</v>
      </c>
      <c r="J1165" s="1">
        <f>IFERROR(VLOOKUP(Tableau5[[#This Row],[Numéro]],TableauBande[],4,0),"")</f>
        <v>1</v>
      </c>
      <c r="K1165" s="1">
        <f>IFERROR(VLOOKUP(Tableau5[[#This Row],[Numéro]],TableauBande[],5,0),"")</f>
        <v>0.57999999999999996</v>
      </c>
      <c r="L1165" s="1">
        <f>IFERROR(VLOOKUP(Tableau5[[#This Row],[Numéro]],TableauBande[],6,0),"")</f>
        <v>0.52</v>
      </c>
      <c r="M1165" s="28">
        <f>IFERROR(VLOOKUP(Tableau5[[#This Row],[Numéro]],TableauBande[],7,0),"")</f>
        <v>2016</v>
      </c>
      <c r="N1165" s="1" t="str">
        <f>IFERROR(VLOOKUP(Tableau5[[#This Row],[Numéro]],Tableau3Bandes[],3,0),"")</f>
        <v>R2</v>
      </c>
      <c r="O1165" s="1">
        <f>IFERROR(VLOOKUP(Tableau5[[#This Row],[Numéro]],Tableau3Bandes[],4,0),"")</f>
        <v>1</v>
      </c>
      <c r="P1165" s="1">
        <f>IFERROR(VLOOKUP(Tableau5[[#This Row],[Numéro]],Tableau3Bandes[],5,0),"")</f>
        <v>0.193</v>
      </c>
      <c r="Q1165" s="1">
        <f>IFERROR(VLOOKUP(Tableau5[[#This Row],[Numéro]],Tableau3Bandes[],6,0),"")</f>
        <v>0.16600000000000001</v>
      </c>
      <c r="R1165" s="1">
        <f>IFERROR(VLOOKUP(Tableau5[[#This Row],[Numéro]],Tableau3Bandes[],7,0),"")</f>
        <v>2018</v>
      </c>
      <c r="S1165" s="28" t="str">
        <f>IFERROR(VLOOKUP(Tableau5[[#This Row],[Numéro]],TableauClass2025[],3,0),"")</f>
        <v/>
      </c>
      <c r="T1165" s="27" t="str">
        <f>IFERROR(VLOOKUP(Tableau5[[#This Row],[Numéro]],TableauCadre[],3,0),"")</f>
        <v>R1</v>
      </c>
      <c r="U1165" s="1">
        <f>IFERROR(VLOOKUP(Tableau5[[#This Row],[Numéro]],TableauCadre[],4,0),"")</f>
        <v>1</v>
      </c>
      <c r="V1165" s="1">
        <f>IFERROR(VLOOKUP(Tableau5[[#This Row],[Numéro]],TableauCadre[],5,0),"")</f>
        <v>1.29</v>
      </c>
      <c r="W1165" s="1">
        <f>IFERROR(VLOOKUP(Tableau5[[#This Row],[Numéro]],TableauCadre[],6,0),"")</f>
        <v>1.03</v>
      </c>
      <c r="X1165" s="28">
        <f>IFERROR(VLOOKUP(Tableau5[[#This Row],[Numéro]],TableauCadre[],7,0),"")</f>
        <v>2017</v>
      </c>
    </row>
    <row r="1166" spans="1:24" hidden="1" x14ac:dyDescent="0.25">
      <c r="A1166" s="1" t="str">
        <f>IF(double!T1163=0,"",double!T1163)</f>
        <v>144117 Z</v>
      </c>
      <c r="B1166" s="1" t="str">
        <f>IF(Tableau5[[#This Row],[Numéro]]="","",double!U1163)</f>
        <v>VILLEMET SEBASTIEN</v>
      </c>
      <c r="C1166" s="23" t="str">
        <f>double!V1163</f>
        <v>11029 – BILLARD CLUB MUSSIPONTAIN</v>
      </c>
      <c r="D1166" s="27" t="str">
        <f>IFERROR(VLOOKUP(Tableau5[[#This Row],[Numéro]],TableauLibre[],3,0),"")</f>
        <v>R3</v>
      </c>
      <c r="E1166" s="1">
        <f>IFERROR(VLOOKUP(Tableau5[[#This Row],[Numéro]],TableauLibre[],4,0),"")</f>
        <v>1</v>
      </c>
      <c r="F1166" s="1">
        <f>IFERROR(VLOOKUP(Tableau5[[#This Row],[Numéro]],TableauLibre[],5,0),"")</f>
        <v>1.37</v>
      </c>
      <c r="G1166" s="1">
        <f>IFERROR(VLOOKUP(Tableau5[[#This Row],[Numéro]],TableauLibre[],6,0),"")</f>
        <v>1.0900000000000001</v>
      </c>
      <c r="H1166" s="28">
        <f>IFERROR(VLOOKUP(Tableau5[[#This Row],[Numéro]],TableauLibre[],7,0),"")</f>
        <v>2016</v>
      </c>
      <c r="I1166" s="27" t="str">
        <f>IFERROR(VLOOKUP(Tableau5[[#This Row],[Numéro]],TableauBande[],3,0),"")</f>
        <v/>
      </c>
      <c r="J1166" s="1" t="str">
        <f>IFERROR(VLOOKUP(Tableau5[[#This Row],[Numéro]],TableauBande[],4,0),"")</f>
        <v/>
      </c>
      <c r="K1166" s="1" t="str">
        <f>IFERROR(VLOOKUP(Tableau5[[#This Row],[Numéro]],TableauBande[],5,0),"")</f>
        <v/>
      </c>
      <c r="L1166" s="1" t="str">
        <f>IFERROR(VLOOKUP(Tableau5[[#This Row],[Numéro]],TableauBande[],6,0),"")</f>
        <v/>
      </c>
      <c r="M1166" s="28" t="str">
        <f>IFERROR(VLOOKUP(Tableau5[[#This Row],[Numéro]],TableauBande[],7,0),"")</f>
        <v/>
      </c>
      <c r="N1166" s="1" t="str">
        <f>IFERROR(VLOOKUP(Tableau5[[#This Row],[Numéro]],Tableau3Bandes[],3,0),"")</f>
        <v/>
      </c>
      <c r="O1166" s="1" t="str">
        <f>IFERROR(VLOOKUP(Tableau5[[#This Row],[Numéro]],Tableau3Bandes[],4,0),"")</f>
        <v/>
      </c>
      <c r="P1166" s="1" t="str">
        <f>IFERROR(VLOOKUP(Tableau5[[#This Row],[Numéro]],Tableau3Bandes[],5,0),"")</f>
        <v/>
      </c>
      <c r="Q1166" s="1" t="str">
        <f>IFERROR(VLOOKUP(Tableau5[[#This Row],[Numéro]],Tableau3Bandes[],6,0),"")</f>
        <v/>
      </c>
      <c r="R1166" s="1" t="str">
        <f>IFERROR(VLOOKUP(Tableau5[[#This Row],[Numéro]],Tableau3Bandes[],7,0),"")</f>
        <v/>
      </c>
      <c r="S1166" s="28" t="str">
        <f>IFERROR(VLOOKUP(Tableau5[[#This Row],[Numéro]],TableauClass2025[],3,0),"")</f>
        <v/>
      </c>
      <c r="T1166" s="27" t="str">
        <f>IFERROR(VLOOKUP(Tableau5[[#This Row],[Numéro]],TableauCadre[],3,0),"")</f>
        <v/>
      </c>
      <c r="U1166" s="1" t="str">
        <f>IFERROR(VLOOKUP(Tableau5[[#This Row],[Numéro]],TableauCadre[],4,0),"")</f>
        <v/>
      </c>
      <c r="V1166" s="1" t="str">
        <f>IFERROR(VLOOKUP(Tableau5[[#This Row],[Numéro]],TableauCadre[],5,0),"")</f>
        <v/>
      </c>
      <c r="W1166" s="1" t="str">
        <f>IFERROR(VLOOKUP(Tableau5[[#This Row],[Numéro]],TableauCadre[],6,0),"")</f>
        <v/>
      </c>
      <c r="X1166" s="28" t="str">
        <f>IFERROR(VLOOKUP(Tableau5[[#This Row],[Numéro]],TableauCadre[],7,0),"")</f>
        <v/>
      </c>
    </row>
    <row r="1167" spans="1:24" hidden="1" x14ac:dyDescent="0.25">
      <c r="A1167" s="1" t="str">
        <f>IF(double!T1164=0,"",double!T1164)</f>
        <v>145722 S</v>
      </c>
      <c r="B1167" s="1" t="str">
        <f>IF(Tableau5[[#This Row],[Numéro]]="","",double!U1164)</f>
        <v>VILLEMET TRISTAN</v>
      </c>
      <c r="C1167" s="23" t="str">
        <f>double!V1164</f>
        <v>11029 – BILLARD CLUB MUSSIPONTAIN</v>
      </c>
      <c r="D1167" s="27" t="str">
        <f>IFERROR(VLOOKUP(Tableau5[[#This Row],[Numéro]],TableauLibre[],3,0),"")</f>
        <v>R4</v>
      </c>
      <c r="E1167" s="1">
        <f>IFERROR(VLOOKUP(Tableau5[[#This Row],[Numéro]],TableauLibre[],4,0),"")</f>
        <v>1</v>
      </c>
      <c r="F1167" s="1">
        <f>IFERROR(VLOOKUP(Tableau5[[#This Row],[Numéro]],TableauLibre[],5,0),"")</f>
        <v>0.56999999999999995</v>
      </c>
      <c r="G1167" s="1">
        <f>IFERROR(VLOOKUP(Tableau5[[#This Row],[Numéro]],TableauLibre[],6,0),"")</f>
        <v>0.46</v>
      </c>
      <c r="H1167" s="28">
        <f>IFERROR(VLOOKUP(Tableau5[[#This Row],[Numéro]],TableauLibre[],7,0),"")</f>
        <v>2014</v>
      </c>
      <c r="I1167" s="27" t="str">
        <f>IFERROR(VLOOKUP(Tableau5[[#This Row],[Numéro]],TableauBande[],3,0),"")</f>
        <v/>
      </c>
      <c r="J1167" s="1" t="str">
        <f>IFERROR(VLOOKUP(Tableau5[[#This Row],[Numéro]],TableauBande[],4,0),"")</f>
        <v/>
      </c>
      <c r="K1167" s="1" t="str">
        <f>IFERROR(VLOOKUP(Tableau5[[#This Row],[Numéro]],TableauBande[],5,0),"")</f>
        <v/>
      </c>
      <c r="L1167" s="1" t="str">
        <f>IFERROR(VLOOKUP(Tableau5[[#This Row],[Numéro]],TableauBande[],6,0),"")</f>
        <v/>
      </c>
      <c r="M1167" s="28" t="str">
        <f>IFERROR(VLOOKUP(Tableau5[[#This Row],[Numéro]],TableauBande[],7,0),"")</f>
        <v/>
      </c>
      <c r="N1167" s="1" t="str">
        <f>IFERROR(VLOOKUP(Tableau5[[#This Row],[Numéro]],Tableau3Bandes[],3,0),"")</f>
        <v/>
      </c>
      <c r="O1167" s="1" t="str">
        <f>IFERROR(VLOOKUP(Tableau5[[#This Row],[Numéro]],Tableau3Bandes[],4,0),"")</f>
        <v/>
      </c>
      <c r="P1167" s="1" t="str">
        <f>IFERROR(VLOOKUP(Tableau5[[#This Row],[Numéro]],Tableau3Bandes[],5,0),"")</f>
        <v/>
      </c>
      <c r="Q1167" s="1" t="str">
        <f>IFERROR(VLOOKUP(Tableau5[[#This Row],[Numéro]],Tableau3Bandes[],6,0),"")</f>
        <v/>
      </c>
      <c r="R1167" s="1" t="str">
        <f>IFERROR(VLOOKUP(Tableau5[[#This Row],[Numéro]],Tableau3Bandes[],7,0),"")</f>
        <v/>
      </c>
      <c r="S1167" s="28" t="str">
        <f>IFERROR(VLOOKUP(Tableau5[[#This Row],[Numéro]],TableauClass2025[],3,0),"")</f>
        <v/>
      </c>
      <c r="T1167" s="27" t="str">
        <f>IFERROR(VLOOKUP(Tableau5[[#This Row],[Numéro]],TableauCadre[],3,0),"")</f>
        <v/>
      </c>
      <c r="U1167" s="1" t="str">
        <f>IFERROR(VLOOKUP(Tableau5[[#This Row],[Numéro]],TableauCadre[],4,0),"")</f>
        <v/>
      </c>
      <c r="V1167" s="1" t="str">
        <f>IFERROR(VLOOKUP(Tableau5[[#This Row],[Numéro]],TableauCadre[],5,0),"")</f>
        <v/>
      </c>
      <c r="W1167" s="1" t="str">
        <f>IFERROR(VLOOKUP(Tableau5[[#This Row],[Numéro]],TableauCadre[],6,0),"")</f>
        <v/>
      </c>
      <c r="X1167" s="28" t="str">
        <f>IFERROR(VLOOKUP(Tableau5[[#This Row],[Numéro]],TableauCadre[],7,0),"")</f>
        <v/>
      </c>
    </row>
    <row r="1168" spans="1:24" hidden="1" x14ac:dyDescent="0.25">
      <c r="A1168" s="1" t="str">
        <f>IF(double!T1165=0,"",double!T1165)</f>
        <v>102735 J</v>
      </c>
      <c r="B1168" s="1" t="str">
        <f>IF(Tableau5[[#This Row],[Numéro]]="","",double!U1165)</f>
        <v>VIOLA FLORENT</v>
      </c>
      <c r="C1168" s="23" t="str">
        <f>double!V1165</f>
        <v>11029 – BILLARD CLUB MUSSIPONTAIN</v>
      </c>
      <c r="D1168" s="27" t="str">
        <f>IFERROR(VLOOKUP(Tableau5[[#This Row],[Numéro]],TableauLibre[],3,0),"")</f>
        <v>R1</v>
      </c>
      <c r="E1168" s="1">
        <f>IFERROR(VLOOKUP(Tableau5[[#This Row],[Numéro]],TableauLibre[],4,0),"")</f>
        <v>1</v>
      </c>
      <c r="F1168" s="1">
        <f>IFERROR(VLOOKUP(Tableau5[[#This Row],[Numéro]],TableauLibre[],5,0),"")</f>
        <v>5.0599999999999996</v>
      </c>
      <c r="G1168" s="1">
        <f>IFERROR(VLOOKUP(Tableau5[[#This Row],[Numéro]],TableauLibre[],6,0),"")</f>
        <v>4.05</v>
      </c>
      <c r="H1168" s="28">
        <f>IFERROR(VLOOKUP(Tableau5[[#This Row],[Numéro]],TableauLibre[],7,0),"")</f>
        <v>2024</v>
      </c>
      <c r="I1168" s="27" t="str">
        <f>IFERROR(VLOOKUP(Tableau5[[#This Row],[Numéro]],TableauBande[],3,0),"")</f>
        <v>N3</v>
      </c>
      <c r="J1168" s="1">
        <f>IFERROR(VLOOKUP(Tableau5[[#This Row],[Numéro]],TableauBande[],4,0),"")</f>
        <v>1</v>
      </c>
      <c r="K1168" s="1">
        <f>IFERROR(VLOOKUP(Tableau5[[#This Row],[Numéro]],TableauBande[],5,0),"")</f>
        <v>1.8</v>
      </c>
      <c r="L1168" s="1">
        <f>IFERROR(VLOOKUP(Tableau5[[#This Row],[Numéro]],TableauBande[],6,0),"")</f>
        <v>1.6</v>
      </c>
      <c r="M1168" s="28">
        <f>IFERROR(VLOOKUP(Tableau5[[#This Row],[Numéro]],TableauBande[],7,0),"")</f>
        <v>2025</v>
      </c>
      <c r="N1168" s="1" t="str">
        <f>IFERROR(VLOOKUP(Tableau5[[#This Row],[Numéro]],Tableau3Bandes[],3,0),"")</f>
        <v/>
      </c>
      <c r="O1168" s="1" t="str">
        <f>IFERROR(VLOOKUP(Tableau5[[#This Row],[Numéro]],Tableau3Bandes[],4,0),"")</f>
        <v/>
      </c>
      <c r="P1168" s="1" t="str">
        <f>IFERROR(VLOOKUP(Tableau5[[#This Row],[Numéro]],Tableau3Bandes[],5,0),"")</f>
        <v/>
      </c>
      <c r="Q1168" s="1" t="str">
        <f>IFERROR(VLOOKUP(Tableau5[[#This Row],[Numéro]],Tableau3Bandes[],6,0),"")</f>
        <v/>
      </c>
      <c r="R1168" s="1" t="str">
        <f>IFERROR(VLOOKUP(Tableau5[[#This Row],[Numéro]],Tableau3Bandes[],7,0),"")</f>
        <v/>
      </c>
      <c r="S1168" s="28" t="str">
        <f>IFERROR(VLOOKUP(Tableau5[[#This Row],[Numéro]],TableauClass2025[],3,0),"")</f>
        <v/>
      </c>
      <c r="T1168" s="27" t="str">
        <f>IFERROR(VLOOKUP(Tableau5[[#This Row],[Numéro]],TableauCadre[],3,0),"")</f>
        <v xml:space="preserve">R1 </v>
      </c>
      <c r="U1168" s="1">
        <f>IFERROR(VLOOKUP(Tableau5[[#This Row],[Numéro]],TableauCadre[],4,0),"")</f>
        <v>1</v>
      </c>
      <c r="V1168" s="1">
        <f>IFERROR(VLOOKUP(Tableau5[[#This Row],[Numéro]],TableauCadre[],5,0),"")</f>
        <v>3.76</v>
      </c>
      <c r="W1168" s="1">
        <f>IFERROR(VLOOKUP(Tableau5[[#This Row],[Numéro]],TableauCadre[],6,0),"")</f>
        <v>3.01</v>
      </c>
      <c r="X1168" s="28">
        <f>IFERROR(VLOOKUP(Tableau5[[#This Row],[Numéro]],TableauCadre[],7,0),"")</f>
        <v>2025</v>
      </c>
    </row>
    <row r="1169" spans="1:24" hidden="1" x14ac:dyDescent="0.25">
      <c r="A1169" s="1" t="str">
        <f>IF(double!T1166=0,"",double!T1166)</f>
        <v>015280 S</v>
      </c>
      <c r="B1169" s="1" t="str">
        <f>IF(Tableau5[[#This Row],[Numéro]]="","",double!U1166)</f>
        <v>VIOT CHRISTIAN</v>
      </c>
      <c r="C1169" s="23" t="str">
        <f>double!V1166</f>
        <v>11055 – BILLARD CLUB TOULOIS</v>
      </c>
      <c r="D1169" s="27" t="str">
        <f>IFERROR(VLOOKUP(Tableau5[[#This Row],[Numéro]],TableauLibre[],3,0),"")</f>
        <v>R3</v>
      </c>
      <c r="E1169" s="1">
        <f>IFERROR(VLOOKUP(Tableau5[[#This Row],[Numéro]],TableauLibre[],4,0),"")</f>
        <v>1</v>
      </c>
      <c r="F1169" s="1">
        <f>IFERROR(VLOOKUP(Tableau5[[#This Row],[Numéro]],TableauLibre[],5,0),"")</f>
        <v>1.89</v>
      </c>
      <c r="G1169" s="1">
        <f>IFERROR(VLOOKUP(Tableau5[[#This Row],[Numéro]],TableauLibre[],6,0),"")</f>
        <v>1.51</v>
      </c>
      <c r="H1169" s="28">
        <f>IFERROR(VLOOKUP(Tableau5[[#This Row],[Numéro]],TableauLibre[],7,0),"")</f>
        <v>2013</v>
      </c>
      <c r="I1169" s="27" t="str">
        <f>IFERROR(VLOOKUP(Tableau5[[#This Row],[Numéro]],TableauBande[],3,0),"")</f>
        <v xml:space="preserve">R2 </v>
      </c>
      <c r="J1169" s="1">
        <f>IFERROR(VLOOKUP(Tableau5[[#This Row],[Numéro]],TableauBande[],4,0),"")</f>
        <v>1</v>
      </c>
      <c r="K1169" s="1">
        <f>IFERROR(VLOOKUP(Tableau5[[#This Row],[Numéro]],TableauBande[],5,0),"")</f>
        <v>1.0900000000000001</v>
      </c>
      <c r="L1169" s="1">
        <f>IFERROR(VLOOKUP(Tableau5[[#This Row],[Numéro]],TableauBande[],6,0),"")</f>
        <v>0.97</v>
      </c>
      <c r="M1169" s="28">
        <f>IFERROR(VLOOKUP(Tableau5[[#This Row],[Numéro]],TableauBande[],7,0),"")</f>
        <v>2013</v>
      </c>
      <c r="N1169" s="1" t="str">
        <f>IFERROR(VLOOKUP(Tableau5[[#This Row],[Numéro]],Tableau3Bandes[],3,0),"")</f>
        <v>R1</v>
      </c>
      <c r="O1169" s="1">
        <f>IFERROR(VLOOKUP(Tableau5[[#This Row],[Numéro]],Tableau3Bandes[],4,0),"")</f>
        <v>1</v>
      </c>
      <c r="P1169" s="1">
        <f>IFERROR(VLOOKUP(Tableau5[[#This Row],[Numéro]],Tableau3Bandes[],5,0),"")</f>
        <v>0.28000000000000003</v>
      </c>
      <c r="Q1169" s="1">
        <f>IFERROR(VLOOKUP(Tableau5[[#This Row],[Numéro]],Tableau3Bandes[],6,0),"")</f>
        <v>0.24099999999999999</v>
      </c>
      <c r="R1169" s="1">
        <f>IFERROR(VLOOKUP(Tableau5[[#This Row],[Numéro]],Tableau3Bandes[],7,0),"")</f>
        <v>2010</v>
      </c>
      <c r="S1169" s="28" t="str">
        <f>IFERROR(VLOOKUP(Tableau5[[#This Row],[Numéro]],TableauClass2025[],3,0),"")</f>
        <v/>
      </c>
      <c r="T1169" s="27" t="str">
        <f>IFERROR(VLOOKUP(Tableau5[[#This Row],[Numéro]],TableauCadre[],3,0),"")</f>
        <v/>
      </c>
      <c r="U1169" s="1" t="str">
        <f>IFERROR(VLOOKUP(Tableau5[[#This Row],[Numéro]],TableauCadre[],4,0),"")</f>
        <v/>
      </c>
      <c r="V1169" s="1" t="str">
        <f>IFERROR(VLOOKUP(Tableau5[[#This Row],[Numéro]],TableauCadre[],5,0),"")</f>
        <v/>
      </c>
      <c r="W1169" s="1" t="str">
        <f>IFERROR(VLOOKUP(Tableau5[[#This Row],[Numéro]],TableauCadre[],6,0),"")</f>
        <v/>
      </c>
      <c r="X1169" s="28" t="str">
        <f>IFERROR(VLOOKUP(Tableau5[[#This Row],[Numéro]],TableauCadre[],7,0),"")</f>
        <v/>
      </c>
    </row>
    <row r="1170" spans="1:24" hidden="1" x14ac:dyDescent="0.25">
      <c r="A1170" s="1" t="str">
        <f>IF(double!T1167=0,"",double!T1167)</f>
        <v>152643 R</v>
      </c>
      <c r="B1170" s="1" t="str">
        <f>IF(Tableau5[[#This Row],[Numéro]]="","",double!U1167)</f>
        <v>VISNEUX PATRICK</v>
      </c>
      <c r="C1170" s="23" t="str">
        <f>double!V1167</f>
        <v>05040 – EPERNAY BILLARD CLUB</v>
      </c>
      <c r="D1170" s="27" t="str">
        <f>IFERROR(VLOOKUP(Tableau5[[#This Row],[Numéro]],TableauLibre[],3,0),"")</f>
        <v>R4</v>
      </c>
      <c r="E1170" s="1">
        <f>IFERROR(VLOOKUP(Tableau5[[#This Row],[Numéro]],TableauLibre[],4,0),"")</f>
        <v>1</v>
      </c>
      <c r="F1170" s="1">
        <f>IFERROR(VLOOKUP(Tableau5[[#This Row],[Numéro]],TableauLibre[],5,0),"")</f>
        <v>0.62</v>
      </c>
      <c r="G1170" s="1">
        <f>IFERROR(VLOOKUP(Tableau5[[#This Row],[Numéro]],TableauLibre[],6,0),"")</f>
        <v>0.5</v>
      </c>
      <c r="H1170" s="28">
        <f>IFERROR(VLOOKUP(Tableau5[[#This Row],[Numéro]],TableauLibre[],7,0),"")</f>
        <v>2025</v>
      </c>
      <c r="I1170" s="27" t="str">
        <f>IFERROR(VLOOKUP(Tableau5[[#This Row],[Numéro]],TableauBande[],3,0),"")</f>
        <v/>
      </c>
      <c r="J1170" s="1" t="str">
        <f>IFERROR(VLOOKUP(Tableau5[[#This Row],[Numéro]],TableauBande[],4,0),"")</f>
        <v/>
      </c>
      <c r="K1170" s="1" t="str">
        <f>IFERROR(VLOOKUP(Tableau5[[#This Row],[Numéro]],TableauBande[],5,0),"")</f>
        <v/>
      </c>
      <c r="L1170" s="1" t="str">
        <f>IFERROR(VLOOKUP(Tableau5[[#This Row],[Numéro]],TableauBande[],6,0),"")</f>
        <v/>
      </c>
      <c r="M1170" s="28" t="str">
        <f>IFERROR(VLOOKUP(Tableau5[[#This Row],[Numéro]],TableauBande[],7,0),"")</f>
        <v/>
      </c>
      <c r="N1170" s="1" t="str">
        <f>IFERROR(VLOOKUP(Tableau5[[#This Row],[Numéro]],Tableau3Bandes[],3,0),"")</f>
        <v/>
      </c>
      <c r="O1170" s="1" t="str">
        <f>IFERROR(VLOOKUP(Tableau5[[#This Row],[Numéro]],Tableau3Bandes[],4,0),"")</f>
        <v/>
      </c>
      <c r="P1170" s="1" t="str">
        <f>IFERROR(VLOOKUP(Tableau5[[#This Row],[Numéro]],Tableau3Bandes[],5,0),"")</f>
        <v/>
      </c>
      <c r="Q1170" s="1" t="str">
        <f>IFERROR(VLOOKUP(Tableau5[[#This Row],[Numéro]],Tableau3Bandes[],6,0),"")</f>
        <v/>
      </c>
      <c r="R1170" s="1" t="str">
        <f>IFERROR(VLOOKUP(Tableau5[[#This Row],[Numéro]],Tableau3Bandes[],7,0),"")</f>
        <v/>
      </c>
      <c r="S1170" s="28" t="str">
        <f>IFERROR(VLOOKUP(Tableau5[[#This Row],[Numéro]],TableauClass2025[],3,0),"")</f>
        <v/>
      </c>
      <c r="T1170" s="27" t="str">
        <f>IFERROR(VLOOKUP(Tableau5[[#This Row],[Numéro]],TableauCadre[],3,0),"")</f>
        <v/>
      </c>
      <c r="U1170" s="1" t="str">
        <f>IFERROR(VLOOKUP(Tableau5[[#This Row],[Numéro]],TableauCadre[],4,0),"")</f>
        <v/>
      </c>
      <c r="V1170" s="1" t="str">
        <f>IFERROR(VLOOKUP(Tableau5[[#This Row],[Numéro]],TableauCadre[],5,0),"")</f>
        <v/>
      </c>
      <c r="W1170" s="1" t="str">
        <f>IFERROR(VLOOKUP(Tableau5[[#This Row],[Numéro]],TableauCadre[],6,0),"")</f>
        <v/>
      </c>
      <c r="X1170" s="28" t="str">
        <f>IFERROR(VLOOKUP(Tableau5[[#This Row],[Numéro]],TableauCadre[],7,0),"")</f>
        <v/>
      </c>
    </row>
    <row r="1171" spans="1:24" hidden="1" x14ac:dyDescent="0.25">
      <c r="A1171" s="1" t="str">
        <f>IF(double!T1168=0,"",double!T1168)</f>
        <v>144663 Z</v>
      </c>
      <c r="B1171" s="1" t="str">
        <f>IF(Tableau5[[#This Row],[Numéro]]="","",double!U1168)</f>
        <v>VOEGELE RAYMOND</v>
      </c>
      <c r="C1171" s="23" t="str">
        <f>double!V1168</f>
        <v>01002 – B.C 1935 STRASBOURG-SCHILTIGHEIM</v>
      </c>
      <c r="D1171" s="27" t="str">
        <f>IFERROR(VLOOKUP(Tableau5[[#This Row],[Numéro]],TableauLibre[],3,0),"")</f>
        <v>R3</v>
      </c>
      <c r="E1171" s="1">
        <f>IFERROR(VLOOKUP(Tableau5[[#This Row],[Numéro]],TableauLibre[],4,0),"")</f>
        <v>1</v>
      </c>
      <c r="F1171" s="1">
        <f>IFERROR(VLOOKUP(Tableau5[[#This Row],[Numéro]],TableauLibre[],5,0),"")</f>
        <v>1.37</v>
      </c>
      <c r="G1171" s="1">
        <f>IFERROR(VLOOKUP(Tableau5[[#This Row],[Numéro]],TableauLibre[],6,0),"")</f>
        <v>1.0900000000000001</v>
      </c>
      <c r="H1171" s="28">
        <f>IFERROR(VLOOKUP(Tableau5[[#This Row],[Numéro]],TableauLibre[],7,0),"")</f>
        <v>2014</v>
      </c>
      <c r="I1171" s="27" t="str">
        <f>IFERROR(VLOOKUP(Tableau5[[#This Row],[Numéro]],TableauBande[],3,0),"")</f>
        <v/>
      </c>
      <c r="J1171" s="1" t="str">
        <f>IFERROR(VLOOKUP(Tableau5[[#This Row],[Numéro]],TableauBande[],4,0),"")</f>
        <v/>
      </c>
      <c r="K1171" s="1" t="str">
        <f>IFERROR(VLOOKUP(Tableau5[[#This Row],[Numéro]],TableauBande[],5,0),"")</f>
        <v/>
      </c>
      <c r="L1171" s="1" t="str">
        <f>IFERROR(VLOOKUP(Tableau5[[#This Row],[Numéro]],TableauBande[],6,0),"")</f>
        <v/>
      </c>
      <c r="M1171" s="28" t="str">
        <f>IFERROR(VLOOKUP(Tableau5[[#This Row],[Numéro]],TableauBande[],7,0),"")</f>
        <v/>
      </c>
      <c r="N1171" s="1" t="str">
        <f>IFERROR(VLOOKUP(Tableau5[[#This Row],[Numéro]],Tableau3Bandes[],3,0),"")</f>
        <v/>
      </c>
      <c r="O1171" s="1" t="str">
        <f>IFERROR(VLOOKUP(Tableau5[[#This Row],[Numéro]],Tableau3Bandes[],4,0),"")</f>
        <v/>
      </c>
      <c r="P1171" s="1" t="str">
        <f>IFERROR(VLOOKUP(Tableau5[[#This Row],[Numéro]],Tableau3Bandes[],5,0),"")</f>
        <v/>
      </c>
      <c r="Q1171" s="1" t="str">
        <f>IFERROR(VLOOKUP(Tableau5[[#This Row],[Numéro]],Tableau3Bandes[],6,0),"")</f>
        <v/>
      </c>
      <c r="R1171" s="1" t="str">
        <f>IFERROR(VLOOKUP(Tableau5[[#This Row],[Numéro]],Tableau3Bandes[],7,0),"")</f>
        <v/>
      </c>
      <c r="S1171" s="28" t="str">
        <f>IFERROR(VLOOKUP(Tableau5[[#This Row],[Numéro]],TableauClass2025[],3,0),"")</f>
        <v/>
      </c>
      <c r="T1171" s="27" t="str">
        <f>IFERROR(VLOOKUP(Tableau5[[#This Row],[Numéro]],TableauCadre[],3,0),"")</f>
        <v/>
      </c>
      <c r="U1171" s="1" t="str">
        <f>IFERROR(VLOOKUP(Tableau5[[#This Row],[Numéro]],TableauCadre[],4,0),"")</f>
        <v/>
      </c>
      <c r="V1171" s="1" t="str">
        <f>IFERROR(VLOOKUP(Tableau5[[#This Row],[Numéro]],TableauCadre[],5,0),"")</f>
        <v/>
      </c>
      <c r="W1171" s="1" t="str">
        <f>IFERROR(VLOOKUP(Tableau5[[#This Row],[Numéro]],TableauCadre[],6,0),"")</f>
        <v/>
      </c>
      <c r="X1171" s="28" t="str">
        <f>IFERROR(VLOOKUP(Tableau5[[#This Row],[Numéro]],TableauCadre[],7,0),"")</f>
        <v/>
      </c>
    </row>
    <row r="1172" spans="1:24" x14ac:dyDescent="0.25">
      <c r="A1172" s="1" t="str">
        <f>IF(double!T1048=0,"",double!T1048)</f>
        <v>140761 X</v>
      </c>
      <c r="B1172" s="1" t="str">
        <f>IF(Tableau5[[#This Row],[Numéro]]="","",double!U1048)</f>
        <v>SCHNEIDER VIRGILE</v>
      </c>
      <c r="C1172" s="23" t="str">
        <f>double!V1048</f>
        <v>11003 – BILLARD CLUB BAN SAINT MARTIN</v>
      </c>
      <c r="D1172" s="27" t="str">
        <f>IFERROR(VLOOKUP(Tableau5[[#This Row],[Numéro]],TableauLibre[],3,0),"")</f>
        <v>R3</v>
      </c>
      <c r="E1172" s="1">
        <f>IFERROR(VLOOKUP(Tableau5[[#This Row],[Numéro]],TableauLibre[],4,0),"")</f>
        <v>1</v>
      </c>
      <c r="F1172" s="1">
        <f>IFERROR(VLOOKUP(Tableau5[[#This Row],[Numéro]],TableauLibre[],5,0),"")</f>
        <v>1.35</v>
      </c>
      <c r="G1172" s="1">
        <f>IFERROR(VLOOKUP(Tableau5[[#This Row],[Numéro]],TableauLibre[],6,0),"")</f>
        <v>1.08</v>
      </c>
      <c r="H1172" s="28">
        <f>IFERROR(VLOOKUP(Tableau5[[#This Row],[Numéro]],TableauLibre[],7,0),"")</f>
        <v>2018</v>
      </c>
      <c r="I1172" s="27" t="str">
        <f>IFERROR(VLOOKUP(Tableau5[[#This Row],[Numéro]],TableauBande[],3,0),"")</f>
        <v/>
      </c>
      <c r="J1172" s="1" t="str">
        <f>IFERROR(VLOOKUP(Tableau5[[#This Row],[Numéro]],TableauBande[],4,0),"")</f>
        <v/>
      </c>
      <c r="K1172" s="1" t="str">
        <f>IFERROR(VLOOKUP(Tableau5[[#This Row],[Numéro]],TableauBande[],5,0),"")</f>
        <v/>
      </c>
      <c r="L1172" s="1" t="str">
        <f>IFERROR(VLOOKUP(Tableau5[[#This Row],[Numéro]],TableauBande[],6,0),"")</f>
        <v/>
      </c>
      <c r="M1172" s="28" t="str">
        <f>IFERROR(VLOOKUP(Tableau5[[#This Row],[Numéro]],TableauBande[],7,0),"")</f>
        <v/>
      </c>
      <c r="N1172" s="1" t="str">
        <f>IFERROR(VLOOKUP(Tableau5[[#This Row],[Numéro]],Tableau3Bandes[],3,0),"")</f>
        <v xml:space="preserve">R1 </v>
      </c>
      <c r="O1172" s="1">
        <f>IFERROR(VLOOKUP(Tableau5[[#This Row],[Numéro]],Tableau3Bandes[],4,0),"")</f>
        <v>1</v>
      </c>
      <c r="P1172" s="1">
        <f>IFERROR(VLOOKUP(Tableau5[[#This Row],[Numéro]],Tableau3Bandes[],5,0),"")</f>
        <v>0.32200000000000001</v>
      </c>
      <c r="Q1172" s="1">
        <f>IFERROR(VLOOKUP(Tableau5[[#This Row],[Numéro]],Tableau3Bandes[],6,0),"")</f>
        <v>0.27700000000000002</v>
      </c>
      <c r="R1172" s="1">
        <f>IFERROR(VLOOKUP(Tableau5[[#This Row],[Numéro]],Tableau3Bandes[],7,0),"")</f>
        <v>2025</v>
      </c>
      <c r="S1172" s="28">
        <f>IFERROR(VLOOKUP(Tableau5[[#This Row],[Numéro]],TableauClass2025[],3,0),"")</f>
        <v>204</v>
      </c>
      <c r="T1172" s="27" t="str">
        <f>IFERROR(VLOOKUP(Tableau5[[#This Row],[Numéro]],TableauCadre[],3,0),"")</f>
        <v/>
      </c>
      <c r="U1172" s="1" t="str">
        <f>IFERROR(VLOOKUP(Tableau5[[#This Row],[Numéro]],TableauCadre[],4,0),"")</f>
        <v/>
      </c>
      <c r="V1172" s="1" t="str">
        <f>IFERROR(VLOOKUP(Tableau5[[#This Row],[Numéro]],TableauCadre[],5,0),"")</f>
        <v/>
      </c>
      <c r="W1172" s="1" t="str">
        <f>IFERROR(VLOOKUP(Tableau5[[#This Row],[Numéro]],TableauCadre[],6,0),"")</f>
        <v/>
      </c>
      <c r="X1172" s="28" t="str">
        <f>IFERROR(VLOOKUP(Tableau5[[#This Row],[Numéro]],TableauCadre[],7,0),"")</f>
        <v/>
      </c>
    </row>
    <row r="1173" spans="1:24" hidden="1" x14ac:dyDescent="0.25">
      <c r="A1173" s="1" t="str">
        <f>IF(double!T1170=0,"",double!T1170)</f>
        <v>160420 V</v>
      </c>
      <c r="B1173" s="1" t="str">
        <f>IF(Tableau5[[#This Row],[Numéro]]="","",double!U1170)</f>
        <v>VOIRIN LOUIS</v>
      </c>
      <c r="C1173" s="23" t="str">
        <f>double!V1170</f>
        <v>11055 – BILLARD CLUB TOULOIS</v>
      </c>
      <c r="D1173" s="27" t="str">
        <f>IFERROR(VLOOKUP(Tableau5[[#This Row],[Numéro]],TableauLibre[],3,0),"")</f>
        <v>R4</v>
      </c>
      <c r="E1173" s="1">
        <f>IFERROR(VLOOKUP(Tableau5[[#This Row],[Numéro]],TableauLibre[],4,0),"")</f>
        <v>1</v>
      </c>
      <c r="F1173" s="1">
        <f>IFERROR(VLOOKUP(Tableau5[[#This Row],[Numéro]],TableauLibre[],5,0),"")</f>
        <v>0.32</v>
      </c>
      <c r="G1173" s="1">
        <f>IFERROR(VLOOKUP(Tableau5[[#This Row],[Numéro]],TableauLibre[],6,0),"")</f>
        <v>0.25</v>
      </c>
      <c r="H1173" s="28">
        <f>IFERROR(VLOOKUP(Tableau5[[#This Row],[Numéro]],TableauLibre[],7,0),"")</f>
        <v>2025</v>
      </c>
      <c r="I1173" s="27" t="str">
        <f>IFERROR(VLOOKUP(Tableau5[[#This Row],[Numéro]],TableauBande[],3,0),"")</f>
        <v/>
      </c>
      <c r="J1173" s="1" t="str">
        <f>IFERROR(VLOOKUP(Tableau5[[#This Row],[Numéro]],TableauBande[],4,0),"")</f>
        <v/>
      </c>
      <c r="K1173" s="1" t="str">
        <f>IFERROR(VLOOKUP(Tableau5[[#This Row],[Numéro]],TableauBande[],5,0),"")</f>
        <v/>
      </c>
      <c r="L1173" s="1" t="str">
        <f>IFERROR(VLOOKUP(Tableau5[[#This Row],[Numéro]],TableauBande[],6,0),"")</f>
        <v/>
      </c>
      <c r="M1173" s="28" t="str">
        <f>IFERROR(VLOOKUP(Tableau5[[#This Row],[Numéro]],TableauBande[],7,0),"")</f>
        <v/>
      </c>
      <c r="N1173" s="1" t="str">
        <f>IFERROR(VLOOKUP(Tableau5[[#This Row],[Numéro]],Tableau3Bandes[],3,0),"")</f>
        <v/>
      </c>
      <c r="O1173" s="1" t="str">
        <f>IFERROR(VLOOKUP(Tableau5[[#This Row],[Numéro]],Tableau3Bandes[],4,0),"")</f>
        <v/>
      </c>
      <c r="P1173" s="1" t="str">
        <f>IFERROR(VLOOKUP(Tableau5[[#This Row],[Numéro]],Tableau3Bandes[],5,0),"")</f>
        <v/>
      </c>
      <c r="Q1173" s="1" t="str">
        <f>IFERROR(VLOOKUP(Tableau5[[#This Row],[Numéro]],Tableau3Bandes[],6,0),"")</f>
        <v/>
      </c>
      <c r="R1173" s="1" t="str">
        <f>IFERROR(VLOOKUP(Tableau5[[#This Row],[Numéro]],Tableau3Bandes[],7,0),"")</f>
        <v/>
      </c>
      <c r="S1173" s="28" t="str">
        <f>IFERROR(VLOOKUP(Tableau5[[#This Row],[Numéro]],TableauClass2025[],3,0),"")</f>
        <v/>
      </c>
      <c r="T1173" s="27" t="str">
        <f>IFERROR(VLOOKUP(Tableau5[[#This Row],[Numéro]],TableauCadre[],3,0),"")</f>
        <v/>
      </c>
      <c r="U1173" s="1" t="str">
        <f>IFERROR(VLOOKUP(Tableau5[[#This Row],[Numéro]],TableauCadre[],4,0),"")</f>
        <v/>
      </c>
      <c r="V1173" s="1" t="str">
        <f>IFERROR(VLOOKUP(Tableau5[[#This Row],[Numéro]],TableauCadre[],5,0),"")</f>
        <v/>
      </c>
      <c r="W1173" s="1" t="str">
        <f>IFERROR(VLOOKUP(Tableau5[[#This Row],[Numéro]],TableauCadre[],6,0),"")</f>
        <v/>
      </c>
      <c r="X1173" s="28" t="str">
        <f>IFERROR(VLOOKUP(Tableau5[[#This Row],[Numéro]],TableauCadre[],7,0),"")</f>
        <v/>
      </c>
    </row>
    <row r="1174" spans="1:24" hidden="1" x14ac:dyDescent="0.25">
      <c r="A1174" s="1" t="str">
        <f>IF(double!T1171=0,"",double!T1171)</f>
        <v>014988 M</v>
      </c>
      <c r="B1174" s="1" t="str">
        <f>IF(Tableau5[[#This Row],[Numéro]]="","",double!U1171)</f>
        <v>VOLTZ DANIEL</v>
      </c>
      <c r="C1174" s="23" t="str">
        <f>double!V1171</f>
        <v>11053 – BILLARD CLUB LINEEN</v>
      </c>
      <c r="D1174" s="27" t="str">
        <f>IFERROR(VLOOKUP(Tableau5[[#This Row],[Numéro]],TableauLibre[],3,0),"")</f>
        <v>R2</v>
      </c>
      <c r="E1174" s="1">
        <f>IFERROR(VLOOKUP(Tableau5[[#This Row],[Numéro]],TableauLibre[],4,0),"")</f>
        <v>1</v>
      </c>
      <c r="F1174" s="1">
        <f>IFERROR(VLOOKUP(Tableau5[[#This Row],[Numéro]],TableauLibre[],5,0),"")</f>
        <v>3.15</v>
      </c>
      <c r="G1174" s="1">
        <f>IFERROR(VLOOKUP(Tableau5[[#This Row],[Numéro]],TableauLibre[],6,0),"")</f>
        <v>2.52</v>
      </c>
      <c r="H1174" s="28">
        <f>IFERROR(VLOOKUP(Tableau5[[#This Row],[Numéro]],TableauLibre[],7,0),"")</f>
        <v>2025</v>
      </c>
      <c r="I1174" s="27" t="str">
        <f>IFERROR(VLOOKUP(Tableau5[[#This Row],[Numéro]],TableauBande[],3,0),"")</f>
        <v xml:space="preserve">R1 </v>
      </c>
      <c r="J1174" s="1">
        <f>IFERROR(VLOOKUP(Tableau5[[#This Row],[Numéro]],TableauBande[],4,0),"")</f>
        <v>1</v>
      </c>
      <c r="K1174" s="1">
        <f>IFERROR(VLOOKUP(Tableau5[[#This Row],[Numéro]],TableauBande[],5,0),"")</f>
        <v>1.66</v>
      </c>
      <c r="L1174" s="1">
        <f>IFERROR(VLOOKUP(Tableau5[[#This Row],[Numéro]],TableauBande[],6,0),"")</f>
        <v>1.47</v>
      </c>
      <c r="M1174" s="28">
        <f>IFERROR(VLOOKUP(Tableau5[[#This Row],[Numéro]],TableauBande[],7,0),"")</f>
        <v>2017</v>
      </c>
      <c r="N1174" s="1" t="str">
        <f>IFERROR(VLOOKUP(Tableau5[[#This Row],[Numéro]],Tableau3Bandes[],3,0),"")</f>
        <v xml:space="preserve">R1 </v>
      </c>
      <c r="O1174" s="1">
        <f>IFERROR(VLOOKUP(Tableau5[[#This Row],[Numéro]],Tableau3Bandes[],4,0),"")</f>
        <v>1</v>
      </c>
      <c r="P1174" s="1">
        <f>IFERROR(VLOOKUP(Tableau5[[#This Row],[Numéro]],Tableau3Bandes[],5,0),"")</f>
        <v>0.33800000000000002</v>
      </c>
      <c r="Q1174" s="1">
        <f>IFERROR(VLOOKUP(Tableau5[[#This Row],[Numéro]],Tableau3Bandes[],6,0),"")</f>
        <v>0.29099999999999998</v>
      </c>
      <c r="R1174" s="1">
        <f>IFERROR(VLOOKUP(Tableau5[[#This Row],[Numéro]],Tableau3Bandes[],7,0),"")</f>
        <v>2024</v>
      </c>
      <c r="S1174" s="28">
        <f>IFERROR(VLOOKUP(Tableau5[[#This Row],[Numéro]],TableauClass2025[],3,0),"")</f>
        <v>260</v>
      </c>
      <c r="T1174" s="27" t="str">
        <f>IFERROR(VLOOKUP(Tableau5[[#This Row],[Numéro]],TableauCadre[],3,0),"")</f>
        <v>R1</v>
      </c>
      <c r="U1174" s="1">
        <f>IFERROR(VLOOKUP(Tableau5[[#This Row],[Numéro]],TableauCadre[],4,0),"")</f>
        <v>1</v>
      </c>
      <c r="V1174" s="1">
        <f>IFERROR(VLOOKUP(Tableau5[[#This Row],[Numéro]],TableauCadre[],5,0),"")</f>
        <v>3.12</v>
      </c>
      <c r="W1174" s="1">
        <f>IFERROR(VLOOKUP(Tableau5[[#This Row],[Numéro]],TableauCadre[],6,0),"")</f>
        <v>2.4900000000000002</v>
      </c>
      <c r="X1174" s="28">
        <f>IFERROR(VLOOKUP(Tableau5[[#This Row],[Numéro]],TableauCadre[],7,0),"")</f>
        <v>2025</v>
      </c>
    </row>
    <row r="1175" spans="1:24" hidden="1" x14ac:dyDescent="0.25">
      <c r="A1175" s="1" t="str">
        <f>IF(double!T1172=0,"",double!T1172)</f>
        <v>169610 J</v>
      </c>
      <c r="B1175" s="1" t="str">
        <f>IF(Tableau5[[#This Row],[Numéro]]="","",double!U1172)</f>
        <v>VOUAUX JEAN</v>
      </c>
      <c r="C1175" s="23" t="str">
        <f>double!V1172</f>
        <v>05032 – ARCIS BILLARD CLUB</v>
      </c>
      <c r="D1175" s="27" t="str">
        <f>IFERROR(VLOOKUP(Tableau5[[#This Row],[Numéro]],TableauLibre[],3,0),"")</f>
        <v>R4</v>
      </c>
      <c r="E1175" s="1">
        <f>IFERROR(VLOOKUP(Tableau5[[#This Row],[Numéro]],TableauLibre[],4,0),"")</f>
        <v>1</v>
      </c>
      <c r="F1175" s="1">
        <f>IFERROR(VLOOKUP(Tableau5[[#This Row],[Numéro]],TableauLibre[],5,0),"")</f>
        <v>0.83</v>
      </c>
      <c r="G1175" s="1">
        <f>IFERROR(VLOOKUP(Tableau5[[#This Row],[Numéro]],TableauLibre[],6,0),"")</f>
        <v>0.66</v>
      </c>
      <c r="H1175" s="28">
        <f>IFERROR(VLOOKUP(Tableau5[[#This Row],[Numéro]],TableauLibre[],7,0),"")</f>
        <v>2025</v>
      </c>
      <c r="I1175" s="27" t="str">
        <f>IFERROR(VLOOKUP(Tableau5[[#This Row],[Numéro]],TableauBande[],3,0),"")</f>
        <v/>
      </c>
      <c r="J1175" s="1" t="str">
        <f>IFERROR(VLOOKUP(Tableau5[[#This Row],[Numéro]],TableauBande[],4,0),"")</f>
        <v/>
      </c>
      <c r="K1175" s="1" t="str">
        <f>IFERROR(VLOOKUP(Tableau5[[#This Row],[Numéro]],TableauBande[],5,0),"")</f>
        <v/>
      </c>
      <c r="L1175" s="1" t="str">
        <f>IFERROR(VLOOKUP(Tableau5[[#This Row],[Numéro]],TableauBande[],6,0),"")</f>
        <v/>
      </c>
      <c r="M1175" s="28" t="str">
        <f>IFERROR(VLOOKUP(Tableau5[[#This Row],[Numéro]],TableauBande[],7,0),"")</f>
        <v/>
      </c>
      <c r="N1175" s="1" t="str">
        <f>IFERROR(VLOOKUP(Tableau5[[#This Row],[Numéro]],Tableau3Bandes[],3,0),"")</f>
        <v/>
      </c>
      <c r="O1175" s="1" t="str">
        <f>IFERROR(VLOOKUP(Tableau5[[#This Row],[Numéro]],Tableau3Bandes[],4,0),"")</f>
        <v/>
      </c>
      <c r="P1175" s="1" t="str">
        <f>IFERROR(VLOOKUP(Tableau5[[#This Row],[Numéro]],Tableau3Bandes[],5,0),"")</f>
        <v/>
      </c>
      <c r="Q1175" s="1" t="str">
        <f>IFERROR(VLOOKUP(Tableau5[[#This Row],[Numéro]],Tableau3Bandes[],6,0),"")</f>
        <v/>
      </c>
      <c r="R1175" s="1" t="str">
        <f>IFERROR(VLOOKUP(Tableau5[[#This Row],[Numéro]],Tableau3Bandes[],7,0),"")</f>
        <v/>
      </c>
      <c r="S1175" s="28" t="str">
        <f>IFERROR(VLOOKUP(Tableau5[[#This Row],[Numéro]],TableauClass2025[],3,0),"")</f>
        <v/>
      </c>
      <c r="T1175" s="27" t="str">
        <f>IFERROR(VLOOKUP(Tableau5[[#This Row],[Numéro]],TableauCadre[],3,0),"")</f>
        <v/>
      </c>
      <c r="U1175" s="1" t="str">
        <f>IFERROR(VLOOKUP(Tableau5[[#This Row],[Numéro]],TableauCadre[],4,0),"")</f>
        <v/>
      </c>
      <c r="V1175" s="1" t="str">
        <f>IFERROR(VLOOKUP(Tableau5[[#This Row],[Numéro]],TableauCadre[],5,0),"")</f>
        <v/>
      </c>
      <c r="W1175" s="1" t="str">
        <f>IFERROR(VLOOKUP(Tableau5[[#This Row],[Numéro]],TableauCadre[],6,0),"")</f>
        <v/>
      </c>
      <c r="X1175" s="28" t="str">
        <f>IFERROR(VLOOKUP(Tableau5[[#This Row],[Numéro]],TableauCadre[],7,0),"")</f>
        <v/>
      </c>
    </row>
    <row r="1176" spans="1:24" hidden="1" x14ac:dyDescent="0.25">
      <c r="A1176" s="1" t="str">
        <f>IF(double!T1173=0,"",double!T1173)</f>
        <v>125761 Z</v>
      </c>
      <c r="B1176" s="1" t="str">
        <f>IF(Tableau5[[#This Row],[Numéro]]="","",double!U1173)</f>
        <v>VOUTON REMY</v>
      </c>
      <c r="C1176" s="23" t="str">
        <f>double!V1173</f>
        <v>11078 – BILLARD CLUB DE BRIEY</v>
      </c>
      <c r="D1176" s="27" t="str">
        <f>IFERROR(VLOOKUP(Tableau5[[#This Row],[Numéro]],TableauLibre[],3,0),"")</f>
        <v>R4</v>
      </c>
      <c r="E1176" s="1">
        <f>IFERROR(VLOOKUP(Tableau5[[#This Row],[Numéro]],TableauLibre[],4,0),"")</f>
        <v>1</v>
      </c>
      <c r="F1176" s="1">
        <f>IFERROR(VLOOKUP(Tableau5[[#This Row],[Numéro]],TableauLibre[],5,0),"")</f>
        <v>1.17</v>
      </c>
      <c r="G1176" s="1">
        <f>IFERROR(VLOOKUP(Tableau5[[#This Row],[Numéro]],TableauLibre[],6,0),"")</f>
        <v>0.94</v>
      </c>
      <c r="H1176" s="28">
        <f>IFERROR(VLOOKUP(Tableau5[[#This Row],[Numéro]],TableauLibre[],7,0),"")</f>
        <v>2009</v>
      </c>
      <c r="I1176" s="27" t="str">
        <f>IFERROR(VLOOKUP(Tableau5[[#This Row],[Numéro]],TableauBande[],3,0),"")</f>
        <v/>
      </c>
      <c r="J1176" s="1" t="str">
        <f>IFERROR(VLOOKUP(Tableau5[[#This Row],[Numéro]],TableauBande[],4,0),"")</f>
        <v/>
      </c>
      <c r="K1176" s="1" t="str">
        <f>IFERROR(VLOOKUP(Tableau5[[#This Row],[Numéro]],TableauBande[],5,0),"")</f>
        <v/>
      </c>
      <c r="L1176" s="1" t="str">
        <f>IFERROR(VLOOKUP(Tableau5[[#This Row],[Numéro]],TableauBande[],6,0),"")</f>
        <v/>
      </c>
      <c r="M1176" s="28" t="str">
        <f>IFERROR(VLOOKUP(Tableau5[[#This Row],[Numéro]],TableauBande[],7,0),"")</f>
        <v/>
      </c>
      <c r="N1176" s="1" t="str">
        <f>IFERROR(VLOOKUP(Tableau5[[#This Row],[Numéro]],Tableau3Bandes[],3,0),"")</f>
        <v/>
      </c>
      <c r="O1176" s="1" t="str">
        <f>IFERROR(VLOOKUP(Tableau5[[#This Row],[Numéro]],Tableau3Bandes[],4,0),"")</f>
        <v/>
      </c>
      <c r="P1176" s="1" t="str">
        <f>IFERROR(VLOOKUP(Tableau5[[#This Row],[Numéro]],Tableau3Bandes[],5,0),"")</f>
        <v/>
      </c>
      <c r="Q1176" s="1" t="str">
        <f>IFERROR(VLOOKUP(Tableau5[[#This Row],[Numéro]],Tableau3Bandes[],6,0),"")</f>
        <v/>
      </c>
      <c r="R1176" s="1" t="str">
        <f>IFERROR(VLOOKUP(Tableau5[[#This Row],[Numéro]],Tableau3Bandes[],7,0),"")</f>
        <v/>
      </c>
      <c r="S1176" s="28" t="str">
        <f>IFERROR(VLOOKUP(Tableau5[[#This Row],[Numéro]],TableauClass2025[],3,0),"")</f>
        <v/>
      </c>
      <c r="T1176" s="27" t="str">
        <f>IFERROR(VLOOKUP(Tableau5[[#This Row],[Numéro]],TableauCadre[],3,0),"")</f>
        <v/>
      </c>
      <c r="U1176" s="1" t="str">
        <f>IFERROR(VLOOKUP(Tableau5[[#This Row],[Numéro]],TableauCadre[],4,0),"")</f>
        <v/>
      </c>
      <c r="V1176" s="1" t="str">
        <f>IFERROR(VLOOKUP(Tableau5[[#This Row],[Numéro]],TableauCadre[],5,0),"")</f>
        <v/>
      </c>
      <c r="W1176" s="1" t="str">
        <f>IFERROR(VLOOKUP(Tableau5[[#This Row],[Numéro]],TableauCadre[],6,0),"")</f>
        <v/>
      </c>
      <c r="X1176" s="28" t="str">
        <f>IFERROR(VLOOKUP(Tableau5[[#This Row],[Numéro]],TableauCadre[],7,0),"")</f>
        <v/>
      </c>
    </row>
    <row r="1177" spans="1:24" x14ac:dyDescent="0.25">
      <c r="A1177" s="1" t="str">
        <f>IF(double!T1051=0,"",double!T1051)</f>
        <v>103801 J</v>
      </c>
      <c r="B1177" s="1" t="str">
        <f>IF(Tableau5[[#This Row],[Numéro]]="","",double!U1051)</f>
        <v>SCHULZ EVARISTE</v>
      </c>
      <c r="C1177" s="23" t="str">
        <f>double!V1051</f>
        <v>11062 – CERCLE DE BILLARD FRANCAIS ST AVOLD</v>
      </c>
      <c r="D1177" s="27" t="str">
        <f>IFERROR(VLOOKUP(Tableau5[[#This Row],[Numéro]],TableauLibre[],3,0),"")</f>
        <v>R3</v>
      </c>
      <c r="E1177" s="1">
        <f>IFERROR(VLOOKUP(Tableau5[[#This Row],[Numéro]],TableauLibre[],4,0),"")</f>
        <v>1</v>
      </c>
      <c r="F1177" s="1">
        <f>IFERROR(VLOOKUP(Tableau5[[#This Row],[Numéro]],TableauLibre[],5,0),"")</f>
        <v>1.2</v>
      </c>
      <c r="G1177" s="1">
        <f>IFERROR(VLOOKUP(Tableau5[[#This Row],[Numéro]],TableauLibre[],6,0),"")</f>
        <v>0.96</v>
      </c>
      <c r="H1177" s="28">
        <f>IFERROR(VLOOKUP(Tableau5[[#This Row],[Numéro]],TableauLibre[],7,0),"")</f>
        <v>2017</v>
      </c>
      <c r="I1177" s="27" t="str">
        <f>IFERROR(VLOOKUP(Tableau5[[#This Row],[Numéro]],TableauBande[],3,0),"")</f>
        <v/>
      </c>
      <c r="J1177" s="1" t="str">
        <f>IFERROR(VLOOKUP(Tableau5[[#This Row],[Numéro]],TableauBande[],4,0),"")</f>
        <v/>
      </c>
      <c r="K1177" s="1" t="str">
        <f>IFERROR(VLOOKUP(Tableau5[[#This Row],[Numéro]],TableauBande[],5,0),"")</f>
        <v/>
      </c>
      <c r="L1177" s="1" t="str">
        <f>IFERROR(VLOOKUP(Tableau5[[#This Row],[Numéro]],TableauBande[],6,0),"")</f>
        <v/>
      </c>
      <c r="M1177" s="28" t="str">
        <f>IFERROR(VLOOKUP(Tableau5[[#This Row],[Numéro]],TableauBande[],7,0),"")</f>
        <v/>
      </c>
      <c r="N1177" s="1" t="str">
        <f>IFERROR(VLOOKUP(Tableau5[[#This Row],[Numéro]],Tableau3Bandes[],3,0),"")</f>
        <v>R1</v>
      </c>
      <c r="O1177" s="1">
        <f>IFERROR(VLOOKUP(Tableau5[[#This Row],[Numéro]],Tableau3Bandes[],4,0),"")</f>
        <v>1</v>
      </c>
      <c r="P1177" s="1">
        <f>IFERROR(VLOOKUP(Tableau5[[#This Row],[Numéro]],Tableau3Bandes[],5,0),"")</f>
        <v>0.25800000000000001</v>
      </c>
      <c r="Q1177" s="1">
        <f>IFERROR(VLOOKUP(Tableau5[[#This Row],[Numéro]],Tableau3Bandes[],6,0),"")</f>
        <v>0.222</v>
      </c>
      <c r="R1177" s="1">
        <f>IFERROR(VLOOKUP(Tableau5[[#This Row],[Numéro]],Tableau3Bandes[],7,0),"")</f>
        <v>2009</v>
      </c>
      <c r="S1177" s="28" t="str">
        <f>IFERROR(VLOOKUP(Tableau5[[#This Row],[Numéro]],TableauClass2025[],3,0),"")</f>
        <v/>
      </c>
      <c r="T1177" s="27" t="str">
        <f>IFERROR(VLOOKUP(Tableau5[[#This Row],[Numéro]],TableauCadre[],3,0),"")</f>
        <v/>
      </c>
      <c r="U1177" s="1" t="str">
        <f>IFERROR(VLOOKUP(Tableau5[[#This Row],[Numéro]],TableauCadre[],4,0),"")</f>
        <v/>
      </c>
      <c r="V1177" s="1" t="str">
        <f>IFERROR(VLOOKUP(Tableau5[[#This Row],[Numéro]],TableauCadre[],5,0),"")</f>
        <v/>
      </c>
      <c r="W1177" s="1" t="str">
        <f>IFERROR(VLOOKUP(Tableau5[[#This Row],[Numéro]],TableauCadre[],6,0),"")</f>
        <v/>
      </c>
      <c r="X1177" s="28" t="str">
        <f>IFERROR(VLOOKUP(Tableau5[[#This Row],[Numéro]],TableauCadre[],7,0),"")</f>
        <v/>
      </c>
    </row>
    <row r="1178" spans="1:24" hidden="1" x14ac:dyDescent="0.25">
      <c r="A1178" s="1" t="str">
        <f>IF(double!T1175=0,"",double!T1175)</f>
        <v>014990 O</v>
      </c>
      <c r="B1178" s="1" t="str">
        <f>IF(Tableau5[[#This Row],[Numéro]]="","",double!U1175)</f>
        <v>VUILLEMARD PIERRE</v>
      </c>
      <c r="C1178" s="23" t="str">
        <f>double!V1175</f>
        <v>11055 – BILLARD CLUB TOULOIS</v>
      </c>
      <c r="D1178" s="27" t="str">
        <f>IFERROR(VLOOKUP(Tableau5[[#This Row],[Numéro]],TableauLibre[],3,0),"")</f>
        <v xml:space="preserve">R2 </v>
      </c>
      <c r="E1178" s="1">
        <f>IFERROR(VLOOKUP(Tableau5[[#This Row],[Numéro]],TableauLibre[],4,0),"")</f>
        <v>1</v>
      </c>
      <c r="F1178" s="1">
        <f>IFERROR(VLOOKUP(Tableau5[[#This Row],[Numéro]],TableauLibre[],5,0),"")</f>
        <v>3.8</v>
      </c>
      <c r="G1178" s="1">
        <f>IFERROR(VLOOKUP(Tableau5[[#This Row],[Numéro]],TableauLibre[],6,0),"")</f>
        <v>3.04</v>
      </c>
      <c r="H1178" s="28">
        <f>IFERROR(VLOOKUP(Tableau5[[#This Row],[Numéro]],TableauLibre[],7,0),"")</f>
        <v>2025</v>
      </c>
      <c r="I1178" s="27" t="str">
        <f>IFERROR(VLOOKUP(Tableau5[[#This Row],[Numéro]],TableauBande[],3,0),"")</f>
        <v/>
      </c>
      <c r="J1178" s="1" t="str">
        <f>IFERROR(VLOOKUP(Tableau5[[#This Row],[Numéro]],TableauBande[],4,0),"")</f>
        <v/>
      </c>
      <c r="K1178" s="1" t="str">
        <f>IFERROR(VLOOKUP(Tableau5[[#This Row],[Numéro]],TableauBande[],5,0),"")</f>
        <v/>
      </c>
      <c r="L1178" s="1" t="str">
        <f>IFERROR(VLOOKUP(Tableau5[[#This Row],[Numéro]],TableauBande[],6,0),"")</f>
        <v/>
      </c>
      <c r="M1178" s="28" t="str">
        <f>IFERROR(VLOOKUP(Tableau5[[#This Row],[Numéro]],TableauBande[],7,0),"")</f>
        <v/>
      </c>
      <c r="N1178" s="1" t="str">
        <f>IFERROR(VLOOKUP(Tableau5[[#This Row],[Numéro]],Tableau3Bandes[],3,0),"")</f>
        <v/>
      </c>
      <c r="O1178" s="1" t="str">
        <f>IFERROR(VLOOKUP(Tableau5[[#This Row],[Numéro]],Tableau3Bandes[],4,0),"")</f>
        <v/>
      </c>
      <c r="P1178" s="1" t="str">
        <f>IFERROR(VLOOKUP(Tableau5[[#This Row],[Numéro]],Tableau3Bandes[],5,0),"")</f>
        <v/>
      </c>
      <c r="Q1178" s="1" t="str">
        <f>IFERROR(VLOOKUP(Tableau5[[#This Row],[Numéro]],Tableau3Bandes[],6,0),"")</f>
        <v/>
      </c>
      <c r="R1178" s="1" t="str">
        <f>IFERROR(VLOOKUP(Tableau5[[#This Row],[Numéro]],Tableau3Bandes[],7,0),"")</f>
        <v/>
      </c>
      <c r="S1178" s="28" t="str">
        <f>IFERROR(VLOOKUP(Tableau5[[#This Row],[Numéro]],TableauClass2025[],3,0),"")</f>
        <v/>
      </c>
      <c r="T1178" s="27" t="str">
        <f>IFERROR(VLOOKUP(Tableau5[[#This Row],[Numéro]],TableauCadre[],3,0),"")</f>
        <v>R1</v>
      </c>
      <c r="U1178" s="1">
        <f>IFERROR(VLOOKUP(Tableau5[[#This Row],[Numéro]],TableauCadre[],4,0),"")</f>
        <v>1</v>
      </c>
      <c r="V1178" s="1">
        <f>IFERROR(VLOOKUP(Tableau5[[#This Row],[Numéro]],TableauCadre[],5,0),"")</f>
        <v>3.01</v>
      </c>
      <c r="W1178" s="1">
        <f>IFERROR(VLOOKUP(Tableau5[[#This Row],[Numéro]],TableauCadre[],6,0),"")</f>
        <v>2.4</v>
      </c>
      <c r="X1178" s="28">
        <f>IFERROR(VLOOKUP(Tableau5[[#This Row],[Numéro]],TableauCadre[],7,0),"")</f>
        <v>2025</v>
      </c>
    </row>
    <row r="1179" spans="1:24" hidden="1" x14ac:dyDescent="0.25">
      <c r="A1179" s="1" t="str">
        <f>IF(double!T1176=0,"",double!T1176)</f>
        <v>176055 P</v>
      </c>
      <c r="B1179" s="1" t="str">
        <f>IF(Tableau5[[#This Row],[Numéro]]="","",double!U1176)</f>
        <v>VUONG HUNG</v>
      </c>
      <c r="C1179" s="23" t="str">
        <f>double!V1176</f>
        <v>05023 – BILLARD CLUB NOGENTAIS</v>
      </c>
      <c r="D1179" s="27" t="str">
        <f>IFERROR(VLOOKUP(Tableau5[[#This Row],[Numéro]],TableauLibre[],3,0),"")</f>
        <v xml:space="preserve">R2 </v>
      </c>
      <c r="E1179" s="1">
        <f>IFERROR(VLOOKUP(Tableau5[[#This Row],[Numéro]],TableauLibre[],4,0),"")</f>
        <v>1</v>
      </c>
      <c r="F1179" s="1">
        <f>IFERROR(VLOOKUP(Tableau5[[#This Row],[Numéro]],TableauLibre[],5,0),"")</f>
        <v>2.63</v>
      </c>
      <c r="G1179" s="1">
        <f>IFERROR(VLOOKUP(Tableau5[[#This Row],[Numéro]],TableauLibre[],6,0),"")</f>
        <v>2.1</v>
      </c>
      <c r="H1179" s="28">
        <f>IFERROR(VLOOKUP(Tableau5[[#This Row],[Numéro]],TableauLibre[],7,0),"")</f>
        <v>2025</v>
      </c>
      <c r="I1179" s="27" t="str">
        <f>IFERROR(VLOOKUP(Tableau5[[#This Row],[Numéro]],TableauBande[],3,0),"")</f>
        <v>R1</v>
      </c>
      <c r="J1179" s="1">
        <f>IFERROR(VLOOKUP(Tableau5[[#This Row],[Numéro]],TableauBande[],4,0),"")</f>
        <v>1</v>
      </c>
      <c r="K1179" s="1">
        <f>IFERROR(VLOOKUP(Tableau5[[#This Row],[Numéro]],TableauBande[],5,0),"")</f>
        <v>1.32</v>
      </c>
      <c r="L1179" s="1">
        <f>IFERROR(VLOOKUP(Tableau5[[#This Row],[Numéro]],TableauBande[],6,0),"")</f>
        <v>1.18</v>
      </c>
      <c r="M1179" s="28">
        <f>IFERROR(VLOOKUP(Tableau5[[#This Row],[Numéro]],TableauBande[],7,0),"")</f>
        <v>2025</v>
      </c>
      <c r="N1179" s="1" t="str">
        <f>IFERROR(VLOOKUP(Tableau5[[#This Row],[Numéro]],Tableau3Bandes[],3,0),"")</f>
        <v xml:space="preserve">R1 </v>
      </c>
      <c r="O1179" s="1">
        <f>IFERROR(VLOOKUP(Tableau5[[#This Row],[Numéro]],Tableau3Bandes[],4,0),"")</f>
        <v>1</v>
      </c>
      <c r="P1179" s="1">
        <f>IFERROR(VLOOKUP(Tableau5[[#This Row],[Numéro]],Tableau3Bandes[],5,0),"")</f>
        <v>0.38300000000000001</v>
      </c>
      <c r="Q1179" s="1">
        <f>IFERROR(VLOOKUP(Tableau5[[#This Row],[Numéro]],Tableau3Bandes[],6,0),"")</f>
        <v>0.32900000000000001</v>
      </c>
      <c r="R1179" s="1">
        <f>IFERROR(VLOOKUP(Tableau5[[#This Row],[Numéro]],Tableau3Bandes[],7,0),"")</f>
        <v>2025</v>
      </c>
      <c r="S1179" s="28">
        <f>IFERROR(VLOOKUP(Tableau5[[#This Row],[Numéro]],TableauClass2025[],3,0),"")</f>
        <v>309</v>
      </c>
      <c r="T1179" s="27" t="str">
        <f>IFERROR(VLOOKUP(Tableau5[[#This Row],[Numéro]],TableauCadre[],3,0),"")</f>
        <v xml:space="preserve">R1 </v>
      </c>
      <c r="U1179" s="1">
        <f>IFERROR(VLOOKUP(Tableau5[[#This Row],[Numéro]],TableauCadre[],4,0),"")</f>
        <v>1</v>
      </c>
      <c r="V1179" s="1">
        <f>IFERROR(VLOOKUP(Tableau5[[#This Row],[Numéro]],TableauCadre[],5,0),"")</f>
        <v>2.42</v>
      </c>
      <c r="W1179" s="1">
        <f>IFERROR(VLOOKUP(Tableau5[[#This Row],[Numéro]],TableauCadre[],6,0),"")</f>
        <v>1.94</v>
      </c>
      <c r="X1179" s="28">
        <f>IFERROR(VLOOKUP(Tableau5[[#This Row],[Numéro]],TableauCadre[],7,0),"")</f>
        <v>2025</v>
      </c>
    </row>
    <row r="1180" spans="1:24" x14ac:dyDescent="0.25">
      <c r="A1180" s="1" t="str">
        <f>IF(double!T1052=0,"",double!T1052)</f>
        <v>107471 N</v>
      </c>
      <c r="B1180" s="1" t="str">
        <f>IF(Tableau5[[#This Row],[Numéro]]="","",double!U1052)</f>
        <v>SCHWARTZ JULIEN</v>
      </c>
      <c r="C1180" s="23" t="str">
        <f>double!V1052</f>
        <v>11067 – BILLARD CLUB FLORANGE</v>
      </c>
      <c r="D1180" s="27" t="str">
        <f>IFERROR(VLOOKUP(Tableau5[[#This Row],[Numéro]],TableauLibre[],3,0),"")</f>
        <v xml:space="preserve">R1 </v>
      </c>
      <c r="E1180" s="1">
        <f>IFERROR(VLOOKUP(Tableau5[[#This Row],[Numéro]],TableauLibre[],4,0),"")</f>
        <v>1</v>
      </c>
      <c r="F1180" s="1">
        <f>IFERROR(VLOOKUP(Tableau5[[#This Row],[Numéro]],TableauLibre[],5,0),"")</f>
        <v>4.83</v>
      </c>
      <c r="G1180" s="1">
        <f>IFERROR(VLOOKUP(Tableau5[[#This Row],[Numéro]],TableauLibre[],6,0),"")</f>
        <v>3.86</v>
      </c>
      <c r="H1180" s="28">
        <f>IFERROR(VLOOKUP(Tableau5[[#This Row],[Numéro]],TableauLibre[],7,0),"")</f>
        <v>2010</v>
      </c>
      <c r="I1180" s="27" t="str">
        <f>IFERROR(VLOOKUP(Tableau5[[#This Row],[Numéro]],TableauBande[],3,0),"")</f>
        <v/>
      </c>
      <c r="J1180" s="1" t="str">
        <f>IFERROR(VLOOKUP(Tableau5[[#This Row],[Numéro]],TableauBande[],4,0),"")</f>
        <v/>
      </c>
      <c r="K1180" s="1" t="str">
        <f>IFERROR(VLOOKUP(Tableau5[[#This Row],[Numéro]],TableauBande[],5,0),"")</f>
        <v/>
      </c>
      <c r="L1180" s="1" t="str">
        <f>IFERROR(VLOOKUP(Tableau5[[#This Row],[Numéro]],TableauBande[],6,0),"")</f>
        <v/>
      </c>
      <c r="M1180" s="28" t="str">
        <f>IFERROR(VLOOKUP(Tableau5[[#This Row],[Numéro]],TableauBande[],7,0),"")</f>
        <v/>
      </c>
      <c r="N1180" s="1" t="str">
        <f>IFERROR(VLOOKUP(Tableau5[[#This Row],[Numéro]],Tableau3Bandes[],3,0),"")</f>
        <v/>
      </c>
      <c r="O1180" s="1" t="str">
        <f>IFERROR(VLOOKUP(Tableau5[[#This Row],[Numéro]],Tableau3Bandes[],4,0),"")</f>
        <v/>
      </c>
      <c r="P1180" s="1" t="str">
        <f>IFERROR(VLOOKUP(Tableau5[[#This Row],[Numéro]],Tableau3Bandes[],5,0),"")</f>
        <v/>
      </c>
      <c r="Q1180" s="1" t="str">
        <f>IFERROR(VLOOKUP(Tableau5[[#This Row],[Numéro]],Tableau3Bandes[],6,0),"")</f>
        <v/>
      </c>
      <c r="R1180" s="1" t="str">
        <f>IFERROR(VLOOKUP(Tableau5[[#This Row],[Numéro]],Tableau3Bandes[],7,0),"")</f>
        <v/>
      </c>
      <c r="S1180" s="28" t="str">
        <f>IFERROR(VLOOKUP(Tableau5[[#This Row],[Numéro]],TableauClass2025[],3,0),"")</f>
        <v/>
      </c>
      <c r="T1180" s="27" t="str">
        <f>IFERROR(VLOOKUP(Tableau5[[#This Row],[Numéro]],TableauCadre[],3,0),"")</f>
        <v xml:space="preserve">R1 </v>
      </c>
      <c r="U1180" s="1">
        <f>IFERROR(VLOOKUP(Tableau5[[#This Row],[Numéro]],TableauCadre[],4,0),"")</f>
        <v>1</v>
      </c>
      <c r="V1180" s="1">
        <f>IFERROR(VLOOKUP(Tableau5[[#This Row],[Numéro]],TableauCadre[],5,0),"")</f>
        <v>4</v>
      </c>
      <c r="W1180" s="1">
        <f>IFERROR(VLOOKUP(Tableau5[[#This Row],[Numéro]],TableauCadre[],6,0),"")</f>
        <v>3.2</v>
      </c>
      <c r="X1180" s="28">
        <f>IFERROR(VLOOKUP(Tableau5[[#This Row],[Numéro]],TableauCadre[],7,0),"")</f>
        <v>2009</v>
      </c>
    </row>
    <row r="1181" spans="1:24" hidden="1" x14ac:dyDescent="0.25">
      <c r="A1181" s="1" t="str">
        <f>IF(double!T1178=0,"",double!T1178)</f>
        <v>171768 E</v>
      </c>
      <c r="B1181" s="1" t="str">
        <f>IF(Tableau5[[#This Row],[Numéro]]="","",double!U1178)</f>
        <v>WAGNER SEBASTIEN</v>
      </c>
      <c r="C1181" s="23" t="str">
        <f>double!V1178</f>
        <v>11051 – BILLARD CLUB BARISIEN</v>
      </c>
      <c r="D1181" s="27" t="str">
        <f>IFERROR(VLOOKUP(Tableau5[[#This Row],[Numéro]],TableauLibre[],3,0),"")</f>
        <v>R4</v>
      </c>
      <c r="E1181" s="1">
        <f>IFERROR(VLOOKUP(Tableau5[[#This Row],[Numéro]],TableauLibre[],4,0),"")</f>
        <v>1</v>
      </c>
      <c r="F1181" s="1">
        <f>IFERROR(VLOOKUP(Tableau5[[#This Row],[Numéro]],TableauLibre[],5,0),"")</f>
        <v>0.78</v>
      </c>
      <c r="G1181" s="1">
        <f>IFERROR(VLOOKUP(Tableau5[[#This Row],[Numéro]],TableauLibre[],6,0),"")</f>
        <v>0.62</v>
      </c>
      <c r="H1181" s="28">
        <f>IFERROR(VLOOKUP(Tableau5[[#This Row],[Numéro]],TableauLibre[],7,0),"")</f>
        <v>2025</v>
      </c>
      <c r="I1181" s="27" t="str">
        <f>IFERROR(VLOOKUP(Tableau5[[#This Row],[Numéro]],TableauBande[],3,0),"")</f>
        <v/>
      </c>
      <c r="J1181" s="1" t="str">
        <f>IFERROR(VLOOKUP(Tableau5[[#This Row],[Numéro]],TableauBande[],4,0),"")</f>
        <v/>
      </c>
      <c r="K1181" s="1" t="str">
        <f>IFERROR(VLOOKUP(Tableau5[[#This Row],[Numéro]],TableauBande[],5,0),"")</f>
        <v/>
      </c>
      <c r="L1181" s="1" t="str">
        <f>IFERROR(VLOOKUP(Tableau5[[#This Row],[Numéro]],TableauBande[],6,0),"")</f>
        <v/>
      </c>
      <c r="M1181" s="28" t="str">
        <f>IFERROR(VLOOKUP(Tableau5[[#This Row],[Numéro]],TableauBande[],7,0),"")</f>
        <v/>
      </c>
      <c r="N1181" s="1" t="str">
        <f>IFERROR(VLOOKUP(Tableau5[[#This Row],[Numéro]],Tableau3Bandes[],3,0),"")</f>
        <v/>
      </c>
      <c r="O1181" s="1" t="str">
        <f>IFERROR(VLOOKUP(Tableau5[[#This Row],[Numéro]],Tableau3Bandes[],4,0),"")</f>
        <v/>
      </c>
      <c r="P1181" s="1" t="str">
        <f>IFERROR(VLOOKUP(Tableau5[[#This Row],[Numéro]],Tableau3Bandes[],5,0),"")</f>
        <v/>
      </c>
      <c r="Q1181" s="1" t="str">
        <f>IFERROR(VLOOKUP(Tableau5[[#This Row],[Numéro]],Tableau3Bandes[],6,0),"")</f>
        <v/>
      </c>
      <c r="R1181" s="1" t="str">
        <f>IFERROR(VLOOKUP(Tableau5[[#This Row],[Numéro]],Tableau3Bandes[],7,0),"")</f>
        <v/>
      </c>
      <c r="S1181" s="28" t="str">
        <f>IFERROR(VLOOKUP(Tableau5[[#This Row],[Numéro]],TableauClass2025[],3,0),"")</f>
        <v/>
      </c>
      <c r="T1181" s="27" t="str">
        <f>IFERROR(VLOOKUP(Tableau5[[#This Row],[Numéro]],TableauCadre[],3,0),"")</f>
        <v/>
      </c>
      <c r="U1181" s="1" t="str">
        <f>IFERROR(VLOOKUP(Tableau5[[#This Row],[Numéro]],TableauCadre[],4,0),"")</f>
        <v/>
      </c>
      <c r="V1181" s="1" t="str">
        <f>IFERROR(VLOOKUP(Tableau5[[#This Row],[Numéro]],TableauCadre[],5,0),"")</f>
        <v/>
      </c>
      <c r="W1181" s="1" t="str">
        <f>IFERROR(VLOOKUP(Tableau5[[#This Row],[Numéro]],TableauCadre[],6,0),"")</f>
        <v/>
      </c>
      <c r="X1181" s="28" t="str">
        <f>IFERROR(VLOOKUP(Tableau5[[#This Row],[Numéro]],TableauCadre[],7,0),"")</f>
        <v/>
      </c>
    </row>
    <row r="1182" spans="1:24" hidden="1" x14ac:dyDescent="0.25">
      <c r="A1182" s="1" t="str">
        <f>IF(double!T1179=0,"",double!T1179)</f>
        <v>010365 R</v>
      </c>
      <c r="B1182" s="1" t="str">
        <f>IF(Tableau5[[#This Row],[Numéro]]="","",double!U1179)</f>
        <v>WAHL THIERRY</v>
      </c>
      <c r="C1182" s="23" t="str">
        <f>double!V1179</f>
        <v>01049 – B.C. BARR</v>
      </c>
      <c r="D1182" s="27" t="str">
        <f>IFERROR(VLOOKUP(Tableau5[[#This Row],[Numéro]],TableauLibre[],3,0),"")</f>
        <v>N3</v>
      </c>
      <c r="E1182" s="1">
        <f>IFERROR(VLOOKUP(Tableau5[[#This Row],[Numéro]],TableauLibre[],4,0),"")</f>
        <v>1</v>
      </c>
      <c r="F1182" s="1">
        <f>IFERROR(VLOOKUP(Tableau5[[#This Row],[Numéro]],TableauLibre[],5,0),"")</f>
        <v>7.28</v>
      </c>
      <c r="G1182" s="1">
        <f>IFERROR(VLOOKUP(Tableau5[[#This Row],[Numéro]],TableauLibre[],6,0),"")</f>
        <v>5.83</v>
      </c>
      <c r="H1182" s="28">
        <f>IFERROR(VLOOKUP(Tableau5[[#This Row],[Numéro]],TableauLibre[],7,0),"")</f>
        <v>2024</v>
      </c>
      <c r="I1182" s="27" t="str">
        <f>IFERROR(VLOOKUP(Tableau5[[#This Row],[Numéro]],TableauBande[],3,0),"")</f>
        <v xml:space="preserve">N2 </v>
      </c>
      <c r="J1182" s="1">
        <f>IFERROR(VLOOKUP(Tableau5[[#This Row],[Numéro]],TableauBande[],4,0),"")</f>
        <v>1</v>
      </c>
      <c r="K1182" s="1" t="str">
        <f>IFERROR(VLOOKUP(Tableau5[[#This Row],[Numéro]],TableauBande[],5,0),"")</f>
        <v>—</v>
      </c>
      <c r="L1182" s="1">
        <f>IFERROR(VLOOKUP(Tableau5[[#This Row],[Numéro]],TableauBande[],6,0),"")</f>
        <v>1.62</v>
      </c>
      <c r="M1182" s="28">
        <f>IFERROR(VLOOKUP(Tableau5[[#This Row],[Numéro]],TableauBande[],7,0),"")</f>
        <v>2023</v>
      </c>
      <c r="N1182" s="1" t="str">
        <f>IFERROR(VLOOKUP(Tableau5[[#This Row],[Numéro]],Tableau3Bandes[],3,0),"")</f>
        <v>N3</v>
      </c>
      <c r="O1182" s="1">
        <f>IFERROR(VLOOKUP(Tableau5[[#This Row],[Numéro]],Tableau3Bandes[],4,0),"")</f>
        <v>1</v>
      </c>
      <c r="P1182" s="1">
        <f>IFERROR(VLOOKUP(Tableau5[[#This Row],[Numéro]],Tableau3Bandes[],5,0),"")</f>
        <v>0.54</v>
      </c>
      <c r="Q1182" s="1">
        <f>IFERROR(VLOOKUP(Tableau5[[#This Row],[Numéro]],Tableau3Bandes[],6,0),"")</f>
        <v>0.46500000000000002</v>
      </c>
      <c r="R1182" s="1">
        <f>IFERROR(VLOOKUP(Tableau5[[#This Row],[Numéro]],Tableau3Bandes[],7,0),"")</f>
        <v>2025</v>
      </c>
      <c r="S1182" s="28">
        <f>IFERROR(VLOOKUP(Tableau5[[#This Row],[Numéro]],TableauClass2025[],3,0),"")</f>
        <v>462</v>
      </c>
      <c r="T1182" s="27" t="str">
        <f>IFERROR(VLOOKUP(Tableau5[[#This Row],[Numéro]],TableauCadre[],3,0),"")</f>
        <v xml:space="preserve">R1 </v>
      </c>
      <c r="U1182" s="1">
        <f>IFERROR(VLOOKUP(Tableau5[[#This Row],[Numéro]],TableauCadre[],4,0),"")</f>
        <v>1</v>
      </c>
      <c r="V1182" s="1">
        <f>IFERROR(VLOOKUP(Tableau5[[#This Row],[Numéro]],TableauCadre[],5,0),"")</f>
        <v>4.41</v>
      </c>
      <c r="W1182" s="1">
        <f>IFERROR(VLOOKUP(Tableau5[[#This Row],[Numéro]],TableauCadre[],6,0),"")</f>
        <v>3.53</v>
      </c>
      <c r="X1182" s="28">
        <f>IFERROR(VLOOKUP(Tableau5[[#This Row],[Numéro]],TableauCadre[],7,0),"")</f>
        <v>2025</v>
      </c>
    </row>
    <row r="1183" spans="1:24" hidden="1" x14ac:dyDescent="0.25">
      <c r="A1183" s="1" t="str">
        <f>IF(double!T1180=0,"",double!T1180)</f>
        <v>106608 I</v>
      </c>
      <c r="B1183" s="1" t="str">
        <f>IF(Tableau5[[#This Row],[Numéro]]="","",double!U1180)</f>
        <v>WALTER ERIC</v>
      </c>
      <c r="C1183" s="23" t="str">
        <f>double!V1180</f>
        <v>01049 – B.C. BARR</v>
      </c>
      <c r="D1183" s="27" t="str">
        <f>IFERROR(VLOOKUP(Tableau5[[#This Row],[Numéro]],TableauLibre[],3,0),"")</f>
        <v xml:space="preserve">R4 </v>
      </c>
      <c r="E1183" s="1">
        <f>IFERROR(VLOOKUP(Tableau5[[#This Row],[Numéro]],TableauLibre[],4,0),"")</f>
        <v>1</v>
      </c>
      <c r="F1183" s="1">
        <f>IFERROR(VLOOKUP(Tableau5[[#This Row],[Numéro]],TableauLibre[],5,0),"")</f>
        <v>1.06</v>
      </c>
      <c r="G1183" s="1">
        <f>IFERROR(VLOOKUP(Tableau5[[#This Row],[Numéro]],TableauLibre[],6,0),"")</f>
        <v>0.84</v>
      </c>
      <c r="H1183" s="28">
        <f>IFERROR(VLOOKUP(Tableau5[[#This Row],[Numéro]],TableauLibre[],7,0),"")</f>
        <v>2025</v>
      </c>
      <c r="I1183" s="27" t="str">
        <f>IFERROR(VLOOKUP(Tableau5[[#This Row],[Numéro]],TableauBande[],3,0),"")</f>
        <v>R2</v>
      </c>
      <c r="J1183" s="1">
        <f>IFERROR(VLOOKUP(Tableau5[[#This Row],[Numéro]],TableauBande[],4,0),"")</f>
        <v>1</v>
      </c>
      <c r="K1183" s="1">
        <f>IFERROR(VLOOKUP(Tableau5[[#This Row],[Numéro]],TableauBande[],5,0),"")</f>
        <v>0.74</v>
      </c>
      <c r="L1183" s="1">
        <f>IFERROR(VLOOKUP(Tableau5[[#This Row],[Numéro]],TableauBande[],6,0),"")</f>
        <v>0.66</v>
      </c>
      <c r="M1183" s="28">
        <f>IFERROR(VLOOKUP(Tableau5[[#This Row],[Numéro]],TableauBande[],7,0),"")</f>
        <v>2025</v>
      </c>
      <c r="N1183" s="1" t="str">
        <f>IFERROR(VLOOKUP(Tableau5[[#This Row],[Numéro]],Tableau3Bandes[],3,0),"")</f>
        <v>R1</v>
      </c>
      <c r="O1183" s="1">
        <f>IFERROR(VLOOKUP(Tableau5[[#This Row],[Numéro]],Tableau3Bandes[],4,0),"")</f>
        <v>1</v>
      </c>
      <c r="P1183" s="1">
        <f>IFERROR(VLOOKUP(Tableau5[[#This Row],[Numéro]],Tableau3Bandes[],5,0),"")</f>
        <v>0.28199999999999997</v>
      </c>
      <c r="Q1183" s="1">
        <f>IFERROR(VLOOKUP(Tableau5[[#This Row],[Numéro]],Tableau3Bandes[],6,0),"")</f>
        <v>0.24299999999999999</v>
      </c>
      <c r="R1183" s="1">
        <f>IFERROR(VLOOKUP(Tableau5[[#This Row],[Numéro]],Tableau3Bandes[],7,0),"")</f>
        <v>2025</v>
      </c>
      <c r="S1183" s="28">
        <f>IFERROR(VLOOKUP(Tableau5[[#This Row],[Numéro]],TableauClass2025[],3,0),"")</f>
        <v>262</v>
      </c>
      <c r="T1183" s="27" t="str">
        <f>IFERROR(VLOOKUP(Tableau5[[#This Row],[Numéro]],TableauCadre[],3,0),"")</f>
        <v/>
      </c>
      <c r="U1183" s="1" t="str">
        <f>IFERROR(VLOOKUP(Tableau5[[#This Row],[Numéro]],TableauCadre[],4,0),"")</f>
        <v/>
      </c>
      <c r="V1183" s="1" t="str">
        <f>IFERROR(VLOOKUP(Tableau5[[#This Row],[Numéro]],TableauCadre[],5,0),"")</f>
        <v/>
      </c>
      <c r="W1183" s="1" t="str">
        <f>IFERROR(VLOOKUP(Tableau5[[#This Row],[Numéro]],TableauCadre[],6,0),"")</f>
        <v/>
      </c>
      <c r="X1183" s="28" t="str">
        <f>IFERROR(VLOOKUP(Tableau5[[#This Row],[Numéro]],TableauCadre[],7,0),"")</f>
        <v/>
      </c>
    </row>
    <row r="1184" spans="1:24" x14ac:dyDescent="0.25">
      <c r="A1184" s="1" t="str">
        <f>IF(double!T1054=0,"",double!T1054)</f>
        <v>125722 M</v>
      </c>
      <c r="B1184" s="1" t="str">
        <f>IF(Tableau5[[#This Row],[Numéro]]="","",double!U1054)</f>
        <v>SCHWENKE BERNARD</v>
      </c>
      <c r="C1184" s="23" t="str">
        <f>double!V1054</f>
        <v>11074 – COURCELLES SUR NIED</v>
      </c>
      <c r="D1184" s="27" t="str">
        <f>IFERROR(VLOOKUP(Tableau5[[#This Row],[Numéro]],TableauLibre[],3,0),"")</f>
        <v>R3</v>
      </c>
      <c r="E1184" s="1">
        <f>IFERROR(VLOOKUP(Tableau5[[#This Row],[Numéro]],TableauLibre[],4,0),"")</f>
        <v>1</v>
      </c>
      <c r="F1184" s="1">
        <f>IFERROR(VLOOKUP(Tableau5[[#This Row],[Numéro]],TableauLibre[],5,0),"")</f>
        <v>1.55</v>
      </c>
      <c r="G1184" s="1">
        <f>IFERROR(VLOOKUP(Tableau5[[#This Row],[Numéro]],TableauLibre[],6,0),"")</f>
        <v>1.24</v>
      </c>
      <c r="H1184" s="28">
        <f>IFERROR(VLOOKUP(Tableau5[[#This Row],[Numéro]],TableauLibre[],7,0),"")</f>
        <v>2025</v>
      </c>
      <c r="I1184" s="27" t="str">
        <f>IFERROR(VLOOKUP(Tableau5[[#This Row],[Numéro]],TableauBande[],3,0),"")</f>
        <v/>
      </c>
      <c r="J1184" s="1" t="str">
        <f>IFERROR(VLOOKUP(Tableau5[[#This Row],[Numéro]],TableauBande[],4,0),"")</f>
        <v/>
      </c>
      <c r="K1184" s="1" t="str">
        <f>IFERROR(VLOOKUP(Tableau5[[#This Row],[Numéro]],TableauBande[],5,0),"")</f>
        <v/>
      </c>
      <c r="L1184" s="1" t="str">
        <f>IFERROR(VLOOKUP(Tableau5[[#This Row],[Numéro]],TableauBande[],6,0),"")</f>
        <v/>
      </c>
      <c r="M1184" s="28" t="str">
        <f>IFERROR(VLOOKUP(Tableau5[[#This Row],[Numéro]],TableauBande[],7,0),"")</f>
        <v/>
      </c>
      <c r="N1184" s="1" t="str">
        <f>IFERROR(VLOOKUP(Tableau5[[#This Row],[Numéro]],Tableau3Bandes[],3,0),"")</f>
        <v>R2</v>
      </c>
      <c r="O1184" s="1">
        <f>IFERROR(VLOOKUP(Tableau5[[#This Row],[Numéro]],Tableau3Bandes[],4,0),"")</f>
        <v>1</v>
      </c>
      <c r="P1184" s="1">
        <f>IFERROR(VLOOKUP(Tableau5[[#This Row],[Numéro]],Tableau3Bandes[],5,0),"")</f>
        <v>0.20599999999999999</v>
      </c>
      <c r="Q1184" s="1">
        <f>IFERROR(VLOOKUP(Tableau5[[#This Row],[Numéro]],Tableau3Bandes[],6,0),"")</f>
        <v>0.17699999999999999</v>
      </c>
      <c r="R1184" s="1">
        <f>IFERROR(VLOOKUP(Tableau5[[#This Row],[Numéro]],Tableau3Bandes[],7,0),"")</f>
        <v>2024</v>
      </c>
      <c r="S1184" s="28" t="str">
        <f>IFERROR(VLOOKUP(Tableau5[[#This Row],[Numéro]],TableauClass2025[],3,0),"")</f>
        <v/>
      </c>
      <c r="T1184" s="27" t="str">
        <f>IFERROR(VLOOKUP(Tableau5[[#This Row],[Numéro]],TableauCadre[],3,0),"")</f>
        <v/>
      </c>
      <c r="U1184" s="1" t="str">
        <f>IFERROR(VLOOKUP(Tableau5[[#This Row],[Numéro]],TableauCadre[],4,0),"")</f>
        <v/>
      </c>
      <c r="V1184" s="1" t="str">
        <f>IFERROR(VLOOKUP(Tableau5[[#This Row],[Numéro]],TableauCadre[],5,0),"")</f>
        <v/>
      </c>
      <c r="W1184" s="1" t="str">
        <f>IFERROR(VLOOKUP(Tableau5[[#This Row],[Numéro]],TableauCadre[],6,0),"")</f>
        <v/>
      </c>
      <c r="X1184" s="28" t="str">
        <f>IFERROR(VLOOKUP(Tableau5[[#This Row],[Numéro]],TableauCadre[],7,0),"")</f>
        <v/>
      </c>
    </row>
    <row r="1185" spans="1:24" hidden="1" x14ac:dyDescent="0.25">
      <c r="A1185" s="1" t="str">
        <f>IF(double!T1182=0,"",double!T1182)</f>
        <v>010312 Q</v>
      </c>
      <c r="B1185" s="1" t="str">
        <f>IF(Tableau5[[#This Row],[Numéro]]="","",double!U1182)</f>
        <v>WASSILIEN MICHEL</v>
      </c>
      <c r="C1185" s="23" t="str">
        <f>double!V1182</f>
        <v>01016 – B.C. HAGUENAU</v>
      </c>
      <c r="D1185" s="27" t="str">
        <f>IFERROR(VLOOKUP(Tableau5[[#This Row],[Numéro]],TableauLibre[],3,0),"")</f>
        <v>R3</v>
      </c>
      <c r="E1185" s="1">
        <f>IFERROR(VLOOKUP(Tableau5[[#This Row],[Numéro]],TableauLibre[],4,0),"")</f>
        <v>1</v>
      </c>
      <c r="F1185" s="1">
        <f>IFERROR(VLOOKUP(Tableau5[[#This Row],[Numéro]],TableauLibre[],5,0),"")</f>
        <v>2.1</v>
      </c>
      <c r="G1185" s="1">
        <f>IFERROR(VLOOKUP(Tableau5[[#This Row],[Numéro]],TableauLibre[],6,0),"")</f>
        <v>1.68</v>
      </c>
      <c r="H1185" s="28">
        <f>IFERROR(VLOOKUP(Tableau5[[#This Row],[Numéro]],TableauLibre[],7,0),"")</f>
        <v>2025</v>
      </c>
      <c r="I1185" s="27" t="str">
        <f>IFERROR(VLOOKUP(Tableau5[[#This Row],[Numéro]],TableauBande[],3,0),"")</f>
        <v>R1</v>
      </c>
      <c r="J1185" s="1">
        <f>IFERROR(VLOOKUP(Tableau5[[#This Row],[Numéro]],TableauBande[],4,0),"")</f>
        <v>1</v>
      </c>
      <c r="K1185" s="1">
        <f>IFERROR(VLOOKUP(Tableau5[[#This Row],[Numéro]],TableauBande[],5,0),"")</f>
        <v>1.19</v>
      </c>
      <c r="L1185" s="1">
        <f>IFERROR(VLOOKUP(Tableau5[[#This Row],[Numéro]],TableauBande[],6,0),"")</f>
        <v>1.06</v>
      </c>
      <c r="M1185" s="28">
        <f>IFERROR(VLOOKUP(Tableau5[[#This Row],[Numéro]],TableauBande[],7,0),"")</f>
        <v>2025</v>
      </c>
      <c r="N1185" s="1" t="str">
        <f>IFERROR(VLOOKUP(Tableau5[[#This Row],[Numéro]],Tableau3Bandes[],3,0),"")</f>
        <v>R1</v>
      </c>
      <c r="O1185" s="1">
        <f>IFERROR(VLOOKUP(Tableau5[[#This Row],[Numéro]],Tableau3Bandes[],4,0),"")</f>
        <v>1</v>
      </c>
      <c r="P1185" s="1">
        <f>IFERROR(VLOOKUP(Tableau5[[#This Row],[Numéro]],Tableau3Bandes[],5,0),"")</f>
        <v>0.33500000000000002</v>
      </c>
      <c r="Q1185" s="1">
        <f>IFERROR(VLOOKUP(Tableau5[[#This Row],[Numéro]],Tableau3Bandes[],6,0),"")</f>
        <v>0.28799999999999998</v>
      </c>
      <c r="R1185" s="1">
        <f>IFERROR(VLOOKUP(Tableau5[[#This Row],[Numéro]],Tableau3Bandes[],7,0),"")</f>
        <v>2025</v>
      </c>
      <c r="S1185" s="28">
        <f>IFERROR(VLOOKUP(Tableau5[[#This Row],[Numéro]],TableauClass2025[],3,0),"")</f>
        <v>302</v>
      </c>
      <c r="T1185" s="27" t="str">
        <f>IFERROR(VLOOKUP(Tableau5[[#This Row],[Numéro]],TableauCadre[],3,0),"")</f>
        <v/>
      </c>
      <c r="U1185" s="1" t="str">
        <f>IFERROR(VLOOKUP(Tableau5[[#This Row],[Numéro]],TableauCadre[],4,0),"")</f>
        <v/>
      </c>
      <c r="V1185" s="1" t="str">
        <f>IFERROR(VLOOKUP(Tableau5[[#This Row],[Numéro]],TableauCadre[],5,0),"")</f>
        <v/>
      </c>
      <c r="W1185" s="1" t="str">
        <f>IFERROR(VLOOKUP(Tableau5[[#This Row],[Numéro]],TableauCadre[],6,0),"")</f>
        <v/>
      </c>
      <c r="X1185" s="28" t="str">
        <f>IFERROR(VLOOKUP(Tableau5[[#This Row],[Numéro]],TableauCadre[],7,0),"")</f>
        <v/>
      </c>
    </row>
    <row r="1186" spans="1:24" hidden="1" x14ac:dyDescent="0.25">
      <c r="A1186" s="1" t="str">
        <f>IF(double!T1183=0,"",double!T1183)</f>
        <v>125102 Q</v>
      </c>
      <c r="B1186" s="1" t="str">
        <f>IF(Tableau5[[#This Row],[Numéro]]="","",double!U1183)</f>
        <v>WATHIER YANNICK</v>
      </c>
      <c r="C1186" s="23" t="str">
        <f>double!V1183</f>
        <v>11050 – BILLARD CLUB SAINT MIHIEL</v>
      </c>
      <c r="D1186" s="27" t="str">
        <f>IFERROR(VLOOKUP(Tableau5[[#This Row],[Numéro]],TableauLibre[],3,0),"")</f>
        <v>R3</v>
      </c>
      <c r="E1186" s="1">
        <f>IFERROR(VLOOKUP(Tableau5[[#This Row],[Numéro]],TableauLibre[],4,0),"")</f>
        <v>1</v>
      </c>
      <c r="F1186" s="1">
        <f>IFERROR(VLOOKUP(Tableau5[[#This Row],[Numéro]],TableauLibre[],5,0),"")</f>
        <v>1.42</v>
      </c>
      <c r="G1186" s="1">
        <f>IFERROR(VLOOKUP(Tableau5[[#This Row],[Numéro]],TableauLibre[],6,0),"")</f>
        <v>1.1299999999999999</v>
      </c>
      <c r="H1186" s="28">
        <f>IFERROR(VLOOKUP(Tableau5[[#This Row],[Numéro]],TableauLibre[],7,0),"")</f>
        <v>2023</v>
      </c>
      <c r="I1186" s="27" t="str">
        <f>IFERROR(VLOOKUP(Tableau5[[#This Row],[Numéro]],TableauBande[],3,0),"")</f>
        <v/>
      </c>
      <c r="J1186" s="1" t="str">
        <f>IFERROR(VLOOKUP(Tableau5[[#This Row],[Numéro]],TableauBande[],4,0),"")</f>
        <v/>
      </c>
      <c r="K1186" s="1" t="str">
        <f>IFERROR(VLOOKUP(Tableau5[[#This Row],[Numéro]],TableauBande[],5,0),"")</f>
        <v/>
      </c>
      <c r="L1186" s="1" t="str">
        <f>IFERROR(VLOOKUP(Tableau5[[#This Row],[Numéro]],TableauBande[],6,0),"")</f>
        <v/>
      </c>
      <c r="M1186" s="28" t="str">
        <f>IFERROR(VLOOKUP(Tableau5[[#This Row],[Numéro]],TableauBande[],7,0),"")</f>
        <v/>
      </c>
      <c r="N1186" s="1" t="str">
        <f>IFERROR(VLOOKUP(Tableau5[[#This Row],[Numéro]],Tableau3Bandes[],3,0),"")</f>
        <v>R1</v>
      </c>
      <c r="O1186" s="1">
        <f>IFERROR(VLOOKUP(Tableau5[[#This Row],[Numéro]],Tableau3Bandes[],4,0),"")</f>
        <v>1</v>
      </c>
      <c r="P1186" s="1">
        <f>IFERROR(VLOOKUP(Tableau5[[#This Row],[Numéro]],Tableau3Bandes[],5,0),"")</f>
        <v>0.316</v>
      </c>
      <c r="Q1186" s="1">
        <f>IFERROR(VLOOKUP(Tableau5[[#This Row],[Numéro]],Tableau3Bandes[],6,0),"")</f>
        <v>0.27200000000000002</v>
      </c>
      <c r="R1186" s="1">
        <f>IFERROR(VLOOKUP(Tableau5[[#This Row],[Numéro]],Tableau3Bandes[],7,0),"")</f>
        <v>2023</v>
      </c>
      <c r="S1186" s="28" t="str">
        <f>IFERROR(VLOOKUP(Tableau5[[#This Row],[Numéro]],TableauClass2025[],3,0),"")</f>
        <v/>
      </c>
      <c r="T1186" s="27" t="str">
        <f>IFERROR(VLOOKUP(Tableau5[[#This Row],[Numéro]],TableauCadre[],3,0),"")</f>
        <v/>
      </c>
      <c r="U1186" s="1" t="str">
        <f>IFERROR(VLOOKUP(Tableau5[[#This Row],[Numéro]],TableauCadre[],4,0),"")</f>
        <v/>
      </c>
      <c r="V1186" s="1" t="str">
        <f>IFERROR(VLOOKUP(Tableau5[[#This Row],[Numéro]],TableauCadre[],5,0),"")</f>
        <v/>
      </c>
      <c r="W1186" s="1" t="str">
        <f>IFERROR(VLOOKUP(Tableau5[[#This Row],[Numéro]],TableauCadre[],6,0),"")</f>
        <v/>
      </c>
      <c r="X1186" s="28" t="str">
        <f>IFERROR(VLOOKUP(Tableau5[[#This Row],[Numéro]],TableauCadre[],7,0),"")</f>
        <v/>
      </c>
    </row>
    <row r="1187" spans="1:24" hidden="1" x14ac:dyDescent="0.25">
      <c r="A1187" s="1" t="str">
        <f>IF(double!T1184=0,"",double!T1184)</f>
        <v>010447 V</v>
      </c>
      <c r="B1187" s="1" t="str">
        <f>IF(Tableau5[[#This Row],[Numéro]]="","",double!U1184)</f>
        <v>WEBER WOLFGANG</v>
      </c>
      <c r="C1187" s="23" t="str">
        <f>double!V1184</f>
        <v>01023 – B.C. NEUF BRISACH</v>
      </c>
      <c r="D1187" s="27" t="str">
        <f>IFERROR(VLOOKUP(Tableau5[[#This Row],[Numéro]],TableauLibre[],3,0),"")</f>
        <v>R2</v>
      </c>
      <c r="E1187" s="1">
        <f>IFERROR(VLOOKUP(Tableau5[[#This Row],[Numéro]],TableauLibre[],4,0),"")</f>
        <v>1</v>
      </c>
      <c r="F1187" s="1">
        <f>IFERROR(VLOOKUP(Tableau5[[#This Row],[Numéro]],TableauLibre[],5,0),"")</f>
        <v>2.94</v>
      </c>
      <c r="G1187" s="1">
        <f>IFERROR(VLOOKUP(Tableau5[[#This Row],[Numéro]],TableauLibre[],6,0),"")</f>
        <v>2.35</v>
      </c>
      <c r="H1187" s="28">
        <f>IFERROR(VLOOKUP(Tableau5[[#This Row],[Numéro]],TableauLibre[],7,0),"")</f>
        <v>2011</v>
      </c>
      <c r="I1187" s="27" t="str">
        <f>IFERROR(VLOOKUP(Tableau5[[#This Row],[Numéro]],TableauBande[],3,0),"")</f>
        <v/>
      </c>
      <c r="J1187" s="1" t="str">
        <f>IFERROR(VLOOKUP(Tableau5[[#This Row],[Numéro]],TableauBande[],4,0),"")</f>
        <v/>
      </c>
      <c r="K1187" s="1" t="str">
        <f>IFERROR(VLOOKUP(Tableau5[[#This Row],[Numéro]],TableauBande[],5,0),"")</f>
        <v/>
      </c>
      <c r="L1187" s="1" t="str">
        <f>IFERROR(VLOOKUP(Tableau5[[#This Row],[Numéro]],TableauBande[],6,0),"")</f>
        <v/>
      </c>
      <c r="M1187" s="28" t="str">
        <f>IFERROR(VLOOKUP(Tableau5[[#This Row],[Numéro]],TableauBande[],7,0),"")</f>
        <v/>
      </c>
      <c r="N1187" s="1" t="str">
        <f>IFERROR(VLOOKUP(Tableau5[[#This Row],[Numéro]],Tableau3Bandes[],3,0),"")</f>
        <v/>
      </c>
      <c r="O1187" s="1" t="str">
        <f>IFERROR(VLOOKUP(Tableau5[[#This Row],[Numéro]],Tableau3Bandes[],4,0),"")</f>
        <v/>
      </c>
      <c r="P1187" s="1" t="str">
        <f>IFERROR(VLOOKUP(Tableau5[[#This Row],[Numéro]],Tableau3Bandes[],5,0),"")</f>
        <v/>
      </c>
      <c r="Q1187" s="1" t="str">
        <f>IFERROR(VLOOKUP(Tableau5[[#This Row],[Numéro]],Tableau3Bandes[],6,0),"")</f>
        <v/>
      </c>
      <c r="R1187" s="1" t="str">
        <f>IFERROR(VLOOKUP(Tableau5[[#This Row],[Numéro]],Tableau3Bandes[],7,0),"")</f>
        <v/>
      </c>
      <c r="S1187" s="28" t="str">
        <f>IFERROR(VLOOKUP(Tableau5[[#This Row],[Numéro]],TableauClass2025[],3,0),"")</f>
        <v/>
      </c>
      <c r="T1187" s="27" t="str">
        <f>IFERROR(VLOOKUP(Tableau5[[#This Row],[Numéro]],TableauCadre[],3,0),"")</f>
        <v>R1</v>
      </c>
      <c r="U1187" s="1">
        <f>IFERROR(VLOOKUP(Tableau5[[#This Row],[Numéro]],TableauCadre[],4,0),"")</f>
        <v>1</v>
      </c>
      <c r="V1187" s="1">
        <f>IFERROR(VLOOKUP(Tableau5[[#This Row],[Numéro]],TableauCadre[],5,0),"")</f>
        <v>3</v>
      </c>
      <c r="W1187" s="1">
        <f>IFERROR(VLOOKUP(Tableau5[[#This Row],[Numéro]],TableauCadre[],6,0),"")</f>
        <v>2.4</v>
      </c>
      <c r="X1187" s="28">
        <f>IFERROR(VLOOKUP(Tableau5[[#This Row],[Numéro]],TableauCadre[],7,0),"")</f>
        <v>2008</v>
      </c>
    </row>
    <row r="1188" spans="1:24" hidden="1" x14ac:dyDescent="0.25">
      <c r="A1188" s="1" t="str">
        <f>IF(double!T1185=0,"",double!T1185)</f>
        <v>010131 R</v>
      </c>
      <c r="B1188" s="1" t="str">
        <f>IF(Tableau5[[#This Row],[Numéro]]="","",double!U1185)</f>
        <v>WEHRLEN HANS</v>
      </c>
      <c r="C1188" s="23" t="str">
        <f>double!V1185</f>
        <v>01027 – B.C. GUEBWILLER</v>
      </c>
      <c r="D1188" s="27" t="str">
        <f>IFERROR(VLOOKUP(Tableau5[[#This Row],[Numéro]],TableauLibre[],3,0),"")</f>
        <v>R3</v>
      </c>
      <c r="E1188" s="1">
        <f>IFERROR(VLOOKUP(Tableau5[[#This Row],[Numéro]],TableauLibre[],4,0),"")</f>
        <v>1</v>
      </c>
      <c r="F1188" s="1">
        <f>IFERROR(VLOOKUP(Tableau5[[#This Row],[Numéro]],TableauLibre[],5,0),"")</f>
        <v>1.84</v>
      </c>
      <c r="G1188" s="1">
        <f>IFERROR(VLOOKUP(Tableau5[[#This Row],[Numéro]],TableauLibre[],6,0),"")</f>
        <v>1.47</v>
      </c>
      <c r="H1188" s="28">
        <f>IFERROR(VLOOKUP(Tableau5[[#This Row],[Numéro]],TableauLibre[],7,0),"")</f>
        <v>2013</v>
      </c>
      <c r="I1188" s="27" t="str">
        <f>IFERROR(VLOOKUP(Tableau5[[#This Row],[Numéro]],TableauBande[],3,0),"")</f>
        <v/>
      </c>
      <c r="J1188" s="1" t="str">
        <f>IFERROR(VLOOKUP(Tableau5[[#This Row],[Numéro]],TableauBande[],4,0),"")</f>
        <v/>
      </c>
      <c r="K1188" s="1" t="str">
        <f>IFERROR(VLOOKUP(Tableau5[[#This Row],[Numéro]],TableauBande[],5,0),"")</f>
        <v/>
      </c>
      <c r="L1188" s="1" t="str">
        <f>IFERROR(VLOOKUP(Tableau5[[#This Row],[Numéro]],TableauBande[],6,0),"")</f>
        <v/>
      </c>
      <c r="M1188" s="28" t="str">
        <f>IFERROR(VLOOKUP(Tableau5[[#This Row],[Numéro]],TableauBande[],7,0),"")</f>
        <v/>
      </c>
      <c r="N1188" s="1" t="str">
        <f>IFERROR(VLOOKUP(Tableau5[[#This Row],[Numéro]],Tableau3Bandes[],3,0),"")</f>
        <v xml:space="preserve">R1 </v>
      </c>
      <c r="O1188" s="1">
        <f>IFERROR(VLOOKUP(Tableau5[[#This Row],[Numéro]],Tableau3Bandes[],4,0),"")</f>
        <v>1</v>
      </c>
      <c r="P1188" s="1">
        <f>IFERROR(VLOOKUP(Tableau5[[#This Row],[Numéro]],Tableau3Bandes[],5,0),"")</f>
        <v>0.36</v>
      </c>
      <c r="Q1188" s="1">
        <f>IFERROR(VLOOKUP(Tableau5[[#This Row],[Numéro]],Tableau3Bandes[],6,0),"")</f>
        <v>0.309</v>
      </c>
      <c r="R1188" s="1">
        <f>IFERROR(VLOOKUP(Tableau5[[#This Row],[Numéro]],Tableau3Bandes[],7,0),"")</f>
        <v>2009</v>
      </c>
      <c r="S1188" s="28" t="str">
        <f>IFERROR(VLOOKUP(Tableau5[[#This Row],[Numéro]],TableauClass2025[],3,0),"")</f>
        <v/>
      </c>
      <c r="T1188" s="27" t="str">
        <f>IFERROR(VLOOKUP(Tableau5[[#This Row],[Numéro]],TableauCadre[],3,0),"")</f>
        <v/>
      </c>
      <c r="U1188" s="1" t="str">
        <f>IFERROR(VLOOKUP(Tableau5[[#This Row],[Numéro]],TableauCadre[],4,0),"")</f>
        <v/>
      </c>
      <c r="V1188" s="1" t="str">
        <f>IFERROR(VLOOKUP(Tableau5[[#This Row],[Numéro]],TableauCadre[],5,0),"")</f>
        <v/>
      </c>
      <c r="W1188" s="1" t="str">
        <f>IFERROR(VLOOKUP(Tableau5[[#This Row],[Numéro]],TableauCadre[],6,0),"")</f>
        <v/>
      </c>
      <c r="X1188" s="28" t="str">
        <f>IFERROR(VLOOKUP(Tableau5[[#This Row],[Numéro]],TableauCadre[],7,0),"")</f>
        <v/>
      </c>
    </row>
    <row r="1189" spans="1:24" hidden="1" x14ac:dyDescent="0.25">
      <c r="A1189" s="1" t="str">
        <f>IF(double!T1186=0,"",double!T1186)</f>
        <v>115804 A</v>
      </c>
      <c r="B1189" s="1" t="str">
        <f>IF(Tableau5[[#This Row],[Numéro]]="","",double!U1186)</f>
        <v>WEINGART MARC</v>
      </c>
      <c r="C1189" s="23" t="str">
        <f>double!V1186</f>
        <v>01010 – B.C. LINGOLSHEIM</v>
      </c>
      <c r="D1189" s="27" t="str">
        <f>IFERROR(VLOOKUP(Tableau5[[#This Row],[Numéro]],TableauLibre[],3,0),"")</f>
        <v xml:space="preserve">R4 </v>
      </c>
      <c r="E1189" s="1">
        <f>IFERROR(VLOOKUP(Tableau5[[#This Row],[Numéro]],TableauLibre[],4,0),"")</f>
        <v>1</v>
      </c>
      <c r="F1189" s="1">
        <f>IFERROR(VLOOKUP(Tableau5[[#This Row],[Numéro]],TableauLibre[],5,0),"")</f>
        <v>1.1299999999999999</v>
      </c>
      <c r="G1189" s="1">
        <f>IFERROR(VLOOKUP(Tableau5[[#This Row],[Numéro]],TableauLibre[],6,0),"")</f>
        <v>0.9</v>
      </c>
      <c r="H1189" s="28">
        <f>IFERROR(VLOOKUP(Tableau5[[#This Row],[Numéro]],TableauLibre[],7,0),"")</f>
        <v>2015</v>
      </c>
      <c r="I1189" s="27" t="str">
        <f>IFERROR(VLOOKUP(Tableau5[[#This Row],[Numéro]],TableauBande[],3,0),"")</f>
        <v/>
      </c>
      <c r="J1189" s="1" t="str">
        <f>IFERROR(VLOOKUP(Tableau5[[#This Row],[Numéro]],TableauBande[],4,0),"")</f>
        <v/>
      </c>
      <c r="K1189" s="1" t="str">
        <f>IFERROR(VLOOKUP(Tableau5[[#This Row],[Numéro]],TableauBande[],5,0),"")</f>
        <v/>
      </c>
      <c r="L1189" s="1" t="str">
        <f>IFERROR(VLOOKUP(Tableau5[[#This Row],[Numéro]],TableauBande[],6,0),"")</f>
        <v/>
      </c>
      <c r="M1189" s="28" t="str">
        <f>IFERROR(VLOOKUP(Tableau5[[#This Row],[Numéro]],TableauBande[],7,0),"")</f>
        <v/>
      </c>
      <c r="N1189" s="1" t="str">
        <f>IFERROR(VLOOKUP(Tableau5[[#This Row],[Numéro]],Tableau3Bandes[],3,0),"")</f>
        <v/>
      </c>
      <c r="O1189" s="1" t="str">
        <f>IFERROR(VLOOKUP(Tableau5[[#This Row],[Numéro]],Tableau3Bandes[],4,0),"")</f>
        <v/>
      </c>
      <c r="P1189" s="1" t="str">
        <f>IFERROR(VLOOKUP(Tableau5[[#This Row],[Numéro]],Tableau3Bandes[],5,0),"")</f>
        <v/>
      </c>
      <c r="Q1189" s="1" t="str">
        <f>IFERROR(VLOOKUP(Tableau5[[#This Row],[Numéro]],Tableau3Bandes[],6,0),"")</f>
        <v/>
      </c>
      <c r="R1189" s="1" t="str">
        <f>IFERROR(VLOOKUP(Tableau5[[#This Row],[Numéro]],Tableau3Bandes[],7,0),"")</f>
        <v/>
      </c>
      <c r="S1189" s="28" t="str">
        <f>IFERROR(VLOOKUP(Tableau5[[#This Row],[Numéro]],TableauClass2025[],3,0),"")</f>
        <v/>
      </c>
      <c r="T1189" s="27" t="str">
        <f>IFERROR(VLOOKUP(Tableau5[[#This Row],[Numéro]],TableauCadre[],3,0),"")</f>
        <v/>
      </c>
      <c r="U1189" s="1" t="str">
        <f>IFERROR(VLOOKUP(Tableau5[[#This Row],[Numéro]],TableauCadre[],4,0),"")</f>
        <v/>
      </c>
      <c r="V1189" s="1" t="str">
        <f>IFERROR(VLOOKUP(Tableau5[[#This Row],[Numéro]],TableauCadre[],5,0),"")</f>
        <v/>
      </c>
      <c r="W1189" s="1" t="str">
        <f>IFERROR(VLOOKUP(Tableau5[[#This Row],[Numéro]],TableauCadre[],6,0),"")</f>
        <v/>
      </c>
      <c r="X1189" s="28" t="str">
        <f>IFERROR(VLOOKUP(Tableau5[[#This Row],[Numéro]],TableauCadre[],7,0),"")</f>
        <v/>
      </c>
    </row>
    <row r="1190" spans="1:24" hidden="1" x14ac:dyDescent="0.25">
      <c r="A1190" s="1" t="str">
        <f>IF(double!T1187=0,"",double!T1187)</f>
        <v>010111 X</v>
      </c>
      <c r="B1190" s="1" t="str">
        <f>IF(Tableau5[[#This Row],[Numéro]]="","",double!U1187)</f>
        <v>WERNERT DANIEL</v>
      </c>
      <c r="C1190" s="23" t="str">
        <f>double!V1187</f>
        <v>01041 – COLMAR BILLARD CLUB 71</v>
      </c>
      <c r="D1190" s="27" t="str">
        <f>IFERROR(VLOOKUP(Tableau5[[#This Row],[Numéro]],TableauLibre[],3,0),"")</f>
        <v xml:space="preserve">R1 </v>
      </c>
      <c r="E1190" s="1">
        <f>IFERROR(VLOOKUP(Tableau5[[#This Row],[Numéro]],TableauLibre[],4,0),"")</f>
        <v>1</v>
      </c>
      <c r="F1190" s="1">
        <f>IFERROR(VLOOKUP(Tableau5[[#This Row],[Numéro]],TableauLibre[],5,0),"")</f>
        <v>3.93</v>
      </c>
      <c r="G1190" s="1">
        <f>IFERROR(VLOOKUP(Tableau5[[#This Row],[Numéro]],TableauLibre[],6,0),"")</f>
        <v>3.14</v>
      </c>
      <c r="H1190" s="28">
        <f>IFERROR(VLOOKUP(Tableau5[[#This Row],[Numéro]],TableauLibre[],7,0),"")</f>
        <v>2024</v>
      </c>
      <c r="I1190" s="27" t="str">
        <f>IFERROR(VLOOKUP(Tableau5[[#This Row],[Numéro]],TableauBande[],3,0),"")</f>
        <v xml:space="preserve">N2 </v>
      </c>
      <c r="J1190" s="1">
        <f>IFERROR(VLOOKUP(Tableau5[[#This Row],[Numéro]],TableauBande[],4,0),"")</f>
        <v>1</v>
      </c>
      <c r="K1190" s="1" t="str">
        <f>IFERROR(VLOOKUP(Tableau5[[#This Row],[Numéro]],TableauBande[],5,0),"")</f>
        <v>—</v>
      </c>
      <c r="L1190" s="1">
        <f>IFERROR(VLOOKUP(Tableau5[[#This Row],[Numéro]],TableauBande[],6,0),"")</f>
        <v>1.81</v>
      </c>
      <c r="M1190" s="28">
        <f>IFERROR(VLOOKUP(Tableau5[[#This Row],[Numéro]],TableauBande[],7,0),"")</f>
        <v>2025</v>
      </c>
      <c r="N1190" s="1" t="str">
        <f>IFERROR(VLOOKUP(Tableau5[[#This Row],[Numéro]],Tableau3Bandes[],3,0),"")</f>
        <v>N2</v>
      </c>
      <c r="O1190" s="1">
        <f>IFERROR(VLOOKUP(Tableau5[[#This Row],[Numéro]],Tableau3Bandes[],4,0),"")</f>
        <v>1</v>
      </c>
      <c r="P1190" s="1" t="str">
        <f>IFERROR(VLOOKUP(Tableau5[[#This Row],[Numéro]],Tableau3Bandes[],5,0),"")</f>
        <v>—</v>
      </c>
      <c r="Q1190" s="1">
        <f>IFERROR(VLOOKUP(Tableau5[[#This Row],[Numéro]],Tableau3Bandes[],6,0),"")</f>
        <v>0.54600000000000004</v>
      </c>
      <c r="R1190" s="1">
        <f>IFERROR(VLOOKUP(Tableau5[[#This Row],[Numéro]],Tableau3Bandes[],7,0),"")</f>
        <v>2025</v>
      </c>
      <c r="S1190" s="28">
        <f>IFERROR(VLOOKUP(Tableau5[[#This Row],[Numéro]],TableauClass2025[],3,0),"")</f>
        <v>557</v>
      </c>
      <c r="T1190" s="27" t="str">
        <f>IFERROR(VLOOKUP(Tableau5[[#This Row],[Numéro]],TableauCadre[],3,0),"")</f>
        <v/>
      </c>
      <c r="U1190" s="1" t="str">
        <f>IFERROR(VLOOKUP(Tableau5[[#This Row],[Numéro]],TableauCadre[],4,0),"")</f>
        <v/>
      </c>
      <c r="V1190" s="1" t="str">
        <f>IFERROR(VLOOKUP(Tableau5[[#This Row],[Numéro]],TableauCadre[],5,0),"")</f>
        <v/>
      </c>
      <c r="W1190" s="1" t="str">
        <f>IFERROR(VLOOKUP(Tableau5[[#This Row],[Numéro]],TableauCadre[],6,0),"")</f>
        <v/>
      </c>
      <c r="X1190" s="28" t="str">
        <f>IFERROR(VLOOKUP(Tableau5[[#This Row],[Numéro]],TableauCadre[],7,0),"")</f>
        <v/>
      </c>
    </row>
    <row r="1191" spans="1:24" hidden="1" x14ac:dyDescent="0.25">
      <c r="A1191" s="1" t="str">
        <f>IF(double!T1188=0,"",double!T1188)</f>
        <v>128647 Z</v>
      </c>
      <c r="B1191" s="1" t="str">
        <f>IF(Tableau5[[#This Row],[Numéro]]="","",double!U1188)</f>
        <v>WERSINGER LOUIS</v>
      </c>
      <c r="C1191" s="23" t="str">
        <f>double!V1188</f>
        <v>11048 – ACADEMIE DE BILLARD DE ST DIZIER</v>
      </c>
      <c r="D1191" s="27" t="str">
        <f>IFERROR(VLOOKUP(Tableau5[[#This Row],[Numéro]],TableauLibre[],3,0),"")</f>
        <v>N3</v>
      </c>
      <c r="E1191" s="1">
        <f>IFERROR(VLOOKUP(Tableau5[[#This Row],[Numéro]],TableauLibre[],4,0),"")</f>
        <v>1</v>
      </c>
      <c r="F1191" s="1">
        <f>IFERROR(VLOOKUP(Tableau5[[#This Row],[Numéro]],TableauLibre[],5,0),"")</f>
        <v>7.48</v>
      </c>
      <c r="G1191" s="1">
        <f>IFERROR(VLOOKUP(Tableau5[[#This Row],[Numéro]],TableauLibre[],6,0),"")</f>
        <v>5.98</v>
      </c>
      <c r="H1191" s="28">
        <f>IFERROR(VLOOKUP(Tableau5[[#This Row],[Numéro]],TableauLibre[],7,0),"")</f>
        <v>2019</v>
      </c>
      <c r="I1191" s="27" t="str">
        <f>IFERROR(VLOOKUP(Tableau5[[#This Row],[Numéro]],TableauBande[],3,0),"")</f>
        <v>N3</v>
      </c>
      <c r="J1191" s="1">
        <f>IFERROR(VLOOKUP(Tableau5[[#This Row],[Numéro]],TableauBande[],4,0),"")</f>
        <v>1</v>
      </c>
      <c r="K1191" s="1">
        <f>IFERROR(VLOOKUP(Tableau5[[#This Row],[Numéro]],TableauBande[],5,0),"")</f>
        <v>1.91</v>
      </c>
      <c r="L1191" s="1">
        <f>IFERROR(VLOOKUP(Tableau5[[#This Row],[Numéro]],TableauBande[],6,0),"")</f>
        <v>1.7</v>
      </c>
      <c r="M1191" s="28">
        <f>IFERROR(VLOOKUP(Tableau5[[#This Row],[Numéro]],TableauBande[],7,0),"")</f>
        <v>2019</v>
      </c>
      <c r="N1191" s="1" t="str">
        <f>IFERROR(VLOOKUP(Tableau5[[#This Row],[Numéro]],Tableau3Bandes[],3,0),"")</f>
        <v xml:space="preserve">N3 </v>
      </c>
      <c r="O1191" s="1">
        <f>IFERROR(VLOOKUP(Tableau5[[#This Row],[Numéro]],Tableau3Bandes[],4,0),"")</f>
        <v>1</v>
      </c>
      <c r="P1191" s="1">
        <f>IFERROR(VLOOKUP(Tableau5[[#This Row],[Numéro]],Tableau3Bandes[],5,0),"")</f>
        <v>0.57999999999999996</v>
      </c>
      <c r="Q1191" s="1">
        <f>IFERROR(VLOOKUP(Tableau5[[#This Row],[Numéro]],Tableau3Bandes[],6,0),"")</f>
        <v>0.499</v>
      </c>
      <c r="R1191" s="1">
        <f>IFERROR(VLOOKUP(Tableau5[[#This Row],[Numéro]],Tableau3Bandes[],7,0),"")</f>
        <v>2019</v>
      </c>
      <c r="S1191" s="28" t="str">
        <f>IFERROR(VLOOKUP(Tableau5[[#This Row],[Numéro]],TableauClass2025[],3,0),"")</f>
        <v/>
      </c>
      <c r="T1191" s="27" t="str">
        <f>IFERROR(VLOOKUP(Tableau5[[#This Row],[Numéro]],TableauCadre[],3,0),"")</f>
        <v>N3</v>
      </c>
      <c r="U1191" s="1">
        <f>IFERROR(VLOOKUP(Tableau5[[#This Row],[Numéro]],TableauCadre[],4,0),"")</f>
        <v>1</v>
      </c>
      <c r="V1191" s="1">
        <f>IFERROR(VLOOKUP(Tableau5[[#This Row],[Numéro]],TableauCadre[],5,0),"")</f>
        <v>4.8899999999999997</v>
      </c>
      <c r="W1191" s="1">
        <f>IFERROR(VLOOKUP(Tableau5[[#This Row],[Numéro]],TableauCadre[],6,0),"")</f>
        <v>3.91</v>
      </c>
      <c r="X1191" s="28">
        <f>IFERROR(VLOOKUP(Tableau5[[#This Row],[Numéro]],TableauCadre[],7,0),"")</f>
        <v>2018</v>
      </c>
    </row>
    <row r="1192" spans="1:24" hidden="1" x14ac:dyDescent="0.25">
      <c r="A1192" s="1" t="str">
        <f>IF(double!T1189=0,"",double!T1189)</f>
        <v>101985 N</v>
      </c>
      <c r="B1192" s="1" t="str">
        <f>IF(Tableau5[[#This Row],[Numéro]]="","",double!U1189)</f>
        <v>WIDMANN REMY</v>
      </c>
      <c r="C1192" s="23" t="str">
        <f>double!V1189</f>
        <v>01016 – B.C. HAGUENAU</v>
      </c>
      <c r="D1192" s="27" t="str">
        <f>IFERROR(VLOOKUP(Tableau5[[#This Row],[Numéro]],TableauLibre[],3,0),"")</f>
        <v xml:space="preserve">R3 </v>
      </c>
      <c r="E1192" s="1">
        <f>IFERROR(VLOOKUP(Tableau5[[#This Row],[Numéro]],TableauLibre[],4,0),"")</f>
        <v>1</v>
      </c>
      <c r="F1192" s="1">
        <f>IFERROR(VLOOKUP(Tableau5[[#This Row],[Numéro]],TableauLibre[],5,0),"")</f>
        <v>2.2599999999999998</v>
      </c>
      <c r="G1192" s="1">
        <f>IFERROR(VLOOKUP(Tableau5[[#This Row],[Numéro]],TableauLibre[],6,0),"")</f>
        <v>1.8</v>
      </c>
      <c r="H1192" s="28">
        <f>IFERROR(VLOOKUP(Tableau5[[#This Row],[Numéro]],TableauLibre[],7,0),"")</f>
        <v>2025</v>
      </c>
      <c r="I1192" s="27" t="str">
        <f>IFERROR(VLOOKUP(Tableau5[[#This Row],[Numéro]],TableauBande[],3,0),"")</f>
        <v>R1</v>
      </c>
      <c r="J1192" s="1">
        <f>IFERROR(VLOOKUP(Tableau5[[#This Row],[Numéro]],TableauBande[],4,0),"")</f>
        <v>1</v>
      </c>
      <c r="K1192" s="1">
        <f>IFERROR(VLOOKUP(Tableau5[[#This Row],[Numéro]],TableauBande[],5,0),"")</f>
        <v>1.35</v>
      </c>
      <c r="L1192" s="1">
        <f>IFERROR(VLOOKUP(Tableau5[[#This Row],[Numéro]],TableauBande[],6,0),"")</f>
        <v>1.2</v>
      </c>
      <c r="M1192" s="28">
        <f>IFERROR(VLOOKUP(Tableau5[[#This Row],[Numéro]],TableauBande[],7,0),"")</f>
        <v>2010</v>
      </c>
      <c r="N1192" s="1" t="str">
        <f>IFERROR(VLOOKUP(Tableau5[[#This Row],[Numéro]],Tableau3Bandes[],3,0),"")</f>
        <v xml:space="preserve">R1 </v>
      </c>
      <c r="O1192" s="1">
        <f>IFERROR(VLOOKUP(Tableau5[[#This Row],[Numéro]],Tableau3Bandes[],4,0),"")</f>
        <v>1</v>
      </c>
      <c r="P1192" s="1">
        <f>IFERROR(VLOOKUP(Tableau5[[#This Row],[Numéro]],Tableau3Bandes[],5,0),"")</f>
        <v>0.39100000000000001</v>
      </c>
      <c r="Q1192" s="1">
        <f>IFERROR(VLOOKUP(Tableau5[[#This Row],[Numéro]],Tableau3Bandes[],6,0),"")</f>
        <v>0.33600000000000002</v>
      </c>
      <c r="R1192" s="1">
        <f>IFERROR(VLOOKUP(Tableau5[[#This Row],[Numéro]],Tableau3Bandes[],7,0),"")</f>
        <v>2025</v>
      </c>
      <c r="S1192" s="28">
        <f>IFERROR(VLOOKUP(Tableau5[[#This Row],[Numéro]],TableauClass2025[],3,0),"")</f>
        <v>308</v>
      </c>
      <c r="T1192" s="27" t="str">
        <f>IFERROR(VLOOKUP(Tableau5[[#This Row],[Numéro]],TableauCadre[],3,0),"")</f>
        <v/>
      </c>
      <c r="U1192" s="1" t="str">
        <f>IFERROR(VLOOKUP(Tableau5[[#This Row],[Numéro]],TableauCadre[],4,0),"")</f>
        <v/>
      </c>
      <c r="V1192" s="1" t="str">
        <f>IFERROR(VLOOKUP(Tableau5[[#This Row],[Numéro]],TableauCadre[],5,0),"")</f>
        <v/>
      </c>
      <c r="W1192" s="1" t="str">
        <f>IFERROR(VLOOKUP(Tableau5[[#This Row],[Numéro]],TableauCadre[],6,0),"")</f>
        <v/>
      </c>
      <c r="X1192" s="28" t="str">
        <f>IFERROR(VLOOKUP(Tableau5[[#This Row],[Numéro]],TableauCadre[],7,0),"")</f>
        <v/>
      </c>
    </row>
    <row r="1193" spans="1:24" hidden="1" x14ac:dyDescent="0.25">
      <c r="A1193" s="1" t="str">
        <f>IF(double!T1190=0,"",double!T1190)</f>
        <v>147720 Q</v>
      </c>
      <c r="B1193" s="1" t="str">
        <f>IF(Tableau5[[#This Row],[Numéro]]="","",double!U1190)</f>
        <v>WILHELM DOMINIQUE</v>
      </c>
      <c r="C1193" s="23" t="str">
        <f>double!V1190</f>
        <v>05034 – BILLARD TROYES AGGLO</v>
      </c>
      <c r="D1193" s="27" t="str">
        <f>IFERROR(VLOOKUP(Tableau5[[#This Row],[Numéro]],TableauLibre[],3,0),"")</f>
        <v>R4</v>
      </c>
      <c r="E1193" s="1">
        <f>IFERROR(VLOOKUP(Tableau5[[#This Row],[Numéro]],TableauLibre[],4,0),"")</f>
        <v>1</v>
      </c>
      <c r="F1193" s="1">
        <f>IFERROR(VLOOKUP(Tableau5[[#This Row],[Numéro]],TableauLibre[],5,0),"")</f>
        <v>0.43</v>
      </c>
      <c r="G1193" s="1">
        <f>IFERROR(VLOOKUP(Tableau5[[#This Row],[Numéro]],TableauLibre[],6,0),"")</f>
        <v>0.34</v>
      </c>
      <c r="H1193" s="28">
        <f>IFERROR(VLOOKUP(Tableau5[[#This Row],[Numéro]],TableauLibre[],7,0),"")</f>
        <v>2025</v>
      </c>
      <c r="I1193" s="27" t="str">
        <f>IFERROR(VLOOKUP(Tableau5[[#This Row],[Numéro]],TableauBande[],3,0),"")</f>
        <v/>
      </c>
      <c r="J1193" s="1" t="str">
        <f>IFERROR(VLOOKUP(Tableau5[[#This Row],[Numéro]],TableauBande[],4,0),"")</f>
        <v/>
      </c>
      <c r="K1193" s="1" t="str">
        <f>IFERROR(VLOOKUP(Tableau5[[#This Row],[Numéro]],TableauBande[],5,0),"")</f>
        <v/>
      </c>
      <c r="L1193" s="1" t="str">
        <f>IFERROR(VLOOKUP(Tableau5[[#This Row],[Numéro]],TableauBande[],6,0),"")</f>
        <v/>
      </c>
      <c r="M1193" s="28" t="str">
        <f>IFERROR(VLOOKUP(Tableau5[[#This Row],[Numéro]],TableauBande[],7,0),"")</f>
        <v/>
      </c>
      <c r="N1193" s="1" t="str">
        <f>IFERROR(VLOOKUP(Tableau5[[#This Row],[Numéro]],Tableau3Bandes[],3,0),"")</f>
        <v/>
      </c>
      <c r="O1193" s="1" t="str">
        <f>IFERROR(VLOOKUP(Tableau5[[#This Row],[Numéro]],Tableau3Bandes[],4,0),"")</f>
        <v/>
      </c>
      <c r="P1193" s="1" t="str">
        <f>IFERROR(VLOOKUP(Tableau5[[#This Row],[Numéro]],Tableau3Bandes[],5,0),"")</f>
        <v/>
      </c>
      <c r="Q1193" s="1" t="str">
        <f>IFERROR(VLOOKUP(Tableau5[[#This Row],[Numéro]],Tableau3Bandes[],6,0),"")</f>
        <v/>
      </c>
      <c r="R1193" s="1" t="str">
        <f>IFERROR(VLOOKUP(Tableau5[[#This Row],[Numéro]],Tableau3Bandes[],7,0),"")</f>
        <v/>
      </c>
      <c r="S1193" s="28" t="str">
        <f>IFERROR(VLOOKUP(Tableau5[[#This Row],[Numéro]],TableauClass2025[],3,0),"")</f>
        <v/>
      </c>
      <c r="T1193" s="27" t="str">
        <f>IFERROR(VLOOKUP(Tableau5[[#This Row],[Numéro]],TableauCadre[],3,0),"")</f>
        <v/>
      </c>
      <c r="U1193" s="1" t="str">
        <f>IFERROR(VLOOKUP(Tableau5[[#This Row],[Numéro]],TableauCadre[],4,0),"")</f>
        <v/>
      </c>
      <c r="V1193" s="1" t="str">
        <f>IFERROR(VLOOKUP(Tableau5[[#This Row],[Numéro]],TableauCadre[],5,0),"")</f>
        <v/>
      </c>
      <c r="W1193" s="1" t="str">
        <f>IFERROR(VLOOKUP(Tableau5[[#This Row],[Numéro]],TableauCadre[],6,0),"")</f>
        <v/>
      </c>
      <c r="X1193" s="28" t="str">
        <f>IFERROR(VLOOKUP(Tableau5[[#This Row],[Numéro]],TableauCadre[],7,0),"")</f>
        <v/>
      </c>
    </row>
    <row r="1194" spans="1:24" hidden="1" x14ac:dyDescent="0.25">
      <c r="A1194" s="1" t="str">
        <f>IF(double!T1191=0,"",double!T1191)</f>
        <v>010096 I</v>
      </c>
      <c r="B1194" s="1" t="str">
        <f>IF(Tableau5[[#This Row],[Numéro]]="","",double!U1191)</f>
        <v>WILL ROLAND</v>
      </c>
      <c r="C1194" s="23" t="str">
        <f>double!V1191</f>
        <v>01004 – B.C. BISCHHEIM</v>
      </c>
      <c r="D1194" s="27" t="str">
        <f>IFERROR(VLOOKUP(Tableau5[[#This Row],[Numéro]],TableauLibre[],3,0),"")</f>
        <v>R1</v>
      </c>
      <c r="E1194" s="1">
        <f>IFERROR(VLOOKUP(Tableau5[[#This Row],[Numéro]],TableauLibre[],4,0),"")</f>
        <v>1</v>
      </c>
      <c r="F1194" s="1">
        <f>IFERROR(VLOOKUP(Tableau5[[#This Row],[Numéro]],TableauLibre[],5,0),"")</f>
        <v>4.16</v>
      </c>
      <c r="G1194" s="1">
        <f>IFERROR(VLOOKUP(Tableau5[[#This Row],[Numéro]],TableauLibre[],6,0),"")</f>
        <v>3.33</v>
      </c>
      <c r="H1194" s="28">
        <f>IFERROR(VLOOKUP(Tableau5[[#This Row],[Numéro]],TableauLibre[],7,0),"")</f>
        <v>2025</v>
      </c>
      <c r="I1194" s="27" t="str">
        <f>IFERROR(VLOOKUP(Tableau5[[#This Row],[Numéro]],TableauBande[],3,0),"")</f>
        <v>N3</v>
      </c>
      <c r="J1194" s="1">
        <f>IFERROR(VLOOKUP(Tableau5[[#This Row],[Numéro]],TableauBande[],4,0),"")</f>
        <v>1</v>
      </c>
      <c r="K1194" s="1">
        <f>IFERROR(VLOOKUP(Tableau5[[#This Row],[Numéro]],TableauBande[],5,0),"")</f>
        <v>2.14</v>
      </c>
      <c r="L1194" s="1">
        <f>IFERROR(VLOOKUP(Tableau5[[#This Row],[Numéro]],TableauBande[],6,0),"")</f>
        <v>1.91</v>
      </c>
      <c r="M1194" s="28">
        <f>IFERROR(VLOOKUP(Tableau5[[#This Row],[Numéro]],TableauBande[],7,0),"")</f>
        <v>2025</v>
      </c>
      <c r="N1194" s="1" t="str">
        <f>IFERROR(VLOOKUP(Tableau5[[#This Row],[Numéro]],Tableau3Bandes[],3,0),"")</f>
        <v xml:space="preserve">N3 </v>
      </c>
      <c r="O1194" s="1">
        <f>IFERROR(VLOOKUP(Tableau5[[#This Row],[Numéro]],Tableau3Bandes[],4,0),"")</f>
        <v>1</v>
      </c>
      <c r="P1194" s="1">
        <f>IFERROR(VLOOKUP(Tableau5[[#This Row],[Numéro]],Tableau3Bandes[],5,0),"")</f>
        <v>0.50600000000000001</v>
      </c>
      <c r="Q1194" s="1">
        <f>IFERROR(VLOOKUP(Tableau5[[#This Row],[Numéro]],Tableau3Bandes[],6,0),"")</f>
        <v>0.435</v>
      </c>
      <c r="R1194" s="1">
        <f>IFERROR(VLOOKUP(Tableau5[[#This Row],[Numéro]],Tableau3Bandes[],7,0),"")</f>
        <v>2025</v>
      </c>
      <c r="S1194" s="28">
        <f>IFERROR(VLOOKUP(Tableau5[[#This Row],[Numéro]],TableauClass2025[],3,0),"")</f>
        <v>447</v>
      </c>
      <c r="T1194" s="27" t="str">
        <f>IFERROR(VLOOKUP(Tableau5[[#This Row],[Numéro]],TableauCadre[],3,0),"")</f>
        <v xml:space="preserve">R1 </v>
      </c>
      <c r="U1194" s="1">
        <f>IFERROR(VLOOKUP(Tableau5[[#This Row],[Numéro]],TableauCadre[],4,0),"")</f>
        <v>1</v>
      </c>
      <c r="V1194" s="1">
        <f>IFERROR(VLOOKUP(Tableau5[[#This Row],[Numéro]],TableauCadre[],5,0),"")</f>
        <v>4.3600000000000003</v>
      </c>
      <c r="W1194" s="1">
        <f>IFERROR(VLOOKUP(Tableau5[[#This Row],[Numéro]],TableauCadre[],6,0),"")</f>
        <v>3.49</v>
      </c>
      <c r="X1194" s="28">
        <f>IFERROR(VLOOKUP(Tableau5[[#This Row],[Numéro]],TableauCadre[],7,0),"")</f>
        <v>2023</v>
      </c>
    </row>
    <row r="1195" spans="1:24" hidden="1" x14ac:dyDescent="0.25">
      <c r="A1195" s="1" t="str">
        <f>IF(double!T1192=0,"",double!T1192)</f>
        <v>010406 G</v>
      </c>
      <c r="B1195" s="1" t="str">
        <f>IF(Tableau5[[#This Row],[Numéro]]="","",double!U1192)</f>
        <v>WINTERHALTER YVES</v>
      </c>
      <c r="C1195" s="23" t="str">
        <f>double!V1192</f>
        <v>01006 – AMICALE DE BILLARD ECKBOLSHEIM</v>
      </c>
      <c r="D1195" s="27" t="str">
        <f>IFERROR(VLOOKUP(Tableau5[[#This Row],[Numéro]],TableauLibre[],3,0),"")</f>
        <v>R2</v>
      </c>
      <c r="E1195" s="1">
        <f>IFERROR(VLOOKUP(Tableau5[[#This Row],[Numéro]],TableauLibre[],4,0),"")</f>
        <v>1</v>
      </c>
      <c r="F1195" s="1">
        <f>IFERROR(VLOOKUP(Tableau5[[#This Row],[Numéro]],TableauLibre[],5,0),"")</f>
        <v>2.5099999999999998</v>
      </c>
      <c r="G1195" s="1">
        <f>IFERROR(VLOOKUP(Tableau5[[#This Row],[Numéro]],TableauLibre[],6,0),"")</f>
        <v>2</v>
      </c>
      <c r="H1195" s="28">
        <f>IFERROR(VLOOKUP(Tableau5[[#This Row],[Numéro]],TableauLibre[],7,0),"")</f>
        <v>2020</v>
      </c>
      <c r="I1195" s="27" t="str">
        <f>IFERROR(VLOOKUP(Tableau5[[#This Row],[Numéro]],TableauBande[],3,0),"")</f>
        <v/>
      </c>
      <c r="J1195" s="1" t="str">
        <f>IFERROR(VLOOKUP(Tableau5[[#This Row],[Numéro]],TableauBande[],4,0),"")</f>
        <v/>
      </c>
      <c r="K1195" s="1" t="str">
        <f>IFERROR(VLOOKUP(Tableau5[[#This Row],[Numéro]],TableauBande[],5,0),"")</f>
        <v/>
      </c>
      <c r="L1195" s="1" t="str">
        <f>IFERROR(VLOOKUP(Tableau5[[#This Row],[Numéro]],TableauBande[],6,0),"")</f>
        <v/>
      </c>
      <c r="M1195" s="28" t="str">
        <f>IFERROR(VLOOKUP(Tableau5[[#This Row],[Numéro]],TableauBande[],7,0),"")</f>
        <v/>
      </c>
      <c r="N1195" s="1" t="str">
        <f>IFERROR(VLOOKUP(Tableau5[[#This Row],[Numéro]],Tableau3Bandes[],3,0),"")</f>
        <v xml:space="preserve">R1 </v>
      </c>
      <c r="O1195" s="1">
        <f>IFERROR(VLOOKUP(Tableau5[[#This Row],[Numéro]],Tableau3Bandes[],4,0),"")</f>
        <v>1</v>
      </c>
      <c r="P1195" s="1">
        <f>IFERROR(VLOOKUP(Tableau5[[#This Row],[Numéro]],Tableau3Bandes[],5,0),"")</f>
        <v>0.36699999999999999</v>
      </c>
      <c r="Q1195" s="1">
        <f>IFERROR(VLOOKUP(Tableau5[[#This Row],[Numéro]],Tableau3Bandes[],6,0),"")</f>
        <v>0.316</v>
      </c>
      <c r="R1195" s="1">
        <f>IFERROR(VLOOKUP(Tableau5[[#This Row],[Numéro]],Tableau3Bandes[],7,0),"")</f>
        <v>2020</v>
      </c>
      <c r="S1195" s="28" t="str">
        <f>IFERROR(VLOOKUP(Tableau5[[#This Row],[Numéro]],TableauClass2025[],3,0),"")</f>
        <v/>
      </c>
      <c r="T1195" s="27" t="str">
        <f>IFERROR(VLOOKUP(Tableau5[[#This Row],[Numéro]],TableauCadre[],3,0),"")</f>
        <v/>
      </c>
      <c r="U1195" s="1" t="str">
        <f>IFERROR(VLOOKUP(Tableau5[[#This Row],[Numéro]],TableauCadre[],4,0),"")</f>
        <v/>
      </c>
      <c r="V1195" s="1" t="str">
        <f>IFERROR(VLOOKUP(Tableau5[[#This Row],[Numéro]],TableauCadre[],5,0),"")</f>
        <v/>
      </c>
      <c r="W1195" s="1" t="str">
        <f>IFERROR(VLOOKUP(Tableau5[[#This Row],[Numéro]],TableauCadre[],6,0),"")</f>
        <v/>
      </c>
      <c r="X1195" s="28" t="str">
        <f>IFERROR(VLOOKUP(Tableau5[[#This Row],[Numéro]],TableauCadre[],7,0),"")</f>
        <v/>
      </c>
    </row>
    <row r="1196" spans="1:24" hidden="1" x14ac:dyDescent="0.25">
      <c r="A1196" s="1" t="str">
        <f>IF(double!T1193=0,"",double!T1193)</f>
        <v>010144 E</v>
      </c>
      <c r="B1196" s="1" t="str">
        <f>IF(Tableau5[[#This Row],[Numéro]]="","",double!U1193)</f>
        <v>WITTMANN MICHEL</v>
      </c>
      <c r="C1196" s="23" t="str">
        <f>double!V1193</f>
        <v>01023 – B.C. NEUF BRISACH</v>
      </c>
      <c r="D1196" s="27" t="str">
        <f>IFERROR(VLOOKUP(Tableau5[[#This Row],[Numéro]],TableauLibre[],3,0),"")</f>
        <v>R2</v>
      </c>
      <c r="E1196" s="1">
        <f>IFERROR(VLOOKUP(Tableau5[[#This Row],[Numéro]],TableauLibre[],4,0),"")</f>
        <v>1</v>
      </c>
      <c r="F1196" s="1">
        <f>IFERROR(VLOOKUP(Tableau5[[#This Row],[Numéro]],TableauLibre[],5,0),"")</f>
        <v>2.4300000000000002</v>
      </c>
      <c r="G1196" s="1">
        <f>IFERROR(VLOOKUP(Tableau5[[#This Row],[Numéro]],TableauLibre[],6,0),"")</f>
        <v>1.95</v>
      </c>
      <c r="H1196" s="28">
        <f>IFERROR(VLOOKUP(Tableau5[[#This Row],[Numéro]],TableauLibre[],7,0),"")</f>
        <v>2008</v>
      </c>
      <c r="I1196" s="27" t="str">
        <f>IFERROR(VLOOKUP(Tableau5[[#This Row],[Numéro]],TableauBande[],3,0),"")</f>
        <v/>
      </c>
      <c r="J1196" s="1" t="str">
        <f>IFERROR(VLOOKUP(Tableau5[[#This Row],[Numéro]],TableauBande[],4,0),"")</f>
        <v/>
      </c>
      <c r="K1196" s="1" t="str">
        <f>IFERROR(VLOOKUP(Tableau5[[#This Row],[Numéro]],TableauBande[],5,0),"")</f>
        <v/>
      </c>
      <c r="L1196" s="1" t="str">
        <f>IFERROR(VLOOKUP(Tableau5[[#This Row],[Numéro]],TableauBande[],6,0),"")</f>
        <v/>
      </c>
      <c r="M1196" s="28" t="str">
        <f>IFERROR(VLOOKUP(Tableau5[[#This Row],[Numéro]],TableauBande[],7,0),"")</f>
        <v/>
      </c>
      <c r="N1196" s="1" t="str">
        <f>IFERROR(VLOOKUP(Tableau5[[#This Row],[Numéro]],Tableau3Bandes[],3,0),"")</f>
        <v/>
      </c>
      <c r="O1196" s="1" t="str">
        <f>IFERROR(VLOOKUP(Tableau5[[#This Row],[Numéro]],Tableau3Bandes[],4,0),"")</f>
        <v/>
      </c>
      <c r="P1196" s="1" t="str">
        <f>IFERROR(VLOOKUP(Tableau5[[#This Row],[Numéro]],Tableau3Bandes[],5,0),"")</f>
        <v/>
      </c>
      <c r="Q1196" s="1" t="str">
        <f>IFERROR(VLOOKUP(Tableau5[[#This Row],[Numéro]],Tableau3Bandes[],6,0),"")</f>
        <v/>
      </c>
      <c r="R1196" s="1" t="str">
        <f>IFERROR(VLOOKUP(Tableau5[[#This Row],[Numéro]],Tableau3Bandes[],7,0),"")</f>
        <v/>
      </c>
      <c r="S1196" s="28" t="str">
        <f>IFERROR(VLOOKUP(Tableau5[[#This Row],[Numéro]],TableauClass2025[],3,0),"")</f>
        <v/>
      </c>
      <c r="T1196" s="27" t="str">
        <f>IFERROR(VLOOKUP(Tableau5[[#This Row],[Numéro]],TableauCadre[],3,0),"")</f>
        <v>R1</v>
      </c>
      <c r="U1196" s="1">
        <f>IFERROR(VLOOKUP(Tableau5[[#This Row],[Numéro]],TableauCadre[],4,0),"")</f>
        <v>1</v>
      </c>
      <c r="V1196" s="1">
        <f>IFERROR(VLOOKUP(Tableau5[[#This Row],[Numéro]],TableauCadre[],5,0),"")</f>
        <v>2.2400000000000002</v>
      </c>
      <c r="W1196" s="1">
        <f>IFERROR(VLOOKUP(Tableau5[[#This Row],[Numéro]],TableauCadre[],6,0),"")</f>
        <v>1.79</v>
      </c>
      <c r="X1196" s="28">
        <f>IFERROR(VLOOKUP(Tableau5[[#This Row],[Numéro]],TableauCadre[],7,0),"")</f>
        <v>2008</v>
      </c>
    </row>
    <row r="1197" spans="1:24" hidden="1" x14ac:dyDescent="0.25">
      <c r="A1197" s="1" t="str">
        <f>IF(double!T1194=0,"",double!T1194)</f>
        <v>142274 C</v>
      </c>
      <c r="B1197" s="1" t="str">
        <f>IF(Tableau5[[#This Row],[Numéro]]="","",double!U1194)</f>
        <v>WITTMANN PHILIPPE</v>
      </c>
      <c r="C1197" s="23" t="str">
        <f>double!V1194</f>
        <v>01002 – B.C 1935 STRASBOURG-SCHILTIGHEIM</v>
      </c>
      <c r="D1197" s="27" t="str">
        <f>IFERROR(VLOOKUP(Tableau5[[#This Row],[Numéro]],TableauLibre[],3,0),"")</f>
        <v>R4</v>
      </c>
      <c r="E1197" s="1">
        <f>IFERROR(VLOOKUP(Tableau5[[#This Row],[Numéro]],TableauLibre[],4,0),"")</f>
        <v>1</v>
      </c>
      <c r="F1197" s="1">
        <f>IFERROR(VLOOKUP(Tableau5[[#This Row],[Numéro]],TableauLibre[],5,0),"")</f>
        <v>0.73</v>
      </c>
      <c r="G1197" s="1">
        <f>IFERROR(VLOOKUP(Tableau5[[#This Row],[Numéro]],TableauLibre[],6,0),"")</f>
        <v>0.57999999999999996</v>
      </c>
      <c r="H1197" s="28">
        <f>IFERROR(VLOOKUP(Tableau5[[#This Row],[Numéro]],TableauLibre[],7,0),"")</f>
        <v>2011</v>
      </c>
      <c r="I1197" s="27" t="str">
        <f>IFERROR(VLOOKUP(Tableau5[[#This Row],[Numéro]],TableauBande[],3,0),"")</f>
        <v/>
      </c>
      <c r="J1197" s="1" t="str">
        <f>IFERROR(VLOOKUP(Tableau5[[#This Row],[Numéro]],TableauBande[],4,0),"")</f>
        <v/>
      </c>
      <c r="K1197" s="1" t="str">
        <f>IFERROR(VLOOKUP(Tableau5[[#This Row],[Numéro]],TableauBande[],5,0),"")</f>
        <v/>
      </c>
      <c r="L1197" s="1" t="str">
        <f>IFERROR(VLOOKUP(Tableau5[[#This Row],[Numéro]],TableauBande[],6,0),"")</f>
        <v/>
      </c>
      <c r="M1197" s="28" t="str">
        <f>IFERROR(VLOOKUP(Tableau5[[#This Row],[Numéro]],TableauBande[],7,0),"")</f>
        <v/>
      </c>
      <c r="N1197" s="1" t="str">
        <f>IFERROR(VLOOKUP(Tableau5[[#This Row],[Numéro]],Tableau3Bandes[],3,0),"")</f>
        <v/>
      </c>
      <c r="O1197" s="1" t="str">
        <f>IFERROR(VLOOKUP(Tableau5[[#This Row],[Numéro]],Tableau3Bandes[],4,0),"")</f>
        <v/>
      </c>
      <c r="P1197" s="1" t="str">
        <f>IFERROR(VLOOKUP(Tableau5[[#This Row],[Numéro]],Tableau3Bandes[],5,0),"")</f>
        <v/>
      </c>
      <c r="Q1197" s="1" t="str">
        <f>IFERROR(VLOOKUP(Tableau5[[#This Row],[Numéro]],Tableau3Bandes[],6,0),"")</f>
        <v/>
      </c>
      <c r="R1197" s="1" t="str">
        <f>IFERROR(VLOOKUP(Tableau5[[#This Row],[Numéro]],Tableau3Bandes[],7,0),"")</f>
        <v/>
      </c>
      <c r="S1197" s="28" t="str">
        <f>IFERROR(VLOOKUP(Tableau5[[#This Row],[Numéro]],TableauClass2025[],3,0),"")</f>
        <v/>
      </c>
      <c r="T1197" s="27" t="str">
        <f>IFERROR(VLOOKUP(Tableau5[[#This Row],[Numéro]],TableauCadre[],3,0),"")</f>
        <v/>
      </c>
      <c r="U1197" s="1" t="str">
        <f>IFERROR(VLOOKUP(Tableau5[[#This Row],[Numéro]],TableauCadre[],4,0),"")</f>
        <v/>
      </c>
      <c r="V1197" s="1" t="str">
        <f>IFERROR(VLOOKUP(Tableau5[[#This Row],[Numéro]],TableauCadre[],5,0),"")</f>
        <v/>
      </c>
      <c r="W1197" s="1" t="str">
        <f>IFERROR(VLOOKUP(Tableau5[[#This Row],[Numéro]],TableauCadre[],6,0),"")</f>
        <v/>
      </c>
      <c r="X1197" s="28" t="str">
        <f>IFERROR(VLOOKUP(Tableau5[[#This Row],[Numéro]],TableauCadre[],7,0),"")</f>
        <v/>
      </c>
    </row>
    <row r="1198" spans="1:24" hidden="1" x14ac:dyDescent="0.25">
      <c r="A1198" s="1" t="str">
        <f>IF(double!T1195=0,"",double!T1195)</f>
        <v>010017 H</v>
      </c>
      <c r="B1198" s="1" t="str">
        <f>IF(Tableau5[[#This Row],[Numéro]]="","",double!U1195)</f>
        <v>WITZ CLAUDE</v>
      </c>
      <c r="C1198" s="23" t="str">
        <f>double!V1195</f>
        <v>01035 – B.C. 60 COCOBEN</v>
      </c>
      <c r="D1198" s="27" t="str">
        <f>IFERROR(VLOOKUP(Tableau5[[#This Row],[Numéro]],TableauLibre[],3,0),"")</f>
        <v>R2</v>
      </c>
      <c r="E1198" s="1">
        <f>IFERROR(VLOOKUP(Tableau5[[#This Row],[Numéro]],TableauLibre[],4,0),"")</f>
        <v>1</v>
      </c>
      <c r="F1198" s="1">
        <f>IFERROR(VLOOKUP(Tableau5[[#This Row],[Numéro]],TableauLibre[],5,0),"")</f>
        <v>3.15</v>
      </c>
      <c r="G1198" s="1">
        <f>IFERROR(VLOOKUP(Tableau5[[#This Row],[Numéro]],TableauLibre[],6,0),"")</f>
        <v>2.52</v>
      </c>
      <c r="H1198" s="28">
        <f>IFERROR(VLOOKUP(Tableau5[[#This Row],[Numéro]],TableauLibre[],7,0),"")</f>
        <v>2014</v>
      </c>
      <c r="I1198" s="27" t="str">
        <f>IFERROR(VLOOKUP(Tableau5[[#This Row],[Numéro]],TableauBande[],3,0),"")</f>
        <v>R1</v>
      </c>
      <c r="J1198" s="1">
        <f>IFERROR(VLOOKUP(Tableau5[[#This Row],[Numéro]],TableauBande[],4,0),"")</f>
        <v>1</v>
      </c>
      <c r="K1198" s="1">
        <f>IFERROR(VLOOKUP(Tableau5[[#This Row],[Numéro]],TableauBande[],5,0),"")</f>
        <v>1.2</v>
      </c>
      <c r="L1198" s="1">
        <f>IFERROR(VLOOKUP(Tableau5[[#This Row],[Numéro]],TableauBande[],6,0),"")</f>
        <v>1.06</v>
      </c>
      <c r="M1198" s="28">
        <f>IFERROR(VLOOKUP(Tableau5[[#This Row],[Numéro]],TableauBande[],7,0),"")</f>
        <v>2022</v>
      </c>
      <c r="N1198" s="1" t="str">
        <f>IFERROR(VLOOKUP(Tableau5[[#This Row],[Numéro]],Tableau3Bandes[],3,0),"")</f>
        <v xml:space="preserve">R1 </v>
      </c>
      <c r="O1198" s="1">
        <f>IFERROR(VLOOKUP(Tableau5[[#This Row],[Numéro]],Tableau3Bandes[],4,0),"")</f>
        <v>1</v>
      </c>
      <c r="P1198" s="1">
        <f>IFERROR(VLOOKUP(Tableau5[[#This Row],[Numéro]],Tableau3Bandes[],5,0),"")</f>
        <v>0.35199999999999998</v>
      </c>
      <c r="Q1198" s="1">
        <f>IFERROR(VLOOKUP(Tableau5[[#This Row],[Numéro]],Tableau3Bandes[],6,0),"")</f>
        <v>0.30299999999999999</v>
      </c>
      <c r="R1198" s="1">
        <f>IFERROR(VLOOKUP(Tableau5[[#This Row],[Numéro]],Tableau3Bandes[],7,0),"")</f>
        <v>2022</v>
      </c>
      <c r="S1198" s="28" t="str">
        <f>IFERROR(VLOOKUP(Tableau5[[#This Row],[Numéro]],TableauClass2025[],3,0),"")</f>
        <v/>
      </c>
      <c r="T1198" s="27" t="str">
        <f>IFERROR(VLOOKUP(Tableau5[[#This Row],[Numéro]],TableauCadre[],3,0),"")</f>
        <v/>
      </c>
      <c r="U1198" s="1" t="str">
        <f>IFERROR(VLOOKUP(Tableau5[[#This Row],[Numéro]],TableauCadre[],4,0),"")</f>
        <v/>
      </c>
      <c r="V1198" s="1" t="str">
        <f>IFERROR(VLOOKUP(Tableau5[[#This Row],[Numéro]],TableauCadre[],5,0),"")</f>
        <v/>
      </c>
      <c r="W1198" s="1" t="str">
        <f>IFERROR(VLOOKUP(Tableau5[[#This Row],[Numéro]],TableauCadre[],6,0),"")</f>
        <v/>
      </c>
      <c r="X1198" s="28" t="str">
        <f>IFERROR(VLOOKUP(Tableau5[[#This Row],[Numéro]],TableauCadre[],7,0),"")</f>
        <v/>
      </c>
    </row>
    <row r="1199" spans="1:24" hidden="1" x14ac:dyDescent="0.25">
      <c r="A1199" s="1" t="str">
        <f>IF(double!T1196=0,"",double!T1196)</f>
        <v>010207 P</v>
      </c>
      <c r="B1199" s="1" t="str">
        <f>IF(Tableau5[[#This Row],[Numéro]]="","",double!U1196)</f>
        <v>WOLFF MICHEL</v>
      </c>
      <c r="C1199" s="23" t="str">
        <f>double!V1196</f>
        <v>01006 – AMICALE DE BILLARD ECKBOLSHEIM</v>
      </c>
      <c r="D1199" s="27" t="str">
        <f>IFERROR(VLOOKUP(Tableau5[[#This Row],[Numéro]],TableauLibre[],3,0),"")</f>
        <v>R1</v>
      </c>
      <c r="E1199" s="1">
        <f>IFERROR(VLOOKUP(Tableau5[[#This Row],[Numéro]],TableauLibre[],4,0),"")</f>
        <v>1</v>
      </c>
      <c r="F1199" s="1">
        <f>IFERROR(VLOOKUP(Tableau5[[#This Row],[Numéro]],TableauLibre[],5,0),"")</f>
        <v>4.22</v>
      </c>
      <c r="G1199" s="1">
        <f>IFERROR(VLOOKUP(Tableau5[[#This Row],[Numéro]],TableauLibre[],6,0),"")</f>
        <v>3.37</v>
      </c>
      <c r="H1199" s="28">
        <f>IFERROR(VLOOKUP(Tableau5[[#This Row],[Numéro]],TableauLibre[],7,0),"")</f>
        <v>2025</v>
      </c>
      <c r="I1199" s="27" t="str">
        <f>IFERROR(VLOOKUP(Tableau5[[#This Row],[Numéro]],TableauBande[],3,0),"")</f>
        <v xml:space="preserve">R1 </v>
      </c>
      <c r="J1199" s="1">
        <f>IFERROR(VLOOKUP(Tableau5[[#This Row],[Numéro]],TableauBande[],4,0),"")</f>
        <v>1</v>
      </c>
      <c r="K1199" s="1">
        <f>IFERROR(VLOOKUP(Tableau5[[#This Row],[Numéro]],TableauBande[],5,0),"")</f>
        <v>1.66</v>
      </c>
      <c r="L1199" s="1">
        <f>IFERROR(VLOOKUP(Tableau5[[#This Row],[Numéro]],TableauBande[],6,0),"")</f>
        <v>1.48</v>
      </c>
      <c r="M1199" s="28">
        <f>IFERROR(VLOOKUP(Tableau5[[#This Row],[Numéro]],TableauBande[],7,0),"")</f>
        <v>2025</v>
      </c>
      <c r="N1199" s="1" t="str">
        <f>IFERROR(VLOOKUP(Tableau5[[#This Row],[Numéro]],Tableau3Bandes[],3,0),"")</f>
        <v>N3</v>
      </c>
      <c r="O1199" s="1">
        <f>IFERROR(VLOOKUP(Tableau5[[#This Row],[Numéro]],Tableau3Bandes[],4,0),"")</f>
        <v>1</v>
      </c>
      <c r="P1199" s="1">
        <f>IFERROR(VLOOKUP(Tableau5[[#This Row],[Numéro]],Tableau3Bandes[],5,0),"")</f>
        <v>0.433</v>
      </c>
      <c r="Q1199" s="1">
        <f>IFERROR(VLOOKUP(Tableau5[[#This Row],[Numéro]],Tableau3Bandes[],6,0),"")</f>
        <v>0.372</v>
      </c>
      <c r="R1199" s="1">
        <f>IFERROR(VLOOKUP(Tableau5[[#This Row],[Numéro]],Tableau3Bandes[],7,0),"")</f>
        <v>2025</v>
      </c>
      <c r="S1199" s="28">
        <f>IFERROR(VLOOKUP(Tableau5[[#This Row],[Numéro]],TableauClass2025[],3,0),"")</f>
        <v>380</v>
      </c>
      <c r="T1199" s="27" t="str">
        <f>IFERROR(VLOOKUP(Tableau5[[#This Row],[Numéro]],TableauCadre[],3,0),"")</f>
        <v xml:space="preserve">R1 </v>
      </c>
      <c r="U1199" s="1">
        <f>IFERROR(VLOOKUP(Tableau5[[#This Row],[Numéro]],TableauCadre[],4,0),"")</f>
        <v>1</v>
      </c>
      <c r="V1199" s="1">
        <f>IFERROR(VLOOKUP(Tableau5[[#This Row],[Numéro]],TableauCadre[],5,0),"")</f>
        <v>2.93</v>
      </c>
      <c r="W1199" s="1">
        <f>IFERROR(VLOOKUP(Tableau5[[#This Row],[Numéro]],TableauCadre[],6,0),"")</f>
        <v>2.35</v>
      </c>
      <c r="X1199" s="28">
        <f>IFERROR(VLOOKUP(Tableau5[[#This Row],[Numéro]],TableauCadre[],7,0),"")</f>
        <v>2025</v>
      </c>
    </row>
    <row r="1200" spans="1:24" hidden="1" x14ac:dyDescent="0.25">
      <c r="A1200" s="1" t="str">
        <f>IF(double!T1197=0,"",double!T1197)</f>
        <v>010072 K</v>
      </c>
      <c r="B1200" s="1" t="str">
        <f>IF(Tableau5[[#This Row],[Numéro]]="","",double!U1197)</f>
        <v>WOLFF PAUL</v>
      </c>
      <c r="C1200" s="23" t="str">
        <f>double!V1197</f>
        <v>01006 – AMICALE DE BILLARD ECKBOLSHEIM</v>
      </c>
      <c r="D1200" s="27" t="str">
        <f>IFERROR(VLOOKUP(Tableau5[[#This Row],[Numéro]],TableauLibre[],3,0),"")</f>
        <v>R3</v>
      </c>
      <c r="E1200" s="1">
        <f>IFERROR(VLOOKUP(Tableau5[[#This Row],[Numéro]],TableauLibre[],4,0),"")</f>
        <v>1</v>
      </c>
      <c r="F1200" s="1">
        <f>IFERROR(VLOOKUP(Tableau5[[#This Row],[Numéro]],TableauLibre[],5,0),"")</f>
        <v>1.86</v>
      </c>
      <c r="G1200" s="1">
        <f>IFERROR(VLOOKUP(Tableau5[[#This Row],[Numéro]],TableauLibre[],6,0),"")</f>
        <v>1.49</v>
      </c>
      <c r="H1200" s="28">
        <f>IFERROR(VLOOKUP(Tableau5[[#This Row],[Numéro]],TableauLibre[],7,0),"")</f>
        <v>2014</v>
      </c>
      <c r="I1200" s="27" t="str">
        <f>IFERROR(VLOOKUP(Tableau5[[#This Row],[Numéro]],TableauBande[],3,0),"")</f>
        <v/>
      </c>
      <c r="J1200" s="1" t="str">
        <f>IFERROR(VLOOKUP(Tableau5[[#This Row],[Numéro]],TableauBande[],4,0),"")</f>
        <v/>
      </c>
      <c r="K1200" s="1" t="str">
        <f>IFERROR(VLOOKUP(Tableau5[[#This Row],[Numéro]],TableauBande[],5,0),"")</f>
        <v/>
      </c>
      <c r="L1200" s="1" t="str">
        <f>IFERROR(VLOOKUP(Tableau5[[#This Row],[Numéro]],TableauBande[],6,0),"")</f>
        <v/>
      </c>
      <c r="M1200" s="28" t="str">
        <f>IFERROR(VLOOKUP(Tableau5[[#This Row],[Numéro]],TableauBande[],7,0),"")</f>
        <v/>
      </c>
      <c r="N1200" s="1" t="str">
        <f>IFERROR(VLOOKUP(Tableau5[[#This Row],[Numéro]],Tableau3Bandes[],3,0),"")</f>
        <v/>
      </c>
      <c r="O1200" s="1" t="str">
        <f>IFERROR(VLOOKUP(Tableau5[[#This Row],[Numéro]],Tableau3Bandes[],4,0),"")</f>
        <v/>
      </c>
      <c r="P1200" s="1" t="str">
        <f>IFERROR(VLOOKUP(Tableau5[[#This Row],[Numéro]],Tableau3Bandes[],5,0),"")</f>
        <v/>
      </c>
      <c r="Q1200" s="1" t="str">
        <f>IFERROR(VLOOKUP(Tableau5[[#This Row],[Numéro]],Tableau3Bandes[],6,0),"")</f>
        <v/>
      </c>
      <c r="R1200" s="1" t="str">
        <f>IFERROR(VLOOKUP(Tableau5[[#This Row],[Numéro]],Tableau3Bandes[],7,0),"")</f>
        <v/>
      </c>
      <c r="S1200" s="28" t="str">
        <f>IFERROR(VLOOKUP(Tableau5[[#This Row],[Numéro]],TableauClass2025[],3,0),"")</f>
        <v/>
      </c>
      <c r="T1200" s="27" t="str">
        <f>IFERROR(VLOOKUP(Tableau5[[#This Row],[Numéro]],TableauCadre[],3,0),"")</f>
        <v/>
      </c>
      <c r="U1200" s="1" t="str">
        <f>IFERROR(VLOOKUP(Tableau5[[#This Row],[Numéro]],TableauCadre[],4,0),"")</f>
        <v/>
      </c>
      <c r="V1200" s="1" t="str">
        <f>IFERROR(VLOOKUP(Tableau5[[#This Row],[Numéro]],TableauCadre[],5,0),"")</f>
        <v/>
      </c>
      <c r="W1200" s="1" t="str">
        <f>IFERROR(VLOOKUP(Tableau5[[#This Row],[Numéro]],TableauCadre[],6,0),"")</f>
        <v/>
      </c>
      <c r="X1200" s="28" t="str">
        <f>IFERROR(VLOOKUP(Tableau5[[#This Row],[Numéro]],TableauCadre[],7,0),"")</f>
        <v/>
      </c>
    </row>
    <row r="1201" spans="1:24" hidden="1" x14ac:dyDescent="0.25">
      <c r="A1201" s="1" t="str">
        <f>IF(double!T1198=0,"",double!T1198)</f>
        <v>147066 E</v>
      </c>
      <c r="B1201" s="1" t="str">
        <f>IF(Tableau5[[#This Row],[Numéro]]="","",double!U1198)</f>
        <v>WURTZ JEAN MARC</v>
      </c>
      <c r="C1201" s="23" t="str">
        <f>double!V1198</f>
        <v>01049 – B.C. BARR</v>
      </c>
      <c r="D1201" s="27" t="str">
        <f>IFERROR(VLOOKUP(Tableau5[[#This Row],[Numéro]],TableauLibre[],3,0),"")</f>
        <v>R3</v>
      </c>
      <c r="E1201" s="1">
        <f>IFERROR(VLOOKUP(Tableau5[[#This Row],[Numéro]],TableauLibre[],4,0),"")</f>
        <v>1</v>
      </c>
      <c r="F1201" s="1">
        <f>IFERROR(VLOOKUP(Tableau5[[#This Row],[Numéro]],TableauLibre[],5,0),"")</f>
        <v>1.31</v>
      </c>
      <c r="G1201" s="1">
        <f>IFERROR(VLOOKUP(Tableau5[[#This Row],[Numéro]],TableauLibre[],6,0),"")</f>
        <v>1.04</v>
      </c>
      <c r="H1201" s="28">
        <f>IFERROR(VLOOKUP(Tableau5[[#This Row],[Numéro]],TableauLibre[],7,0),"")</f>
        <v>2022</v>
      </c>
      <c r="I1201" s="27" t="str">
        <f>IFERROR(VLOOKUP(Tableau5[[#This Row],[Numéro]],TableauBande[],3,0),"")</f>
        <v/>
      </c>
      <c r="J1201" s="1" t="str">
        <f>IFERROR(VLOOKUP(Tableau5[[#This Row],[Numéro]],TableauBande[],4,0),"")</f>
        <v/>
      </c>
      <c r="K1201" s="1" t="str">
        <f>IFERROR(VLOOKUP(Tableau5[[#This Row],[Numéro]],TableauBande[],5,0),"")</f>
        <v/>
      </c>
      <c r="L1201" s="1" t="str">
        <f>IFERROR(VLOOKUP(Tableau5[[#This Row],[Numéro]],TableauBande[],6,0),"")</f>
        <v/>
      </c>
      <c r="M1201" s="28" t="str">
        <f>IFERROR(VLOOKUP(Tableau5[[#This Row],[Numéro]],TableauBande[],7,0),"")</f>
        <v/>
      </c>
      <c r="N1201" s="1" t="str">
        <f>IFERROR(VLOOKUP(Tableau5[[#This Row],[Numéro]],Tableau3Bandes[],3,0),"")</f>
        <v/>
      </c>
      <c r="O1201" s="1" t="str">
        <f>IFERROR(VLOOKUP(Tableau5[[#This Row],[Numéro]],Tableau3Bandes[],4,0),"")</f>
        <v/>
      </c>
      <c r="P1201" s="1" t="str">
        <f>IFERROR(VLOOKUP(Tableau5[[#This Row],[Numéro]],Tableau3Bandes[],5,0),"")</f>
        <v/>
      </c>
      <c r="Q1201" s="1" t="str">
        <f>IFERROR(VLOOKUP(Tableau5[[#This Row],[Numéro]],Tableau3Bandes[],6,0),"")</f>
        <v/>
      </c>
      <c r="R1201" s="1" t="str">
        <f>IFERROR(VLOOKUP(Tableau5[[#This Row],[Numéro]],Tableau3Bandes[],7,0),"")</f>
        <v/>
      </c>
      <c r="S1201" s="28" t="str">
        <f>IFERROR(VLOOKUP(Tableau5[[#This Row],[Numéro]],TableauClass2025[],3,0),"")</f>
        <v/>
      </c>
      <c r="T1201" s="27" t="str">
        <f>IFERROR(VLOOKUP(Tableau5[[#This Row],[Numéro]],TableauCadre[],3,0),"")</f>
        <v/>
      </c>
      <c r="U1201" s="1" t="str">
        <f>IFERROR(VLOOKUP(Tableau5[[#This Row],[Numéro]],TableauCadre[],4,0),"")</f>
        <v/>
      </c>
      <c r="V1201" s="1" t="str">
        <f>IFERROR(VLOOKUP(Tableau5[[#This Row],[Numéro]],TableauCadre[],5,0),"")</f>
        <v/>
      </c>
      <c r="W1201" s="1" t="str">
        <f>IFERROR(VLOOKUP(Tableau5[[#This Row],[Numéro]],TableauCadre[],6,0),"")</f>
        <v/>
      </c>
      <c r="X1201" s="28" t="str">
        <f>IFERROR(VLOOKUP(Tableau5[[#This Row],[Numéro]],TableauCadre[],7,0),"")</f>
        <v/>
      </c>
    </row>
    <row r="1202" spans="1:24" hidden="1" x14ac:dyDescent="0.25">
      <c r="A1202" s="1" t="str">
        <f>IF(double!T1199=0,"",double!T1199)</f>
        <v>011754 C</v>
      </c>
      <c r="B1202" s="1" t="str">
        <f>IF(Tableau5[[#This Row],[Numéro]]="","",double!U1199)</f>
        <v>WUS MICHEL</v>
      </c>
      <c r="C1202" s="23" t="str">
        <f>double!V1199</f>
        <v>05034 – BILLARD TROYES AGGLO</v>
      </c>
      <c r="D1202" s="27" t="str">
        <f>IFERROR(VLOOKUP(Tableau5[[#This Row],[Numéro]],TableauLibre[],3,0),"")</f>
        <v>R2</v>
      </c>
      <c r="E1202" s="1">
        <f>IFERROR(VLOOKUP(Tableau5[[#This Row],[Numéro]],TableauLibre[],4,0),"")</f>
        <v>1</v>
      </c>
      <c r="F1202" s="1">
        <f>IFERROR(VLOOKUP(Tableau5[[#This Row],[Numéro]],TableauLibre[],5,0),"")</f>
        <v>3.54</v>
      </c>
      <c r="G1202" s="1">
        <f>IFERROR(VLOOKUP(Tableau5[[#This Row],[Numéro]],TableauLibre[],6,0),"")</f>
        <v>2.83</v>
      </c>
      <c r="H1202" s="28">
        <f>IFERROR(VLOOKUP(Tableau5[[#This Row],[Numéro]],TableauLibre[],7,0),"")</f>
        <v>2012</v>
      </c>
      <c r="I1202" s="27" t="str">
        <f>IFERROR(VLOOKUP(Tableau5[[#This Row],[Numéro]],TableauBande[],3,0),"")</f>
        <v>R1</v>
      </c>
      <c r="J1202" s="1">
        <f>IFERROR(VLOOKUP(Tableau5[[#This Row],[Numéro]],TableauBande[],4,0),"")</f>
        <v>1</v>
      </c>
      <c r="K1202" s="1">
        <f>IFERROR(VLOOKUP(Tableau5[[#This Row],[Numéro]],TableauBande[],5,0),"")</f>
        <v>1.19</v>
      </c>
      <c r="L1202" s="1">
        <f>IFERROR(VLOOKUP(Tableau5[[#This Row],[Numéro]],TableauBande[],6,0),"")</f>
        <v>1.06</v>
      </c>
      <c r="M1202" s="28">
        <f>IFERROR(VLOOKUP(Tableau5[[#This Row],[Numéro]],TableauBande[],7,0),"")</f>
        <v>2014</v>
      </c>
      <c r="N1202" s="1" t="str">
        <f>IFERROR(VLOOKUP(Tableau5[[#This Row],[Numéro]],Tableau3Bandes[],3,0),"")</f>
        <v/>
      </c>
      <c r="O1202" s="1" t="str">
        <f>IFERROR(VLOOKUP(Tableau5[[#This Row],[Numéro]],Tableau3Bandes[],4,0),"")</f>
        <v/>
      </c>
      <c r="P1202" s="1" t="str">
        <f>IFERROR(VLOOKUP(Tableau5[[#This Row],[Numéro]],Tableau3Bandes[],5,0),"")</f>
        <v/>
      </c>
      <c r="Q1202" s="1" t="str">
        <f>IFERROR(VLOOKUP(Tableau5[[#This Row],[Numéro]],Tableau3Bandes[],6,0),"")</f>
        <v/>
      </c>
      <c r="R1202" s="1" t="str">
        <f>IFERROR(VLOOKUP(Tableau5[[#This Row],[Numéro]],Tableau3Bandes[],7,0),"")</f>
        <v/>
      </c>
      <c r="S1202" s="28" t="str">
        <f>IFERROR(VLOOKUP(Tableau5[[#This Row],[Numéro]],TableauClass2025[],3,0),"")</f>
        <v/>
      </c>
      <c r="T1202" s="27" t="str">
        <f>IFERROR(VLOOKUP(Tableau5[[#This Row],[Numéro]],TableauCadre[],3,0),"")</f>
        <v>R1</v>
      </c>
      <c r="U1202" s="1">
        <f>IFERROR(VLOOKUP(Tableau5[[#This Row],[Numéro]],TableauCadre[],4,0),"")</f>
        <v>1</v>
      </c>
      <c r="V1202" s="1">
        <f>IFERROR(VLOOKUP(Tableau5[[#This Row],[Numéro]],TableauCadre[],5,0),"")</f>
        <v>2.02</v>
      </c>
      <c r="W1202" s="1">
        <f>IFERROR(VLOOKUP(Tableau5[[#This Row],[Numéro]],TableauCadre[],6,0),"")</f>
        <v>1.62</v>
      </c>
      <c r="X1202" s="28">
        <f>IFERROR(VLOOKUP(Tableau5[[#This Row],[Numéro]],TableauCadre[],7,0),"")</f>
        <v>2022</v>
      </c>
    </row>
    <row r="1203" spans="1:24" hidden="1" x14ac:dyDescent="0.25">
      <c r="A1203" s="1" t="str">
        <f>IF(double!T1200=0,"",double!T1200)</f>
        <v>136938 W</v>
      </c>
      <c r="B1203" s="1" t="str">
        <f>IF(Tableau5[[#This Row],[Numéro]]="","",double!U1200)</f>
        <v>ZACCARIA GIOVANNI</v>
      </c>
      <c r="C1203" s="23" t="str">
        <f>double!V1200</f>
        <v>11063 – S.A.VERDUN SECTION BILLARD</v>
      </c>
      <c r="D1203" s="27" t="str">
        <f>IFERROR(VLOOKUP(Tableau5[[#This Row],[Numéro]],TableauLibre[],3,0),"")</f>
        <v xml:space="preserve">R3 </v>
      </c>
      <c r="E1203" s="1">
        <f>IFERROR(VLOOKUP(Tableau5[[#This Row],[Numéro]],TableauLibre[],4,0),"")</f>
        <v>1</v>
      </c>
      <c r="F1203" s="1">
        <f>IFERROR(VLOOKUP(Tableau5[[#This Row],[Numéro]],TableauLibre[],5,0),"")</f>
        <v>1.76</v>
      </c>
      <c r="G1203" s="1">
        <f>IFERROR(VLOOKUP(Tableau5[[#This Row],[Numéro]],TableauLibre[],6,0),"")</f>
        <v>1.41</v>
      </c>
      <c r="H1203" s="28">
        <f>IFERROR(VLOOKUP(Tableau5[[#This Row],[Numéro]],TableauLibre[],7,0),"")</f>
        <v>2022</v>
      </c>
      <c r="I1203" s="27" t="str">
        <f>IFERROR(VLOOKUP(Tableau5[[#This Row],[Numéro]],TableauBande[],3,0),"")</f>
        <v>R1</v>
      </c>
      <c r="J1203" s="1">
        <f>IFERROR(VLOOKUP(Tableau5[[#This Row],[Numéro]],TableauBande[],4,0),"")</f>
        <v>1</v>
      </c>
      <c r="K1203" s="1">
        <f>IFERROR(VLOOKUP(Tableau5[[#This Row],[Numéro]],TableauBande[],5,0),"")</f>
        <v>1.24</v>
      </c>
      <c r="L1203" s="1">
        <f>IFERROR(VLOOKUP(Tableau5[[#This Row],[Numéro]],TableauBande[],6,0),"")</f>
        <v>1.1000000000000001</v>
      </c>
      <c r="M1203" s="28">
        <f>IFERROR(VLOOKUP(Tableau5[[#This Row],[Numéro]],TableauBande[],7,0),"")</f>
        <v>2022</v>
      </c>
      <c r="N1203" s="1" t="str">
        <f>IFERROR(VLOOKUP(Tableau5[[#This Row],[Numéro]],Tableau3Bandes[],3,0),"")</f>
        <v>R1</v>
      </c>
      <c r="O1203" s="1">
        <f>IFERROR(VLOOKUP(Tableau5[[#This Row],[Numéro]],Tableau3Bandes[],4,0),"")</f>
        <v>1</v>
      </c>
      <c r="P1203" s="1">
        <f>IFERROR(VLOOKUP(Tableau5[[#This Row],[Numéro]],Tableau3Bandes[],5,0),"")</f>
        <v>0.308</v>
      </c>
      <c r="Q1203" s="1">
        <f>IFERROR(VLOOKUP(Tableau5[[#This Row],[Numéro]],Tableau3Bandes[],6,0),"")</f>
        <v>0.26500000000000001</v>
      </c>
      <c r="R1203" s="1">
        <f>IFERROR(VLOOKUP(Tableau5[[#This Row],[Numéro]],Tableau3Bandes[],7,0),"")</f>
        <v>2022</v>
      </c>
      <c r="S1203" s="28" t="str">
        <f>IFERROR(VLOOKUP(Tableau5[[#This Row],[Numéro]],TableauClass2025[],3,0),"")</f>
        <v/>
      </c>
      <c r="T1203" s="27" t="str">
        <f>IFERROR(VLOOKUP(Tableau5[[#This Row],[Numéro]],TableauCadre[],3,0),"")</f>
        <v>R1</v>
      </c>
      <c r="U1203" s="1">
        <f>IFERROR(VLOOKUP(Tableau5[[#This Row],[Numéro]],TableauCadre[],4,0),"")</f>
        <v>1</v>
      </c>
      <c r="V1203" s="1">
        <f>IFERROR(VLOOKUP(Tableau5[[#This Row],[Numéro]],TableauCadre[],5,0),"")</f>
        <v>2.19</v>
      </c>
      <c r="W1203" s="1">
        <f>IFERROR(VLOOKUP(Tableau5[[#This Row],[Numéro]],TableauCadre[],6,0),"")</f>
        <v>1.75</v>
      </c>
      <c r="X1203" s="28">
        <f>IFERROR(VLOOKUP(Tableau5[[#This Row],[Numéro]],TableauCadre[],7,0),"")</f>
        <v>2022</v>
      </c>
    </row>
    <row r="1204" spans="1:24" hidden="1" x14ac:dyDescent="0.25">
      <c r="A1204" s="1" t="str">
        <f>IF(double!T1201=0,"",double!T1201)</f>
        <v>010411 L</v>
      </c>
      <c r="B1204" s="1" t="str">
        <f>IF(Tableau5[[#This Row],[Numéro]]="","",double!U1201)</f>
        <v>ZAEGEL LAURENT</v>
      </c>
      <c r="C1204" s="23" t="str">
        <f>double!V1201</f>
        <v>01004 – B.C. BISCHHEIM</v>
      </c>
      <c r="D1204" s="27" t="str">
        <f>IFERROR(VLOOKUP(Tableau5[[#This Row],[Numéro]],TableauLibre[],3,0),"")</f>
        <v>R2</v>
      </c>
      <c r="E1204" s="1">
        <f>IFERROR(VLOOKUP(Tableau5[[#This Row],[Numéro]],TableauLibre[],4,0),"")</f>
        <v>1</v>
      </c>
      <c r="F1204" s="1">
        <f>IFERROR(VLOOKUP(Tableau5[[#This Row],[Numéro]],TableauLibre[],5,0),"")</f>
        <v>2.75</v>
      </c>
      <c r="G1204" s="1">
        <f>IFERROR(VLOOKUP(Tableau5[[#This Row],[Numéro]],TableauLibre[],6,0),"")</f>
        <v>2.2000000000000002</v>
      </c>
      <c r="H1204" s="28">
        <f>IFERROR(VLOOKUP(Tableau5[[#This Row],[Numéro]],TableauLibre[],7,0),"")</f>
        <v>2013</v>
      </c>
      <c r="I1204" s="27" t="str">
        <f>IFERROR(VLOOKUP(Tableau5[[#This Row],[Numéro]],TableauBande[],3,0),"")</f>
        <v/>
      </c>
      <c r="J1204" s="1" t="str">
        <f>IFERROR(VLOOKUP(Tableau5[[#This Row],[Numéro]],TableauBande[],4,0),"")</f>
        <v/>
      </c>
      <c r="K1204" s="1" t="str">
        <f>IFERROR(VLOOKUP(Tableau5[[#This Row],[Numéro]],TableauBande[],5,0),"")</f>
        <v/>
      </c>
      <c r="L1204" s="1" t="str">
        <f>IFERROR(VLOOKUP(Tableau5[[#This Row],[Numéro]],TableauBande[],6,0),"")</f>
        <v/>
      </c>
      <c r="M1204" s="28" t="str">
        <f>IFERROR(VLOOKUP(Tableau5[[#This Row],[Numéro]],TableauBande[],7,0),"")</f>
        <v/>
      </c>
      <c r="N1204" s="1" t="str">
        <f>IFERROR(VLOOKUP(Tableau5[[#This Row],[Numéro]],Tableau3Bandes[],3,0),"")</f>
        <v>N3</v>
      </c>
      <c r="O1204" s="1">
        <f>IFERROR(VLOOKUP(Tableau5[[#This Row],[Numéro]],Tableau3Bandes[],4,0),"")</f>
        <v>1</v>
      </c>
      <c r="P1204" s="1">
        <f>IFERROR(VLOOKUP(Tableau5[[#This Row],[Numéro]],Tableau3Bandes[],5,0),"")</f>
        <v>0.40899999999999997</v>
      </c>
      <c r="Q1204" s="1">
        <f>IFERROR(VLOOKUP(Tableau5[[#This Row],[Numéro]],Tableau3Bandes[],6,0),"")</f>
        <v>0.35199999999999998</v>
      </c>
      <c r="R1204" s="1">
        <f>IFERROR(VLOOKUP(Tableau5[[#This Row],[Numéro]],Tableau3Bandes[],7,0),"")</f>
        <v>2017</v>
      </c>
      <c r="S1204" s="28" t="str">
        <f>IFERROR(VLOOKUP(Tableau5[[#This Row],[Numéro]],TableauClass2025[],3,0),"")</f>
        <v/>
      </c>
      <c r="T1204" s="27" t="str">
        <f>IFERROR(VLOOKUP(Tableau5[[#This Row],[Numéro]],TableauCadre[],3,0),"")</f>
        <v/>
      </c>
      <c r="U1204" s="1" t="str">
        <f>IFERROR(VLOOKUP(Tableau5[[#This Row],[Numéro]],TableauCadre[],4,0),"")</f>
        <v/>
      </c>
      <c r="V1204" s="1" t="str">
        <f>IFERROR(VLOOKUP(Tableau5[[#This Row],[Numéro]],TableauCadre[],5,0),"")</f>
        <v/>
      </c>
      <c r="W1204" s="1" t="str">
        <f>IFERROR(VLOOKUP(Tableau5[[#This Row],[Numéro]],TableauCadre[],6,0),"")</f>
        <v/>
      </c>
      <c r="X1204" s="28" t="str">
        <f>IFERROR(VLOOKUP(Tableau5[[#This Row],[Numéro]],TableauCadre[],7,0),"")</f>
        <v/>
      </c>
    </row>
    <row r="1205" spans="1:24" x14ac:dyDescent="0.25">
      <c r="A1205" s="1" t="str">
        <f>IF(double!T1375=0,"",double!T1375)</f>
        <v>015113 H</v>
      </c>
      <c r="B1205" s="1" t="str">
        <f>IF(Tableau5[[#This Row],[Numéro]]="","",double!U1375)</f>
        <v>SELLEN OLIVIER</v>
      </c>
      <c r="C1205" s="23" t="str">
        <f>double!V1375</f>
        <v>11067 – BILLARD CLUB FLORANGE</v>
      </c>
      <c r="D1205" s="27" t="str">
        <f>IFERROR(VLOOKUP(Tableau5[[#This Row],[Numéro]],TableauLibre[],3,0),"")</f>
        <v/>
      </c>
      <c r="E1205" s="1" t="str">
        <f>IFERROR(VLOOKUP(Tableau5[[#This Row],[Numéro]],TableauLibre[],4,0),"")</f>
        <v/>
      </c>
      <c r="F1205" s="1" t="str">
        <f>IFERROR(VLOOKUP(Tableau5[[#This Row],[Numéro]],TableauLibre[],5,0),"")</f>
        <v/>
      </c>
      <c r="G1205" s="1" t="str">
        <f>IFERROR(VLOOKUP(Tableau5[[#This Row],[Numéro]],TableauLibre[],6,0),"")</f>
        <v/>
      </c>
      <c r="H1205" s="28" t="str">
        <f>IFERROR(VLOOKUP(Tableau5[[#This Row],[Numéro]],TableauLibre[],7,0),"")</f>
        <v/>
      </c>
      <c r="I1205" s="27" t="str">
        <f>IFERROR(VLOOKUP(Tableau5[[#This Row],[Numéro]],TableauBande[],3,0),"")</f>
        <v/>
      </c>
      <c r="J1205" s="1" t="str">
        <f>IFERROR(VLOOKUP(Tableau5[[#This Row],[Numéro]],TableauBande[],4,0),"")</f>
        <v/>
      </c>
      <c r="K1205" s="1" t="str">
        <f>IFERROR(VLOOKUP(Tableau5[[#This Row],[Numéro]],TableauBande[],5,0),"")</f>
        <v/>
      </c>
      <c r="L1205" s="1" t="str">
        <f>IFERROR(VLOOKUP(Tableau5[[#This Row],[Numéro]],TableauBande[],6,0),"")</f>
        <v/>
      </c>
      <c r="M1205" s="28" t="str">
        <f>IFERROR(VLOOKUP(Tableau5[[#This Row],[Numéro]],TableauBande[],7,0),"")</f>
        <v/>
      </c>
      <c r="N1205" s="1" t="str">
        <f>IFERROR(VLOOKUP(Tableau5[[#This Row],[Numéro]],Tableau3Bandes[],3,0),"")</f>
        <v xml:space="preserve">R1 </v>
      </c>
      <c r="O1205" s="1">
        <f>IFERROR(VLOOKUP(Tableau5[[#This Row],[Numéro]],Tableau3Bandes[],4,0),"")</f>
        <v>1</v>
      </c>
      <c r="P1205" s="1">
        <f>IFERROR(VLOOKUP(Tableau5[[#This Row],[Numéro]],Tableau3Bandes[],5,0),"")</f>
        <v>0.36299999999999999</v>
      </c>
      <c r="Q1205" s="1">
        <f>IFERROR(VLOOKUP(Tableau5[[#This Row],[Numéro]],Tableau3Bandes[],6,0),"")</f>
        <v>0.312</v>
      </c>
      <c r="R1205" s="1">
        <f>IFERROR(VLOOKUP(Tableau5[[#This Row],[Numéro]],Tableau3Bandes[],7,0),"")</f>
        <v>2011</v>
      </c>
      <c r="S1205" s="28" t="str">
        <f>IFERROR(VLOOKUP(Tableau5[[#This Row],[Numéro]],TableauClass2025[],3,0),"")</f>
        <v/>
      </c>
      <c r="T1205" s="27" t="str">
        <f>IFERROR(VLOOKUP(Tableau5[[#This Row],[Numéro]],TableauCadre[],3,0),"")</f>
        <v/>
      </c>
      <c r="U1205" s="1" t="str">
        <f>IFERROR(VLOOKUP(Tableau5[[#This Row],[Numéro]],TableauCadre[],4,0),"")</f>
        <v/>
      </c>
      <c r="V1205" s="1" t="str">
        <f>IFERROR(VLOOKUP(Tableau5[[#This Row],[Numéro]],TableauCadre[],5,0),"")</f>
        <v/>
      </c>
      <c r="W1205" s="1" t="str">
        <f>IFERROR(VLOOKUP(Tableau5[[#This Row],[Numéro]],TableauCadre[],6,0),"")</f>
        <v/>
      </c>
      <c r="X1205" s="28" t="str">
        <f>IFERROR(VLOOKUP(Tableau5[[#This Row],[Numéro]],TableauCadre[],7,0),"")</f>
        <v/>
      </c>
    </row>
    <row r="1206" spans="1:24" hidden="1" x14ac:dyDescent="0.25">
      <c r="A1206" s="1" t="str">
        <f>IF(double!T1203=0,"",double!T1203)</f>
        <v>010353 F</v>
      </c>
      <c r="B1206" s="1" t="str">
        <f>IF(Tableau5[[#This Row],[Numéro]]="","",double!U1203)</f>
        <v>ZAJKOWSKI YANECK</v>
      </c>
      <c r="C1206" s="23" t="str">
        <f>double!V1203</f>
        <v>01010 – B.C. LINGOLSHEIM</v>
      </c>
      <c r="D1206" s="27" t="str">
        <f>IFERROR(VLOOKUP(Tableau5[[#This Row],[Numéro]],TableauLibre[],3,0),"")</f>
        <v>R3</v>
      </c>
      <c r="E1206" s="1">
        <f>IFERROR(VLOOKUP(Tableau5[[#This Row],[Numéro]],TableauLibre[],4,0),"")</f>
        <v>1</v>
      </c>
      <c r="F1206" s="1">
        <f>IFERROR(VLOOKUP(Tableau5[[#This Row],[Numéro]],TableauLibre[],5,0),"")</f>
        <v>1.92</v>
      </c>
      <c r="G1206" s="1">
        <f>IFERROR(VLOOKUP(Tableau5[[#This Row],[Numéro]],TableauLibre[],6,0),"")</f>
        <v>1.54</v>
      </c>
      <c r="H1206" s="28">
        <f>IFERROR(VLOOKUP(Tableau5[[#This Row],[Numéro]],TableauLibre[],7,0),"")</f>
        <v>2025</v>
      </c>
      <c r="I1206" s="27" t="str">
        <f>IFERROR(VLOOKUP(Tableau5[[#This Row],[Numéro]],TableauBande[],3,0),"")</f>
        <v>R1</v>
      </c>
      <c r="J1206" s="1">
        <f>IFERROR(VLOOKUP(Tableau5[[#This Row],[Numéro]],TableauBande[],4,0),"")</f>
        <v>1</v>
      </c>
      <c r="K1206" s="1">
        <f>IFERROR(VLOOKUP(Tableau5[[#This Row],[Numéro]],TableauBande[],5,0),"")</f>
        <v>1.2</v>
      </c>
      <c r="L1206" s="1">
        <f>IFERROR(VLOOKUP(Tableau5[[#This Row],[Numéro]],TableauBande[],6,0),"")</f>
        <v>1.07</v>
      </c>
      <c r="M1206" s="28">
        <f>IFERROR(VLOOKUP(Tableau5[[#This Row],[Numéro]],TableauBande[],7,0),"")</f>
        <v>2025</v>
      </c>
      <c r="N1206" s="1" t="str">
        <f>IFERROR(VLOOKUP(Tableau5[[#This Row],[Numéro]],Tableau3Bandes[],3,0),"")</f>
        <v>R1</v>
      </c>
      <c r="O1206" s="1">
        <f>IFERROR(VLOOKUP(Tableau5[[#This Row],[Numéro]],Tableau3Bandes[],4,0),"")</f>
        <v>1</v>
      </c>
      <c r="P1206" s="1">
        <f>IFERROR(VLOOKUP(Tableau5[[#This Row],[Numéro]],Tableau3Bandes[],5,0),"")</f>
        <v>0.34100000000000003</v>
      </c>
      <c r="Q1206" s="1">
        <f>IFERROR(VLOOKUP(Tableau5[[#This Row],[Numéro]],Tableau3Bandes[],6,0),"")</f>
        <v>0.29299999999999998</v>
      </c>
      <c r="R1206" s="1">
        <f>IFERROR(VLOOKUP(Tableau5[[#This Row],[Numéro]],Tableau3Bandes[],7,0),"")</f>
        <v>2025</v>
      </c>
      <c r="S1206" s="28">
        <f>IFERROR(VLOOKUP(Tableau5[[#This Row],[Numéro]],TableauClass2025[],3,0),"")</f>
        <v>309</v>
      </c>
      <c r="T1206" s="27" t="str">
        <f>IFERROR(VLOOKUP(Tableau5[[#This Row],[Numéro]],TableauCadre[],3,0),"")</f>
        <v>R1</v>
      </c>
      <c r="U1206" s="1">
        <f>IFERROR(VLOOKUP(Tableau5[[#This Row],[Numéro]],TableauCadre[],4,0),"")</f>
        <v>1</v>
      </c>
      <c r="V1206" s="1">
        <f>IFERROR(VLOOKUP(Tableau5[[#This Row],[Numéro]],TableauCadre[],5,0),"")</f>
        <v>1.64</v>
      </c>
      <c r="W1206" s="1">
        <f>IFERROR(VLOOKUP(Tableau5[[#This Row],[Numéro]],TableauCadre[],6,0),"")</f>
        <v>1.31</v>
      </c>
      <c r="X1206" s="28">
        <f>IFERROR(VLOOKUP(Tableau5[[#This Row],[Numéro]],TableauCadre[],7,0),"")</f>
        <v>2025</v>
      </c>
    </row>
    <row r="1207" spans="1:24" hidden="1" x14ac:dyDescent="0.25">
      <c r="A1207" s="1" t="str">
        <f>IF(double!T1204=0,"",double!T1204)</f>
        <v>136237 X</v>
      </c>
      <c r="B1207" s="1" t="str">
        <f>IF(Tableau5[[#This Row],[Numéro]]="","",double!U1204)</f>
        <v>ZALLARIA PHILIPPE</v>
      </c>
      <c r="C1207" s="23" t="str">
        <f>double!V1204</f>
        <v>11063 – S.A.VERDUN SECTION BILLARD</v>
      </c>
      <c r="D1207" s="27" t="str">
        <f>IFERROR(VLOOKUP(Tableau5[[#This Row],[Numéro]],TableauLibre[],3,0),"")</f>
        <v>R3</v>
      </c>
      <c r="E1207" s="1">
        <f>IFERROR(VLOOKUP(Tableau5[[#This Row],[Numéro]],TableauLibre[],4,0),"")</f>
        <v>1</v>
      </c>
      <c r="F1207" s="1">
        <f>IFERROR(VLOOKUP(Tableau5[[#This Row],[Numéro]],TableauLibre[],5,0),"")</f>
        <v>1.55</v>
      </c>
      <c r="G1207" s="1">
        <f>IFERROR(VLOOKUP(Tableau5[[#This Row],[Numéro]],TableauLibre[],6,0),"")</f>
        <v>1.24</v>
      </c>
      <c r="H1207" s="28">
        <f>IFERROR(VLOOKUP(Tableau5[[#This Row],[Numéro]],TableauLibre[],7,0),"")</f>
        <v>2008</v>
      </c>
      <c r="I1207" s="27" t="str">
        <f>IFERROR(VLOOKUP(Tableau5[[#This Row],[Numéro]],TableauBande[],3,0),"")</f>
        <v/>
      </c>
      <c r="J1207" s="1" t="str">
        <f>IFERROR(VLOOKUP(Tableau5[[#This Row],[Numéro]],TableauBande[],4,0),"")</f>
        <v/>
      </c>
      <c r="K1207" s="1" t="str">
        <f>IFERROR(VLOOKUP(Tableau5[[#This Row],[Numéro]],TableauBande[],5,0),"")</f>
        <v/>
      </c>
      <c r="L1207" s="1" t="str">
        <f>IFERROR(VLOOKUP(Tableau5[[#This Row],[Numéro]],TableauBande[],6,0),"")</f>
        <v/>
      </c>
      <c r="M1207" s="28" t="str">
        <f>IFERROR(VLOOKUP(Tableau5[[#This Row],[Numéro]],TableauBande[],7,0),"")</f>
        <v/>
      </c>
      <c r="N1207" s="1" t="str">
        <f>IFERROR(VLOOKUP(Tableau5[[#This Row],[Numéro]],Tableau3Bandes[],3,0),"")</f>
        <v/>
      </c>
      <c r="O1207" s="1" t="str">
        <f>IFERROR(VLOOKUP(Tableau5[[#This Row],[Numéro]],Tableau3Bandes[],4,0),"")</f>
        <v/>
      </c>
      <c r="P1207" s="1" t="str">
        <f>IFERROR(VLOOKUP(Tableau5[[#This Row],[Numéro]],Tableau3Bandes[],5,0),"")</f>
        <v/>
      </c>
      <c r="Q1207" s="1" t="str">
        <f>IFERROR(VLOOKUP(Tableau5[[#This Row],[Numéro]],Tableau3Bandes[],6,0),"")</f>
        <v/>
      </c>
      <c r="R1207" s="1" t="str">
        <f>IFERROR(VLOOKUP(Tableau5[[#This Row],[Numéro]],Tableau3Bandes[],7,0),"")</f>
        <v/>
      </c>
      <c r="S1207" s="28" t="str">
        <f>IFERROR(VLOOKUP(Tableau5[[#This Row],[Numéro]],TableauClass2025[],3,0),"")</f>
        <v/>
      </c>
      <c r="T1207" s="27" t="str">
        <f>IFERROR(VLOOKUP(Tableau5[[#This Row],[Numéro]],TableauCadre[],3,0),"")</f>
        <v/>
      </c>
      <c r="U1207" s="1" t="str">
        <f>IFERROR(VLOOKUP(Tableau5[[#This Row],[Numéro]],TableauCadre[],4,0),"")</f>
        <v/>
      </c>
      <c r="V1207" s="1" t="str">
        <f>IFERROR(VLOOKUP(Tableau5[[#This Row],[Numéro]],TableauCadre[],5,0),"")</f>
        <v/>
      </c>
      <c r="W1207" s="1" t="str">
        <f>IFERROR(VLOOKUP(Tableau5[[#This Row],[Numéro]],TableauCadre[],6,0),"")</f>
        <v/>
      </c>
      <c r="X1207" s="28" t="str">
        <f>IFERROR(VLOOKUP(Tableau5[[#This Row],[Numéro]],TableauCadre[],7,0),"")</f>
        <v/>
      </c>
    </row>
    <row r="1208" spans="1:24" hidden="1" x14ac:dyDescent="0.25">
      <c r="A1208" s="1" t="str">
        <f>IF(double!T1205=0,"",double!T1205)</f>
        <v>128864 I</v>
      </c>
      <c r="B1208" s="1" t="str">
        <f>IF(Tableau5[[#This Row],[Numéro]]="","",double!U1205)</f>
        <v>ZANIN DENIS</v>
      </c>
      <c r="C1208" s="23" t="str">
        <f>double!V1205</f>
        <v>01002 – B.C 1935 STRASBOURG-SCHILTIGHEIM</v>
      </c>
      <c r="D1208" s="27" t="str">
        <f>IFERROR(VLOOKUP(Tableau5[[#This Row],[Numéro]],TableauLibre[],3,0),"")</f>
        <v>R3</v>
      </c>
      <c r="E1208" s="1">
        <f>IFERROR(VLOOKUP(Tableau5[[#This Row],[Numéro]],TableauLibre[],4,0),"")</f>
        <v>1</v>
      </c>
      <c r="F1208" s="1">
        <f>IFERROR(VLOOKUP(Tableau5[[#This Row],[Numéro]],TableauLibre[],5,0),"")</f>
        <v>1.28</v>
      </c>
      <c r="G1208" s="1">
        <f>IFERROR(VLOOKUP(Tableau5[[#This Row],[Numéro]],TableauLibre[],6,0),"")</f>
        <v>1.02</v>
      </c>
      <c r="H1208" s="28">
        <f>IFERROR(VLOOKUP(Tableau5[[#This Row],[Numéro]],TableauLibre[],7,0),"")</f>
        <v>2014</v>
      </c>
      <c r="I1208" s="27" t="str">
        <f>IFERROR(VLOOKUP(Tableau5[[#This Row],[Numéro]],TableauBande[],3,0),"")</f>
        <v>R2</v>
      </c>
      <c r="J1208" s="1">
        <f>IFERROR(VLOOKUP(Tableau5[[#This Row],[Numéro]],TableauBande[],4,0),"")</f>
        <v>1</v>
      </c>
      <c r="K1208" s="1">
        <f>IFERROR(VLOOKUP(Tableau5[[#This Row],[Numéro]],TableauBande[],5,0),"")</f>
        <v>0.65</v>
      </c>
      <c r="L1208" s="1">
        <f>IFERROR(VLOOKUP(Tableau5[[#This Row],[Numéro]],TableauBande[],6,0),"")</f>
        <v>0.57999999999999996</v>
      </c>
      <c r="M1208" s="28">
        <f>IFERROR(VLOOKUP(Tableau5[[#This Row],[Numéro]],TableauBande[],7,0),"")</f>
        <v>2014</v>
      </c>
      <c r="N1208" s="1" t="str">
        <f>IFERROR(VLOOKUP(Tableau5[[#This Row],[Numéro]],Tableau3Bandes[],3,0),"")</f>
        <v>R2</v>
      </c>
      <c r="O1208" s="1">
        <f>IFERROR(VLOOKUP(Tableau5[[#This Row],[Numéro]],Tableau3Bandes[],4,0),"")</f>
        <v>1</v>
      </c>
      <c r="P1208" s="1">
        <f>IFERROR(VLOOKUP(Tableau5[[#This Row],[Numéro]],Tableau3Bandes[],5,0),"")</f>
        <v>0.20300000000000001</v>
      </c>
      <c r="Q1208" s="1">
        <f>IFERROR(VLOOKUP(Tableau5[[#This Row],[Numéro]],Tableau3Bandes[],6,0),"")</f>
        <v>0.17499999999999999</v>
      </c>
      <c r="R1208" s="1">
        <f>IFERROR(VLOOKUP(Tableau5[[#This Row],[Numéro]],Tableau3Bandes[],7,0),"")</f>
        <v>2015</v>
      </c>
      <c r="S1208" s="28" t="str">
        <f>IFERROR(VLOOKUP(Tableau5[[#This Row],[Numéro]],TableauClass2025[],3,0),"")</f>
        <v/>
      </c>
      <c r="T1208" s="27" t="str">
        <f>IFERROR(VLOOKUP(Tableau5[[#This Row],[Numéro]],TableauCadre[],3,0),"")</f>
        <v/>
      </c>
      <c r="U1208" s="1" t="str">
        <f>IFERROR(VLOOKUP(Tableau5[[#This Row],[Numéro]],TableauCadre[],4,0),"")</f>
        <v/>
      </c>
      <c r="V1208" s="1" t="str">
        <f>IFERROR(VLOOKUP(Tableau5[[#This Row],[Numéro]],TableauCadre[],5,0),"")</f>
        <v/>
      </c>
      <c r="W1208" s="1" t="str">
        <f>IFERROR(VLOOKUP(Tableau5[[#This Row],[Numéro]],TableauCadre[],6,0),"")</f>
        <v/>
      </c>
      <c r="X1208" s="28" t="str">
        <f>IFERROR(VLOOKUP(Tableau5[[#This Row],[Numéro]],TableauCadre[],7,0),"")</f>
        <v/>
      </c>
    </row>
    <row r="1209" spans="1:24" hidden="1" x14ac:dyDescent="0.25">
      <c r="A1209" s="1" t="str">
        <f>IF(double!T1206=0,"",double!T1206)</f>
        <v>012115 Z</v>
      </c>
      <c r="B1209" s="1" t="str">
        <f>IF(Tableau5[[#This Row],[Numéro]]="","",double!U1206)</f>
        <v>ZAWORSKI FRANCIS</v>
      </c>
      <c r="C1209" s="23" t="str">
        <f>double!V1206</f>
        <v>05041 – BILLARD CLUB DE GRAUVES</v>
      </c>
      <c r="D1209" s="27" t="str">
        <f>IFERROR(VLOOKUP(Tableau5[[#This Row],[Numéro]],TableauLibre[],3,0),"")</f>
        <v>R3</v>
      </c>
      <c r="E1209" s="1">
        <f>IFERROR(VLOOKUP(Tableau5[[#This Row],[Numéro]],TableauLibre[],4,0),"")</f>
        <v>1</v>
      </c>
      <c r="F1209" s="1">
        <f>IFERROR(VLOOKUP(Tableau5[[#This Row],[Numéro]],TableauLibre[],5,0),"")</f>
        <v>1.83</v>
      </c>
      <c r="G1209" s="1">
        <f>IFERROR(VLOOKUP(Tableau5[[#This Row],[Numéro]],TableauLibre[],6,0),"")</f>
        <v>1.46</v>
      </c>
      <c r="H1209" s="28">
        <f>IFERROR(VLOOKUP(Tableau5[[#This Row],[Numéro]],TableauLibre[],7,0),"")</f>
        <v>2025</v>
      </c>
      <c r="I1209" s="27" t="str">
        <f>IFERROR(VLOOKUP(Tableau5[[#This Row],[Numéro]],TableauBande[],3,0),"")</f>
        <v>R1</v>
      </c>
      <c r="J1209" s="1">
        <f>IFERROR(VLOOKUP(Tableau5[[#This Row],[Numéro]],TableauBande[],4,0),"")</f>
        <v>1</v>
      </c>
      <c r="K1209" s="1">
        <f>IFERROR(VLOOKUP(Tableau5[[#This Row],[Numéro]],TableauBande[],5,0),"")</f>
        <v>1.18</v>
      </c>
      <c r="L1209" s="1">
        <f>IFERROR(VLOOKUP(Tableau5[[#This Row],[Numéro]],TableauBande[],6,0),"")</f>
        <v>1.05</v>
      </c>
      <c r="M1209" s="28">
        <f>IFERROR(VLOOKUP(Tableau5[[#This Row],[Numéro]],TableauBande[],7,0),"")</f>
        <v>2019</v>
      </c>
      <c r="N1209" s="1" t="str">
        <f>IFERROR(VLOOKUP(Tableau5[[#This Row],[Numéro]],Tableau3Bandes[],3,0),"")</f>
        <v>R1</v>
      </c>
      <c r="O1209" s="1">
        <f>IFERROR(VLOOKUP(Tableau5[[#This Row],[Numéro]],Tableau3Bandes[],4,0),"")</f>
        <v>1</v>
      </c>
      <c r="P1209" s="1">
        <f>IFERROR(VLOOKUP(Tableau5[[#This Row],[Numéro]],Tableau3Bandes[],5,0),"")</f>
        <v>0.35499999999999998</v>
      </c>
      <c r="Q1209" s="1">
        <f>IFERROR(VLOOKUP(Tableau5[[#This Row],[Numéro]],Tableau3Bandes[],6,0),"")</f>
        <v>0.30499999999999999</v>
      </c>
      <c r="R1209" s="1">
        <f>IFERROR(VLOOKUP(Tableau5[[#This Row],[Numéro]],Tableau3Bandes[],7,0),"")</f>
        <v>2025</v>
      </c>
      <c r="S1209" s="28">
        <f>IFERROR(VLOOKUP(Tableau5[[#This Row],[Numéro]],TableauClass2025[],3,0),"")</f>
        <v>257</v>
      </c>
      <c r="T1209" s="27" t="str">
        <f>IFERROR(VLOOKUP(Tableau5[[#This Row],[Numéro]],TableauCadre[],3,0),"")</f>
        <v/>
      </c>
      <c r="U1209" s="1" t="str">
        <f>IFERROR(VLOOKUP(Tableau5[[#This Row],[Numéro]],TableauCadre[],4,0),"")</f>
        <v/>
      </c>
      <c r="V1209" s="1" t="str">
        <f>IFERROR(VLOOKUP(Tableau5[[#This Row],[Numéro]],TableauCadre[],5,0),"")</f>
        <v/>
      </c>
      <c r="W1209" s="1" t="str">
        <f>IFERROR(VLOOKUP(Tableau5[[#This Row],[Numéro]],TableauCadre[],6,0),"")</f>
        <v/>
      </c>
      <c r="X1209" s="28" t="str">
        <f>IFERROR(VLOOKUP(Tableau5[[#This Row],[Numéro]],TableauCadre[],7,0),"")</f>
        <v/>
      </c>
    </row>
    <row r="1210" spans="1:24" hidden="1" x14ac:dyDescent="0.25">
      <c r="A1210" s="1" t="str">
        <f>IF(double!T1207=0,"",double!T1207)</f>
        <v>139797 V</v>
      </c>
      <c r="B1210" s="1" t="str">
        <f>IF(Tableau5[[#This Row],[Numéro]]="","",double!U1207)</f>
        <v>ZECCHIN BRUNO</v>
      </c>
      <c r="C1210" s="23" t="str">
        <f>double!V1207</f>
        <v>11027 – ASS. SPORT. LAXOVIENNE DE BILLARD</v>
      </c>
      <c r="D1210" s="27" t="str">
        <f>IFERROR(VLOOKUP(Tableau5[[#This Row],[Numéro]],TableauLibre[],3,0),"")</f>
        <v>R2</v>
      </c>
      <c r="E1210" s="1">
        <f>IFERROR(VLOOKUP(Tableau5[[#This Row],[Numéro]],TableauLibre[],4,0),"")</f>
        <v>1</v>
      </c>
      <c r="F1210" s="1">
        <f>IFERROR(VLOOKUP(Tableau5[[#This Row],[Numéro]],TableauLibre[],5,0),"")</f>
        <v>2.48</v>
      </c>
      <c r="G1210" s="1">
        <f>IFERROR(VLOOKUP(Tableau5[[#This Row],[Numéro]],TableauLibre[],6,0),"")</f>
        <v>1.98</v>
      </c>
      <c r="H1210" s="28">
        <f>IFERROR(VLOOKUP(Tableau5[[#This Row],[Numéro]],TableauLibre[],7,0),"")</f>
        <v>2012</v>
      </c>
      <c r="I1210" s="27" t="str">
        <f>IFERROR(VLOOKUP(Tableau5[[#This Row],[Numéro]],TableauBande[],3,0),"")</f>
        <v/>
      </c>
      <c r="J1210" s="1" t="str">
        <f>IFERROR(VLOOKUP(Tableau5[[#This Row],[Numéro]],TableauBande[],4,0),"")</f>
        <v/>
      </c>
      <c r="K1210" s="1" t="str">
        <f>IFERROR(VLOOKUP(Tableau5[[#This Row],[Numéro]],TableauBande[],5,0),"")</f>
        <v/>
      </c>
      <c r="L1210" s="1" t="str">
        <f>IFERROR(VLOOKUP(Tableau5[[#This Row],[Numéro]],TableauBande[],6,0),"")</f>
        <v/>
      </c>
      <c r="M1210" s="28" t="str">
        <f>IFERROR(VLOOKUP(Tableau5[[#This Row],[Numéro]],TableauBande[],7,0),"")</f>
        <v/>
      </c>
      <c r="N1210" s="1" t="str">
        <f>IFERROR(VLOOKUP(Tableau5[[#This Row],[Numéro]],Tableau3Bandes[],3,0),"")</f>
        <v xml:space="preserve">R1 </v>
      </c>
      <c r="O1210" s="1">
        <f>IFERROR(VLOOKUP(Tableau5[[#This Row],[Numéro]],Tableau3Bandes[],4,0),"")</f>
        <v>1</v>
      </c>
      <c r="P1210" s="1">
        <f>IFERROR(VLOOKUP(Tableau5[[#This Row],[Numéro]],Tableau3Bandes[],5,0),"")</f>
        <v>0.35299999999999998</v>
      </c>
      <c r="Q1210" s="1">
        <f>IFERROR(VLOOKUP(Tableau5[[#This Row],[Numéro]],Tableau3Bandes[],6,0),"")</f>
        <v>0.30299999999999999</v>
      </c>
      <c r="R1210" s="1">
        <f>IFERROR(VLOOKUP(Tableau5[[#This Row],[Numéro]],Tableau3Bandes[],7,0),"")</f>
        <v>2025</v>
      </c>
      <c r="S1210" s="28" t="str">
        <f>IFERROR(VLOOKUP(Tableau5[[#This Row],[Numéro]],TableauClass2025[],3,0),"")</f>
        <v/>
      </c>
      <c r="T1210" s="27" t="str">
        <f>IFERROR(VLOOKUP(Tableau5[[#This Row],[Numéro]],TableauCadre[],3,0),"")</f>
        <v/>
      </c>
      <c r="U1210" s="1" t="str">
        <f>IFERROR(VLOOKUP(Tableau5[[#This Row],[Numéro]],TableauCadre[],4,0),"")</f>
        <v/>
      </c>
      <c r="V1210" s="1" t="str">
        <f>IFERROR(VLOOKUP(Tableau5[[#This Row],[Numéro]],TableauCadre[],5,0),"")</f>
        <v/>
      </c>
      <c r="W1210" s="1" t="str">
        <f>IFERROR(VLOOKUP(Tableau5[[#This Row],[Numéro]],TableauCadre[],6,0),"")</f>
        <v/>
      </c>
      <c r="X1210" s="28" t="str">
        <f>IFERROR(VLOOKUP(Tableau5[[#This Row],[Numéro]],TableauCadre[],7,0),"")</f>
        <v/>
      </c>
    </row>
    <row r="1211" spans="1:24" x14ac:dyDescent="0.25">
      <c r="A1211" s="1" t="str">
        <f>IF(double!T1060=0,"",double!T1060)</f>
        <v>014814 U</v>
      </c>
      <c r="B1211" s="1" t="str">
        <f>IF(Tableau5[[#This Row],[Numéro]]="","",double!U1060)</f>
        <v>SEPANIK CLAUDE</v>
      </c>
      <c r="C1211" s="23" t="str">
        <f>double!V1060</f>
        <v>11013 – BILLARD CLUB METZ</v>
      </c>
      <c r="D1211" s="27" t="str">
        <f>IFERROR(VLOOKUP(Tableau5[[#This Row],[Numéro]],TableauLibre[],3,0),"")</f>
        <v xml:space="preserve">R3 </v>
      </c>
      <c r="E1211" s="1">
        <f>IFERROR(VLOOKUP(Tableau5[[#This Row],[Numéro]],TableauLibre[],4,0),"")</f>
        <v>1</v>
      </c>
      <c r="F1211" s="1">
        <f>IFERROR(VLOOKUP(Tableau5[[#This Row],[Numéro]],TableauLibre[],5,0),"")</f>
        <v>1.79</v>
      </c>
      <c r="G1211" s="1">
        <f>IFERROR(VLOOKUP(Tableau5[[#This Row],[Numéro]],TableauLibre[],6,0),"")</f>
        <v>1.43</v>
      </c>
      <c r="H1211" s="28">
        <f>IFERROR(VLOOKUP(Tableau5[[#This Row],[Numéro]],TableauLibre[],7,0),"")</f>
        <v>2024</v>
      </c>
      <c r="I1211" s="27" t="str">
        <f>IFERROR(VLOOKUP(Tableau5[[#This Row],[Numéro]],TableauBande[],3,0),"")</f>
        <v/>
      </c>
      <c r="J1211" s="1" t="str">
        <f>IFERROR(VLOOKUP(Tableau5[[#This Row],[Numéro]],TableauBande[],4,0),"")</f>
        <v/>
      </c>
      <c r="K1211" s="1" t="str">
        <f>IFERROR(VLOOKUP(Tableau5[[#This Row],[Numéro]],TableauBande[],5,0),"")</f>
        <v/>
      </c>
      <c r="L1211" s="1" t="str">
        <f>IFERROR(VLOOKUP(Tableau5[[#This Row],[Numéro]],TableauBande[],6,0),"")</f>
        <v/>
      </c>
      <c r="M1211" s="28" t="str">
        <f>IFERROR(VLOOKUP(Tableau5[[#This Row],[Numéro]],TableauBande[],7,0),"")</f>
        <v/>
      </c>
      <c r="N1211" s="1" t="str">
        <f>IFERROR(VLOOKUP(Tableau5[[#This Row],[Numéro]],Tableau3Bandes[],3,0),"")</f>
        <v/>
      </c>
      <c r="O1211" s="1" t="str">
        <f>IFERROR(VLOOKUP(Tableau5[[#This Row],[Numéro]],Tableau3Bandes[],4,0),"")</f>
        <v/>
      </c>
      <c r="P1211" s="1" t="str">
        <f>IFERROR(VLOOKUP(Tableau5[[#This Row],[Numéro]],Tableau3Bandes[],5,0),"")</f>
        <v/>
      </c>
      <c r="Q1211" s="1" t="str">
        <f>IFERROR(VLOOKUP(Tableau5[[#This Row],[Numéro]],Tableau3Bandes[],6,0),"")</f>
        <v/>
      </c>
      <c r="R1211" s="1" t="str">
        <f>IFERROR(VLOOKUP(Tableau5[[#This Row],[Numéro]],Tableau3Bandes[],7,0),"")</f>
        <v/>
      </c>
      <c r="S1211" s="28" t="str">
        <f>IFERROR(VLOOKUP(Tableau5[[#This Row],[Numéro]],TableauClass2025[],3,0),"")</f>
        <v/>
      </c>
      <c r="T1211" s="27" t="str">
        <f>IFERROR(VLOOKUP(Tableau5[[#This Row],[Numéro]],TableauCadre[],3,0),"")</f>
        <v/>
      </c>
      <c r="U1211" s="1" t="str">
        <f>IFERROR(VLOOKUP(Tableau5[[#This Row],[Numéro]],TableauCadre[],4,0),"")</f>
        <v/>
      </c>
      <c r="V1211" s="1" t="str">
        <f>IFERROR(VLOOKUP(Tableau5[[#This Row],[Numéro]],TableauCadre[],5,0),"")</f>
        <v/>
      </c>
      <c r="W1211" s="1" t="str">
        <f>IFERROR(VLOOKUP(Tableau5[[#This Row],[Numéro]],TableauCadre[],6,0),"")</f>
        <v/>
      </c>
      <c r="X1211" s="28" t="str">
        <f>IFERROR(VLOOKUP(Tableau5[[#This Row],[Numéro]],TableauCadre[],7,0),"")</f>
        <v/>
      </c>
    </row>
    <row r="1212" spans="1:24" hidden="1" x14ac:dyDescent="0.25">
      <c r="A1212" s="1" t="str">
        <f>IF(double!T1209=0,"",double!T1209)</f>
        <v>010431 F</v>
      </c>
      <c r="B1212" s="1" t="str">
        <f>IF(Tableau5[[#This Row],[Numéro]]="","",double!U1209)</f>
        <v>ZENNER JEAN ROBERT</v>
      </c>
      <c r="C1212" s="23" t="str">
        <f>double!V1209</f>
        <v>01004 – B.C. BISCHHEIM</v>
      </c>
      <c r="D1212" s="27" t="str">
        <f>IFERROR(VLOOKUP(Tableau5[[#This Row],[Numéro]],TableauLibre[],3,0),"")</f>
        <v>R1</v>
      </c>
      <c r="E1212" s="1">
        <f>IFERROR(VLOOKUP(Tableau5[[#This Row],[Numéro]],TableauLibre[],4,0),"")</f>
        <v>1</v>
      </c>
      <c r="F1212" s="1">
        <f>IFERROR(VLOOKUP(Tableau5[[#This Row],[Numéro]],TableauLibre[],5,0),"")</f>
        <v>4.5999999999999996</v>
      </c>
      <c r="G1212" s="1">
        <f>IFERROR(VLOOKUP(Tableau5[[#This Row],[Numéro]],TableauLibre[],6,0),"")</f>
        <v>3.68</v>
      </c>
      <c r="H1212" s="28">
        <f>IFERROR(VLOOKUP(Tableau5[[#This Row],[Numéro]],TableauLibre[],7,0),"")</f>
        <v>2025</v>
      </c>
      <c r="I1212" s="27" t="str">
        <f>IFERROR(VLOOKUP(Tableau5[[#This Row],[Numéro]],TableauBande[],3,0),"")</f>
        <v xml:space="preserve">R1 </v>
      </c>
      <c r="J1212" s="1">
        <f>IFERROR(VLOOKUP(Tableau5[[#This Row],[Numéro]],TableauBande[],4,0),"")</f>
        <v>1</v>
      </c>
      <c r="K1212" s="1">
        <f>IFERROR(VLOOKUP(Tableau5[[#This Row],[Numéro]],TableauBande[],5,0),"")</f>
        <v>1.19</v>
      </c>
      <c r="L1212" s="1">
        <f>IFERROR(VLOOKUP(Tableau5[[#This Row],[Numéro]],TableauBande[],6,0),"")</f>
        <v>1.06</v>
      </c>
      <c r="M1212" s="28">
        <f>IFERROR(VLOOKUP(Tableau5[[#This Row],[Numéro]],TableauBande[],7,0),"")</f>
        <v>2025</v>
      </c>
      <c r="N1212" s="1" t="str">
        <f>IFERROR(VLOOKUP(Tableau5[[#This Row],[Numéro]],Tableau3Bandes[],3,0),"")</f>
        <v>R1</v>
      </c>
      <c r="O1212" s="1">
        <f>IFERROR(VLOOKUP(Tableau5[[#This Row],[Numéro]],Tableau3Bandes[],4,0),"")</f>
        <v>1</v>
      </c>
      <c r="P1212" s="1">
        <f>IFERROR(VLOOKUP(Tableau5[[#This Row],[Numéro]],Tableau3Bandes[],5,0),"")</f>
        <v>0.308</v>
      </c>
      <c r="Q1212" s="1">
        <f>IFERROR(VLOOKUP(Tableau5[[#This Row],[Numéro]],Tableau3Bandes[],6,0),"")</f>
        <v>0.26500000000000001</v>
      </c>
      <c r="R1212" s="1">
        <f>IFERROR(VLOOKUP(Tableau5[[#This Row],[Numéro]],Tableau3Bandes[],7,0),"")</f>
        <v>2012</v>
      </c>
      <c r="S1212" s="28" t="str">
        <f>IFERROR(VLOOKUP(Tableau5[[#This Row],[Numéro]],TableauClass2025[],3,0),"")</f>
        <v/>
      </c>
      <c r="T1212" s="27" t="str">
        <f>IFERROR(VLOOKUP(Tableau5[[#This Row],[Numéro]],TableauCadre[],3,0),"")</f>
        <v>N3</v>
      </c>
      <c r="U1212" s="1">
        <f>IFERROR(VLOOKUP(Tableau5[[#This Row],[Numéro]],TableauCadre[],4,0),"")</f>
        <v>1</v>
      </c>
      <c r="V1212" s="1">
        <f>IFERROR(VLOOKUP(Tableau5[[#This Row],[Numéro]],TableauCadre[],5,0),"")</f>
        <v>4.97</v>
      </c>
      <c r="W1212" s="1">
        <f>IFERROR(VLOOKUP(Tableau5[[#This Row],[Numéro]],TableauCadre[],6,0),"")</f>
        <v>3.98</v>
      </c>
      <c r="X1212" s="28">
        <f>IFERROR(VLOOKUP(Tableau5[[#This Row],[Numéro]],TableauCadre[],7,0),"")</f>
        <v>2016</v>
      </c>
    </row>
    <row r="1213" spans="1:24" hidden="1" x14ac:dyDescent="0.25">
      <c r="A1213" s="1" t="str">
        <f>IF(double!T1210=0,"",double!T1210)</f>
        <v>010026 Q</v>
      </c>
      <c r="B1213" s="1" t="str">
        <f>IF(Tableau5[[#This Row],[Numéro]]="","",double!U1210)</f>
        <v>ZICHE CHARLES</v>
      </c>
      <c r="C1213" s="23" t="str">
        <f>double!V1210</f>
        <v>01004 – B.C. BISCHHEIM</v>
      </c>
      <c r="D1213" s="27" t="str">
        <f>IFERROR(VLOOKUP(Tableau5[[#This Row],[Numéro]],TableauLibre[],3,0),"")</f>
        <v>R3</v>
      </c>
      <c r="E1213" s="1">
        <f>IFERROR(VLOOKUP(Tableau5[[#This Row],[Numéro]],TableauLibre[],4,0),"")</f>
        <v>1</v>
      </c>
      <c r="F1213" s="1">
        <f>IFERROR(VLOOKUP(Tableau5[[#This Row],[Numéro]],TableauLibre[],5,0),"")</f>
        <v>2</v>
      </c>
      <c r="G1213" s="1">
        <f>IFERROR(VLOOKUP(Tableau5[[#This Row],[Numéro]],TableauLibre[],6,0),"")</f>
        <v>1.6</v>
      </c>
      <c r="H1213" s="28">
        <f>IFERROR(VLOOKUP(Tableau5[[#This Row],[Numéro]],TableauLibre[],7,0),"")</f>
        <v>2010</v>
      </c>
      <c r="I1213" s="27" t="str">
        <f>IFERROR(VLOOKUP(Tableau5[[#This Row],[Numéro]],TableauBande[],3,0),"")</f>
        <v/>
      </c>
      <c r="J1213" s="1" t="str">
        <f>IFERROR(VLOOKUP(Tableau5[[#This Row],[Numéro]],TableauBande[],4,0),"")</f>
        <v/>
      </c>
      <c r="K1213" s="1" t="str">
        <f>IFERROR(VLOOKUP(Tableau5[[#This Row],[Numéro]],TableauBande[],5,0),"")</f>
        <v/>
      </c>
      <c r="L1213" s="1" t="str">
        <f>IFERROR(VLOOKUP(Tableau5[[#This Row],[Numéro]],TableauBande[],6,0),"")</f>
        <v/>
      </c>
      <c r="M1213" s="28" t="str">
        <f>IFERROR(VLOOKUP(Tableau5[[#This Row],[Numéro]],TableauBande[],7,0),"")</f>
        <v/>
      </c>
      <c r="N1213" s="1" t="str">
        <f>IFERROR(VLOOKUP(Tableau5[[#This Row],[Numéro]],Tableau3Bandes[],3,0),"")</f>
        <v>N3</v>
      </c>
      <c r="O1213" s="1">
        <f>IFERROR(VLOOKUP(Tableau5[[#This Row],[Numéro]],Tableau3Bandes[],4,0),"")</f>
        <v>1</v>
      </c>
      <c r="P1213" s="1">
        <f>IFERROR(VLOOKUP(Tableau5[[#This Row],[Numéro]],Tableau3Bandes[],5,0),"")</f>
        <v>0.47799999999999998</v>
      </c>
      <c r="Q1213" s="1">
        <f>IFERROR(VLOOKUP(Tableau5[[#This Row],[Numéro]],Tableau3Bandes[],6,0),"")</f>
        <v>0.41099999999999998</v>
      </c>
      <c r="R1213" s="1">
        <f>IFERROR(VLOOKUP(Tableau5[[#This Row],[Numéro]],Tableau3Bandes[],7,0),"")</f>
        <v>2015</v>
      </c>
      <c r="S1213" s="28" t="str">
        <f>IFERROR(VLOOKUP(Tableau5[[#This Row],[Numéro]],TableauClass2025[],3,0),"")</f>
        <v/>
      </c>
      <c r="T1213" s="27" t="str">
        <f>IFERROR(VLOOKUP(Tableau5[[#This Row],[Numéro]],TableauCadre[],3,0),"")</f>
        <v/>
      </c>
      <c r="U1213" s="1" t="str">
        <f>IFERROR(VLOOKUP(Tableau5[[#This Row],[Numéro]],TableauCadre[],4,0),"")</f>
        <v/>
      </c>
      <c r="V1213" s="1" t="str">
        <f>IFERROR(VLOOKUP(Tableau5[[#This Row],[Numéro]],TableauCadre[],5,0),"")</f>
        <v/>
      </c>
      <c r="W1213" s="1" t="str">
        <f>IFERROR(VLOOKUP(Tableau5[[#This Row],[Numéro]],TableauCadre[],6,0),"")</f>
        <v/>
      </c>
      <c r="X1213" s="28" t="str">
        <f>IFERROR(VLOOKUP(Tableau5[[#This Row],[Numéro]],TableauCadre[],7,0),"")</f>
        <v/>
      </c>
    </row>
    <row r="1214" spans="1:24" hidden="1" x14ac:dyDescent="0.25">
      <c r="A1214" s="1" t="str">
        <f>IF(double!T1211=0,"",double!T1211)</f>
        <v>162120 S</v>
      </c>
      <c r="B1214" s="1" t="str">
        <f>IF(Tableau5[[#This Row],[Numéro]]="","",double!U1211)</f>
        <v>ZIEGELMEYER CECILE</v>
      </c>
      <c r="C1214" s="23" t="str">
        <f>double!V1211</f>
        <v>11078 – BILLARD CLUB DE BRIEY</v>
      </c>
      <c r="D1214" s="27" t="str">
        <f>IFERROR(VLOOKUP(Tableau5[[#This Row],[Numéro]],TableauLibre[],3,0),"")</f>
        <v>R4</v>
      </c>
      <c r="E1214" s="1">
        <f>IFERROR(VLOOKUP(Tableau5[[#This Row],[Numéro]],TableauLibre[],4,0),"")</f>
        <v>1</v>
      </c>
      <c r="F1214" s="1">
        <f>IFERROR(VLOOKUP(Tableau5[[#This Row],[Numéro]],TableauLibre[],5,0),"")</f>
        <v>0.4</v>
      </c>
      <c r="G1214" s="1">
        <f>IFERROR(VLOOKUP(Tableau5[[#This Row],[Numéro]],TableauLibre[],6,0),"")</f>
        <v>0.32</v>
      </c>
      <c r="H1214" s="28">
        <f>IFERROR(VLOOKUP(Tableau5[[#This Row],[Numéro]],TableauLibre[],7,0),"")</f>
        <v>2019</v>
      </c>
      <c r="I1214" s="27" t="str">
        <f>IFERROR(VLOOKUP(Tableau5[[#This Row],[Numéro]],TableauBande[],3,0),"")</f>
        <v/>
      </c>
      <c r="J1214" s="1" t="str">
        <f>IFERROR(VLOOKUP(Tableau5[[#This Row],[Numéro]],TableauBande[],4,0),"")</f>
        <v/>
      </c>
      <c r="K1214" s="1" t="str">
        <f>IFERROR(VLOOKUP(Tableau5[[#This Row],[Numéro]],TableauBande[],5,0),"")</f>
        <v/>
      </c>
      <c r="L1214" s="1" t="str">
        <f>IFERROR(VLOOKUP(Tableau5[[#This Row],[Numéro]],TableauBande[],6,0),"")</f>
        <v/>
      </c>
      <c r="M1214" s="28" t="str">
        <f>IFERROR(VLOOKUP(Tableau5[[#This Row],[Numéro]],TableauBande[],7,0),"")</f>
        <v/>
      </c>
      <c r="N1214" s="1" t="str">
        <f>IFERROR(VLOOKUP(Tableau5[[#This Row],[Numéro]],Tableau3Bandes[],3,0),"")</f>
        <v/>
      </c>
      <c r="O1214" s="1" t="str">
        <f>IFERROR(VLOOKUP(Tableau5[[#This Row],[Numéro]],Tableau3Bandes[],4,0),"")</f>
        <v/>
      </c>
      <c r="P1214" s="1" t="str">
        <f>IFERROR(VLOOKUP(Tableau5[[#This Row],[Numéro]],Tableau3Bandes[],5,0),"")</f>
        <v/>
      </c>
      <c r="Q1214" s="1" t="str">
        <f>IFERROR(VLOOKUP(Tableau5[[#This Row],[Numéro]],Tableau3Bandes[],6,0),"")</f>
        <v/>
      </c>
      <c r="R1214" s="1" t="str">
        <f>IFERROR(VLOOKUP(Tableau5[[#This Row],[Numéro]],Tableau3Bandes[],7,0),"")</f>
        <v/>
      </c>
      <c r="S1214" s="28" t="str">
        <f>IFERROR(VLOOKUP(Tableau5[[#This Row],[Numéro]],TableauClass2025[],3,0),"")</f>
        <v/>
      </c>
      <c r="T1214" s="27" t="str">
        <f>IFERROR(VLOOKUP(Tableau5[[#This Row],[Numéro]],TableauCadre[],3,0),"")</f>
        <v/>
      </c>
      <c r="U1214" s="1" t="str">
        <f>IFERROR(VLOOKUP(Tableau5[[#This Row],[Numéro]],TableauCadre[],4,0),"")</f>
        <v/>
      </c>
      <c r="V1214" s="1" t="str">
        <f>IFERROR(VLOOKUP(Tableau5[[#This Row],[Numéro]],TableauCadre[],5,0),"")</f>
        <v/>
      </c>
      <c r="W1214" s="1" t="str">
        <f>IFERROR(VLOOKUP(Tableau5[[#This Row],[Numéro]],TableauCadre[],6,0),"")</f>
        <v/>
      </c>
      <c r="X1214" s="28" t="str">
        <f>IFERROR(VLOOKUP(Tableau5[[#This Row],[Numéro]],TableauCadre[],7,0),"")</f>
        <v/>
      </c>
    </row>
    <row r="1215" spans="1:24" hidden="1" x14ac:dyDescent="0.25">
      <c r="A1215" s="1" t="str">
        <f>IF(double!T1212=0,"",double!T1212)</f>
        <v>010363 P</v>
      </c>
      <c r="B1215" s="1" t="str">
        <f>IF(Tableau5[[#This Row],[Numéro]]="","",double!U1212)</f>
        <v>ZILLIG PIERRE</v>
      </c>
      <c r="C1215" s="23" t="str">
        <f>double!V1212</f>
        <v>01010 – B.C. LINGOLSHEIM</v>
      </c>
      <c r="D1215" s="27" t="str">
        <f>IFERROR(VLOOKUP(Tableau5[[#This Row],[Numéro]],TableauLibre[],3,0),"")</f>
        <v>R2</v>
      </c>
      <c r="E1215" s="1">
        <f>IFERROR(VLOOKUP(Tableau5[[#This Row],[Numéro]],TableauLibre[],4,0),"")</f>
        <v>1</v>
      </c>
      <c r="F1215" s="1">
        <f>IFERROR(VLOOKUP(Tableau5[[#This Row],[Numéro]],TableauLibre[],5,0),"")</f>
        <v>2.88</v>
      </c>
      <c r="G1215" s="1">
        <f>IFERROR(VLOOKUP(Tableau5[[#This Row],[Numéro]],TableauLibre[],6,0),"")</f>
        <v>2.31</v>
      </c>
      <c r="H1215" s="28">
        <f>IFERROR(VLOOKUP(Tableau5[[#This Row],[Numéro]],TableauLibre[],7,0),"")</f>
        <v>2019</v>
      </c>
      <c r="I1215" s="27" t="str">
        <f>IFERROR(VLOOKUP(Tableau5[[#This Row],[Numéro]],TableauBande[],3,0),"")</f>
        <v/>
      </c>
      <c r="J1215" s="1" t="str">
        <f>IFERROR(VLOOKUP(Tableau5[[#This Row],[Numéro]],TableauBande[],4,0),"")</f>
        <v/>
      </c>
      <c r="K1215" s="1" t="str">
        <f>IFERROR(VLOOKUP(Tableau5[[#This Row],[Numéro]],TableauBande[],5,0),"")</f>
        <v/>
      </c>
      <c r="L1215" s="1" t="str">
        <f>IFERROR(VLOOKUP(Tableau5[[#This Row],[Numéro]],TableauBande[],6,0),"")</f>
        <v/>
      </c>
      <c r="M1215" s="28" t="str">
        <f>IFERROR(VLOOKUP(Tableau5[[#This Row],[Numéro]],TableauBande[],7,0),"")</f>
        <v/>
      </c>
      <c r="N1215" s="1" t="str">
        <f>IFERROR(VLOOKUP(Tableau5[[#This Row],[Numéro]],Tableau3Bandes[],3,0),"")</f>
        <v>N3</v>
      </c>
      <c r="O1215" s="1">
        <f>IFERROR(VLOOKUP(Tableau5[[#This Row],[Numéro]],Tableau3Bandes[],4,0),"")</f>
        <v>1</v>
      </c>
      <c r="P1215" s="1">
        <f>IFERROR(VLOOKUP(Tableau5[[#This Row],[Numéro]],Tableau3Bandes[],5,0),"")</f>
        <v>0.46500000000000002</v>
      </c>
      <c r="Q1215" s="1">
        <f>IFERROR(VLOOKUP(Tableau5[[#This Row],[Numéro]],Tableau3Bandes[],6,0),"")</f>
        <v>0.4</v>
      </c>
      <c r="R1215" s="1">
        <f>IFERROR(VLOOKUP(Tableau5[[#This Row],[Numéro]],Tableau3Bandes[],7,0),"")</f>
        <v>2025</v>
      </c>
      <c r="S1215" s="28" t="str">
        <f>IFERROR(VLOOKUP(Tableau5[[#This Row],[Numéro]],TableauClass2025[],3,0),"")</f>
        <v/>
      </c>
      <c r="T1215" s="27" t="str">
        <f>IFERROR(VLOOKUP(Tableau5[[#This Row],[Numéro]],TableauCadre[],3,0),"")</f>
        <v/>
      </c>
      <c r="U1215" s="1" t="str">
        <f>IFERROR(VLOOKUP(Tableau5[[#This Row],[Numéro]],TableauCadre[],4,0),"")</f>
        <v/>
      </c>
      <c r="V1215" s="1" t="str">
        <f>IFERROR(VLOOKUP(Tableau5[[#This Row],[Numéro]],TableauCadre[],5,0),"")</f>
        <v/>
      </c>
      <c r="W1215" s="1" t="str">
        <f>IFERROR(VLOOKUP(Tableau5[[#This Row],[Numéro]],TableauCadre[],6,0),"")</f>
        <v/>
      </c>
      <c r="X1215" s="28" t="str">
        <f>IFERROR(VLOOKUP(Tableau5[[#This Row],[Numéro]],TableauCadre[],7,0),"")</f>
        <v/>
      </c>
    </row>
    <row r="1216" spans="1:24" hidden="1" x14ac:dyDescent="0.25">
      <c r="A1216" s="1" t="str">
        <f>IF(double!T1213=0,"",double!T1213)</f>
        <v>177289 F</v>
      </c>
      <c r="B1216" s="1" t="str">
        <f>IF(Tableau5[[#This Row],[Numéro]]="","",double!U1213)</f>
        <v>ZIMMERLIN MICHEL</v>
      </c>
      <c r="C1216" s="23" t="str">
        <f>double!V1213</f>
        <v>01070 – FCM BILLARD</v>
      </c>
      <c r="D1216" s="27" t="str">
        <f>IFERROR(VLOOKUP(Tableau5[[#This Row],[Numéro]],TableauLibre[],3,0),"")</f>
        <v>R3</v>
      </c>
      <c r="E1216" s="1">
        <f>IFERROR(VLOOKUP(Tableau5[[#This Row],[Numéro]],TableauLibre[],4,0),"")</f>
        <v>1</v>
      </c>
      <c r="F1216" s="1">
        <f>IFERROR(VLOOKUP(Tableau5[[#This Row],[Numéro]],TableauLibre[],5,0),"")</f>
        <v>1.71</v>
      </c>
      <c r="G1216" s="1">
        <f>IFERROR(VLOOKUP(Tableau5[[#This Row],[Numéro]],TableauLibre[],6,0),"")</f>
        <v>1.37</v>
      </c>
      <c r="H1216" s="28">
        <f>IFERROR(VLOOKUP(Tableau5[[#This Row],[Numéro]],TableauLibre[],7,0),"")</f>
        <v>2025</v>
      </c>
      <c r="I1216" s="27" t="str">
        <f>IFERROR(VLOOKUP(Tableau5[[#This Row],[Numéro]],TableauBande[],3,0),"")</f>
        <v>R2</v>
      </c>
      <c r="J1216" s="1">
        <f>IFERROR(VLOOKUP(Tableau5[[#This Row],[Numéro]],TableauBande[],4,0),"")</f>
        <v>1</v>
      </c>
      <c r="K1216" s="1">
        <f>IFERROR(VLOOKUP(Tableau5[[#This Row],[Numéro]],TableauBande[],5,0),"")</f>
        <v>0.8</v>
      </c>
      <c r="L1216" s="1">
        <f>IFERROR(VLOOKUP(Tableau5[[#This Row],[Numéro]],TableauBande[],6,0),"")</f>
        <v>0.71</v>
      </c>
      <c r="M1216" s="28">
        <f>IFERROR(VLOOKUP(Tableau5[[#This Row],[Numéro]],TableauBande[],7,0),"")</f>
        <v>2024</v>
      </c>
      <c r="N1216" s="1" t="str">
        <f>IFERROR(VLOOKUP(Tableau5[[#This Row],[Numéro]],Tableau3Bandes[],3,0),"")</f>
        <v>R1</v>
      </c>
      <c r="O1216" s="1">
        <f>IFERROR(VLOOKUP(Tableau5[[#This Row],[Numéro]],Tableau3Bandes[],4,0),"")</f>
        <v>1</v>
      </c>
      <c r="P1216" s="1">
        <f>IFERROR(VLOOKUP(Tableau5[[#This Row],[Numéro]],Tableau3Bandes[],5,0),"")</f>
        <v>0.33100000000000002</v>
      </c>
      <c r="Q1216" s="1">
        <f>IFERROR(VLOOKUP(Tableau5[[#This Row],[Numéro]],Tableau3Bandes[],6,0),"")</f>
        <v>0.28399999999999997</v>
      </c>
      <c r="R1216" s="1">
        <f>IFERROR(VLOOKUP(Tableau5[[#This Row],[Numéro]],Tableau3Bandes[],7,0),"")</f>
        <v>2025</v>
      </c>
      <c r="S1216" s="28">
        <f>IFERROR(VLOOKUP(Tableau5[[#This Row],[Numéro]],TableauClass2025[],3,0),"")</f>
        <v>273</v>
      </c>
      <c r="T1216" s="27" t="str">
        <f>IFERROR(VLOOKUP(Tableau5[[#This Row],[Numéro]],TableauCadre[],3,0),"")</f>
        <v/>
      </c>
      <c r="U1216" s="1" t="str">
        <f>IFERROR(VLOOKUP(Tableau5[[#This Row],[Numéro]],TableauCadre[],4,0),"")</f>
        <v/>
      </c>
      <c r="V1216" s="1" t="str">
        <f>IFERROR(VLOOKUP(Tableau5[[#This Row],[Numéro]],TableauCadre[],5,0),"")</f>
        <v/>
      </c>
      <c r="W1216" s="1" t="str">
        <f>IFERROR(VLOOKUP(Tableau5[[#This Row],[Numéro]],TableauCadre[],6,0),"")</f>
        <v/>
      </c>
      <c r="X1216" s="28" t="str">
        <f>IFERROR(VLOOKUP(Tableau5[[#This Row],[Numéro]],TableauCadre[],7,0),"")</f>
        <v/>
      </c>
    </row>
    <row r="1217" spans="1:24" hidden="1" x14ac:dyDescent="0.25">
      <c r="A1217" s="1" t="str">
        <f>IF(double!T1214=0,"",double!T1214)</f>
        <v/>
      </c>
      <c r="B1217" s="1" t="str">
        <f>IF(Tableau5[[#This Row],[Numéro]]="","",double!U1214)</f>
        <v/>
      </c>
      <c r="C1217" s="23" t="e">
        <f>double!V1214</f>
        <v>#N/A</v>
      </c>
      <c r="D1217" s="27" t="str">
        <f>IFERROR(VLOOKUP(Tableau5[[#This Row],[Numéro]],TableauLibre[],3,0),"")</f>
        <v/>
      </c>
      <c r="E1217" s="1" t="str">
        <f>IFERROR(VLOOKUP(Tableau5[[#This Row],[Numéro]],TableauLibre[],4,0),"")</f>
        <v/>
      </c>
      <c r="F1217" s="1" t="str">
        <f>IFERROR(VLOOKUP(Tableau5[[#This Row],[Numéro]],TableauLibre[],5,0),"")</f>
        <v/>
      </c>
      <c r="G1217" s="1" t="str">
        <f>IFERROR(VLOOKUP(Tableau5[[#This Row],[Numéro]],TableauLibre[],6,0),"")</f>
        <v/>
      </c>
      <c r="H1217" s="28" t="str">
        <f>IFERROR(VLOOKUP(Tableau5[[#This Row],[Numéro]],TableauLibre[],7,0),"")</f>
        <v/>
      </c>
      <c r="I1217" s="27" t="str">
        <f>IFERROR(VLOOKUP(Tableau5[[#This Row],[Numéro]],TableauBande[],3,0),"")</f>
        <v/>
      </c>
      <c r="J1217" s="1" t="str">
        <f>IFERROR(VLOOKUP(Tableau5[[#This Row],[Numéro]],TableauBande[],4,0),"")</f>
        <v/>
      </c>
      <c r="K1217" s="1" t="str">
        <f>IFERROR(VLOOKUP(Tableau5[[#This Row],[Numéro]],TableauBande[],5,0),"")</f>
        <v/>
      </c>
      <c r="L1217" s="1" t="str">
        <f>IFERROR(VLOOKUP(Tableau5[[#This Row],[Numéro]],TableauBande[],6,0),"")</f>
        <v/>
      </c>
      <c r="M1217" s="28" t="str">
        <f>IFERROR(VLOOKUP(Tableau5[[#This Row],[Numéro]],TableauBande[],7,0),"")</f>
        <v/>
      </c>
      <c r="N1217" s="1" t="str">
        <f>IFERROR(VLOOKUP(Tableau5[[#This Row],[Numéro]],Tableau3Bandes[],3,0),"")</f>
        <v/>
      </c>
      <c r="O1217" s="1" t="str">
        <f>IFERROR(VLOOKUP(Tableau5[[#This Row],[Numéro]],Tableau3Bandes[],4,0),"")</f>
        <v/>
      </c>
      <c r="P1217" s="1" t="str">
        <f>IFERROR(VLOOKUP(Tableau5[[#This Row],[Numéro]],Tableau3Bandes[],5,0),"")</f>
        <v/>
      </c>
      <c r="Q1217" s="1" t="str">
        <f>IFERROR(VLOOKUP(Tableau5[[#This Row],[Numéro]],Tableau3Bandes[],6,0),"")</f>
        <v/>
      </c>
      <c r="R1217" s="1" t="str">
        <f>IFERROR(VLOOKUP(Tableau5[[#This Row],[Numéro]],Tableau3Bandes[],7,0),"")</f>
        <v/>
      </c>
      <c r="S1217" s="28" t="str">
        <f>IFERROR(VLOOKUP(Tableau5[[#This Row],[Numéro]],TableauClass2025[],3,0),"")</f>
        <v/>
      </c>
      <c r="T1217" s="27" t="str">
        <f>IFERROR(VLOOKUP(Tableau5[[#This Row],[Numéro]],TableauCadre[],3,0),"")</f>
        <v/>
      </c>
      <c r="U1217" s="1" t="str">
        <f>IFERROR(VLOOKUP(Tableau5[[#This Row],[Numéro]],TableauCadre[],4,0),"")</f>
        <v/>
      </c>
      <c r="V1217" s="1" t="str">
        <f>IFERROR(VLOOKUP(Tableau5[[#This Row],[Numéro]],TableauCadre[],5,0),"")</f>
        <v/>
      </c>
      <c r="W1217" s="1" t="str">
        <f>IFERROR(VLOOKUP(Tableau5[[#This Row],[Numéro]],TableauCadre[],6,0),"")</f>
        <v/>
      </c>
      <c r="X1217" s="28" t="str">
        <f>IFERROR(VLOOKUP(Tableau5[[#This Row],[Numéro]],TableauCadre[],7,0),"")</f>
        <v/>
      </c>
    </row>
    <row r="1218" spans="1:24" x14ac:dyDescent="0.25">
      <c r="A1218" s="1" t="str">
        <f>IF(double!T1064=0,"",double!T1064)</f>
        <v>125103 R</v>
      </c>
      <c r="B1218" s="1" t="str">
        <f>IF(Tableau5[[#This Row],[Numéro]]="","",double!U1064)</f>
        <v>SGRO OLIVIER</v>
      </c>
      <c r="C1218" s="23" t="str">
        <f>double!V1064</f>
        <v>11007 – BILLARD CLUB KNUTANGE</v>
      </c>
      <c r="D1218" s="27" t="str">
        <f>IFERROR(VLOOKUP(Tableau5[[#This Row],[Numéro]],TableauLibre[],3,0),"")</f>
        <v>R3</v>
      </c>
      <c r="E1218" s="1">
        <f>IFERROR(VLOOKUP(Tableau5[[#This Row],[Numéro]],TableauLibre[],4,0),"")</f>
        <v>1</v>
      </c>
      <c r="F1218" s="1">
        <f>IFERROR(VLOOKUP(Tableau5[[#This Row],[Numéro]],TableauLibre[],5,0),"")</f>
        <v>1.5</v>
      </c>
      <c r="G1218" s="1">
        <f>IFERROR(VLOOKUP(Tableau5[[#This Row],[Numéro]],TableauLibre[],6,0),"")</f>
        <v>1.2</v>
      </c>
      <c r="H1218" s="28">
        <f>IFERROR(VLOOKUP(Tableau5[[#This Row],[Numéro]],TableauLibre[],7,0),"")</f>
        <v>2011</v>
      </c>
      <c r="I1218" s="27" t="str">
        <f>IFERROR(VLOOKUP(Tableau5[[#This Row],[Numéro]],TableauBande[],3,0),"")</f>
        <v/>
      </c>
      <c r="J1218" s="1" t="str">
        <f>IFERROR(VLOOKUP(Tableau5[[#This Row],[Numéro]],TableauBande[],4,0),"")</f>
        <v/>
      </c>
      <c r="K1218" s="1" t="str">
        <f>IFERROR(VLOOKUP(Tableau5[[#This Row],[Numéro]],TableauBande[],5,0),"")</f>
        <v/>
      </c>
      <c r="L1218" s="1" t="str">
        <f>IFERROR(VLOOKUP(Tableau5[[#This Row],[Numéro]],TableauBande[],6,0),"")</f>
        <v/>
      </c>
      <c r="M1218" s="28" t="str">
        <f>IFERROR(VLOOKUP(Tableau5[[#This Row],[Numéro]],TableauBande[],7,0),"")</f>
        <v/>
      </c>
      <c r="N1218" s="1" t="str">
        <f>IFERROR(VLOOKUP(Tableau5[[#This Row],[Numéro]],Tableau3Bandes[],3,0),"")</f>
        <v/>
      </c>
      <c r="O1218" s="1" t="str">
        <f>IFERROR(VLOOKUP(Tableau5[[#This Row],[Numéro]],Tableau3Bandes[],4,0),"")</f>
        <v/>
      </c>
      <c r="P1218" s="1" t="str">
        <f>IFERROR(VLOOKUP(Tableau5[[#This Row],[Numéro]],Tableau3Bandes[],5,0),"")</f>
        <v/>
      </c>
      <c r="Q1218" s="1" t="str">
        <f>IFERROR(VLOOKUP(Tableau5[[#This Row],[Numéro]],Tableau3Bandes[],6,0),"")</f>
        <v/>
      </c>
      <c r="R1218" s="1" t="str">
        <f>IFERROR(VLOOKUP(Tableau5[[#This Row],[Numéro]],Tableau3Bandes[],7,0),"")</f>
        <v/>
      </c>
      <c r="S1218" s="28" t="str">
        <f>IFERROR(VLOOKUP(Tableau5[[#This Row],[Numéro]],TableauClass2025[],3,0),"")</f>
        <v/>
      </c>
      <c r="T1218" s="27" t="str">
        <f>IFERROR(VLOOKUP(Tableau5[[#This Row],[Numéro]],TableauCadre[],3,0),"")</f>
        <v/>
      </c>
      <c r="U1218" s="1" t="str">
        <f>IFERROR(VLOOKUP(Tableau5[[#This Row],[Numéro]],TableauCadre[],4,0),"")</f>
        <v/>
      </c>
      <c r="V1218" s="1" t="str">
        <f>IFERROR(VLOOKUP(Tableau5[[#This Row],[Numéro]],TableauCadre[],5,0),"")</f>
        <v/>
      </c>
      <c r="W1218" s="1" t="str">
        <f>IFERROR(VLOOKUP(Tableau5[[#This Row],[Numéro]],TableauCadre[],6,0),"")</f>
        <v/>
      </c>
      <c r="X1218" s="28" t="str">
        <f>IFERROR(VLOOKUP(Tableau5[[#This Row],[Numéro]],TableauCadre[],7,0),"")</f>
        <v/>
      </c>
    </row>
    <row r="1219" spans="1:24" hidden="1" x14ac:dyDescent="0.25">
      <c r="A1219" s="1" t="str">
        <f>IF(double!T1216=0,"",double!T1216)</f>
        <v>142927 F</v>
      </c>
      <c r="B1219" s="1" t="str">
        <f>IF(Tableau5[[#This Row],[Numéro]]="","",double!U1216)</f>
        <v>ARIKLIGIL MUSTAFA</v>
      </c>
      <c r="C1219" s="23" t="str">
        <f>double!V1216</f>
        <v>11073 – BILLARD CLUB GERARDMER</v>
      </c>
      <c r="D1219" s="27" t="str">
        <f>IFERROR(VLOOKUP(Tableau5[[#This Row],[Numéro]],TableauLibre[],3,0),"")</f>
        <v/>
      </c>
      <c r="E1219" s="1" t="str">
        <f>IFERROR(VLOOKUP(Tableau5[[#This Row],[Numéro]],TableauLibre[],4,0),"")</f>
        <v/>
      </c>
      <c r="F1219" s="1" t="str">
        <f>IFERROR(VLOOKUP(Tableau5[[#This Row],[Numéro]],TableauLibre[],5,0),"")</f>
        <v/>
      </c>
      <c r="G1219" s="1" t="str">
        <f>IFERROR(VLOOKUP(Tableau5[[#This Row],[Numéro]],TableauLibre[],6,0),"")</f>
        <v/>
      </c>
      <c r="H1219" s="28" t="str">
        <f>IFERROR(VLOOKUP(Tableau5[[#This Row],[Numéro]],TableauLibre[],7,0),"")</f>
        <v/>
      </c>
      <c r="I1219" s="27" t="str">
        <f>IFERROR(VLOOKUP(Tableau5[[#This Row],[Numéro]],TableauBande[],3,0),"")</f>
        <v xml:space="preserve">R2 </v>
      </c>
      <c r="J1219" s="1">
        <f>IFERROR(VLOOKUP(Tableau5[[#This Row],[Numéro]],TableauBande[],4,0),"")</f>
        <v>1</v>
      </c>
      <c r="K1219" s="1">
        <f>IFERROR(VLOOKUP(Tableau5[[#This Row],[Numéro]],TableauBande[],5,0),"")</f>
        <v>1.07</v>
      </c>
      <c r="L1219" s="1">
        <f>IFERROR(VLOOKUP(Tableau5[[#This Row],[Numéro]],TableauBande[],6,0),"")</f>
        <v>0.95</v>
      </c>
      <c r="M1219" s="28">
        <f>IFERROR(VLOOKUP(Tableau5[[#This Row],[Numéro]],TableauBande[],7,0),"")</f>
        <v>2025</v>
      </c>
      <c r="N1219" s="1" t="str">
        <f>IFERROR(VLOOKUP(Tableau5[[#This Row],[Numéro]],Tableau3Bandes[],3,0),"")</f>
        <v>N3</v>
      </c>
      <c r="O1219" s="1">
        <f>IFERROR(VLOOKUP(Tableau5[[#This Row],[Numéro]],Tableau3Bandes[],4,0),"")</f>
        <v>1</v>
      </c>
      <c r="P1219" s="1">
        <f>IFERROR(VLOOKUP(Tableau5[[#This Row],[Numéro]],Tableau3Bandes[],5,0),"")</f>
        <v>0.45800000000000002</v>
      </c>
      <c r="Q1219" s="1">
        <f>IFERROR(VLOOKUP(Tableau5[[#This Row],[Numéro]],Tableau3Bandes[],6,0),"")</f>
        <v>0.39400000000000002</v>
      </c>
      <c r="R1219" s="1">
        <f>IFERROR(VLOOKUP(Tableau5[[#This Row],[Numéro]],Tableau3Bandes[],7,0),"")</f>
        <v>2025</v>
      </c>
      <c r="S1219" s="28">
        <f>IFERROR(VLOOKUP(Tableau5[[#This Row],[Numéro]],TableauClass2025[],3,0),"")</f>
        <v>345</v>
      </c>
      <c r="T1219" s="27" t="str">
        <f>IFERROR(VLOOKUP(Tableau5[[#This Row],[Numéro]],TableauCadre[],3,0),"")</f>
        <v/>
      </c>
      <c r="U1219" s="1" t="str">
        <f>IFERROR(VLOOKUP(Tableau5[[#This Row],[Numéro]],TableauCadre[],4,0),"")</f>
        <v/>
      </c>
      <c r="V1219" s="1" t="str">
        <f>IFERROR(VLOOKUP(Tableau5[[#This Row],[Numéro]],TableauCadre[],5,0),"")</f>
        <v/>
      </c>
      <c r="W1219" s="1" t="str">
        <f>IFERROR(VLOOKUP(Tableau5[[#This Row],[Numéro]],TableauCadre[],6,0),"")</f>
        <v/>
      </c>
      <c r="X1219" s="28" t="str">
        <f>IFERROR(VLOOKUP(Tableau5[[#This Row],[Numéro]],TableauCadre[],7,0),"")</f>
        <v/>
      </c>
    </row>
    <row r="1220" spans="1:24" hidden="1" x14ac:dyDescent="0.25">
      <c r="A1220" s="1" t="str">
        <f>IF(double!T1217=0,"",double!T1217)</f>
        <v>129739 Z</v>
      </c>
      <c r="B1220" s="1" t="str">
        <f>IF(Tableau5[[#This Row],[Numéro]]="","",double!U1217)</f>
        <v>BALDINI MICHEL</v>
      </c>
      <c r="C1220" s="23" t="str">
        <f>double!V1217</f>
        <v>05001 – ACAD.CHARLEVILLE-MEZIERES</v>
      </c>
      <c r="D1220" s="27" t="str">
        <f>IFERROR(VLOOKUP(Tableau5[[#This Row],[Numéro]],TableauLibre[],3,0),"")</f>
        <v/>
      </c>
      <c r="E1220" s="1" t="str">
        <f>IFERROR(VLOOKUP(Tableau5[[#This Row],[Numéro]],TableauLibre[],4,0),"")</f>
        <v/>
      </c>
      <c r="F1220" s="1" t="str">
        <f>IFERROR(VLOOKUP(Tableau5[[#This Row],[Numéro]],TableauLibre[],5,0),"")</f>
        <v/>
      </c>
      <c r="G1220" s="1" t="str">
        <f>IFERROR(VLOOKUP(Tableau5[[#This Row],[Numéro]],TableauLibre[],6,0),"")</f>
        <v/>
      </c>
      <c r="H1220" s="28" t="str">
        <f>IFERROR(VLOOKUP(Tableau5[[#This Row],[Numéro]],TableauLibre[],7,0),"")</f>
        <v/>
      </c>
      <c r="I1220" s="27" t="str">
        <f>IFERROR(VLOOKUP(Tableau5[[#This Row],[Numéro]],TableauBande[],3,0),"")</f>
        <v>R2</v>
      </c>
      <c r="J1220" s="1">
        <f>IFERROR(VLOOKUP(Tableau5[[#This Row],[Numéro]],TableauBande[],4,0),"")</f>
        <v>1</v>
      </c>
      <c r="K1220" s="1">
        <f>IFERROR(VLOOKUP(Tableau5[[#This Row],[Numéro]],TableauBande[],5,0),"")</f>
        <v>0.68</v>
      </c>
      <c r="L1220" s="1">
        <f>IFERROR(VLOOKUP(Tableau5[[#This Row],[Numéro]],TableauBande[],6,0),"")</f>
        <v>0.6</v>
      </c>
      <c r="M1220" s="28">
        <f>IFERROR(VLOOKUP(Tableau5[[#This Row],[Numéro]],TableauBande[],7,0),"")</f>
        <v>2017</v>
      </c>
      <c r="N1220" s="1" t="str">
        <f>IFERROR(VLOOKUP(Tableau5[[#This Row],[Numéro]],Tableau3Bandes[],3,0),"")</f>
        <v>R1</v>
      </c>
      <c r="O1220" s="1">
        <f>IFERROR(VLOOKUP(Tableau5[[#This Row],[Numéro]],Tableau3Bandes[],4,0),"")</f>
        <v>1</v>
      </c>
      <c r="P1220" s="1">
        <f>IFERROR(VLOOKUP(Tableau5[[#This Row],[Numéro]],Tableau3Bandes[],5,0),"")</f>
        <v>0.27500000000000002</v>
      </c>
      <c r="Q1220" s="1">
        <f>IFERROR(VLOOKUP(Tableau5[[#This Row],[Numéro]],Tableau3Bandes[],6,0),"")</f>
        <v>0.23599999999999999</v>
      </c>
      <c r="R1220" s="1">
        <f>IFERROR(VLOOKUP(Tableau5[[#This Row],[Numéro]],Tableau3Bandes[],7,0),"")</f>
        <v>2017</v>
      </c>
      <c r="S1220" s="28" t="str">
        <f>IFERROR(VLOOKUP(Tableau5[[#This Row],[Numéro]],TableauClass2025[],3,0),"")</f>
        <v/>
      </c>
      <c r="T1220" s="27" t="str">
        <f>IFERROR(VLOOKUP(Tableau5[[#This Row],[Numéro]],TableauCadre[],3,0),"")</f>
        <v/>
      </c>
      <c r="U1220" s="1" t="str">
        <f>IFERROR(VLOOKUP(Tableau5[[#This Row],[Numéro]],TableauCadre[],4,0),"")</f>
        <v/>
      </c>
      <c r="V1220" s="1" t="str">
        <f>IFERROR(VLOOKUP(Tableau5[[#This Row],[Numéro]],TableauCadre[],5,0),"")</f>
        <v/>
      </c>
      <c r="W1220" s="1" t="str">
        <f>IFERROR(VLOOKUP(Tableau5[[#This Row],[Numéro]],TableauCadre[],6,0),"")</f>
        <v/>
      </c>
      <c r="X1220" s="28" t="str">
        <f>IFERROR(VLOOKUP(Tableau5[[#This Row],[Numéro]],TableauCadre[],7,0),"")</f>
        <v/>
      </c>
    </row>
    <row r="1221" spans="1:24" hidden="1" x14ac:dyDescent="0.25">
      <c r="A1221" s="1" t="str">
        <f>IF(double!T1218=0,"",double!T1218)</f>
        <v>010243 Z</v>
      </c>
      <c r="B1221" s="1" t="str">
        <f>IF(Tableau5[[#This Row],[Numéro]]="","",double!U1218)</f>
        <v>BAUMANN REMY</v>
      </c>
      <c r="C1221" s="23" t="str">
        <f>double!V1218</f>
        <v>01006 – AMICALE DE BILLARD ECKBOLSHEIM</v>
      </c>
      <c r="D1221" s="27" t="str">
        <f>IFERROR(VLOOKUP(Tableau5[[#This Row],[Numéro]],TableauLibre[],3,0),"")</f>
        <v/>
      </c>
      <c r="E1221" s="1" t="str">
        <f>IFERROR(VLOOKUP(Tableau5[[#This Row],[Numéro]],TableauLibre[],4,0),"")</f>
        <v/>
      </c>
      <c r="F1221" s="1" t="str">
        <f>IFERROR(VLOOKUP(Tableau5[[#This Row],[Numéro]],TableauLibre[],5,0),"")</f>
        <v/>
      </c>
      <c r="G1221" s="1" t="str">
        <f>IFERROR(VLOOKUP(Tableau5[[#This Row],[Numéro]],TableauLibre[],6,0),"")</f>
        <v/>
      </c>
      <c r="H1221" s="28" t="str">
        <f>IFERROR(VLOOKUP(Tableau5[[#This Row],[Numéro]],TableauLibre[],7,0),"")</f>
        <v/>
      </c>
      <c r="I1221" s="27" t="str">
        <f>IFERROR(VLOOKUP(Tableau5[[#This Row],[Numéro]],TableauBande[],3,0),"")</f>
        <v>N3</v>
      </c>
      <c r="J1221" s="1">
        <f>IFERROR(VLOOKUP(Tableau5[[#This Row],[Numéro]],TableauBande[],4,0),"")</f>
        <v>1</v>
      </c>
      <c r="K1221" s="1">
        <f>IFERROR(VLOOKUP(Tableau5[[#This Row],[Numéro]],TableauBande[],5,0),"")</f>
        <v>2.41</v>
      </c>
      <c r="L1221" s="1">
        <f>IFERROR(VLOOKUP(Tableau5[[#This Row],[Numéro]],TableauBande[],6,0),"")</f>
        <v>2.14</v>
      </c>
      <c r="M1221" s="28">
        <f>IFERROR(VLOOKUP(Tableau5[[#This Row],[Numéro]],TableauBande[],7,0),"")</f>
        <v>2025</v>
      </c>
      <c r="N1221" s="1" t="str">
        <f>IFERROR(VLOOKUP(Tableau5[[#This Row],[Numéro]],Tableau3Bandes[],3,0),"")</f>
        <v xml:space="preserve">N2 </v>
      </c>
      <c r="O1221" s="1">
        <f>IFERROR(VLOOKUP(Tableau5[[#This Row],[Numéro]],Tableau3Bandes[],4,0),"")</f>
        <v>1</v>
      </c>
      <c r="P1221" s="1" t="str">
        <f>IFERROR(VLOOKUP(Tableau5[[#This Row],[Numéro]],Tableau3Bandes[],5,0),"")</f>
        <v>—</v>
      </c>
      <c r="Q1221" s="1">
        <f>IFERROR(VLOOKUP(Tableau5[[#This Row],[Numéro]],Tableau3Bandes[],6,0),"")</f>
        <v>0.61099999999999999</v>
      </c>
      <c r="R1221" s="1">
        <f>IFERROR(VLOOKUP(Tableau5[[#This Row],[Numéro]],Tableau3Bandes[],7,0),"")</f>
        <v>2025</v>
      </c>
      <c r="S1221" s="28">
        <f>IFERROR(VLOOKUP(Tableau5[[#This Row],[Numéro]],TableauClass2025[],3,0),"")</f>
        <v>581</v>
      </c>
      <c r="T1221" s="27" t="str">
        <f>IFERROR(VLOOKUP(Tableau5[[#This Row],[Numéro]],TableauCadre[],3,0),"")</f>
        <v/>
      </c>
      <c r="U1221" s="1" t="str">
        <f>IFERROR(VLOOKUP(Tableau5[[#This Row],[Numéro]],TableauCadre[],4,0),"")</f>
        <v/>
      </c>
      <c r="V1221" s="1" t="str">
        <f>IFERROR(VLOOKUP(Tableau5[[#This Row],[Numéro]],TableauCadre[],5,0),"")</f>
        <v/>
      </c>
      <c r="W1221" s="1" t="str">
        <f>IFERROR(VLOOKUP(Tableau5[[#This Row],[Numéro]],TableauCadre[],6,0),"")</f>
        <v/>
      </c>
      <c r="X1221" s="28" t="str">
        <f>IFERROR(VLOOKUP(Tableau5[[#This Row],[Numéro]],TableauCadre[],7,0),"")</f>
        <v/>
      </c>
    </row>
    <row r="1222" spans="1:24" hidden="1" x14ac:dyDescent="0.25">
      <c r="A1222" s="1" t="str">
        <f>IF(double!T1219=0,"",double!T1219)</f>
        <v>182445 K</v>
      </c>
      <c r="B1222" s="1" t="str">
        <f>IF(Tableau5[[#This Row],[Numéro]]="","",double!U1219)</f>
        <v>BENINI HERVE</v>
      </c>
      <c r="C1222" s="23" t="str">
        <f>double!V1219</f>
        <v>05023 – BILLARD CLUB NOGENTAIS</v>
      </c>
      <c r="D1222" s="27" t="str">
        <f>IFERROR(VLOOKUP(Tableau5[[#This Row],[Numéro]],TableauLibre[],3,0),"")</f>
        <v/>
      </c>
      <c r="E1222" s="1" t="str">
        <f>IFERROR(VLOOKUP(Tableau5[[#This Row],[Numéro]],TableauLibre[],4,0),"")</f>
        <v/>
      </c>
      <c r="F1222" s="1" t="str">
        <f>IFERROR(VLOOKUP(Tableau5[[#This Row],[Numéro]],TableauLibre[],5,0),"")</f>
        <v/>
      </c>
      <c r="G1222" s="1" t="str">
        <f>IFERROR(VLOOKUP(Tableau5[[#This Row],[Numéro]],TableauLibre[],6,0),"")</f>
        <v/>
      </c>
      <c r="H1222" s="28" t="str">
        <f>IFERROR(VLOOKUP(Tableau5[[#This Row],[Numéro]],TableauLibre[],7,0),"")</f>
        <v/>
      </c>
      <c r="I1222" s="27" t="str">
        <f>IFERROR(VLOOKUP(Tableau5[[#This Row],[Numéro]],TableauBande[],3,0),"")</f>
        <v>R2</v>
      </c>
      <c r="J1222" s="1">
        <f>IFERROR(VLOOKUP(Tableau5[[#This Row],[Numéro]],TableauBande[],4,0),"")</f>
        <v>1</v>
      </c>
      <c r="K1222" s="1">
        <f>IFERROR(VLOOKUP(Tableau5[[#This Row],[Numéro]],TableauBande[],5,0),"")</f>
        <v>0.53</v>
      </c>
      <c r="L1222" s="1">
        <f>IFERROR(VLOOKUP(Tableau5[[#This Row],[Numéro]],TableauBande[],6,0),"")</f>
        <v>0.47</v>
      </c>
      <c r="M1222" s="28">
        <f>IFERROR(VLOOKUP(Tableau5[[#This Row],[Numéro]],TableauBande[],7,0),"")</f>
        <v>2025</v>
      </c>
      <c r="N1222" s="1" t="str">
        <f>IFERROR(VLOOKUP(Tableau5[[#This Row],[Numéro]],Tableau3Bandes[],3,0),"")</f>
        <v>R2</v>
      </c>
      <c r="O1222" s="1">
        <f>IFERROR(VLOOKUP(Tableau5[[#This Row],[Numéro]],Tableau3Bandes[],4,0),"")</f>
        <v>1</v>
      </c>
      <c r="P1222" s="1">
        <f>IFERROR(VLOOKUP(Tableau5[[#This Row],[Numéro]],Tableau3Bandes[],5,0),"")</f>
        <v>0.245</v>
      </c>
      <c r="Q1222" s="1">
        <f>IFERROR(VLOOKUP(Tableau5[[#This Row],[Numéro]],Tableau3Bandes[],6,0),"")</f>
        <v>0.21099999999999999</v>
      </c>
      <c r="R1222" s="1">
        <f>IFERROR(VLOOKUP(Tableau5[[#This Row],[Numéro]],Tableau3Bandes[],7,0),"")</f>
        <v>2025</v>
      </c>
      <c r="S1222" s="28">
        <f>IFERROR(VLOOKUP(Tableau5[[#This Row],[Numéro]],TableauClass2025[],3,0),"")</f>
        <v>223</v>
      </c>
      <c r="T1222" s="27" t="str">
        <f>IFERROR(VLOOKUP(Tableau5[[#This Row],[Numéro]],TableauCadre[],3,0),"")</f>
        <v/>
      </c>
      <c r="U1222" s="1" t="str">
        <f>IFERROR(VLOOKUP(Tableau5[[#This Row],[Numéro]],TableauCadre[],4,0),"")</f>
        <v/>
      </c>
      <c r="V1222" s="1" t="str">
        <f>IFERROR(VLOOKUP(Tableau5[[#This Row],[Numéro]],TableauCadre[],5,0),"")</f>
        <v/>
      </c>
      <c r="W1222" s="1" t="str">
        <f>IFERROR(VLOOKUP(Tableau5[[#This Row],[Numéro]],TableauCadre[],6,0),"")</f>
        <v/>
      </c>
      <c r="X1222" s="28" t="str">
        <f>IFERROR(VLOOKUP(Tableau5[[#This Row],[Numéro]],TableauCadre[],7,0),"")</f>
        <v/>
      </c>
    </row>
    <row r="1223" spans="1:24" hidden="1" x14ac:dyDescent="0.25">
      <c r="A1223" s="1" t="str">
        <f>IF(double!T1220=0,"",double!T1220)</f>
        <v>011763 L</v>
      </c>
      <c r="B1223" s="1" t="str">
        <f>IF(Tableau5[[#This Row],[Numéro]]="","",double!U1220)</f>
        <v>BENJAMIN ERIC</v>
      </c>
      <c r="C1223" s="23" t="str">
        <f>double!V1220</f>
        <v>05045 – BILLARD CLUB AGEEN</v>
      </c>
      <c r="D1223" s="27" t="str">
        <f>IFERROR(VLOOKUP(Tableau5[[#This Row],[Numéro]],TableauLibre[],3,0),"")</f>
        <v/>
      </c>
      <c r="E1223" s="1" t="str">
        <f>IFERROR(VLOOKUP(Tableau5[[#This Row],[Numéro]],TableauLibre[],4,0),"")</f>
        <v/>
      </c>
      <c r="F1223" s="1" t="str">
        <f>IFERROR(VLOOKUP(Tableau5[[#This Row],[Numéro]],TableauLibre[],5,0),"")</f>
        <v/>
      </c>
      <c r="G1223" s="1" t="str">
        <f>IFERROR(VLOOKUP(Tableau5[[#This Row],[Numéro]],TableauLibre[],6,0),"")</f>
        <v/>
      </c>
      <c r="H1223" s="28" t="str">
        <f>IFERROR(VLOOKUP(Tableau5[[#This Row],[Numéro]],TableauLibre[],7,0),"")</f>
        <v/>
      </c>
      <c r="I1223" s="27" t="str">
        <f>IFERROR(VLOOKUP(Tableau5[[#This Row],[Numéro]],TableauBande[],3,0),"")</f>
        <v>R1</v>
      </c>
      <c r="J1223" s="1">
        <f>IFERROR(VLOOKUP(Tableau5[[#This Row],[Numéro]],TableauBande[],4,0),"")</f>
        <v>1</v>
      </c>
      <c r="K1223" s="1">
        <f>IFERROR(VLOOKUP(Tableau5[[#This Row],[Numéro]],TableauBande[],5,0),"")</f>
        <v>1.63</v>
      </c>
      <c r="L1223" s="1">
        <f>IFERROR(VLOOKUP(Tableau5[[#This Row],[Numéro]],TableauBande[],6,0),"")</f>
        <v>1.45</v>
      </c>
      <c r="M1223" s="28">
        <f>IFERROR(VLOOKUP(Tableau5[[#This Row],[Numéro]],TableauBande[],7,0),"")</f>
        <v>2020</v>
      </c>
      <c r="N1223" s="1" t="str">
        <f>IFERROR(VLOOKUP(Tableau5[[#This Row],[Numéro]],Tableau3Bandes[],3,0),"")</f>
        <v>N3</v>
      </c>
      <c r="O1223" s="1">
        <f>IFERROR(VLOOKUP(Tableau5[[#This Row],[Numéro]],Tableau3Bandes[],4,0),"")</f>
        <v>1</v>
      </c>
      <c r="P1223" s="1">
        <f>IFERROR(VLOOKUP(Tableau5[[#This Row],[Numéro]],Tableau3Bandes[],5,0),"")</f>
        <v>0.46400000000000002</v>
      </c>
      <c r="Q1223" s="1">
        <f>IFERROR(VLOOKUP(Tableau5[[#This Row],[Numéro]],Tableau3Bandes[],6,0),"")</f>
        <v>0.39900000000000002</v>
      </c>
      <c r="R1223" s="1">
        <f>IFERROR(VLOOKUP(Tableau5[[#This Row],[Numéro]],Tableau3Bandes[],7,0),"")</f>
        <v>2020</v>
      </c>
      <c r="S1223" s="28" t="str">
        <f>IFERROR(VLOOKUP(Tableau5[[#This Row],[Numéro]],TableauClass2025[],3,0),"")</f>
        <v/>
      </c>
      <c r="T1223" s="27" t="str">
        <f>IFERROR(VLOOKUP(Tableau5[[#This Row],[Numéro]],TableauCadre[],3,0),"")</f>
        <v/>
      </c>
      <c r="U1223" s="1" t="str">
        <f>IFERROR(VLOOKUP(Tableau5[[#This Row],[Numéro]],TableauCadre[],4,0),"")</f>
        <v/>
      </c>
      <c r="V1223" s="1" t="str">
        <f>IFERROR(VLOOKUP(Tableau5[[#This Row],[Numéro]],TableauCadre[],5,0),"")</f>
        <v/>
      </c>
      <c r="W1223" s="1" t="str">
        <f>IFERROR(VLOOKUP(Tableau5[[#This Row],[Numéro]],TableauCadre[],6,0),"")</f>
        <v/>
      </c>
      <c r="X1223" s="28" t="str">
        <f>IFERROR(VLOOKUP(Tableau5[[#This Row],[Numéro]],TableauCadre[],7,0),"")</f>
        <v/>
      </c>
    </row>
    <row r="1224" spans="1:24" hidden="1" x14ac:dyDescent="0.25">
      <c r="A1224" s="1" t="str">
        <f>IF(double!T1221=0,"",double!T1221)</f>
        <v>012099 J</v>
      </c>
      <c r="B1224" s="1" t="str">
        <f>IF(Tableau5[[#This Row],[Numéro]]="","",double!U1221)</f>
        <v>BENSUSSAN ROGER</v>
      </c>
      <c r="C1224" s="23" t="str">
        <f>double!V1221</f>
        <v>05042 – ACAD.CHALONNAISE DE BILLARD</v>
      </c>
      <c r="D1224" s="27" t="str">
        <f>IFERROR(VLOOKUP(Tableau5[[#This Row],[Numéro]],TableauLibre[],3,0),"")</f>
        <v/>
      </c>
      <c r="E1224" s="1" t="str">
        <f>IFERROR(VLOOKUP(Tableau5[[#This Row],[Numéro]],TableauLibre[],4,0),"")</f>
        <v/>
      </c>
      <c r="F1224" s="1" t="str">
        <f>IFERROR(VLOOKUP(Tableau5[[#This Row],[Numéro]],TableauLibre[],5,0),"")</f>
        <v/>
      </c>
      <c r="G1224" s="1" t="str">
        <f>IFERROR(VLOOKUP(Tableau5[[#This Row],[Numéro]],TableauLibre[],6,0),"")</f>
        <v/>
      </c>
      <c r="H1224" s="28" t="str">
        <f>IFERROR(VLOOKUP(Tableau5[[#This Row],[Numéro]],TableauLibre[],7,0),"")</f>
        <v/>
      </c>
      <c r="I1224" s="27" t="str">
        <f>IFERROR(VLOOKUP(Tableau5[[#This Row],[Numéro]],TableauBande[],3,0),"")</f>
        <v>R2</v>
      </c>
      <c r="J1224" s="1">
        <f>IFERROR(VLOOKUP(Tableau5[[#This Row],[Numéro]],TableauBande[],4,0),"")</f>
        <v>1</v>
      </c>
      <c r="K1224" s="1">
        <f>IFERROR(VLOOKUP(Tableau5[[#This Row],[Numéro]],TableauBande[],5,0),"")</f>
        <v>0.91</v>
      </c>
      <c r="L1224" s="1">
        <f>IFERROR(VLOOKUP(Tableau5[[#This Row],[Numéro]],TableauBande[],6,0),"")</f>
        <v>0.81</v>
      </c>
      <c r="M1224" s="28">
        <f>IFERROR(VLOOKUP(Tableau5[[#This Row],[Numéro]],TableauBande[],7,0),"")</f>
        <v>2010</v>
      </c>
      <c r="N1224" s="1" t="str">
        <f>IFERROR(VLOOKUP(Tableau5[[#This Row],[Numéro]],Tableau3Bandes[],3,0),"")</f>
        <v/>
      </c>
      <c r="O1224" s="1" t="str">
        <f>IFERROR(VLOOKUP(Tableau5[[#This Row],[Numéro]],Tableau3Bandes[],4,0),"")</f>
        <v/>
      </c>
      <c r="P1224" s="1" t="str">
        <f>IFERROR(VLOOKUP(Tableau5[[#This Row],[Numéro]],Tableau3Bandes[],5,0),"")</f>
        <v/>
      </c>
      <c r="Q1224" s="1" t="str">
        <f>IFERROR(VLOOKUP(Tableau5[[#This Row],[Numéro]],Tableau3Bandes[],6,0),"")</f>
        <v/>
      </c>
      <c r="R1224" s="1" t="str">
        <f>IFERROR(VLOOKUP(Tableau5[[#This Row],[Numéro]],Tableau3Bandes[],7,0),"")</f>
        <v/>
      </c>
      <c r="S1224" s="28" t="str">
        <f>IFERROR(VLOOKUP(Tableau5[[#This Row],[Numéro]],TableauClass2025[],3,0),"")</f>
        <v/>
      </c>
      <c r="T1224" s="27" t="str">
        <f>IFERROR(VLOOKUP(Tableau5[[#This Row],[Numéro]],TableauCadre[],3,0),"")</f>
        <v/>
      </c>
      <c r="U1224" s="1" t="str">
        <f>IFERROR(VLOOKUP(Tableau5[[#This Row],[Numéro]],TableauCadre[],4,0),"")</f>
        <v/>
      </c>
      <c r="V1224" s="1" t="str">
        <f>IFERROR(VLOOKUP(Tableau5[[#This Row],[Numéro]],TableauCadre[],5,0),"")</f>
        <v/>
      </c>
      <c r="W1224" s="1" t="str">
        <f>IFERROR(VLOOKUP(Tableau5[[#This Row],[Numéro]],TableauCadre[],6,0),"")</f>
        <v/>
      </c>
      <c r="X1224" s="28" t="str">
        <f>IFERROR(VLOOKUP(Tableau5[[#This Row],[Numéro]],TableauCadre[],7,0),"")</f>
        <v/>
      </c>
    </row>
    <row r="1225" spans="1:24" hidden="1" x14ac:dyDescent="0.25">
      <c r="A1225" s="1" t="str">
        <f>IF(double!T1222=0,"",double!T1222)</f>
        <v>100009 N</v>
      </c>
      <c r="B1225" s="1" t="str">
        <f>IF(Tableau5[[#This Row],[Numéro]]="","",double!U1222)</f>
        <v>BOBEE GREGORY</v>
      </c>
      <c r="C1225" s="23" t="str">
        <f>double!V1222</f>
        <v>11110 – ANGUS BILLARD CLUB</v>
      </c>
      <c r="D1225" s="27" t="str">
        <f>IFERROR(VLOOKUP(Tableau5[[#This Row],[Numéro]],TableauLibre[],3,0),"")</f>
        <v/>
      </c>
      <c r="E1225" s="1" t="str">
        <f>IFERROR(VLOOKUP(Tableau5[[#This Row],[Numéro]],TableauLibre[],4,0),"")</f>
        <v/>
      </c>
      <c r="F1225" s="1" t="str">
        <f>IFERROR(VLOOKUP(Tableau5[[#This Row],[Numéro]],TableauLibre[],5,0),"")</f>
        <v/>
      </c>
      <c r="G1225" s="1" t="str">
        <f>IFERROR(VLOOKUP(Tableau5[[#This Row],[Numéro]],TableauLibre[],6,0),"")</f>
        <v/>
      </c>
      <c r="H1225" s="28" t="str">
        <f>IFERROR(VLOOKUP(Tableau5[[#This Row],[Numéro]],TableauLibre[],7,0),"")</f>
        <v/>
      </c>
      <c r="I1225" s="27" t="str">
        <f>IFERROR(VLOOKUP(Tableau5[[#This Row],[Numéro]],TableauBande[],3,0),"")</f>
        <v>R1</v>
      </c>
      <c r="J1225" s="1">
        <f>IFERROR(VLOOKUP(Tableau5[[#This Row],[Numéro]],TableauBande[],4,0),"")</f>
        <v>1</v>
      </c>
      <c r="K1225" s="1">
        <f>IFERROR(VLOOKUP(Tableau5[[#This Row],[Numéro]],TableauBande[],5,0),"")</f>
        <v>1.55</v>
      </c>
      <c r="L1225" s="1">
        <f>IFERROR(VLOOKUP(Tableau5[[#This Row],[Numéro]],TableauBande[],6,0),"")</f>
        <v>1.38</v>
      </c>
      <c r="M1225" s="28">
        <f>IFERROR(VLOOKUP(Tableau5[[#This Row],[Numéro]],TableauBande[],7,0),"")</f>
        <v>2015</v>
      </c>
      <c r="N1225" s="1" t="str">
        <f>IFERROR(VLOOKUP(Tableau5[[#This Row],[Numéro]],Tableau3Bandes[],3,0),"")</f>
        <v xml:space="preserve">R1 </v>
      </c>
      <c r="O1225" s="1">
        <f>IFERROR(VLOOKUP(Tableau5[[#This Row],[Numéro]],Tableau3Bandes[],4,0),"")</f>
        <v>1</v>
      </c>
      <c r="P1225" s="1">
        <f>IFERROR(VLOOKUP(Tableau5[[#This Row],[Numéro]],Tableau3Bandes[],5,0),"")</f>
        <v>0.33600000000000002</v>
      </c>
      <c r="Q1225" s="1">
        <f>IFERROR(VLOOKUP(Tableau5[[#This Row],[Numéro]],Tableau3Bandes[],6,0),"")</f>
        <v>0.28899999999999998</v>
      </c>
      <c r="R1225" s="1">
        <f>IFERROR(VLOOKUP(Tableau5[[#This Row],[Numéro]],Tableau3Bandes[],7,0),"")</f>
        <v>2016</v>
      </c>
      <c r="S1225" s="28" t="str">
        <f>IFERROR(VLOOKUP(Tableau5[[#This Row],[Numéro]],TableauClass2025[],3,0),"")</f>
        <v/>
      </c>
      <c r="T1225" s="27" t="str">
        <f>IFERROR(VLOOKUP(Tableau5[[#This Row],[Numéro]],TableauCadre[],3,0),"")</f>
        <v/>
      </c>
      <c r="U1225" s="1" t="str">
        <f>IFERROR(VLOOKUP(Tableau5[[#This Row],[Numéro]],TableauCadre[],4,0),"")</f>
        <v/>
      </c>
      <c r="V1225" s="1" t="str">
        <f>IFERROR(VLOOKUP(Tableau5[[#This Row],[Numéro]],TableauCadre[],5,0),"")</f>
        <v/>
      </c>
      <c r="W1225" s="1" t="str">
        <f>IFERROR(VLOOKUP(Tableau5[[#This Row],[Numéro]],TableauCadre[],6,0),"")</f>
        <v/>
      </c>
      <c r="X1225" s="28" t="str">
        <f>IFERROR(VLOOKUP(Tableau5[[#This Row],[Numéro]],TableauCadre[],7,0),"")</f>
        <v/>
      </c>
    </row>
    <row r="1226" spans="1:24" hidden="1" x14ac:dyDescent="0.25">
      <c r="A1226" s="1" t="str">
        <f>IF(double!T1223=0,"",double!T1223)</f>
        <v>129738 Y</v>
      </c>
      <c r="B1226" s="1" t="str">
        <f>IF(Tableau5[[#This Row],[Numéro]]="","",double!U1223)</f>
        <v>BOUTILLE ALAIN</v>
      </c>
      <c r="C1226" s="23" t="str">
        <f>double!V1223</f>
        <v>05001 – ACAD.CHARLEVILLE-MEZIERES</v>
      </c>
      <c r="D1226" s="27" t="str">
        <f>IFERROR(VLOOKUP(Tableau5[[#This Row],[Numéro]],TableauLibre[],3,0),"")</f>
        <v/>
      </c>
      <c r="E1226" s="1" t="str">
        <f>IFERROR(VLOOKUP(Tableau5[[#This Row],[Numéro]],TableauLibre[],4,0),"")</f>
        <v/>
      </c>
      <c r="F1226" s="1" t="str">
        <f>IFERROR(VLOOKUP(Tableau5[[#This Row],[Numéro]],TableauLibre[],5,0),"")</f>
        <v/>
      </c>
      <c r="G1226" s="1" t="str">
        <f>IFERROR(VLOOKUP(Tableau5[[#This Row],[Numéro]],TableauLibre[],6,0),"")</f>
        <v/>
      </c>
      <c r="H1226" s="28" t="str">
        <f>IFERROR(VLOOKUP(Tableau5[[#This Row],[Numéro]],TableauLibre[],7,0),"")</f>
        <v/>
      </c>
      <c r="I1226" s="27" t="str">
        <f>IFERROR(VLOOKUP(Tableau5[[#This Row],[Numéro]],TableauBande[],3,0),"")</f>
        <v xml:space="preserve">R2 </v>
      </c>
      <c r="J1226" s="1">
        <f>IFERROR(VLOOKUP(Tableau5[[#This Row],[Numéro]],TableauBande[],4,0),"")</f>
        <v>1</v>
      </c>
      <c r="K1226" s="1">
        <f>IFERROR(VLOOKUP(Tableau5[[#This Row],[Numéro]],TableauBande[],5,0),"")</f>
        <v>1.08</v>
      </c>
      <c r="L1226" s="1">
        <f>IFERROR(VLOOKUP(Tableau5[[#This Row],[Numéro]],TableauBande[],6,0),"")</f>
        <v>0.96</v>
      </c>
      <c r="M1226" s="28">
        <f>IFERROR(VLOOKUP(Tableau5[[#This Row],[Numéro]],TableauBande[],7,0),"")</f>
        <v>2010</v>
      </c>
      <c r="N1226" s="1" t="str">
        <f>IFERROR(VLOOKUP(Tableau5[[#This Row],[Numéro]],Tableau3Bandes[],3,0),"")</f>
        <v xml:space="preserve">R1 </v>
      </c>
      <c r="O1226" s="1">
        <f>IFERROR(VLOOKUP(Tableau5[[#This Row],[Numéro]],Tableau3Bandes[],4,0),"")</f>
        <v>1</v>
      </c>
      <c r="P1226" s="1">
        <f>IFERROR(VLOOKUP(Tableau5[[#This Row],[Numéro]],Tableau3Bandes[],5,0),"")</f>
        <v>0.35599999999999998</v>
      </c>
      <c r="Q1226" s="1">
        <f>IFERROR(VLOOKUP(Tableau5[[#This Row],[Numéro]],Tableau3Bandes[],6,0),"")</f>
        <v>0.30599999999999999</v>
      </c>
      <c r="R1226" s="1">
        <f>IFERROR(VLOOKUP(Tableau5[[#This Row],[Numéro]],Tableau3Bandes[],7,0),"")</f>
        <v>2011</v>
      </c>
      <c r="S1226" s="28" t="str">
        <f>IFERROR(VLOOKUP(Tableau5[[#This Row],[Numéro]],TableauClass2025[],3,0),"")</f>
        <v/>
      </c>
      <c r="T1226" s="27" t="str">
        <f>IFERROR(VLOOKUP(Tableau5[[#This Row],[Numéro]],TableauCadre[],3,0),"")</f>
        <v/>
      </c>
      <c r="U1226" s="1" t="str">
        <f>IFERROR(VLOOKUP(Tableau5[[#This Row],[Numéro]],TableauCadre[],4,0),"")</f>
        <v/>
      </c>
      <c r="V1226" s="1" t="str">
        <f>IFERROR(VLOOKUP(Tableau5[[#This Row],[Numéro]],TableauCadre[],5,0),"")</f>
        <v/>
      </c>
      <c r="W1226" s="1" t="str">
        <f>IFERROR(VLOOKUP(Tableau5[[#This Row],[Numéro]],TableauCadre[],6,0),"")</f>
        <v/>
      </c>
      <c r="X1226" s="28" t="str">
        <f>IFERROR(VLOOKUP(Tableau5[[#This Row],[Numéro]],TableauCadre[],7,0),"")</f>
        <v/>
      </c>
    </row>
    <row r="1227" spans="1:24" hidden="1" x14ac:dyDescent="0.25">
      <c r="A1227" s="1" t="str">
        <f>IF(double!T1224=0,"",double!T1224)</f>
        <v>010319 X</v>
      </c>
      <c r="B1227" s="1" t="str">
        <f>IF(Tableau5[[#This Row],[Numéro]]="","",double!U1224)</f>
        <v>BURKARDT ANDRE</v>
      </c>
      <c r="C1227" s="23" t="str">
        <f>double!V1224</f>
        <v>01031 – B.C. ERSTEIN</v>
      </c>
      <c r="D1227" s="27" t="str">
        <f>IFERROR(VLOOKUP(Tableau5[[#This Row],[Numéro]],TableauLibre[],3,0),"")</f>
        <v/>
      </c>
      <c r="E1227" s="1" t="str">
        <f>IFERROR(VLOOKUP(Tableau5[[#This Row],[Numéro]],TableauLibre[],4,0),"")</f>
        <v/>
      </c>
      <c r="F1227" s="1" t="str">
        <f>IFERROR(VLOOKUP(Tableau5[[#This Row],[Numéro]],TableauLibre[],5,0),"")</f>
        <v/>
      </c>
      <c r="G1227" s="1" t="str">
        <f>IFERROR(VLOOKUP(Tableau5[[#This Row],[Numéro]],TableauLibre[],6,0),"")</f>
        <v/>
      </c>
      <c r="H1227" s="28" t="str">
        <f>IFERROR(VLOOKUP(Tableau5[[#This Row],[Numéro]],TableauLibre[],7,0),"")</f>
        <v/>
      </c>
      <c r="I1227" s="27" t="str">
        <f>IFERROR(VLOOKUP(Tableau5[[#This Row],[Numéro]],TableauBande[],3,0),"")</f>
        <v xml:space="preserve">R2 </v>
      </c>
      <c r="J1227" s="1">
        <f>IFERROR(VLOOKUP(Tableau5[[#This Row],[Numéro]],TableauBande[],4,0),"")</f>
        <v>1</v>
      </c>
      <c r="K1227" s="1">
        <f>IFERROR(VLOOKUP(Tableau5[[#This Row],[Numéro]],TableauBande[],5,0),"")</f>
        <v>1.06</v>
      </c>
      <c r="L1227" s="1">
        <f>IFERROR(VLOOKUP(Tableau5[[#This Row],[Numéro]],TableauBande[],6,0),"")</f>
        <v>0.94</v>
      </c>
      <c r="M1227" s="28">
        <f>IFERROR(VLOOKUP(Tableau5[[#This Row],[Numéro]],TableauBande[],7,0),"")</f>
        <v>2011</v>
      </c>
      <c r="N1227" s="1" t="str">
        <f>IFERROR(VLOOKUP(Tableau5[[#This Row],[Numéro]],Tableau3Bandes[],3,0),"")</f>
        <v>R1</v>
      </c>
      <c r="O1227" s="1">
        <f>IFERROR(VLOOKUP(Tableau5[[#This Row],[Numéro]],Tableau3Bandes[],4,0),"")</f>
        <v>1</v>
      </c>
      <c r="P1227" s="1">
        <f>IFERROR(VLOOKUP(Tableau5[[#This Row],[Numéro]],Tableau3Bandes[],5,0),"")</f>
        <v>0.308</v>
      </c>
      <c r="Q1227" s="1">
        <f>IFERROR(VLOOKUP(Tableau5[[#This Row],[Numéro]],Tableau3Bandes[],6,0),"")</f>
        <v>0.26500000000000001</v>
      </c>
      <c r="R1227" s="1">
        <f>IFERROR(VLOOKUP(Tableau5[[#This Row],[Numéro]],Tableau3Bandes[],7,0),"")</f>
        <v>2010</v>
      </c>
      <c r="S1227" s="28" t="str">
        <f>IFERROR(VLOOKUP(Tableau5[[#This Row],[Numéro]],TableauClass2025[],3,0),"")</f>
        <v/>
      </c>
      <c r="T1227" s="27" t="str">
        <f>IFERROR(VLOOKUP(Tableau5[[#This Row],[Numéro]],TableauCadre[],3,0),"")</f>
        <v/>
      </c>
      <c r="U1227" s="1" t="str">
        <f>IFERROR(VLOOKUP(Tableau5[[#This Row],[Numéro]],TableauCadre[],4,0),"")</f>
        <v/>
      </c>
      <c r="V1227" s="1" t="str">
        <f>IFERROR(VLOOKUP(Tableau5[[#This Row],[Numéro]],TableauCadre[],5,0),"")</f>
        <v/>
      </c>
      <c r="W1227" s="1" t="str">
        <f>IFERROR(VLOOKUP(Tableau5[[#This Row],[Numéro]],TableauCadre[],6,0),"")</f>
        <v/>
      </c>
      <c r="X1227" s="28" t="str">
        <f>IFERROR(VLOOKUP(Tableau5[[#This Row],[Numéro]],TableauCadre[],7,0),"")</f>
        <v/>
      </c>
    </row>
    <row r="1228" spans="1:24" hidden="1" x14ac:dyDescent="0.25">
      <c r="A1228" s="1" t="str">
        <f>IF(double!T1225=0,"",double!T1225)</f>
        <v>014847 B</v>
      </c>
      <c r="B1228" s="1" t="str">
        <f>IF(Tableau5[[#This Row],[Numéro]]="","",double!U1225)</f>
        <v>CIESLINSKI MICHEL</v>
      </c>
      <c r="C1228" s="23" t="str">
        <f>double!V1225</f>
        <v>11027 – ASS. SPORT. LAXOVIENNE DE BILLARD</v>
      </c>
      <c r="D1228" s="27" t="str">
        <f>IFERROR(VLOOKUP(Tableau5[[#This Row],[Numéro]],TableauLibre[],3,0),"")</f>
        <v/>
      </c>
      <c r="E1228" s="1" t="str">
        <f>IFERROR(VLOOKUP(Tableau5[[#This Row],[Numéro]],TableauLibre[],4,0),"")</f>
        <v/>
      </c>
      <c r="F1228" s="1" t="str">
        <f>IFERROR(VLOOKUP(Tableau5[[#This Row],[Numéro]],TableauLibre[],5,0),"")</f>
        <v/>
      </c>
      <c r="G1228" s="1" t="str">
        <f>IFERROR(VLOOKUP(Tableau5[[#This Row],[Numéro]],TableauLibre[],6,0),"")</f>
        <v/>
      </c>
      <c r="H1228" s="28" t="str">
        <f>IFERROR(VLOOKUP(Tableau5[[#This Row],[Numéro]],TableauLibre[],7,0),"")</f>
        <v/>
      </c>
      <c r="I1228" s="27" t="str">
        <f>IFERROR(VLOOKUP(Tableau5[[#This Row],[Numéro]],TableauBande[],3,0),"")</f>
        <v>N3</v>
      </c>
      <c r="J1228" s="1">
        <f>IFERROR(VLOOKUP(Tableau5[[#This Row],[Numéro]],TableauBande[],4,0),"")</f>
        <v>1</v>
      </c>
      <c r="K1228" s="1">
        <f>IFERROR(VLOOKUP(Tableau5[[#This Row],[Numéro]],TableauBande[],5,0),"")</f>
        <v>2.35</v>
      </c>
      <c r="L1228" s="1">
        <f>IFERROR(VLOOKUP(Tableau5[[#This Row],[Numéro]],TableauBande[],6,0),"")</f>
        <v>2.09</v>
      </c>
      <c r="M1228" s="28">
        <f>IFERROR(VLOOKUP(Tableau5[[#This Row],[Numéro]],TableauBande[],7,0),"")</f>
        <v>2008</v>
      </c>
      <c r="N1228" s="1" t="str">
        <f>IFERROR(VLOOKUP(Tableau5[[#This Row],[Numéro]],Tableau3Bandes[],3,0),"")</f>
        <v/>
      </c>
      <c r="O1228" s="1" t="str">
        <f>IFERROR(VLOOKUP(Tableau5[[#This Row],[Numéro]],Tableau3Bandes[],4,0),"")</f>
        <v/>
      </c>
      <c r="P1228" s="1" t="str">
        <f>IFERROR(VLOOKUP(Tableau5[[#This Row],[Numéro]],Tableau3Bandes[],5,0),"")</f>
        <v/>
      </c>
      <c r="Q1228" s="1" t="str">
        <f>IFERROR(VLOOKUP(Tableau5[[#This Row],[Numéro]],Tableau3Bandes[],6,0),"")</f>
        <v/>
      </c>
      <c r="R1228" s="1" t="str">
        <f>IFERROR(VLOOKUP(Tableau5[[#This Row],[Numéro]],Tableau3Bandes[],7,0),"")</f>
        <v/>
      </c>
      <c r="S1228" s="28" t="str">
        <f>IFERROR(VLOOKUP(Tableau5[[#This Row],[Numéro]],TableauClass2025[],3,0),"")</f>
        <v/>
      </c>
      <c r="T1228" s="27" t="str">
        <f>IFERROR(VLOOKUP(Tableau5[[#This Row],[Numéro]],TableauCadre[],3,0),"")</f>
        <v/>
      </c>
      <c r="U1228" s="1" t="str">
        <f>IFERROR(VLOOKUP(Tableau5[[#This Row],[Numéro]],TableauCadre[],4,0),"")</f>
        <v/>
      </c>
      <c r="V1228" s="1" t="str">
        <f>IFERROR(VLOOKUP(Tableau5[[#This Row],[Numéro]],TableauCadre[],5,0),"")</f>
        <v/>
      </c>
      <c r="W1228" s="1" t="str">
        <f>IFERROR(VLOOKUP(Tableau5[[#This Row],[Numéro]],TableauCadre[],6,0),"")</f>
        <v/>
      </c>
      <c r="X1228" s="28" t="str">
        <f>IFERROR(VLOOKUP(Tableau5[[#This Row],[Numéro]],TableauCadre[],7,0),"")</f>
        <v/>
      </c>
    </row>
    <row r="1229" spans="1:24" hidden="1" x14ac:dyDescent="0.25">
      <c r="A1229" s="1" t="str">
        <f>IF(double!T1226=0,"",double!T1226)</f>
        <v>015532 K</v>
      </c>
      <c r="B1229" s="1" t="str">
        <f>IF(Tableau5[[#This Row],[Numéro]]="","",double!U1226)</f>
        <v>CLEMENT BENOIT</v>
      </c>
      <c r="C1229" s="23" t="str">
        <f>double!V1226</f>
        <v>11048 – ACADEMIE DE BILLARD DE ST DIZIER</v>
      </c>
      <c r="D1229" s="27" t="str">
        <f>IFERROR(VLOOKUP(Tableau5[[#This Row],[Numéro]],TableauLibre[],3,0),"")</f>
        <v/>
      </c>
      <c r="E1229" s="1" t="str">
        <f>IFERROR(VLOOKUP(Tableau5[[#This Row],[Numéro]],TableauLibre[],4,0),"")</f>
        <v/>
      </c>
      <c r="F1229" s="1" t="str">
        <f>IFERROR(VLOOKUP(Tableau5[[#This Row],[Numéro]],TableauLibre[],5,0),"")</f>
        <v/>
      </c>
      <c r="G1229" s="1" t="str">
        <f>IFERROR(VLOOKUP(Tableau5[[#This Row],[Numéro]],TableauLibre[],6,0),"")</f>
        <v/>
      </c>
      <c r="H1229" s="28" t="str">
        <f>IFERROR(VLOOKUP(Tableau5[[#This Row],[Numéro]],TableauLibre[],7,0),"")</f>
        <v/>
      </c>
      <c r="I1229" s="27" t="str">
        <f>IFERROR(VLOOKUP(Tableau5[[#This Row],[Numéro]],TableauBande[],3,0),"")</f>
        <v>N3</v>
      </c>
      <c r="J1229" s="1">
        <f>IFERROR(VLOOKUP(Tableau5[[#This Row],[Numéro]],TableauBande[],4,0),"")</f>
        <v>1</v>
      </c>
      <c r="K1229" s="1">
        <f>IFERROR(VLOOKUP(Tableau5[[#This Row],[Numéro]],TableauBande[],5,0),"")</f>
        <v>2.57</v>
      </c>
      <c r="L1229" s="1">
        <f>IFERROR(VLOOKUP(Tableau5[[#This Row],[Numéro]],TableauBande[],6,0),"")</f>
        <v>2.29</v>
      </c>
      <c r="M1229" s="28">
        <f>IFERROR(VLOOKUP(Tableau5[[#This Row],[Numéro]],TableauBande[],7,0),"")</f>
        <v>2020</v>
      </c>
      <c r="N1229" s="1" t="str">
        <f>IFERROR(VLOOKUP(Tableau5[[#This Row],[Numéro]],Tableau3Bandes[],3,0),"")</f>
        <v>N1</v>
      </c>
      <c r="O1229" s="1">
        <f>IFERROR(VLOOKUP(Tableau5[[#This Row],[Numéro]],Tableau3Bandes[],4,0),"")</f>
        <v>1</v>
      </c>
      <c r="P1229" s="1" t="str">
        <f>IFERROR(VLOOKUP(Tableau5[[#This Row],[Numéro]],Tableau3Bandes[],5,0),"")</f>
        <v>—</v>
      </c>
      <c r="Q1229" s="1">
        <f>IFERROR(VLOOKUP(Tableau5[[#This Row],[Numéro]],Tableau3Bandes[],6,0),"")</f>
        <v>0.70399999999999996</v>
      </c>
      <c r="R1229" s="1">
        <f>IFERROR(VLOOKUP(Tableau5[[#This Row],[Numéro]],Tableau3Bandes[],7,0),"")</f>
        <v>2022</v>
      </c>
      <c r="S1229" s="28" t="str">
        <f>IFERROR(VLOOKUP(Tableau5[[#This Row],[Numéro]],TableauClass2025[],3,0),"")</f>
        <v/>
      </c>
      <c r="T1229" s="27" t="str">
        <f>IFERROR(VLOOKUP(Tableau5[[#This Row],[Numéro]],TableauCadre[],3,0),"")</f>
        <v/>
      </c>
      <c r="U1229" s="1" t="str">
        <f>IFERROR(VLOOKUP(Tableau5[[#This Row],[Numéro]],TableauCadre[],4,0),"")</f>
        <v/>
      </c>
      <c r="V1229" s="1" t="str">
        <f>IFERROR(VLOOKUP(Tableau5[[#This Row],[Numéro]],TableauCadre[],5,0),"")</f>
        <v/>
      </c>
      <c r="W1229" s="1" t="str">
        <f>IFERROR(VLOOKUP(Tableau5[[#This Row],[Numéro]],TableauCadre[],6,0),"")</f>
        <v/>
      </c>
      <c r="X1229" s="28" t="str">
        <f>IFERROR(VLOOKUP(Tableau5[[#This Row],[Numéro]],TableauCadre[],7,0),"")</f>
        <v/>
      </c>
    </row>
    <row r="1230" spans="1:24" x14ac:dyDescent="0.25">
      <c r="A1230" s="1" t="str">
        <f>IF(double!T1070=0,"",double!T1070)</f>
        <v>135819 V</v>
      </c>
      <c r="B1230" s="1" t="str">
        <f>IF(Tableau5[[#This Row],[Numéro]]="","",double!U1070)</f>
        <v>SIMON SACHA</v>
      </c>
      <c r="C1230" s="23" t="str">
        <f>double!V1070</f>
        <v>11021 – A.J.B. THIONVILLE</v>
      </c>
      <c r="D1230" s="27" t="str">
        <f>IFERROR(VLOOKUP(Tableau5[[#This Row],[Numéro]],TableauLibre[],3,0),"")</f>
        <v>R4</v>
      </c>
      <c r="E1230" s="1">
        <f>IFERROR(VLOOKUP(Tableau5[[#This Row],[Numéro]],TableauLibre[],4,0),"")</f>
        <v>1</v>
      </c>
      <c r="F1230" s="1">
        <f>IFERROR(VLOOKUP(Tableau5[[#This Row],[Numéro]],TableauLibre[],5,0),"")</f>
        <v>1.05</v>
      </c>
      <c r="G1230" s="1">
        <f>IFERROR(VLOOKUP(Tableau5[[#This Row],[Numéro]],TableauLibre[],6,0),"")</f>
        <v>0.84</v>
      </c>
      <c r="H1230" s="28">
        <f>IFERROR(VLOOKUP(Tableau5[[#This Row],[Numéro]],TableauLibre[],7,0),"")</f>
        <v>2014</v>
      </c>
      <c r="I1230" s="27" t="str">
        <f>IFERROR(VLOOKUP(Tableau5[[#This Row],[Numéro]],TableauBande[],3,0),"")</f>
        <v/>
      </c>
      <c r="J1230" s="1" t="str">
        <f>IFERROR(VLOOKUP(Tableau5[[#This Row],[Numéro]],TableauBande[],4,0),"")</f>
        <v/>
      </c>
      <c r="K1230" s="1" t="str">
        <f>IFERROR(VLOOKUP(Tableau5[[#This Row],[Numéro]],TableauBande[],5,0),"")</f>
        <v/>
      </c>
      <c r="L1230" s="1" t="str">
        <f>IFERROR(VLOOKUP(Tableau5[[#This Row],[Numéro]],TableauBande[],6,0),"")</f>
        <v/>
      </c>
      <c r="M1230" s="28" t="str">
        <f>IFERROR(VLOOKUP(Tableau5[[#This Row],[Numéro]],TableauBande[],7,0),"")</f>
        <v/>
      </c>
      <c r="N1230" s="1" t="str">
        <f>IFERROR(VLOOKUP(Tableau5[[#This Row],[Numéro]],Tableau3Bandes[],3,0),"")</f>
        <v/>
      </c>
      <c r="O1230" s="1" t="str">
        <f>IFERROR(VLOOKUP(Tableau5[[#This Row],[Numéro]],Tableau3Bandes[],4,0),"")</f>
        <v/>
      </c>
      <c r="P1230" s="1" t="str">
        <f>IFERROR(VLOOKUP(Tableau5[[#This Row],[Numéro]],Tableau3Bandes[],5,0),"")</f>
        <v/>
      </c>
      <c r="Q1230" s="1" t="str">
        <f>IFERROR(VLOOKUP(Tableau5[[#This Row],[Numéro]],Tableau3Bandes[],6,0),"")</f>
        <v/>
      </c>
      <c r="R1230" s="1" t="str">
        <f>IFERROR(VLOOKUP(Tableau5[[#This Row],[Numéro]],Tableau3Bandes[],7,0),"")</f>
        <v/>
      </c>
      <c r="S1230" s="28" t="str">
        <f>IFERROR(VLOOKUP(Tableau5[[#This Row],[Numéro]],TableauClass2025[],3,0),"")</f>
        <v/>
      </c>
      <c r="T1230" s="27" t="str">
        <f>IFERROR(VLOOKUP(Tableau5[[#This Row],[Numéro]],TableauCadre[],3,0),"")</f>
        <v/>
      </c>
      <c r="U1230" s="1" t="str">
        <f>IFERROR(VLOOKUP(Tableau5[[#This Row],[Numéro]],TableauCadre[],4,0),"")</f>
        <v/>
      </c>
      <c r="V1230" s="1" t="str">
        <f>IFERROR(VLOOKUP(Tableau5[[#This Row],[Numéro]],TableauCadre[],5,0),"")</f>
        <v/>
      </c>
      <c r="W1230" s="1" t="str">
        <f>IFERROR(VLOOKUP(Tableau5[[#This Row],[Numéro]],TableauCadre[],6,0),"")</f>
        <v/>
      </c>
      <c r="X1230" s="28" t="str">
        <f>IFERROR(VLOOKUP(Tableau5[[#This Row],[Numéro]],TableauCadre[],7,0),"")</f>
        <v/>
      </c>
    </row>
    <row r="1231" spans="1:24" hidden="1" x14ac:dyDescent="0.25">
      <c r="A1231" s="1" t="str">
        <f>IF(double!T1228=0,"",double!T1228)</f>
        <v>145975 L</v>
      </c>
      <c r="B1231" s="1" t="str">
        <f>IF(Tableau5[[#This Row],[Numéro]]="","",double!U1228)</f>
        <v>DELCHAMBRE SEBASTIEN</v>
      </c>
      <c r="C1231" s="23" t="str">
        <f>double!V1228</f>
        <v>05028 – BILLARD CLUB DE MARIGNY ST FLAVY</v>
      </c>
      <c r="D1231" s="27" t="str">
        <f>IFERROR(VLOOKUP(Tableau5[[#This Row],[Numéro]],TableauLibre[],3,0),"")</f>
        <v/>
      </c>
      <c r="E1231" s="1" t="str">
        <f>IFERROR(VLOOKUP(Tableau5[[#This Row],[Numéro]],TableauLibre[],4,0),"")</f>
        <v/>
      </c>
      <c r="F1231" s="1" t="str">
        <f>IFERROR(VLOOKUP(Tableau5[[#This Row],[Numéro]],TableauLibre[],5,0),"")</f>
        <v/>
      </c>
      <c r="G1231" s="1" t="str">
        <f>IFERROR(VLOOKUP(Tableau5[[#This Row],[Numéro]],TableauLibre[],6,0),"")</f>
        <v/>
      </c>
      <c r="H1231" s="28" t="str">
        <f>IFERROR(VLOOKUP(Tableau5[[#This Row],[Numéro]],TableauLibre[],7,0),"")</f>
        <v/>
      </c>
      <c r="I1231" s="27" t="str">
        <f>IFERROR(VLOOKUP(Tableau5[[#This Row],[Numéro]],TableauBande[],3,0),"")</f>
        <v>N3</v>
      </c>
      <c r="J1231" s="1">
        <f>IFERROR(VLOOKUP(Tableau5[[#This Row],[Numéro]],TableauBande[],4,0),"")</f>
        <v>1</v>
      </c>
      <c r="K1231" s="1">
        <f>IFERROR(VLOOKUP(Tableau5[[#This Row],[Numéro]],TableauBande[],5,0),"")</f>
        <v>1.92</v>
      </c>
      <c r="L1231" s="1">
        <f>IFERROR(VLOOKUP(Tableau5[[#This Row],[Numéro]],TableauBande[],6,0),"")</f>
        <v>1.71</v>
      </c>
      <c r="M1231" s="28">
        <f>IFERROR(VLOOKUP(Tableau5[[#This Row],[Numéro]],TableauBande[],7,0),"")</f>
        <v>2025</v>
      </c>
      <c r="N1231" s="1" t="str">
        <f>IFERROR(VLOOKUP(Tableau5[[#This Row],[Numéro]],Tableau3Bandes[],3,0),"")</f>
        <v xml:space="preserve">N2 </v>
      </c>
      <c r="O1231" s="1">
        <f>IFERROR(VLOOKUP(Tableau5[[#This Row],[Numéro]],Tableau3Bandes[],4,0),"")</f>
        <v>1</v>
      </c>
      <c r="P1231" s="1" t="str">
        <f>IFERROR(VLOOKUP(Tableau5[[#This Row],[Numéro]],Tableau3Bandes[],5,0),"")</f>
        <v>—</v>
      </c>
      <c r="Q1231" s="1">
        <f>IFERROR(VLOOKUP(Tableau5[[#This Row],[Numéro]],Tableau3Bandes[],6,0),"")</f>
        <v>0.54900000000000004</v>
      </c>
      <c r="R1231" s="1">
        <f>IFERROR(VLOOKUP(Tableau5[[#This Row],[Numéro]],Tableau3Bandes[],7,0),"")</f>
        <v>2025</v>
      </c>
      <c r="S1231" s="28">
        <f>IFERROR(VLOOKUP(Tableau5[[#This Row],[Numéro]],TableauClass2025[],3,0),"")</f>
        <v>577</v>
      </c>
      <c r="T1231" s="27" t="str">
        <f>IFERROR(VLOOKUP(Tableau5[[#This Row],[Numéro]],TableauCadre[],3,0),"")</f>
        <v/>
      </c>
      <c r="U1231" s="1" t="str">
        <f>IFERROR(VLOOKUP(Tableau5[[#This Row],[Numéro]],TableauCadre[],4,0),"")</f>
        <v/>
      </c>
      <c r="V1231" s="1" t="str">
        <f>IFERROR(VLOOKUP(Tableau5[[#This Row],[Numéro]],TableauCadre[],5,0),"")</f>
        <v/>
      </c>
      <c r="W1231" s="1" t="str">
        <f>IFERROR(VLOOKUP(Tableau5[[#This Row],[Numéro]],TableauCadre[],6,0),"")</f>
        <v/>
      </c>
      <c r="X1231" s="28" t="str">
        <f>IFERROR(VLOOKUP(Tableau5[[#This Row],[Numéro]],TableauCadre[],7,0),"")</f>
        <v/>
      </c>
    </row>
    <row r="1232" spans="1:24" hidden="1" x14ac:dyDescent="0.25">
      <c r="A1232" s="1" t="str">
        <f>IF(double!T1229=0,"",double!T1229)</f>
        <v>011157 D</v>
      </c>
      <c r="B1232" s="1" t="str">
        <f>IF(Tableau5[[#This Row],[Numéro]]="","",double!U1229)</f>
        <v>DOMINGUEZ CYRILLE</v>
      </c>
      <c r="C1232" s="23" t="str">
        <f>double!V1229</f>
        <v>01002 – B.C 1935 STRASBOURG-SCHILTIGHEIM</v>
      </c>
      <c r="D1232" s="27" t="str">
        <f>IFERROR(VLOOKUP(Tableau5[[#This Row],[Numéro]],TableauLibre[],3,0),"")</f>
        <v/>
      </c>
      <c r="E1232" s="1" t="str">
        <f>IFERROR(VLOOKUP(Tableau5[[#This Row],[Numéro]],TableauLibre[],4,0),"")</f>
        <v/>
      </c>
      <c r="F1232" s="1" t="str">
        <f>IFERROR(VLOOKUP(Tableau5[[#This Row],[Numéro]],TableauLibre[],5,0),"")</f>
        <v/>
      </c>
      <c r="G1232" s="1" t="str">
        <f>IFERROR(VLOOKUP(Tableau5[[#This Row],[Numéro]],TableauLibre[],6,0),"")</f>
        <v/>
      </c>
      <c r="H1232" s="28" t="str">
        <f>IFERROR(VLOOKUP(Tableau5[[#This Row],[Numéro]],TableauLibre[],7,0),"")</f>
        <v/>
      </c>
      <c r="I1232" s="27" t="str">
        <f>IFERROR(VLOOKUP(Tableau5[[#This Row],[Numéro]],TableauBande[],3,0),"")</f>
        <v>R2</v>
      </c>
      <c r="J1232" s="1">
        <f>IFERROR(VLOOKUP(Tableau5[[#This Row],[Numéro]],TableauBande[],4,0),"")</f>
        <v>1</v>
      </c>
      <c r="K1232" s="1">
        <f>IFERROR(VLOOKUP(Tableau5[[#This Row],[Numéro]],TableauBande[],5,0),"")</f>
        <v>0.79</v>
      </c>
      <c r="L1232" s="1">
        <f>IFERROR(VLOOKUP(Tableau5[[#This Row],[Numéro]],TableauBande[],6,0),"")</f>
        <v>0.71</v>
      </c>
      <c r="M1232" s="28">
        <f>IFERROR(VLOOKUP(Tableau5[[#This Row],[Numéro]],TableauBande[],7,0),"")</f>
        <v>2013</v>
      </c>
      <c r="N1232" s="1" t="str">
        <f>IFERROR(VLOOKUP(Tableau5[[#This Row],[Numéro]],Tableau3Bandes[],3,0),"")</f>
        <v>R1</v>
      </c>
      <c r="O1232" s="1">
        <f>IFERROR(VLOOKUP(Tableau5[[#This Row],[Numéro]],Tableau3Bandes[],4,0),"")</f>
        <v>1</v>
      </c>
      <c r="P1232" s="1">
        <f>IFERROR(VLOOKUP(Tableau5[[#This Row],[Numéro]],Tableau3Bandes[],5,0),"")</f>
        <v>0.309</v>
      </c>
      <c r="Q1232" s="1">
        <f>IFERROR(VLOOKUP(Tableau5[[#This Row],[Numéro]],Tableau3Bandes[],6,0),"")</f>
        <v>0.26600000000000001</v>
      </c>
      <c r="R1232" s="1">
        <f>IFERROR(VLOOKUP(Tableau5[[#This Row],[Numéro]],Tableau3Bandes[],7,0),"")</f>
        <v>2013</v>
      </c>
      <c r="S1232" s="28" t="str">
        <f>IFERROR(VLOOKUP(Tableau5[[#This Row],[Numéro]],TableauClass2025[],3,0),"")</f>
        <v/>
      </c>
      <c r="T1232" s="27" t="str">
        <f>IFERROR(VLOOKUP(Tableau5[[#This Row],[Numéro]],TableauCadre[],3,0),"")</f>
        <v/>
      </c>
      <c r="U1232" s="1" t="str">
        <f>IFERROR(VLOOKUP(Tableau5[[#This Row],[Numéro]],TableauCadre[],4,0),"")</f>
        <v/>
      </c>
      <c r="V1232" s="1" t="str">
        <f>IFERROR(VLOOKUP(Tableau5[[#This Row],[Numéro]],TableauCadre[],5,0),"")</f>
        <v/>
      </c>
      <c r="W1232" s="1" t="str">
        <f>IFERROR(VLOOKUP(Tableau5[[#This Row],[Numéro]],TableauCadre[],6,0),"")</f>
        <v/>
      </c>
      <c r="X1232" s="28" t="str">
        <f>IFERROR(VLOOKUP(Tableau5[[#This Row],[Numéro]],TableauCadre[],7,0),"")</f>
        <v/>
      </c>
    </row>
    <row r="1233" spans="1:24" hidden="1" x14ac:dyDescent="0.25">
      <c r="A1233" s="1" t="str">
        <f>IF(double!T1230=0,"",double!T1230)</f>
        <v>010314 S</v>
      </c>
      <c r="B1233" s="1" t="str">
        <f>IF(Tableau5[[#This Row],[Numéro]]="","",double!U1230)</f>
        <v>FRANOUX ANDRE</v>
      </c>
      <c r="C1233" s="23" t="str">
        <f>double!V1230</f>
        <v>01017 – B.C. MULHOUSE</v>
      </c>
      <c r="D1233" s="27" t="str">
        <f>IFERROR(VLOOKUP(Tableau5[[#This Row],[Numéro]],TableauLibre[],3,0),"")</f>
        <v/>
      </c>
      <c r="E1233" s="1" t="str">
        <f>IFERROR(VLOOKUP(Tableau5[[#This Row],[Numéro]],TableauLibre[],4,0),"")</f>
        <v/>
      </c>
      <c r="F1233" s="1" t="str">
        <f>IFERROR(VLOOKUP(Tableau5[[#This Row],[Numéro]],TableauLibre[],5,0),"")</f>
        <v/>
      </c>
      <c r="G1233" s="1" t="str">
        <f>IFERROR(VLOOKUP(Tableau5[[#This Row],[Numéro]],TableauLibre[],6,0),"")</f>
        <v/>
      </c>
      <c r="H1233" s="28" t="str">
        <f>IFERROR(VLOOKUP(Tableau5[[#This Row],[Numéro]],TableauLibre[],7,0),"")</f>
        <v/>
      </c>
      <c r="I1233" s="27" t="str">
        <f>IFERROR(VLOOKUP(Tableau5[[#This Row],[Numéro]],TableauBande[],3,0),"")</f>
        <v>R2</v>
      </c>
      <c r="J1233" s="1">
        <f>IFERROR(VLOOKUP(Tableau5[[#This Row],[Numéro]],TableauBande[],4,0),"")</f>
        <v>1</v>
      </c>
      <c r="K1233" s="1">
        <f>IFERROR(VLOOKUP(Tableau5[[#This Row],[Numéro]],TableauBande[],5,0),"")</f>
        <v>0.56999999999999995</v>
      </c>
      <c r="L1233" s="1">
        <f>IFERROR(VLOOKUP(Tableau5[[#This Row],[Numéro]],TableauBande[],6,0),"")</f>
        <v>0.5</v>
      </c>
      <c r="M1233" s="28">
        <f>IFERROR(VLOOKUP(Tableau5[[#This Row],[Numéro]],TableauBande[],7,0),"")</f>
        <v>2008</v>
      </c>
      <c r="N1233" s="1" t="str">
        <f>IFERROR(VLOOKUP(Tableau5[[#This Row],[Numéro]],Tableau3Bandes[],3,0),"")</f>
        <v/>
      </c>
      <c r="O1233" s="1" t="str">
        <f>IFERROR(VLOOKUP(Tableau5[[#This Row],[Numéro]],Tableau3Bandes[],4,0),"")</f>
        <v/>
      </c>
      <c r="P1233" s="1" t="str">
        <f>IFERROR(VLOOKUP(Tableau5[[#This Row],[Numéro]],Tableau3Bandes[],5,0),"")</f>
        <v/>
      </c>
      <c r="Q1233" s="1" t="str">
        <f>IFERROR(VLOOKUP(Tableau5[[#This Row],[Numéro]],Tableau3Bandes[],6,0),"")</f>
        <v/>
      </c>
      <c r="R1233" s="1" t="str">
        <f>IFERROR(VLOOKUP(Tableau5[[#This Row],[Numéro]],Tableau3Bandes[],7,0),"")</f>
        <v/>
      </c>
      <c r="S1233" s="28" t="str">
        <f>IFERROR(VLOOKUP(Tableau5[[#This Row],[Numéro]],TableauClass2025[],3,0),"")</f>
        <v/>
      </c>
      <c r="T1233" s="27" t="str">
        <f>IFERROR(VLOOKUP(Tableau5[[#This Row],[Numéro]],TableauCadre[],3,0),"")</f>
        <v/>
      </c>
      <c r="U1233" s="1" t="str">
        <f>IFERROR(VLOOKUP(Tableau5[[#This Row],[Numéro]],TableauCadre[],4,0),"")</f>
        <v/>
      </c>
      <c r="V1233" s="1" t="str">
        <f>IFERROR(VLOOKUP(Tableau5[[#This Row],[Numéro]],TableauCadre[],5,0),"")</f>
        <v/>
      </c>
      <c r="W1233" s="1" t="str">
        <f>IFERROR(VLOOKUP(Tableau5[[#This Row],[Numéro]],TableauCadre[],6,0),"")</f>
        <v/>
      </c>
      <c r="X1233" s="28" t="str">
        <f>IFERROR(VLOOKUP(Tableau5[[#This Row],[Numéro]],TableauCadre[],7,0),"")</f>
        <v/>
      </c>
    </row>
    <row r="1234" spans="1:24" hidden="1" x14ac:dyDescent="0.25">
      <c r="A1234" s="1" t="str">
        <f>IF(double!T1231=0,"",double!T1231)</f>
        <v>011816 M</v>
      </c>
      <c r="B1234" s="1" t="str">
        <f>IF(Tableau5[[#This Row],[Numéro]]="","",double!U1231)</f>
        <v>FRANTZ JEAN LUC</v>
      </c>
      <c r="C1234" s="23" t="str">
        <f>double!V1231</f>
        <v>05042 – ACAD.CHALONNAISE DE BILLARD</v>
      </c>
      <c r="D1234" s="27" t="str">
        <f>IFERROR(VLOOKUP(Tableau5[[#This Row],[Numéro]],TableauLibre[],3,0),"")</f>
        <v/>
      </c>
      <c r="E1234" s="1" t="str">
        <f>IFERROR(VLOOKUP(Tableau5[[#This Row],[Numéro]],TableauLibre[],4,0),"")</f>
        <v/>
      </c>
      <c r="F1234" s="1" t="str">
        <f>IFERROR(VLOOKUP(Tableau5[[#This Row],[Numéro]],TableauLibre[],5,0),"")</f>
        <v/>
      </c>
      <c r="G1234" s="1" t="str">
        <f>IFERROR(VLOOKUP(Tableau5[[#This Row],[Numéro]],TableauLibre[],6,0),"")</f>
        <v/>
      </c>
      <c r="H1234" s="28" t="str">
        <f>IFERROR(VLOOKUP(Tableau5[[#This Row],[Numéro]],TableauLibre[],7,0),"")</f>
        <v/>
      </c>
      <c r="I1234" s="27" t="str">
        <f>IFERROR(VLOOKUP(Tableau5[[#This Row],[Numéro]],TableauBande[],3,0),"")</f>
        <v xml:space="preserve">N2 </v>
      </c>
      <c r="J1234" s="1">
        <f>IFERROR(VLOOKUP(Tableau5[[#This Row],[Numéro]],TableauBande[],4,0),"")</f>
        <v>1</v>
      </c>
      <c r="K1234" s="1" t="str">
        <f>IFERROR(VLOOKUP(Tableau5[[#This Row],[Numéro]],TableauBande[],5,0),"")</f>
        <v>—</v>
      </c>
      <c r="L1234" s="1">
        <f>IFERROR(VLOOKUP(Tableau5[[#This Row],[Numéro]],TableauBande[],6,0),"")</f>
        <v>2.31</v>
      </c>
      <c r="M1234" s="28">
        <f>IFERROR(VLOOKUP(Tableau5[[#This Row],[Numéro]],TableauBande[],7,0),"")</f>
        <v>2020</v>
      </c>
      <c r="N1234" s="1" t="str">
        <f>IFERROR(VLOOKUP(Tableau5[[#This Row],[Numéro]],Tableau3Bandes[],3,0),"")</f>
        <v xml:space="preserve">N2 </v>
      </c>
      <c r="O1234" s="1">
        <f>IFERROR(VLOOKUP(Tableau5[[#This Row],[Numéro]],Tableau3Bandes[],4,0),"")</f>
        <v>1</v>
      </c>
      <c r="P1234" s="1" t="str">
        <f>IFERROR(VLOOKUP(Tableau5[[#This Row],[Numéro]],Tableau3Bandes[],5,0),"")</f>
        <v>—</v>
      </c>
      <c r="Q1234" s="1">
        <f>IFERROR(VLOOKUP(Tableau5[[#This Row],[Numéro]],Tableau3Bandes[],6,0),"")</f>
        <v>0.66600000000000004</v>
      </c>
      <c r="R1234" s="1">
        <f>IFERROR(VLOOKUP(Tableau5[[#This Row],[Numéro]],Tableau3Bandes[],7,0),"")</f>
        <v>2020</v>
      </c>
      <c r="S1234" s="28" t="str">
        <f>IFERROR(VLOOKUP(Tableau5[[#This Row],[Numéro]],TableauClass2025[],3,0),"")</f>
        <v/>
      </c>
      <c r="T1234" s="27" t="str">
        <f>IFERROR(VLOOKUP(Tableau5[[#This Row],[Numéro]],TableauCadre[],3,0),"")</f>
        <v xml:space="preserve">N3 </v>
      </c>
      <c r="U1234" s="1">
        <f>IFERROR(VLOOKUP(Tableau5[[#This Row],[Numéro]],TableauCadre[],4,0),"")</f>
        <v>1</v>
      </c>
      <c r="V1234" s="1">
        <f>IFERROR(VLOOKUP(Tableau5[[#This Row],[Numéro]],TableauCadre[],5,0),"")</f>
        <v>6.54</v>
      </c>
      <c r="W1234" s="1">
        <f>IFERROR(VLOOKUP(Tableau5[[#This Row],[Numéro]],TableauCadre[],6,0),"")</f>
        <v>5.23</v>
      </c>
      <c r="X1234" s="28">
        <f>IFERROR(VLOOKUP(Tableau5[[#This Row],[Numéro]],TableauCadre[],7,0),"")</f>
        <v>2019</v>
      </c>
    </row>
    <row r="1235" spans="1:24" hidden="1" x14ac:dyDescent="0.25">
      <c r="A1235" s="1" t="str">
        <f>IF(double!T1232=0,"",double!T1232)</f>
        <v>117082 E</v>
      </c>
      <c r="B1235" s="1" t="str">
        <f>IF(Tableau5[[#This Row],[Numéro]]="","",double!U1232)</f>
        <v>GEOFFROY GUY</v>
      </c>
      <c r="C1235" s="23" t="str">
        <f>double!V1232</f>
        <v>05042 – ACAD.CHALONNAISE DE BILLARD</v>
      </c>
      <c r="D1235" s="27" t="str">
        <f>IFERROR(VLOOKUP(Tableau5[[#This Row],[Numéro]],TableauLibre[],3,0),"")</f>
        <v/>
      </c>
      <c r="E1235" s="1" t="str">
        <f>IFERROR(VLOOKUP(Tableau5[[#This Row],[Numéro]],TableauLibre[],4,0),"")</f>
        <v/>
      </c>
      <c r="F1235" s="1" t="str">
        <f>IFERROR(VLOOKUP(Tableau5[[#This Row],[Numéro]],TableauLibre[],5,0),"")</f>
        <v/>
      </c>
      <c r="G1235" s="1" t="str">
        <f>IFERROR(VLOOKUP(Tableau5[[#This Row],[Numéro]],TableauLibre[],6,0),"")</f>
        <v/>
      </c>
      <c r="H1235" s="28" t="str">
        <f>IFERROR(VLOOKUP(Tableau5[[#This Row],[Numéro]],TableauLibre[],7,0),"")</f>
        <v/>
      </c>
      <c r="I1235" s="27" t="str">
        <f>IFERROR(VLOOKUP(Tableau5[[#This Row],[Numéro]],TableauBande[],3,0),"")</f>
        <v>N3</v>
      </c>
      <c r="J1235" s="1">
        <f>IFERROR(VLOOKUP(Tableau5[[#This Row],[Numéro]],TableauBande[],4,0),"")</f>
        <v>1</v>
      </c>
      <c r="K1235" s="1">
        <f>IFERROR(VLOOKUP(Tableau5[[#This Row],[Numéro]],TableauBande[],5,0),"")</f>
        <v>1.81</v>
      </c>
      <c r="L1235" s="1">
        <f>IFERROR(VLOOKUP(Tableau5[[#This Row],[Numéro]],TableauBande[],6,0),"")</f>
        <v>1.61</v>
      </c>
      <c r="M1235" s="28">
        <f>IFERROR(VLOOKUP(Tableau5[[#This Row],[Numéro]],TableauBande[],7,0),"")</f>
        <v>2015</v>
      </c>
      <c r="N1235" s="1" t="str">
        <f>IFERROR(VLOOKUP(Tableau5[[#This Row],[Numéro]],Tableau3Bandes[],3,0),"")</f>
        <v>N3</v>
      </c>
      <c r="O1235" s="1">
        <f>IFERROR(VLOOKUP(Tableau5[[#This Row],[Numéro]],Tableau3Bandes[],4,0),"")</f>
        <v>1</v>
      </c>
      <c r="P1235" s="1">
        <f>IFERROR(VLOOKUP(Tableau5[[#This Row],[Numéro]],Tableau3Bandes[],5,0),"")</f>
        <v>0.50800000000000001</v>
      </c>
      <c r="Q1235" s="1">
        <f>IFERROR(VLOOKUP(Tableau5[[#This Row],[Numéro]],Tableau3Bandes[],6,0),"")</f>
        <v>0.437</v>
      </c>
      <c r="R1235" s="1">
        <f>IFERROR(VLOOKUP(Tableau5[[#This Row],[Numéro]],Tableau3Bandes[],7,0),"")</f>
        <v>2015</v>
      </c>
      <c r="S1235" s="28" t="str">
        <f>IFERROR(VLOOKUP(Tableau5[[#This Row],[Numéro]],TableauClass2025[],3,0),"")</f>
        <v/>
      </c>
      <c r="T1235" s="27" t="str">
        <f>IFERROR(VLOOKUP(Tableau5[[#This Row],[Numéro]],TableauCadre[],3,0),"")</f>
        <v/>
      </c>
      <c r="U1235" s="1" t="str">
        <f>IFERROR(VLOOKUP(Tableau5[[#This Row],[Numéro]],TableauCadre[],4,0),"")</f>
        <v/>
      </c>
      <c r="V1235" s="1" t="str">
        <f>IFERROR(VLOOKUP(Tableau5[[#This Row],[Numéro]],TableauCadre[],5,0),"")</f>
        <v/>
      </c>
      <c r="W1235" s="1" t="str">
        <f>IFERROR(VLOOKUP(Tableau5[[#This Row],[Numéro]],TableauCadre[],6,0),"")</f>
        <v/>
      </c>
      <c r="X1235" s="28" t="str">
        <f>IFERROR(VLOOKUP(Tableau5[[#This Row],[Numéro]],TableauCadre[],7,0),"")</f>
        <v/>
      </c>
    </row>
    <row r="1236" spans="1:24" hidden="1" x14ac:dyDescent="0.25">
      <c r="A1236" s="1" t="str">
        <f>IF(double!T1233=0,"",double!T1233)</f>
        <v>015049 V</v>
      </c>
      <c r="B1236" s="1" t="str">
        <f>IF(Tableau5[[#This Row],[Numéro]]="","",double!U1233)</f>
        <v>GUIDAT STEPHANE</v>
      </c>
      <c r="C1236" s="23" t="str">
        <f>double!V1233</f>
        <v>11048 – ACADEMIE DE BILLARD DE ST DIZIER</v>
      </c>
      <c r="D1236" s="27" t="str">
        <f>IFERROR(VLOOKUP(Tableau5[[#This Row],[Numéro]],TableauLibre[],3,0),"")</f>
        <v/>
      </c>
      <c r="E1236" s="1" t="str">
        <f>IFERROR(VLOOKUP(Tableau5[[#This Row],[Numéro]],TableauLibre[],4,0),"")</f>
        <v/>
      </c>
      <c r="F1236" s="1" t="str">
        <f>IFERROR(VLOOKUP(Tableau5[[#This Row],[Numéro]],TableauLibre[],5,0),"")</f>
        <v/>
      </c>
      <c r="G1236" s="1" t="str">
        <f>IFERROR(VLOOKUP(Tableau5[[#This Row],[Numéro]],TableauLibre[],6,0),"")</f>
        <v/>
      </c>
      <c r="H1236" s="28" t="str">
        <f>IFERROR(VLOOKUP(Tableau5[[#This Row],[Numéro]],TableauLibre[],7,0),"")</f>
        <v/>
      </c>
      <c r="I1236" s="27" t="str">
        <f>IFERROR(VLOOKUP(Tableau5[[#This Row],[Numéro]],TableauBande[],3,0),"")</f>
        <v>R1</v>
      </c>
      <c r="J1236" s="1">
        <f>IFERROR(VLOOKUP(Tableau5[[#This Row],[Numéro]],TableauBande[],4,0),"")</f>
        <v>1</v>
      </c>
      <c r="K1236" s="1">
        <f>IFERROR(VLOOKUP(Tableau5[[#This Row],[Numéro]],TableauBande[],5,0),"")</f>
        <v>1.33</v>
      </c>
      <c r="L1236" s="1">
        <f>IFERROR(VLOOKUP(Tableau5[[#This Row],[Numéro]],TableauBande[],6,0),"")</f>
        <v>1.19</v>
      </c>
      <c r="M1236" s="28">
        <f>IFERROR(VLOOKUP(Tableau5[[#This Row],[Numéro]],TableauBande[],7,0),"")</f>
        <v>2016</v>
      </c>
      <c r="N1236" s="1" t="str">
        <f>IFERROR(VLOOKUP(Tableau5[[#This Row],[Numéro]],Tableau3Bandes[],3,0),"")</f>
        <v xml:space="preserve">N3 </v>
      </c>
      <c r="O1236" s="1">
        <f>IFERROR(VLOOKUP(Tableau5[[#This Row],[Numéro]],Tableau3Bandes[],4,0),"")</f>
        <v>1</v>
      </c>
      <c r="P1236" s="1">
        <f>IFERROR(VLOOKUP(Tableau5[[#This Row],[Numéro]],Tableau3Bandes[],5,0),"")</f>
        <v>0.52300000000000002</v>
      </c>
      <c r="Q1236" s="1">
        <f>IFERROR(VLOOKUP(Tableau5[[#This Row],[Numéro]],Tableau3Bandes[],6,0),"")</f>
        <v>0.45</v>
      </c>
      <c r="R1236" s="1">
        <f>IFERROR(VLOOKUP(Tableau5[[#This Row],[Numéro]],Tableau3Bandes[],7,0),"")</f>
        <v>2025</v>
      </c>
      <c r="S1236" s="28">
        <f>IFERROR(VLOOKUP(Tableau5[[#This Row],[Numéro]],TableauClass2025[],3,0),"")</f>
        <v>474</v>
      </c>
      <c r="T1236" s="27" t="str">
        <f>IFERROR(VLOOKUP(Tableau5[[#This Row],[Numéro]],TableauCadre[],3,0),"")</f>
        <v/>
      </c>
      <c r="U1236" s="1" t="str">
        <f>IFERROR(VLOOKUP(Tableau5[[#This Row],[Numéro]],TableauCadre[],4,0),"")</f>
        <v/>
      </c>
      <c r="V1236" s="1" t="str">
        <f>IFERROR(VLOOKUP(Tableau5[[#This Row],[Numéro]],TableauCadre[],5,0),"")</f>
        <v/>
      </c>
      <c r="W1236" s="1" t="str">
        <f>IFERROR(VLOOKUP(Tableau5[[#This Row],[Numéro]],TableauCadre[],6,0),"")</f>
        <v/>
      </c>
      <c r="X1236" s="28" t="str">
        <f>IFERROR(VLOOKUP(Tableau5[[#This Row],[Numéro]],TableauCadre[],7,0),"")</f>
        <v/>
      </c>
    </row>
    <row r="1237" spans="1:24" hidden="1" x14ac:dyDescent="0.25">
      <c r="A1237" s="1" t="str">
        <f>IF(double!T1234=0,"",double!T1234)</f>
        <v>157173 Q</v>
      </c>
      <c r="B1237" s="1" t="str">
        <f>IF(Tableau5[[#This Row],[Numéro]]="","",double!U1234)</f>
        <v>HARROIS GINETTE</v>
      </c>
      <c r="C1237" s="23" t="str">
        <f>double!V1234</f>
        <v>05045 – BILLARD CLUB AGEEN</v>
      </c>
      <c r="D1237" s="27" t="str">
        <f>IFERROR(VLOOKUP(Tableau5[[#This Row],[Numéro]],TableauLibre[],3,0),"")</f>
        <v/>
      </c>
      <c r="E1237" s="1" t="str">
        <f>IFERROR(VLOOKUP(Tableau5[[#This Row],[Numéro]],TableauLibre[],4,0),"")</f>
        <v/>
      </c>
      <c r="F1237" s="1" t="str">
        <f>IFERROR(VLOOKUP(Tableau5[[#This Row],[Numéro]],TableauLibre[],5,0),"")</f>
        <v/>
      </c>
      <c r="G1237" s="1" t="str">
        <f>IFERROR(VLOOKUP(Tableau5[[#This Row],[Numéro]],TableauLibre[],6,0),"")</f>
        <v/>
      </c>
      <c r="H1237" s="28" t="str">
        <f>IFERROR(VLOOKUP(Tableau5[[#This Row],[Numéro]],TableauLibre[],7,0),"")</f>
        <v/>
      </c>
      <c r="I1237" s="27" t="str">
        <f>IFERROR(VLOOKUP(Tableau5[[#This Row],[Numéro]],TableauBande[],3,0),"")</f>
        <v>R2</v>
      </c>
      <c r="J1237" s="1">
        <f>IFERROR(VLOOKUP(Tableau5[[#This Row],[Numéro]],TableauBande[],4,0),"")</f>
        <v>1</v>
      </c>
      <c r="K1237" s="1">
        <f>IFERROR(VLOOKUP(Tableau5[[#This Row],[Numéro]],TableauBande[],5,0),"")</f>
        <v>7.0000000000000007E-2</v>
      </c>
      <c r="L1237" s="1">
        <f>IFERROR(VLOOKUP(Tableau5[[#This Row],[Numéro]],TableauBande[],6,0),"")</f>
        <v>0.06</v>
      </c>
      <c r="M1237" s="28">
        <f>IFERROR(VLOOKUP(Tableau5[[#This Row],[Numéro]],TableauBande[],7,0),"")</f>
        <v>2016</v>
      </c>
      <c r="N1237" s="1" t="str">
        <f>IFERROR(VLOOKUP(Tableau5[[#This Row],[Numéro]],Tableau3Bandes[],3,0),"")</f>
        <v/>
      </c>
      <c r="O1237" s="1" t="str">
        <f>IFERROR(VLOOKUP(Tableau5[[#This Row],[Numéro]],Tableau3Bandes[],4,0),"")</f>
        <v/>
      </c>
      <c r="P1237" s="1" t="str">
        <f>IFERROR(VLOOKUP(Tableau5[[#This Row],[Numéro]],Tableau3Bandes[],5,0),"")</f>
        <v/>
      </c>
      <c r="Q1237" s="1" t="str">
        <f>IFERROR(VLOOKUP(Tableau5[[#This Row],[Numéro]],Tableau3Bandes[],6,0),"")</f>
        <v/>
      </c>
      <c r="R1237" s="1" t="str">
        <f>IFERROR(VLOOKUP(Tableau5[[#This Row],[Numéro]],Tableau3Bandes[],7,0),"")</f>
        <v/>
      </c>
      <c r="S1237" s="28" t="str">
        <f>IFERROR(VLOOKUP(Tableau5[[#This Row],[Numéro]],TableauClass2025[],3,0),"")</f>
        <v/>
      </c>
      <c r="T1237" s="27" t="str">
        <f>IFERROR(VLOOKUP(Tableau5[[#This Row],[Numéro]],TableauCadre[],3,0),"")</f>
        <v/>
      </c>
      <c r="U1237" s="1" t="str">
        <f>IFERROR(VLOOKUP(Tableau5[[#This Row],[Numéro]],TableauCadre[],4,0),"")</f>
        <v/>
      </c>
      <c r="V1237" s="1" t="str">
        <f>IFERROR(VLOOKUP(Tableau5[[#This Row],[Numéro]],TableauCadre[],5,0),"")</f>
        <v/>
      </c>
      <c r="W1237" s="1" t="str">
        <f>IFERROR(VLOOKUP(Tableau5[[#This Row],[Numéro]],TableauCadre[],6,0),"")</f>
        <v/>
      </c>
      <c r="X1237" s="28" t="str">
        <f>IFERROR(VLOOKUP(Tableau5[[#This Row],[Numéro]],TableauCadre[],7,0),"")</f>
        <v/>
      </c>
    </row>
    <row r="1238" spans="1:24" hidden="1" x14ac:dyDescent="0.25">
      <c r="A1238" s="1" t="str">
        <f>IF(double!T1235=0,"",double!T1235)</f>
        <v>101982 K</v>
      </c>
      <c r="B1238" s="1" t="str">
        <f>IF(Tableau5[[#This Row],[Numéro]]="","",double!U1235)</f>
        <v>HERNANDEZ HUGO</v>
      </c>
      <c r="C1238" s="23" t="str">
        <f>double!V1235</f>
        <v>01016 – B.C. HAGUENAU</v>
      </c>
      <c r="D1238" s="27" t="str">
        <f>IFERROR(VLOOKUP(Tableau5[[#This Row],[Numéro]],TableauLibre[],3,0),"")</f>
        <v/>
      </c>
      <c r="E1238" s="1" t="str">
        <f>IFERROR(VLOOKUP(Tableau5[[#This Row],[Numéro]],TableauLibre[],4,0),"")</f>
        <v/>
      </c>
      <c r="F1238" s="1" t="str">
        <f>IFERROR(VLOOKUP(Tableau5[[#This Row],[Numéro]],TableauLibre[],5,0),"")</f>
        <v/>
      </c>
      <c r="G1238" s="1" t="str">
        <f>IFERROR(VLOOKUP(Tableau5[[#This Row],[Numéro]],TableauLibre[],6,0),"")</f>
        <v/>
      </c>
      <c r="H1238" s="28" t="str">
        <f>IFERROR(VLOOKUP(Tableau5[[#This Row],[Numéro]],TableauLibre[],7,0),"")</f>
        <v/>
      </c>
      <c r="I1238" s="27" t="str">
        <f>IFERROR(VLOOKUP(Tableau5[[#This Row],[Numéro]],TableauBande[],3,0),"")</f>
        <v>N3</v>
      </c>
      <c r="J1238" s="1">
        <f>IFERROR(VLOOKUP(Tableau5[[#This Row],[Numéro]],TableauBande[],4,0),"")</f>
        <v>1</v>
      </c>
      <c r="K1238" s="1">
        <f>IFERROR(VLOOKUP(Tableau5[[#This Row],[Numéro]],TableauBande[],5,0),"")</f>
        <v>1.87</v>
      </c>
      <c r="L1238" s="1">
        <f>IFERROR(VLOOKUP(Tableau5[[#This Row],[Numéro]],TableauBande[],6,0),"")</f>
        <v>1.66</v>
      </c>
      <c r="M1238" s="28">
        <f>IFERROR(VLOOKUP(Tableau5[[#This Row],[Numéro]],TableauBande[],7,0),"")</f>
        <v>2010</v>
      </c>
      <c r="N1238" s="1" t="str">
        <f>IFERROR(VLOOKUP(Tableau5[[#This Row],[Numéro]],Tableau3Bandes[],3,0),"")</f>
        <v xml:space="preserve">N3 </v>
      </c>
      <c r="O1238" s="1">
        <f>IFERROR(VLOOKUP(Tableau5[[#This Row],[Numéro]],Tableau3Bandes[],4,0),"")</f>
        <v>1</v>
      </c>
      <c r="P1238" s="1">
        <f>IFERROR(VLOOKUP(Tableau5[[#This Row],[Numéro]],Tableau3Bandes[],5,0),"")</f>
        <v>0.53300000000000003</v>
      </c>
      <c r="Q1238" s="1">
        <f>IFERROR(VLOOKUP(Tableau5[[#This Row],[Numéro]],Tableau3Bandes[],6,0),"")</f>
        <v>0.45800000000000002</v>
      </c>
      <c r="R1238" s="1">
        <f>IFERROR(VLOOKUP(Tableau5[[#This Row],[Numéro]],Tableau3Bandes[],7,0),"")</f>
        <v>2025</v>
      </c>
      <c r="S1238" s="28">
        <f>IFERROR(VLOOKUP(Tableau5[[#This Row],[Numéro]],TableauClass2025[],3,0),"")</f>
        <v>437</v>
      </c>
      <c r="T1238" s="27" t="str">
        <f>IFERROR(VLOOKUP(Tableau5[[#This Row],[Numéro]],TableauCadre[],3,0),"")</f>
        <v/>
      </c>
      <c r="U1238" s="1" t="str">
        <f>IFERROR(VLOOKUP(Tableau5[[#This Row],[Numéro]],TableauCadre[],4,0),"")</f>
        <v/>
      </c>
      <c r="V1238" s="1" t="str">
        <f>IFERROR(VLOOKUP(Tableau5[[#This Row],[Numéro]],TableauCadre[],5,0),"")</f>
        <v/>
      </c>
      <c r="W1238" s="1" t="str">
        <f>IFERROR(VLOOKUP(Tableau5[[#This Row],[Numéro]],TableauCadre[],6,0),"")</f>
        <v/>
      </c>
      <c r="X1238" s="28" t="str">
        <f>IFERROR(VLOOKUP(Tableau5[[#This Row],[Numéro]],TableauCadre[],7,0),"")</f>
        <v/>
      </c>
    </row>
    <row r="1239" spans="1:24" hidden="1" x14ac:dyDescent="0.25">
      <c r="A1239" s="1" t="str">
        <f>IF(double!T1236=0,"",double!T1236)</f>
        <v>010181 P</v>
      </c>
      <c r="B1239" s="1" t="str">
        <f>IF(Tableau5[[#This Row],[Numéro]]="","",double!U1236)</f>
        <v>HOFFER PASCAL</v>
      </c>
      <c r="C1239" s="23" t="str">
        <f>double!V1236</f>
        <v>01041 – COLMAR BILLARD CLUB 71</v>
      </c>
      <c r="D1239" s="27" t="str">
        <f>IFERROR(VLOOKUP(Tableau5[[#This Row],[Numéro]],TableauLibre[],3,0),"")</f>
        <v/>
      </c>
      <c r="E1239" s="1" t="str">
        <f>IFERROR(VLOOKUP(Tableau5[[#This Row],[Numéro]],TableauLibre[],4,0),"")</f>
        <v/>
      </c>
      <c r="F1239" s="1" t="str">
        <f>IFERROR(VLOOKUP(Tableau5[[#This Row],[Numéro]],TableauLibre[],5,0),"")</f>
        <v/>
      </c>
      <c r="G1239" s="1" t="str">
        <f>IFERROR(VLOOKUP(Tableau5[[#This Row],[Numéro]],TableauLibre[],6,0),"")</f>
        <v/>
      </c>
      <c r="H1239" s="28" t="str">
        <f>IFERROR(VLOOKUP(Tableau5[[#This Row],[Numéro]],TableauLibre[],7,0),"")</f>
        <v/>
      </c>
      <c r="I1239" s="27" t="str">
        <f>IFERROR(VLOOKUP(Tableau5[[#This Row],[Numéro]],TableauBande[],3,0),"")</f>
        <v xml:space="preserve">N2 </v>
      </c>
      <c r="J1239" s="1">
        <f>IFERROR(VLOOKUP(Tableau5[[#This Row],[Numéro]],TableauBande[],4,0),"")</f>
        <v>1</v>
      </c>
      <c r="K1239" s="1" t="str">
        <f>IFERROR(VLOOKUP(Tableau5[[#This Row],[Numéro]],TableauBande[],5,0),"")</f>
        <v>—</v>
      </c>
      <c r="L1239" s="1">
        <f>IFERROR(VLOOKUP(Tableau5[[#This Row],[Numéro]],TableauBande[],6,0),"")</f>
        <v>2.65</v>
      </c>
      <c r="M1239" s="28">
        <f>IFERROR(VLOOKUP(Tableau5[[#This Row],[Numéro]],TableauBande[],7,0),"")</f>
        <v>2014</v>
      </c>
      <c r="N1239" s="1" t="str">
        <f>IFERROR(VLOOKUP(Tableau5[[#This Row],[Numéro]],Tableau3Bandes[],3,0),"")</f>
        <v>N2</v>
      </c>
      <c r="O1239" s="1">
        <f>IFERROR(VLOOKUP(Tableau5[[#This Row],[Numéro]],Tableau3Bandes[],4,0),"")</f>
        <v>1</v>
      </c>
      <c r="P1239" s="1" t="str">
        <f>IFERROR(VLOOKUP(Tableau5[[#This Row],[Numéro]],Tableau3Bandes[],5,0),"")</f>
        <v>—</v>
      </c>
      <c r="Q1239" s="1">
        <f>IFERROR(VLOOKUP(Tableau5[[#This Row],[Numéro]],Tableau3Bandes[],6,0),"")</f>
        <v>0.52400000000000002</v>
      </c>
      <c r="R1239" s="1">
        <f>IFERROR(VLOOKUP(Tableau5[[#This Row],[Numéro]],Tableau3Bandes[],7,0),"")</f>
        <v>2012</v>
      </c>
      <c r="S1239" s="28" t="str">
        <f>IFERROR(VLOOKUP(Tableau5[[#This Row],[Numéro]],TableauClass2025[],3,0),"")</f>
        <v/>
      </c>
      <c r="T1239" s="27" t="str">
        <f>IFERROR(VLOOKUP(Tableau5[[#This Row],[Numéro]],TableauCadre[],3,0),"")</f>
        <v>N3</v>
      </c>
      <c r="U1239" s="1">
        <f>IFERROR(VLOOKUP(Tableau5[[#This Row],[Numéro]],TableauCadre[],4,0),"")</f>
        <v>1</v>
      </c>
      <c r="V1239" s="1">
        <f>IFERROR(VLOOKUP(Tableau5[[#This Row],[Numéro]],TableauCadre[],5,0),"")</f>
        <v>6.01</v>
      </c>
      <c r="W1239" s="1">
        <f>IFERROR(VLOOKUP(Tableau5[[#This Row],[Numéro]],TableauCadre[],6,0),"")</f>
        <v>4.8099999999999996</v>
      </c>
      <c r="X1239" s="28">
        <f>IFERROR(VLOOKUP(Tableau5[[#This Row],[Numéro]],TableauCadre[],7,0),"")</f>
        <v>2015</v>
      </c>
    </row>
    <row r="1240" spans="1:24" hidden="1" x14ac:dyDescent="0.25">
      <c r="A1240" s="1" t="str">
        <f>IF(double!T1237=0,"",double!T1237)</f>
        <v>010039 D</v>
      </c>
      <c r="B1240" s="1" t="str">
        <f>IF(Tableau5[[#This Row],[Numéro]]="","",double!U1237)</f>
        <v>LEIPP DIDIER</v>
      </c>
      <c r="C1240" s="23" t="str">
        <f>double!V1237</f>
        <v>01006 – AMICALE DE BILLARD ECKBOLSHEIM</v>
      </c>
      <c r="D1240" s="27" t="str">
        <f>IFERROR(VLOOKUP(Tableau5[[#This Row],[Numéro]],TableauLibre[],3,0),"")</f>
        <v/>
      </c>
      <c r="E1240" s="1" t="str">
        <f>IFERROR(VLOOKUP(Tableau5[[#This Row],[Numéro]],TableauLibre[],4,0),"")</f>
        <v/>
      </c>
      <c r="F1240" s="1" t="str">
        <f>IFERROR(VLOOKUP(Tableau5[[#This Row],[Numéro]],TableauLibre[],5,0),"")</f>
        <v/>
      </c>
      <c r="G1240" s="1" t="str">
        <f>IFERROR(VLOOKUP(Tableau5[[#This Row],[Numéro]],TableauLibre[],6,0),"")</f>
        <v/>
      </c>
      <c r="H1240" s="28" t="str">
        <f>IFERROR(VLOOKUP(Tableau5[[#This Row],[Numéro]],TableauLibre[],7,0),"")</f>
        <v/>
      </c>
      <c r="I1240" s="27" t="str">
        <f>IFERROR(VLOOKUP(Tableau5[[#This Row],[Numéro]],TableauBande[],3,0),"")</f>
        <v xml:space="preserve">R1 </v>
      </c>
      <c r="J1240" s="1">
        <f>IFERROR(VLOOKUP(Tableau5[[#This Row],[Numéro]],TableauBande[],4,0),"")</f>
        <v>1</v>
      </c>
      <c r="K1240" s="1">
        <f>IFERROR(VLOOKUP(Tableau5[[#This Row],[Numéro]],TableauBande[],5,0),"")</f>
        <v>1.35</v>
      </c>
      <c r="L1240" s="1">
        <f>IFERROR(VLOOKUP(Tableau5[[#This Row],[Numéro]],TableauBande[],6,0),"")</f>
        <v>1.2</v>
      </c>
      <c r="M1240" s="28">
        <f>IFERROR(VLOOKUP(Tableau5[[#This Row],[Numéro]],TableauBande[],7,0),"")</f>
        <v>2025</v>
      </c>
      <c r="N1240" s="1" t="str">
        <f>IFERROR(VLOOKUP(Tableau5[[#This Row],[Numéro]],Tableau3Bandes[],3,0),"")</f>
        <v xml:space="preserve">N3 </v>
      </c>
      <c r="O1240" s="1">
        <f>IFERROR(VLOOKUP(Tableau5[[#This Row],[Numéro]],Tableau3Bandes[],4,0),"")</f>
        <v>1</v>
      </c>
      <c r="P1240" s="1">
        <f>IFERROR(VLOOKUP(Tableau5[[#This Row],[Numéro]],Tableau3Bandes[],5,0),"")</f>
        <v>0.40699999999999997</v>
      </c>
      <c r="Q1240" s="1">
        <f>IFERROR(VLOOKUP(Tableau5[[#This Row],[Numéro]],Tableau3Bandes[],6,0),"")</f>
        <v>0.35</v>
      </c>
      <c r="R1240" s="1">
        <f>IFERROR(VLOOKUP(Tableau5[[#This Row],[Numéro]],Tableau3Bandes[],7,0),"")</f>
        <v>2025</v>
      </c>
      <c r="S1240" s="28">
        <f>IFERROR(VLOOKUP(Tableau5[[#This Row],[Numéro]],TableauClass2025[],3,0),"")</f>
        <v>406</v>
      </c>
      <c r="T1240" s="27" t="str">
        <f>IFERROR(VLOOKUP(Tableau5[[#This Row],[Numéro]],TableauCadre[],3,0),"")</f>
        <v xml:space="preserve">R1 </v>
      </c>
      <c r="U1240" s="1">
        <f>IFERROR(VLOOKUP(Tableau5[[#This Row],[Numéro]],TableauCadre[],4,0),"")</f>
        <v>1</v>
      </c>
      <c r="V1240" s="1">
        <f>IFERROR(VLOOKUP(Tableau5[[#This Row],[Numéro]],TableauCadre[],5,0),"")</f>
        <v>3.82</v>
      </c>
      <c r="W1240" s="1">
        <f>IFERROR(VLOOKUP(Tableau5[[#This Row],[Numéro]],TableauCadre[],6,0),"")</f>
        <v>3.06</v>
      </c>
      <c r="X1240" s="28">
        <f>IFERROR(VLOOKUP(Tableau5[[#This Row],[Numéro]],TableauCadre[],7,0),"")</f>
        <v>2025</v>
      </c>
    </row>
    <row r="1241" spans="1:24" hidden="1" x14ac:dyDescent="0.25">
      <c r="A1241" s="1" t="str">
        <f>IF(double!T1238=0,"",double!T1238)</f>
        <v>111713 R</v>
      </c>
      <c r="B1241" s="1" t="str">
        <f>IF(Tableau5[[#This Row],[Numéro]]="","",double!U1238)</f>
        <v>LHEUREUX FRANCOIS</v>
      </c>
      <c r="C1241" s="23" t="str">
        <f>double!V1238</f>
        <v>05045 – BILLARD CLUB AGEEN</v>
      </c>
      <c r="D1241" s="27" t="str">
        <f>IFERROR(VLOOKUP(Tableau5[[#This Row],[Numéro]],TableauLibre[],3,0),"")</f>
        <v/>
      </c>
      <c r="E1241" s="1" t="str">
        <f>IFERROR(VLOOKUP(Tableau5[[#This Row],[Numéro]],TableauLibre[],4,0),"")</f>
        <v/>
      </c>
      <c r="F1241" s="1" t="str">
        <f>IFERROR(VLOOKUP(Tableau5[[#This Row],[Numéro]],TableauLibre[],5,0),"")</f>
        <v/>
      </c>
      <c r="G1241" s="1" t="str">
        <f>IFERROR(VLOOKUP(Tableau5[[#This Row],[Numéro]],TableauLibre[],6,0),"")</f>
        <v/>
      </c>
      <c r="H1241" s="28" t="str">
        <f>IFERROR(VLOOKUP(Tableau5[[#This Row],[Numéro]],TableauLibre[],7,0),"")</f>
        <v/>
      </c>
      <c r="I1241" s="27" t="str">
        <f>IFERROR(VLOOKUP(Tableau5[[#This Row],[Numéro]],TableauBande[],3,0),"")</f>
        <v>N3</v>
      </c>
      <c r="J1241" s="1">
        <f>IFERROR(VLOOKUP(Tableau5[[#This Row],[Numéro]],TableauBande[],4,0),"")</f>
        <v>1</v>
      </c>
      <c r="K1241" s="1">
        <f>IFERROR(VLOOKUP(Tableau5[[#This Row],[Numéro]],TableauBande[],5,0),"")</f>
        <v>1.9</v>
      </c>
      <c r="L1241" s="1">
        <f>IFERROR(VLOOKUP(Tableau5[[#This Row],[Numéro]],TableauBande[],6,0),"")</f>
        <v>1.69</v>
      </c>
      <c r="M1241" s="28">
        <f>IFERROR(VLOOKUP(Tableau5[[#This Row],[Numéro]],TableauBande[],7,0),"")</f>
        <v>2017</v>
      </c>
      <c r="N1241" s="1" t="str">
        <f>IFERROR(VLOOKUP(Tableau5[[#This Row],[Numéro]],Tableau3Bandes[],3,0),"")</f>
        <v/>
      </c>
      <c r="O1241" s="1" t="str">
        <f>IFERROR(VLOOKUP(Tableau5[[#This Row],[Numéro]],Tableau3Bandes[],4,0),"")</f>
        <v/>
      </c>
      <c r="P1241" s="1" t="str">
        <f>IFERROR(VLOOKUP(Tableau5[[#This Row],[Numéro]],Tableau3Bandes[],5,0),"")</f>
        <v/>
      </c>
      <c r="Q1241" s="1" t="str">
        <f>IFERROR(VLOOKUP(Tableau5[[#This Row],[Numéro]],Tableau3Bandes[],6,0),"")</f>
        <v/>
      </c>
      <c r="R1241" s="1" t="str">
        <f>IFERROR(VLOOKUP(Tableau5[[#This Row],[Numéro]],Tableau3Bandes[],7,0),"")</f>
        <v/>
      </c>
      <c r="S1241" s="28" t="str">
        <f>IFERROR(VLOOKUP(Tableau5[[#This Row],[Numéro]],TableauClass2025[],3,0),"")</f>
        <v/>
      </c>
      <c r="T1241" s="27" t="str">
        <f>IFERROR(VLOOKUP(Tableau5[[#This Row],[Numéro]],TableauCadre[],3,0),"")</f>
        <v>R1</v>
      </c>
      <c r="U1241" s="1">
        <f>IFERROR(VLOOKUP(Tableau5[[#This Row],[Numéro]],TableauCadre[],4,0),"")</f>
        <v>1</v>
      </c>
      <c r="V1241" s="1">
        <f>IFERROR(VLOOKUP(Tableau5[[#This Row],[Numéro]],TableauCadre[],5,0),"")</f>
        <v>3.27</v>
      </c>
      <c r="W1241" s="1">
        <f>IFERROR(VLOOKUP(Tableau5[[#This Row],[Numéro]],TableauCadre[],6,0),"")</f>
        <v>2.62</v>
      </c>
      <c r="X1241" s="28">
        <f>IFERROR(VLOOKUP(Tableau5[[#This Row],[Numéro]],TableauCadre[],7,0),"")</f>
        <v>2011</v>
      </c>
    </row>
    <row r="1242" spans="1:24" hidden="1" x14ac:dyDescent="0.25">
      <c r="A1242" s="1" t="str">
        <f>IF(double!T1239=0,"",double!T1239)</f>
        <v>010104 Q</v>
      </c>
      <c r="B1242" s="1" t="str">
        <f>IF(Tableau5[[#This Row],[Numéro]]="","",double!U1239)</f>
        <v>LIENHARD ANDRE</v>
      </c>
      <c r="C1242" s="23" t="str">
        <f>double!V1239</f>
        <v>01041 – COLMAR BILLARD CLUB 71</v>
      </c>
      <c r="D1242" s="27" t="str">
        <f>IFERROR(VLOOKUP(Tableau5[[#This Row],[Numéro]],TableauLibre[],3,0),"")</f>
        <v/>
      </c>
      <c r="E1242" s="1" t="str">
        <f>IFERROR(VLOOKUP(Tableau5[[#This Row],[Numéro]],TableauLibre[],4,0),"")</f>
        <v/>
      </c>
      <c r="F1242" s="1" t="str">
        <f>IFERROR(VLOOKUP(Tableau5[[#This Row],[Numéro]],TableauLibre[],5,0),"")</f>
        <v/>
      </c>
      <c r="G1242" s="1" t="str">
        <f>IFERROR(VLOOKUP(Tableau5[[#This Row],[Numéro]],TableauLibre[],6,0),"")</f>
        <v/>
      </c>
      <c r="H1242" s="28" t="str">
        <f>IFERROR(VLOOKUP(Tableau5[[#This Row],[Numéro]],TableauLibre[],7,0),"")</f>
        <v/>
      </c>
      <c r="I1242" s="27" t="str">
        <f>IFERROR(VLOOKUP(Tableau5[[#This Row],[Numéro]],TableauBande[],3,0),"")</f>
        <v xml:space="preserve">R2 </v>
      </c>
      <c r="J1242" s="1">
        <f>IFERROR(VLOOKUP(Tableau5[[#This Row],[Numéro]],TableauBande[],4,0),"")</f>
        <v>1</v>
      </c>
      <c r="K1242" s="1">
        <f>IFERROR(VLOOKUP(Tableau5[[#This Row],[Numéro]],TableauBande[],5,0),"")</f>
        <v>1.05</v>
      </c>
      <c r="L1242" s="1">
        <f>IFERROR(VLOOKUP(Tableau5[[#This Row],[Numéro]],TableauBande[],6,0),"")</f>
        <v>0.94</v>
      </c>
      <c r="M1242" s="28">
        <f>IFERROR(VLOOKUP(Tableau5[[#This Row],[Numéro]],TableauBande[],7,0),"")</f>
        <v>2023</v>
      </c>
      <c r="N1242" s="1" t="str">
        <f>IFERROR(VLOOKUP(Tableau5[[#This Row],[Numéro]],Tableau3Bandes[],3,0),"")</f>
        <v xml:space="preserve">N3 </v>
      </c>
      <c r="O1242" s="1">
        <f>IFERROR(VLOOKUP(Tableau5[[#This Row],[Numéro]],Tableau3Bandes[],4,0),"")</f>
        <v>1</v>
      </c>
      <c r="P1242" s="1">
        <f>IFERROR(VLOOKUP(Tableau5[[#This Row],[Numéro]],Tableau3Bandes[],5,0),"")</f>
        <v>0.53</v>
      </c>
      <c r="Q1242" s="1">
        <f>IFERROR(VLOOKUP(Tableau5[[#This Row],[Numéro]],Tableau3Bandes[],6,0),"")</f>
        <v>0.45600000000000002</v>
      </c>
      <c r="R1242" s="1">
        <f>IFERROR(VLOOKUP(Tableau5[[#This Row],[Numéro]],Tableau3Bandes[],7,0),"")</f>
        <v>2025</v>
      </c>
      <c r="S1242" s="28">
        <f>IFERROR(VLOOKUP(Tableau5[[#This Row],[Numéro]],TableauClass2025[],3,0),"")</f>
        <v>460</v>
      </c>
      <c r="T1242" s="27" t="str">
        <f>IFERROR(VLOOKUP(Tableau5[[#This Row],[Numéro]],TableauCadre[],3,0),"")</f>
        <v/>
      </c>
      <c r="U1242" s="1" t="str">
        <f>IFERROR(VLOOKUP(Tableau5[[#This Row],[Numéro]],TableauCadre[],4,0),"")</f>
        <v/>
      </c>
      <c r="V1242" s="1" t="str">
        <f>IFERROR(VLOOKUP(Tableau5[[#This Row],[Numéro]],TableauCadre[],5,0),"")</f>
        <v/>
      </c>
      <c r="W1242" s="1" t="str">
        <f>IFERROR(VLOOKUP(Tableau5[[#This Row],[Numéro]],TableauCadre[],6,0),"")</f>
        <v/>
      </c>
      <c r="X1242" s="28" t="str">
        <f>IFERROR(VLOOKUP(Tableau5[[#This Row],[Numéro]],TableauCadre[],7,0),"")</f>
        <v/>
      </c>
    </row>
    <row r="1243" spans="1:24" hidden="1" x14ac:dyDescent="0.25">
      <c r="A1243" s="1" t="str">
        <f>IF(double!T1240=0,"",double!T1240)</f>
        <v>019318 A</v>
      </c>
      <c r="B1243" s="1" t="str">
        <f>IF(Tableau5[[#This Row],[Numéro]]="","",double!U1240)</f>
        <v>LINDER CHRISTOPHE</v>
      </c>
      <c r="C1243" s="23" t="str">
        <f>double!V1240</f>
        <v>11023 – BILLARD CLUB NEUVES MAISONS</v>
      </c>
      <c r="D1243" s="27" t="str">
        <f>IFERROR(VLOOKUP(Tableau5[[#This Row],[Numéro]],TableauLibre[],3,0),"")</f>
        <v/>
      </c>
      <c r="E1243" s="1" t="str">
        <f>IFERROR(VLOOKUP(Tableau5[[#This Row],[Numéro]],TableauLibre[],4,0),"")</f>
        <v/>
      </c>
      <c r="F1243" s="1" t="str">
        <f>IFERROR(VLOOKUP(Tableau5[[#This Row],[Numéro]],TableauLibre[],5,0),"")</f>
        <v/>
      </c>
      <c r="G1243" s="1" t="str">
        <f>IFERROR(VLOOKUP(Tableau5[[#This Row],[Numéro]],TableauLibre[],6,0),"")</f>
        <v/>
      </c>
      <c r="H1243" s="28" t="str">
        <f>IFERROR(VLOOKUP(Tableau5[[#This Row],[Numéro]],TableauLibre[],7,0),"")</f>
        <v/>
      </c>
      <c r="I1243" s="27" t="str">
        <f>IFERROR(VLOOKUP(Tableau5[[#This Row],[Numéro]],TableauBande[],3,0),"")</f>
        <v xml:space="preserve">N2 </v>
      </c>
      <c r="J1243" s="1">
        <f>IFERROR(VLOOKUP(Tableau5[[#This Row],[Numéro]],TableauBande[],4,0),"")</f>
        <v>1</v>
      </c>
      <c r="K1243" s="1" t="str">
        <f>IFERROR(VLOOKUP(Tableau5[[#This Row],[Numéro]],TableauBande[],5,0),"")</f>
        <v>—</v>
      </c>
      <c r="L1243" s="1">
        <f>IFERROR(VLOOKUP(Tableau5[[#This Row],[Numéro]],TableauBande[],6,0),"")</f>
        <v>2.4</v>
      </c>
      <c r="M1243" s="28">
        <f>IFERROR(VLOOKUP(Tableau5[[#This Row],[Numéro]],TableauBande[],7,0),"")</f>
        <v>2012</v>
      </c>
      <c r="N1243" s="1" t="str">
        <f>IFERROR(VLOOKUP(Tableau5[[#This Row],[Numéro]],Tableau3Bandes[],3,0),"")</f>
        <v xml:space="preserve">N2 </v>
      </c>
      <c r="O1243" s="1">
        <f>IFERROR(VLOOKUP(Tableau5[[#This Row],[Numéro]],Tableau3Bandes[],4,0),"")</f>
        <v>1</v>
      </c>
      <c r="P1243" s="1" t="str">
        <f>IFERROR(VLOOKUP(Tableau5[[#This Row],[Numéro]],Tableau3Bandes[],5,0),"")</f>
        <v>—</v>
      </c>
      <c r="Q1243" s="1">
        <f>IFERROR(VLOOKUP(Tableau5[[#This Row],[Numéro]],Tableau3Bandes[],6,0),"")</f>
        <v>0.66400000000000003</v>
      </c>
      <c r="R1243" s="1">
        <f>IFERROR(VLOOKUP(Tableau5[[#This Row],[Numéro]],Tableau3Bandes[],7,0),"")</f>
        <v>2019</v>
      </c>
      <c r="S1243" s="28" t="str">
        <f>IFERROR(VLOOKUP(Tableau5[[#This Row],[Numéro]],TableauClass2025[],3,0),"")</f>
        <v/>
      </c>
      <c r="T1243" s="27" t="str">
        <f>IFERROR(VLOOKUP(Tableau5[[#This Row],[Numéro]],TableauCadre[],3,0),"")</f>
        <v/>
      </c>
      <c r="U1243" s="1" t="str">
        <f>IFERROR(VLOOKUP(Tableau5[[#This Row],[Numéro]],TableauCadre[],4,0),"")</f>
        <v/>
      </c>
      <c r="V1243" s="1" t="str">
        <f>IFERROR(VLOOKUP(Tableau5[[#This Row],[Numéro]],TableauCadre[],5,0),"")</f>
        <v/>
      </c>
      <c r="W1243" s="1" t="str">
        <f>IFERROR(VLOOKUP(Tableau5[[#This Row],[Numéro]],TableauCadre[],6,0),"")</f>
        <v/>
      </c>
      <c r="X1243" s="28" t="str">
        <f>IFERROR(VLOOKUP(Tableau5[[#This Row],[Numéro]],TableauCadre[],7,0),"")</f>
        <v/>
      </c>
    </row>
    <row r="1244" spans="1:24" x14ac:dyDescent="0.25">
      <c r="A1244" s="1" t="str">
        <f>IF(double!T1079=0,"",double!T1079)</f>
        <v>014901 D</v>
      </c>
      <c r="B1244" s="1" t="str">
        <f>IF(Tableau5[[#This Row],[Numéro]]="","",double!U1079)</f>
        <v>SPEZIALE SALVATORE</v>
      </c>
      <c r="C1244" s="23" t="str">
        <f>double!V1079</f>
        <v>11033 – BILLARD CLUB AUDUN VILLERUPT</v>
      </c>
      <c r="D1244" s="27" t="str">
        <f>IFERROR(VLOOKUP(Tableau5[[#This Row],[Numéro]],TableauLibre[],3,0),"")</f>
        <v xml:space="preserve">R2 </v>
      </c>
      <c r="E1244" s="1">
        <f>IFERROR(VLOOKUP(Tableau5[[#This Row],[Numéro]],TableauLibre[],4,0),"")</f>
        <v>1</v>
      </c>
      <c r="F1244" s="1">
        <f>IFERROR(VLOOKUP(Tableau5[[#This Row],[Numéro]],TableauLibre[],5,0),"")</f>
        <v>3.76</v>
      </c>
      <c r="G1244" s="1">
        <f>IFERROR(VLOOKUP(Tableau5[[#This Row],[Numéro]],TableauLibre[],6,0),"")</f>
        <v>3.01</v>
      </c>
      <c r="H1244" s="28">
        <f>IFERROR(VLOOKUP(Tableau5[[#This Row],[Numéro]],TableauLibre[],7,0),"")</f>
        <v>2013</v>
      </c>
      <c r="I1244" s="27" t="str">
        <f>IFERROR(VLOOKUP(Tableau5[[#This Row],[Numéro]],TableauBande[],3,0),"")</f>
        <v/>
      </c>
      <c r="J1244" s="1" t="str">
        <f>IFERROR(VLOOKUP(Tableau5[[#This Row],[Numéro]],TableauBande[],4,0),"")</f>
        <v/>
      </c>
      <c r="K1244" s="1" t="str">
        <f>IFERROR(VLOOKUP(Tableau5[[#This Row],[Numéro]],TableauBande[],5,0),"")</f>
        <v/>
      </c>
      <c r="L1244" s="1" t="str">
        <f>IFERROR(VLOOKUP(Tableau5[[#This Row],[Numéro]],TableauBande[],6,0),"")</f>
        <v/>
      </c>
      <c r="M1244" s="28" t="str">
        <f>IFERROR(VLOOKUP(Tableau5[[#This Row],[Numéro]],TableauBande[],7,0),"")</f>
        <v/>
      </c>
      <c r="N1244" s="1" t="str">
        <f>IFERROR(VLOOKUP(Tableau5[[#This Row],[Numéro]],Tableau3Bandes[],3,0),"")</f>
        <v xml:space="preserve">R1 </v>
      </c>
      <c r="O1244" s="1">
        <f>IFERROR(VLOOKUP(Tableau5[[#This Row],[Numéro]],Tableau3Bandes[],4,0),"")</f>
        <v>1</v>
      </c>
      <c r="P1244" s="1">
        <f>IFERROR(VLOOKUP(Tableau5[[#This Row],[Numéro]],Tableau3Bandes[],5,0),"")</f>
        <v>0.39</v>
      </c>
      <c r="Q1244" s="1">
        <f>IFERROR(VLOOKUP(Tableau5[[#This Row],[Numéro]],Tableau3Bandes[],6,0),"")</f>
        <v>0.33500000000000002</v>
      </c>
      <c r="R1244" s="1">
        <f>IFERROR(VLOOKUP(Tableau5[[#This Row],[Numéro]],Tableau3Bandes[],7,0),"")</f>
        <v>2024</v>
      </c>
      <c r="S1244" s="28" t="str">
        <f>IFERROR(VLOOKUP(Tableau5[[#This Row],[Numéro]],TableauClass2025[],3,0),"")</f>
        <v/>
      </c>
      <c r="T1244" s="27" t="str">
        <f>IFERROR(VLOOKUP(Tableau5[[#This Row],[Numéro]],TableauCadre[],3,0),"")</f>
        <v/>
      </c>
      <c r="U1244" s="1" t="str">
        <f>IFERROR(VLOOKUP(Tableau5[[#This Row],[Numéro]],TableauCadre[],4,0),"")</f>
        <v/>
      </c>
      <c r="V1244" s="1" t="str">
        <f>IFERROR(VLOOKUP(Tableau5[[#This Row],[Numéro]],TableauCadre[],5,0),"")</f>
        <v/>
      </c>
      <c r="W1244" s="1" t="str">
        <f>IFERROR(VLOOKUP(Tableau5[[#This Row],[Numéro]],TableauCadre[],6,0),"")</f>
        <v/>
      </c>
      <c r="X1244" s="28" t="str">
        <f>IFERROR(VLOOKUP(Tableau5[[#This Row],[Numéro]],TableauCadre[],7,0),"")</f>
        <v/>
      </c>
    </row>
    <row r="1245" spans="1:24" hidden="1" x14ac:dyDescent="0.25">
      <c r="A1245" s="1" t="str">
        <f>IF(double!T1242=0,"",double!T1242)</f>
        <v>015413 V</v>
      </c>
      <c r="B1245" s="1" t="str">
        <f>IF(Tableau5[[#This Row],[Numéro]]="","",double!U1242)</f>
        <v>MANGIN ANTOINE</v>
      </c>
      <c r="C1245" s="23" t="str">
        <f>double!V1242</f>
        <v>11022 – ACADEMIE DE BILLARD SAINT-MAX / NANCY</v>
      </c>
      <c r="D1245" s="27" t="str">
        <f>IFERROR(VLOOKUP(Tableau5[[#This Row],[Numéro]],TableauLibre[],3,0),"")</f>
        <v/>
      </c>
      <c r="E1245" s="1" t="str">
        <f>IFERROR(VLOOKUP(Tableau5[[#This Row],[Numéro]],TableauLibre[],4,0),"")</f>
        <v/>
      </c>
      <c r="F1245" s="1" t="str">
        <f>IFERROR(VLOOKUP(Tableau5[[#This Row],[Numéro]],TableauLibre[],5,0),"")</f>
        <v/>
      </c>
      <c r="G1245" s="1" t="str">
        <f>IFERROR(VLOOKUP(Tableau5[[#This Row],[Numéro]],TableauLibre[],6,0),"")</f>
        <v/>
      </c>
      <c r="H1245" s="28" t="str">
        <f>IFERROR(VLOOKUP(Tableau5[[#This Row],[Numéro]],TableauLibre[],7,0),"")</f>
        <v/>
      </c>
      <c r="I1245" s="27" t="str">
        <f>IFERROR(VLOOKUP(Tableau5[[#This Row],[Numéro]],TableauBande[],3,0),"")</f>
        <v>N1</v>
      </c>
      <c r="J1245" s="1">
        <f>IFERROR(VLOOKUP(Tableau5[[#This Row],[Numéro]],TableauBande[],4,0),"")</f>
        <v>1</v>
      </c>
      <c r="K1245" s="1" t="str">
        <f>IFERROR(VLOOKUP(Tableau5[[#This Row],[Numéro]],TableauBande[],5,0),"")</f>
        <v>—</v>
      </c>
      <c r="L1245" s="1">
        <f>IFERROR(VLOOKUP(Tableau5[[#This Row],[Numéro]],TableauBande[],6,0),"")</f>
        <v>4.95</v>
      </c>
      <c r="M1245" s="28">
        <f>IFERROR(VLOOKUP(Tableau5[[#This Row],[Numéro]],TableauBande[],7,0),"")</f>
        <v>2025</v>
      </c>
      <c r="N1245" s="1" t="str">
        <f>IFERROR(VLOOKUP(Tableau5[[#This Row],[Numéro]],Tableau3Bandes[],3,0),"")</f>
        <v>N1</v>
      </c>
      <c r="O1245" s="1">
        <f>IFERROR(VLOOKUP(Tableau5[[#This Row],[Numéro]],Tableau3Bandes[],4,0),"")</f>
        <v>1</v>
      </c>
      <c r="P1245" s="1" t="str">
        <f>IFERROR(VLOOKUP(Tableau5[[#This Row],[Numéro]],Tableau3Bandes[],5,0),"")</f>
        <v>—</v>
      </c>
      <c r="Q1245" s="1">
        <f>IFERROR(VLOOKUP(Tableau5[[#This Row],[Numéro]],Tableau3Bandes[],6,0),"")</f>
        <v>0.75800000000000001</v>
      </c>
      <c r="R1245" s="1">
        <f>IFERROR(VLOOKUP(Tableau5[[#This Row],[Numéro]],Tableau3Bandes[],7,0),"")</f>
        <v>2022</v>
      </c>
      <c r="S1245" s="28" t="str">
        <f>IFERROR(VLOOKUP(Tableau5[[#This Row],[Numéro]],TableauClass2025[],3,0),"")</f>
        <v/>
      </c>
      <c r="T1245" s="27" t="str">
        <f>IFERROR(VLOOKUP(Tableau5[[#This Row],[Numéro]],TableauCadre[],3,0),"")</f>
        <v/>
      </c>
      <c r="U1245" s="1" t="str">
        <f>IFERROR(VLOOKUP(Tableau5[[#This Row],[Numéro]],TableauCadre[],4,0),"")</f>
        <v/>
      </c>
      <c r="V1245" s="1" t="str">
        <f>IFERROR(VLOOKUP(Tableau5[[#This Row],[Numéro]],TableauCadre[],5,0),"")</f>
        <v/>
      </c>
      <c r="W1245" s="1" t="str">
        <f>IFERROR(VLOOKUP(Tableau5[[#This Row],[Numéro]],TableauCadre[],6,0),"")</f>
        <v/>
      </c>
      <c r="X1245" s="28" t="str">
        <f>IFERROR(VLOOKUP(Tableau5[[#This Row],[Numéro]],TableauCadre[],7,0),"")</f>
        <v/>
      </c>
    </row>
    <row r="1246" spans="1:24" hidden="1" x14ac:dyDescent="0.25">
      <c r="A1246" s="1" t="str">
        <f>IF(double!T1243=0,"",double!T1243)</f>
        <v>010090 C</v>
      </c>
      <c r="B1246" s="1" t="str">
        <f>IF(Tableau5[[#This Row],[Numéro]]="","",double!U1243)</f>
        <v>MENGUS DANIEL</v>
      </c>
      <c r="C1246" s="23" t="str">
        <f>double!V1243</f>
        <v>01002 – B.C 1935 STRASBOURG-SCHILTIGHEIM</v>
      </c>
      <c r="D1246" s="27" t="str">
        <f>IFERROR(VLOOKUP(Tableau5[[#This Row],[Numéro]],TableauLibre[],3,0),"")</f>
        <v/>
      </c>
      <c r="E1246" s="1" t="str">
        <f>IFERROR(VLOOKUP(Tableau5[[#This Row],[Numéro]],TableauLibre[],4,0),"")</f>
        <v/>
      </c>
      <c r="F1246" s="1" t="str">
        <f>IFERROR(VLOOKUP(Tableau5[[#This Row],[Numéro]],TableauLibre[],5,0),"")</f>
        <v/>
      </c>
      <c r="G1246" s="1" t="str">
        <f>IFERROR(VLOOKUP(Tableau5[[#This Row],[Numéro]],TableauLibre[],6,0),"")</f>
        <v/>
      </c>
      <c r="H1246" s="28" t="str">
        <f>IFERROR(VLOOKUP(Tableau5[[#This Row],[Numéro]],TableauLibre[],7,0),"")</f>
        <v/>
      </c>
      <c r="I1246" s="27" t="str">
        <f>IFERROR(VLOOKUP(Tableau5[[#This Row],[Numéro]],TableauBande[],3,0),"")</f>
        <v>R1</v>
      </c>
      <c r="J1246" s="1">
        <f>IFERROR(VLOOKUP(Tableau5[[#This Row],[Numéro]],TableauBande[],4,0),"")</f>
        <v>1</v>
      </c>
      <c r="K1246" s="1">
        <f>IFERROR(VLOOKUP(Tableau5[[#This Row],[Numéro]],TableauBande[],5,0),"")</f>
        <v>1.43</v>
      </c>
      <c r="L1246" s="1">
        <f>IFERROR(VLOOKUP(Tableau5[[#This Row],[Numéro]],TableauBande[],6,0),"")</f>
        <v>1.27</v>
      </c>
      <c r="M1246" s="28">
        <f>IFERROR(VLOOKUP(Tableau5[[#This Row],[Numéro]],TableauBande[],7,0),"")</f>
        <v>2013</v>
      </c>
      <c r="N1246" s="1" t="str">
        <f>IFERROR(VLOOKUP(Tableau5[[#This Row],[Numéro]],Tableau3Bandes[],3,0),"")</f>
        <v xml:space="preserve">N3 </v>
      </c>
      <c r="O1246" s="1">
        <f>IFERROR(VLOOKUP(Tableau5[[#This Row],[Numéro]],Tableau3Bandes[],4,0),"")</f>
        <v>1</v>
      </c>
      <c r="P1246" s="1">
        <f>IFERROR(VLOOKUP(Tableau5[[#This Row],[Numéro]],Tableau3Bandes[],5,0),"")</f>
        <v>0.55000000000000004</v>
      </c>
      <c r="Q1246" s="1">
        <f>IFERROR(VLOOKUP(Tableau5[[#This Row],[Numéro]],Tableau3Bandes[],6,0),"")</f>
        <v>0.47299999999999998</v>
      </c>
      <c r="R1246" s="1">
        <f>IFERROR(VLOOKUP(Tableau5[[#This Row],[Numéro]],Tableau3Bandes[],7,0),"")</f>
        <v>2014</v>
      </c>
      <c r="S1246" s="28" t="str">
        <f>IFERROR(VLOOKUP(Tableau5[[#This Row],[Numéro]],TableauClass2025[],3,0),"")</f>
        <v/>
      </c>
      <c r="T1246" s="27" t="str">
        <f>IFERROR(VLOOKUP(Tableau5[[#This Row],[Numéro]],TableauCadre[],3,0),"")</f>
        <v/>
      </c>
      <c r="U1246" s="1" t="str">
        <f>IFERROR(VLOOKUP(Tableau5[[#This Row],[Numéro]],TableauCadre[],4,0),"")</f>
        <v/>
      </c>
      <c r="V1246" s="1" t="str">
        <f>IFERROR(VLOOKUP(Tableau5[[#This Row],[Numéro]],TableauCadre[],5,0),"")</f>
        <v/>
      </c>
      <c r="W1246" s="1" t="str">
        <f>IFERROR(VLOOKUP(Tableau5[[#This Row],[Numéro]],TableauCadre[],6,0),"")</f>
        <v/>
      </c>
      <c r="X1246" s="28" t="str">
        <f>IFERROR(VLOOKUP(Tableau5[[#This Row],[Numéro]],TableauCadre[],7,0),"")</f>
        <v/>
      </c>
    </row>
    <row r="1247" spans="1:24" hidden="1" x14ac:dyDescent="0.25">
      <c r="A1247" s="1" t="str">
        <f>IF(double!T1244=0,"",double!T1244)</f>
        <v>106920 I</v>
      </c>
      <c r="B1247" s="1" t="str">
        <f>IF(Tableau5[[#This Row],[Numéro]]="","",double!U1244)</f>
        <v>MEYER FRANCIS</v>
      </c>
      <c r="C1247" s="23" t="str">
        <f>double!V1244</f>
        <v>01027 – B.C. GUEBWILLER</v>
      </c>
      <c r="D1247" s="27" t="str">
        <f>IFERROR(VLOOKUP(Tableau5[[#This Row],[Numéro]],TableauLibre[],3,0),"")</f>
        <v/>
      </c>
      <c r="E1247" s="1" t="str">
        <f>IFERROR(VLOOKUP(Tableau5[[#This Row],[Numéro]],TableauLibre[],4,0),"")</f>
        <v/>
      </c>
      <c r="F1247" s="1" t="str">
        <f>IFERROR(VLOOKUP(Tableau5[[#This Row],[Numéro]],TableauLibre[],5,0),"")</f>
        <v/>
      </c>
      <c r="G1247" s="1" t="str">
        <f>IFERROR(VLOOKUP(Tableau5[[#This Row],[Numéro]],TableauLibre[],6,0),"")</f>
        <v/>
      </c>
      <c r="H1247" s="28" t="str">
        <f>IFERROR(VLOOKUP(Tableau5[[#This Row],[Numéro]],TableauLibre[],7,0),"")</f>
        <v/>
      </c>
      <c r="I1247" s="27" t="str">
        <f>IFERROR(VLOOKUP(Tableau5[[#This Row],[Numéro]],TableauBande[],3,0),"")</f>
        <v>N3</v>
      </c>
      <c r="J1247" s="1">
        <f>IFERROR(VLOOKUP(Tableau5[[#This Row],[Numéro]],TableauBande[],4,0),"")</f>
        <v>1</v>
      </c>
      <c r="K1247" s="1">
        <f>IFERROR(VLOOKUP(Tableau5[[#This Row],[Numéro]],TableauBande[],5,0),"")</f>
        <v>2.23</v>
      </c>
      <c r="L1247" s="1">
        <f>IFERROR(VLOOKUP(Tableau5[[#This Row],[Numéro]],TableauBande[],6,0),"")</f>
        <v>1.99</v>
      </c>
      <c r="M1247" s="28">
        <f>IFERROR(VLOOKUP(Tableau5[[#This Row],[Numéro]],TableauBande[],7,0),"")</f>
        <v>2016</v>
      </c>
      <c r="N1247" s="1" t="str">
        <f>IFERROR(VLOOKUP(Tableau5[[#This Row],[Numéro]],Tableau3Bandes[],3,0),"")</f>
        <v xml:space="preserve">N2 </v>
      </c>
      <c r="O1247" s="1">
        <f>IFERROR(VLOOKUP(Tableau5[[#This Row],[Numéro]],Tableau3Bandes[],4,0),"")</f>
        <v>1</v>
      </c>
      <c r="P1247" s="1" t="str">
        <f>IFERROR(VLOOKUP(Tableau5[[#This Row],[Numéro]],Tableau3Bandes[],5,0),"")</f>
        <v>—</v>
      </c>
      <c r="Q1247" s="1">
        <f>IFERROR(VLOOKUP(Tableau5[[#This Row],[Numéro]],Tableau3Bandes[],6,0),"")</f>
        <v>0.66600000000000004</v>
      </c>
      <c r="R1247" s="1">
        <f>IFERROR(VLOOKUP(Tableau5[[#This Row],[Numéro]],Tableau3Bandes[],7,0),"")</f>
        <v>2016</v>
      </c>
      <c r="S1247" s="28" t="str">
        <f>IFERROR(VLOOKUP(Tableau5[[#This Row],[Numéro]],TableauClass2025[],3,0),"")</f>
        <v/>
      </c>
      <c r="T1247" s="27" t="str">
        <f>IFERROR(VLOOKUP(Tableau5[[#This Row],[Numéro]],TableauCadre[],3,0),"")</f>
        <v/>
      </c>
      <c r="U1247" s="1" t="str">
        <f>IFERROR(VLOOKUP(Tableau5[[#This Row],[Numéro]],TableauCadre[],4,0),"")</f>
        <v/>
      </c>
      <c r="V1247" s="1" t="str">
        <f>IFERROR(VLOOKUP(Tableau5[[#This Row],[Numéro]],TableauCadre[],5,0),"")</f>
        <v/>
      </c>
      <c r="W1247" s="1" t="str">
        <f>IFERROR(VLOOKUP(Tableau5[[#This Row],[Numéro]],TableauCadre[],6,0),"")</f>
        <v/>
      </c>
      <c r="X1247" s="28" t="str">
        <f>IFERROR(VLOOKUP(Tableau5[[#This Row],[Numéro]],TableauCadre[],7,0),"")</f>
        <v/>
      </c>
    </row>
    <row r="1248" spans="1:24" x14ac:dyDescent="0.25">
      <c r="A1248" s="1" t="str">
        <f>IF(double!T1080=0,"",double!T1080)</f>
        <v>178628 L</v>
      </c>
      <c r="B1248" s="1" t="str">
        <f>IF(Tableau5[[#This Row],[Numéro]]="","",double!U1080)</f>
        <v>SPIELMANN ALEXANDRE</v>
      </c>
      <c r="C1248" s="23" t="str">
        <f>double!V1080</f>
        <v>11005 – E.S. HAGONDANGE</v>
      </c>
      <c r="D1248" s="27" t="str">
        <f>IFERROR(VLOOKUP(Tableau5[[#This Row],[Numéro]],TableauLibre[],3,0),"")</f>
        <v xml:space="preserve">R4 </v>
      </c>
      <c r="E1248" s="1">
        <f>IFERROR(VLOOKUP(Tableau5[[#This Row],[Numéro]],TableauLibre[],4,0),"")</f>
        <v>1</v>
      </c>
      <c r="F1248" s="1">
        <f>IFERROR(VLOOKUP(Tableau5[[#This Row],[Numéro]],TableauLibre[],5,0),"")</f>
        <v>0.8</v>
      </c>
      <c r="G1248" s="1">
        <f>IFERROR(VLOOKUP(Tableau5[[#This Row],[Numéro]],TableauLibre[],6,0),"")</f>
        <v>0.64</v>
      </c>
      <c r="H1248" s="28">
        <f>IFERROR(VLOOKUP(Tableau5[[#This Row],[Numéro]],TableauLibre[],7,0),"")</f>
        <v>2025</v>
      </c>
      <c r="I1248" s="27" t="str">
        <f>IFERROR(VLOOKUP(Tableau5[[#This Row],[Numéro]],TableauBande[],3,0),"")</f>
        <v/>
      </c>
      <c r="J1248" s="1" t="str">
        <f>IFERROR(VLOOKUP(Tableau5[[#This Row],[Numéro]],TableauBande[],4,0),"")</f>
        <v/>
      </c>
      <c r="K1248" s="1" t="str">
        <f>IFERROR(VLOOKUP(Tableau5[[#This Row],[Numéro]],TableauBande[],5,0),"")</f>
        <v/>
      </c>
      <c r="L1248" s="1" t="str">
        <f>IFERROR(VLOOKUP(Tableau5[[#This Row],[Numéro]],TableauBande[],6,0),"")</f>
        <v/>
      </c>
      <c r="M1248" s="28" t="str">
        <f>IFERROR(VLOOKUP(Tableau5[[#This Row],[Numéro]],TableauBande[],7,0),"")</f>
        <v/>
      </c>
      <c r="N1248" s="1" t="str">
        <f>IFERROR(VLOOKUP(Tableau5[[#This Row],[Numéro]],Tableau3Bandes[],3,0),"")</f>
        <v/>
      </c>
      <c r="O1248" s="1" t="str">
        <f>IFERROR(VLOOKUP(Tableau5[[#This Row],[Numéro]],Tableau3Bandes[],4,0),"")</f>
        <v/>
      </c>
      <c r="P1248" s="1" t="str">
        <f>IFERROR(VLOOKUP(Tableau5[[#This Row],[Numéro]],Tableau3Bandes[],5,0),"")</f>
        <v/>
      </c>
      <c r="Q1248" s="1" t="str">
        <f>IFERROR(VLOOKUP(Tableau5[[#This Row],[Numéro]],Tableau3Bandes[],6,0),"")</f>
        <v/>
      </c>
      <c r="R1248" s="1" t="str">
        <f>IFERROR(VLOOKUP(Tableau5[[#This Row],[Numéro]],Tableau3Bandes[],7,0),"")</f>
        <v/>
      </c>
      <c r="S1248" s="28" t="str">
        <f>IFERROR(VLOOKUP(Tableau5[[#This Row],[Numéro]],TableauClass2025[],3,0),"")</f>
        <v/>
      </c>
      <c r="T1248" s="27" t="str">
        <f>IFERROR(VLOOKUP(Tableau5[[#This Row],[Numéro]],TableauCadre[],3,0),"")</f>
        <v/>
      </c>
      <c r="U1248" s="1" t="str">
        <f>IFERROR(VLOOKUP(Tableau5[[#This Row],[Numéro]],TableauCadre[],4,0),"")</f>
        <v/>
      </c>
      <c r="V1248" s="1" t="str">
        <f>IFERROR(VLOOKUP(Tableau5[[#This Row],[Numéro]],TableauCadre[],5,0),"")</f>
        <v/>
      </c>
      <c r="W1248" s="1" t="str">
        <f>IFERROR(VLOOKUP(Tableau5[[#This Row],[Numéro]],TableauCadre[],6,0),"")</f>
        <v/>
      </c>
      <c r="X1248" s="28" t="str">
        <f>IFERROR(VLOOKUP(Tableau5[[#This Row],[Numéro]],TableauCadre[],7,0),"")</f>
        <v/>
      </c>
    </row>
    <row r="1249" spans="1:24" hidden="1" x14ac:dyDescent="0.25">
      <c r="A1249" s="1" t="str">
        <f>IF(double!T1246=0,"",double!T1246)</f>
        <v>107122 C</v>
      </c>
      <c r="B1249" s="1" t="str">
        <f>IF(Tableau5[[#This Row],[Numéro]]="","",double!U1246)</f>
        <v>MOULARD ANDRE</v>
      </c>
      <c r="C1249" s="23" t="str">
        <f>double!V1246</f>
        <v>11002 – ASSOCIATION SAULXURONNE DE BILLARD</v>
      </c>
      <c r="D1249" s="27" t="str">
        <f>IFERROR(VLOOKUP(Tableau5[[#This Row],[Numéro]],TableauLibre[],3,0),"")</f>
        <v/>
      </c>
      <c r="E1249" s="1" t="str">
        <f>IFERROR(VLOOKUP(Tableau5[[#This Row],[Numéro]],TableauLibre[],4,0),"")</f>
        <v/>
      </c>
      <c r="F1249" s="1" t="str">
        <f>IFERROR(VLOOKUP(Tableau5[[#This Row],[Numéro]],TableauLibre[],5,0),"")</f>
        <v/>
      </c>
      <c r="G1249" s="1" t="str">
        <f>IFERROR(VLOOKUP(Tableau5[[#This Row],[Numéro]],TableauLibre[],6,0),"")</f>
        <v/>
      </c>
      <c r="H1249" s="28" t="str">
        <f>IFERROR(VLOOKUP(Tableau5[[#This Row],[Numéro]],TableauLibre[],7,0),"")</f>
        <v/>
      </c>
      <c r="I1249" s="27" t="str">
        <f>IFERROR(VLOOKUP(Tableau5[[#This Row],[Numéro]],TableauBande[],3,0),"")</f>
        <v>R1</v>
      </c>
      <c r="J1249" s="1">
        <f>IFERROR(VLOOKUP(Tableau5[[#This Row],[Numéro]],TableauBande[],4,0),"")</f>
        <v>1</v>
      </c>
      <c r="K1249" s="1">
        <f>IFERROR(VLOOKUP(Tableau5[[#This Row],[Numéro]],TableauBande[],5,0),"")</f>
        <v>1.36</v>
      </c>
      <c r="L1249" s="1">
        <f>IFERROR(VLOOKUP(Tableau5[[#This Row],[Numéro]],TableauBande[],6,0),"")</f>
        <v>1.21</v>
      </c>
      <c r="M1249" s="28">
        <f>IFERROR(VLOOKUP(Tableau5[[#This Row],[Numéro]],TableauBande[],7,0),"")</f>
        <v>2016</v>
      </c>
      <c r="N1249" s="1" t="str">
        <f>IFERROR(VLOOKUP(Tableau5[[#This Row],[Numéro]],Tableau3Bandes[],3,0),"")</f>
        <v/>
      </c>
      <c r="O1249" s="1" t="str">
        <f>IFERROR(VLOOKUP(Tableau5[[#This Row],[Numéro]],Tableau3Bandes[],4,0),"")</f>
        <v/>
      </c>
      <c r="P1249" s="1" t="str">
        <f>IFERROR(VLOOKUP(Tableau5[[#This Row],[Numéro]],Tableau3Bandes[],5,0),"")</f>
        <v/>
      </c>
      <c r="Q1249" s="1" t="str">
        <f>IFERROR(VLOOKUP(Tableau5[[#This Row],[Numéro]],Tableau3Bandes[],6,0),"")</f>
        <v/>
      </c>
      <c r="R1249" s="1" t="str">
        <f>IFERROR(VLOOKUP(Tableau5[[#This Row],[Numéro]],Tableau3Bandes[],7,0),"")</f>
        <v/>
      </c>
      <c r="S1249" s="28" t="str">
        <f>IFERROR(VLOOKUP(Tableau5[[#This Row],[Numéro]],TableauClass2025[],3,0),"")</f>
        <v/>
      </c>
      <c r="T1249" s="27" t="str">
        <f>IFERROR(VLOOKUP(Tableau5[[#This Row],[Numéro]],TableauCadre[],3,0),"")</f>
        <v/>
      </c>
      <c r="U1249" s="1" t="str">
        <f>IFERROR(VLOOKUP(Tableau5[[#This Row],[Numéro]],TableauCadre[],4,0),"")</f>
        <v/>
      </c>
      <c r="V1249" s="1" t="str">
        <f>IFERROR(VLOOKUP(Tableau5[[#This Row],[Numéro]],TableauCadre[],5,0),"")</f>
        <v/>
      </c>
      <c r="W1249" s="1" t="str">
        <f>IFERROR(VLOOKUP(Tableau5[[#This Row],[Numéro]],TableauCadre[],6,0),"")</f>
        <v/>
      </c>
      <c r="X1249" s="28" t="str">
        <f>IFERROR(VLOOKUP(Tableau5[[#This Row],[Numéro]],TableauCadre[],7,0),"")</f>
        <v/>
      </c>
    </row>
    <row r="1250" spans="1:24" hidden="1" x14ac:dyDescent="0.25">
      <c r="A1250" s="1" t="str">
        <f>IF(double!T1247=0,"",double!T1247)</f>
        <v>154661 K</v>
      </c>
      <c r="B1250" s="1" t="str">
        <f>IF(Tableau5[[#This Row],[Numéro]]="","",double!U1247)</f>
        <v>NOIRE ANDRE</v>
      </c>
      <c r="C1250" s="23" t="str">
        <f>double!V1247</f>
        <v>11108 – MATTAINCOURT BILLARD CLUB</v>
      </c>
      <c r="D1250" s="27" t="str">
        <f>IFERROR(VLOOKUP(Tableau5[[#This Row],[Numéro]],TableauLibre[],3,0),"")</f>
        <v/>
      </c>
      <c r="E1250" s="1" t="str">
        <f>IFERROR(VLOOKUP(Tableau5[[#This Row],[Numéro]],TableauLibre[],4,0),"")</f>
        <v/>
      </c>
      <c r="F1250" s="1" t="str">
        <f>IFERROR(VLOOKUP(Tableau5[[#This Row],[Numéro]],TableauLibre[],5,0),"")</f>
        <v/>
      </c>
      <c r="G1250" s="1" t="str">
        <f>IFERROR(VLOOKUP(Tableau5[[#This Row],[Numéro]],TableauLibre[],6,0),"")</f>
        <v/>
      </c>
      <c r="H1250" s="28" t="str">
        <f>IFERROR(VLOOKUP(Tableau5[[#This Row],[Numéro]],TableauLibre[],7,0),"")</f>
        <v/>
      </c>
      <c r="I1250" s="27" t="str">
        <f>IFERROR(VLOOKUP(Tableau5[[#This Row],[Numéro]],TableauBande[],3,0),"")</f>
        <v>R2</v>
      </c>
      <c r="J1250" s="1">
        <f>IFERROR(VLOOKUP(Tableau5[[#This Row],[Numéro]],TableauBande[],4,0),"")</f>
        <v>1</v>
      </c>
      <c r="K1250" s="1">
        <f>IFERROR(VLOOKUP(Tableau5[[#This Row],[Numéro]],TableauBande[],5,0),"")</f>
        <v>0.62</v>
      </c>
      <c r="L1250" s="1">
        <f>IFERROR(VLOOKUP(Tableau5[[#This Row],[Numéro]],TableauBande[],6,0),"")</f>
        <v>0.55000000000000004</v>
      </c>
      <c r="M1250" s="28">
        <f>IFERROR(VLOOKUP(Tableau5[[#This Row],[Numéro]],TableauBande[],7,0),"")</f>
        <v>2025</v>
      </c>
      <c r="N1250" s="1" t="str">
        <f>IFERROR(VLOOKUP(Tableau5[[#This Row],[Numéro]],Tableau3Bandes[],3,0),"")</f>
        <v>R2</v>
      </c>
      <c r="O1250" s="1">
        <f>IFERROR(VLOOKUP(Tableau5[[#This Row],[Numéro]],Tableau3Bandes[],4,0),"")</f>
        <v>1</v>
      </c>
      <c r="P1250" s="1">
        <f>IFERROR(VLOOKUP(Tableau5[[#This Row],[Numéro]],Tableau3Bandes[],5,0),"")</f>
        <v>0.217</v>
      </c>
      <c r="Q1250" s="1">
        <f>IFERROR(VLOOKUP(Tableau5[[#This Row],[Numéro]],Tableau3Bandes[],6,0),"")</f>
        <v>0.187</v>
      </c>
      <c r="R1250" s="1">
        <f>IFERROR(VLOOKUP(Tableau5[[#This Row],[Numéro]],Tableau3Bandes[],7,0),"")</f>
        <v>2025</v>
      </c>
      <c r="S1250" s="28">
        <f>IFERROR(VLOOKUP(Tableau5[[#This Row],[Numéro]],TableauClass2025[],3,0),"")</f>
        <v>183</v>
      </c>
      <c r="T1250" s="27" t="str">
        <f>IFERROR(VLOOKUP(Tableau5[[#This Row],[Numéro]],TableauCadre[],3,0),"")</f>
        <v/>
      </c>
      <c r="U1250" s="1" t="str">
        <f>IFERROR(VLOOKUP(Tableau5[[#This Row],[Numéro]],TableauCadre[],4,0),"")</f>
        <v/>
      </c>
      <c r="V1250" s="1" t="str">
        <f>IFERROR(VLOOKUP(Tableau5[[#This Row],[Numéro]],TableauCadre[],5,0),"")</f>
        <v/>
      </c>
      <c r="W1250" s="1" t="str">
        <f>IFERROR(VLOOKUP(Tableau5[[#This Row],[Numéro]],TableauCadre[],6,0),"")</f>
        <v/>
      </c>
      <c r="X1250" s="28" t="str">
        <f>IFERROR(VLOOKUP(Tableau5[[#This Row],[Numéro]],TableauCadre[],7,0),"")</f>
        <v/>
      </c>
    </row>
    <row r="1251" spans="1:24" hidden="1" x14ac:dyDescent="0.25">
      <c r="A1251" s="1" t="str">
        <f>IF(double!T1248=0,"",double!T1248)</f>
        <v>011739 N</v>
      </c>
      <c r="B1251" s="1" t="str">
        <f>IF(Tableau5[[#This Row],[Numéro]]="","",double!U1248)</f>
        <v>PETRISOT CLAUDE</v>
      </c>
      <c r="C1251" s="23" t="str">
        <f>double!V1248</f>
        <v>05001 – ACAD.CHARLEVILLE-MEZIERES</v>
      </c>
      <c r="D1251" s="27" t="str">
        <f>IFERROR(VLOOKUP(Tableau5[[#This Row],[Numéro]],TableauLibre[],3,0),"")</f>
        <v/>
      </c>
      <c r="E1251" s="1" t="str">
        <f>IFERROR(VLOOKUP(Tableau5[[#This Row],[Numéro]],TableauLibre[],4,0),"")</f>
        <v/>
      </c>
      <c r="F1251" s="1" t="str">
        <f>IFERROR(VLOOKUP(Tableau5[[#This Row],[Numéro]],TableauLibre[],5,0),"")</f>
        <v/>
      </c>
      <c r="G1251" s="1" t="str">
        <f>IFERROR(VLOOKUP(Tableau5[[#This Row],[Numéro]],TableauLibre[],6,0),"")</f>
        <v/>
      </c>
      <c r="H1251" s="28" t="str">
        <f>IFERROR(VLOOKUP(Tableau5[[#This Row],[Numéro]],TableauLibre[],7,0),"")</f>
        <v/>
      </c>
      <c r="I1251" s="27" t="str">
        <f>IFERROR(VLOOKUP(Tableau5[[#This Row],[Numéro]],TableauBande[],3,0),"")</f>
        <v>R1</v>
      </c>
      <c r="J1251" s="1">
        <f>IFERROR(VLOOKUP(Tableau5[[#This Row],[Numéro]],TableauBande[],4,0),"")</f>
        <v>1</v>
      </c>
      <c r="K1251" s="1">
        <f>IFERROR(VLOOKUP(Tableau5[[#This Row],[Numéro]],TableauBande[],5,0),"")</f>
        <v>1.32</v>
      </c>
      <c r="L1251" s="1">
        <f>IFERROR(VLOOKUP(Tableau5[[#This Row],[Numéro]],TableauBande[],6,0),"")</f>
        <v>1.17</v>
      </c>
      <c r="M1251" s="28">
        <f>IFERROR(VLOOKUP(Tableau5[[#This Row],[Numéro]],TableauBande[],7,0),"")</f>
        <v>2008</v>
      </c>
      <c r="N1251" s="1" t="str">
        <f>IFERROR(VLOOKUP(Tableau5[[#This Row],[Numéro]],Tableau3Bandes[],3,0),"")</f>
        <v>N3</v>
      </c>
      <c r="O1251" s="1">
        <f>IFERROR(VLOOKUP(Tableau5[[#This Row],[Numéro]],Tableau3Bandes[],4,0),"")</f>
        <v>1</v>
      </c>
      <c r="P1251" s="1">
        <f>IFERROR(VLOOKUP(Tableau5[[#This Row],[Numéro]],Tableau3Bandes[],5,0),"")</f>
        <v>0.436</v>
      </c>
      <c r="Q1251" s="1">
        <f>IFERROR(VLOOKUP(Tableau5[[#This Row],[Numéro]],Tableau3Bandes[],6,0),"")</f>
        <v>0.375</v>
      </c>
      <c r="R1251" s="1">
        <f>IFERROR(VLOOKUP(Tableau5[[#This Row],[Numéro]],Tableau3Bandes[],7,0),"")</f>
        <v>2020</v>
      </c>
      <c r="S1251" s="28" t="str">
        <f>IFERROR(VLOOKUP(Tableau5[[#This Row],[Numéro]],TableauClass2025[],3,0),"")</f>
        <v/>
      </c>
      <c r="T1251" s="27" t="str">
        <f>IFERROR(VLOOKUP(Tableau5[[#This Row],[Numéro]],TableauCadre[],3,0),"")</f>
        <v/>
      </c>
      <c r="U1251" s="1" t="str">
        <f>IFERROR(VLOOKUP(Tableau5[[#This Row],[Numéro]],TableauCadre[],4,0),"")</f>
        <v/>
      </c>
      <c r="V1251" s="1" t="str">
        <f>IFERROR(VLOOKUP(Tableau5[[#This Row],[Numéro]],TableauCadre[],5,0),"")</f>
        <v/>
      </c>
      <c r="W1251" s="1" t="str">
        <f>IFERROR(VLOOKUP(Tableau5[[#This Row],[Numéro]],TableauCadre[],6,0),"")</f>
        <v/>
      </c>
      <c r="X1251" s="28" t="str">
        <f>IFERROR(VLOOKUP(Tableau5[[#This Row],[Numéro]],TableauCadre[],7,0),"")</f>
        <v/>
      </c>
    </row>
    <row r="1252" spans="1:24" hidden="1" x14ac:dyDescent="0.25">
      <c r="A1252" s="1" t="str">
        <f>IF(double!T1249=0,"",double!T1249)</f>
        <v>015051 X</v>
      </c>
      <c r="B1252" s="1" t="str">
        <f>IF(Tableau5[[#This Row],[Numéro]]="","",double!U1249)</f>
        <v>POTHIER CHRISTOPHE</v>
      </c>
      <c r="C1252" s="23" t="str">
        <f>double!V1249</f>
        <v>11048 – ACADEMIE DE BILLARD DE ST DIZIER</v>
      </c>
      <c r="D1252" s="27" t="str">
        <f>IFERROR(VLOOKUP(Tableau5[[#This Row],[Numéro]],TableauLibre[],3,0),"")</f>
        <v/>
      </c>
      <c r="E1252" s="1" t="str">
        <f>IFERROR(VLOOKUP(Tableau5[[#This Row],[Numéro]],TableauLibre[],4,0),"")</f>
        <v/>
      </c>
      <c r="F1252" s="1" t="str">
        <f>IFERROR(VLOOKUP(Tableau5[[#This Row],[Numéro]],TableauLibre[],5,0),"")</f>
        <v/>
      </c>
      <c r="G1252" s="1" t="str">
        <f>IFERROR(VLOOKUP(Tableau5[[#This Row],[Numéro]],TableauLibre[],6,0),"")</f>
        <v/>
      </c>
      <c r="H1252" s="28" t="str">
        <f>IFERROR(VLOOKUP(Tableau5[[#This Row],[Numéro]],TableauLibre[],7,0),"")</f>
        <v/>
      </c>
      <c r="I1252" s="27" t="str">
        <f>IFERROR(VLOOKUP(Tableau5[[#This Row],[Numéro]],TableauBande[],3,0),"")</f>
        <v xml:space="preserve">N2 </v>
      </c>
      <c r="J1252" s="1">
        <f>IFERROR(VLOOKUP(Tableau5[[#This Row],[Numéro]],TableauBande[],4,0),"")</f>
        <v>1</v>
      </c>
      <c r="K1252" s="1" t="str">
        <f>IFERROR(VLOOKUP(Tableau5[[#This Row],[Numéro]],TableauBande[],5,0),"")</f>
        <v>—</v>
      </c>
      <c r="L1252" s="1">
        <f>IFERROR(VLOOKUP(Tableau5[[#This Row],[Numéro]],TableauBande[],6,0),"")</f>
        <v>2.6</v>
      </c>
      <c r="M1252" s="28">
        <f>IFERROR(VLOOKUP(Tableau5[[#This Row],[Numéro]],TableauBande[],7,0),"")</f>
        <v>2018</v>
      </c>
      <c r="N1252" s="1" t="str">
        <f>IFERROR(VLOOKUP(Tableau5[[#This Row],[Numéro]],Tableau3Bandes[],3,0),"")</f>
        <v xml:space="preserve">N3 </v>
      </c>
      <c r="O1252" s="1">
        <f>IFERROR(VLOOKUP(Tableau5[[#This Row],[Numéro]],Tableau3Bandes[],4,0),"")</f>
        <v>1</v>
      </c>
      <c r="P1252" s="1">
        <f>IFERROR(VLOOKUP(Tableau5[[#This Row],[Numéro]],Tableau3Bandes[],5,0),"")</f>
        <v>0.47</v>
      </c>
      <c r="Q1252" s="1">
        <f>IFERROR(VLOOKUP(Tableau5[[#This Row],[Numéro]],Tableau3Bandes[],6,0),"")</f>
        <v>0.40400000000000003</v>
      </c>
      <c r="R1252" s="1">
        <f>IFERROR(VLOOKUP(Tableau5[[#This Row],[Numéro]],Tableau3Bandes[],7,0),"")</f>
        <v>2017</v>
      </c>
      <c r="S1252" s="28" t="str">
        <f>IFERROR(VLOOKUP(Tableau5[[#This Row],[Numéro]],TableauClass2025[],3,0),"")</f>
        <v/>
      </c>
      <c r="T1252" s="27" t="str">
        <f>IFERROR(VLOOKUP(Tableau5[[#This Row],[Numéro]],TableauCadre[],3,0),"")</f>
        <v/>
      </c>
      <c r="U1252" s="1" t="str">
        <f>IFERROR(VLOOKUP(Tableau5[[#This Row],[Numéro]],TableauCadre[],4,0),"")</f>
        <v/>
      </c>
      <c r="V1252" s="1" t="str">
        <f>IFERROR(VLOOKUP(Tableau5[[#This Row],[Numéro]],TableauCadre[],5,0),"")</f>
        <v/>
      </c>
      <c r="W1252" s="1" t="str">
        <f>IFERROR(VLOOKUP(Tableau5[[#This Row],[Numéro]],TableauCadre[],6,0),"")</f>
        <v/>
      </c>
      <c r="X1252" s="28" t="str">
        <f>IFERROR(VLOOKUP(Tableau5[[#This Row],[Numéro]],TableauCadre[],7,0),"")</f>
        <v/>
      </c>
    </row>
    <row r="1253" spans="1:24" hidden="1" x14ac:dyDescent="0.25">
      <c r="A1253" s="1" t="str">
        <f>IF(double!T1250=0,"",double!T1250)</f>
        <v>122463 D</v>
      </c>
      <c r="B1253" s="1" t="str">
        <f>IF(Tableau5[[#This Row],[Numéro]]="","",double!U1250)</f>
        <v>QUIRI DANIEL</v>
      </c>
      <c r="C1253" s="23" t="str">
        <f>double!V1250</f>
        <v>01035 – B.C. 60 COCOBEN</v>
      </c>
      <c r="D1253" s="27" t="str">
        <f>IFERROR(VLOOKUP(Tableau5[[#This Row],[Numéro]],TableauLibre[],3,0),"")</f>
        <v/>
      </c>
      <c r="E1253" s="1" t="str">
        <f>IFERROR(VLOOKUP(Tableau5[[#This Row],[Numéro]],TableauLibre[],4,0),"")</f>
        <v/>
      </c>
      <c r="F1253" s="1" t="str">
        <f>IFERROR(VLOOKUP(Tableau5[[#This Row],[Numéro]],TableauLibre[],5,0),"")</f>
        <v/>
      </c>
      <c r="G1253" s="1" t="str">
        <f>IFERROR(VLOOKUP(Tableau5[[#This Row],[Numéro]],TableauLibre[],6,0),"")</f>
        <v/>
      </c>
      <c r="H1253" s="28" t="str">
        <f>IFERROR(VLOOKUP(Tableau5[[#This Row],[Numéro]],TableauLibre[],7,0),"")</f>
        <v/>
      </c>
      <c r="I1253" s="27" t="str">
        <f>IFERROR(VLOOKUP(Tableau5[[#This Row],[Numéro]],TableauBande[],3,0),"")</f>
        <v>R2</v>
      </c>
      <c r="J1253" s="1">
        <f>IFERROR(VLOOKUP(Tableau5[[#This Row],[Numéro]],TableauBande[],4,0),"")</f>
        <v>1</v>
      </c>
      <c r="K1253" s="1">
        <f>IFERROR(VLOOKUP(Tableau5[[#This Row],[Numéro]],TableauBande[],5,0),"")</f>
        <v>0.72</v>
      </c>
      <c r="L1253" s="1">
        <f>IFERROR(VLOOKUP(Tableau5[[#This Row],[Numéro]],TableauBande[],6,0),"")</f>
        <v>0.64</v>
      </c>
      <c r="M1253" s="28">
        <f>IFERROR(VLOOKUP(Tableau5[[#This Row],[Numéro]],TableauBande[],7,0),"")</f>
        <v>2025</v>
      </c>
      <c r="N1253" s="1" t="str">
        <f>IFERROR(VLOOKUP(Tableau5[[#This Row],[Numéro]],Tableau3Bandes[],3,0),"")</f>
        <v xml:space="preserve">R1 </v>
      </c>
      <c r="O1253" s="1">
        <f>IFERROR(VLOOKUP(Tableau5[[#This Row],[Numéro]],Tableau3Bandes[],4,0),"")</f>
        <v>1</v>
      </c>
      <c r="P1253" s="1">
        <f>IFERROR(VLOOKUP(Tableau5[[#This Row],[Numéro]],Tableau3Bandes[],5,0),"")</f>
        <v>0.31900000000000001</v>
      </c>
      <c r="Q1253" s="1">
        <f>IFERROR(VLOOKUP(Tableau5[[#This Row],[Numéro]],Tableau3Bandes[],6,0),"")</f>
        <v>0.27400000000000002</v>
      </c>
      <c r="R1253" s="1">
        <f>IFERROR(VLOOKUP(Tableau5[[#This Row],[Numéro]],Tableau3Bandes[],7,0),"")</f>
        <v>2025</v>
      </c>
      <c r="S1253" s="28">
        <f>IFERROR(VLOOKUP(Tableau5[[#This Row],[Numéro]],TableauClass2025[],3,0),"")</f>
        <v>309</v>
      </c>
      <c r="T1253" s="27" t="str">
        <f>IFERROR(VLOOKUP(Tableau5[[#This Row],[Numéro]],TableauCadre[],3,0),"")</f>
        <v/>
      </c>
      <c r="U1253" s="1" t="str">
        <f>IFERROR(VLOOKUP(Tableau5[[#This Row],[Numéro]],TableauCadre[],4,0),"")</f>
        <v/>
      </c>
      <c r="V1253" s="1" t="str">
        <f>IFERROR(VLOOKUP(Tableau5[[#This Row],[Numéro]],TableauCadre[],5,0),"")</f>
        <v/>
      </c>
      <c r="W1253" s="1" t="str">
        <f>IFERROR(VLOOKUP(Tableau5[[#This Row],[Numéro]],TableauCadre[],6,0),"")</f>
        <v/>
      </c>
      <c r="X1253" s="28" t="str">
        <f>IFERROR(VLOOKUP(Tableau5[[#This Row],[Numéro]],TableauCadre[],7,0),"")</f>
        <v/>
      </c>
    </row>
    <row r="1254" spans="1:24" hidden="1" x14ac:dyDescent="0.25">
      <c r="A1254" s="1" t="str">
        <f>IF(double!T1251=0,"",double!T1251)</f>
        <v>011775 X</v>
      </c>
      <c r="B1254" s="1" t="str">
        <f>IF(Tableau5[[#This Row],[Numéro]]="","",double!U1251)</f>
        <v>RAVILLION DANIEL</v>
      </c>
      <c r="C1254" s="23" t="str">
        <f>double!V1251</f>
        <v>05041 – BILLARD CLUB DE GRAUVES</v>
      </c>
      <c r="D1254" s="27" t="str">
        <f>IFERROR(VLOOKUP(Tableau5[[#This Row],[Numéro]],TableauLibre[],3,0),"")</f>
        <v/>
      </c>
      <c r="E1254" s="1" t="str">
        <f>IFERROR(VLOOKUP(Tableau5[[#This Row],[Numéro]],TableauLibre[],4,0),"")</f>
        <v/>
      </c>
      <c r="F1254" s="1" t="str">
        <f>IFERROR(VLOOKUP(Tableau5[[#This Row],[Numéro]],TableauLibre[],5,0),"")</f>
        <v/>
      </c>
      <c r="G1254" s="1" t="str">
        <f>IFERROR(VLOOKUP(Tableau5[[#This Row],[Numéro]],TableauLibre[],6,0),"")</f>
        <v/>
      </c>
      <c r="H1254" s="28" t="str">
        <f>IFERROR(VLOOKUP(Tableau5[[#This Row],[Numéro]],TableauLibre[],7,0),"")</f>
        <v/>
      </c>
      <c r="I1254" s="27" t="str">
        <f>IFERROR(VLOOKUP(Tableau5[[#This Row],[Numéro]],TableauBande[],3,0),"")</f>
        <v xml:space="preserve">N2 </v>
      </c>
      <c r="J1254" s="1">
        <f>IFERROR(VLOOKUP(Tableau5[[#This Row],[Numéro]],TableauBande[],4,0),"")</f>
        <v>1</v>
      </c>
      <c r="K1254" s="1" t="str">
        <f>IFERROR(VLOOKUP(Tableau5[[#This Row],[Numéro]],TableauBande[],5,0),"")</f>
        <v>—</v>
      </c>
      <c r="L1254" s="1">
        <f>IFERROR(VLOOKUP(Tableau5[[#This Row],[Numéro]],TableauBande[],6,0),"")</f>
        <v>1.51</v>
      </c>
      <c r="M1254" s="28">
        <f>IFERROR(VLOOKUP(Tableau5[[#This Row],[Numéro]],TableauBande[],7,0),"")</f>
        <v>2025</v>
      </c>
      <c r="N1254" s="1" t="str">
        <f>IFERROR(VLOOKUP(Tableau5[[#This Row],[Numéro]],Tableau3Bandes[],3,0),"")</f>
        <v>N1</v>
      </c>
      <c r="O1254" s="1">
        <f>IFERROR(VLOOKUP(Tableau5[[#This Row],[Numéro]],Tableau3Bandes[],4,0),"")</f>
        <v>1</v>
      </c>
      <c r="P1254" s="1" t="str">
        <f>IFERROR(VLOOKUP(Tableau5[[#This Row],[Numéro]],Tableau3Bandes[],5,0),"")</f>
        <v>—</v>
      </c>
      <c r="Q1254" s="1">
        <f>IFERROR(VLOOKUP(Tableau5[[#This Row],[Numéro]],Tableau3Bandes[],6,0),"")</f>
        <v>0.82699999999999996</v>
      </c>
      <c r="R1254" s="1">
        <f>IFERROR(VLOOKUP(Tableau5[[#This Row],[Numéro]],Tableau3Bandes[],7,0),"")</f>
        <v>2025</v>
      </c>
      <c r="S1254" s="28">
        <f>IFERROR(VLOOKUP(Tableau5[[#This Row],[Numéro]],TableauClass2025[],3,0),"")</f>
        <v>650</v>
      </c>
      <c r="T1254" s="27" t="str">
        <f>IFERROR(VLOOKUP(Tableau5[[#This Row],[Numéro]],TableauCadre[],3,0),"")</f>
        <v xml:space="preserve">N3 </v>
      </c>
      <c r="U1254" s="1">
        <f>IFERROR(VLOOKUP(Tableau5[[#This Row],[Numéro]],TableauCadre[],4,0),"")</f>
        <v>1</v>
      </c>
      <c r="V1254" s="1">
        <f>IFERROR(VLOOKUP(Tableau5[[#This Row],[Numéro]],TableauCadre[],5,0),"")</f>
        <v>7.24</v>
      </c>
      <c r="W1254" s="1">
        <f>IFERROR(VLOOKUP(Tableau5[[#This Row],[Numéro]],TableauCadre[],6,0),"")</f>
        <v>5.79</v>
      </c>
      <c r="X1254" s="28">
        <f>IFERROR(VLOOKUP(Tableau5[[#This Row],[Numéro]],TableauCadre[],7,0),"")</f>
        <v>2012</v>
      </c>
    </row>
    <row r="1255" spans="1:24" hidden="1" x14ac:dyDescent="0.25">
      <c r="A1255" s="1" t="str">
        <f>IF(double!T1252=0,"",double!T1252)</f>
        <v>010094 G</v>
      </c>
      <c r="B1255" s="1" t="str">
        <f>IF(Tableau5[[#This Row],[Numéro]]="","",double!U1252)</f>
        <v>RIGAULT JEAN LOU</v>
      </c>
      <c r="C1255" s="23" t="str">
        <f>double!V1252</f>
        <v>01002 – B.C 1935 STRASBOURG-SCHILTIGHEIM</v>
      </c>
      <c r="D1255" s="27" t="str">
        <f>IFERROR(VLOOKUP(Tableau5[[#This Row],[Numéro]],TableauLibre[],3,0),"")</f>
        <v/>
      </c>
      <c r="E1255" s="1" t="str">
        <f>IFERROR(VLOOKUP(Tableau5[[#This Row],[Numéro]],TableauLibre[],4,0),"")</f>
        <v/>
      </c>
      <c r="F1255" s="1" t="str">
        <f>IFERROR(VLOOKUP(Tableau5[[#This Row],[Numéro]],TableauLibre[],5,0),"")</f>
        <v/>
      </c>
      <c r="G1255" s="1" t="str">
        <f>IFERROR(VLOOKUP(Tableau5[[#This Row],[Numéro]],TableauLibre[],6,0),"")</f>
        <v/>
      </c>
      <c r="H1255" s="28" t="str">
        <f>IFERROR(VLOOKUP(Tableau5[[#This Row],[Numéro]],TableauLibre[],7,0),"")</f>
        <v/>
      </c>
      <c r="I1255" s="27" t="str">
        <f>IFERROR(VLOOKUP(Tableau5[[#This Row],[Numéro]],TableauBande[],3,0),"")</f>
        <v>R2</v>
      </c>
      <c r="J1255" s="1">
        <f>IFERROR(VLOOKUP(Tableau5[[#This Row],[Numéro]],TableauBande[],4,0),"")</f>
        <v>1</v>
      </c>
      <c r="K1255" s="1">
        <f>IFERROR(VLOOKUP(Tableau5[[#This Row],[Numéro]],TableauBande[],5,0),"")</f>
        <v>0.88</v>
      </c>
      <c r="L1255" s="1">
        <f>IFERROR(VLOOKUP(Tableau5[[#This Row],[Numéro]],TableauBande[],6,0),"")</f>
        <v>0.78</v>
      </c>
      <c r="M1255" s="28">
        <f>IFERROR(VLOOKUP(Tableau5[[#This Row],[Numéro]],TableauBande[],7,0),"")</f>
        <v>2015</v>
      </c>
      <c r="N1255" s="1" t="str">
        <f>IFERROR(VLOOKUP(Tableau5[[#This Row],[Numéro]],Tableau3Bandes[],3,0),"")</f>
        <v>N3</v>
      </c>
      <c r="O1255" s="1">
        <f>IFERROR(VLOOKUP(Tableau5[[#This Row],[Numéro]],Tableau3Bandes[],4,0),"")</f>
        <v>1</v>
      </c>
      <c r="P1255" s="1">
        <f>IFERROR(VLOOKUP(Tableau5[[#This Row],[Numéro]],Tableau3Bandes[],5,0),"")</f>
        <v>0.40100000000000002</v>
      </c>
      <c r="Q1255" s="1">
        <f>IFERROR(VLOOKUP(Tableau5[[#This Row],[Numéro]],Tableau3Bandes[],6,0),"")</f>
        <v>0.34399999999999997</v>
      </c>
      <c r="R1255" s="1">
        <f>IFERROR(VLOOKUP(Tableau5[[#This Row],[Numéro]],Tableau3Bandes[],7,0),"")</f>
        <v>2018</v>
      </c>
      <c r="S1255" s="28" t="str">
        <f>IFERROR(VLOOKUP(Tableau5[[#This Row],[Numéro]],TableauClass2025[],3,0),"")</f>
        <v/>
      </c>
      <c r="T1255" s="27" t="str">
        <f>IFERROR(VLOOKUP(Tableau5[[#This Row],[Numéro]],TableauCadre[],3,0),"")</f>
        <v/>
      </c>
      <c r="U1255" s="1" t="str">
        <f>IFERROR(VLOOKUP(Tableau5[[#This Row],[Numéro]],TableauCadre[],4,0),"")</f>
        <v/>
      </c>
      <c r="V1255" s="1" t="str">
        <f>IFERROR(VLOOKUP(Tableau5[[#This Row],[Numéro]],TableauCadre[],5,0),"")</f>
        <v/>
      </c>
      <c r="W1255" s="1" t="str">
        <f>IFERROR(VLOOKUP(Tableau5[[#This Row],[Numéro]],TableauCadre[],6,0),"")</f>
        <v/>
      </c>
      <c r="X1255" s="28" t="str">
        <f>IFERROR(VLOOKUP(Tableau5[[#This Row],[Numéro]],TableauCadre[],7,0),"")</f>
        <v/>
      </c>
    </row>
    <row r="1256" spans="1:24" hidden="1" x14ac:dyDescent="0.25">
      <c r="A1256" s="1" t="str">
        <f>IF(double!T1253=0,"",double!T1253)</f>
        <v>132168 K</v>
      </c>
      <c r="B1256" s="1" t="str">
        <f>IF(Tableau5[[#This Row],[Numéro]]="","",double!U1253)</f>
        <v>RIQUEL JEAN JACQUES</v>
      </c>
      <c r="C1256" s="23" t="str">
        <f>double!V1253</f>
        <v>05001 – ACAD.CHARLEVILLE-MEZIERES</v>
      </c>
      <c r="D1256" s="27" t="str">
        <f>IFERROR(VLOOKUP(Tableau5[[#This Row],[Numéro]],TableauLibre[],3,0),"")</f>
        <v/>
      </c>
      <c r="E1256" s="1" t="str">
        <f>IFERROR(VLOOKUP(Tableau5[[#This Row],[Numéro]],TableauLibre[],4,0),"")</f>
        <v/>
      </c>
      <c r="F1256" s="1" t="str">
        <f>IFERROR(VLOOKUP(Tableau5[[#This Row],[Numéro]],TableauLibre[],5,0),"")</f>
        <v/>
      </c>
      <c r="G1256" s="1" t="str">
        <f>IFERROR(VLOOKUP(Tableau5[[#This Row],[Numéro]],TableauLibre[],6,0),"")</f>
        <v/>
      </c>
      <c r="H1256" s="28" t="str">
        <f>IFERROR(VLOOKUP(Tableau5[[#This Row],[Numéro]],TableauLibre[],7,0),"")</f>
        <v/>
      </c>
      <c r="I1256" s="27" t="str">
        <f>IFERROR(VLOOKUP(Tableau5[[#This Row],[Numéro]],TableauBande[],3,0),"")</f>
        <v xml:space="preserve">N2 </v>
      </c>
      <c r="J1256" s="1">
        <f>IFERROR(VLOOKUP(Tableau5[[#This Row],[Numéro]],TableauBande[],4,0),"")</f>
        <v>1</v>
      </c>
      <c r="K1256" s="1" t="str">
        <f>IFERROR(VLOOKUP(Tableau5[[#This Row],[Numéro]],TableauBande[],5,0),"")</f>
        <v>—</v>
      </c>
      <c r="L1256" s="1">
        <f>IFERROR(VLOOKUP(Tableau5[[#This Row],[Numéro]],TableauBande[],6,0),"")</f>
        <v>3.28</v>
      </c>
      <c r="M1256" s="28">
        <f>IFERROR(VLOOKUP(Tableau5[[#This Row],[Numéro]],TableauBande[],7,0),"")</f>
        <v>2009</v>
      </c>
      <c r="N1256" s="1" t="str">
        <f>IFERROR(VLOOKUP(Tableau5[[#This Row],[Numéro]],Tableau3Bandes[],3,0),"")</f>
        <v>N2</v>
      </c>
      <c r="O1256" s="1">
        <f>IFERROR(VLOOKUP(Tableau5[[#This Row],[Numéro]],Tableau3Bandes[],4,0),"")</f>
        <v>1</v>
      </c>
      <c r="P1256" s="1" t="str">
        <f>IFERROR(VLOOKUP(Tableau5[[#This Row],[Numéro]],Tableau3Bandes[],5,0),"")</f>
        <v>—</v>
      </c>
      <c r="Q1256" s="1">
        <f>IFERROR(VLOOKUP(Tableau5[[#This Row],[Numéro]],Tableau3Bandes[],6,0),"")</f>
        <v>0.54800000000000004</v>
      </c>
      <c r="R1256" s="1">
        <f>IFERROR(VLOOKUP(Tableau5[[#This Row],[Numéro]],Tableau3Bandes[],7,0),"")</f>
        <v>2008</v>
      </c>
      <c r="S1256" s="28" t="str">
        <f>IFERROR(VLOOKUP(Tableau5[[#This Row],[Numéro]],TableauClass2025[],3,0),"")</f>
        <v/>
      </c>
      <c r="T1256" s="27" t="str">
        <f>IFERROR(VLOOKUP(Tableau5[[#This Row],[Numéro]],TableauCadre[],3,0),"")</f>
        <v/>
      </c>
      <c r="U1256" s="1" t="str">
        <f>IFERROR(VLOOKUP(Tableau5[[#This Row],[Numéro]],TableauCadre[],4,0),"")</f>
        <v/>
      </c>
      <c r="V1256" s="1" t="str">
        <f>IFERROR(VLOOKUP(Tableau5[[#This Row],[Numéro]],TableauCadre[],5,0),"")</f>
        <v/>
      </c>
      <c r="W1256" s="1" t="str">
        <f>IFERROR(VLOOKUP(Tableau5[[#This Row],[Numéro]],TableauCadre[],6,0),"")</f>
        <v/>
      </c>
      <c r="X1256" s="28" t="str">
        <f>IFERROR(VLOOKUP(Tableau5[[#This Row],[Numéro]],TableauCadre[],7,0),"")</f>
        <v/>
      </c>
    </row>
    <row r="1257" spans="1:24" hidden="1" x14ac:dyDescent="0.25">
      <c r="A1257" s="1" t="str">
        <f>IF(double!T1254=0,"",double!T1254)</f>
        <v>011861 F</v>
      </c>
      <c r="B1257" s="1" t="str">
        <f>IF(Tableau5[[#This Row],[Numéro]]="","",double!U1254)</f>
        <v>ROUSSEAUX OLIVIER</v>
      </c>
      <c r="C1257" s="23" t="str">
        <f>double!V1254</f>
        <v>05043 – ACAD. TAPIS VERT DE REIMS</v>
      </c>
      <c r="D1257" s="27" t="str">
        <f>IFERROR(VLOOKUP(Tableau5[[#This Row],[Numéro]],TableauLibre[],3,0),"")</f>
        <v/>
      </c>
      <c r="E1257" s="1" t="str">
        <f>IFERROR(VLOOKUP(Tableau5[[#This Row],[Numéro]],TableauLibre[],4,0),"")</f>
        <v/>
      </c>
      <c r="F1257" s="1" t="str">
        <f>IFERROR(VLOOKUP(Tableau5[[#This Row],[Numéro]],TableauLibre[],5,0),"")</f>
        <v/>
      </c>
      <c r="G1257" s="1" t="str">
        <f>IFERROR(VLOOKUP(Tableau5[[#This Row],[Numéro]],TableauLibre[],6,0),"")</f>
        <v/>
      </c>
      <c r="H1257" s="28" t="str">
        <f>IFERROR(VLOOKUP(Tableau5[[#This Row],[Numéro]],TableauLibre[],7,0),"")</f>
        <v/>
      </c>
      <c r="I1257" s="27" t="str">
        <f>IFERROR(VLOOKUP(Tableau5[[#This Row],[Numéro]],TableauBande[],3,0),"")</f>
        <v>R1</v>
      </c>
      <c r="J1257" s="1">
        <f>IFERROR(VLOOKUP(Tableau5[[#This Row],[Numéro]],TableauBande[],4,0),"")</f>
        <v>1</v>
      </c>
      <c r="K1257" s="1">
        <f>IFERROR(VLOOKUP(Tableau5[[#This Row],[Numéro]],TableauBande[],5,0),"")</f>
        <v>1.48</v>
      </c>
      <c r="L1257" s="1">
        <f>IFERROR(VLOOKUP(Tableau5[[#This Row],[Numéro]],TableauBande[],6,0),"")</f>
        <v>1.32</v>
      </c>
      <c r="M1257" s="28">
        <f>IFERROR(VLOOKUP(Tableau5[[#This Row],[Numéro]],TableauBande[],7,0),"")</f>
        <v>2009</v>
      </c>
      <c r="N1257" s="1" t="str">
        <f>IFERROR(VLOOKUP(Tableau5[[#This Row],[Numéro]],Tableau3Bandes[],3,0),"")</f>
        <v/>
      </c>
      <c r="O1257" s="1" t="str">
        <f>IFERROR(VLOOKUP(Tableau5[[#This Row],[Numéro]],Tableau3Bandes[],4,0),"")</f>
        <v/>
      </c>
      <c r="P1257" s="1" t="str">
        <f>IFERROR(VLOOKUP(Tableau5[[#This Row],[Numéro]],Tableau3Bandes[],5,0),"")</f>
        <v/>
      </c>
      <c r="Q1257" s="1" t="str">
        <f>IFERROR(VLOOKUP(Tableau5[[#This Row],[Numéro]],Tableau3Bandes[],6,0),"")</f>
        <v/>
      </c>
      <c r="R1257" s="1" t="str">
        <f>IFERROR(VLOOKUP(Tableau5[[#This Row],[Numéro]],Tableau3Bandes[],7,0),"")</f>
        <v/>
      </c>
      <c r="S1257" s="28" t="str">
        <f>IFERROR(VLOOKUP(Tableau5[[#This Row],[Numéro]],TableauClass2025[],3,0),"")</f>
        <v/>
      </c>
      <c r="T1257" s="27" t="str">
        <f>IFERROR(VLOOKUP(Tableau5[[#This Row],[Numéro]],TableauCadre[],3,0),"")</f>
        <v/>
      </c>
      <c r="U1257" s="1" t="str">
        <f>IFERROR(VLOOKUP(Tableau5[[#This Row],[Numéro]],TableauCadre[],4,0),"")</f>
        <v/>
      </c>
      <c r="V1257" s="1" t="str">
        <f>IFERROR(VLOOKUP(Tableau5[[#This Row],[Numéro]],TableauCadre[],5,0),"")</f>
        <v/>
      </c>
      <c r="W1257" s="1" t="str">
        <f>IFERROR(VLOOKUP(Tableau5[[#This Row],[Numéro]],TableauCadre[],6,0),"")</f>
        <v/>
      </c>
      <c r="X1257" s="28" t="str">
        <f>IFERROR(VLOOKUP(Tableau5[[#This Row],[Numéro]],TableauCadre[],7,0),"")</f>
        <v/>
      </c>
    </row>
    <row r="1258" spans="1:24" hidden="1" x14ac:dyDescent="0.25">
      <c r="A1258" s="1" t="str">
        <f>IF(double!T1255=0,"",double!T1255)</f>
        <v>010234 Q</v>
      </c>
      <c r="B1258" s="1" t="str">
        <f>IF(Tableau5[[#This Row],[Numéro]]="","",double!U1255)</f>
        <v>SCHILLINGER JACKY</v>
      </c>
      <c r="C1258" s="23" t="str">
        <f>double!V1255</f>
        <v>01042 – RETRO CLUB COLMAR</v>
      </c>
      <c r="D1258" s="27" t="str">
        <f>IFERROR(VLOOKUP(Tableau5[[#This Row],[Numéro]],TableauLibre[],3,0),"")</f>
        <v/>
      </c>
      <c r="E1258" s="1" t="str">
        <f>IFERROR(VLOOKUP(Tableau5[[#This Row],[Numéro]],TableauLibre[],4,0),"")</f>
        <v/>
      </c>
      <c r="F1258" s="1" t="str">
        <f>IFERROR(VLOOKUP(Tableau5[[#This Row],[Numéro]],TableauLibre[],5,0),"")</f>
        <v/>
      </c>
      <c r="G1258" s="1" t="str">
        <f>IFERROR(VLOOKUP(Tableau5[[#This Row],[Numéro]],TableauLibre[],6,0),"")</f>
        <v/>
      </c>
      <c r="H1258" s="28" t="str">
        <f>IFERROR(VLOOKUP(Tableau5[[#This Row],[Numéro]],TableauLibre[],7,0),"")</f>
        <v/>
      </c>
      <c r="I1258" s="27" t="str">
        <f>IFERROR(VLOOKUP(Tableau5[[#This Row],[Numéro]],TableauBande[],3,0),"")</f>
        <v>N3</v>
      </c>
      <c r="J1258" s="1">
        <f>IFERROR(VLOOKUP(Tableau5[[#This Row],[Numéro]],TableauBande[],4,0),"")</f>
        <v>1</v>
      </c>
      <c r="K1258" s="1">
        <f>IFERROR(VLOOKUP(Tableau5[[#This Row],[Numéro]],TableauBande[],5,0),"")</f>
        <v>2.3199999999999998</v>
      </c>
      <c r="L1258" s="1">
        <f>IFERROR(VLOOKUP(Tableau5[[#This Row],[Numéro]],TableauBande[],6,0),"")</f>
        <v>2.0699999999999998</v>
      </c>
      <c r="M1258" s="28">
        <f>IFERROR(VLOOKUP(Tableau5[[#This Row],[Numéro]],TableauBande[],7,0),"")</f>
        <v>2014</v>
      </c>
      <c r="N1258" s="1" t="str">
        <f>IFERROR(VLOOKUP(Tableau5[[#This Row],[Numéro]],Tableau3Bandes[],3,0),"")</f>
        <v xml:space="preserve">N2 </v>
      </c>
      <c r="O1258" s="1">
        <f>IFERROR(VLOOKUP(Tableau5[[#This Row],[Numéro]],Tableau3Bandes[],4,0),"")</f>
        <v>1</v>
      </c>
      <c r="P1258" s="1" t="str">
        <f>IFERROR(VLOOKUP(Tableau5[[#This Row],[Numéro]],Tableau3Bandes[],5,0),"")</f>
        <v>—</v>
      </c>
      <c r="Q1258" s="1">
        <f>IFERROR(VLOOKUP(Tableau5[[#This Row],[Numéro]],Tableau3Bandes[],6,0),"")</f>
        <v>0.57699999999999996</v>
      </c>
      <c r="R1258" s="1">
        <f>IFERROR(VLOOKUP(Tableau5[[#This Row],[Numéro]],Tableau3Bandes[],7,0),"")</f>
        <v>2019</v>
      </c>
      <c r="S1258" s="28" t="str">
        <f>IFERROR(VLOOKUP(Tableau5[[#This Row],[Numéro]],TableauClass2025[],3,0),"")</f>
        <v/>
      </c>
      <c r="T1258" s="27" t="str">
        <f>IFERROR(VLOOKUP(Tableau5[[#This Row],[Numéro]],TableauCadre[],3,0),"")</f>
        <v/>
      </c>
      <c r="U1258" s="1" t="str">
        <f>IFERROR(VLOOKUP(Tableau5[[#This Row],[Numéro]],TableauCadre[],4,0),"")</f>
        <v/>
      </c>
      <c r="V1258" s="1" t="str">
        <f>IFERROR(VLOOKUP(Tableau5[[#This Row],[Numéro]],TableauCadre[],5,0),"")</f>
        <v/>
      </c>
      <c r="W1258" s="1" t="str">
        <f>IFERROR(VLOOKUP(Tableau5[[#This Row],[Numéro]],TableauCadre[],6,0),"")</f>
        <v/>
      </c>
      <c r="X1258" s="28" t="str">
        <f>IFERROR(VLOOKUP(Tableau5[[#This Row],[Numéro]],TableauCadre[],7,0),"")</f>
        <v/>
      </c>
    </row>
    <row r="1259" spans="1:24" hidden="1" x14ac:dyDescent="0.25">
      <c r="A1259" s="1" t="str">
        <f>IF(double!T1256=0,"",double!T1256)</f>
        <v>010063 B</v>
      </c>
      <c r="B1259" s="1" t="str">
        <f>IF(Tableau5[[#This Row],[Numéro]]="","",double!U1256)</f>
        <v>SCHOELZCHEN FRANCIS</v>
      </c>
      <c r="C1259" s="23" t="str">
        <f>double!V1256</f>
        <v>01016 – B.C. HAGUENAU</v>
      </c>
      <c r="D1259" s="27" t="str">
        <f>IFERROR(VLOOKUP(Tableau5[[#This Row],[Numéro]],TableauLibre[],3,0),"")</f>
        <v/>
      </c>
      <c r="E1259" s="1" t="str">
        <f>IFERROR(VLOOKUP(Tableau5[[#This Row],[Numéro]],TableauLibre[],4,0),"")</f>
        <v/>
      </c>
      <c r="F1259" s="1" t="str">
        <f>IFERROR(VLOOKUP(Tableau5[[#This Row],[Numéro]],TableauLibre[],5,0),"")</f>
        <v/>
      </c>
      <c r="G1259" s="1" t="str">
        <f>IFERROR(VLOOKUP(Tableau5[[#This Row],[Numéro]],TableauLibre[],6,0),"")</f>
        <v/>
      </c>
      <c r="H1259" s="28" t="str">
        <f>IFERROR(VLOOKUP(Tableau5[[#This Row],[Numéro]],TableauLibre[],7,0),"")</f>
        <v/>
      </c>
      <c r="I1259" s="27" t="str">
        <f>IFERROR(VLOOKUP(Tableau5[[#This Row],[Numéro]],TableauBande[],3,0),"")</f>
        <v xml:space="preserve">N2 </v>
      </c>
      <c r="J1259" s="1">
        <f>IFERROR(VLOOKUP(Tableau5[[#This Row],[Numéro]],TableauBande[],4,0),"")</f>
        <v>1</v>
      </c>
      <c r="K1259" s="1" t="str">
        <f>IFERROR(VLOOKUP(Tableau5[[#This Row],[Numéro]],TableauBande[],5,0),"")</f>
        <v>—</v>
      </c>
      <c r="L1259" s="1">
        <f>IFERROR(VLOOKUP(Tableau5[[#This Row],[Numéro]],TableauBande[],6,0),"")</f>
        <v>2.39</v>
      </c>
      <c r="M1259" s="28">
        <f>IFERROR(VLOOKUP(Tableau5[[#This Row],[Numéro]],TableauBande[],7,0),"")</f>
        <v>2010</v>
      </c>
      <c r="N1259" s="1" t="str">
        <f>IFERROR(VLOOKUP(Tableau5[[#This Row],[Numéro]],Tableau3Bandes[],3,0),"")</f>
        <v/>
      </c>
      <c r="O1259" s="1" t="str">
        <f>IFERROR(VLOOKUP(Tableau5[[#This Row],[Numéro]],Tableau3Bandes[],4,0),"")</f>
        <v/>
      </c>
      <c r="P1259" s="1" t="str">
        <f>IFERROR(VLOOKUP(Tableau5[[#This Row],[Numéro]],Tableau3Bandes[],5,0),"")</f>
        <v/>
      </c>
      <c r="Q1259" s="1" t="str">
        <f>IFERROR(VLOOKUP(Tableau5[[#This Row],[Numéro]],Tableau3Bandes[],6,0),"")</f>
        <v/>
      </c>
      <c r="R1259" s="1" t="str">
        <f>IFERROR(VLOOKUP(Tableau5[[#This Row],[Numéro]],Tableau3Bandes[],7,0),"")</f>
        <v/>
      </c>
      <c r="S1259" s="28" t="str">
        <f>IFERROR(VLOOKUP(Tableau5[[#This Row],[Numéro]],TableauClass2025[],3,0),"")</f>
        <v/>
      </c>
      <c r="T1259" s="27" t="str">
        <f>IFERROR(VLOOKUP(Tableau5[[#This Row],[Numéro]],TableauCadre[],3,0),"")</f>
        <v>N2</v>
      </c>
      <c r="U1259" s="1">
        <f>IFERROR(VLOOKUP(Tableau5[[#This Row],[Numéro]],TableauCadre[],4,0),"")</f>
        <v>1</v>
      </c>
      <c r="V1259" s="1" t="str">
        <f>IFERROR(VLOOKUP(Tableau5[[#This Row],[Numéro]],TableauCadre[],5,0),"")</f>
        <v>—</v>
      </c>
      <c r="W1259" s="1">
        <f>IFERROR(VLOOKUP(Tableau5[[#This Row],[Numéro]],TableauCadre[],6,0),"")</f>
        <v>8.08</v>
      </c>
      <c r="X1259" s="28">
        <f>IFERROR(VLOOKUP(Tableau5[[#This Row],[Numéro]],TableauCadre[],7,0),"")</f>
        <v>2016</v>
      </c>
    </row>
    <row r="1260" spans="1:24" hidden="1" x14ac:dyDescent="0.25">
      <c r="A1260" s="1" t="str">
        <f>IF(double!T1257=0,"",double!T1257)</f>
        <v>014219 X</v>
      </c>
      <c r="B1260" s="1" t="str">
        <f>IF(Tableau5[[#This Row],[Numéro]]="","",double!U1257)</f>
        <v>TAVOSANIS ANDRE</v>
      </c>
      <c r="C1260" s="23" t="str">
        <f>double!V1257</f>
        <v>05035 – ROMILLY SPORT 10 SECTION BILLARD</v>
      </c>
      <c r="D1260" s="27" t="str">
        <f>IFERROR(VLOOKUP(Tableau5[[#This Row],[Numéro]],TableauLibre[],3,0),"")</f>
        <v/>
      </c>
      <c r="E1260" s="1" t="str">
        <f>IFERROR(VLOOKUP(Tableau5[[#This Row],[Numéro]],TableauLibre[],4,0),"")</f>
        <v/>
      </c>
      <c r="F1260" s="1" t="str">
        <f>IFERROR(VLOOKUP(Tableau5[[#This Row],[Numéro]],TableauLibre[],5,0),"")</f>
        <v/>
      </c>
      <c r="G1260" s="1" t="str">
        <f>IFERROR(VLOOKUP(Tableau5[[#This Row],[Numéro]],TableauLibre[],6,0),"")</f>
        <v/>
      </c>
      <c r="H1260" s="28" t="str">
        <f>IFERROR(VLOOKUP(Tableau5[[#This Row],[Numéro]],TableauLibre[],7,0),"")</f>
        <v/>
      </c>
      <c r="I1260" s="27" t="str">
        <f>IFERROR(VLOOKUP(Tableau5[[#This Row],[Numéro]],TableauBande[],3,0),"")</f>
        <v>R2</v>
      </c>
      <c r="J1260" s="1">
        <f>IFERROR(VLOOKUP(Tableau5[[#This Row],[Numéro]],TableauBande[],4,0),"")</f>
        <v>1</v>
      </c>
      <c r="K1260" s="1">
        <f>IFERROR(VLOOKUP(Tableau5[[#This Row],[Numéro]],TableauBande[],5,0),"")</f>
        <v>0.8</v>
      </c>
      <c r="L1260" s="1">
        <f>IFERROR(VLOOKUP(Tableau5[[#This Row],[Numéro]],TableauBande[],6,0),"")</f>
        <v>0.71</v>
      </c>
      <c r="M1260" s="28">
        <f>IFERROR(VLOOKUP(Tableau5[[#This Row],[Numéro]],TableauBande[],7,0),"")</f>
        <v>2012</v>
      </c>
      <c r="N1260" s="1" t="str">
        <f>IFERROR(VLOOKUP(Tableau5[[#This Row],[Numéro]],Tableau3Bandes[],3,0),"")</f>
        <v>R2</v>
      </c>
      <c r="O1260" s="1">
        <f>IFERROR(VLOOKUP(Tableau5[[#This Row],[Numéro]],Tableau3Bandes[],4,0),"")</f>
        <v>1</v>
      </c>
      <c r="P1260" s="1">
        <f>IFERROR(VLOOKUP(Tableau5[[#This Row],[Numéro]],Tableau3Bandes[],5,0),"")</f>
        <v>0.2</v>
      </c>
      <c r="Q1260" s="1">
        <f>IFERROR(VLOOKUP(Tableau5[[#This Row],[Numéro]],Tableau3Bandes[],6,0),"")</f>
        <v>0.17199999999999999</v>
      </c>
      <c r="R1260" s="1">
        <f>IFERROR(VLOOKUP(Tableau5[[#This Row],[Numéro]],Tableau3Bandes[],7,0),"")</f>
        <v>2012</v>
      </c>
      <c r="S1260" s="28" t="str">
        <f>IFERROR(VLOOKUP(Tableau5[[#This Row],[Numéro]],TableauClass2025[],3,0),"")</f>
        <v/>
      </c>
      <c r="T1260" s="27" t="str">
        <f>IFERROR(VLOOKUP(Tableau5[[#This Row],[Numéro]],TableauCadre[],3,0),"")</f>
        <v/>
      </c>
      <c r="U1260" s="1" t="str">
        <f>IFERROR(VLOOKUP(Tableau5[[#This Row],[Numéro]],TableauCadre[],4,0),"")</f>
        <v/>
      </c>
      <c r="V1260" s="1" t="str">
        <f>IFERROR(VLOOKUP(Tableau5[[#This Row],[Numéro]],TableauCadre[],5,0),"")</f>
        <v/>
      </c>
      <c r="W1260" s="1" t="str">
        <f>IFERROR(VLOOKUP(Tableau5[[#This Row],[Numéro]],TableauCadre[],6,0),"")</f>
        <v/>
      </c>
      <c r="X1260" s="28" t="str">
        <f>IFERROR(VLOOKUP(Tableau5[[#This Row],[Numéro]],TableauCadre[],7,0),"")</f>
        <v/>
      </c>
    </row>
    <row r="1261" spans="1:24" hidden="1" x14ac:dyDescent="0.25">
      <c r="A1261" s="1" t="str">
        <f>IF(double!T1258=0,"",double!T1258)</f>
        <v>150716 X</v>
      </c>
      <c r="B1261" s="1" t="str">
        <f>IF(Tableau5[[#This Row],[Numéro]]="","",double!U1258)</f>
        <v>TROYA DOUBLON ANDRES</v>
      </c>
      <c r="C1261" s="23" t="str">
        <f>double!V1258</f>
        <v>01002 – B.C 1935 STRASBOURG-SCHILTIGHEIM</v>
      </c>
      <c r="D1261" s="27" t="str">
        <f>IFERROR(VLOOKUP(Tableau5[[#This Row],[Numéro]],TableauLibre[],3,0),"")</f>
        <v/>
      </c>
      <c r="E1261" s="1" t="str">
        <f>IFERROR(VLOOKUP(Tableau5[[#This Row],[Numéro]],TableauLibre[],4,0),"")</f>
        <v/>
      </c>
      <c r="F1261" s="1" t="str">
        <f>IFERROR(VLOOKUP(Tableau5[[#This Row],[Numéro]],TableauLibre[],5,0),"")</f>
        <v/>
      </c>
      <c r="G1261" s="1" t="str">
        <f>IFERROR(VLOOKUP(Tableau5[[#This Row],[Numéro]],TableauLibre[],6,0),"")</f>
        <v/>
      </c>
      <c r="H1261" s="28" t="str">
        <f>IFERROR(VLOOKUP(Tableau5[[#This Row],[Numéro]],TableauLibre[],7,0),"")</f>
        <v/>
      </c>
      <c r="I1261" s="27" t="str">
        <f>IFERROR(VLOOKUP(Tableau5[[#This Row],[Numéro]],TableauBande[],3,0),"")</f>
        <v>R1</v>
      </c>
      <c r="J1261" s="1">
        <f>IFERROR(VLOOKUP(Tableau5[[#This Row],[Numéro]],TableauBande[],4,0),"")</f>
        <v>1</v>
      </c>
      <c r="K1261" s="1">
        <f>IFERROR(VLOOKUP(Tableau5[[#This Row],[Numéro]],TableauBande[],5,0),"")</f>
        <v>1.59</v>
      </c>
      <c r="L1261" s="1">
        <f>IFERROR(VLOOKUP(Tableau5[[#This Row],[Numéro]],TableauBande[],6,0),"")</f>
        <v>1.41</v>
      </c>
      <c r="M1261" s="28">
        <f>IFERROR(VLOOKUP(Tableau5[[#This Row],[Numéro]],TableauBande[],7,0),"")</f>
        <v>2015</v>
      </c>
      <c r="N1261" s="1" t="str">
        <f>IFERROR(VLOOKUP(Tableau5[[#This Row],[Numéro]],Tableau3Bandes[],3,0),"")</f>
        <v xml:space="preserve">R1 </v>
      </c>
      <c r="O1261" s="1">
        <f>IFERROR(VLOOKUP(Tableau5[[#This Row],[Numéro]],Tableau3Bandes[],4,0),"")</f>
        <v>1</v>
      </c>
      <c r="P1261" s="1">
        <f>IFERROR(VLOOKUP(Tableau5[[#This Row],[Numéro]],Tableau3Bandes[],5,0),"")</f>
        <v>0.38</v>
      </c>
      <c r="Q1261" s="1">
        <f>IFERROR(VLOOKUP(Tableau5[[#This Row],[Numéro]],Tableau3Bandes[],6,0),"")</f>
        <v>0.32600000000000001</v>
      </c>
      <c r="R1261" s="1">
        <f>IFERROR(VLOOKUP(Tableau5[[#This Row],[Numéro]],Tableau3Bandes[],7,0),"")</f>
        <v>2016</v>
      </c>
      <c r="S1261" s="28" t="str">
        <f>IFERROR(VLOOKUP(Tableau5[[#This Row],[Numéro]],TableauClass2025[],3,0),"")</f>
        <v/>
      </c>
      <c r="T1261" s="27" t="str">
        <f>IFERROR(VLOOKUP(Tableau5[[#This Row],[Numéro]],TableauCadre[],3,0),"")</f>
        <v/>
      </c>
      <c r="U1261" s="1" t="str">
        <f>IFERROR(VLOOKUP(Tableau5[[#This Row],[Numéro]],TableauCadre[],4,0),"")</f>
        <v/>
      </c>
      <c r="V1261" s="1" t="str">
        <f>IFERROR(VLOOKUP(Tableau5[[#This Row],[Numéro]],TableauCadre[],5,0),"")</f>
        <v/>
      </c>
      <c r="W1261" s="1" t="str">
        <f>IFERROR(VLOOKUP(Tableau5[[#This Row],[Numéro]],TableauCadre[],6,0),"")</f>
        <v/>
      </c>
      <c r="X1261" s="28" t="str">
        <f>IFERROR(VLOOKUP(Tableau5[[#This Row],[Numéro]],TableauCadre[],7,0),"")</f>
        <v/>
      </c>
    </row>
    <row r="1262" spans="1:24" x14ac:dyDescent="0.25">
      <c r="A1262" s="1" t="str">
        <f>IF(double!T1082=0,"",double!T1082)</f>
        <v>177008 A</v>
      </c>
      <c r="B1262" s="1" t="str">
        <f>IF(Tableau5[[#This Row],[Numéro]]="","",double!U1082)</f>
        <v>SPRUNCK LAURENT</v>
      </c>
      <c r="C1262" s="23" t="str">
        <f>double!V1082</f>
        <v>11035 – C.B. SARREGUEMINES</v>
      </c>
      <c r="D1262" s="27" t="str">
        <f>IFERROR(VLOOKUP(Tableau5[[#This Row],[Numéro]],TableauLibre[],3,0),"")</f>
        <v>R4</v>
      </c>
      <c r="E1262" s="1">
        <f>IFERROR(VLOOKUP(Tableau5[[#This Row],[Numéro]],TableauLibre[],4,0),"")</f>
        <v>1</v>
      </c>
      <c r="F1262" s="1">
        <f>IFERROR(VLOOKUP(Tableau5[[#This Row],[Numéro]],TableauLibre[],5,0),"")</f>
        <v>0.6</v>
      </c>
      <c r="G1262" s="1">
        <f>IFERROR(VLOOKUP(Tableau5[[#This Row],[Numéro]],TableauLibre[],6,0),"")</f>
        <v>0.48</v>
      </c>
      <c r="H1262" s="28">
        <f>IFERROR(VLOOKUP(Tableau5[[#This Row],[Numéro]],TableauLibre[],7,0),"")</f>
        <v>2025</v>
      </c>
      <c r="I1262" s="27" t="str">
        <f>IFERROR(VLOOKUP(Tableau5[[#This Row],[Numéro]],TableauBande[],3,0),"")</f>
        <v/>
      </c>
      <c r="J1262" s="1" t="str">
        <f>IFERROR(VLOOKUP(Tableau5[[#This Row],[Numéro]],TableauBande[],4,0),"")</f>
        <v/>
      </c>
      <c r="K1262" s="1" t="str">
        <f>IFERROR(VLOOKUP(Tableau5[[#This Row],[Numéro]],TableauBande[],5,0),"")</f>
        <v/>
      </c>
      <c r="L1262" s="1" t="str">
        <f>IFERROR(VLOOKUP(Tableau5[[#This Row],[Numéro]],TableauBande[],6,0),"")</f>
        <v/>
      </c>
      <c r="M1262" s="28" t="str">
        <f>IFERROR(VLOOKUP(Tableau5[[#This Row],[Numéro]],TableauBande[],7,0),"")</f>
        <v/>
      </c>
      <c r="N1262" s="1" t="str">
        <f>IFERROR(VLOOKUP(Tableau5[[#This Row],[Numéro]],Tableau3Bandes[],3,0),"")</f>
        <v/>
      </c>
      <c r="O1262" s="1" t="str">
        <f>IFERROR(VLOOKUP(Tableau5[[#This Row],[Numéro]],Tableau3Bandes[],4,0),"")</f>
        <v/>
      </c>
      <c r="P1262" s="1" t="str">
        <f>IFERROR(VLOOKUP(Tableau5[[#This Row],[Numéro]],Tableau3Bandes[],5,0),"")</f>
        <v/>
      </c>
      <c r="Q1262" s="1" t="str">
        <f>IFERROR(VLOOKUP(Tableau5[[#This Row],[Numéro]],Tableau3Bandes[],6,0),"")</f>
        <v/>
      </c>
      <c r="R1262" s="1" t="str">
        <f>IFERROR(VLOOKUP(Tableau5[[#This Row],[Numéro]],Tableau3Bandes[],7,0),"")</f>
        <v/>
      </c>
      <c r="S1262" s="28" t="str">
        <f>IFERROR(VLOOKUP(Tableau5[[#This Row],[Numéro]],TableauClass2025[],3,0),"")</f>
        <v/>
      </c>
      <c r="T1262" s="27" t="str">
        <f>IFERROR(VLOOKUP(Tableau5[[#This Row],[Numéro]],TableauCadre[],3,0),"")</f>
        <v/>
      </c>
      <c r="U1262" s="1" t="str">
        <f>IFERROR(VLOOKUP(Tableau5[[#This Row],[Numéro]],TableauCadre[],4,0),"")</f>
        <v/>
      </c>
      <c r="V1262" s="1" t="str">
        <f>IFERROR(VLOOKUP(Tableau5[[#This Row],[Numéro]],TableauCadre[],5,0),"")</f>
        <v/>
      </c>
      <c r="W1262" s="1" t="str">
        <f>IFERROR(VLOOKUP(Tableau5[[#This Row],[Numéro]],TableauCadre[],6,0),"")</f>
        <v/>
      </c>
      <c r="X1262" s="28" t="str">
        <f>IFERROR(VLOOKUP(Tableau5[[#This Row],[Numéro]],TableauCadre[],7,0),"")</f>
        <v/>
      </c>
    </row>
    <row r="1263" spans="1:24" hidden="1" x14ac:dyDescent="0.25">
      <c r="A1263" s="1" t="str">
        <f>IF(double!T1260=0,"",double!T1260)</f>
        <v>153277 F</v>
      </c>
      <c r="B1263" s="1" t="str">
        <f>IF(Tableau5[[#This Row],[Numéro]]="","",double!U1260)</f>
        <v>ABEL VERONIQUE</v>
      </c>
      <c r="C1263" s="23" t="str">
        <f>double!V1260</f>
        <v>11064 – BILLARD CLUB ELOYES</v>
      </c>
      <c r="D1263" s="27" t="str">
        <f>IFERROR(VLOOKUP(Tableau5[[#This Row],[Numéro]],TableauLibre[],3,0),"")</f>
        <v/>
      </c>
      <c r="E1263" s="1" t="str">
        <f>IFERROR(VLOOKUP(Tableau5[[#This Row],[Numéro]],TableauLibre[],4,0),"")</f>
        <v/>
      </c>
      <c r="F1263" s="1" t="str">
        <f>IFERROR(VLOOKUP(Tableau5[[#This Row],[Numéro]],TableauLibre[],5,0),"")</f>
        <v/>
      </c>
      <c r="G1263" s="1" t="str">
        <f>IFERROR(VLOOKUP(Tableau5[[#This Row],[Numéro]],TableauLibre[],6,0),"")</f>
        <v/>
      </c>
      <c r="H1263" s="28" t="str">
        <f>IFERROR(VLOOKUP(Tableau5[[#This Row],[Numéro]],TableauLibre[],7,0),"")</f>
        <v/>
      </c>
      <c r="I1263" s="27" t="str">
        <f>IFERROR(VLOOKUP(Tableau5[[#This Row],[Numéro]],TableauBande[],3,0),"")</f>
        <v/>
      </c>
      <c r="J1263" s="1" t="str">
        <f>IFERROR(VLOOKUP(Tableau5[[#This Row],[Numéro]],TableauBande[],4,0),"")</f>
        <v/>
      </c>
      <c r="K1263" s="1" t="str">
        <f>IFERROR(VLOOKUP(Tableau5[[#This Row],[Numéro]],TableauBande[],5,0),"")</f>
        <v/>
      </c>
      <c r="L1263" s="1" t="str">
        <f>IFERROR(VLOOKUP(Tableau5[[#This Row],[Numéro]],TableauBande[],6,0),"")</f>
        <v/>
      </c>
      <c r="M1263" s="28" t="str">
        <f>IFERROR(VLOOKUP(Tableau5[[#This Row],[Numéro]],TableauBande[],7,0),"")</f>
        <v/>
      </c>
      <c r="N1263" s="1" t="str">
        <f>IFERROR(VLOOKUP(Tableau5[[#This Row],[Numéro]],Tableau3Bandes[],3,0),"")</f>
        <v>R2</v>
      </c>
      <c r="O1263" s="1">
        <f>IFERROR(VLOOKUP(Tableau5[[#This Row],[Numéro]],Tableau3Bandes[],4,0),"")</f>
        <v>1</v>
      </c>
      <c r="P1263" s="1">
        <f>IFERROR(VLOOKUP(Tableau5[[#This Row],[Numéro]],Tableau3Bandes[],5,0),"")</f>
        <v>0.187</v>
      </c>
      <c r="Q1263" s="1">
        <f>IFERROR(VLOOKUP(Tableau5[[#This Row],[Numéro]],Tableau3Bandes[],6,0),"")</f>
        <v>0.161</v>
      </c>
      <c r="R1263" s="1">
        <f>IFERROR(VLOOKUP(Tableau5[[#This Row],[Numéro]],Tableau3Bandes[],7,0),"")</f>
        <v>2020</v>
      </c>
      <c r="S1263" s="28" t="str">
        <f>IFERROR(VLOOKUP(Tableau5[[#This Row],[Numéro]],TableauClass2025[],3,0),"")</f>
        <v/>
      </c>
      <c r="T1263" s="27" t="str">
        <f>IFERROR(VLOOKUP(Tableau5[[#This Row],[Numéro]],TableauCadre[],3,0),"")</f>
        <v/>
      </c>
      <c r="U1263" s="1" t="str">
        <f>IFERROR(VLOOKUP(Tableau5[[#This Row],[Numéro]],TableauCadre[],4,0),"")</f>
        <v/>
      </c>
      <c r="V1263" s="1" t="str">
        <f>IFERROR(VLOOKUP(Tableau5[[#This Row],[Numéro]],TableauCadre[],5,0),"")</f>
        <v/>
      </c>
      <c r="W1263" s="1" t="str">
        <f>IFERROR(VLOOKUP(Tableau5[[#This Row],[Numéro]],TableauCadre[],6,0),"")</f>
        <v/>
      </c>
      <c r="X1263" s="28" t="str">
        <f>IFERROR(VLOOKUP(Tableau5[[#This Row],[Numéro]],TableauCadre[],7,0),"")</f>
        <v/>
      </c>
    </row>
    <row r="1264" spans="1:24" hidden="1" x14ac:dyDescent="0.25">
      <c r="A1264" s="1" t="str">
        <f>IF(double!T1261=0,"",double!T1261)</f>
        <v>010113 Z</v>
      </c>
      <c r="B1264" s="1" t="str">
        <f>IF(Tableau5[[#This Row],[Numéro]]="","",double!U1261)</f>
        <v>ABINAL JEAN LUC</v>
      </c>
      <c r="C1264" s="23" t="str">
        <f>double!V1261</f>
        <v>01042 – RETRO CLUB COLMAR</v>
      </c>
      <c r="D1264" s="27" t="str">
        <f>IFERROR(VLOOKUP(Tableau5[[#This Row],[Numéro]],TableauLibre[],3,0),"")</f>
        <v/>
      </c>
      <c r="E1264" s="1" t="str">
        <f>IFERROR(VLOOKUP(Tableau5[[#This Row],[Numéro]],TableauLibre[],4,0),"")</f>
        <v/>
      </c>
      <c r="F1264" s="1" t="str">
        <f>IFERROR(VLOOKUP(Tableau5[[#This Row],[Numéro]],TableauLibre[],5,0),"")</f>
        <v/>
      </c>
      <c r="G1264" s="1" t="str">
        <f>IFERROR(VLOOKUP(Tableau5[[#This Row],[Numéro]],TableauLibre[],6,0),"")</f>
        <v/>
      </c>
      <c r="H1264" s="28" t="str">
        <f>IFERROR(VLOOKUP(Tableau5[[#This Row],[Numéro]],TableauLibre[],7,0),"")</f>
        <v/>
      </c>
      <c r="I1264" s="27" t="str">
        <f>IFERROR(VLOOKUP(Tableau5[[#This Row],[Numéro]],TableauBande[],3,0),"")</f>
        <v/>
      </c>
      <c r="J1264" s="1" t="str">
        <f>IFERROR(VLOOKUP(Tableau5[[#This Row],[Numéro]],TableauBande[],4,0),"")</f>
        <v/>
      </c>
      <c r="K1264" s="1" t="str">
        <f>IFERROR(VLOOKUP(Tableau5[[#This Row],[Numéro]],TableauBande[],5,0),"")</f>
        <v/>
      </c>
      <c r="L1264" s="1" t="str">
        <f>IFERROR(VLOOKUP(Tableau5[[#This Row],[Numéro]],TableauBande[],6,0),"")</f>
        <v/>
      </c>
      <c r="M1264" s="28" t="str">
        <f>IFERROR(VLOOKUP(Tableau5[[#This Row],[Numéro]],TableauBande[],7,0),"")</f>
        <v/>
      </c>
      <c r="N1264" s="1" t="str">
        <f>IFERROR(VLOOKUP(Tableau5[[#This Row],[Numéro]],Tableau3Bandes[],3,0),"")</f>
        <v>R1</v>
      </c>
      <c r="O1264" s="1">
        <f>IFERROR(VLOOKUP(Tableau5[[#This Row],[Numéro]],Tableau3Bandes[],4,0),"")</f>
        <v>1</v>
      </c>
      <c r="P1264" s="1">
        <f>IFERROR(VLOOKUP(Tableau5[[#This Row],[Numéro]],Tableau3Bandes[],5,0),"")</f>
        <v>0.32400000000000001</v>
      </c>
      <c r="Q1264" s="1">
        <f>IFERROR(VLOOKUP(Tableau5[[#This Row],[Numéro]],Tableau3Bandes[],6,0),"")</f>
        <v>0.27900000000000003</v>
      </c>
      <c r="R1264" s="1">
        <f>IFERROR(VLOOKUP(Tableau5[[#This Row],[Numéro]],Tableau3Bandes[],7,0),"")</f>
        <v>2010</v>
      </c>
      <c r="S1264" s="28" t="str">
        <f>IFERROR(VLOOKUP(Tableau5[[#This Row],[Numéro]],TableauClass2025[],3,0),"")</f>
        <v/>
      </c>
      <c r="T1264" s="27" t="str">
        <f>IFERROR(VLOOKUP(Tableau5[[#This Row],[Numéro]],TableauCadre[],3,0),"")</f>
        <v/>
      </c>
      <c r="U1264" s="1" t="str">
        <f>IFERROR(VLOOKUP(Tableau5[[#This Row],[Numéro]],TableauCadre[],4,0),"")</f>
        <v/>
      </c>
      <c r="V1264" s="1" t="str">
        <f>IFERROR(VLOOKUP(Tableau5[[#This Row],[Numéro]],TableauCadre[],5,0),"")</f>
        <v/>
      </c>
      <c r="W1264" s="1" t="str">
        <f>IFERROR(VLOOKUP(Tableau5[[#This Row],[Numéro]],TableauCadre[],6,0),"")</f>
        <v/>
      </c>
      <c r="X1264" s="28" t="str">
        <f>IFERROR(VLOOKUP(Tableau5[[#This Row],[Numéro]],TableauCadre[],7,0),"")</f>
        <v/>
      </c>
    </row>
    <row r="1265" spans="1:24" hidden="1" x14ac:dyDescent="0.25">
      <c r="A1265" s="1" t="str">
        <f>IF(double!T1262=0,"",double!T1262)</f>
        <v>123491 R</v>
      </c>
      <c r="B1265" s="1" t="str">
        <f>IF(Tableau5[[#This Row],[Numéro]]="","",double!U1262)</f>
        <v>ALIX PASCAL</v>
      </c>
      <c r="C1265" s="23" t="str">
        <f>double!V1262</f>
        <v>01002 – B.C 1935 STRASBOURG-SCHILTIGHEIM</v>
      </c>
      <c r="D1265" s="27" t="str">
        <f>IFERROR(VLOOKUP(Tableau5[[#This Row],[Numéro]],TableauLibre[],3,0),"")</f>
        <v/>
      </c>
      <c r="E1265" s="1" t="str">
        <f>IFERROR(VLOOKUP(Tableau5[[#This Row],[Numéro]],TableauLibre[],4,0),"")</f>
        <v/>
      </c>
      <c r="F1265" s="1" t="str">
        <f>IFERROR(VLOOKUP(Tableau5[[#This Row],[Numéro]],TableauLibre[],5,0),"")</f>
        <v/>
      </c>
      <c r="G1265" s="1" t="str">
        <f>IFERROR(VLOOKUP(Tableau5[[#This Row],[Numéro]],TableauLibre[],6,0),"")</f>
        <v/>
      </c>
      <c r="H1265" s="28" t="str">
        <f>IFERROR(VLOOKUP(Tableau5[[#This Row],[Numéro]],TableauLibre[],7,0),"")</f>
        <v/>
      </c>
      <c r="I1265" s="27" t="str">
        <f>IFERROR(VLOOKUP(Tableau5[[#This Row],[Numéro]],TableauBande[],3,0),"")</f>
        <v/>
      </c>
      <c r="J1265" s="1" t="str">
        <f>IFERROR(VLOOKUP(Tableau5[[#This Row],[Numéro]],TableauBande[],4,0),"")</f>
        <v/>
      </c>
      <c r="K1265" s="1" t="str">
        <f>IFERROR(VLOOKUP(Tableau5[[#This Row],[Numéro]],TableauBande[],5,0),"")</f>
        <v/>
      </c>
      <c r="L1265" s="1" t="str">
        <f>IFERROR(VLOOKUP(Tableau5[[#This Row],[Numéro]],TableauBande[],6,0),"")</f>
        <v/>
      </c>
      <c r="M1265" s="28" t="str">
        <f>IFERROR(VLOOKUP(Tableau5[[#This Row],[Numéro]],TableauBande[],7,0),"")</f>
        <v/>
      </c>
      <c r="N1265" s="1" t="str">
        <f>IFERROR(VLOOKUP(Tableau5[[#This Row],[Numéro]],Tableau3Bandes[],3,0),"")</f>
        <v xml:space="preserve">R1 </v>
      </c>
      <c r="O1265" s="1">
        <f>IFERROR(VLOOKUP(Tableau5[[#This Row],[Numéro]],Tableau3Bandes[],4,0),"")</f>
        <v>1</v>
      </c>
      <c r="P1265" s="1">
        <f>IFERROR(VLOOKUP(Tableau5[[#This Row],[Numéro]],Tableau3Bandes[],5,0),"")</f>
        <v>0.38800000000000001</v>
      </c>
      <c r="Q1265" s="1">
        <f>IFERROR(VLOOKUP(Tableau5[[#This Row],[Numéro]],Tableau3Bandes[],6,0),"")</f>
        <v>0.33400000000000002</v>
      </c>
      <c r="R1265" s="1">
        <f>IFERROR(VLOOKUP(Tableau5[[#This Row],[Numéro]],Tableau3Bandes[],7,0),"")</f>
        <v>2012</v>
      </c>
      <c r="S1265" s="28" t="str">
        <f>IFERROR(VLOOKUP(Tableau5[[#This Row],[Numéro]],TableauClass2025[],3,0),"")</f>
        <v/>
      </c>
      <c r="T1265" s="27" t="str">
        <f>IFERROR(VLOOKUP(Tableau5[[#This Row],[Numéro]],TableauCadre[],3,0),"")</f>
        <v/>
      </c>
      <c r="U1265" s="1" t="str">
        <f>IFERROR(VLOOKUP(Tableau5[[#This Row],[Numéro]],TableauCadre[],4,0),"")</f>
        <v/>
      </c>
      <c r="V1265" s="1" t="str">
        <f>IFERROR(VLOOKUP(Tableau5[[#This Row],[Numéro]],TableauCadre[],5,0),"")</f>
        <v/>
      </c>
      <c r="W1265" s="1" t="str">
        <f>IFERROR(VLOOKUP(Tableau5[[#This Row],[Numéro]],TableauCadre[],6,0),"")</f>
        <v/>
      </c>
      <c r="X1265" s="28" t="str">
        <f>IFERROR(VLOOKUP(Tableau5[[#This Row],[Numéro]],TableauCadre[],7,0),"")</f>
        <v/>
      </c>
    </row>
    <row r="1266" spans="1:24" hidden="1" x14ac:dyDescent="0.25">
      <c r="A1266" s="1" t="str">
        <f>IF(double!T1263=0,"",double!T1263)</f>
        <v>106588 O</v>
      </c>
      <c r="B1266" s="1" t="str">
        <f>IF(Tableau5[[#This Row],[Numéro]]="","",double!U1263)</f>
        <v>AMAR THIERRY</v>
      </c>
      <c r="C1266" s="23" t="str">
        <f>double!V1263</f>
        <v>01006 – AMICALE DE BILLARD ECKBOLSHEIM</v>
      </c>
      <c r="D1266" s="27" t="str">
        <f>IFERROR(VLOOKUP(Tableau5[[#This Row],[Numéro]],TableauLibre[],3,0),"")</f>
        <v/>
      </c>
      <c r="E1266" s="1" t="str">
        <f>IFERROR(VLOOKUP(Tableau5[[#This Row],[Numéro]],TableauLibre[],4,0),"")</f>
        <v/>
      </c>
      <c r="F1266" s="1" t="str">
        <f>IFERROR(VLOOKUP(Tableau5[[#This Row],[Numéro]],TableauLibre[],5,0),"")</f>
        <v/>
      </c>
      <c r="G1266" s="1" t="str">
        <f>IFERROR(VLOOKUP(Tableau5[[#This Row],[Numéro]],TableauLibre[],6,0),"")</f>
        <v/>
      </c>
      <c r="H1266" s="28" t="str">
        <f>IFERROR(VLOOKUP(Tableau5[[#This Row],[Numéro]],TableauLibre[],7,0),"")</f>
        <v/>
      </c>
      <c r="I1266" s="27" t="str">
        <f>IFERROR(VLOOKUP(Tableau5[[#This Row],[Numéro]],TableauBande[],3,0),"")</f>
        <v/>
      </c>
      <c r="J1266" s="1" t="str">
        <f>IFERROR(VLOOKUP(Tableau5[[#This Row],[Numéro]],TableauBande[],4,0),"")</f>
        <v/>
      </c>
      <c r="K1266" s="1" t="str">
        <f>IFERROR(VLOOKUP(Tableau5[[#This Row],[Numéro]],TableauBande[],5,0),"")</f>
        <v/>
      </c>
      <c r="L1266" s="1" t="str">
        <f>IFERROR(VLOOKUP(Tableau5[[#This Row],[Numéro]],TableauBande[],6,0),"")</f>
        <v/>
      </c>
      <c r="M1266" s="28" t="str">
        <f>IFERROR(VLOOKUP(Tableau5[[#This Row],[Numéro]],TableauBande[],7,0),"")</f>
        <v/>
      </c>
      <c r="N1266" s="1" t="str">
        <f>IFERROR(VLOOKUP(Tableau5[[#This Row],[Numéro]],Tableau3Bandes[],3,0),"")</f>
        <v>Masters</v>
      </c>
      <c r="O1266" s="1">
        <f>IFERROR(VLOOKUP(Tableau5[[#This Row],[Numéro]],Tableau3Bandes[],4,0),"")</f>
        <v>1</v>
      </c>
      <c r="P1266" s="1" t="str">
        <f>IFERROR(VLOOKUP(Tableau5[[#This Row],[Numéro]],Tableau3Bandes[],5,0),"")</f>
        <v>—</v>
      </c>
      <c r="Q1266" s="1">
        <f>IFERROR(VLOOKUP(Tableau5[[#This Row],[Numéro]],Tableau3Bandes[],6,0),"")</f>
        <v>1.0289999999999999</v>
      </c>
      <c r="R1266" s="1">
        <f>IFERROR(VLOOKUP(Tableau5[[#This Row],[Numéro]],Tableau3Bandes[],7,0),"")</f>
        <v>2023</v>
      </c>
      <c r="S1266" s="28" t="str">
        <f>IFERROR(VLOOKUP(Tableau5[[#This Row],[Numéro]],TableauClass2025[],3,0),"")</f>
        <v/>
      </c>
      <c r="T1266" s="27" t="str">
        <f>IFERROR(VLOOKUP(Tableau5[[#This Row],[Numéro]],TableauCadre[],3,0),"")</f>
        <v/>
      </c>
      <c r="U1266" s="1" t="str">
        <f>IFERROR(VLOOKUP(Tableau5[[#This Row],[Numéro]],TableauCadre[],4,0),"")</f>
        <v/>
      </c>
      <c r="V1266" s="1" t="str">
        <f>IFERROR(VLOOKUP(Tableau5[[#This Row],[Numéro]],TableauCadre[],5,0),"")</f>
        <v/>
      </c>
      <c r="W1266" s="1" t="str">
        <f>IFERROR(VLOOKUP(Tableau5[[#This Row],[Numéro]],TableauCadre[],6,0),"")</f>
        <v/>
      </c>
      <c r="X1266" s="28" t="str">
        <f>IFERROR(VLOOKUP(Tableau5[[#This Row],[Numéro]],TableauCadre[],7,0),"")</f>
        <v/>
      </c>
    </row>
    <row r="1267" spans="1:24" hidden="1" x14ac:dyDescent="0.25">
      <c r="A1267" s="1" t="str">
        <f>IF(double!T1264=0,"",double!T1264)</f>
        <v>115380 S</v>
      </c>
      <c r="B1267" s="1" t="str">
        <f>IF(Tableau5[[#This Row],[Numéro]]="","",double!U1264)</f>
        <v>ANIKINOW ALEC</v>
      </c>
      <c r="C1267" s="23" t="str">
        <f>double!V1264</f>
        <v>11048 – ACADEMIE DE BILLARD DE ST DIZIER</v>
      </c>
      <c r="D1267" s="27" t="str">
        <f>IFERROR(VLOOKUP(Tableau5[[#This Row],[Numéro]],TableauLibre[],3,0),"")</f>
        <v/>
      </c>
      <c r="E1267" s="1" t="str">
        <f>IFERROR(VLOOKUP(Tableau5[[#This Row],[Numéro]],TableauLibre[],4,0),"")</f>
        <v/>
      </c>
      <c r="F1267" s="1" t="str">
        <f>IFERROR(VLOOKUP(Tableau5[[#This Row],[Numéro]],TableauLibre[],5,0),"")</f>
        <v/>
      </c>
      <c r="G1267" s="1" t="str">
        <f>IFERROR(VLOOKUP(Tableau5[[#This Row],[Numéro]],TableauLibre[],6,0),"")</f>
        <v/>
      </c>
      <c r="H1267" s="28" t="str">
        <f>IFERROR(VLOOKUP(Tableau5[[#This Row],[Numéro]],TableauLibre[],7,0),"")</f>
        <v/>
      </c>
      <c r="I1267" s="27" t="str">
        <f>IFERROR(VLOOKUP(Tableau5[[#This Row],[Numéro]],TableauBande[],3,0),"")</f>
        <v/>
      </c>
      <c r="J1267" s="1" t="str">
        <f>IFERROR(VLOOKUP(Tableau5[[#This Row],[Numéro]],TableauBande[],4,0),"")</f>
        <v/>
      </c>
      <c r="K1267" s="1" t="str">
        <f>IFERROR(VLOOKUP(Tableau5[[#This Row],[Numéro]],TableauBande[],5,0),"")</f>
        <v/>
      </c>
      <c r="L1267" s="1" t="str">
        <f>IFERROR(VLOOKUP(Tableau5[[#This Row],[Numéro]],TableauBande[],6,0),"")</f>
        <v/>
      </c>
      <c r="M1267" s="28" t="str">
        <f>IFERROR(VLOOKUP(Tableau5[[#This Row],[Numéro]],TableauBande[],7,0),"")</f>
        <v/>
      </c>
      <c r="N1267" s="1" t="str">
        <f>IFERROR(VLOOKUP(Tableau5[[#This Row],[Numéro]],Tableau3Bandes[],3,0),"")</f>
        <v>R1</v>
      </c>
      <c r="O1267" s="1">
        <f>IFERROR(VLOOKUP(Tableau5[[#This Row],[Numéro]],Tableau3Bandes[],4,0),"")</f>
        <v>1</v>
      </c>
      <c r="P1267" s="1">
        <f>IFERROR(VLOOKUP(Tableau5[[#This Row],[Numéro]],Tableau3Bandes[],5,0),"")</f>
        <v>0.28100000000000003</v>
      </c>
      <c r="Q1267" s="1">
        <f>IFERROR(VLOOKUP(Tableau5[[#This Row],[Numéro]],Tableau3Bandes[],6,0),"")</f>
        <v>0.24099999999999999</v>
      </c>
      <c r="R1267" s="1">
        <f>IFERROR(VLOOKUP(Tableau5[[#This Row],[Numéro]],Tableau3Bandes[],7,0),"")</f>
        <v>2023</v>
      </c>
      <c r="S1267" s="28" t="str">
        <f>IFERROR(VLOOKUP(Tableau5[[#This Row],[Numéro]],TableauClass2025[],3,0),"")</f>
        <v/>
      </c>
      <c r="T1267" s="27" t="str">
        <f>IFERROR(VLOOKUP(Tableau5[[#This Row],[Numéro]],TableauCadre[],3,0),"")</f>
        <v/>
      </c>
      <c r="U1267" s="1" t="str">
        <f>IFERROR(VLOOKUP(Tableau5[[#This Row],[Numéro]],TableauCadre[],4,0),"")</f>
        <v/>
      </c>
      <c r="V1267" s="1" t="str">
        <f>IFERROR(VLOOKUP(Tableau5[[#This Row],[Numéro]],TableauCadre[],5,0),"")</f>
        <v/>
      </c>
      <c r="W1267" s="1" t="str">
        <f>IFERROR(VLOOKUP(Tableau5[[#This Row],[Numéro]],TableauCadre[],6,0),"")</f>
        <v/>
      </c>
      <c r="X1267" s="28" t="str">
        <f>IFERROR(VLOOKUP(Tableau5[[#This Row],[Numéro]],TableauCadre[],7,0),"")</f>
        <v/>
      </c>
    </row>
    <row r="1268" spans="1:24" x14ac:dyDescent="0.25">
      <c r="A1268" s="1" t="str">
        <f>IF(double!T1083=0,"",double!T1083)</f>
        <v>015205 V</v>
      </c>
      <c r="B1268" s="1" t="str">
        <f>IF(Tableau5[[#This Row],[Numéro]]="","",double!U1083)</f>
        <v>STAMM JEAN</v>
      </c>
      <c r="C1268" s="23" t="str">
        <f>double!V1083</f>
        <v>11013 – BILLARD CLUB METZ</v>
      </c>
      <c r="D1268" s="27" t="str">
        <f>IFERROR(VLOOKUP(Tableau5[[#This Row],[Numéro]],TableauLibre[],3,0),"")</f>
        <v>R3</v>
      </c>
      <c r="E1268" s="1">
        <f>IFERROR(VLOOKUP(Tableau5[[#This Row],[Numéro]],TableauLibre[],4,0),"")</f>
        <v>1</v>
      </c>
      <c r="F1268" s="1">
        <f>IFERROR(VLOOKUP(Tableau5[[#This Row],[Numéro]],TableauLibre[],5,0),"")</f>
        <v>1.52</v>
      </c>
      <c r="G1268" s="1">
        <f>IFERROR(VLOOKUP(Tableau5[[#This Row],[Numéro]],TableauLibre[],6,0),"")</f>
        <v>1.22</v>
      </c>
      <c r="H1268" s="28">
        <f>IFERROR(VLOOKUP(Tableau5[[#This Row],[Numéro]],TableauLibre[],7,0),"")</f>
        <v>2025</v>
      </c>
      <c r="I1268" s="27" t="str">
        <f>IFERROR(VLOOKUP(Tableau5[[#This Row],[Numéro]],TableauBande[],3,0),"")</f>
        <v/>
      </c>
      <c r="J1268" s="1" t="str">
        <f>IFERROR(VLOOKUP(Tableau5[[#This Row],[Numéro]],TableauBande[],4,0),"")</f>
        <v/>
      </c>
      <c r="K1268" s="1" t="str">
        <f>IFERROR(VLOOKUP(Tableau5[[#This Row],[Numéro]],TableauBande[],5,0),"")</f>
        <v/>
      </c>
      <c r="L1268" s="1" t="str">
        <f>IFERROR(VLOOKUP(Tableau5[[#This Row],[Numéro]],TableauBande[],6,0),"")</f>
        <v/>
      </c>
      <c r="M1268" s="28" t="str">
        <f>IFERROR(VLOOKUP(Tableau5[[#This Row],[Numéro]],TableauBande[],7,0),"")</f>
        <v/>
      </c>
      <c r="N1268" s="1" t="str">
        <f>IFERROR(VLOOKUP(Tableau5[[#This Row],[Numéro]],Tableau3Bandes[],3,0),"")</f>
        <v>R2</v>
      </c>
      <c r="O1268" s="1">
        <f>IFERROR(VLOOKUP(Tableau5[[#This Row],[Numéro]],Tableau3Bandes[],4,0),"")</f>
        <v>1</v>
      </c>
      <c r="P1268" s="1">
        <f>IFERROR(VLOOKUP(Tableau5[[#This Row],[Numéro]],Tableau3Bandes[],5,0),"")</f>
        <v>0.18</v>
      </c>
      <c r="Q1268" s="1">
        <f>IFERROR(VLOOKUP(Tableau5[[#This Row],[Numéro]],Tableau3Bandes[],6,0),"")</f>
        <v>0.155</v>
      </c>
      <c r="R1268" s="1">
        <f>IFERROR(VLOOKUP(Tableau5[[#This Row],[Numéro]],Tableau3Bandes[],7,0),"")</f>
        <v>2012</v>
      </c>
      <c r="S1268" s="28" t="str">
        <f>IFERROR(VLOOKUP(Tableau5[[#This Row],[Numéro]],TableauClass2025[],3,0),"")</f>
        <v/>
      </c>
      <c r="T1268" s="27" t="str">
        <f>IFERROR(VLOOKUP(Tableau5[[#This Row],[Numéro]],TableauCadre[],3,0),"")</f>
        <v/>
      </c>
      <c r="U1268" s="1" t="str">
        <f>IFERROR(VLOOKUP(Tableau5[[#This Row],[Numéro]],TableauCadre[],4,0),"")</f>
        <v/>
      </c>
      <c r="V1268" s="1" t="str">
        <f>IFERROR(VLOOKUP(Tableau5[[#This Row],[Numéro]],TableauCadre[],5,0),"")</f>
        <v/>
      </c>
      <c r="W1268" s="1" t="str">
        <f>IFERROR(VLOOKUP(Tableau5[[#This Row],[Numéro]],TableauCadre[],6,0),"")</f>
        <v/>
      </c>
      <c r="X1268" s="28" t="str">
        <f>IFERROR(VLOOKUP(Tableau5[[#This Row],[Numéro]],TableauCadre[],7,0),"")</f>
        <v/>
      </c>
    </row>
    <row r="1269" spans="1:24" hidden="1" x14ac:dyDescent="0.25">
      <c r="A1269" s="1" t="str">
        <f>IF(double!T1266=0,"",double!T1266)</f>
        <v>123348 E</v>
      </c>
      <c r="B1269" s="1" t="str">
        <f>IF(Tableau5[[#This Row],[Numéro]]="","",double!U1266)</f>
        <v>BEAUDOIN DOMINIQUE</v>
      </c>
      <c r="C1269" s="23" t="str">
        <f>double!V1266</f>
        <v>01002 – B.C 1935 STRASBOURG-SCHILTIGHEIM</v>
      </c>
      <c r="D1269" s="27" t="str">
        <f>IFERROR(VLOOKUP(Tableau5[[#This Row],[Numéro]],TableauLibre[],3,0),"")</f>
        <v/>
      </c>
      <c r="E1269" s="1" t="str">
        <f>IFERROR(VLOOKUP(Tableau5[[#This Row],[Numéro]],TableauLibre[],4,0),"")</f>
        <v/>
      </c>
      <c r="F1269" s="1" t="str">
        <f>IFERROR(VLOOKUP(Tableau5[[#This Row],[Numéro]],TableauLibre[],5,0),"")</f>
        <v/>
      </c>
      <c r="G1269" s="1" t="str">
        <f>IFERROR(VLOOKUP(Tableau5[[#This Row],[Numéro]],TableauLibre[],6,0),"")</f>
        <v/>
      </c>
      <c r="H1269" s="28" t="str">
        <f>IFERROR(VLOOKUP(Tableau5[[#This Row],[Numéro]],TableauLibre[],7,0),"")</f>
        <v/>
      </c>
      <c r="I1269" s="27" t="str">
        <f>IFERROR(VLOOKUP(Tableau5[[#This Row],[Numéro]],TableauBande[],3,0),"")</f>
        <v/>
      </c>
      <c r="J1269" s="1" t="str">
        <f>IFERROR(VLOOKUP(Tableau5[[#This Row],[Numéro]],TableauBande[],4,0),"")</f>
        <v/>
      </c>
      <c r="K1269" s="1" t="str">
        <f>IFERROR(VLOOKUP(Tableau5[[#This Row],[Numéro]],TableauBande[],5,0),"")</f>
        <v/>
      </c>
      <c r="L1269" s="1" t="str">
        <f>IFERROR(VLOOKUP(Tableau5[[#This Row],[Numéro]],TableauBande[],6,0),"")</f>
        <v/>
      </c>
      <c r="M1269" s="28" t="str">
        <f>IFERROR(VLOOKUP(Tableau5[[#This Row],[Numéro]],TableauBande[],7,0),"")</f>
        <v/>
      </c>
      <c r="N1269" s="1" t="str">
        <f>IFERROR(VLOOKUP(Tableau5[[#This Row],[Numéro]],Tableau3Bandes[],3,0),"")</f>
        <v>R1</v>
      </c>
      <c r="O1269" s="1">
        <f>IFERROR(VLOOKUP(Tableau5[[#This Row],[Numéro]],Tableau3Bandes[],4,0),"")</f>
        <v>1</v>
      </c>
      <c r="P1269" s="1">
        <f>IFERROR(VLOOKUP(Tableau5[[#This Row],[Numéro]],Tableau3Bandes[],5,0),"")</f>
        <v>0.33400000000000002</v>
      </c>
      <c r="Q1269" s="1">
        <f>IFERROR(VLOOKUP(Tableau5[[#This Row],[Numéro]],Tableau3Bandes[],6,0),"")</f>
        <v>0.28699999999999998</v>
      </c>
      <c r="R1269" s="1">
        <f>IFERROR(VLOOKUP(Tableau5[[#This Row],[Numéro]],Tableau3Bandes[],7,0),"")</f>
        <v>2008</v>
      </c>
      <c r="S1269" s="28" t="str">
        <f>IFERROR(VLOOKUP(Tableau5[[#This Row],[Numéro]],TableauClass2025[],3,0),"")</f>
        <v/>
      </c>
      <c r="T1269" s="27" t="str">
        <f>IFERROR(VLOOKUP(Tableau5[[#This Row],[Numéro]],TableauCadre[],3,0),"")</f>
        <v/>
      </c>
      <c r="U1269" s="1" t="str">
        <f>IFERROR(VLOOKUP(Tableau5[[#This Row],[Numéro]],TableauCadre[],4,0),"")</f>
        <v/>
      </c>
      <c r="V1269" s="1" t="str">
        <f>IFERROR(VLOOKUP(Tableau5[[#This Row],[Numéro]],TableauCadre[],5,0),"")</f>
        <v/>
      </c>
      <c r="W1269" s="1" t="str">
        <f>IFERROR(VLOOKUP(Tableau5[[#This Row],[Numéro]],TableauCadre[],6,0),"")</f>
        <v/>
      </c>
      <c r="X1269" s="28" t="str">
        <f>IFERROR(VLOOKUP(Tableau5[[#This Row],[Numéro]],TableauCadre[],7,0),"")</f>
        <v/>
      </c>
    </row>
    <row r="1270" spans="1:24" x14ac:dyDescent="0.25">
      <c r="A1270" s="1" t="str">
        <f>IF(double!T1084=0,"",double!T1084)</f>
        <v>014907 J</v>
      </c>
      <c r="B1270" s="1" t="str">
        <f>IF(Tableau5[[#This Row],[Numéro]]="","",double!U1084)</f>
        <v>STAUB ROLAND</v>
      </c>
      <c r="C1270" s="23" t="str">
        <f>double!V1084</f>
        <v>11035 – C.B. SARREGUEMINES</v>
      </c>
      <c r="D1270" s="27" t="str">
        <f>IFERROR(VLOOKUP(Tableau5[[#This Row],[Numéro]],TableauLibre[],3,0),"")</f>
        <v xml:space="preserve">R2 </v>
      </c>
      <c r="E1270" s="1">
        <f>IFERROR(VLOOKUP(Tableau5[[#This Row],[Numéro]],TableauLibre[],4,0),"")</f>
        <v>1</v>
      </c>
      <c r="F1270" s="1">
        <f>IFERROR(VLOOKUP(Tableau5[[#This Row],[Numéro]],TableauLibre[],5,0),"")</f>
        <v>1.87</v>
      </c>
      <c r="G1270" s="1">
        <f>IFERROR(VLOOKUP(Tableau5[[#This Row],[Numéro]],TableauLibre[],6,0),"")</f>
        <v>1.49</v>
      </c>
      <c r="H1270" s="28">
        <f>IFERROR(VLOOKUP(Tableau5[[#This Row],[Numéro]],TableauLibre[],7,0),"")</f>
        <v>2023</v>
      </c>
      <c r="I1270" s="27" t="str">
        <f>IFERROR(VLOOKUP(Tableau5[[#This Row],[Numéro]],TableauBande[],3,0),"")</f>
        <v/>
      </c>
      <c r="J1270" s="1" t="str">
        <f>IFERROR(VLOOKUP(Tableau5[[#This Row],[Numéro]],TableauBande[],4,0),"")</f>
        <v/>
      </c>
      <c r="K1270" s="1" t="str">
        <f>IFERROR(VLOOKUP(Tableau5[[#This Row],[Numéro]],TableauBande[],5,0),"")</f>
        <v/>
      </c>
      <c r="L1270" s="1" t="str">
        <f>IFERROR(VLOOKUP(Tableau5[[#This Row],[Numéro]],TableauBande[],6,0),"")</f>
        <v/>
      </c>
      <c r="M1270" s="28" t="str">
        <f>IFERROR(VLOOKUP(Tableau5[[#This Row],[Numéro]],TableauBande[],7,0),"")</f>
        <v/>
      </c>
      <c r="N1270" s="1" t="str">
        <f>IFERROR(VLOOKUP(Tableau5[[#This Row],[Numéro]],Tableau3Bandes[],3,0),"")</f>
        <v>N3</v>
      </c>
      <c r="O1270" s="1">
        <f>IFERROR(VLOOKUP(Tableau5[[#This Row],[Numéro]],Tableau3Bandes[],4,0),"")</f>
        <v>1</v>
      </c>
      <c r="P1270" s="1">
        <f>IFERROR(VLOOKUP(Tableau5[[#This Row],[Numéro]],Tableau3Bandes[],5,0),"")</f>
        <v>0.41</v>
      </c>
      <c r="Q1270" s="1">
        <f>IFERROR(VLOOKUP(Tableau5[[#This Row],[Numéro]],Tableau3Bandes[],6,0),"")</f>
        <v>0.35199999999999998</v>
      </c>
      <c r="R1270" s="1">
        <f>IFERROR(VLOOKUP(Tableau5[[#This Row],[Numéro]],Tableau3Bandes[],7,0),"")</f>
        <v>2010</v>
      </c>
      <c r="S1270" s="28" t="str">
        <f>IFERROR(VLOOKUP(Tableau5[[#This Row],[Numéro]],TableauClass2025[],3,0),"")</f>
        <v/>
      </c>
      <c r="T1270" s="27" t="str">
        <f>IFERROR(VLOOKUP(Tableau5[[#This Row],[Numéro]],TableauCadre[],3,0),"")</f>
        <v/>
      </c>
      <c r="U1270" s="1" t="str">
        <f>IFERROR(VLOOKUP(Tableau5[[#This Row],[Numéro]],TableauCadre[],4,0),"")</f>
        <v/>
      </c>
      <c r="V1270" s="1" t="str">
        <f>IFERROR(VLOOKUP(Tableau5[[#This Row],[Numéro]],TableauCadre[],5,0),"")</f>
        <v/>
      </c>
      <c r="W1270" s="1" t="str">
        <f>IFERROR(VLOOKUP(Tableau5[[#This Row],[Numéro]],TableauCadre[],6,0),"")</f>
        <v/>
      </c>
      <c r="X1270" s="28" t="str">
        <f>IFERROR(VLOOKUP(Tableau5[[#This Row],[Numéro]],TableauCadre[],7,0),"")</f>
        <v/>
      </c>
    </row>
    <row r="1271" spans="1:24" hidden="1" x14ac:dyDescent="0.25">
      <c r="A1271" s="1" t="str">
        <f>IF(double!T1268=0,"",double!T1268)</f>
        <v>156746 B</v>
      </c>
      <c r="B1271" s="1" t="str">
        <f>IF(Tableau5[[#This Row],[Numéro]]="","",double!U1268)</f>
        <v>BEURAUD CHRISTIAN</v>
      </c>
      <c r="C1271" s="23" t="str">
        <f>double!V1268</f>
        <v>11027 – ASS. SPORT. LAXOVIENNE DE BILLARD</v>
      </c>
      <c r="D1271" s="27" t="str">
        <f>IFERROR(VLOOKUP(Tableau5[[#This Row],[Numéro]],TableauLibre[],3,0),"")</f>
        <v/>
      </c>
      <c r="E1271" s="1" t="str">
        <f>IFERROR(VLOOKUP(Tableau5[[#This Row],[Numéro]],TableauLibre[],4,0),"")</f>
        <v/>
      </c>
      <c r="F1271" s="1" t="str">
        <f>IFERROR(VLOOKUP(Tableau5[[#This Row],[Numéro]],TableauLibre[],5,0),"")</f>
        <v/>
      </c>
      <c r="G1271" s="1" t="str">
        <f>IFERROR(VLOOKUP(Tableau5[[#This Row],[Numéro]],TableauLibre[],6,0),"")</f>
        <v/>
      </c>
      <c r="H1271" s="28" t="str">
        <f>IFERROR(VLOOKUP(Tableau5[[#This Row],[Numéro]],TableauLibre[],7,0),"")</f>
        <v/>
      </c>
      <c r="I1271" s="27" t="str">
        <f>IFERROR(VLOOKUP(Tableau5[[#This Row],[Numéro]],TableauBande[],3,0),"")</f>
        <v/>
      </c>
      <c r="J1271" s="1" t="str">
        <f>IFERROR(VLOOKUP(Tableau5[[#This Row],[Numéro]],TableauBande[],4,0),"")</f>
        <v/>
      </c>
      <c r="K1271" s="1" t="str">
        <f>IFERROR(VLOOKUP(Tableau5[[#This Row],[Numéro]],TableauBande[],5,0),"")</f>
        <v/>
      </c>
      <c r="L1271" s="1" t="str">
        <f>IFERROR(VLOOKUP(Tableau5[[#This Row],[Numéro]],TableauBande[],6,0),"")</f>
        <v/>
      </c>
      <c r="M1271" s="28" t="str">
        <f>IFERROR(VLOOKUP(Tableau5[[#This Row],[Numéro]],TableauBande[],7,0),"")</f>
        <v/>
      </c>
      <c r="N1271" s="1" t="str">
        <f>IFERROR(VLOOKUP(Tableau5[[#This Row],[Numéro]],Tableau3Bandes[],3,0),"")</f>
        <v>R1</v>
      </c>
      <c r="O1271" s="1">
        <f>IFERROR(VLOOKUP(Tableau5[[#This Row],[Numéro]],Tableau3Bandes[],4,0),"")</f>
        <v>1</v>
      </c>
      <c r="P1271" s="1">
        <f>IFERROR(VLOOKUP(Tableau5[[#This Row],[Numéro]],Tableau3Bandes[],5,0),"")</f>
        <v>0.33200000000000002</v>
      </c>
      <c r="Q1271" s="1">
        <f>IFERROR(VLOOKUP(Tableau5[[#This Row],[Numéro]],Tableau3Bandes[],6,0),"")</f>
        <v>0.28499999999999998</v>
      </c>
      <c r="R1271" s="1">
        <f>IFERROR(VLOOKUP(Tableau5[[#This Row],[Numéro]],Tableau3Bandes[],7,0),"")</f>
        <v>2024</v>
      </c>
      <c r="S1271" s="28" t="str">
        <f>IFERROR(VLOOKUP(Tableau5[[#This Row],[Numéro]],TableauClass2025[],3,0),"")</f>
        <v/>
      </c>
      <c r="T1271" s="27" t="str">
        <f>IFERROR(VLOOKUP(Tableau5[[#This Row],[Numéro]],TableauCadre[],3,0),"")</f>
        <v/>
      </c>
      <c r="U1271" s="1" t="str">
        <f>IFERROR(VLOOKUP(Tableau5[[#This Row],[Numéro]],TableauCadre[],4,0),"")</f>
        <v/>
      </c>
      <c r="V1271" s="1" t="str">
        <f>IFERROR(VLOOKUP(Tableau5[[#This Row],[Numéro]],TableauCadre[],5,0),"")</f>
        <v/>
      </c>
      <c r="W1271" s="1" t="str">
        <f>IFERROR(VLOOKUP(Tableau5[[#This Row],[Numéro]],TableauCadre[],6,0),"")</f>
        <v/>
      </c>
      <c r="X1271" s="28" t="str">
        <f>IFERROR(VLOOKUP(Tableau5[[#This Row],[Numéro]],TableauCadre[],7,0),"")</f>
        <v/>
      </c>
    </row>
    <row r="1272" spans="1:24" hidden="1" x14ac:dyDescent="0.25">
      <c r="A1272" s="1" t="str">
        <f>IF(double!T1269=0,"",double!T1269)</f>
        <v>012035 X</v>
      </c>
      <c r="B1272" s="1" t="str">
        <f>IF(Tableau5[[#This Row],[Numéro]]="","",double!U1269)</f>
        <v>BIESBROUCK PHILIPPE</v>
      </c>
      <c r="C1272" s="23" t="str">
        <f>double!V1269</f>
        <v>05001 – ACAD.CHARLEVILLE-MEZIERES</v>
      </c>
      <c r="D1272" s="27" t="str">
        <f>IFERROR(VLOOKUP(Tableau5[[#This Row],[Numéro]],TableauLibre[],3,0),"")</f>
        <v/>
      </c>
      <c r="E1272" s="1" t="str">
        <f>IFERROR(VLOOKUP(Tableau5[[#This Row],[Numéro]],TableauLibre[],4,0),"")</f>
        <v/>
      </c>
      <c r="F1272" s="1" t="str">
        <f>IFERROR(VLOOKUP(Tableau5[[#This Row],[Numéro]],TableauLibre[],5,0),"")</f>
        <v/>
      </c>
      <c r="G1272" s="1" t="str">
        <f>IFERROR(VLOOKUP(Tableau5[[#This Row],[Numéro]],TableauLibre[],6,0),"")</f>
        <v/>
      </c>
      <c r="H1272" s="28" t="str">
        <f>IFERROR(VLOOKUP(Tableau5[[#This Row],[Numéro]],TableauLibre[],7,0),"")</f>
        <v/>
      </c>
      <c r="I1272" s="27" t="str">
        <f>IFERROR(VLOOKUP(Tableau5[[#This Row],[Numéro]],TableauBande[],3,0),"")</f>
        <v/>
      </c>
      <c r="J1272" s="1" t="str">
        <f>IFERROR(VLOOKUP(Tableau5[[#This Row],[Numéro]],TableauBande[],4,0),"")</f>
        <v/>
      </c>
      <c r="K1272" s="1" t="str">
        <f>IFERROR(VLOOKUP(Tableau5[[#This Row],[Numéro]],TableauBande[],5,0),"")</f>
        <v/>
      </c>
      <c r="L1272" s="1" t="str">
        <f>IFERROR(VLOOKUP(Tableau5[[#This Row],[Numéro]],TableauBande[],6,0),"")</f>
        <v/>
      </c>
      <c r="M1272" s="28" t="str">
        <f>IFERROR(VLOOKUP(Tableau5[[#This Row],[Numéro]],TableauBande[],7,0),"")</f>
        <v/>
      </c>
      <c r="N1272" s="1" t="str">
        <f>IFERROR(VLOOKUP(Tableau5[[#This Row],[Numéro]],Tableau3Bandes[],3,0),"")</f>
        <v>R2</v>
      </c>
      <c r="O1272" s="1">
        <f>IFERROR(VLOOKUP(Tableau5[[#This Row],[Numéro]],Tableau3Bandes[],4,0),"")</f>
        <v>1</v>
      </c>
      <c r="P1272" s="1">
        <f>IFERROR(VLOOKUP(Tableau5[[#This Row],[Numéro]],Tableau3Bandes[],5,0),"")</f>
        <v>0.222</v>
      </c>
      <c r="Q1272" s="1">
        <f>IFERROR(VLOOKUP(Tableau5[[#This Row],[Numéro]],Tableau3Bandes[],6,0),"")</f>
        <v>0.191</v>
      </c>
      <c r="R1272" s="1">
        <f>IFERROR(VLOOKUP(Tableau5[[#This Row],[Numéro]],Tableau3Bandes[],7,0),"")</f>
        <v>2010</v>
      </c>
      <c r="S1272" s="28" t="str">
        <f>IFERROR(VLOOKUP(Tableau5[[#This Row],[Numéro]],TableauClass2025[],3,0),"")</f>
        <v/>
      </c>
      <c r="T1272" s="27" t="str">
        <f>IFERROR(VLOOKUP(Tableau5[[#This Row],[Numéro]],TableauCadre[],3,0),"")</f>
        <v/>
      </c>
      <c r="U1272" s="1" t="str">
        <f>IFERROR(VLOOKUP(Tableau5[[#This Row],[Numéro]],TableauCadre[],4,0),"")</f>
        <v/>
      </c>
      <c r="V1272" s="1" t="str">
        <f>IFERROR(VLOOKUP(Tableau5[[#This Row],[Numéro]],TableauCadre[],5,0),"")</f>
        <v/>
      </c>
      <c r="W1272" s="1" t="str">
        <f>IFERROR(VLOOKUP(Tableau5[[#This Row],[Numéro]],TableauCadre[],6,0),"")</f>
        <v/>
      </c>
      <c r="X1272" s="28" t="str">
        <f>IFERROR(VLOOKUP(Tableau5[[#This Row],[Numéro]],TableauCadre[],7,0),"")</f>
        <v/>
      </c>
    </row>
    <row r="1273" spans="1:24" x14ac:dyDescent="0.25">
      <c r="A1273" s="1" t="str">
        <f>IF(double!T1383=0,"",double!T1383)</f>
        <v>123003 X</v>
      </c>
      <c r="B1273" s="1" t="str">
        <f>IF(Tableau5[[#This Row],[Numéro]]="","",double!U1383)</f>
        <v>STOLIC DRAGISA</v>
      </c>
      <c r="C1273" s="23" t="str">
        <f>double!V1383</f>
        <v>11021 – A.J.B. THIONVILLE</v>
      </c>
      <c r="D1273" s="27" t="str">
        <f>IFERROR(VLOOKUP(Tableau5[[#This Row],[Numéro]],TableauLibre[],3,0),"")</f>
        <v/>
      </c>
      <c r="E1273" s="1" t="str">
        <f>IFERROR(VLOOKUP(Tableau5[[#This Row],[Numéro]],TableauLibre[],4,0),"")</f>
        <v/>
      </c>
      <c r="F1273" s="1" t="str">
        <f>IFERROR(VLOOKUP(Tableau5[[#This Row],[Numéro]],TableauLibre[],5,0),"")</f>
        <v/>
      </c>
      <c r="G1273" s="1" t="str">
        <f>IFERROR(VLOOKUP(Tableau5[[#This Row],[Numéro]],TableauLibre[],6,0),"")</f>
        <v/>
      </c>
      <c r="H1273" s="28" t="str">
        <f>IFERROR(VLOOKUP(Tableau5[[#This Row],[Numéro]],TableauLibre[],7,0),"")</f>
        <v/>
      </c>
      <c r="I1273" s="27" t="str">
        <f>IFERROR(VLOOKUP(Tableau5[[#This Row],[Numéro]],TableauBande[],3,0),"")</f>
        <v/>
      </c>
      <c r="J1273" s="1" t="str">
        <f>IFERROR(VLOOKUP(Tableau5[[#This Row],[Numéro]],TableauBande[],4,0),"")</f>
        <v/>
      </c>
      <c r="K1273" s="1" t="str">
        <f>IFERROR(VLOOKUP(Tableau5[[#This Row],[Numéro]],TableauBande[],5,0),"")</f>
        <v/>
      </c>
      <c r="L1273" s="1" t="str">
        <f>IFERROR(VLOOKUP(Tableau5[[#This Row],[Numéro]],TableauBande[],6,0),"")</f>
        <v/>
      </c>
      <c r="M1273" s="28" t="str">
        <f>IFERROR(VLOOKUP(Tableau5[[#This Row],[Numéro]],TableauBande[],7,0),"")</f>
        <v/>
      </c>
      <c r="N1273" s="1" t="str">
        <f>IFERROR(VLOOKUP(Tableau5[[#This Row],[Numéro]],Tableau3Bandes[],3,0),"")</f>
        <v>R2</v>
      </c>
      <c r="O1273" s="1">
        <f>IFERROR(VLOOKUP(Tableau5[[#This Row],[Numéro]],Tableau3Bandes[],4,0),"")</f>
        <v>1</v>
      </c>
      <c r="P1273" s="1">
        <f>IFERROR(VLOOKUP(Tableau5[[#This Row],[Numéro]],Tableau3Bandes[],5,0),"")</f>
        <v>0.23699999999999999</v>
      </c>
      <c r="Q1273" s="1">
        <f>IFERROR(VLOOKUP(Tableau5[[#This Row],[Numéro]],Tableau3Bandes[],6,0),"")</f>
        <v>0.20399999999999999</v>
      </c>
      <c r="R1273" s="1">
        <f>IFERROR(VLOOKUP(Tableau5[[#This Row],[Numéro]],Tableau3Bandes[],7,0),"")</f>
        <v>2011</v>
      </c>
      <c r="S1273" s="28" t="str">
        <f>IFERROR(VLOOKUP(Tableau5[[#This Row],[Numéro]],TableauClass2025[],3,0),"")</f>
        <v/>
      </c>
      <c r="T1273" s="27" t="str">
        <f>IFERROR(VLOOKUP(Tableau5[[#This Row],[Numéro]],TableauCadre[],3,0),"")</f>
        <v/>
      </c>
      <c r="U1273" s="1" t="str">
        <f>IFERROR(VLOOKUP(Tableau5[[#This Row],[Numéro]],TableauCadre[],4,0),"")</f>
        <v/>
      </c>
      <c r="V1273" s="1" t="str">
        <f>IFERROR(VLOOKUP(Tableau5[[#This Row],[Numéro]],TableauCadre[],5,0),"")</f>
        <v/>
      </c>
      <c r="W1273" s="1" t="str">
        <f>IFERROR(VLOOKUP(Tableau5[[#This Row],[Numéro]],TableauCadre[],6,0),"")</f>
        <v/>
      </c>
      <c r="X1273" s="28" t="str">
        <f>IFERROR(VLOOKUP(Tableau5[[#This Row],[Numéro]],TableauCadre[],7,0),"")</f>
        <v/>
      </c>
    </row>
    <row r="1274" spans="1:24" x14ac:dyDescent="0.25">
      <c r="A1274" s="1" t="str">
        <f>IF(double!T1384=0,"",double!T1384)</f>
        <v>154538 B</v>
      </c>
      <c r="B1274" s="1" t="str">
        <f>IF(Tableau5[[#This Row],[Numéro]]="","",double!U1384)</f>
        <v>STORNAIUOLO FRANCESCO</v>
      </c>
      <c r="C1274" s="23" t="str">
        <f>double!V1384</f>
        <v>11005 – E.S. HAGONDANGE</v>
      </c>
      <c r="D1274" s="27" t="str">
        <f>IFERROR(VLOOKUP(Tableau5[[#This Row],[Numéro]],TableauLibre[],3,0),"")</f>
        <v/>
      </c>
      <c r="E1274" s="1" t="str">
        <f>IFERROR(VLOOKUP(Tableau5[[#This Row],[Numéro]],TableauLibre[],4,0),"")</f>
        <v/>
      </c>
      <c r="F1274" s="1" t="str">
        <f>IFERROR(VLOOKUP(Tableau5[[#This Row],[Numéro]],TableauLibre[],5,0),"")</f>
        <v/>
      </c>
      <c r="G1274" s="1" t="str">
        <f>IFERROR(VLOOKUP(Tableau5[[#This Row],[Numéro]],TableauLibre[],6,0),"")</f>
        <v/>
      </c>
      <c r="H1274" s="28" t="str">
        <f>IFERROR(VLOOKUP(Tableau5[[#This Row],[Numéro]],TableauLibre[],7,0),"")</f>
        <v/>
      </c>
      <c r="I1274" s="27" t="str">
        <f>IFERROR(VLOOKUP(Tableau5[[#This Row],[Numéro]],TableauBande[],3,0),"")</f>
        <v/>
      </c>
      <c r="J1274" s="1" t="str">
        <f>IFERROR(VLOOKUP(Tableau5[[#This Row],[Numéro]],TableauBande[],4,0),"")</f>
        <v/>
      </c>
      <c r="K1274" s="1" t="str">
        <f>IFERROR(VLOOKUP(Tableau5[[#This Row],[Numéro]],TableauBande[],5,0),"")</f>
        <v/>
      </c>
      <c r="L1274" s="1" t="str">
        <f>IFERROR(VLOOKUP(Tableau5[[#This Row],[Numéro]],TableauBande[],6,0),"")</f>
        <v/>
      </c>
      <c r="M1274" s="28" t="str">
        <f>IFERROR(VLOOKUP(Tableau5[[#This Row],[Numéro]],TableauBande[],7,0),"")</f>
        <v/>
      </c>
      <c r="N1274" s="1" t="str">
        <f>IFERROR(VLOOKUP(Tableau5[[#This Row],[Numéro]],Tableau3Bandes[],3,0),"")</f>
        <v xml:space="preserve">R2 </v>
      </c>
      <c r="O1274" s="1">
        <f>IFERROR(VLOOKUP(Tableau5[[#This Row],[Numéro]],Tableau3Bandes[],4,0),"")</f>
        <v>1</v>
      </c>
      <c r="P1274" s="1">
        <f>IFERROR(VLOOKUP(Tableau5[[#This Row],[Numéro]],Tableau3Bandes[],5,0),"")</f>
        <v>0.23</v>
      </c>
      <c r="Q1274" s="1">
        <f>IFERROR(VLOOKUP(Tableau5[[#This Row],[Numéro]],Tableau3Bandes[],6,0),"")</f>
        <v>0.19800000000000001</v>
      </c>
      <c r="R1274" s="1">
        <f>IFERROR(VLOOKUP(Tableau5[[#This Row],[Numéro]],Tableau3Bandes[],7,0),"")</f>
        <v>2020</v>
      </c>
      <c r="S1274" s="28" t="str">
        <f>IFERROR(VLOOKUP(Tableau5[[#This Row],[Numéro]],TableauClass2025[],3,0),"")</f>
        <v/>
      </c>
      <c r="T1274" s="27" t="str">
        <f>IFERROR(VLOOKUP(Tableau5[[#This Row],[Numéro]],TableauCadre[],3,0),"")</f>
        <v/>
      </c>
      <c r="U1274" s="1" t="str">
        <f>IFERROR(VLOOKUP(Tableau5[[#This Row],[Numéro]],TableauCadre[],4,0),"")</f>
        <v/>
      </c>
      <c r="V1274" s="1" t="str">
        <f>IFERROR(VLOOKUP(Tableau5[[#This Row],[Numéro]],TableauCadre[],5,0),"")</f>
        <v/>
      </c>
      <c r="W1274" s="1" t="str">
        <f>IFERROR(VLOOKUP(Tableau5[[#This Row],[Numéro]],TableauCadre[],6,0),"")</f>
        <v/>
      </c>
      <c r="X1274" s="28" t="str">
        <f>IFERROR(VLOOKUP(Tableau5[[#This Row],[Numéro]],TableauCadre[],7,0),"")</f>
        <v/>
      </c>
    </row>
    <row r="1275" spans="1:24" hidden="1" x14ac:dyDescent="0.25">
      <c r="A1275" s="1" t="str">
        <f>IF(double!T1272=0,"",double!T1272)</f>
        <v>010490 M</v>
      </c>
      <c r="B1275" s="1" t="str">
        <f>IF(Tableau5[[#This Row],[Numéro]]="","",double!U1272)</f>
        <v>BLANCHE FRANCIS</v>
      </c>
      <c r="C1275" s="23" t="str">
        <f>double!V1272</f>
        <v>01002 – B.C 1935 STRASBOURG-SCHILTIGHEIM</v>
      </c>
      <c r="D1275" s="27" t="str">
        <f>IFERROR(VLOOKUP(Tableau5[[#This Row],[Numéro]],TableauLibre[],3,0),"")</f>
        <v/>
      </c>
      <c r="E1275" s="1" t="str">
        <f>IFERROR(VLOOKUP(Tableau5[[#This Row],[Numéro]],TableauLibre[],4,0),"")</f>
        <v/>
      </c>
      <c r="F1275" s="1" t="str">
        <f>IFERROR(VLOOKUP(Tableau5[[#This Row],[Numéro]],TableauLibre[],5,0),"")</f>
        <v/>
      </c>
      <c r="G1275" s="1" t="str">
        <f>IFERROR(VLOOKUP(Tableau5[[#This Row],[Numéro]],TableauLibre[],6,0),"")</f>
        <v/>
      </c>
      <c r="H1275" s="28" t="str">
        <f>IFERROR(VLOOKUP(Tableau5[[#This Row],[Numéro]],TableauLibre[],7,0),"")</f>
        <v/>
      </c>
      <c r="I1275" s="27" t="str">
        <f>IFERROR(VLOOKUP(Tableau5[[#This Row],[Numéro]],TableauBande[],3,0),"")</f>
        <v/>
      </c>
      <c r="J1275" s="1" t="str">
        <f>IFERROR(VLOOKUP(Tableau5[[#This Row],[Numéro]],TableauBande[],4,0),"")</f>
        <v/>
      </c>
      <c r="K1275" s="1" t="str">
        <f>IFERROR(VLOOKUP(Tableau5[[#This Row],[Numéro]],TableauBande[],5,0),"")</f>
        <v/>
      </c>
      <c r="L1275" s="1" t="str">
        <f>IFERROR(VLOOKUP(Tableau5[[#This Row],[Numéro]],TableauBande[],6,0),"")</f>
        <v/>
      </c>
      <c r="M1275" s="28" t="str">
        <f>IFERROR(VLOOKUP(Tableau5[[#This Row],[Numéro]],TableauBande[],7,0),"")</f>
        <v/>
      </c>
      <c r="N1275" s="1" t="str">
        <f>IFERROR(VLOOKUP(Tableau5[[#This Row],[Numéro]],Tableau3Bandes[],3,0),"")</f>
        <v>R1</v>
      </c>
      <c r="O1275" s="1">
        <f>IFERROR(VLOOKUP(Tableau5[[#This Row],[Numéro]],Tableau3Bandes[],4,0),"")</f>
        <v>1</v>
      </c>
      <c r="P1275" s="1">
        <f>IFERROR(VLOOKUP(Tableau5[[#This Row],[Numéro]],Tableau3Bandes[],5,0),"")</f>
        <v>0.28499999999999998</v>
      </c>
      <c r="Q1275" s="1">
        <f>IFERROR(VLOOKUP(Tableau5[[#This Row],[Numéro]],Tableau3Bandes[],6,0),"")</f>
        <v>0.245</v>
      </c>
      <c r="R1275" s="1">
        <f>IFERROR(VLOOKUP(Tableau5[[#This Row],[Numéro]],Tableau3Bandes[],7,0),"")</f>
        <v>2018</v>
      </c>
      <c r="S1275" s="28" t="str">
        <f>IFERROR(VLOOKUP(Tableau5[[#This Row],[Numéro]],TableauClass2025[],3,0),"")</f>
        <v/>
      </c>
      <c r="T1275" s="27" t="str">
        <f>IFERROR(VLOOKUP(Tableau5[[#This Row],[Numéro]],TableauCadre[],3,0),"")</f>
        <v/>
      </c>
      <c r="U1275" s="1" t="str">
        <f>IFERROR(VLOOKUP(Tableau5[[#This Row],[Numéro]],TableauCadre[],4,0),"")</f>
        <v/>
      </c>
      <c r="V1275" s="1" t="str">
        <f>IFERROR(VLOOKUP(Tableau5[[#This Row],[Numéro]],TableauCadre[],5,0),"")</f>
        <v/>
      </c>
      <c r="W1275" s="1" t="str">
        <f>IFERROR(VLOOKUP(Tableau5[[#This Row],[Numéro]],TableauCadre[],6,0),"")</f>
        <v/>
      </c>
      <c r="X1275" s="28" t="str">
        <f>IFERROR(VLOOKUP(Tableau5[[#This Row],[Numéro]],TableauCadre[],7,0),"")</f>
        <v/>
      </c>
    </row>
    <row r="1276" spans="1:24" hidden="1" x14ac:dyDescent="0.25">
      <c r="A1276" s="1" t="str">
        <f>IF(double!T1273=0,"",double!T1273)</f>
        <v>106018 Q</v>
      </c>
      <c r="B1276" s="1" t="str">
        <f>IF(Tableau5[[#This Row],[Numéro]]="","",double!U1273)</f>
        <v>BLONDET GILLES</v>
      </c>
      <c r="C1276" s="23" t="str">
        <f>double!V1273</f>
        <v>05001 – ACAD.CHARLEVILLE-MEZIERES</v>
      </c>
      <c r="D1276" s="27" t="str">
        <f>IFERROR(VLOOKUP(Tableau5[[#This Row],[Numéro]],TableauLibre[],3,0),"")</f>
        <v/>
      </c>
      <c r="E1276" s="1" t="str">
        <f>IFERROR(VLOOKUP(Tableau5[[#This Row],[Numéro]],TableauLibre[],4,0),"")</f>
        <v/>
      </c>
      <c r="F1276" s="1" t="str">
        <f>IFERROR(VLOOKUP(Tableau5[[#This Row],[Numéro]],TableauLibre[],5,0),"")</f>
        <v/>
      </c>
      <c r="G1276" s="1" t="str">
        <f>IFERROR(VLOOKUP(Tableau5[[#This Row],[Numéro]],TableauLibre[],6,0),"")</f>
        <v/>
      </c>
      <c r="H1276" s="28" t="str">
        <f>IFERROR(VLOOKUP(Tableau5[[#This Row],[Numéro]],TableauLibre[],7,0),"")</f>
        <v/>
      </c>
      <c r="I1276" s="27" t="str">
        <f>IFERROR(VLOOKUP(Tableau5[[#This Row],[Numéro]],TableauBande[],3,0),"")</f>
        <v/>
      </c>
      <c r="J1276" s="1" t="str">
        <f>IFERROR(VLOOKUP(Tableau5[[#This Row],[Numéro]],TableauBande[],4,0),"")</f>
        <v/>
      </c>
      <c r="K1276" s="1" t="str">
        <f>IFERROR(VLOOKUP(Tableau5[[#This Row],[Numéro]],TableauBande[],5,0),"")</f>
        <v/>
      </c>
      <c r="L1276" s="1" t="str">
        <f>IFERROR(VLOOKUP(Tableau5[[#This Row],[Numéro]],TableauBande[],6,0),"")</f>
        <v/>
      </c>
      <c r="M1276" s="28" t="str">
        <f>IFERROR(VLOOKUP(Tableau5[[#This Row],[Numéro]],TableauBande[],7,0),"")</f>
        <v/>
      </c>
      <c r="N1276" s="1" t="str">
        <f>IFERROR(VLOOKUP(Tableau5[[#This Row],[Numéro]],Tableau3Bandes[],3,0),"")</f>
        <v>N3</v>
      </c>
      <c r="O1276" s="1">
        <f>IFERROR(VLOOKUP(Tableau5[[#This Row],[Numéro]],Tableau3Bandes[],4,0),"")</f>
        <v>1</v>
      </c>
      <c r="P1276" s="1">
        <f>IFERROR(VLOOKUP(Tableau5[[#This Row],[Numéro]],Tableau3Bandes[],5,0),"")</f>
        <v>0.48099999999999998</v>
      </c>
      <c r="Q1276" s="1">
        <f>IFERROR(VLOOKUP(Tableau5[[#This Row],[Numéro]],Tableau3Bandes[],6,0),"")</f>
        <v>0.41399999999999998</v>
      </c>
      <c r="R1276" s="1">
        <f>IFERROR(VLOOKUP(Tableau5[[#This Row],[Numéro]],Tableau3Bandes[],7,0),"")</f>
        <v>2011</v>
      </c>
      <c r="S1276" s="28" t="str">
        <f>IFERROR(VLOOKUP(Tableau5[[#This Row],[Numéro]],TableauClass2025[],3,0),"")</f>
        <v/>
      </c>
      <c r="T1276" s="27" t="str">
        <f>IFERROR(VLOOKUP(Tableau5[[#This Row],[Numéro]],TableauCadre[],3,0),"")</f>
        <v/>
      </c>
      <c r="U1276" s="1" t="str">
        <f>IFERROR(VLOOKUP(Tableau5[[#This Row],[Numéro]],TableauCadre[],4,0),"")</f>
        <v/>
      </c>
      <c r="V1276" s="1" t="str">
        <f>IFERROR(VLOOKUP(Tableau5[[#This Row],[Numéro]],TableauCadre[],5,0),"")</f>
        <v/>
      </c>
      <c r="W1276" s="1" t="str">
        <f>IFERROR(VLOOKUP(Tableau5[[#This Row],[Numéro]],TableauCadre[],6,0),"")</f>
        <v/>
      </c>
      <c r="X1276" s="28" t="str">
        <f>IFERROR(VLOOKUP(Tableau5[[#This Row],[Numéro]],TableauCadre[],7,0),"")</f>
        <v/>
      </c>
    </row>
    <row r="1277" spans="1:24" hidden="1" x14ac:dyDescent="0.25">
      <c r="A1277" s="1" t="str">
        <f>IF(double!T1274=0,"",double!T1274)</f>
        <v>134490 S</v>
      </c>
      <c r="B1277" s="1" t="str">
        <f>IF(Tableau5[[#This Row],[Numéro]]="","",double!U1274)</f>
        <v>BOEHM YANNICK</v>
      </c>
      <c r="C1277" s="23" t="str">
        <f>double!V1274</f>
        <v>01049 – B.C. BARR</v>
      </c>
      <c r="D1277" s="27" t="str">
        <f>IFERROR(VLOOKUP(Tableau5[[#This Row],[Numéro]],TableauLibre[],3,0),"")</f>
        <v/>
      </c>
      <c r="E1277" s="1" t="str">
        <f>IFERROR(VLOOKUP(Tableau5[[#This Row],[Numéro]],TableauLibre[],4,0),"")</f>
        <v/>
      </c>
      <c r="F1277" s="1" t="str">
        <f>IFERROR(VLOOKUP(Tableau5[[#This Row],[Numéro]],TableauLibre[],5,0),"")</f>
        <v/>
      </c>
      <c r="G1277" s="1" t="str">
        <f>IFERROR(VLOOKUP(Tableau5[[#This Row],[Numéro]],TableauLibre[],6,0),"")</f>
        <v/>
      </c>
      <c r="H1277" s="28" t="str">
        <f>IFERROR(VLOOKUP(Tableau5[[#This Row],[Numéro]],TableauLibre[],7,0),"")</f>
        <v/>
      </c>
      <c r="I1277" s="27" t="str">
        <f>IFERROR(VLOOKUP(Tableau5[[#This Row],[Numéro]],TableauBande[],3,0),"")</f>
        <v/>
      </c>
      <c r="J1277" s="1" t="str">
        <f>IFERROR(VLOOKUP(Tableau5[[#This Row],[Numéro]],TableauBande[],4,0),"")</f>
        <v/>
      </c>
      <c r="K1277" s="1" t="str">
        <f>IFERROR(VLOOKUP(Tableau5[[#This Row],[Numéro]],TableauBande[],5,0),"")</f>
        <v/>
      </c>
      <c r="L1277" s="1" t="str">
        <f>IFERROR(VLOOKUP(Tableau5[[#This Row],[Numéro]],TableauBande[],6,0),"")</f>
        <v/>
      </c>
      <c r="M1277" s="28" t="str">
        <f>IFERROR(VLOOKUP(Tableau5[[#This Row],[Numéro]],TableauBande[],7,0),"")</f>
        <v/>
      </c>
      <c r="N1277" s="1" t="str">
        <f>IFERROR(VLOOKUP(Tableau5[[#This Row],[Numéro]],Tableau3Bandes[],3,0),"")</f>
        <v>R1</v>
      </c>
      <c r="O1277" s="1">
        <f>IFERROR(VLOOKUP(Tableau5[[#This Row],[Numéro]],Tableau3Bandes[],4,0),"")</f>
        <v>1</v>
      </c>
      <c r="P1277" s="1">
        <f>IFERROR(VLOOKUP(Tableau5[[#This Row],[Numéro]],Tableau3Bandes[],5,0),"")</f>
        <v>0.26100000000000001</v>
      </c>
      <c r="Q1277" s="1">
        <f>IFERROR(VLOOKUP(Tableau5[[#This Row],[Numéro]],Tableau3Bandes[],6,0),"")</f>
        <v>0.224</v>
      </c>
      <c r="R1277" s="1">
        <f>IFERROR(VLOOKUP(Tableau5[[#This Row],[Numéro]],Tableau3Bandes[],7,0),"")</f>
        <v>2010</v>
      </c>
      <c r="S1277" s="28" t="str">
        <f>IFERROR(VLOOKUP(Tableau5[[#This Row],[Numéro]],TableauClass2025[],3,0),"")</f>
        <v/>
      </c>
      <c r="T1277" s="27" t="str">
        <f>IFERROR(VLOOKUP(Tableau5[[#This Row],[Numéro]],TableauCadre[],3,0),"")</f>
        <v/>
      </c>
      <c r="U1277" s="1" t="str">
        <f>IFERROR(VLOOKUP(Tableau5[[#This Row],[Numéro]],TableauCadre[],4,0),"")</f>
        <v/>
      </c>
      <c r="V1277" s="1" t="str">
        <f>IFERROR(VLOOKUP(Tableau5[[#This Row],[Numéro]],TableauCadre[],5,0),"")</f>
        <v/>
      </c>
      <c r="W1277" s="1" t="str">
        <f>IFERROR(VLOOKUP(Tableau5[[#This Row],[Numéro]],TableauCadre[],6,0),"")</f>
        <v/>
      </c>
      <c r="X1277" s="28" t="str">
        <f>IFERROR(VLOOKUP(Tableau5[[#This Row],[Numéro]],TableauCadre[],7,0),"")</f>
        <v/>
      </c>
    </row>
    <row r="1278" spans="1:24" hidden="1" x14ac:dyDescent="0.25">
      <c r="A1278" s="1" t="str">
        <f>IF(double!T1275=0,"",double!T1275)</f>
        <v>014955 F</v>
      </c>
      <c r="B1278" s="1" t="str">
        <f>IF(Tableau5[[#This Row],[Numéro]]="","",double!U1275)</f>
        <v>BOQUET JEAN PIERRE</v>
      </c>
      <c r="C1278" s="23" t="str">
        <f>double!V1275</f>
        <v>11048 – ACADEMIE DE BILLARD DE ST DIZIER</v>
      </c>
      <c r="D1278" s="27" t="str">
        <f>IFERROR(VLOOKUP(Tableau5[[#This Row],[Numéro]],TableauLibre[],3,0),"")</f>
        <v/>
      </c>
      <c r="E1278" s="1" t="str">
        <f>IFERROR(VLOOKUP(Tableau5[[#This Row],[Numéro]],TableauLibre[],4,0),"")</f>
        <v/>
      </c>
      <c r="F1278" s="1" t="str">
        <f>IFERROR(VLOOKUP(Tableau5[[#This Row],[Numéro]],TableauLibre[],5,0),"")</f>
        <v/>
      </c>
      <c r="G1278" s="1" t="str">
        <f>IFERROR(VLOOKUP(Tableau5[[#This Row],[Numéro]],TableauLibre[],6,0),"")</f>
        <v/>
      </c>
      <c r="H1278" s="28" t="str">
        <f>IFERROR(VLOOKUP(Tableau5[[#This Row],[Numéro]],TableauLibre[],7,0),"")</f>
        <v/>
      </c>
      <c r="I1278" s="27" t="str">
        <f>IFERROR(VLOOKUP(Tableau5[[#This Row],[Numéro]],TableauBande[],3,0),"")</f>
        <v/>
      </c>
      <c r="J1278" s="1" t="str">
        <f>IFERROR(VLOOKUP(Tableau5[[#This Row],[Numéro]],TableauBande[],4,0),"")</f>
        <v/>
      </c>
      <c r="K1278" s="1" t="str">
        <f>IFERROR(VLOOKUP(Tableau5[[#This Row],[Numéro]],TableauBande[],5,0),"")</f>
        <v/>
      </c>
      <c r="L1278" s="1" t="str">
        <f>IFERROR(VLOOKUP(Tableau5[[#This Row],[Numéro]],TableauBande[],6,0),"")</f>
        <v/>
      </c>
      <c r="M1278" s="28" t="str">
        <f>IFERROR(VLOOKUP(Tableau5[[#This Row],[Numéro]],TableauBande[],7,0),"")</f>
        <v/>
      </c>
      <c r="N1278" s="1" t="str">
        <f>IFERROR(VLOOKUP(Tableau5[[#This Row],[Numéro]],Tableau3Bandes[],3,0),"")</f>
        <v>R1</v>
      </c>
      <c r="O1278" s="1">
        <f>IFERROR(VLOOKUP(Tableau5[[#This Row],[Numéro]],Tableau3Bandes[],4,0),"")</f>
        <v>1</v>
      </c>
      <c r="P1278" s="1">
        <f>IFERROR(VLOOKUP(Tableau5[[#This Row],[Numéro]],Tableau3Bandes[],5,0),"")</f>
        <v>0.27500000000000002</v>
      </c>
      <c r="Q1278" s="1">
        <f>IFERROR(VLOOKUP(Tableau5[[#This Row],[Numéro]],Tableau3Bandes[],6,0),"")</f>
        <v>0.23599999999999999</v>
      </c>
      <c r="R1278" s="1">
        <f>IFERROR(VLOOKUP(Tableau5[[#This Row],[Numéro]],Tableau3Bandes[],7,0),"")</f>
        <v>2023</v>
      </c>
      <c r="S1278" s="28" t="str">
        <f>IFERROR(VLOOKUP(Tableau5[[#This Row],[Numéro]],TableauClass2025[],3,0),"")</f>
        <v/>
      </c>
      <c r="T1278" s="27" t="str">
        <f>IFERROR(VLOOKUP(Tableau5[[#This Row],[Numéro]],TableauCadre[],3,0),"")</f>
        <v/>
      </c>
      <c r="U1278" s="1" t="str">
        <f>IFERROR(VLOOKUP(Tableau5[[#This Row],[Numéro]],TableauCadre[],4,0),"")</f>
        <v/>
      </c>
      <c r="V1278" s="1" t="str">
        <f>IFERROR(VLOOKUP(Tableau5[[#This Row],[Numéro]],TableauCadre[],5,0),"")</f>
        <v/>
      </c>
      <c r="W1278" s="1" t="str">
        <f>IFERROR(VLOOKUP(Tableau5[[#This Row],[Numéro]],TableauCadre[],6,0),"")</f>
        <v/>
      </c>
      <c r="X1278" s="28" t="str">
        <f>IFERROR(VLOOKUP(Tableau5[[#This Row],[Numéro]],TableauCadre[],7,0),"")</f>
        <v/>
      </c>
    </row>
    <row r="1279" spans="1:24" hidden="1" x14ac:dyDescent="0.25">
      <c r="A1279" s="1" t="str">
        <f>IF(double!T1276=0,"",double!T1276)</f>
        <v>010182 Q</v>
      </c>
      <c r="B1279" s="1" t="str">
        <f>IF(Tableau5[[#This Row],[Numéro]]="","",double!U1276)</f>
        <v>BORDE GERARD</v>
      </c>
      <c r="C1279" s="23" t="str">
        <f>double!V1276</f>
        <v>01042 – RETRO CLUB COLMAR</v>
      </c>
      <c r="D1279" s="27" t="str">
        <f>IFERROR(VLOOKUP(Tableau5[[#This Row],[Numéro]],TableauLibre[],3,0),"")</f>
        <v/>
      </c>
      <c r="E1279" s="1" t="str">
        <f>IFERROR(VLOOKUP(Tableau5[[#This Row],[Numéro]],TableauLibre[],4,0),"")</f>
        <v/>
      </c>
      <c r="F1279" s="1" t="str">
        <f>IFERROR(VLOOKUP(Tableau5[[#This Row],[Numéro]],TableauLibre[],5,0),"")</f>
        <v/>
      </c>
      <c r="G1279" s="1" t="str">
        <f>IFERROR(VLOOKUP(Tableau5[[#This Row],[Numéro]],TableauLibre[],6,0),"")</f>
        <v/>
      </c>
      <c r="H1279" s="28" t="str">
        <f>IFERROR(VLOOKUP(Tableau5[[#This Row],[Numéro]],TableauLibre[],7,0),"")</f>
        <v/>
      </c>
      <c r="I1279" s="27" t="str">
        <f>IFERROR(VLOOKUP(Tableau5[[#This Row],[Numéro]],TableauBande[],3,0),"")</f>
        <v/>
      </c>
      <c r="J1279" s="1" t="str">
        <f>IFERROR(VLOOKUP(Tableau5[[#This Row],[Numéro]],TableauBande[],4,0),"")</f>
        <v/>
      </c>
      <c r="K1279" s="1" t="str">
        <f>IFERROR(VLOOKUP(Tableau5[[#This Row],[Numéro]],TableauBande[],5,0),"")</f>
        <v/>
      </c>
      <c r="L1279" s="1" t="str">
        <f>IFERROR(VLOOKUP(Tableau5[[#This Row],[Numéro]],TableauBande[],6,0),"")</f>
        <v/>
      </c>
      <c r="M1279" s="28" t="str">
        <f>IFERROR(VLOOKUP(Tableau5[[#This Row],[Numéro]],TableauBande[],7,0),"")</f>
        <v/>
      </c>
      <c r="N1279" s="1" t="str">
        <f>IFERROR(VLOOKUP(Tableau5[[#This Row],[Numéro]],Tableau3Bandes[],3,0),"")</f>
        <v>R1</v>
      </c>
      <c r="O1279" s="1">
        <f>IFERROR(VLOOKUP(Tableau5[[#This Row],[Numéro]],Tableau3Bandes[],4,0),"")</f>
        <v>1</v>
      </c>
      <c r="P1279" s="1">
        <f>IFERROR(VLOOKUP(Tableau5[[#This Row],[Numéro]],Tableau3Bandes[],5,0),"")</f>
        <v>0.35</v>
      </c>
      <c r="Q1279" s="1">
        <f>IFERROR(VLOOKUP(Tableau5[[#This Row],[Numéro]],Tableau3Bandes[],6,0),"")</f>
        <v>0.30099999999999999</v>
      </c>
      <c r="R1279" s="1">
        <f>IFERROR(VLOOKUP(Tableau5[[#This Row],[Numéro]],Tableau3Bandes[],7,0),"")</f>
        <v>2013</v>
      </c>
      <c r="S1279" s="28" t="str">
        <f>IFERROR(VLOOKUP(Tableau5[[#This Row],[Numéro]],TableauClass2025[],3,0),"")</f>
        <v/>
      </c>
      <c r="T1279" s="27" t="str">
        <f>IFERROR(VLOOKUP(Tableau5[[#This Row],[Numéro]],TableauCadre[],3,0),"")</f>
        <v/>
      </c>
      <c r="U1279" s="1" t="str">
        <f>IFERROR(VLOOKUP(Tableau5[[#This Row],[Numéro]],TableauCadre[],4,0),"")</f>
        <v/>
      </c>
      <c r="V1279" s="1" t="str">
        <f>IFERROR(VLOOKUP(Tableau5[[#This Row],[Numéro]],TableauCadre[],5,0),"")</f>
        <v/>
      </c>
      <c r="W1279" s="1" t="str">
        <f>IFERROR(VLOOKUP(Tableau5[[#This Row],[Numéro]],TableauCadre[],6,0),"")</f>
        <v/>
      </c>
      <c r="X1279" s="28" t="str">
        <f>IFERROR(VLOOKUP(Tableau5[[#This Row],[Numéro]],TableauCadre[],7,0),"")</f>
        <v/>
      </c>
    </row>
    <row r="1280" spans="1:24" x14ac:dyDescent="0.25">
      <c r="A1280" s="1" t="str">
        <f>IF(double!T1091=0,"",double!T1091)</f>
        <v>014781 N</v>
      </c>
      <c r="B1280" s="1" t="str">
        <f>IF(Tableau5[[#This Row],[Numéro]]="","",double!U1091)</f>
        <v>STRASSEL EMILE</v>
      </c>
      <c r="C1280" s="23" t="str">
        <f>double!V1091</f>
        <v>11005 – E.S. HAGONDANGE</v>
      </c>
      <c r="D1280" s="27" t="str">
        <f>IFERROR(VLOOKUP(Tableau5[[#This Row],[Numéro]],TableauLibre[],3,0),"")</f>
        <v xml:space="preserve">R2 </v>
      </c>
      <c r="E1280" s="1">
        <f>IFERROR(VLOOKUP(Tableau5[[#This Row],[Numéro]],TableauLibre[],4,0),"")</f>
        <v>1</v>
      </c>
      <c r="F1280" s="1">
        <f>IFERROR(VLOOKUP(Tableau5[[#This Row],[Numéro]],TableauLibre[],5,0),"")</f>
        <v>3.74</v>
      </c>
      <c r="G1280" s="1">
        <f>IFERROR(VLOOKUP(Tableau5[[#This Row],[Numéro]],TableauLibre[],6,0),"")</f>
        <v>2.99</v>
      </c>
      <c r="H1280" s="28">
        <f>IFERROR(VLOOKUP(Tableau5[[#This Row],[Numéro]],TableauLibre[],7,0),"")</f>
        <v>2015</v>
      </c>
      <c r="I1280" s="27" t="str">
        <f>IFERROR(VLOOKUP(Tableau5[[#This Row],[Numéro]],TableauBande[],3,0),"")</f>
        <v>R1</v>
      </c>
      <c r="J1280" s="1">
        <f>IFERROR(VLOOKUP(Tableau5[[#This Row],[Numéro]],TableauBande[],4,0),"")</f>
        <v>1</v>
      </c>
      <c r="K1280" s="1">
        <f>IFERROR(VLOOKUP(Tableau5[[#This Row],[Numéro]],TableauBande[],5,0),"")</f>
        <v>1.1399999999999999</v>
      </c>
      <c r="L1280" s="1">
        <f>IFERROR(VLOOKUP(Tableau5[[#This Row],[Numéro]],TableauBande[],6,0),"")</f>
        <v>1.01</v>
      </c>
      <c r="M1280" s="28">
        <f>IFERROR(VLOOKUP(Tableau5[[#This Row],[Numéro]],TableauBande[],7,0),"")</f>
        <v>2019</v>
      </c>
      <c r="N1280" s="1" t="str">
        <f>IFERROR(VLOOKUP(Tableau5[[#This Row],[Numéro]],Tableau3Bandes[],3,0),"")</f>
        <v xml:space="preserve">N3 </v>
      </c>
      <c r="O1280" s="1">
        <f>IFERROR(VLOOKUP(Tableau5[[#This Row],[Numéro]],Tableau3Bandes[],4,0),"")</f>
        <v>1</v>
      </c>
      <c r="P1280" s="1">
        <f>IFERROR(VLOOKUP(Tableau5[[#This Row],[Numéro]],Tableau3Bandes[],5,0),"")</f>
        <v>0.52900000000000003</v>
      </c>
      <c r="Q1280" s="1">
        <f>IFERROR(VLOOKUP(Tableau5[[#This Row],[Numéro]],Tableau3Bandes[],6,0),"")</f>
        <v>0.45500000000000002</v>
      </c>
      <c r="R1280" s="1">
        <f>IFERROR(VLOOKUP(Tableau5[[#This Row],[Numéro]],Tableau3Bandes[],7,0),"")</f>
        <v>2017</v>
      </c>
      <c r="S1280" s="28" t="str">
        <f>IFERROR(VLOOKUP(Tableau5[[#This Row],[Numéro]],TableauClass2025[],3,0),"")</f>
        <v/>
      </c>
      <c r="T1280" s="27" t="str">
        <f>IFERROR(VLOOKUP(Tableau5[[#This Row],[Numéro]],TableauCadre[],3,0),"")</f>
        <v xml:space="preserve">R1 </v>
      </c>
      <c r="U1280" s="1">
        <f>IFERROR(VLOOKUP(Tableau5[[#This Row],[Numéro]],TableauCadre[],4,0),"")</f>
        <v>1</v>
      </c>
      <c r="V1280" s="1">
        <f>IFERROR(VLOOKUP(Tableau5[[#This Row],[Numéro]],TableauCadre[],5,0),"")</f>
        <v>4.0199999999999996</v>
      </c>
      <c r="W1280" s="1">
        <f>IFERROR(VLOOKUP(Tableau5[[#This Row],[Numéro]],TableauCadre[],6,0),"")</f>
        <v>3.22</v>
      </c>
      <c r="X1280" s="28">
        <f>IFERROR(VLOOKUP(Tableau5[[#This Row],[Numéro]],TableauCadre[],7,0),"")</f>
        <v>2013</v>
      </c>
    </row>
    <row r="1281" spans="1:24" hidden="1" x14ac:dyDescent="0.25">
      <c r="A1281" s="1" t="str">
        <f>IF(double!T1278=0,"",double!T1278)</f>
        <v>131397 T</v>
      </c>
      <c r="B1281" s="1" t="str">
        <f>IF(Tableau5[[#This Row],[Numéro]]="","",double!U1278)</f>
        <v>BOUILLIN MICHEL</v>
      </c>
      <c r="C1281" s="23" t="str">
        <f>double!V1278</f>
        <v>11027 – ASS. SPORT. LAXOVIENNE DE BILLARD</v>
      </c>
      <c r="D1281" s="27" t="str">
        <f>IFERROR(VLOOKUP(Tableau5[[#This Row],[Numéro]],TableauLibre[],3,0),"")</f>
        <v/>
      </c>
      <c r="E1281" s="1" t="str">
        <f>IFERROR(VLOOKUP(Tableau5[[#This Row],[Numéro]],TableauLibre[],4,0),"")</f>
        <v/>
      </c>
      <c r="F1281" s="1" t="str">
        <f>IFERROR(VLOOKUP(Tableau5[[#This Row],[Numéro]],TableauLibre[],5,0),"")</f>
        <v/>
      </c>
      <c r="G1281" s="1" t="str">
        <f>IFERROR(VLOOKUP(Tableau5[[#This Row],[Numéro]],TableauLibre[],6,0),"")</f>
        <v/>
      </c>
      <c r="H1281" s="28" t="str">
        <f>IFERROR(VLOOKUP(Tableau5[[#This Row],[Numéro]],TableauLibre[],7,0),"")</f>
        <v/>
      </c>
      <c r="I1281" s="27" t="str">
        <f>IFERROR(VLOOKUP(Tableau5[[#This Row],[Numéro]],TableauBande[],3,0),"")</f>
        <v/>
      </c>
      <c r="J1281" s="1" t="str">
        <f>IFERROR(VLOOKUP(Tableau5[[#This Row],[Numéro]],TableauBande[],4,0),"")</f>
        <v/>
      </c>
      <c r="K1281" s="1" t="str">
        <f>IFERROR(VLOOKUP(Tableau5[[#This Row],[Numéro]],TableauBande[],5,0),"")</f>
        <v/>
      </c>
      <c r="L1281" s="1" t="str">
        <f>IFERROR(VLOOKUP(Tableau5[[#This Row],[Numéro]],TableauBande[],6,0),"")</f>
        <v/>
      </c>
      <c r="M1281" s="28" t="str">
        <f>IFERROR(VLOOKUP(Tableau5[[#This Row],[Numéro]],TableauBande[],7,0),"")</f>
        <v/>
      </c>
      <c r="N1281" s="1" t="str">
        <f>IFERROR(VLOOKUP(Tableau5[[#This Row],[Numéro]],Tableau3Bandes[],3,0),"")</f>
        <v>R2</v>
      </c>
      <c r="O1281" s="1">
        <f>IFERROR(VLOOKUP(Tableau5[[#This Row],[Numéro]],Tableau3Bandes[],4,0),"")</f>
        <v>1</v>
      </c>
      <c r="P1281" s="1">
        <f>IFERROR(VLOOKUP(Tableau5[[#This Row],[Numéro]],Tableau3Bandes[],5,0),"")</f>
        <v>0.19</v>
      </c>
      <c r="Q1281" s="1">
        <f>IFERROR(VLOOKUP(Tableau5[[#This Row],[Numéro]],Tableau3Bandes[],6,0),"")</f>
        <v>0.16300000000000001</v>
      </c>
      <c r="R1281" s="1">
        <f>IFERROR(VLOOKUP(Tableau5[[#This Row],[Numéro]],Tableau3Bandes[],7,0),"")</f>
        <v>2014</v>
      </c>
      <c r="S1281" s="28" t="str">
        <f>IFERROR(VLOOKUP(Tableau5[[#This Row],[Numéro]],TableauClass2025[],3,0),"")</f>
        <v/>
      </c>
      <c r="T1281" s="27" t="str">
        <f>IFERROR(VLOOKUP(Tableau5[[#This Row],[Numéro]],TableauCadre[],3,0),"")</f>
        <v/>
      </c>
      <c r="U1281" s="1" t="str">
        <f>IFERROR(VLOOKUP(Tableau5[[#This Row],[Numéro]],TableauCadre[],4,0),"")</f>
        <v/>
      </c>
      <c r="V1281" s="1" t="str">
        <f>IFERROR(VLOOKUP(Tableau5[[#This Row],[Numéro]],TableauCadre[],5,0),"")</f>
        <v/>
      </c>
      <c r="W1281" s="1" t="str">
        <f>IFERROR(VLOOKUP(Tableau5[[#This Row],[Numéro]],TableauCadre[],6,0),"")</f>
        <v/>
      </c>
      <c r="X1281" s="28" t="str">
        <f>IFERROR(VLOOKUP(Tableau5[[#This Row],[Numéro]],TableauCadre[],7,0),"")</f>
        <v/>
      </c>
    </row>
    <row r="1282" spans="1:24" hidden="1" x14ac:dyDescent="0.25">
      <c r="A1282" s="1" t="str">
        <f>IF(double!T1279=0,"",double!T1279)</f>
        <v>163455 T</v>
      </c>
      <c r="B1282" s="1" t="str">
        <f>IF(Tableau5[[#This Row],[Numéro]]="","",double!U1279)</f>
        <v>BOVY JEAN MARIE</v>
      </c>
      <c r="C1282" s="23" t="str">
        <f>double!V1279</f>
        <v>05001 – ACAD.CHARLEVILLE-MEZIERES</v>
      </c>
      <c r="D1282" s="27" t="str">
        <f>IFERROR(VLOOKUP(Tableau5[[#This Row],[Numéro]],TableauLibre[],3,0),"")</f>
        <v/>
      </c>
      <c r="E1282" s="1" t="str">
        <f>IFERROR(VLOOKUP(Tableau5[[#This Row],[Numéro]],TableauLibre[],4,0),"")</f>
        <v/>
      </c>
      <c r="F1282" s="1" t="str">
        <f>IFERROR(VLOOKUP(Tableau5[[#This Row],[Numéro]],TableauLibre[],5,0),"")</f>
        <v/>
      </c>
      <c r="G1282" s="1" t="str">
        <f>IFERROR(VLOOKUP(Tableau5[[#This Row],[Numéro]],TableauLibre[],6,0),"")</f>
        <v/>
      </c>
      <c r="H1282" s="28" t="str">
        <f>IFERROR(VLOOKUP(Tableau5[[#This Row],[Numéro]],TableauLibre[],7,0),"")</f>
        <v/>
      </c>
      <c r="I1282" s="27" t="str">
        <f>IFERROR(VLOOKUP(Tableau5[[#This Row],[Numéro]],TableauBande[],3,0),"")</f>
        <v/>
      </c>
      <c r="J1282" s="1" t="str">
        <f>IFERROR(VLOOKUP(Tableau5[[#This Row],[Numéro]],TableauBande[],4,0),"")</f>
        <v/>
      </c>
      <c r="K1282" s="1" t="str">
        <f>IFERROR(VLOOKUP(Tableau5[[#This Row],[Numéro]],TableauBande[],5,0),"")</f>
        <v/>
      </c>
      <c r="L1282" s="1" t="str">
        <f>IFERROR(VLOOKUP(Tableau5[[#This Row],[Numéro]],TableauBande[],6,0),"")</f>
        <v/>
      </c>
      <c r="M1282" s="28" t="str">
        <f>IFERROR(VLOOKUP(Tableau5[[#This Row],[Numéro]],TableauBande[],7,0),"")</f>
        <v/>
      </c>
      <c r="N1282" s="1" t="str">
        <f>IFERROR(VLOOKUP(Tableau5[[#This Row],[Numéro]],Tableau3Bandes[],3,0),"")</f>
        <v>N3</v>
      </c>
      <c r="O1282" s="1">
        <f>IFERROR(VLOOKUP(Tableau5[[#This Row],[Numéro]],Tableau3Bandes[],4,0),"")</f>
        <v>1</v>
      </c>
      <c r="P1282" s="1">
        <f>IFERROR(VLOOKUP(Tableau5[[#This Row],[Numéro]],Tableau3Bandes[],5,0),"")</f>
        <v>0.40100000000000002</v>
      </c>
      <c r="Q1282" s="1">
        <f>IFERROR(VLOOKUP(Tableau5[[#This Row],[Numéro]],Tableau3Bandes[],6,0),"")</f>
        <v>0.34499999999999997</v>
      </c>
      <c r="R1282" s="1">
        <f>IFERROR(VLOOKUP(Tableau5[[#This Row],[Numéro]],Tableau3Bandes[],7,0),"")</f>
        <v>2018</v>
      </c>
      <c r="S1282" s="28" t="str">
        <f>IFERROR(VLOOKUP(Tableau5[[#This Row],[Numéro]],TableauClass2025[],3,0),"")</f>
        <v/>
      </c>
      <c r="T1282" s="27" t="str">
        <f>IFERROR(VLOOKUP(Tableau5[[#This Row],[Numéro]],TableauCadre[],3,0),"")</f>
        <v/>
      </c>
      <c r="U1282" s="1" t="str">
        <f>IFERROR(VLOOKUP(Tableau5[[#This Row],[Numéro]],TableauCadre[],4,0),"")</f>
        <v/>
      </c>
      <c r="V1282" s="1" t="str">
        <f>IFERROR(VLOOKUP(Tableau5[[#This Row],[Numéro]],TableauCadre[],5,0),"")</f>
        <v/>
      </c>
      <c r="W1282" s="1" t="str">
        <f>IFERROR(VLOOKUP(Tableau5[[#This Row],[Numéro]],TableauCadre[],6,0),"")</f>
        <v/>
      </c>
      <c r="X1282" s="28" t="str">
        <f>IFERROR(VLOOKUP(Tableau5[[#This Row],[Numéro]],TableauCadre[],7,0),"")</f>
        <v/>
      </c>
    </row>
    <row r="1283" spans="1:24" hidden="1" x14ac:dyDescent="0.25">
      <c r="A1283" s="1" t="str">
        <f>IF(double!T1280=0,"",double!T1280)</f>
        <v>010464 M</v>
      </c>
      <c r="B1283" s="1" t="str">
        <f>IF(Tableau5[[#This Row],[Numéro]]="","",double!U1280)</f>
        <v>CARLESSO DOMINIQUE</v>
      </c>
      <c r="C1283" s="23" t="str">
        <f>double!V1280</f>
        <v>01035 – B.C. 60 COCOBEN</v>
      </c>
      <c r="D1283" s="27" t="str">
        <f>IFERROR(VLOOKUP(Tableau5[[#This Row],[Numéro]],TableauLibre[],3,0),"")</f>
        <v/>
      </c>
      <c r="E1283" s="1" t="str">
        <f>IFERROR(VLOOKUP(Tableau5[[#This Row],[Numéro]],TableauLibre[],4,0),"")</f>
        <v/>
      </c>
      <c r="F1283" s="1" t="str">
        <f>IFERROR(VLOOKUP(Tableau5[[#This Row],[Numéro]],TableauLibre[],5,0),"")</f>
        <v/>
      </c>
      <c r="G1283" s="1" t="str">
        <f>IFERROR(VLOOKUP(Tableau5[[#This Row],[Numéro]],TableauLibre[],6,0),"")</f>
        <v/>
      </c>
      <c r="H1283" s="28" t="str">
        <f>IFERROR(VLOOKUP(Tableau5[[#This Row],[Numéro]],TableauLibre[],7,0),"")</f>
        <v/>
      </c>
      <c r="I1283" s="27" t="str">
        <f>IFERROR(VLOOKUP(Tableau5[[#This Row],[Numéro]],TableauBande[],3,0),"")</f>
        <v/>
      </c>
      <c r="J1283" s="1" t="str">
        <f>IFERROR(VLOOKUP(Tableau5[[#This Row],[Numéro]],TableauBande[],4,0),"")</f>
        <v/>
      </c>
      <c r="K1283" s="1" t="str">
        <f>IFERROR(VLOOKUP(Tableau5[[#This Row],[Numéro]],TableauBande[],5,0),"")</f>
        <v/>
      </c>
      <c r="L1283" s="1" t="str">
        <f>IFERROR(VLOOKUP(Tableau5[[#This Row],[Numéro]],TableauBande[],6,0),"")</f>
        <v/>
      </c>
      <c r="M1283" s="28" t="str">
        <f>IFERROR(VLOOKUP(Tableau5[[#This Row],[Numéro]],TableauBande[],7,0),"")</f>
        <v/>
      </c>
      <c r="N1283" s="1" t="str">
        <f>IFERROR(VLOOKUP(Tableau5[[#This Row],[Numéro]],Tableau3Bandes[],3,0),"")</f>
        <v xml:space="preserve">R1 </v>
      </c>
      <c r="O1283" s="1">
        <f>IFERROR(VLOOKUP(Tableau5[[#This Row],[Numéro]],Tableau3Bandes[],4,0),"")</f>
        <v>1</v>
      </c>
      <c r="P1283" s="1">
        <f>IFERROR(VLOOKUP(Tableau5[[#This Row],[Numéro]],Tableau3Bandes[],5,0),"")</f>
        <v>0.249</v>
      </c>
      <c r="Q1283" s="1">
        <f>IFERROR(VLOOKUP(Tableau5[[#This Row],[Numéro]],Tableau3Bandes[],6,0),"")</f>
        <v>0.214</v>
      </c>
      <c r="R1283" s="1">
        <f>IFERROR(VLOOKUP(Tableau5[[#This Row],[Numéro]],Tableau3Bandes[],7,0),"")</f>
        <v>2011</v>
      </c>
      <c r="S1283" s="28" t="str">
        <f>IFERROR(VLOOKUP(Tableau5[[#This Row],[Numéro]],TableauClass2025[],3,0),"")</f>
        <v/>
      </c>
      <c r="T1283" s="27" t="str">
        <f>IFERROR(VLOOKUP(Tableau5[[#This Row],[Numéro]],TableauCadre[],3,0),"")</f>
        <v/>
      </c>
      <c r="U1283" s="1" t="str">
        <f>IFERROR(VLOOKUP(Tableau5[[#This Row],[Numéro]],TableauCadre[],4,0),"")</f>
        <v/>
      </c>
      <c r="V1283" s="1" t="str">
        <f>IFERROR(VLOOKUP(Tableau5[[#This Row],[Numéro]],TableauCadre[],5,0),"")</f>
        <v/>
      </c>
      <c r="W1283" s="1" t="str">
        <f>IFERROR(VLOOKUP(Tableau5[[#This Row],[Numéro]],TableauCadre[],6,0),"")</f>
        <v/>
      </c>
      <c r="X1283" s="28" t="str">
        <f>IFERROR(VLOOKUP(Tableau5[[#This Row],[Numéro]],TableauCadre[],7,0),"")</f>
        <v/>
      </c>
    </row>
    <row r="1284" spans="1:24" hidden="1" x14ac:dyDescent="0.25">
      <c r="A1284" s="1" t="str">
        <f>IF(double!T1281=0,"",double!T1281)</f>
        <v>015136 E</v>
      </c>
      <c r="B1284" s="1" t="str">
        <f>IF(Tableau5[[#This Row],[Numéro]]="","",double!U1281)</f>
        <v>CARREAU MICHAEL</v>
      </c>
      <c r="C1284" s="23" t="str">
        <f>double!V1281</f>
        <v>11027 – ASS. SPORT. LAXOVIENNE DE BILLARD</v>
      </c>
      <c r="D1284" s="27" t="str">
        <f>IFERROR(VLOOKUP(Tableau5[[#This Row],[Numéro]],TableauLibre[],3,0),"")</f>
        <v/>
      </c>
      <c r="E1284" s="1" t="str">
        <f>IFERROR(VLOOKUP(Tableau5[[#This Row],[Numéro]],TableauLibre[],4,0),"")</f>
        <v/>
      </c>
      <c r="F1284" s="1" t="str">
        <f>IFERROR(VLOOKUP(Tableau5[[#This Row],[Numéro]],TableauLibre[],5,0),"")</f>
        <v/>
      </c>
      <c r="G1284" s="1" t="str">
        <f>IFERROR(VLOOKUP(Tableau5[[#This Row],[Numéro]],TableauLibre[],6,0),"")</f>
        <v/>
      </c>
      <c r="H1284" s="28" t="str">
        <f>IFERROR(VLOOKUP(Tableau5[[#This Row],[Numéro]],TableauLibre[],7,0),"")</f>
        <v/>
      </c>
      <c r="I1284" s="27" t="str">
        <f>IFERROR(VLOOKUP(Tableau5[[#This Row],[Numéro]],TableauBande[],3,0),"")</f>
        <v/>
      </c>
      <c r="J1284" s="1" t="str">
        <f>IFERROR(VLOOKUP(Tableau5[[#This Row],[Numéro]],TableauBande[],4,0),"")</f>
        <v/>
      </c>
      <c r="K1284" s="1" t="str">
        <f>IFERROR(VLOOKUP(Tableau5[[#This Row],[Numéro]],TableauBande[],5,0),"")</f>
        <v/>
      </c>
      <c r="L1284" s="1" t="str">
        <f>IFERROR(VLOOKUP(Tableau5[[#This Row],[Numéro]],TableauBande[],6,0),"")</f>
        <v/>
      </c>
      <c r="M1284" s="28" t="str">
        <f>IFERROR(VLOOKUP(Tableau5[[#This Row],[Numéro]],TableauBande[],7,0),"")</f>
        <v/>
      </c>
      <c r="N1284" s="1" t="str">
        <f>IFERROR(VLOOKUP(Tableau5[[#This Row],[Numéro]],Tableau3Bandes[],3,0),"")</f>
        <v>N1</v>
      </c>
      <c r="O1284" s="1">
        <f>IFERROR(VLOOKUP(Tableau5[[#This Row],[Numéro]],Tableau3Bandes[],4,0),"")</f>
        <v>1</v>
      </c>
      <c r="P1284" s="1" t="str">
        <f>IFERROR(VLOOKUP(Tableau5[[#This Row],[Numéro]],Tableau3Bandes[],5,0),"")</f>
        <v>—</v>
      </c>
      <c r="Q1284" s="1">
        <f>IFERROR(VLOOKUP(Tableau5[[#This Row],[Numéro]],Tableau3Bandes[],6,0),"")</f>
        <v>0.7</v>
      </c>
      <c r="R1284" s="1">
        <f>IFERROR(VLOOKUP(Tableau5[[#This Row],[Numéro]],Tableau3Bandes[],7,0),"")</f>
        <v>2021</v>
      </c>
      <c r="S1284" s="28" t="str">
        <f>IFERROR(VLOOKUP(Tableau5[[#This Row],[Numéro]],TableauClass2025[],3,0),"")</f>
        <v/>
      </c>
      <c r="T1284" s="27" t="str">
        <f>IFERROR(VLOOKUP(Tableau5[[#This Row],[Numéro]],TableauCadre[],3,0),"")</f>
        <v>N1</v>
      </c>
      <c r="U1284" s="1">
        <f>IFERROR(VLOOKUP(Tableau5[[#This Row],[Numéro]],TableauCadre[],4,0),"")</f>
        <v>1</v>
      </c>
      <c r="V1284" s="1" t="str">
        <f>IFERROR(VLOOKUP(Tableau5[[#This Row],[Numéro]],TableauCadre[],5,0),"")</f>
        <v>—</v>
      </c>
      <c r="W1284" s="1">
        <f>IFERROR(VLOOKUP(Tableau5[[#This Row],[Numéro]],TableauCadre[],6,0),"")</f>
        <v>10.26</v>
      </c>
      <c r="X1284" s="28">
        <f>IFERROR(VLOOKUP(Tableau5[[#This Row],[Numéro]],TableauCadre[],7,0),"")</f>
        <v>2013</v>
      </c>
    </row>
    <row r="1285" spans="1:24" hidden="1" x14ac:dyDescent="0.25">
      <c r="A1285" s="1" t="str">
        <f>IF(double!T1282=0,"",double!T1282)</f>
        <v>010179 N</v>
      </c>
      <c r="B1285" s="1" t="str">
        <f>IF(Tableau5[[#This Row],[Numéro]]="","",double!U1282)</f>
        <v>CASTRO PEDRO</v>
      </c>
      <c r="C1285" s="23" t="str">
        <f>double!V1282</f>
        <v>01002 – B.C 1935 STRASBOURG-SCHILTIGHEIM</v>
      </c>
      <c r="D1285" s="27" t="str">
        <f>IFERROR(VLOOKUP(Tableau5[[#This Row],[Numéro]],TableauLibre[],3,0),"")</f>
        <v/>
      </c>
      <c r="E1285" s="1" t="str">
        <f>IFERROR(VLOOKUP(Tableau5[[#This Row],[Numéro]],TableauLibre[],4,0),"")</f>
        <v/>
      </c>
      <c r="F1285" s="1" t="str">
        <f>IFERROR(VLOOKUP(Tableau5[[#This Row],[Numéro]],TableauLibre[],5,0),"")</f>
        <v/>
      </c>
      <c r="G1285" s="1" t="str">
        <f>IFERROR(VLOOKUP(Tableau5[[#This Row],[Numéro]],TableauLibre[],6,0),"")</f>
        <v/>
      </c>
      <c r="H1285" s="28" t="str">
        <f>IFERROR(VLOOKUP(Tableau5[[#This Row],[Numéro]],TableauLibre[],7,0),"")</f>
        <v/>
      </c>
      <c r="I1285" s="27" t="str">
        <f>IFERROR(VLOOKUP(Tableau5[[#This Row],[Numéro]],TableauBande[],3,0),"")</f>
        <v/>
      </c>
      <c r="J1285" s="1" t="str">
        <f>IFERROR(VLOOKUP(Tableau5[[#This Row],[Numéro]],TableauBande[],4,0),"")</f>
        <v/>
      </c>
      <c r="K1285" s="1" t="str">
        <f>IFERROR(VLOOKUP(Tableau5[[#This Row],[Numéro]],TableauBande[],5,0),"")</f>
        <v/>
      </c>
      <c r="L1285" s="1" t="str">
        <f>IFERROR(VLOOKUP(Tableau5[[#This Row],[Numéro]],TableauBande[],6,0),"")</f>
        <v/>
      </c>
      <c r="M1285" s="28" t="str">
        <f>IFERROR(VLOOKUP(Tableau5[[#This Row],[Numéro]],TableauBande[],7,0),"")</f>
        <v/>
      </c>
      <c r="N1285" s="1" t="str">
        <f>IFERROR(VLOOKUP(Tableau5[[#This Row],[Numéro]],Tableau3Bandes[],3,0),"")</f>
        <v xml:space="preserve">N3 </v>
      </c>
      <c r="O1285" s="1">
        <f>IFERROR(VLOOKUP(Tableau5[[#This Row],[Numéro]],Tableau3Bandes[],4,0),"")</f>
        <v>1</v>
      </c>
      <c r="P1285" s="1">
        <f>IFERROR(VLOOKUP(Tableau5[[#This Row],[Numéro]],Tableau3Bandes[],5,0),"")</f>
        <v>0.51</v>
      </c>
      <c r="Q1285" s="1">
        <f>IFERROR(VLOOKUP(Tableau5[[#This Row],[Numéro]],Tableau3Bandes[],6,0),"")</f>
        <v>0.439</v>
      </c>
      <c r="R1285" s="1">
        <f>IFERROR(VLOOKUP(Tableau5[[#This Row],[Numéro]],Tableau3Bandes[],7,0),"")</f>
        <v>2020</v>
      </c>
      <c r="S1285" s="28" t="str">
        <f>IFERROR(VLOOKUP(Tableau5[[#This Row],[Numéro]],TableauClass2025[],3,0),"")</f>
        <v/>
      </c>
      <c r="T1285" s="27" t="str">
        <f>IFERROR(VLOOKUP(Tableau5[[#This Row],[Numéro]],TableauCadre[],3,0),"")</f>
        <v/>
      </c>
      <c r="U1285" s="1" t="str">
        <f>IFERROR(VLOOKUP(Tableau5[[#This Row],[Numéro]],TableauCadre[],4,0),"")</f>
        <v/>
      </c>
      <c r="V1285" s="1" t="str">
        <f>IFERROR(VLOOKUP(Tableau5[[#This Row],[Numéro]],TableauCadre[],5,0),"")</f>
        <v/>
      </c>
      <c r="W1285" s="1" t="str">
        <f>IFERROR(VLOOKUP(Tableau5[[#This Row],[Numéro]],TableauCadre[],6,0),"")</f>
        <v/>
      </c>
      <c r="X1285" s="28" t="str">
        <f>IFERROR(VLOOKUP(Tableau5[[#This Row],[Numéro]],TableauCadre[],7,0),"")</f>
        <v/>
      </c>
    </row>
    <row r="1286" spans="1:24" hidden="1" x14ac:dyDescent="0.25">
      <c r="A1286" s="1" t="str">
        <f>IF(double!T1283=0,"",double!T1283)</f>
        <v>011781 D</v>
      </c>
      <c r="B1286" s="1" t="str">
        <f>IF(Tableau5[[#This Row],[Numéro]]="","",double!U1283)</f>
        <v>CATENNE GEORGES</v>
      </c>
      <c r="C1286" s="23" t="str">
        <f>double!V1283</f>
        <v>05042 – ACAD.CHALONNAISE DE BILLARD</v>
      </c>
      <c r="D1286" s="27" t="str">
        <f>IFERROR(VLOOKUP(Tableau5[[#This Row],[Numéro]],TableauLibre[],3,0),"")</f>
        <v/>
      </c>
      <c r="E1286" s="1" t="str">
        <f>IFERROR(VLOOKUP(Tableau5[[#This Row],[Numéro]],TableauLibre[],4,0),"")</f>
        <v/>
      </c>
      <c r="F1286" s="1" t="str">
        <f>IFERROR(VLOOKUP(Tableau5[[#This Row],[Numéro]],TableauLibre[],5,0),"")</f>
        <v/>
      </c>
      <c r="G1286" s="1" t="str">
        <f>IFERROR(VLOOKUP(Tableau5[[#This Row],[Numéro]],TableauLibre[],6,0),"")</f>
        <v/>
      </c>
      <c r="H1286" s="28" t="str">
        <f>IFERROR(VLOOKUP(Tableau5[[#This Row],[Numéro]],TableauLibre[],7,0),"")</f>
        <v/>
      </c>
      <c r="I1286" s="27" t="str">
        <f>IFERROR(VLOOKUP(Tableau5[[#This Row],[Numéro]],TableauBande[],3,0),"")</f>
        <v/>
      </c>
      <c r="J1286" s="1" t="str">
        <f>IFERROR(VLOOKUP(Tableau5[[#This Row],[Numéro]],TableauBande[],4,0),"")</f>
        <v/>
      </c>
      <c r="K1286" s="1" t="str">
        <f>IFERROR(VLOOKUP(Tableau5[[#This Row],[Numéro]],TableauBande[],5,0),"")</f>
        <v/>
      </c>
      <c r="L1286" s="1" t="str">
        <f>IFERROR(VLOOKUP(Tableau5[[#This Row],[Numéro]],TableauBande[],6,0),"")</f>
        <v/>
      </c>
      <c r="M1286" s="28" t="str">
        <f>IFERROR(VLOOKUP(Tableau5[[#This Row],[Numéro]],TableauBande[],7,0),"")</f>
        <v/>
      </c>
      <c r="N1286" s="1" t="str">
        <f>IFERROR(VLOOKUP(Tableau5[[#This Row],[Numéro]],Tableau3Bandes[],3,0),"")</f>
        <v>R1</v>
      </c>
      <c r="O1286" s="1">
        <f>IFERROR(VLOOKUP(Tableau5[[#This Row],[Numéro]],Tableau3Bandes[],4,0),"")</f>
        <v>1</v>
      </c>
      <c r="P1286" s="1">
        <f>IFERROR(VLOOKUP(Tableau5[[#This Row],[Numéro]],Tableau3Bandes[],5,0),"")</f>
        <v>0.35599999999999998</v>
      </c>
      <c r="Q1286" s="1">
        <f>IFERROR(VLOOKUP(Tableau5[[#This Row],[Numéro]],Tableau3Bandes[],6,0),"")</f>
        <v>0.30599999999999999</v>
      </c>
      <c r="R1286" s="1">
        <f>IFERROR(VLOOKUP(Tableau5[[#This Row],[Numéro]],Tableau3Bandes[],7,0),"")</f>
        <v>2013</v>
      </c>
      <c r="S1286" s="28" t="str">
        <f>IFERROR(VLOOKUP(Tableau5[[#This Row],[Numéro]],TableauClass2025[],3,0),"")</f>
        <v/>
      </c>
      <c r="T1286" s="27" t="str">
        <f>IFERROR(VLOOKUP(Tableau5[[#This Row],[Numéro]],TableauCadre[],3,0),"")</f>
        <v/>
      </c>
      <c r="U1286" s="1" t="str">
        <f>IFERROR(VLOOKUP(Tableau5[[#This Row],[Numéro]],TableauCadre[],4,0),"")</f>
        <v/>
      </c>
      <c r="V1286" s="1" t="str">
        <f>IFERROR(VLOOKUP(Tableau5[[#This Row],[Numéro]],TableauCadre[],5,0),"")</f>
        <v/>
      </c>
      <c r="W1286" s="1" t="str">
        <f>IFERROR(VLOOKUP(Tableau5[[#This Row],[Numéro]],TableauCadre[],6,0),"")</f>
        <v/>
      </c>
      <c r="X1286" s="28" t="str">
        <f>IFERROR(VLOOKUP(Tableau5[[#This Row],[Numéro]],TableauCadre[],7,0),"")</f>
        <v/>
      </c>
    </row>
    <row r="1287" spans="1:24" hidden="1" x14ac:dyDescent="0.25">
      <c r="A1287" s="1" t="str">
        <f>IF(double!T1284=0,"",double!T1284)</f>
        <v>015066 M</v>
      </c>
      <c r="B1287" s="1" t="str">
        <f>IF(Tableau5[[#This Row],[Numéro]]="","",double!U1284)</f>
        <v>CHARPENTIER JACQUES</v>
      </c>
      <c r="C1287" s="23" t="str">
        <f>double!V1284</f>
        <v>11034 – BILLARD CLUB EPINAL</v>
      </c>
      <c r="D1287" s="27" t="str">
        <f>IFERROR(VLOOKUP(Tableau5[[#This Row],[Numéro]],TableauLibre[],3,0),"")</f>
        <v/>
      </c>
      <c r="E1287" s="1" t="str">
        <f>IFERROR(VLOOKUP(Tableau5[[#This Row],[Numéro]],TableauLibre[],4,0),"")</f>
        <v/>
      </c>
      <c r="F1287" s="1" t="str">
        <f>IFERROR(VLOOKUP(Tableau5[[#This Row],[Numéro]],TableauLibre[],5,0),"")</f>
        <v/>
      </c>
      <c r="G1287" s="1" t="str">
        <f>IFERROR(VLOOKUP(Tableau5[[#This Row],[Numéro]],TableauLibre[],6,0),"")</f>
        <v/>
      </c>
      <c r="H1287" s="28" t="str">
        <f>IFERROR(VLOOKUP(Tableau5[[#This Row],[Numéro]],TableauLibre[],7,0),"")</f>
        <v/>
      </c>
      <c r="I1287" s="27" t="str">
        <f>IFERROR(VLOOKUP(Tableau5[[#This Row],[Numéro]],TableauBande[],3,0),"")</f>
        <v/>
      </c>
      <c r="J1287" s="1" t="str">
        <f>IFERROR(VLOOKUP(Tableau5[[#This Row],[Numéro]],TableauBande[],4,0),"")</f>
        <v/>
      </c>
      <c r="K1287" s="1" t="str">
        <f>IFERROR(VLOOKUP(Tableau5[[#This Row],[Numéro]],TableauBande[],5,0),"")</f>
        <v/>
      </c>
      <c r="L1287" s="1" t="str">
        <f>IFERROR(VLOOKUP(Tableau5[[#This Row],[Numéro]],TableauBande[],6,0),"")</f>
        <v/>
      </c>
      <c r="M1287" s="28" t="str">
        <f>IFERROR(VLOOKUP(Tableau5[[#This Row],[Numéro]],TableauBande[],7,0),"")</f>
        <v/>
      </c>
      <c r="N1287" s="1" t="str">
        <f>IFERROR(VLOOKUP(Tableau5[[#This Row],[Numéro]],Tableau3Bandes[],3,0),"")</f>
        <v>R1</v>
      </c>
      <c r="O1287" s="1">
        <f>IFERROR(VLOOKUP(Tableau5[[#This Row],[Numéro]],Tableau3Bandes[],4,0),"")</f>
        <v>1</v>
      </c>
      <c r="P1287" s="1">
        <f>IFERROR(VLOOKUP(Tableau5[[#This Row],[Numéro]],Tableau3Bandes[],5,0),"")</f>
        <v>0.33400000000000002</v>
      </c>
      <c r="Q1287" s="1">
        <f>IFERROR(VLOOKUP(Tableau5[[#This Row],[Numéro]],Tableau3Bandes[],6,0),"")</f>
        <v>0.28699999999999998</v>
      </c>
      <c r="R1287" s="1">
        <f>IFERROR(VLOOKUP(Tableau5[[#This Row],[Numéro]],Tableau3Bandes[],7,0),"")</f>
        <v>2009</v>
      </c>
      <c r="S1287" s="28" t="str">
        <f>IFERROR(VLOOKUP(Tableau5[[#This Row],[Numéro]],TableauClass2025[],3,0),"")</f>
        <v/>
      </c>
      <c r="T1287" s="27" t="str">
        <f>IFERROR(VLOOKUP(Tableau5[[#This Row],[Numéro]],TableauCadre[],3,0),"")</f>
        <v/>
      </c>
      <c r="U1287" s="1" t="str">
        <f>IFERROR(VLOOKUP(Tableau5[[#This Row],[Numéro]],TableauCadre[],4,0),"")</f>
        <v/>
      </c>
      <c r="V1287" s="1" t="str">
        <f>IFERROR(VLOOKUP(Tableau5[[#This Row],[Numéro]],TableauCadre[],5,0),"")</f>
        <v/>
      </c>
      <c r="W1287" s="1" t="str">
        <f>IFERROR(VLOOKUP(Tableau5[[#This Row],[Numéro]],TableauCadre[],6,0),"")</f>
        <v/>
      </c>
      <c r="X1287" s="28" t="str">
        <f>IFERROR(VLOOKUP(Tableau5[[#This Row],[Numéro]],TableauCadre[],7,0),"")</f>
        <v/>
      </c>
    </row>
    <row r="1288" spans="1:24" hidden="1" x14ac:dyDescent="0.25">
      <c r="A1288" s="1" t="str">
        <f>IF(double!T1285=0,"",double!T1285)</f>
        <v>011769 R</v>
      </c>
      <c r="B1288" s="1" t="str">
        <f>IF(Tableau5[[#This Row],[Numéro]]="","",double!U1285)</f>
        <v>CHICHE JEAN LUC</v>
      </c>
      <c r="C1288" s="23" t="str">
        <f>double!V1285</f>
        <v>05041 – BILLARD CLUB DE GRAUVES</v>
      </c>
      <c r="D1288" s="27" t="str">
        <f>IFERROR(VLOOKUP(Tableau5[[#This Row],[Numéro]],TableauLibre[],3,0),"")</f>
        <v/>
      </c>
      <c r="E1288" s="1" t="str">
        <f>IFERROR(VLOOKUP(Tableau5[[#This Row],[Numéro]],TableauLibre[],4,0),"")</f>
        <v/>
      </c>
      <c r="F1288" s="1" t="str">
        <f>IFERROR(VLOOKUP(Tableau5[[#This Row],[Numéro]],TableauLibre[],5,0),"")</f>
        <v/>
      </c>
      <c r="G1288" s="1" t="str">
        <f>IFERROR(VLOOKUP(Tableau5[[#This Row],[Numéro]],TableauLibre[],6,0),"")</f>
        <v/>
      </c>
      <c r="H1288" s="28" t="str">
        <f>IFERROR(VLOOKUP(Tableau5[[#This Row],[Numéro]],TableauLibre[],7,0),"")</f>
        <v/>
      </c>
      <c r="I1288" s="27" t="str">
        <f>IFERROR(VLOOKUP(Tableau5[[#This Row],[Numéro]],TableauBande[],3,0),"")</f>
        <v/>
      </c>
      <c r="J1288" s="1" t="str">
        <f>IFERROR(VLOOKUP(Tableau5[[#This Row],[Numéro]],TableauBande[],4,0),"")</f>
        <v/>
      </c>
      <c r="K1288" s="1" t="str">
        <f>IFERROR(VLOOKUP(Tableau5[[#This Row],[Numéro]],TableauBande[],5,0),"")</f>
        <v/>
      </c>
      <c r="L1288" s="1" t="str">
        <f>IFERROR(VLOOKUP(Tableau5[[#This Row],[Numéro]],TableauBande[],6,0),"")</f>
        <v/>
      </c>
      <c r="M1288" s="28" t="str">
        <f>IFERROR(VLOOKUP(Tableau5[[#This Row],[Numéro]],TableauBande[],7,0),"")</f>
        <v/>
      </c>
      <c r="N1288" s="1" t="str">
        <f>IFERROR(VLOOKUP(Tableau5[[#This Row],[Numéro]],Tableau3Bandes[],3,0),"")</f>
        <v>N2</v>
      </c>
      <c r="O1288" s="1">
        <f>IFERROR(VLOOKUP(Tableau5[[#This Row],[Numéro]],Tableau3Bandes[],4,0),"")</f>
        <v>1</v>
      </c>
      <c r="P1288" s="1" t="str">
        <f>IFERROR(VLOOKUP(Tableau5[[#This Row],[Numéro]],Tableau3Bandes[],5,0),"")</f>
        <v>—</v>
      </c>
      <c r="Q1288" s="1">
        <f>IFERROR(VLOOKUP(Tableau5[[#This Row],[Numéro]],Tableau3Bandes[],6,0),"")</f>
        <v>0.58399999999999996</v>
      </c>
      <c r="R1288" s="1">
        <f>IFERROR(VLOOKUP(Tableau5[[#This Row],[Numéro]],Tableau3Bandes[],7,0),"")</f>
        <v>2019</v>
      </c>
      <c r="S1288" s="28" t="str">
        <f>IFERROR(VLOOKUP(Tableau5[[#This Row],[Numéro]],TableauClass2025[],3,0),"")</f>
        <v/>
      </c>
      <c r="T1288" s="27" t="str">
        <f>IFERROR(VLOOKUP(Tableau5[[#This Row],[Numéro]],TableauCadre[],3,0),"")</f>
        <v/>
      </c>
      <c r="U1288" s="1" t="str">
        <f>IFERROR(VLOOKUP(Tableau5[[#This Row],[Numéro]],TableauCadre[],4,0),"")</f>
        <v/>
      </c>
      <c r="V1288" s="1" t="str">
        <f>IFERROR(VLOOKUP(Tableau5[[#This Row],[Numéro]],TableauCadre[],5,0),"")</f>
        <v/>
      </c>
      <c r="W1288" s="1" t="str">
        <f>IFERROR(VLOOKUP(Tableau5[[#This Row],[Numéro]],TableauCadre[],6,0),"")</f>
        <v/>
      </c>
      <c r="X1288" s="28" t="str">
        <f>IFERROR(VLOOKUP(Tableau5[[#This Row],[Numéro]],TableauCadre[],7,0),"")</f>
        <v/>
      </c>
    </row>
    <row r="1289" spans="1:24" hidden="1" x14ac:dyDescent="0.25">
      <c r="A1289" s="1" t="str">
        <f>IF(double!T1286=0,"",double!T1286)</f>
        <v>123007 B</v>
      </c>
      <c r="B1289" s="1" t="str">
        <f>IF(Tableau5[[#This Row],[Numéro]]="","",double!U1286)</f>
        <v>CHRIST ALEXIS</v>
      </c>
      <c r="C1289" s="23" t="str">
        <f>double!V1286</f>
        <v>11048 – ACADEMIE DE BILLARD DE ST DIZIER</v>
      </c>
      <c r="D1289" s="27" t="str">
        <f>IFERROR(VLOOKUP(Tableau5[[#This Row],[Numéro]],TableauLibre[],3,0),"")</f>
        <v/>
      </c>
      <c r="E1289" s="1" t="str">
        <f>IFERROR(VLOOKUP(Tableau5[[#This Row],[Numéro]],TableauLibre[],4,0),"")</f>
        <v/>
      </c>
      <c r="F1289" s="1" t="str">
        <f>IFERROR(VLOOKUP(Tableau5[[#This Row],[Numéro]],TableauLibre[],5,0),"")</f>
        <v/>
      </c>
      <c r="G1289" s="1" t="str">
        <f>IFERROR(VLOOKUP(Tableau5[[#This Row],[Numéro]],TableauLibre[],6,0),"")</f>
        <v/>
      </c>
      <c r="H1289" s="28" t="str">
        <f>IFERROR(VLOOKUP(Tableau5[[#This Row],[Numéro]],TableauLibre[],7,0),"")</f>
        <v/>
      </c>
      <c r="I1289" s="27" t="str">
        <f>IFERROR(VLOOKUP(Tableau5[[#This Row],[Numéro]],TableauBande[],3,0),"")</f>
        <v/>
      </c>
      <c r="J1289" s="1" t="str">
        <f>IFERROR(VLOOKUP(Tableau5[[#This Row],[Numéro]],TableauBande[],4,0),"")</f>
        <v/>
      </c>
      <c r="K1289" s="1" t="str">
        <f>IFERROR(VLOOKUP(Tableau5[[#This Row],[Numéro]],TableauBande[],5,0),"")</f>
        <v/>
      </c>
      <c r="L1289" s="1" t="str">
        <f>IFERROR(VLOOKUP(Tableau5[[#This Row],[Numéro]],TableauBande[],6,0),"")</f>
        <v/>
      </c>
      <c r="M1289" s="28" t="str">
        <f>IFERROR(VLOOKUP(Tableau5[[#This Row],[Numéro]],TableauBande[],7,0),"")</f>
        <v/>
      </c>
      <c r="N1289" s="1" t="str">
        <f>IFERROR(VLOOKUP(Tableau5[[#This Row],[Numéro]],Tableau3Bandes[],3,0),"")</f>
        <v>R2</v>
      </c>
      <c r="O1289" s="1">
        <f>IFERROR(VLOOKUP(Tableau5[[#This Row],[Numéro]],Tableau3Bandes[],4,0),"")</f>
        <v>1</v>
      </c>
      <c r="P1289" s="1">
        <f>IFERROR(VLOOKUP(Tableau5[[#This Row],[Numéro]],Tableau3Bandes[],5,0),"")</f>
        <v>0.151</v>
      </c>
      <c r="Q1289" s="1">
        <f>IFERROR(VLOOKUP(Tableau5[[#This Row],[Numéro]],Tableau3Bandes[],6,0),"")</f>
        <v>0.13</v>
      </c>
      <c r="R1289" s="1">
        <f>IFERROR(VLOOKUP(Tableau5[[#This Row],[Numéro]],Tableau3Bandes[],7,0),"")</f>
        <v>2016</v>
      </c>
      <c r="S1289" s="28" t="str">
        <f>IFERROR(VLOOKUP(Tableau5[[#This Row],[Numéro]],TableauClass2025[],3,0),"")</f>
        <v/>
      </c>
      <c r="T1289" s="27" t="str">
        <f>IFERROR(VLOOKUP(Tableau5[[#This Row],[Numéro]],TableauCadre[],3,0),"")</f>
        <v/>
      </c>
      <c r="U1289" s="1" t="str">
        <f>IFERROR(VLOOKUP(Tableau5[[#This Row],[Numéro]],TableauCadre[],4,0),"")</f>
        <v/>
      </c>
      <c r="V1289" s="1" t="str">
        <f>IFERROR(VLOOKUP(Tableau5[[#This Row],[Numéro]],TableauCadre[],5,0),"")</f>
        <v/>
      </c>
      <c r="W1289" s="1" t="str">
        <f>IFERROR(VLOOKUP(Tableau5[[#This Row],[Numéro]],TableauCadre[],6,0),"")</f>
        <v/>
      </c>
      <c r="X1289" s="28" t="str">
        <f>IFERROR(VLOOKUP(Tableau5[[#This Row],[Numéro]],TableauCadre[],7,0),"")</f>
        <v/>
      </c>
    </row>
    <row r="1290" spans="1:24" hidden="1" x14ac:dyDescent="0.25">
      <c r="A1290" s="1" t="str">
        <f>IF(double!T1287=0,"",double!T1287)</f>
        <v>124209 H</v>
      </c>
      <c r="B1290" s="1" t="str">
        <f>IF(Tableau5[[#This Row],[Numéro]]="","",double!U1287)</f>
        <v>CHRIST LIONEL</v>
      </c>
      <c r="C1290" s="23" t="str">
        <f>double!V1287</f>
        <v>11048 – ACADEMIE DE BILLARD DE ST DIZIER</v>
      </c>
      <c r="D1290" s="27" t="str">
        <f>IFERROR(VLOOKUP(Tableau5[[#This Row],[Numéro]],TableauLibre[],3,0),"")</f>
        <v/>
      </c>
      <c r="E1290" s="1" t="str">
        <f>IFERROR(VLOOKUP(Tableau5[[#This Row],[Numéro]],TableauLibre[],4,0),"")</f>
        <v/>
      </c>
      <c r="F1290" s="1" t="str">
        <f>IFERROR(VLOOKUP(Tableau5[[#This Row],[Numéro]],TableauLibre[],5,0),"")</f>
        <v/>
      </c>
      <c r="G1290" s="1" t="str">
        <f>IFERROR(VLOOKUP(Tableau5[[#This Row],[Numéro]],TableauLibre[],6,0),"")</f>
        <v/>
      </c>
      <c r="H1290" s="28" t="str">
        <f>IFERROR(VLOOKUP(Tableau5[[#This Row],[Numéro]],TableauLibre[],7,0),"")</f>
        <v/>
      </c>
      <c r="I1290" s="27" t="str">
        <f>IFERROR(VLOOKUP(Tableau5[[#This Row],[Numéro]],TableauBande[],3,0),"")</f>
        <v/>
      </c>
      <c r="J1290" s="1" t="str">
        <f>IFERROR(VLOOKUP(Tableau5[[#This Row],[Numéro]],TableauBande[],4,0),"")</f>
        <v/>
      </c>
      <c r="K1290" s="1" t="str">
        <f>IFERROR(VLOOKUP(Tableau5[[#This Row],[Numéro]],TableauBande[],5,0),"")</f>
        <v/>
      </c>
      <c r="L1290" s="1" t="str">
        <f>IFERROR(VLOOKUP(Tableau5[[#This Row],[Numéro]],TableauBande[],6,0),"")</f>
        <v/>
      </c>
      <c r="M1290" s="28" t="str">
        <f>IFERROR(VLOOKUP(Tableau5[[#This Row],[Numéro]],TableauBande[],7,0),"")</f>
        <v/>
      </c>
      <c r="N1290" s="1" t="str">
        <f>IFERROR(VLOOKUP(Tableau5[[#This Row],[Numéro]],Tableau3Bandes[],3,0),"")</f>
        <v>R2</v>
      </c>
      <c r="O1290" s="1">
        <f>IFERROR(VLOOKUP(Tableau5[[#This Row],[Numéro]],Tableau3Bandes[],4,0),"")</f>
        <v>1</v>
      </c>
      <c r="P1290" s="1">
        <f>IFERROR(VLOOKUP(Tableau5[[#This Row],[Numéro]],Tableau3Bandes[],5,0),"")</f>
        <v>7.0000000000000007E-2</v>
      </c>
      <c r="Q1290" s="1">
        <f>IFERROR(VLOOKUP(Tableau5[[#This Row],[Numéro]],Tableau3Bandes[],6,0),"")</f>
        <v>0.06</v>
      </c>
      <c r="R1290" s="1">
        <f>IFERROR(VLOOKUP(Tableau5[[#This Row],[Numéro]],Tableau3Bandes[],7,0),"")</f>
        <v>2019</v>
      </c>
      <c r="S1290" s="28" t="str">
        <f>IFERROR(VLOOKUP(Tableau5[[#This Row],[Numéro]],TableauClass2025[],3,0),"")</f>
        <v/>
      </c>
      <c r="T1290" s="27" t="str">
        <f>IFERROR(VLOOKUP(Tableau5[[#This Row],[Numéro]],TableauCadre[],3,0),"")</f>
        <v/>
      </c>
      <c r="U1290" s="1" t="str">
        <f>IFERROR(VLOOKUP(Tableau5[[#This Row],[Numéro]],TableauCadre[],4,0),"")</f>
        <v/>
      </c>
      <c r="V1290" s="1" t="str">
        <f>IFERROR(VLOOKUP(Tableau5[[#This Row],[Numéro]],TableauCadre[],5,0),"")</f>
        <v/>
      </c>
      <c r="W1290" s="1" t="str">
        <f>IFERROR(VLOOKUP(Tableau5[[#This Row],[Numéro]],TableauCadre[],6,0),"")</f>
        <v/>
      </c>
      <c r="X1290" s="28" t="str">
        <f>IFERROR(VLOOKUP(Tableau5[[#This Row],[Numéro]],TableauCadre[],7,0),"")</f>
        <v/>
      </c>
    </row>
    <row r="1291" spans="1:24" hidden="1" x14ac:dyDescent="0.25">
      <c r="A1291" s="1" t="str">
        <f>IF(double!T1288=0,"",double!T1288)</f>
        <v>165999 J</v>
      </c>
      <c r="B1291" s="1" t="str">
        <f>IF(Tableau5[[#This Row],[Numéro]]="","",double!U1288)</f>
        <v>CIFTCI ORHAN</v>
      </c>
      <c r="C1291" s="23" t="str">
        <f>double!V1288</f>
        <v>05043 – ACAD. TAPIS VERT DE REIMS</v>
      </c>
      <c r="D1291" s="27" t="str">
        <f>IFERROR(VLOOKUP(Tableau5[[#This Row],[Numéro]],TableauLibre[],3,0),"")</f>
        <v/>
      </c>
      <c r="E1291" s="1" t="str">
        <f>IFERROR(VLOOKUP(Tableau5[[#This Row],[Numéro]],TableauLibre[],4,0),"")</f>
        <v/>
      </c>
      <c r="F1291" s="1" t="str">
        <f>IFERROR(VLOOKUP(Tableau5[[#This Row],[Numéro]],TableauLibre[],5,0),"")</f>
        <v/>
      </c>
      <c r="G1291" s="1" t="str">
        <f>IFERROR(VLOOKUP(Tableau5[[#This Row],[Numéro]],TableauLibre[],6,0),"")</f>
        <v/>
      </c>
      <c r="H1291" s="28" t="str">
        <f>IFERROR(VLOOKUP(Tableau5[[#This Row],[Numéro]],TableauLibre[],7,0),"")</f>
        <v/>
      </c>
      <c r="I1291" s="27" t="str">
        <f>IFERROR(VLOOKUP(Tableau5[[#This Row],[Numéro]],TableauBande[],3,0),"")</f>
        <v/>
      </c>
      <c r="J1291" s="1" t="str">
        <f>IFERROR(VLOOKUP(Tableau5[[#This Row],[Numéro]],TableauBande[],4,0),"")</f>
        <v/>
      </c>
      <c r="K1291" s="1" t="str">
        <f>IFERROR(VLOOKUP(Tableau5[[#This Row],[Numéro]],TableauBande[],5,0),"")</f>
        <v/>
      </c>
      <c r="L1291" s="1" t="str">
        <f>IFERROR(VLOOKUP(Tableau5[[#This Row],[Numéro]],TableauBande[],6,0),"")</f>
        <v/>
      </c>
      <c r="M1291" s="28" t="str">
        <f>IFERROR(VLOOKUP(Tableau5[[#This Row],[Numéro]],TableauBande[],7,0),"")</f>
        <v/>
      </c>
      <c r="N1291" s="1" t="str">
        <f>IFERROR(VLOOKUP(Tableau5[[#This Row],[Numéro]],Tableau3Bandes[],3,0),"")</f>
        <v>R2</v>
      </c>
      <c r="O1291" s="1">
        <f>IFERROR(VLOOKUP(Tableau5[[#This Row],[Numéro]],Tableau3Bandes[],4,0),"")</f>
        <v>1</v>
      </c>
      <c r="P1291" s="1">
        <f>IFERROR(VLOOKUP(Tableau5[[#This Row],[Numéro]],Tableau3Bandes[],5,0),"")</f>
        <v>0.23400000000000001</v>
      </c>
      <c r="Q1291" s="1">
        <f>IFERROR(VLOOKUP(Tableau5[[#This Row],[Numéro]],Tableau3Bandes[],6,0),"")</f>
        <v>0.20100000000000001</v>
      </c>
      <c r="R1291" s="1">
        <f>IFERROR(VLOOKUP(Tableau5[[#This Row],[Numéro]],Tableau3Bandes[],7,0),"")</f>
        <v>2019</v>
      </c>
      <c r="S1291" s="28" t="str">
        <f>IFERROR(VLOOKUP(Tableau5[[#This Row],[Numéro]],TableauClass2025[],3,0),"")</f>
        <v/>
      </c>
      <c r="T1291" s="27" t="str">
        <f>IFERROR(VLOOKUP(Tableau5[[#This Row],[Numéro]],TableauCadre[],3,0),"")</f>
        <v/>
      </c>
      <c r="U1291" s="1" t="str">
        <f>IFERROR(VLOOKUP(Tableau5[[#This Row],[Numéro]],TableauCadre[],4,0),"")</f>
        <v/>
      </c>
      <c r="V1291" s="1" t="str">
        <f>IFERROR(VLOOKUP(Tableau5[[#This Row],[Numéro]],TableauCadre[],5,0),"")</f>
        <v/>
      </c>
      <c r="W1291" s="1" t="str">
        <f>IFERROR(VLOOKUP(Tableau5[[#This Row],[Numéro]],TableauCadre[],6,0),"")</f>
        <v/>
      </c>
      <c r="X1291" s="28" t="str">
        <f>IFERROR(VLOOKUP(Tableau5[[#This Row],[Numéro]],TableauCadre[],7,0),"")</f>
        <v/>
      </c>
    </row>
    <row r="1292" spans="1:24" hidden="1" x14ac:dyDescent="0.25">
      <c r="A1292" s="1" t="str">
        <f>IF(double!T1289=0,"",double!T1289)</f>
        <v>014864 S</v>
      </c>
      <c r="B1292" s="1" t="str">
        <f>IF(Tableau5[[#This Row],[Numéro]]="","",double!U1289)</f>
        <v>CLEMENT JEAN</v>
      </c>
      <c r="C1292" s="23" t="str">
        <f>double!V1289</f>
        <v>11023 – BILLARD CLUB NEUVES MAISONS</v>
      </c>
      <c r="D1292" s="27" t="str">
        <f>IFERROR(VLOOKUP(Tableau5[[#This Row],[Numéro]],TableauLibre[],3,0),"")</f>
        <v/>
      </c>
      <c r="E1292" s="1" t="str">
        <f>IFERROR(VLOOKUP(Tableau5[[#This Row],[Numéro]],TableauLibre[],4,0),"")</f>
        <v/>
      </c>
      <c r="F1292" s="1" t="str">
        <f>IFERROR(VLOOKUP(Tableau5[[#This Row],[Numéro]],TableauLibre[],5,0),"")</f>
        <v/>
      </c>
      <c r="G1292" s="1" t="str">
        <f>IFERROR(VLOOKUP(Tableau5[[#This Row],[Numéro]],TableauLibre[],6,0),"")</f>
        <v/>
      </c>
      <c r="H1292" s="28" t="str">
        <f>IFERROR(VLOOKUP(Tableau5[[#This Row],[Numéro]],TableauLibre[],7,0),"")</f>
        <v/>
      </c>
      <c r="I1292" s="27" t="str">
        <f>IFERROR(VLOOKUP(Tableau5[[#This Row],[Numéro]],TableauBande[],3,0),"")</f>
        <v/>
      </c>
      <c r="J1292" s="1" t="str">
        <f>IFERROR(VLOOKUP(Tableau5[[#This Row],[Numéro]],TableauBande[],4,0),"")</f>
        <v/>
      </c>
      <c r="K1292" s="1" t="str">
        <f>IFERROR(VLOOKUP(Tableau5[[#This Row],[Numéro]],TableauBande[],5,0),"")</f>
        <v/>
      </c>
      <c r="L1292" s="1" t="str">
        <f>IFERROR(VLOOKUP(Tableau5[[#This Row],[Numéro]],TableauBande[],6,0),"")</f>
        <v/>
      </c>
      <c r="M1292" s="28" t="str">
        <f>IFERROR(VLOOKUP(Tableau5[[#This Row],[Numéro]],TableauBande[],7,0),"")</f>
        <v/>
      </c>
      <c r="N1292" s="1" t="str">
        <f>IFERROR(VLOOKUP(Tableau5[[#This Row],[Numéro]],Tableau3Bandes[],3,0),"")</f>
        <v xml:space="preserve">N3 </v>
      </c>
      <c r="O1292" s="1">
        <f>IFERROR(VLOOKUP(Tableau5[[#This Row],[Numéro]],Tableau3Bandes[],4,0),"")</f>
        <v>1</v>
      </c>
      <c r="P1292" s="1">
        <f>IFERROR(VLOOKUP(Tableau5[[#This Row],[Numéro]],Tableau3Bandes[],5,0),"")</f>
        <v>0.55200000000000005</v>
      </c>
      <c r="Q1292" s="1">
        <f>IFERROR(VLOOKUP(Tableau5[[#This Row],[Numéro]],Tableau3Bandes[],6,0),"")</f>
        <v>0.47399999999999998</v>
      </c>
      <c r="R1292" s="1">
        <f>IFERROR(VLOOKUP(Tableau5[[#This Row],[Numéro]],Tableau3Bandes[],7,0),"")</f>
        <v>2017</v>
      </c>
      <c r="S1292" s="28" t="str">
        <f>IFERROR(VLOOKUP(Tableau5[[#This Row],[Numéro]],TableauClass2025[],3,0),"")</f>
        <v/>
      </c>
      <c r="T1292" s="27" t="str">
        <f>IFERROR(VLOOKUP(Tableau5[[#This Row],[Numéro]],TableauCadre[],3,0),"")</f>
        <v/>
      </c>
      <c r="U1292" s="1" t="str">
        <f>IFERROR(VLOOKUP(Tableau5[[#This Row],[Numéro]],TableauCadre[],4,0),"")</f>
        <v/>
      </c>
      <c r="V1292" s="1" t="str">
        <f>IFERROR(VLOOKUP(Tableau5[[#This Row],[Numéro]],TableauCadre[],5,0),"")</f>
        <v/>
      </c>
      <c r="W1292" s="1" t="str">
        <f>IFERROR(VLOOKUP(Tableau5[[#This Row],[Numéro]],TableauCadre[],6,0),"")</f>
        <v/>
      </c>
      <c r="X1292" s="28" t="str">
        <f>IFERROR(VLOOKUP(Tableau5[[#This Row],[Numéro]],TableauCadre[],7,0),"")</f>
        <v/>
      </c>
    </row>
    <row r="1293" spans="1:24" hidden="1" x14ac:dyDescent="0.25">
      <c r="A1293" s="1" t="str">
        <f>IF(double!T1290=0,"",double!T1290)</f>
        <v>010414 O</v>
      </c>
      <c r="B1293" s="1" t="str">
        <f>IF(Tableau5[[#This Row],[Numéro]]="","",double!U1290)</f>
        <v>COSSENET DAVID</v>
      </c>
      <c r="C1293" s="23" t="str">
        <f>double!V1290</f>
        <v>01049 – B.C. BARR</v>
      </c>
      <c r="D1293" s="27" t="str">
        <f>IFERROR(VLOOKUP(Tableau5[[#This Row],[Numéro]],TableauLibre[],3,0),"")</f>
        <v/>
      </c>
      <c r="E1293" s="1" t="str">
        <f>IFERROR(VLOOKUP(Tableau5[[#This Row],[Numéro]],TableauLibre[],4,0),"")</f>
        <v/>
      </c>
      <c r="F1293" s="1" t="str">
        <f>IFERROR(VLOOKUP(Tableau5[[#This Row],[Numéro]],TableauLibre[],5,0),"")</f>
        <v/>
      </c>
      <c r="G1293" s="1" t="str">
        <f>IFERROR(VLOOKUP(Tableau5[[#This Row],[Numéro]],TableauLibre[],6,0),"")</f>
        <v/>
      </c>
      <c r="H1293" s="28" t="str">
        <f>IFERROR(VLOOKUP(Tableau5[[#This Row],[Numéro]],TableauLibre[],7,0),"")</f>
        <v/>
      </c>
      <c r="I1293" s="27" t="str">
        <f>IFERROR(VLOOKUP(Tableau5[[#This Row],[Numéro]],TableauBande[],3,0),"")</f>
        <v/>
      </c>
      <c r="J1293" s="1" t="str">
        <f>IFERROR(VLOOKUP(Tableau5[[#This Row],[Numéro]],TableauBande[],4,0),"")</f>
        <v/>
      </c>
      <c r="K1293" s="1" t="str">
        <f>IFERROR(VLOOKUP(Tableau5[[#This Row],[Numéro]],TableauBande[],5,0),"")</f>
        <v/>
      </c>
      <c r="L1293" s="1" t="str">
        <f>IFERROR(VLOOKUP(Tableau5[[#This Row],[Numéro]],TableauBande[],6,0),"")</f>
        <v/>
      </c>
      <c r="M1293" s="28" t="str">
        <f>IFERROR(VLOOKUP(Tableau5[[#This Row],[Numéro]],TableauBande[],7,0),"")</f>
        <v/>
      </c>
      <c r="N1293" s="1" t="str">
        <f>IFERROR(VLOOKUP(Tableau5[[#This Row],[Numéro]],Tableau3Bandes[],3,0),"")</f>
        <v xml:space="preserve">R2 </v>
      </c>
      <c r="O1293" s="1">
        <f>IFERROR(VLOOKUP(Tableau5[[#This Row],[Numéro]],Tableau3Bandes[],4,0),"")</f>
        <v>1</v>
      </c>
      <c r="P1293" s="1">
        <f>IFERROR(VLOOKUP(Tableau5[[#This Row],[Numéro]],Tableau3Bandes[],5,0),"")</f>
        <v>0.20499999999999999</v>
      </c>
      <c r="Q1293" s="1">
        <f>IFERROR(VLOOKUP(Tableau5[[#This Row],[Numéro]],Tableau3Bandes[],6,0),"")</f>
        <v>0.17699999999999999</v>
      </c>
      <c r="R1293" s="1">
        <f>IFERROR(VLOOKUP(Tableau5[[#This Row],[Numéro]],Tableau3Bandes[],7,0),"")</f>
        <v>2019</v>
      </c>
      <c r="S1293" s="28" t="str">
        <f>IFERROR(VLOOKUP(Tableau5[[#This Row],[Numéro]],TableauClass2025[],3,0),"")</f>
        <v/>
      </c>
      <c r="T1293" s="27" t="str">
        <f>IFERROR(VLOOKUP(Tableau5[[#This Row],[Numéro]],TableauCadre[],3,0),"")</f>
        <v/>
      </c>
      <c r="U1293" s="1" t="str">
        <f>IFERROR(VLOOKUP(Tableau5[[#This Row],[Numéro]],TableauCadre[],4,0),"")</f>
        <v/>
      </c>
      <c r="V1293" s="1" t="str">
        <f>IFERROR(VLOOKUP(Tableau5[[#This Row],[Numéro]],TableauCadre[],5,0),"")</f>
        <v/>
      </c>
      <c r="W1293" s="1" t="str">
        <f>IFERROR(VLOOKUP(Tableau5[[#This Row],[Numéro]],TableauCadre[],6,0),"")</f>
        <v/>
      </c>
      <c r="X1293" s="28" t="str">
        <f>IFERROR(VLOOKUP(Tableau5[[#This Row],[Numéro]],TableauCadre[],7,0),"")</f>
        <v/>
      </c>
    </row>
    <row r="1294" spans="1:24" hidden="1" x14ac:dyDescent="0.25">
      <c r="A1294" s="1" t="str">
        <f>IF(double!T1291=0,"",double!T1291)</f>
        <v>014866 U</v>
      </c>
      <c r="B1294" s="1" t="str">
        <f>IF(Tableau5[[#This Row],[Numéro]]="","",double!U1291)</f>
        <v>COURRIER CHRISTIAN</v>
      </c>
      <c r="C1294" s="23" t="str">
        <f>double!V1291</f>
        <v>11023 – BILLARD CLUB NEUVES MAISONS</v>
      </c>
      <c r="D1294" s="27" t="str">
        <f>IFERROR(VLOOKUP(Tableau5[[#This Row],[Numéro]],TableauLibre[],3,0),"")</f>
        <v/>
      </c>
      <c r="E1294" s="1" t="str">
        <f>IFERROR(VLOOKUP(Tableau5[[#This Row],[Numéro]],TableauLibre[],4,0),"")</f>
        <v/>
      </c>
      <c r="F1294" s="1" t="str">
        <f>IFERROR(VLOOKUP(Tableau5[[#This Row],[Numéro]],TableauLibre[],5,0),"")</f>
        <v/>
      </c>
      <c r="G1294" s="1" t="str">
        <f>IFERROR(VLOOKUP(Tableau5[[#This Row],[Numéro]],TableauLibre[],6,0),"")</f>
        <v/>
      </c>
      <c r="H1294" s="28" t="str">
        <f>IFERROR(VLOOKUP(Tableau5[[#This Row],[Numéro]],TableauLibre[],7,0),"")</f>
        <v/>
      </c>
      <c r="I1294" s="27" t="str">
        <f>IFERROR(VLOOKUP(Tableau5[[#This Row],[Numéro]],TableauBande[],3,0),"")</f>
        <v/>
      </c>
      <c r="J1294" s="1" t="str">
        <f>IFERROR(VLOOKUP(Tableau5[[#This Row],[Numéro]],TableauBande[],4,0),"")</f>
        <v/>
      </c>
      <c r="K1294" s="1" t="str">
        <f>IFERROR(VLOOKUP(Tableau5[[#This Row],[Numéro]],TableauBande[],5,0),"")</f>
        <v/>
      </c>
      <c r="L1294" s="1" t="str">
        <f>IFERROR(VLOOKUP(Tableau5[[#This Row],[Numéro]],TableauBande[],6,0),"")</f>
        <v/>
      </c>
      <c r="M1294" s="28" t="str">
        <f>IFERROR(VLOOKUP(Tableau5[[#This Row],[Numéro]],TableauBande[],7,0),"")</f>
        <v/>
      </c>
      <c r="N1294" s="1" t="str">
        <f>IFERROR(VLOOKUP(Tableau5[[#This Row],[Numéro]],Tableau3Bandes[],3,0),"")</f>
        <v xml:space="preserve">N3 </v>
      </c>
      <c r="O1294" s="1">
        <f>IFERROR(VLOOKUP(Tableau5[[#This Row],[Numéro]],Tableau3Bandes[],4,0),"")</f>
        <v>1</v>
      </c>
      <c r="P1294" s="1">
        <f>IFERROR(VLOOKUP(Tableau5[[#This Row],[Numéro]],Tableau3Bandes[],5,0),"")</f>
        <v>0.54400000000000004</v>
      </c>
      <c r="Q1294" s="1">
        <f>IFERROR(VLOOKUP(Tableau5[[#This Row],[Numéro]],Tableau3Bandes[],6,0),"")</f>
        <v>0.46800000000000003</v>
      </c>
      <c r="R1294" s="1">
        <f>IFERROR(VLOOKUP(Tableau5[[#This Row],[Numéro]],Tableau3Bandes[],7,0),"")</f>
        <v>2024</v>
      </c>
      <c r="S1294" s="28" t="str">
        <f>IFERROR(VLOOKUP(Tableau5[[#This Row],[Numéro]],TableauClass2025[],3,0),"")</f>
        <v/>
      </c>
      <c r="T1294" s="27" t="str">
        <f>IFERROR(VLOOKUP(Tableau5[[#This Row],[Numéro]],TableauCadre[],3,0),"")</f>
        <v/>
      </c>
      <c r="U1294" s="1" t="str">
        <f>IFERROR(VLOOKUP(Tableau5[[#This Row],[Numéro]],TableauCadre[],4,0),"")</f>
        <v/>
      </c>
      <c r="V1294" s="1" t="str">
        <f>IFERROR(VLOOKUP(Tableau5[[#This Row],[Numéro]],TableauCadre[],5,0),"")</f>
        <v/>
      </c>
      <c r="W1294" s="1" t="str">
        <f>IFERROR(VLOOKUP(Tableau5[[#This Row],[Numéro]],TableauCadre[],6,0),"")</f>
        <v/>
      </c>
      <c r="X1294" s="28" t="str">
        <f>IFERROR(VLOOKUP(Tableau5[[#This Row],[Numéro]],TableauCadre[],7,0),"")</f>
        <v/>
      </c>
    </row>
    <row r="1295" spans="1:24" hidden="1" x14ac:dyDescent="0.25">
      <c r="A1295" s="1" t="str">
        <f>IF(double!T1292=0,"",double!T1292)</f>
        <v>023163 X</v>
      </c>
      <c r="B1295" s="1" t="str">
        <f>IF(Tableau5[[#This Row],[Numéro]]="","",double!U1292)</f>
        <v>DA SILVA MANUEL</v>
      </c>
      <c r="C1295" s="23" t="str">
        <f>double!V1292</f>
        <v>11055 – BILLARD CLUB TOULOIS</v>
      </c>
      <c r="D1295" s="27" t="str">
        <f>IFERROR(VLOOKUP(Tableau5[[#This Row],[Numéro]],TableauLibre[],3,0),"")</f>
        <v/>
      </c>
      <c r="E1295" s="1" t="str">
        <f>IFERROR(VLOOKUP(Tableau5[[#This Row],[Numéro]],TableauLibre[],4,0),"")</f>
        <v/>
      </c>
      <c r="F1295" s="1" t="str">
        <f>IFERROR(VLOOKUP(Tableau5[[#This Row],[Numéro]],TableauLibre[],5,0),"")</f>
        <v/>
      </c>
      <c r="G1295" s="1" t="str">
        <f>IFERROR(VLOOKUP(Tableau5[[#This Row],[Numéro]],TableauLibre[],6,0),"")</f>
        <v/>
      </c>
      <c r="H1295" s="28" t="str">
        <f>IFERROR(VLOOKUP(Tableau5[[#This Row],[Numéro]],TableauLibre[],7,0),"")</f>
        <v/>
      </c>
      <c r="I1295" s="27" t="str">
        <f>IFERROR(VLOOKUP(Tableau5[[#This Row],[Numéro]],TableauBande[],3,0),"")</f>
        <v/>
      </c>
      <c r="J1295" s="1" t="str">
        <f>IFERROR(VLOOKUP(Tableau5[[#This Row],[Numéro]],TableauBande[],4,0),"")</f>
        <v/>
      </c>
      <c r="K1295" s="1" t="str">
        <f>IFERROR(VLOOKUP(Tableau5[[#This Row],[Numéro]],TableauBande[],5,0),"")</f>
        <v/>
      </c>
      <c r="L1295" s="1" t="str">
        <f>IFERROR(VLOOKUP(Tableau5[[#This Row],[Numéro]],TableauBande[],6,0),"")</f>
        <v/>
      </c>
      <c r="M1295" s="28" t="str">
        <f>IFERROR(VLOOKUP(Tableau5[[#This Row],[Numéro]],TableauBande[],7,0),"")</f>
        <v/>
      </c>
      <c r="N1295" s="1" t="str">
        <f>IFERROR(VLOOKUP(Tableau5[[#This Row],[Numéro]],Tableau3Bandes[],3,0),"")</f>
        <v xml:space="preserve">R1 </v>
      </c>
      <c r="O1295" s="1">
        <f>IFERROR(VLOOKUP(Tableau5[[#This Row],[Numéro]],Tableau3Bandes[],4,0),"")</f>
        <v>1</v>
      </c>
      <c r="P1295" s="1">
        <f>IFERROR(VLOOKUP(Tableau5[[#This Row],[Numéro]],Tableau3Bandes[],5,0),"")</f>
        <v>0.33600000000000002</v>
      </c>
      <c r="Q1295" s="1">
        <f>IFERROR(VLOOKUP(Tableau5[[#This Row],[Numéro]],Tableau3Bandes[],6,0),"")</f>
        <v>0.28899999999999998</v>
      </c>
      <c r="R1295" s="1">
        <f>IFERROR(VLOOKUP(Tableau5[[#This Row],[Numéro]],Tableau3Bandes[],7,0),"")</f>
        <v>2025</v>
      </c>
      <c r="S1295" s="28" t="str">
        <f>IFERROR(VLOOKUP(Tableau5[[#This Row],[Numéro]],TableauClass2025[],3,0),"")</f>
        <v/>
      </c>
      <c r="T1295" s="27" t="str">
        <f>IFERROR(VLOOKUP(Tableau5[[#This Row],[Numéro]],TableauCadre[],3,0),"")</f>
        <v/>
      </c>
      <c r="U1295" s="1" t="str">
        <f>IFERROR(VLOOKUP(Tableau5[[#This Row],[Numéro]],TableauCadre[],4,0),"")</f>
        <v/>
      </c>
      <c r="V1295" s="1" t="str">
        <f>IFERROR(VLOOKUP(Tableau5[[#This Row],[Numéro]],TableauCadre[],5,0),"")</f>
        <v/>
      </c>
      <c r="W1295" s="1" t="str">
        <f>IFERROR(VLOOKUP(Tableau5[[#This Row],[Numéro]],TableauCadre[],6,0),"")</f>
        <v/>
      </c>
      <c r="X1295" s="28" t="str">
        <f>IFERROR(VLOOKUP(Tableau5[[#This Row],[Numéro]],TableauCadre[],7,0),"")</f>
        <v/>
      </c>
    </row>
    <row r="1296" spans="1:24" hidden="1" x14ac:dyDescent="0.25">
      <c r="A1296" s="1" t="str">
        <f>IF(double!T1293=0,"",double!T1293)</f>
        <v>015282 U</v>
      </c>
      <c r="B1296" s="1" t="str">
        <f>IF(Tableau5[[#This Row],[Numéro]]="","",double!U1293)</f>
        <v>DAUVE ALAIN</v>
      </c>
      <c r="C1296" s="23" t="str">
        <f>double!V1293</f>
        <v>11048 – ACADEMIE DE BILLARD DE ST DIZIER</v>
      </c>
      <c r="D1296" s="27" t="str">
        <f>IFERROR(VLOOKUP(Tableau5[[#This Row],[Numéro]],TableauLibre[],3,0),"")</f>
        <v/>
      </c>
      <c r="E1296" s="1" t="str">
        <f>IFERROR(VLOOKUP(Tableau5[[#This Row],[Numéro]],TableauLibre[],4,0),"")</f>
        <v/>
      </c>
      <c r="F1296" s="1" t="str">
        <f>IFERROR(VLOOKUP(Tableau5[[#This Row],[Numéro]],TableauLibre[],5,0),"")</f>
        <v/>
      </c>
      <c r="G1296" s="1" t="str">
        <f>IFERROR(VLOOKUP(Tableau5[[#This Row],[Numéro]],TableauLibre[],6,0),"")</f>
        <v/>
      </c>
      <c r="H1296" s="28" t="str">
        <f>IFERROR(VLOOKUP(Tableau5[[#This Row],[Numéro]],TableauLibre[],7,0),"")</f>
        <v/>
      </c>
      <c r="I1296" s="27" t="str">
        <f>IFERROR(VLOOKUP(Tableau5[[#This Row],[Numéro]],TableauBande[],3,0),"")</f>
        <v/>
      </c>
      <c r="J1296" s="1" t="str">
        <f>IFERROR(VLOOKUP(Tableau5[[#This Row],[Numéro]],TableauBande[],4,0),"")</f>
        <v/>
      </c>
      <c r="K1296" s="1" t="str">
        <f>IFERROR(VLOOKUP(Tableau5[[#This Row],[Numéro]],TableauBande[],5,0),"")</f>
        <v/>
      </c>
      <c r="L1296" s="1" t="str">
        <f>IFERROR(VLOOKUP(Tableau5[[#This Row],[Numéro]],TableauBande[],6,0),"")</f>
        <v/>
      </c>
      <c r="M1296" s="28" t="str">
        <f>IFERROR(VLOOKUP(Tableau5[[#This Row],[Numéro]],TableauBande[],7,0),"")</f>
        <v/>
      </c>
      <c r="N1296" s="1" t="str">
        <f>IFERROR(VLOOKUP(Tableau5[[#This Row],[Numéro]],Tableau3Bandes[],3,0),"")</f>
        <v>R2</v>
      </c>
      <c r="O1296" s="1">
        <f>IFERROR(VLOOKUP(Tableau5[[#This Row],[Numéro]],Tableau3Bandes[],4,0),"")</f>
        <v>1</v>
      </c>
      <c r="P1296" s="1">
        <f>IFERROR(VLOOKUP(Tableau5[[#This Row],[Numéro]],Tableau3Bandes[],5,0),"")</f>
        <v>0.13800000000000001</v>
      </c>
      <c r="Q1296" s="1">
        <f>IFERROR(VLOOKUP(Tableau5[[#This Row],[Numéro]],Tableau3Bandes[],6,0),"")</f>
        <v>0.11799999999999999</v>
      </c>
      <c r="R1296" s="1">
        <f>IFERROR(VLOOKUP(Tableau5[[#This Row],[Numéro]],Tableau3Bandes[],7,0),"")</f>
        <v>2023</v>
      </c>
      <c r="S1296" s="28" t="str">
        <f>IFERROR(VLOOKUP(Tableau5[[#This Row],[Numéro]],TableauClass2025[],3,0),"")</f>
        <v/>
      </c>
      <c r="T1296" s="27" t="str">
        <f>IFERROR(VLOOKUP(Tableau5[[#This Row],[Numéro]],TableauCadre[],3,0),"")</f>
        <v/>
      </c>
      <c r="U1296" s="1" t="str">
        <f>IFERROR(VLOOKUP(Tableau5[[#This Row],[Numéro]],TableauCadre[],4,0),"")</f>
        <v/>
      </c>
      <c r="V1296" s="1" t="str">
        <f>IFERROR(VLOOKUP(Tableau5[[#This Row],[Numéro]],TableauCadre[],5,0),"")</f>
        <v/>
      </c>
      <c r="W1296" s="1" t="str">
        <f>IFERROR(VLOOKUP(Tableau5[[#This Row],[Numéro]],TableauCadre[],6,0),"")</f>
        <v/>
      </c>
      <c r="X1296" s="28" t="str">
        <f>IFERROR(VLOOKUP(Tableau5[[#This Row],[Numéro]],TableauCadre[],7,0),"")</f>
        <v/>
      </c>
    </row>
    <row r="1297" spans="1:24" hidden="1" x14ac:dyDescent="0.25">
      <c r="A1297" s="1" t="str">
        <f>IF(double!T1294=0,"",double!T1294)</f>
        <v>019915 Z</v>
      </c>
      <c r="B1297" s="1" t="str">
        <f>IF(Tableau5[[#This Row],[Numéro]]="","",double!U1294)</f>
        <v>DAVID NICOLAS</v>
      </c>
      <c r="C1297" s="23" t="str">
        <f>double!V1294</f>
        <v>11027 – ASS. SPORT. LAXOVIENNE DE BILLARD</v>
      </c>
      <c r="D1297" s="27" t="str">
        <f>IFERROR(VLOOKUP(Tableau5[[#This Row],[Numéro]],TableauLibre[],3,0),"")</f>
        <v/>
      </c>
      <c r="E1297" s="1" t="str">
        <f>IFERROR(VLOOKUP(Tableau5[[#This Row],[Numéro]],TableauLibre[],4,0),"")</f>
        <v/>
      </c>
      <c r="F1297" s="1" t="str">
        <f>IFERROR(VLOOKUP(Tableau5[[#This Row],[Numéro]],TableauLibre[],5,0),"")</f>
        <v/>
      </c>
      <c r="G1297" s="1" t="str">
        <f>IFERROR(VLOOKUP(Tableau5[[#This Row],[Numéro]],TableauLibre[],6,0),"")</f>
        <v/>
      </c>
      <c r="H1297" s="28" t="str">
        <f>IFERROR(VLOOKUP(Tableau5[[#This Row],[Numéro]],TableauLibre[],7,0),"")</f>
        <v/>
      </c>
      <c r="I1297" s="27" t="str">
        <f>IFERROR(VLOOKUP(Tableau5[[#This Row],[Numéro]],TableauBande[],3,0),"")</f>
        <v/>
      </c>
      <c r="J1297" s="1" t="str">
        <f>IFERROR(VLOOKUP(Tableau5[[#This Row],[Numéro]],TableauBande[],4,0),"")</f>
        <v/>
      </c>
      <c r="K1297" s="1" t="str">
        <f>IFERROR(VLOOKUP(Tableau5[[#This Row],[Numéro]],TableauBande[],5,0),"")</f>
        <v/>
      </c>
      <c r="L1297" s="1" t="str">
        <f>IFERROR(VLOOKUP(Tableau5[[#This Row],[Numéro]],TableauBande[],6,0),"")</f>
        <v/>
      </c>
      <c r="M1297" s="28" t="str">
        <f>IFERROR(VLOOKUP(Tableau5[[#This Row],[Numéro]],TableauBande[],7,0),"")</f>
        <v/>
      </c>
      <c r="N1297" s="1" t="str">
        <f>IFERROR(VLOOKUP(Tableau5[[#This Row],[Numéro]],Tableau3Bandes[],3,0),"")</f>
        <v xml:space="preserve">N2 </v>
      </c>
      <c r="O1297" s="1">
        <f>IFERROR(VLOOKUP(Tableau5[[#This Row],[Numéro]],Tableau3Bandes[],4,0),"")</f>
        <v>1</v>
      </c>
      <c r="P1297" s="1" t="str">
        <f>IFERROR(VLOOKUP(Tableau5[[#This Row],[Numéro]],Tableau3Bandes[],5,0),"")</f>
        <v>—</v>
      </c>
      <c r="Q1297" s="1">
        <f>IFERROR(VLOOKUP(Tableau5[[#This Row],[Numéro]],Tableau3Bandes[],6,0),"")</f>
        <v>0.69199999999999995</v>
      </c>
      <c r="R1297" s="1">
        <f>IFERROR(VLOOKUP(Tableau5[[#This Row],[Numéro]],Tableau3Bandes[],7,0),"")</f>
        <v>2016</v>
      </c>
      <c r="S1297" s="28" t="str">
        <f>IFERROR(VLOOKUP(Tableau5[[#This Row],[Numéro]],TableauClass2025[],3,0),"")</f>
        <v/>
      </c>
      <c r="T1297" s="27" t="str">
        <f>IFERROR(VLOOKUP(Tableau5[[#This Row],[Numéro]],TableauCadre[],3,0),"")</f>
        <v/>
      </c>
      <c r="U1297" s="1" t="str">
        <f>IFERROR(VLOOKUP(Tableau5[[#This Row],[Numéro]],TableauCadre[],4,0),"")</f>
        <v/>
      </c>
      <c r="V1297" s="1" t="str">
        <f>IFERROR(VLOOKUP(Tableau5[[#This Row],[Numéro]],TableauCadre[],5,0),"")</f>
        <v/>
      </c>
      <c r="W1297" s="1" t="str">
        <f>IFERROR(VLOOKUP(Tableau5[[#This Row],[Numéro]],TableauCadre[],6,0),"")</f>
        <v/>
      </c>
      <c r="X1297" s="28" t="str">
        <f>IFERROR(VLOOKUP(Tableau5[[#This Row],[Numéro]],TableauCadre[],7,0),"")</f>
        <v/>
      </c>
    </row>
    <row r="1298" spans="1:24" hidden="1" x14ac:dyDescent="0.25">
      <c r="A1298" s="1" t="str">
        <f>IF(double!T1295=0,"",double!T1295)</f>
        <v>120523 N</v>
      </c>
      <c r="B1298" s="1" t="str">
        <f>IF(Tableau5[[#This Row],[Numéro]]="","",double!U1295)</f>
        <v>DENIS PATRICK</v>
      </c>
      <c r="C1298" s="23" t="str">
        <f>double!V1295</f>
        <v>11078 – BILLARD CLUB DE BRIEY</v>
      </c>
      <c r="D1298" s="27" t="str">
        <f>IFERROR(VLOOKUP(Tableau5[[#This Row],[Numéro]],TableauLibre[],3,0),"")</f>
        <v/>
      </c>
      <c r="E1298" s="1" t="str">
        <f>IFERROR(VLOOKUP(Tableau5[[#This Row],[Numéro]],TableauLibre[],4,0),"")</f>
        <v/>
      </c>
      <c r="F1298" s="1" t="str">
        <f>IFERROR(VLOOKUP(Tableau5[[#This Row],[Numéro]],TableauLibre[],5,0),"")</f>
        <v/>
      </c>
      <c r="G1298" s="1" t="str">
        <f>IFERROR(VLOOKUP(Tableau5[[#This Row],[Numéro]],TableauLibre[],6,0),"")</f>
        <v/>
      </c>
      <c r="H1298" s="28" t="str">
        <f>IFERROR(VLOOKUP(Tableau5[[#This Row],[Numéro]],TableauLibre[],7,0),"")</f>
        <v/>
      </c>
      <c r="I1298" s="27" t="str">
        <f>IFERROR(VLOOKUP(Tableau5[[#This Row],[Numéro]],TableauBande[],3,0),"")</f>
        <v/>
      </c>
      <c r="J1298" s="1" t="str">
        <f>IFERROR(VLOOKUP(Tableau5[[#This Row],[Numéro]],TableauBande[],4,0),"")</f>
        <v/>
      </c>
      <c r="K1298" s="1" t="str">
        <f>IFERROR(VLOOKUP(Tableau5[[#This Row],[Numéro]],TableauBande[],5,0),"")</f>
        <v/>
      </c>
      <c r="L1298" s="1" t="str">
        <f>IFERROR(VLOOKUP(Tableau5[[#This Row],[Numéro]],TableauBande[],6,0),"")</f>
        <v/>
      </c>
      <c r="M1298" s="28" t="str">
        <f>IFERROR(VLOOKUP(Tableau5[[#This Row],[Numéro]],TableauBande[],7,0),"")</f>
        <v/>
      </c>
      <c r="N1298" s="1" t="str">
        <f>IFERROR(VLOOKUP(Tableau5[[#This Row],[Numéro]],Tableau3Bandes[],3,0),"")</f>
        <v>R2</v>
      </c>
      <c r="O1298" s="1">
        <f>IFERROR(VLOOKUP(Tableau5[[#This Row],[Numéro]],Tableau3Bandes[],4,0),"")</f>
        <v>1</v>
      </c>
      <c r="P1298" s="1">
        <f>IFERROR(VLOOKUP(Tableau5[[#This Row],[Numéro]],Tableau3Bandes[],5,0),"")</f>
        <v>0.23799999999999999</v>
      </c>
      <c r="Q1298" s="1">
        <f>IFERROR(VLOOKUP(Tableau5[[#This Row],[Numéro]],Tableau3Bandes[],6,0),"")</f>
        <v>0.20499999999999999</v>
      </c>
      <c r="R1298" s="1">
        <f>IFERROR(VLOOKUP(Tableau5[[#This Row],[Numéro]],Tableau3Bandes[],7,0),"")</f>
        <v>2009</v>
      </c>
      <c r="S1298" s="28" t="str">
        <f>IFERROR(VLOOKUP(Tableau5[[#This Row],[Numéro]],TableauClass2025[],3,0),"")</f>
        <v/>
      </c>
      <c r="T1298" s="27" t="str">
        <f>IFERROR(VLOOKUP(Tableau5[[#This Row],[Numéro]],TableauCadre[],3,0),"")</f>
        <v/>
      </c>
      <c r="U1298" s="1" t="str">
        <f>IFERROR(VLOOKUP(Tableau5[[#This Row],[Numéro]],TableauCadre[],4,0),"")</f>
        <v/>
      </c>
      <c r="V1298" s="1" t="str">
        <f>IFERROR(VLOOKUP(Tableau5[[#This Row],[Numéro]],TableauCadre[],5,0),"")</f>
        <v/>
      </c>
      <c r="W1298" s="1" t="str">
        <f>IFERROR(VLOOKUP(Tableau5[[#This Row],[Numéro]],TableauCadre[],6,0),"")</f>
        <v/>
      </c>
      <c r="X1298" s="28" t="str">
        <f>IFERROR(VLOOKUP(Tableau5[[#This Row],[Numéro]],TableauCadre[],7,0),"")</f>
        <v/>
      </c>
    </row>
    <row r="1299" spans="1:24" hidden="1" x14ac:dyDescent="0.25">
      <c r="A1299" s="1" t="str">
        <f>IF(double!T1296=0,"",double!T1296)</f>
        <v>015418 A</v>
      </c>
      <c r="B1299" s="1" t="str">
        <f>IF(Tableau5[[#This Row],[Numéro]]="","",double!U1296)</f>
        <v>DIDIER CHRISTIAN</v>
      </c>
      <c r="C1299" s="23" t="str">
        <f>double!V1296</f>
        <v>11042 – BILLARD CLUB STEPHANOIS</v>
      </c>
      <c r="D1299" s="27" t="str">
        <f>IFERROR(VLOOKUP(Tableau5[[#This Row],[Numéro]],TableauLibre[],3,0),"")</f>
        <v/>
      </c>
      <c r="E1299" s="1" t="str">
        <f>IFERROR(VLOOKUP(Tableau5[[#This Row],[Numéro]],TableauLibre[],4,0),"")</f>
        <v/>
      </c>
      <c r="F1299" s="1" t="str">
        <f>IFERROR(VLOOKUP(Tableau5[[#This Row],[Numéro]],TableauLibre[],5,0),"")</f>
        <v/>
      </c>
      <c r="G1299" s="1" t="str">
        <f>IFERROR(VLOOKUP(Tableau5[[#This Row],[Numéro]],TableauLibre[],6,0),"")</f>
        <v/>
      </c>
      <c r="H1299" s="28" t="str">
        <f>IFERROR(VLOOKUP(Tableau5[[#This Row],[Numéro]],TableauLibre[],7,0),"")</f>
        <v/>
      </c>
      <c r="I1299" s="27" t="str">
        <f>IFERROR(VLOOKUP(Tableau5[[#This Row],[Numéro]],TableauBande[],3,0),"")</f>
        <v/>
      </c>
      <c r="J1299" s="1" t="str">
        <f>IFERROR(VLOOKUP(Tableau5[[#This Row],[Numéro]],TableauBande[],4,0),"")</f>
        <v/>
      </c>
      <c r="K1299" s="1" t="str">
        <f>IFERROR(VLOOKUP(Tableau5[[#This Row],[Numéro]],TableauBande[],5,0),"")</f>
        <v/>
      </c>
      <c r="L1299" s="1" t="str">
        <f>IFERROR(VLOOKUP(Tableau5[[#This Row],[Numéro]],TableauBande[],6,0),"")</f>
        <v/>
      </c>
      <c r="M1299" s="28" t="str">
        <f>IFERROR(VLOOKUP(Tableau5[[#This Row],[Numéro]],TableauBande[],7,0),"")</f>
        <v/>
      </c>
      <c r="N1299" s="1" t="str">
        <f>IFERROR(VLOOKUP(Tableau5[[#This Row],[Numéro]],Tableau3Bandes[],3,0),"")</f>
        <v xml:space="preserve">R1 </v>
      </c>
      <c r="O1299" s="1">
        <f>IFERROR(VLOOKUP(Tableau5[[#This Row],[Numéro]],Tableau3Bandes[],4,0),"")</f>
        <v>1</v>
      </c>
      <c r="P1299" s="1">
        <f>IFERROR(VLOOKUP(Tableau5[[#This Row],[Numéro]],Tableau3Bandes[],5,0),"")</f>
        <v>0.35699999999999998</v>
      </c>
      <c r="Q1299" s="1">
        <f>IFERROR(VLOOKUP(Tableau5[[#This Row],[Numéro]],Tableau3Bandes[],6,0),"")</f>
        <v>0.307</v>
      </c>
      <c r="R1299" s="1">
        <f>IFERROR(VLOOKUP(Tableau5[[#This Row],[Numéro]],Tableau3Bandes[],7,0),"")</f>
        <v>2016</v>
      </c>
      <c r="S1299" s="28" t="str">
        <f>IFERROR(VLOOKUP(Tableau5[[#This Row],[Numéro]],TableauClass2025[],3,0),"")</f>
        <v/>
      </c>
      <c r="T1299" s="27" t="str">
        <f>IFERROR(VLOOKUP(Tableau5[[#This Row],[Numéro]],TableauCadre[],3,0),"")</f>
        <v/>
      </c>
      <c r="U1299" s="1" t="str">
        <f>IFERROR(VLOOKUP(Tableau5[[#This Row],[Numéro]],TableauCadre[],4,0),"")</f>
        <v/>
      </c>
      <c r="V1299" s="1" t="str">
        <f>IFERROR(VLOOKUP(Tableau5[[#This Row],[Numéro]],TableauCadre[],5,0),"")</f>
        <v/>
      </c>
      <c r="W1299" s="1" t="str">
        <f>IFERROR(VLOOKUP(Tableau5[[#This Row],[Numéro]],TableauCadre[],6,0),"")</f>
        <v/>
      </c>
      <c r="X1299" s="28" t="str">
        <f>IFERROR(VLOOKUP(Tableau5[[#This Row],[Numéro]],TableauCadre[],7,0),"")</f>
        <v/>
      </c>
    </row>
    <row r="1300" spans="1:24" hidden="1" x14ac:dyDescent="0.25">
      <c r="A1300" s="1" t="str">
        <f>IF(double!T1297=0,"",double!T1297)</f>
        <v>139791 P</v>
      </c>
      <c r="B1300" s="1" t="str">
        <f>IF(Tableau5[[#This Row],[Numéro]]="","",double!U1297)</f>
        <v>DURUPT MARTIAL</v>
      </c>
      <c r="C1300" s="23" t="str">
        <f>double!V1297</f>
        <v>11064 – BILLARD CLUB ELOYES</v>
      </c>
      <c r="D1300" s="27" t="str">
        <f>IFERROR(VLOOKUP(Tableau5[[#This Row],[Numéro]],TableauLibre[],3,0),"")</f>
        <v/>
      </c>
      <c r="E1300" s="1" t="str">
        <f>IFERROR(VLOOKUP(Tableau5[[#This Row],[Numéro]],TableauLibre[],4,0),"")</f>
        <v/>
      </c>
      <c r="F1300" s="1" t="str">
        <f>IFERROR(VLOOKUP(Tableau5[[#This Row],[Numéro]],TableauLibre[],5,0),"")</f>
        <v/>
      </c>
      <c r="G1300" s="1" t="str">
        <f>IFERROR(VLOOKUP(Tableau5[[#This Row],[Numéro]],TableauLibre[],6,0),"")</f>
        <v/>
      </c>
      <c r="H1300" s="28" t="str">
        <f>IFERROR(VLOOKUP(Tableau5[[#This Row],[Numéro]],TableauLibre[],7,0),"")</f>
        <v/>
      </c>
      <c r="I1300" s="27" t="str">
        <f>IFERROR(VLOOKUP(Tableau5[[#This Row],[Numéro]],TableauBande[],3,0),"")</f>
        <v/>
      </c>
      <c r="J1300" s="1" t="str">
        <f>IFERROR(VLOOKUP(Tableau5[[#This Row],[Numéro]],TableauBande[],4,0),"")</f>
        <v/>
      </c>
      <c r="K1300" s="1" t="str">
        <f>IFERROR(VLOOKUP(Tableau5[[#This Row],[Numéro]],TableauBande[],5,0),"")</f>
        <v/>
      </c>
      <c r="L1300" s="1" t="str">
        <f>IFERROR(VLOOKUP(Tableau5[[#This Row],[Numéro]],TableauBande[],6,0),"")</f>
        <v/>
      </c>
      <c r="M1300" s="28" t="str">
        <f>IFERROR(VLOOKUP(Tableau5[[#This Row],[Numéro]],TableauBande[],7,0),"")</f>
        <v/>
      </c>
      <c r="N1300" s="1" t="str">
        <f>IFERROR(VLOOKUP(Tableau5[[#This Row],[Numéro]],Tableau3Bandes[],3,0),"")</f>
        <v>R2</v>
      </c>
      <c r="O1300" s="1">
        <f>IFERROR(VLOOKUP(Tableau5[[#This Row],[Numéro]],Tableau3Bandes[],4,0),"")</f>
        <v>1</v>
      </c>
      <c r="P1300" s="1">
        <f>IFERROR(VLOOKUP(Tableau5[[#This Row],[Numéro]],Tableau3Bandes[],5,0),"")</f>
        <v>0.14299999999999999</v>
      </c>
      <c r="Q1300" s="1">
        <f>IFERROR(VLOOKUP(Tableau5[[#This Row],[Numéro]],Tableau3Bandes[],6,0),"")</f>
        <v>0.123</v>
      </c>
      <c r="R1300" s="1">
        <f>IFERROR(VLOOKUP(Tableau5[[#This Row],[Numéro]],Tableau3Bandes[],7,0),"")</f>
        <v>2024</v>
      </c>
      <c r="S1300" s="28">
        <f>IFERROR(VLOOKUP(Tableau5[[#This Row],[Numéro]],TableauClass2025[],3,0),"")</f>
        <v>141</v>
      </c>
      <c r="T1300" s="27" t="str">
        <f>IFERROR(VLOOKUP(Tableau5[[#This Row],[Numéro]],TableauCadre[],3,0),"")</f>
        <v/>
      </c>
      <c r="U1300" s="1" t="str">
        <f>IFERROR(VLOOKUP(Tableau5[[#This Row],[Numéro]],TableauCadre[],4,0),"")</f>
        <v/>
      </c>
      <c r="V1300" s="1" t="str">
        <f>IFERROR(VLOOKUP(Tableau5[[#This Row],[Numéro]],TableauCadre[],5,0),"")</f>
        <v/>
      </c>
      <c r="W1300" s="1" t="str">
        <f>IFERROR(VLOOKUP(Tableau5[[#This Row],[Numéro]],TableauCadre[],6,0),"")</f>
        <v/>
      </c>
      <c r="X1300" s="28" t="str">
        <f>IFERROR(VLOOKUP(Tableau5[[#This Row],[Numéro]],TableauCadre[],7,0),"")</f>
        <v/>
      </c>
    </row>
    <row r="1301" spans="1:24" hidden="1" x14ac:dyDescent="0.25">
      <c r="A1301" s="1" t="str">
        <f>IF(double!T1298=0,"",double!T1298)</f>
        <v>160303 S</v>
      </c>
      <c r="B1301" s="1" t="str">
        <f>IF(Tableau5[[#This Row],[Numéro]]="","",double!U1298)</f>
        <v>DURUPT TINO</v>
      </c>
      <c r="C1301" s="23" t="str">
        <f>double!V1298</f>
        <v>11064 – BILLARD CLUB ELOYES</v>
      </c>
      <c r="D1301" s="27" t="str">
        <f>IFERROR(VLOOKUP(Tableau5[[#This Row],[Numéro]],TableauLibre[],3,0),"")</f>
        <v/>
      </c>
      <c r="E1301" s="1" t="str">
        <f>IFERROR(VLOOKUP(Tableau5[[#This Row],[Numéro]],TableauLibre[],4,0),"")</f>
        <v/>
      </c>
      <c r="F1301" s="1" t="str">
        <f>IFERROR(VLOOKUP(Tableau5[[#This Row],[Numéro]],TableauLibre[],5,0),"")</f>
        <v/>
      </c>
      <c r="G1301" s="1" t="str">
        <f>IFERROR(VLOOKUP(Tableau5[[#This Row],[Numéro]],TableauLibre[],6,0),"")</f>
        <v/>
      </c>
      <c r="H1301" s="28" t="str">
        <f>IFERROR(VLOOKUP(Tableau5[[#This Row],[Numéro]],TableauLibre[],7,0),"")</f>
        <v/>
      </c>
      <c r="I1301" s="27" t="str">
        <f>IFERROR(VLOOKUP(Tableau5[[#This Row],[Numéro]],TableauBande[],3,0),"")</f>
        <v/>
      </c>
      <c r="J1301" s="1" t="str">
        <f>IFERROR(VLOOKUP(Tableau5[[#This Row],[Numéro]],TableauBande[],4,0),"")</f>
        <v/>
      </c>
      <c r="K1301" s="1" t="str">
        <f>IFERROR(VLOOKUP(Tableau5[[#This Row],[Numéro]],TableauBande[],5,0),"")</f>
        <v/>
      </c>
      <c r="L1301" s="1" t="str">
        <f>IFERROR(VLOOKUP(Tableau5[[#This Row],[Numéro]],TableauBande[],6,0),"")</f>
        <v/>
      </c>
      <c r="M1301" s="28" t="str">
        <f>IFERROR(VLOOKUP(Tableau5[[#This Row],[Numéro]],TableauBande[],7,0),"")</f>
        <v/>
      </c>
      <c r="N1301" s="1" t="str">
        <f>IFERROR(VLOOKUP(Tableau5[[#This Row],[Numéro]],Tableau3Bandes[],3,0),"")</f>
        <v xml:space="preserve">R1 </v>
      </c>
      <c r="O1301" s="1">
        <f>IFERROR(VLOOKUP(Tableau5[[#This Row],[Numéro]],Tableau3Bandes[],4,0),"")</f>
        <v>1</v>
      </c>
      <c r="P1301" s="1">
        <f>IFERROR(VLOOKUP(Tableau5[[#This Row],[Numéro]],Tableau3Bandes[],5,0),"")</f>
        <v>0.255</v>
      </c>
      <c r="Q1301" s="1">
        <f>IFERROR(VLOOKUP(Tableau5[[#This Row],[Numéro]],Tableau3Bandes[],6,0),"")</f>
        <v>0.22</v>
      </c>
      <c r="R1301" s="1">
        <f>IFERROR(VLOOKUP(Tableau5[[#This Row],[Numéro]],Tableau3Bandes[],7,0),"")</f>
        <v>2025</v>
      </c>
      <c r="S1301" s="28">
        <f>IFERROR(VLOOKUP(Tableau5[[#This Row],[Numéro]],TableauClass2025[],3,0),"")</f>
        <v>212</v>
      </c>
      <c r="T1301" s="27" t="str">
        <f>IFERROR(VLOOKUP(Tableau5[[#This Row],[Numéro]],TableauCadre[],3,0),"")</f>
        <v/>
      </c>
      <c r="U1301" s="1" t="str">
        <f>IFERROR(VLOOKUP(Tableau5[[#This Row],[Numéro]],TableauCadre[],4,0),"")</f>
        <v/>
      </c>
      <c r="V1301" s="1" t="str">
        <f>IFERROR(VLOOKUP(Tableau5[[#This Row],[Numéro]],TableauCadre[],5,0),"")</f>
        <v/>
      </c>
      <c r="W1301" s="1" t="str">
        <f>IFERROR(VLOOKUP(Tableau5[[#This Row],[Numéro]],TableauCadre[],6,0),"")</f>
        <v/>
      </c>
      <c r="X1301" s="28" t="str">
        <f>IFERROR(VLOOKUP(Tableau5[[#This Row],[Numéro]],TableauCadre[],7,0),"")</f>
        <v/>
      </c>
    </row>
    <row r="1302" spans="1:24" x14ac:dyDescent="0.25">
      <c r="A1302" s="1" t="str">
        <f>IF(double!T1386=0,"",double!T1386)</f>
        <v>129649 N</v>
      </c>
      <c r="B1302" s="1" t="str">
        <f>IF(Tableau5[[#This Row],[Numéro]]="","",double!U1386)</f>
        <v>THIRIET NICOLAS</v>
      </c>
      <c r="C1302" s="23" t="str">
        <f>double!V1386</f>
        <v>11001 – BILLARD CLUB ALGRANGE</v>
      </c>
      <c r="D1302" s="27" t="str">
        <f>IFERROR(VLOOKUP(Tableau5[[#This Row],[Numéro]],TableauLibre[],3,0),"")</f>
        <v/>
      </c>
      <c r="E1302" s="1" t="str">
        <f>IFERROR(VLOOKUP(Tableau5[[#This Row],[Numéro]],TableauLibre[],4,0),"")</f>
        <v/>
      </c>
      <c r="F1302" s="1" t="str">
        <f>IFERROR(VLOOKUP(Tableau5[[#This Row],[Numéro]],TableauLibre[],5,0),"")</f>
        <v/>
      </c>
      <c r="G1302" s="1" t="str">
        <f>IFERROR(VLOOKUP(Tableau5[[#This Row],[Numéro]],TableauLibre[],6,0),"")</f>
        <v/>
      </c>
      <c r="H1302" s="28" t="str">
        <f>IFERROR(VLOOKUP(Tableau5[[#This Row],[Numéro]],TableauLibre[],7,0),"")</f>
        <v/>
      </c>
      <c r="I1302" s="27" t="str">
        <f>IFERROR(VLOOKUP(Tableau5[[#This Row],[Numéro]],TableauBande[],3,0),"")</f>
        <v/>
      </c>
      <c r="J1302" s="1" t="str">
        <f>IFERROR(VLOOKUP(Tableau5[[#This Row],[Numéro]],TableauBande[],4,0),"")</f>
        <v/>
      </c>
      <c r="K1302" s="1" t="str">
        <f>IFERROR(VLOOKUP(Tableau5[[#This Row],[Numéro]],TableauBande[],5,0),"")</f>
        <v/>
      </c>
      <c r="L1302" s="1" t="str">
        <f>IFERROR(VLOOKUP(Tableau5[[#This Row],[Numéro]],TableauBande[],6,0),"")</f>
        <v/>
      </c>
      <c r="M1302" s="28" t="str">
        <f>IFERROR(VLOOKUP(Tableau5[[#This Row],[Numéro]],TableauBande[],7,0),"")</f>
        <v/>
      </c>
      <c r="N1302" s="1" t="str">
        <f>IFERROR(VLOOKUP(Tableau5[[#This Row],[Numéro]],Tableau3Bandes[],3,0),"")</f>
        <v>R2</v>
      </c>
      <c r="O1302" s="1">
        <f>IFERROR(VLOOKUP(Tableau5[[#This Row],[Numéro]],Tableau3Bandes[],4,0),"")</f>
        <v>1</v>
      </c>
      <c r="P1302" s="1">
        <f>IFERROR(VLOOKUP(Tableau5[[#This Row],[Numéro]],Tableau3Bandes[],5,0),"")</f>
        <v>0.16600000000000001</v>
      </c>
      <c r="Q1302" s="1">
        <f>IFERROR(VLOOKUP(Tableau5[[#This Row],[Numéro]],Tableau3Bandes[],6,0),"")</f>
        <v>0.14299999999999999</v>
      </c>
      <c r="R1302" s="1">
        <f>IFERROR(VLOOKUP(Tableau5[[#This Row],[Numéro]],Tableau3Bandes[],7,0),"")</f>
        <v>2012</v>
      </c>
      <c r="S1302" s="28" t="str">
        <f>IFERROR(VLOOKUP(Tableau5[[#This Row],[Numéro]],TableauClass2025[],3,0),"")</f>
        <v/>
      </c>
      <c r="T1302" s="27" t="str">
        <f>IFERROR(VLOOKUP(Tableau5[[#This Row],[Numéro]],TableauCadre[],3,0),"")</f>
        <v/>
      </c>
      <c r="U1302" s="1" t="str">
        <f>IFERROR(VLOOKUP(Tableau5[[#This Row],[Numéro]],TableauCadre[],4,0),"")</f>
        <v/>
      </c>
      <c r="V1302" s="1" t="str">
        <f>IFERROR(VLOOKUP(Tableau5[[#This Row],[Numéro]],TableauCadre[],5,0),"")</f>
        <v/>
      </c>
      <c r="W1302" s="1" t="str">
        <f>IFERROR(VLOOKUP(Tableau5[[#This Row],[Numéro]],TableauCadre[],6,0),"")</f>
        <v/>
      </c>
      <c r="X1302" s="28" t="str">
        <f>IFERROR(VLOOKUP(Tableau5[[#This Row],[Numéro]],TableauCadre[],7,0),"")</f>
        <v/>
      </c>
    </row>
    <row r="1303" spans="1:24" hidden="1" x14ac:dyDescent="0.25">
      <c r="A1303" s="1" t="str">
        <f>IF(double!T1300=0,"",double!T1300)</f>
        <v>010084 W</v>
      </c>
      <c r="B1303" s="1" t="str">
        <f>IF(Tableau5[[#This Row],[Numéro]]="","",double!U1300)</f>
        <v>EYCHENNE BERNARD</v>
      </c>
      <c r="C1303" s="23" t="str">
        <f>double!V1300</f>
        <v>01010 – B.C. LINGOLSHEIM</v>
      </c>
      <c r="D1303" s="27" t="str">
        <f>IFERROR(VLOOKUP(Tableau5[[#This Row],[Numéro]],TableauLibre[],3,0),"")</f>
        <v/>
      </c>
      <c r="E1303" s="1" t="str">
        <f>IFERROR(VLOOKUP(Tableau5[[#This Row],[Numéro]],TableauLibre[],4,0),"")</f>
        <v/>
      </c>
      <c r="F1303" s="1" t="str">
        <f>IFERROR(VLOOKUP(Tableau5[[#This Row],[Numéro]],TableauLibre[],5,0),"")</f>
        <v/>
      </c>
      <c r="G1303" s="1" t="str">
        <f>IFERROR(VLOOKUP(Tableau5[[#This Row],[Numéro]],TableauLibre[],6,0),"")</f>
        <v/>
      </c>
      <c r="H1303" s="28" t="str">
        <f>IFERROR(VLOOKUP(Tableau5[[#This Row],[Numéro]],TableauLibre[],7,0),"")</f>
        <v/>
      </c>
      <c r="I1303" s="27" t="str">
        <f>IFERROR(VLOOKUP(Tableau5[[#This Row],[Numéro]],TableauBande[],3,0),"")</f>
        <v/>
      </c>
      <c r="J1303" s="1" t="str">
        <f>IFERROR(VLOOKUP(Tableau5[[#This Row],[Numéro]],TableauBande[],4,0),"")</f>
        <v/>
      </c>
      <c r="K1303" s="1" t="str">
        <f>IFERROR(VLOOKUP(Tableau5[[#This Row],[Numéro]],TableauBande[],5,0),"")</f>
        <v/>
      </c>
      <c r="L1303" s="1" t="str">
        <f>IFERROR(VLOOKUP(Tableau5[[#This Row],[Numéro]],TableauBande[],6,0),"")</f>
        <v/>
      </c>
      <c r="M1303" s="28" t="str">
        <f>IFERROR(VLOOKUP(Tableau5[[#This Row],[Numéro]],TableauBande[],7,0),"")</f>
        <v/>
      </c>
      <c r="N1303" s="1" t="str">
        <f>IFERROR(VLOOKUP(Tableau5[[#This Row],[Numéro]],Tableau3Bandes[],3,0),"")</f>
        <v>N3</v>
      </c>
      <c r="O1303" s="1">
        <f>IFERROR(VLOOKUP(Tableau5[[#This Row],[Numéro]],Tableau3Bandes[],4,0),"")</f>
        <v>1</v>
      </c>
      <c r="P1303" s="1">
        <f>IFERROR(VLOOKUP(Tableau5[[#This Row],[Numéro]],Tableau3Bandes[],5,0),"")</f>
        <v>0.49299999999999999</v>
      </c>
      <c r="Q1303" s="1">
        <f>IFERROR(VLOOKUP(Tableau5[[#This Row],[Numéro]],Tableau3Bandes[],6,0),"")</f>
        <v>0.42399999999999999</v>
      </c>
      <c r="R1303" s="1">
        <f>IFERROR(VLOOKUP(Tableau5[[#This Row],[Numéro]],Tableau3Bandes[],7,0),"")</f>
        <v>2022</v>
      </c>
      <c r="S1303" s="28" t="str">
        <f>IFERROR(VLOOKUP(Tableau5[[#This Row],[Numéro]],TableauClass2025[],3,0),"")</f>
        <v/>
      </c>
      <c r="T1303" s="27" t="str">
        <f>IFERROR(VLOOKUP(Tableau5[[#This Row],[Numéro]],TableauCadre[],3,0),"")</f>
        <v/>
      </c>
      <c r="U1303" s="1" t="str">
        <f>IFERROR(VLOOKUP(Tableau5[[#This Row],[Numéro]],TableauCadre[],4,0),"")</f>
        <v/>
      </c>
      <c r="V1303" s="1" t="str">
        <f>IFERROR(VLOOKUP(Tableau5[[#This Row],[Numéro]],TableauCadre[],5,0),"")</f>
        <v/>
      </c>
      <c r="W1303" s="1" t="str">
        <f>IFERROR(VLOOKUP(Tableau5[[#This Row],[Numéro]],TableauCadre[],6,0),"")</f>
        <v/>
      </c>
      <c r="X1303" s="28" t="str">
        <f>IFERROR(VLOOKUP(Tableau5[[#This Row],[Numéro]],TableauCadre[],7,0),"")</f>
        <v/>
      </c>
    </row>
    <row r="1304" spans="1:24" hidden="1" x14ac:dyDescent="0.25">
      <c r="A1304" s="1" t="str">
        <f>IF(double!T1301=0,"",double!T1301)</f>
        <v>104597 Z</v>
      </c>
      <c r="B1304" s="1" t="str">
        <f>IF(Tableau5[[#This Row],[Numéro]]="","",double!U1301)</f>
        <v>FATH CLAUDE</v>
      </c>
      <c r="C1304" s="23" t="str">
        <f>double!V1301</f>
        <v>01004 – B.C. BISCHHEIM</v>
      </c>
      <c r="D1304" s="27" t="str">
        <f>IFERROR(VLOOKUP(Tableau5[[#This Row],[Numéro]],TableauLibre[],3,0),"")</f>
        <v/>
      </c>
      <c r="E1304" s="1" t="str">
        <f>IFERROR(VLOOKUP(Tableau5[[#This Row],[Numéro]],TableauLibre[],4,0),"")</f>
        <v/>
      </c>
      <c r="F1304" s="1" t="str">
        <f>IFERROR(VLOOKUP(Tableau5[[#This Row],[Numéro]],TableauLibre[],5,0),"")</f>
        <v/>
      </c>
      <c r="G1304" s="1" t="str">
        <f>IFERROR(VLOOKUP(Tableau5[[#This Row],[Numéro]],TableauLibre[],6,0),"")</f>
        <v/>
      </c>
      <c r="H1304" s="28" t="str">
        <f>IFERROR(VLOOKUP(Tableau5[[#This Row],[Numéro]],TableauLibre[],7,0),"")</f>
        <v/>
      </c>
      <c r="I1304" s="27" t="str">
        <f>IFERROR(VLOOKUP(Tableau5[[#This Row],[Numéro]],TableauBande[],3,0),"")</f>
        <v/>
      </c>
      <c r="J1304" s="1" t="str">
        <f>IFERROR(VLOOKUP(Tableau5[[#This Row],[Numéro]],TableauBande[],4,0),"")</f>
        <v/>
      </c>
      <c r="K1304" s="1" t="str">
        <f>IFERROR(VLOOKUP(Tableau5[[#This Row],[Numéro]],TableauBande[],5,0),"")</f>
        <v/>
      </c>
      <c r="L1304" s="1" t="str">
        <f>IFERROR(VLOOKUP(Tableau5[[#This Row],[Numéro]],TableauBande[],6,0),"")</f>
        <v/>
      </c>
      <c r="M1304" s="28" t="str">
        <f>IFERROR(VLOOKUP(Tableau5[[#This Row],[Numéro]],TableauBande[],7,0),"")</f>
        <v/>
      </c>
      <c r="N1304" s="1" t="str">
        <f>IFERROR(VLOOKUP(Tableau5[[#This Row],[Numéro]],Tableau3Bandes[],3,0),"")</f>
        <v>N3</v>
      </c>
      <c r="O1304" s="1">
        <f>IFERROR(VLOOKUP(Tableau5[[#This Row],[Numéro]],Tableau3Bandes[],4,0),"")</f>
        <v>1</v>
      </c>
      <c r="P1304" s="1">
        <f>IFERROR(VLOOKUP(Tableau5[[#This Row],[Numéro]],Tableau3Bandes[],5,0),"")</f>
        <v>0.49299999999999999</v>
      </c>
      <c r="Q1304" s="1">
        <f>IFERROR(VLOOKUP(Tableau5[[#This Row],[Numéro]],Tableau3Bandes[],6,0),"")</f>
        <v>0.42399999999999999</v>
      </c>
      <c r="R1304" s="1">
        <f>IFERROR(VLOOKUP(Tableau5[[#This Row],[Numéro]],Tableau3Bandes[],7,0),"")</f>
        <v>2016</v>
      </c>
      <c r="S1304" s="28" t="str">
        <f>IFERROR(VLOOKUP(Tableau5[[#This Row],[Numéro]],TableauClass2025[],3,0),"")</f>
        <v/>
      </c>
      <c r="T1304" s="27" t="str">
        <f>IFERROR(VLOOKUP(Tableau5[[#This Row],[Numéro]],TableauCadre[],3,0),"")</f>
        <v/>
      </c>
      <c r="U1304" s="1" t="str">
        <f>IFERROR(VLOOKUP(Tableau5[[#This Row],[Numéro]],TableauCadre[],4,0),"")</f>
        <v/>
      </c>
      <c r="V1304" s="1" t="str">
        <f>IFERROR(VLOOKUP(Tableau5[[#This Row],[Numéro]],TableauCadre[],5,0),"")</f>
        <v/>
      </c>
      <c r="W1304" s="1" t="str">
        <f>IFERROR(VLOOKUP(Tableau5[[#This Row],[Numéro]],TableauCadre[],6,0),"")</f>
        <v/>
      </c>
      <c r="X1304" s="28" t="str">
        <f>IFERROR(VLOOKUP(Tableau5[[#This Row],[Numéro]],TableauCadre[],7,0),"")</f>
        <v/>
      </c>
    </row>
    <row r="1305" spans="1:24" hidden="1" x14ac:dyDescent="0.25">
      <c r="A1305" s="1" t="str">
        <f>IF(double!T1302=0,"",double!T1302)</f>
        <v>010003 T</v>
      </c>
      <c r="B1305" s="1" t="str">
        <f>IF(Tableau5[[#This Row],[Numéro]]="","",double!U1302)</f>
        <v>FELTZ MICHEL</v>
      </c>
      <c r="C1305" s="23" t="str">
        <f>double!V1302</f>
        <v>01035 – B.C. 60 COCOBEN</v>
      </c>
      <c r="D1305" s="27" t="str">
        <f>IFERROR(VLOOKUP(Tableau5[[#This Row],[Numéro]],TableauLibre[],3,0),"")</f>
        <v/>
      </c>
      <c r="E1305" s="1" t="str">
        <f>IFERROR(VLOOKUP(Tableau5[[#This Row],[Numéro]],TableauLibre[],4,0),"")</f>
        <v/>
      </c>
      <c r="F1305" s="1" t="str">
        <f>IFERROR(VLOOKUP(Tableau5[[#This Row],[Numéro]],TableauLibre[],5,0),"")</f>
        <v/>
      </c>
      <c r="G1305" s="1" t="str">
        <f>IFERROR(VLOOKUP(Tableau5[[#This Row],[Numéro]],TableauLibre[],6,0),"")</f>
        <v/>
      </c>
      <c r="H1305" s="28" t="str">
        <f>IFERROR(VLOOKUP(Tableau5[[#This Row],[Numéro]],TableauLibre[],7,0),"")</f>
        <v/>
      </c>
      <c r="I1305" s="27" t="str">
        <f>IFERROR(VLOOKUP(Tableau5[[#This Row],[Numéro]],TableauBande[],3,0),"")</f>
        <v/>
      </c>
      <c r="J1305" s="1" t="str">
        <f>IFERROR(VLOOKUP(Tableau5[[#This Row],[Numéro]],TableauBande[],4,0),"")</f>
        <v/>
      </c>
      <c r="K1305" s="1" t="str">
        <f>IFERROR(VLOOKUP(Tableau5[[#This Row],[Numéro]],TableauBande[],5,0),"")</f>
        <v/>
      </c>
      <c r="L1305" s="1" t="str">
        <f>IFERROR(VLOOKUP(Tableau5[[#This Row],[Numéro]],TableauBande[],6,0),"")</f>
        <v/>
      </c>
      <c r="M1305" s="28" t="str">
        <f>IFERROR(VLOOKUP(Tableau5[[#This Row],[Numéro]],TableauBande[],7,0),"")</f>
        <v/>
      </c>
      <c r="N1305" s="1" t="str">
        <f>IFERROR(VLOOKUP(Tableau5[[#This Row],[Numéro]],Tableau3Bandes[],3,0),"")</f>
        <v xml:space="preserve">R1 </v>
      </c>
      <c r="O1305" s="1">
        <f>IFERROR(VLOOKUP(Tableau5[[#This Row],[Numéro]],Tableau3Bandes[],4,0),"")</f>
        <v>1</v>
      </c>
      <c r="P1305" s="1">
        <f>IFERROR(VLOOKUP(Tableau5[[#This Row],[Numéro]],Tableau3Bandes[],5,0),"")</f>
        <v>0.378</v>
      </c>
      <c r="Q1305" s="1">
        <f>IFERROR(VLOOKUP(Tableau5[[#This Row],[Numéro]],Tableau3Bandes[],6,0),"")</f>
        <v>0.32500000000000001</v>
      </c>
      <c r="R1305" s="1">
        <f>IFERROR(VLOOKUP(Tableau5[[#This Row],[Numéro]],Tableau3Bandes[],7,0),"")</f>
        <v>2015</v>
      </c>
      <c r="S1305" s="28" t="str">
        <f>IFERROR(VLOOKUP(Tableau5[[#This Row],[Numéro]],TableauClass2025[],3,0),"")</f>
        <v/>
      </c>
      <c r="T1305" s="27" t="str">
        <f>IFERROR(VLOOKUP(Tableau5[[#This Row],[Numéro]],TableauCadre[],3,0),"")</f>
        <v/>
      </c>
      <c r="U1305" s="1" t="str">
        <f>IFERROR(VLOOKUP(Tableau5[[#This Row],[Numéro]],TableauCadre[],4,0),"")</f>
        <v/>
      </c>
      <c r="V1305" s="1" t="str">
        <f>IFERROR(VLOOKUP(Tableau5[[#This Row],[Numéro]],TableauCadre[],5,0),"")</f>
        <v/>
      </c>
      <c r="W1305" s="1" t="str">
        <f>IFERROR(VLOOKUP(Tableau5[[#This Row],[Numéro]],TableauCadre[],6,0),"")</f>
        <v/>
      </c>
      <c r="X1305" s="28" t="str">
        <f>IFERROR(VLOOKUP(Tableau5[[#This Row],[Numéro]],TableauCadre[],7,0),"")</f>
        <v/>
      </c>
    </row>
    <row r="1306" spans="1:24" hidden="1" x14ac:dyDescent="0.25">
      <c r="A1306" s="1" t="str">
        <f>IF(double!T1303=0,"",double!T1303)</f>
        <v>011825 V</v>
      </c>
      <c r="B1306" s="1" t="str">
        <f>IF(Tableau5[[#This Row],[Numéro]]="","",double!U1303)</f>
        <v>GOBIN ANDRE</v>
      </c>
      <c r="C1306" s="23" t="str">
        <f>double!V1303</f>
        <v>05040 – EPERNAY BILLARD CLUB</v>
      </c>
      <c r="D1306" s="27" t="str">
        <f>IFERROR(VLOOKUP(Tableau5[[#This Row],[Numéro]],TableauLibre[],3,0),"")</f>
        <v/>
      </c>
      <c r="E1306" s="1" t="str">
        <f>IFERROR(VLOOKUP(Tableau5[[#This Row],[Numéro]],TableauLibre[],4,0),"")</f>
        <v/>
      </c>
      <c r="F1306" s="1" t="str">
        <f>IFERROR(VLOOKUP(Tableau5[[#This Row],[Numéro]],TableauLibre[],5,0),"")</f>
        <v/>
      </c>
      <c r="G1306" s="1" t="str">
        <f>IFERROR(VLOOKUP(Tableau5[[#This Row],[Numéro]],TableauLibre[],6,0),"")</f>
        <v/>
      </c>
      <c r="H1306" s="28" t="str">
        <f>IFERROR(VLOOKUP(Tableau5[[#This Row],[Numéro]],TableauLibre[],7,0),"")</f>
        <v/>
      </c>
      <c r="I1306" s="27" t="str">
        <f>IFERROR(VLOOKUP(Tableau5[[#This Row],[Numéro]],TableauBande[],3,0),"")</f>
        <v/>
      </c>
      <c r="J1306" s="1" t="str">
        <f>IFERROR(VLOOKUP(Tableau5[[#This Row],[Numéro]],TableauBande[],4,0),"")</f>
        <v/>
      </c>
      <c r="K1306" s="1" t="str">
        <f>IFERROR(VLOOKUP(Tableau5[[#This Row],[Numéro]],TableauBande[],5,0),"")</f>
        <v/>
      </c>
      <c r="L1306" s="1" t="str">
        <f>IFERROR(VLOOKUP(Tableau5[[#This Row],[Numéro]],TableauBande[],6,0),"")</f>
        <v/>
      </c>
      <c r="M1306" s="28" t="str">
        <f>IFERROR(VLOOKUP(Tableau5[[#This Row],[Numéro]],TableauBande[],7,0),"")</f>
        <v/>
      </c>
      <c r="N1306" s="1" t="str">
        <f>IFERROR(VLOOKUP(Tableau5[[#This Row],[Numéro]],Tableau3Bandes[],3,0),"")</f>
        <v xml:space="preserve">R1 </v>
      </c>
      <c r="O1306" s="1">
        <f>IFERROR(VLOOKUP(Tableau5[[#This Row],[Numéro]],Tableau3Bandes[],4,0),"")</f>
        <v>1</v>
      </c>
      <c r="P1306" s="1">
        <f>IFERROR(VLOOKUP(Tableau5[[#This Row],[Numéro]],Tableau3Bandes[],5,0),"")</f>
        <v>0.28499999999999998</v>
      </c>
      <c r="Q1306" s="1">
        <f>IFERROR(VLOOKUP(Tableau5[[#This Row],[Numéro]],Tableau3Bandes[],6,0),"")</f>
        <v>0.245</v>
      </c>
      <c r="R1306" s="1">
        <f>IFERROR(VLOOKUP(Tableau5[[#This Row],[Numéro]],Tableau3Bandes[],7,0),"")</f>
        <v>2020</v>
      </c>
      <c r="S1306" s="28" t="str">
        <f>IFERROR(VLOOKUP(Tableau5[[#This Row],[Numéro]],TableauClass2025[],3,0),"")</f>
        <v/>
      </c>
      <c r="T1306" s="27" t="str">
        <f>IFERROR(VLOOKUP(Tableau5[[#This Row],[Numéro]],TableauCadre[],3,0),"")</f>
        <v/>
      </c>
      <c r="U1306" s="1" t="str">
        <f>IFERROR(VLOOKUP(Tableau5[[#This Row],[Numéro]],TableauCadre[],4,0),"")</f>
        <v/>
      </c>
      <c r="V1306" s="1" t="str">
        <f>IFERROR(VLOOKUP(Tableau5[[#This Row],[Numéro]],TableauCadre[],5,0),"")</f>
        <v/>
      </c>
      <c r="W1306" s="1" t="str">
        <f>IFERROR(VLOOKUP(Tableau5[[#This Row],[Numéro]],TableauCadre[],6,0),"")</f>
        <v/>
      </c>
      <c r="X1306" s="28" t="str">
        <f>IFERROR(VLOOKUP(Tableau5[[#This Row],[Numéro]],TableauCadre[],7,0),"")</f>
        <v/>
      </c>
    </row>
    <row r="1307" spans="1:24" hidden="1" x14ac:dyDescent="0.25">
      <c r="A1307" s="1" t="str">
        <f>IF(double!T1304=0,"",double!T1304)</f>
        <v>157525 Y</v>
      </c>
      <c r="B1307" s="1" t="str">
        <f>IF(Tableau5[[#This Row],[Numéro]]="","",double!U1304)</f>
        <v>GORGUN MESUT</v>
      </c>
      <c r="C1307" s="23" t="str">
        <f>double!V1304</f>
        <v>01049 – B.C. BARR</v>
      </c>
      <c r="D1307" s="27" t="str">
        <f>IFERROR(VLOOKUP(Tableau5[[#This Row],[Numéro]],TableauLibre[],3,0),"")</f>
        <v/>
      </c>
      <c r="E1307" s="1" t="str">
        <f>IFERROR(VLOOKUP(Tableau5[[#This Row],[Numéro]],TableauLibre[],4,0),"")</f>
        <v/>
      </c>
      <c r="F1307" s="1" t="str">
        <f>IFERROR(VLOOKUP(Tableau5[[#This Row],[Numéro]],TableauLibre[],5,0),"")</f>
        <v/>
      </c>
      <c r="G1307" s="1" t="str">
        <f>IFERROR(VLOOKUP(Tableau5[[#This Row],[Numéro]],TableauLibre[],6,0),"")</f>
        <v/>
      </c>
      <c r="H1307" s="28" t="str">
        <f>IFERROR(VLOOKUP(Tableau5[[#This Row],[Numéro]],TableauLibre[],7,0),"")</f>
        <v/>
      </c>
      <c r="I1307" s="27" t="str">
        <f>IFERROR(VLOOKUP(Tableau5[[#This Row],[Numéro]],TableauBande[],3,0),"")</f>
        <v/>
      </c>
      <c r="J1307" s="1" t="str">
        <f>IFERROR(VLOOKUP(Tableau5[[#This Row],[Numéro]],TableauBande[],4,0),"")</f>
        <v/>
      </c>
      <c r="K1307" s="1" t="str">
        <f>IFERROR(VLOOKUP(Tableau5[[#This Row],[Numéro]],TableauBande[],5,0),"")</f>
        <v/>
      </c>
      <c r="L1307" s="1" t="str">
        <f>IFERROR(VLOOKUP(Tableau5[[#This Row],[Numéro]],TableauBande[],6,0),"")</f>
        <v/>
      </c>
      <c r="M1307" s="28" t="str">
        <f>IFERROR(VLOOKUP(Tableau5[[#This Row],[Numéro]],TableauBande[],7,0),"")</f>
        <v/>
      </c>
      <c r="N1307" s="1" t="str">
        <f>IFERROR(VLOOKUP(Tableau5[[#This Row],[Numéro]],Tableau3Bandes[],3,0),"")</f>
        <v xml:space="preserve">R1 </v>
      </c>
      <c r="O1307" s="1">
        <f>IFERROR(VLOOKUP(Tableau5[[#This Row],[Numéro]],Tableau3Bandes[],4,0),"")</f>
        <v>1</v>
      </c>
      <c r="P1307" s="1">
        <f>IFERROR(VLOOKUP(Tableau5[[#This Row],[Numéro]],Tableau3Bandes[],5,0),"")</f>
        <v>0.39600000000000002</v>
      </c>
      <c r="Q1307" s="1">
        <f>IFERROR(VLOOKUP(Tableau5[[#This Row],[Numéro]],Tableau3Bandes[],6,0),"")</f>
        <v>0.34</v>
      </c>
      <c r="R1307" s="1">
        <f>IFERROR(VLOOKUP(Tableau5[[#This Row],[Numéro]],Tableau3Bandes[],7,0),"")</f>
        <v>2023</v>
      </c>
      <c r="S1307" s="28" t="str">
        <f>IFERROR(VLOOKUP(Tableau5[[#This Row],[Numéro]],TableauClass2025[],3,0),"")</f>
        <v/>
      </c>
      <c r="T1307" s="27" t="str">
        <f>IFERROR(VLOOKUP(Tableau5[[#This Row],[Numéro]],TableauCadre[],3,0),"")</f>
        <v/>
      </c>
      <c r="U1307" s="1" t="str">
        <f>IFERROR(VLOOKUP(Tableau5[[#This Row],[Numéro]],TableauCadre[],4,0),"")</f>
        <v/>
      </c>
      <c r="V1307" s="1" t="str">
        <f>IFERROR(VLOOKUP(Tableau5[[#This Row],[Numéro]],TableauCadre[],5,0),"")</f>
        <v/>
      </c>
      <c r="W1307" s="1" t="str">
        <f>IFERROR(VLOOKUP(Tableau5[[#This Row],[Numéro]],TableauCadre[],6,0),"")</f>
        <v/>
      </c>
      <c r="X1307" s="28" t="str">
        <f>IFERROR(VLOOKUP(Tableau5[[#This Row],[Numéro]],TableauCadre[],7,0),"")</f>
        <v/>
      </c>
    </row>
    <row r="1308" spans="1:24" hidden="1" x14ac:dyDescent="0.25">
      <c r="A1308" s="1" t="str">
        <f>IF(double!T1305=0,"",double!T1305)</f>
        <v>011801 X</v>
      </c>
      <c r="B1308" s="1" t="str">
        <f>IF(Tableau5[[#This Row],[Numéro]]="","",double!U1305)</f>
        <v>GRAVET GERARD</v>
      </c>
      <c r="C1308" s="23" t="str">
        <f>double!V1305</f>
        <v>05043 – ACAD. TAPIS VERT DE REIMS</v>
      </c>
      <c r="D1308" s="27" t="str">
        <f>IFERROR(VLOOKUP(Tableau5[[#This Row],[Numéro]],TableauLibre[],3,0),"")</f>
        <v/>
      </c>
      <c r="E1308" s="1" t="str">
        <f>IFERROR(VLOOKUP(Tableau5[[#This Row],[Numéro]],TableauLibre[],4,0),"")</f>
        <v/>
      </c>
      <c r="F1308" s="1" t="str">
        <f>IFERROR(VLOOKUP(Tableau5[[#This Row],[Numéro]],TableauLibre[],5,0),"")</f>
        <v/>
      </c>
      <c r="G1308" s="1" t="str">
        <f>IFERROR(VLOOKUP(Tableau5[[#This Row],[Numéro]],TableauLibre[],6,0),"")</f>
        <v/>
      </c>
      <c r="H1308" s="28" t="str">
        <f>IFERROR(VLOOKUP(Tableau5[[#This Row],[Numéro]],TableauLibre[],7,0),"")</f>
        <v/>
      </c>
      <c r="I1308" s="27" t="str">
        <f>IFERROR(VLOOKUP(Tableau5[[#This Row],[Numéro]],TableauBande[],3,0),"")</f>
        <v/>
      </c>
      <c r="J1308" s="1" t="str">
        <f>IFERROR(VLOOKUP(Tableau5[[#This Row],[Numéro]],TableauBande[],4,0),"")</f>
        <v/>
      </c>
      <c r="K1308" s="1" t="str">
        <f>IFERROR(VLOOKUP(Tableau5[[#This Row],[Numéro]],TableauBande[],5,0),"")</f>
        <v/>
      </c>
      <c r="L1308" s="1" t="str">
        <f>IFERROR(VLOOKUP(Tableau5[[#This Row],[Numéro]],TableauBande[],6,0),"")</f>
        <v/>
      </c>
      <c r="M1308" s="28" t="str">
        <f>IFERROR(VLOOKUP(Tableau5[[#This Row],[Numéro]],TableauBande[],7,0),"")</f>
        <v/>
      </c>
      <c r="N1308" s="1" t="str">
        <f>IFERROR(VLOOKUP(Tableau5[[#This Row],[Numéro]],Tableau3Bandes[],3,0),"")</f>
        <v xml:space="preserve">R1 </v>
      </c>
      <c r="O1308" s="1">
        <f>IFERROR(VLOOKUP(Tableau5[[#This Row],[Numéro]],Tableau3Bandes[],4,0),"")</f>
        <v>1</v>
      </c>
      <c r="P1308" s="1">
        <f>IFERROR(VLOOKUP(Tableau5[[#This Row],[Numéro]],Tableau3Bandes[],5,0),"")</f>
        <v>0.39500000000000002</v>
      </c>
      <c r="Q1308" s="1">
        <f>IFERROR(VLOOKUP(Tableau5[[#This Row],[Numéro]],Tableau3Bandes[],6,0),"")</f>
        <v>0.34</v>
      </c>
      <c r="R1308" s="1">
        <f>IFERROR(VLOOKUP(Tableau5[[#This Row],[Numéro]],Tableau3Bandes[],7,0),"")</f>
        <v>2025</v>
      </c>
      <c r="S1308" s="28">
        <f>IFERROR(VLOOKUP(Tableau5[[#This Row],[Numéro]],TableauClass2025[],3,0),"")</f>
        <v>297</v>
      </c>
      <c r="T1308" s="27" t="str">
        <f>IFERROR(VLOOKUP(Tableau5[[#This Row],[Numéro]],TableauCadre[],3,0),"")</f>
        <v/>
      </c>
      <c r="U1308" s="1" t="str">
        <f>IFERROR(VLOOKUP(Tableau5[[#This Row],[Numéro]],TableauCadre[],4,0),"")</f>
        <v/>
      </c>
      <c r="V1308" s="1" t="str">
        <f>IFERROR(VLOOKUP(Tableau5[[#This Row],[Numéro]],TableauCadre[],5,0),"")</f>
        <v/>
      </c>
      <c r="W1308" s="1" t="str">
        <f>IFERROR(VLOOKUP(Tableau5[[#This Row],[Numéro]],TableauCadre[],6,0),"")</f>
        <v/>
      </c>
      <c r="X1308" s="28" t="str">
        <f>IFERROR(VLOOKUP(Tableau5[[#This Row],[Numéro]],TableauCadre[],7,0),"")</f>
        <v/>
      </c>
    </row>
    <row r="1309" spans="1:24" hidden="1" x14ac:dyDescent="0.25">
      <c r="A1309" s="1" t="str">
        <f>IF(double!T1306=0,"",double!T1306)</f>
        <v>167129 M</v>
      </c>
      <c r="B1309" s="1" t="str">
        <f>IF(Tableau5[[#This Row],[Numéro]]="","",double!U1306)</f>
        <v>GRUNENBERGER OLIVIER</v>
      </c>
      <c r="C1309" s="23" t="str">
        <f>double!V1306</f>
        <v>05001 – ACAD.CHARLEVILLE-MEZIERES</v>
      </c>
      <c r="D1309" s="27" t="str">
        <f>IFERROR(VLOOKUP(Tableau5[[#This Row],[Numéro]],TableauLibre[],3,0),"")</f>
        <v/>
      </c>
      <c r="E1309" s="1" t="str">
        <f>IFERROR(VLOOKUP(Tableau5[[#This Row],[Numéro]],TableauLibre[],4,0),"")</f>
        <v/>
      </c>
      <c r="F1309" s="1" t="str">
        <f>IFERROR(VLOOKUP(Tableau5[[#This Row],[Numéro]],TableauLibre[],5,0),"")</f>
        <v/>
      </c>
      <c r="G1309" s="1" t="str">
        <f>IFERROR(VLOOKUP(Tableau5[[#This Row],[Numéro]],TableauLibre[],6,0),"")</f>
        <v/>
      </c>
      <c r="H1309" s="28" t="str">
        <f>IFERROR(VLOOKUP(Tableau5[[#This Row],[Numéro]],TableauLibre[],7,0),"")</f>
        <v/>
      </c>
      <c r="I1309" s="27" t="str">
        <f>IFERROR(VLOOKUP(Tableau5[[#This Row],[Numéro]],TableauBande[],3,0),"")</f>
        <v/>
      </c>
      <c r="J1309" s="1" t="str">
        <f>IFERROR(VLOOKUP(Tableau5[[#This Row],[Numéro]],TableauBande[],4,0),"")</f>
        <v/>
      </c>
      <c r="K1309" s="1" t="str">
        <f>IFERROR(VLOOKUP(Tableau5[[#This Row],[Numéro]],TableauBande[],5,0),"")</f>
        <v/>
      </c>
      <c r="L1309" s="1" t="str">
        <f>IFERROR(VLOOKUP(Tableau5[[#This Row],[Numéro]],TableauBande[],6,0),"")</f>
        <v/>
      </c>
      <c r="M1309" s="28" t="str">
        <f>IFERROR(VLOOKUP(Tableau5[[#This Row],[Numéro]],TableauBande[],7,0),"")</f>
        <v/>
      </c>
      <c r="N1309" s="1" t="str">
        <f>IFERROR(VLOOKUP(Tableau5[[#This Row],[Numéro]],Tableau3Bandes[],3,0),"")</f>
        <v>R2</v>
      </c>
      <c r="O1309" s="1">
        <f>IFERROR(VLOOKUP(Tableau5[[#This Row],[Numéro]],Tableau3Bandes[],4,0),"")</f>
        <v>1</v>
      </c>
      <c r="P1309" s="1">
        <f>IFERROR(VLOOKUP(Tableau5[[#This Row],[Numéro]],Tableau3Bandes[],5,0),"")</f>
        <v>0.2</v>
      </c>
      <c r="Q1309" s="1">
        <f>IFERROR(VLOOKUP(Tableau5[[#This Row],[Numéro]],Tableau3Bandes[],6,0),"")</f>
        <v>0.17199999999999999</v>
      </c>
      <c r="R1309" s="1">
        <f>IFERROR(VLOOKUP(Tableau5[[#This Row],[Numéro]],Tableau3Bandes[],7,0),"")</f>
        <v>2019</v>
      </c>
      <c r="S1309" s="28" t="str">
        <f>IFERROR(VLOOKUP(Tableau5[[#This Row],[Numéro]],TableauClass2025[],3,0),"")</f>
        <v/>
      </c>
      <c r="T1309" s="27" t="str">
        <f>IFERROR(VLOOKUP(Tableau5[[#This Row],[Numéro]],TableauCadre[],3,0),"")</f>
        <v/>
      </c>
      <c r="U1309" s="1" t="str">
        <f>IFERROR(VLOOKUP(Tableau5[[#This Row],[Numéro]],TableauCadre[],4,0),"")</f>
        <v/>
      </c>
      <c r="V1309" s="1" t="str">
        <f>IFERROR(VLOOKUP(Tableau5[[#This Row],[Numéro]],TableauCadre[],5,0),"")</f>
        <v/>
      </c>
      <c r="W1309" s="1" t="str">
        <f>IFERROR(VLOOKUP(Tableau5[[#This Row],[Numéro]],TableauCadre[],6,0),"")</f>
        <v/>
      </c>
      <c r="X1309" s="28" t="str">
        <f>IFERROR(VLOOKUP(Tableau5[[#This Row],[Numéro]],TableauCadre[],7,0),"")</f>
        <v/>
      </c>
    </row>
    <row r="1310" spans="1:24" hidden="1" x14ac:dyDescent="0.25">
      <c r="A1310" s="1" t="str">
        <f>IF(double!T1307=0,"",double!T1307)</f>
        <v>015269 H</v>
      </c>
      <c r="B1310" s="1" t="str">
        <f>IF(Tableau5[[#This Row],[Numéro]]="","",double!U1307)</f>
        <v>GUERREIRO JEREMY</v>
      </c>
      <c r="C1310" s="23" t="str">
        <f>double!V1307</f>
        <v>11047 – C.A.B. COMMERCY</v>
      </c>
      <c r="D1310" s="27" t="str">
        <f>IFERROR(VLOOKUP(Tableau5[[#This Row],[Numéro]],TableauLibre[],3,0),"")</f>
        <v/>
      </c>
      <c r="E1310" s="1" t="str">
        <f>IFERROR(VLOOKUP(Tableau5[[#This Row],[Numéro]],TableauLibre[],4,0),"")</f>
        <v/>
      </c>
      <c r="F1310" s="1" t="str">
        <f>IFERROR(VLOOKUP(Tableau5[[#This Row],[Numéro]],TableauLibre[],5,0),"")</f>
        <v/>
      </c>
      <c r="G1310" s="1" t="str">
        <f>IFERROR(VLOOKUP(Tableau5[[#This Row],[Numéro]],TableauLibre[],6,0),"")</f>
        <v/>
      </c>
      <c r="H1310" s="28" t="str">
        <f>IFERROR(VLOOKUP(Tableau5[[#This Row],[Numéro]],TableauLibre[],7,0),"")</f>
        <v/>
      </c>
      <c r="I1310" s="27" t="str">
        <f>IFERROR(VLOOKUP(Tableau5[[#This Row],[Numéro]],TableauBande[],3,0),"")</f>
        <v/>
      </c>
      <c r="J1310" s="1" t="str">
        <f>IFERROR(VLOOKUP(Tableau5[[#This Row],[Numéro]],TableauBande[],4,0),"")</f>
        <v/>
      </c>
      <c r="K1310" s="1" t="str">
        <f>IFERROR(VLOOKUP(Tableau5[[#This Row],[Numéro]],TableauBande[],5,0),"")</f>
        <v/>
      </c>
      <c r="L1310" s="1" t="str">
        <f>IFERROR(VLOOKUP(Tableau5[[#This Row],[Numéro]],TableauBande[],6,0),"")</f>
        <v/>
      </c>
      <c r="M1310" s="28" t="str">
        <f>IFERROR(VLOOKUP(Tableau5[[#This Row],[Numéro]],TableauBande[],7,0),"")</f>
        <v/>
      </c>
      <c r="N1310" s="1" t="str">
        <f>IFERROR(VLOOKUP(Tableau5[[#This Row],[Numéro]],Tableau3Bandes[],3,0),"")</f>
        <v xml:space="preserve">N3 </v>
      </c>
      <c r="O1310" s="1">
        <f>IFERROR(VLOOKUP(Tableau5[[#This Row],[Numéro]],Tableau3Bandes[],4,0),"")</f>
        <v>1</v>
      </c>
      <c r="P1310" s="1">
        <f>IFERROR(VLOOKUP(Tableau5[[#This Row],[Numéro]],Tableau3Bandes[],5,0),"")</f>
        <v>0.45800000000000002</v>
      </c>
      <c r="Q1310" s="1">
        <f>IFERROR(VLOOKUP(Tableau5[[#This Row],[Numéro]],Tableau3Bandes[],6,0),"")</f>
        <v>0.39300000000000002</v>
      </c>
      <c r="R1310" s="1">
        <f>IFERROR(VLOOKUP(Tableau5[[#This Row],[Numéro]],Tableau3Bandes[],7,0),"")</f>
        <v>2022</v>
      </c>
      <c r="S1310" s="28" t="str">
        <f>IFERROR(VLOOKUP(Tableau5[[#This Row],[Numéro]],TableauClass2025[],3,0),"")</f>
        <v/>
      </c>
      <c r="T1310" s="27" t="str">
        <f>IFERROR(VLOOKUP(Tableau5[[#This Row],[Numéro]],TableauCadre[],3,0),"")</f>
        <v/>
      </c>
      <c r="U1310" s="1" t="str">
        <f>IFERROR(VLOOKUP(Tableau5[[#This Row],[Numéro]],TableauCadre[],4,0),"")</f>
        <v/>
      </c>
      <c r="V1310" s="1" t="str">
        <f>IFERROR(VLOOKUP(Tableau5[[#This Row],[Numéro]],TableauCadre[],5,0),"")</f>
        <v/>
      </c>
      <c r="W1310" s="1" t="str">
        <f>IFERROR(VLOOKUP(Tableau5[[#This Row],[Numéro]],TableauCadre[],6,0),"")</f>
        <v/>
      </c>
      <c r="X1310" s="28" t="str">
        <f>IFERROR(VLOOKUP(Tableau5[[#This Row],[Numéro]],TableauCadre[],7,0),"")</f>
        <v/>
      </c>
    </row>
    <row r="1311" spans="1:24" hidden="1" x14ac:dyDescent="0.25">
      <c r="A1311" s="1" t="str">
        <f>IF(double!T1308=0,"",double!T1308)</f>
        <v>147976 T</v>
      </c>
      <c r="B1311" s="1" t="str">
        <f>IF(Tableau5[[#This Row],[Numéro]]="","",double!U1308)</f>
        <v>GUILLAUME DANIEL</v>
      </c>
      <c r="C1311" s="23" t="str">
        <f>double!V1308</f>
        <v>05043 – ACAD. TAPIS VERT DE REIMS</v>
      </c>
      <c r="D1311" s="27" t="str">
        <f>IFERROR(VLOOKUP(Tableau5[[#This Row],[Numéro]],TableauLibre[],3,0),"")</f>
        <v/>
      </c>
      <c r="E1311" s="1" t="str">
        <f>IFERROR(VLOOKUP(Tableau5[[#This Row],[Numéro]],TableauLibre[],4,0),"")</f>
        <v/>
      </c>
      <c r="F1311" s="1" t="str">
        <f>IFERROR(VLOOKUP(Tableau5[[#This Row],[Numéro]],TableauLibre[],5,0),"")</f>
        <v/>
      </c>
      <c r="G1311" s="1" t="str">
        <f>IFERROR(VLOOKUP(Tableau5[[#This Row],[Numéro]],TableauLibre[],6,0),"")</f>
        <v/>
      </c>
      <c r="H1311" s="28" t="str">
        <f>IFERROR(VLOOKUP(Tableau5[[#This Row],[Numéro]],TableauLibre[],7,0),"")</f>
        <v/>
      </c>
      <c r="I1311" s="27" t="str">
        <f>IFERROR(VLOOKUP(Tableau5[[#This Row],[Numéro]],TableauBande[],3,0),"")</f>
        <v/>
      </c>
      <c r="J1311" s="1" t="str">
        <f>IFERROR(VLOOKUP(Tableau5[[#This Row],[Numéro]],TableauBande[],4,0),"")</f>
        <v/>
      </c>
      <c r="K1311" s="1" t="str">
        <f>IFERROR(VLOOKUP(Tableau5[[#This Row],[Numéro]],TableauBande[],5,0),"")</f>
        <v/>
      </c>
      <c r="L1311" s="1" t="str">
        <f>IFERROR(VLOOKUP(Tableau5[[#This Row],[Numéro]],TableauBande[],6,0),"")</f>
        <v/>
      </c>
      <c r="M1311" s="28" t="str">
        <f>IFERROR(VLOOKUP(Tableau5[[#This Row],[Numéro]],TableauBande[],7,0),"")</f>
        <v/>
      </c>
      <c r="N1311" s="1" t="str">
        <f>IFERROR(VLOOKUP(Tableau5[[#This Row],[Numéro]],Tableau3Bandes[],3,0),"")</f>
        <v xml:space="preserve">R1 </v>
      </c>
      <c r="O1311" s="1">
        <f>IFERROR(VLOOKUP(Tableau5[[#This Row],[Numéro]],Tableau3Bandes[],4,0),"")</f>
        <v>1</v>
      </c>
      <c r="P1311" s="1">
        <f>IFERROR(VLOOKUP(Tableau5[[#This Row],[Numéro]],Tableau3Bandes[],5,0),"")</f>
        <v>0.39100000000000001</v>
      </c>
      <c r="Q1311" s="1">
        <f>IFERROR(VLOOKUP(Tableau5[[#This Row],[Numéro]],Tableau3Bandes[],6,0),"")</f>
        <v>0.33600000000000002</v>
      </c>
      <c r="R1311" s="1">
        <f>IFERROR(VLOOKUP(Tableau5[[#This Row],[Numéro]],Tableau3Bandes[],7,0),"")</f>
        <v>2015</v>
      </c>
      <c r="S1311" s="28" t="str">
        <f>IFERROR(VLOOKUP(Tableau5[[#This Row],[Numéro]],TableauClass2025[],3,0),"")</f>
        <v/>
      </c>
      <c r="T1311" s="27" t="str">
        <f>IFERROR(VLOOKUP(Tableau5[[#This Row],[Numéro]],TableauCadre[],3,0),"")</f>
        <v/>
      </c>
      <c r="U1311" s="1" t="str">
        <f>IFERROR(VLOOKUP(Tableau5[[#This Row],[Numéro]],TableauCadre[],4,0),"")</f>
        <v/>
      </c>
      <c r="V1311" s="1" t="str">
        <f>IFERROR(VLOOKUP(Tableau5[[#This Row],[Numéro]],TableauCadre[],5,0),"")</f>
        <v/>
      </c>
      <c r="W1311" s="1" t="str">
        <f>IFERROR(VLOOKUP(Tableau5[[#This Row],[Numéro]],TableauCadre[],6,0),"")</f>
        <v/>
      </c>
      <c r="X1311" s="28" t="str">
        <f>IFERROR(VLOOKUP(Tableau5[[#This Row],[Numéro]],TableauCadre[],7,0),"")</f>
        <v/>
      </c>
    </row>
    <row r="1312" spans="1:24" hidden="1" x14ac:dyDescent="0.25">
      <c r="A1312" s="1" t="str">
        <f>IF(double!T1309=0,"",double!T1309)</f>
        <v>010035 Z</v>
      </c>
      <c r="B1312" s="1" t="str">
        <f>IF(Tableau5[[#This Row],[Numéro]]="","",double!U1309)</f>
        <v>GULLY ANDRE</v>
      </c>
      <c r="C1312" s="23" t="str">
        <f>double!V1309</f>
        <v>01006 – AMICALE DE BILLARD ECKBOLSHEIM</v>
      </c>
      <c r="D1312" s="27" t="str">
        <f>IFERROR(VLOOKUP(Tableau5[[#This Row],[Numéro]],TableauLibre[],3,0),"")</f>
        <v/>
      </c>
      <c r="E1312" s="1" t="str">
        <f>IFERROR(VLOOKUP(Tableau5[[#This Row],[Numéro]],TableauLibre[],4,0),"")</f>
        <v/>
      </c>
      <c r="F1312" s="1" t="str">
        <f>IFERROR(VLOOKUP(Tableau5[[#This Row],[Numéro]],TableauLibre[],5,0),"")</f>
        <v/>
      </c>
      <c r="G1312" s="1" t="str">
        <f>IFERROR(VLOOKUP(Tableau5[[#This Row],[Numéro]],TableauLibre[],6,0),"")</f>
        <v/>
      </c>
      <c r="H1312" s="28" t="str">
        <f>IFERROR(VLOOKUP(Tableau5[[#This Row],[Numéro]],TableauLibre[],7,0),"")</f>
        <v/>
      </c>
      <c r="I1312" s="27" t="str">
        <f>IFERROR(VLOOKUP(Tableau5[[#This Row],[Numéro]],TableauBande[],3,0),"")</f>
        <v/>
      </c>
      <c r="J1312" s="1" t="str">
        <f>IFERROR(VLOOKUP(Tableau5[[#This Row],[Numéro]],TableauBande[],4,0),"")</f>
        <v/>
      </c>
      <c r="K1312" s="1" t="str">
        <f>IFERROR(VLOOKUP(Tableau5[[#This Row],[Numéro]],TableauBande[],5,0),"")</f>
        <v/>
      </c>
      <c r="L1312" s="1" t="str">
        <f>IFERROR(VLOOKUP(Tableau5[[#This Row],[Numéro]],TableauBande[],6,0),"")</f>
        <v/>
      </c>
      <c r="M1312" s="28" t="str">
        <f>IFERROR(VLOOKUP(Tableau5[[#This Row],[Numéro]],TableauBande[],7,0),"")</f>
        <v/>
      </c>
      <c r="N1312" s="1" t="str">
        <f>IFERROR(VLOOKUP(Tableau5[[#This Row],[Numéro]],Tableau3Bandes[],3,0),"")</f>
        <v>N2</v>
      </c>
      <c r="O1312" s="1">
        <f>IFERROR(VLOOKUP(Tableau5[[#This Row],[Numéro]],Tableau3Bandes[],4,0),"")</f>
        <v>1</v>
      </c>
      <c r="P1312" s="1" t="str">
        <f>IFERROR(VLOOKUP(Tableau5[[#This Row],[Numéro]],Tableau3Bandes[],5,0),"")</f>
        <v>—</v>
      </c>
      <c r="Q1312" s="1">
        <f>IFERROR(VLOOKUP(Tableau5[[#This Row],[Numéro]],Tableau3Bandes[],6,0),"")</f>
        <v>0.52300000000000002</v>
      </c>
      <c r="R1312" s="1">
        <f>IFERROR(VLOOKUP(Tableau5[[#This Row],[Numéro]],Tableau3Bandes[],7,0),"")</f>
        <v>2015</v>
      </c>
      <c r="S1312" s="28" t="str">
        <f>IFERROR(VLOOKUP(Tableau5[[#This Row],[Numéro]],TableauClass2025[],3,0),"")</f>
        <v/>
      </c>
      <c r="T1312" s="27" t="str">
        <f>IFERROR(VLOOKUP(Tableau5[[#This Row],[Numéro]],TableauCadre[],3,0),"")</f>
        <v/>
      </c>
      <c r="U1312" s="1" t="str">
        <f>IFERROR(VLOOKUP(Tableau5[[#This Row],[Numéro]],TableauCadre[],4,0),"")</f>
        <v/>
      </c>
      <c r="V1312" s="1" t="str">
        <f>IFERROR(VLOOKUP(Tableau5[[#This Row],[Numéro]],TableauCadre[],5,0),"")</f>
        <v/>
      </c>
      <c r="W1312" s="1" t="str">
        <f>IFERROR(VLOOKUP(Tableau5[[#This Row],[Numéro]],TableauCadre[],6,0),"")</f>
        <v/>
      </c>
      <c r="X1312" s="28" t="str">
        <f>IFERROR(VLOOKUP(Tableau5[[#This Row],[Numéro]],TableauCadre[],7,0),"")</f>
        <v/>
      </c>
    </row>
    <row r="1313" spans="1:24" x14ac:dyDescent="0.25">
      <c r="A1313" s="1" t="str">
        <f>IF(double!T1388=0,"",double!T1388)</f>
        <v>014825 F</v>
      </c>
      <c r="B1313" s="1" t="str">
        <f>IF(Tableau5[[#This Row],[Numéro]]="","",double!U1388)</f>
        <v>THUILLIER CHARLES</v>
      </c>
      <c r="C1313" s="23" t="str">
        <f>double!V1388</f>
        <v>11003 – BILLARD CLUB BAN SAINT MARTIN</v>
      </c>
      <c r="D1313" s="27" t="str">
        <f>IFERROR(VLOOKUP(Tableau5[[#This Row],[Numéro]],TableauLibre[],3,0),"")</f>
        <v/>
      </c>
      <c r="E1313" s="1" t="str">
        <f>IFERROR(VLOOKUP(Tableau5[[#This Row],[Numéro]],TableauLibre[],4,0),"")</f>
        <v/>
      </c>
      <c r="F1313" s="1" t="str">
        <f>IFERROR(VLOOKUP(Tableau5[[#This Row],[Numéro]],TableauLibre[],5,0),"")</f>
        <v/>
      </c>
      <c r="G1313" s="1" t="str">
        <f>IFERROR(VLOOKUP(Tableau5[[#This Row],[Numéro]],TableauLibre[],6,0),"")</f>
        <v/>
      </c>
      <c r="H1313" s="28" t="str">
        <f>IFERROR(VLOOKUP(Tableau5[[#This Row],[Numéro]],TableauLibre[],7,0),"")</f>
        <v/>
      </c>
      <c r="I1313" s="27" t="str">
        <f>IFERROR(VLOOKUP(Tableau5[[#This Row],[Numéro]],TableauBande[],3,0),"")</f>
        <v/>
      </c>
      <c r="J1313" s="1" t="str">
        <f>IFERROR(VLOOKUP(Tableau5[[#This Row],[Numéro]],TableauBande[],4,0),"")</f>
        <v/>
      </c>
      <c r="K1313" s="1" t="str">
        <f>IFERROR(VLOOKUP(Tableau5[[#This Row],[Numéro]],TableauBande[],5,0),"")</f>
        <v/>
      </c>
      <c r="L1313" s="1" t="str">
        <f>IFERROR(VLOOKUP(Tableau5[[#This Row],[Numéro]],TableauBande[],6,0),"")</f>
        <v/>
      </c>
      <c r="M1313" s="28" t="str">
        <f>IFERROR(VLOOKUP(Tableau5[[#This Row],[Numéro]],TableauBande[],7,0),"")</f>
        <v/>
      </c>
      <c r="N1313" s="1" t="str">
        <f>IFERROR(VLOOKUP(Tableau5[[#This Row],[Numéro]],Tableau3Bandes[],3,0),"")</f>
        <v>N3</v>
      </c>
      <c r="O1313" s="1">
        <f>IFERROR(VLOOKUP(Tableau5[[#This Row],[Numéro]],Tableau3Bandes[],4,0),"")</f>
        <v>1</v>
      </c>
      <c r="P1313" s="1">
        <f>IFERROR(VLOOKUP(Tableau5[[#This Row],[Numéro]],Tableau3Bandes[],5,0),"")</f>
        <v>0.41099999999999998</v>
      </c>
      <c r="Q1313" s="1">
        <f>IFERROR(VLOOKUP(Tableau5[[#This Row],[Numéro]],Tableau3Bandes[],6,0),"")</f>
        <v>0.35299999999999998</v>
      </c>
      <c r="R1313" s="1">
        <f>IFERROR(VLOOKUP(Tableau5[[#This Row],[Numéro]],Tableau3Bandes[],7,0),"")</f>
        <v>2008</v>
      </c>
      <c r="S1313" s="28" t="str">
        <f>IFERROR(VLOOKUP(Tableau5[[#This Row],[Numéro]],TableauClass2025[],3,0),"")</f>
        <v/>
      </c>
      <c r="T1313" s="27" t="str">
        <f>IFERROR(VLOOKUP(Tableau5[[#This Row],[Numéro]],TableauCadre[],3,0),"")</f>
        <v/>
      </c>
      <c r="U1313" s="1" t="str">
        <f>IFERROR(VLOOKUP(Tableau5[[#This Row],[Numéro]],TableauCadre[],4,0),"")</f>
        <v/>
      </c>
      <c r="V1313" s="1" t="str">
        <f>IFERROR(VLOOKUP(Tableau5[[#This Row],[Numéro]],TableauCadre[],5,0),"")</f>
        <v/>
      </c>
      <c r="W1313" s="1" t="str">
        <f>IFERROR(VLOOKUP(Tableau5[[#This Row],[Numéro]],TableauCadre[],6,0),"")</f>
        <v/>
      </c>
      <c r="X1313" s="28" t="str">
        <f>IFERROR(VLOOKUP(Tableau5[[#This Row],[Numéro]],TableauCadre[],7,0),"")</f>
        <v/>
      </c>
    </row>
    <row r="1314" spans="1:24" hidden="1" x14ac:dyDescent="0.25">
      <c r="A1314" s="1" t="str">
        <f>IF(double!T1311=0,"",double!T1311)</f>
        <v>102079 D</v>
      </c>
      <c r="B1314" s="1" t="str">
        <f>IF(Tableau5[[#This Row],[Numéro]]="","",double!U1311)</f>
        <v>HABY CLAUDE</v>
      </c>
      <c r="C1314" s="23" t="str">
        <f>double!V1311</f>
        <v>01044 – F.C. MULHOUSE</v>
      </c>
      <c r="D1314" s="27" t="str">
        <f>IFERROR(VLOOKUP(Tableau5[[#This Row],[Numéro]],TableauLibre[],3,0),"")</f>
        <v/>
      </c>
      <c r="E1314" s="1" t="str">
        <f>IFERROR(VLOOKUP(Tableau5[[#This Row],[Numéro]],TableauLibre[],4,0),"")</f>
        <v/>
      </c>
      <c r="F1314" s="1" t="str">
        <f>IFERROR(VLOOKUP(Tableau5[[#This Row],[Numéro]],TableauLibre[],5,0),"")</f>
        <v/>
      </c>
      <c r="G1314" s="1" t="str">
        <f>IFERROR(VLOOKUP(Tableau5[[#This Row],[Numéro]],TableauLibre[],6,0),"")</f>
        <v/>
      </c>
      <c r="H1314" s="28" t="str">
        <f>IFERROR(VLOOKUP(Tableau5[[#This Row],[Numéro]],TableauLibre[],7,0),"")</f>
        <v/>
      </c>
      <c r="I1314" s="27" t="str">
        <f>IFERROR(VLOOKUP(Tableau5[[#This Row],[Numéro]],TableauBande[],3,0),"")</f>
        <v/>
      </c>
      <c r="J1314" s="1" t="str">
        <f>IFERROR(VLOOKUP(Tableau5[[#This Row],[Numéro]],TableauBande[],4,0),"")</f>
        <v/>
      </c>
      <c r="K1314" s="1" t="str">
        <f>IFERROR(VLOOKUP(Tableau5[[#This Row],[Numéro]],TableauBande[],5,0),"")</f>
        <v/>
      </c>
      <c r="L1314" s="1" t="str">
        <f>IFERROR(VLOOKUP(Tableau5[[#This Row],[Numéro]],TableauBande[],6,0),"")</f>
        <v/>
      </c>
      <c r="M1314" s="28" t="str">
        <f>IFERROR(VLOOKUP(Tableau5[[#This Row],[Numéro]],TableauBande[],7,0),"")</f>
        <v/>
      </c>
      <c r="N1314" s="1" t="str">
        <f>IFERROR(VLOOKUP(Tableau5[[#This Row],[Numéro]],Tableau3Bandes[],3,0),"")</f>
        <v>R1</v>
      </c>
      <c r="O1314" s="1">
        <f>IFERROR(VLOOKUP(Tableau5[[#This Row],[Numéro]],Tableau3Bandes[],4,0),"")</f>
        <v>1</v>
      </c>
      <c r="P1314" s="1">
        <f>IFERROR(VLOOKUP(Tableau5[[#This Row],[Numéro]],Tableau3Bandes[],5,0),"")</f>
        <v>0.27800000000000002</v>
      </c>
      <c r="Q1314" s="1">
        <f>IFERROR(VLOOKUP(Tableau5[[#This Row],[Numéro]],Tableau3Bandes[],6,0),"")</f>
        <v>0.23899999999999999</v>
      </c>
      <c r="R1314" s="1">
        <f>IFERROR(VLOOKUP(Tableau5[[#This Row],[Numéro]],Tableau3Bandes[],7,0),"")</f>
        <v>2010</v>
      </c>
      <c r="S1314" s="28" t="str">
        <f>IFERROR(VLOOKUP(Tableau5[[#This Row],[Numéro]],TableauClass2025[],3,0),"")</f>
        <v/>
      </c>
      <c r="T1314" s="27" t="str">
        <f>IFERROR(VLOOKUP(Tableau5[[#This Row],[Numéro]],TableauCadre[],3,0),"")</f>
        <v/>
      </c>
      <c r="U1314" s="1" t="str">
        <f>IFERROR(VLOOKUP(Tableau5[[#This Row],[Numéro]],TableauCadre[],4,0),"")</f>
        <v/>
      </c>
      <c r="V1314" s="1" t="str">
        <f>IFERROR(VLOOKUP(Tableau5[[#This Row],[Numéro]],TableauCadre[],5,0),"")</f>
        <v/>
      </c>
      <c r="W1314" s="1" t="str">
        <f>IFERROR(VLOOKUP(Tableau5[[#This Row],[Numéro]],TableauCadre[],6,0),"")</f>
        <v/>
      </c>
      <c r="X1314" s="28" t="str">
        <f>IFERROR(VLOOKUP(Tableau5[[#This Row],[Numéro]],TableauCadre[],7,0),"")</f>
        <v/>
      </c>
    </row>
    <row r="1315" spans="1:24" x14ac:dyDescent="0.25">
      <c r="A1315" s="1" t="str">
        <f>IF(double!T1110=0,"",double!T1110)</f>
        <v>015060 G</v>
      </c>
      <c r="B1315" s="1" t="str">
        <f>IF(Tableau5[[#This Row],[Numéro]]="","",double!U1110)</f>
        <v>TIDU JEAN PIERRE</v>
      </c>
      <c r="C1315" s="23" t="str">
        <f>double!V1110</f>
        <v>11067 – BILLARD CLUB FLORANGE</v>
      </c>
      <c r="D1315" s="27" t="str">
        <f>IFERROR(VLOOKUP(Tableau5[[#This Row],[Numéro]],TableauLibre[],3,0),"")</f>
        <v>R1</v>
      </c>
      <c r="E1315" s="1">
        <f>IFERROR(VLOOKUP(Tableau5[[#This Row],[Numéro]],TableauLibre[],4,0),"")</f>
        <v>1</v>
      </c>
      <c r="F1315" s="1">
        <f>IFERROR(VLOOKUP(Tableau5[[#This Row],[Numéro]],TableauLibre[],5,0),"")</f>
        <v>4.18</v>
      </c>
      <c r="G1315" s="1">
        <f>IFERROR(VLOOKUP(Tableau5[[#This Row],[Numéro]],TableauLibre[],6,0),"")</f>
        <v>3.35</v>
      </c>
      <c r="H1315" s="28">
        <f>IFERROR(VLOOKUP(Tableau5[[#This Row],[Numéro]],TableauLibre[],7,0),"")</f>
        <v>2011</v>
      </c>
      <c r="I1315" s="27" t="str">
        <f>IFERROR(VLOOKUP(Tableau5[[#This Row],[Numéro]],TableauBande[],3,0),"")</f>
        <v/>
      </c>
      <c r="J1315" s="1" t="str">
        <f>IFERROR(VLOOKUP(Tableau5[[#This Row],[Numéro]],TableauBande[],4,0),"")</f>
        <v/>
      </c>
      <c r="K1315" s="1" t="str">
        <f>IFERROR(VLOOKUP(Tableau5[[#This Row],[Numéro]],TableauBande[],5,0),"")</f>
        <v/>
      </c>
      <c r="L1315" s="1" t="str">
        <f>IFERROR(VLOOKUP(Tableau5[[#This Row],[Numéro]],TableauBande[],6,0),"")</f>
        <v/>
      </c>
      <c r="M1315" s="28" t="str">
        <f>IFERROR(VLOOKUP(Tableau5[[#This Row],[Numéro]],TableauBande[],7,0),"")</f>
        <v/>
      </c>
      <c r="N1315" s="1" t="str">
        <f>IFERROR(VLOOKUP(Tableau5[[#This Row],[Numéro]],Tableau3Bandes[],3,0),"")</f>
        <v/>
      </c>
      <c r="O1315" s="1" t="str">
        <f>IFERROR(VLOOKUP(Tableau5[[#This Row],[Numéro]],Tableau3Bandes[],4,0),"")</f>
        <v/>
      </c>
      <c r="P1315" s="1" t="str">
        <f>IFERROR(VLOOKUP(Tableau5[[#This Row],[Numéro]],Tableau3Bandes[],5,0),"")</f>
        <v/>
      </c>
      <c r="Q1315" s="1" t="str">
        <f>IFERROR(VLOOKUP(Tableau5[[#This Row],[Numéro]],Tableau3Bandes[],6,0),"")</f>
        <v/>
      </c>
      <c r="R1315" s="1" t="str">
        <f>IFERROR(VLOOKUP(Tableau5[[#This Row],[Numéro]],Tableau3Bandes[],7,0),"")</f>
        <v/>
      </c>
      <c r="S1315" s="28" t="str">
        <f>IFERROR(VLOOKUP(Tableau5[[#This Row],[Numéro]],TableauClass2025[],3,0),"")</f>
        <v/>
      </c>
      <c r="T1315" s="27" t="str">
        <f>IFERROR(VLOOKUP(Tableau5[[#This Row],[Numéro]],TableauCadre[],3,0),"")</f>
        <v/>
      </c>
      <c r="U1315" s="1" t="str">
        <f>IFERROR(VLOOKUP(Tableau5[[#This Row],[Numéro]],TableauCadre[],4,0),"")</f>
        <v/>
      </c>
      <c r="V1315" s="1" t="str">
        <f>IFERROR(VLOOKUP(Tableau5[[#This Row],[Numéro]],TableauCadre[],5,0),"")</f>
        <v/>
      </c>
      <c r="W1315" s="1" t="str">
        <f>IFERROR(VLOOKUP(Tableau5[[#This Row],[Numéro]],TableauCadre[],6,0),"")</f>
        <v/>
      </c>
      <c r="X1315" s="28" t="str">
        <f>IFERROR(VLOOKUP(Tableau5[[#This Row],[Numéro]],TableauCadre[],7,0),"")</f>
        <v/>
      </c>
    </row>
    <row r="1316" spans="1:24" hidden="1" x14ac:dyDescent="0.25">
      <c r="A1316" s="1" t="str">
        <f>IF(double!T1313=0,"",double!T1313)</f>
        <v>122442 I</v>
      </c>
      <c r="B1316" s="1" t="str">
        <f>IF(Tableau5[[#This Row],[Numéro]]="","",double!U1313)</f>
        <v>HARTHONG ALAIN</v>
      </c>
      <c r="C1316" s="23" t="str">
        <f>double!V1313</f>
        <v>01041 – COLMAR BILLARD CLUB 71</v>
      </c>
      <c r="D1316" s="27" t="str">
        <f>IFERROR(VLOOKUP(Tableau5[[#This Row],[Numéro]],TableauLibre[],3,0),"")</f>
        <v/>
      </c>
      <c r="E1316" s="1" t="str">
        <f>IFERROR(VLOOKUP(Tableau5[[#This Row],[Numéro]],TableauLibre[],4,0),"")</f>
        <v/>
      </c>
      <c r="F1316" s="1" t="str">
        <f>IFERROR(VLOOKUP(Tableau5[[#This Row],[Numéro]],TableauLibre[],5,0),"")</f>
        <v/>
      </c>
      <c r="G1316" s="1" t="str">
        <f>IFERROR(VLOOKUP(Tableau5[[#This Row],[Numéro]],TableauLibre[],6,0),"")</f>
        <v/>
      </c>
      <c r="H1316" s="28" t="str">
        <f>IFERROR(VLOOKUP(Tableau5[[#This Row],[Numéro]],TableauLibre[],7,0),"")</f>
        <v/>
      </c>
      <c r="I1316" s="27" t="str">
        <f>IFERROR(VLOOKUP(Tableau5[[#This Row],[Numéro]],TableauBande[],3,0),"")</f>
        <v/>
      </c>
      <c r="J1316" s="1" t="str">
        <f>IFERROR(VLOOKUP(Tableau5[[#This Row],[Numéro]],TableauBande[],4,0),"")</f>
        <v/>
      </c>
      <c r="K1316" s="1" t="str">
        <f>IFERROR(VLOOKUP(Tableau5[[#This Row],[Numéro]],TableauBande[],5,0),"")</f>
        <v/>
      </c>
      <c r="L1316" s="1" t="str">
        <f>IFERROR(VLOOKUP(Tableau5[[#This Row],[Numéro]],TableauBande[],6,0),"")</f>
        <v/>
      </c>
      <c r="M1316" s="28" t="str">
        <f>IFERROR(VLOOKUP(Tableau5[[#This Row],[Numéro]],TableauBande[],7,0),"")</f>
        <v/>
      </c>
      <c r="N1316" s="1" t="str">
        <f>IFERROR(VLOOKUP(Tableau5[[#This Row],[Numéro]],Tableau3Bandes[],3,0),"")</f>
        <v>R2</v>
      </c>
      <c r="O1316" s="1">
        <f>IFERROR(VLOOKUP(Tableau5[[#This Row],[Numéro]],Tableau3Bandes[],4,0),"")</f>
        <v>1</v>
      </c>
      <c r="P1316" s="1">
        <f>IFERROR(VLOOKUP(Tableau5[[#This Row],[Numéro]],Tableau3Bandes[],5,0),"")</f>
        <v>0.20699999999999999</v>
      </c>
      <c r="Q1316" s="1">
        <f>IFERROR(VLOOKUP(Tableau5[[#This Row],[Numéro]],Tableau3Bandes[],6,0),"")</f>
        <v>0.17799999999999999</v>
      </c>
      <c r="R1316" s="1">
        <f>IFERROR(VLOOKUP(Tableau5[[#This Row],[Numéro]],Tableau3Bandes[],7,0),"")</f>
        <v>2009</v>
      </c>
      <c r="S1316" s="28" t="str">
        <f>IFERROR(VLOOKUP(Tableau5[[#This Row],[Numéro]],TableauClass2025[],3,0),"")</f>
        <v/>
      </c>
      <c r="T1316" s="27" t="str">
        <f>IFERROR(VLOOKUP(Tableau5[[#This Row],[Numéro]],TableauCadre[],3,0),"")</f>
        <v/>
      </c>
      <c r="U1316" s="1" t="str">
        <f>IFERROR(VLOOKUP(Tableau5[[#This Row],[Numéro]],TableauCadre[],4,0),"")</f>
        <v/>
      </c>
      <c r="V1316" s="1" t="str">
        <f>IFERROR(VLOOKUP(Tableau5[[#This Row],[Numéro]],TableauCadre[],5,0),"")</f>
        <v/>
      </c>
      <c r="W1316" s="1" t="str">
        <f>IFERROR(VLOOKUP(Tableau5[[#This Row],[Numéro]],TableauCadre[],6,0),"")</f>
        <v/>
      </c>
      <c r="X1316" s="28" t="str">
        <f>IFERROR(VLOOKUP(Tableau5[[#This Row],[Numéro]],TableauCadre[],7,0),"")</f>
        <v/>
      </c>
    </row>
    <row r="1317" spans="1:24" hidden="1" x14ac:dyDescent="0.25">
      <c r="A1317" s="1" t="str">
        <f>IF(double!T1314=0,"",double!T1314)</f>
        <v>015287 Z</v>
      </c>
      <c r="B1317" s="1" t="str">
        <f>IF(Tableau5[[#This Row],[Numéro]]="","",double!U1314)</f>
        <v>HENNEQUIN NICOLAS</v>
      </c>
      <c r="C1317" s="23" t="str">
        <f>double!V1314</f>
        <v>11049 – BILLARD CLUB MONTIER EN DER</v>
      </c>
      <c r="D1317" s="27" t="str">
        <f>IFERROR(VLOOKUP(Tableau5[[#This Row],[Numéro]],TableauLibre[],3,0),"")</f>
        <v/>
      </c>
      <c r="E1317" s="1" t="str">
        <f>IFERROR(VLOOKUP(Tableau5[[#This Row],[Numéro]],TableauLibre[],4,0),"")</f>
        <v/>
      </c>
      <c r="F1317" s="1" t="str">
        <f>IFERROR(VLOOKUP(Tableau5[[#This Row],[Numéro]],TableauLibre[],5,0),"")</f>
        <v/>
      </c>
      <c r="G1317" s="1" t="str">
        <f>IFERROR(VLOOKUP(Tableau5[[#This Row],[Numéro]],TableauLibre[],6,0),"")</f>
        <v/>
      </c>
      <c r="H1317" s="28" t="str">
        <f>IFERROR(VLOOKUP(Tableau5[[#This Row],[Numéro]],TableauLibre[],7,0),"")</f>
        <v/>
      </c>
      <c r="I1317" s="27" t="str">
        <f>IFERROR(VLOOKUP(Tableau5[[#This Row],[Numéro]],TableauBande[],3,0),"")</f>
        <v/>
      </c>
      <c r="J1317" s="1" t="str">
        <f>IFERROR(VLOOKUP(Tableau5[[#This Row],[Numéro]],TableauBande[],4,0),"")</f>
        <v/>
      </c>
      <c r="K1317" s="1" t="str">
        <f>IFERROR(VLOOKUP(Tableau5[[#This Row],[Numéro]],TableauBande[],5,0),"")</f>
        <v/>
      </c>
      <c r="L1317" s="1" t="str">
        <f>IFERROR(VLOOKUP(Tableau5[[#This Row],[Numéro]],TableauBande[],6,0),"")</f>
        <v/>
      </c>
      <c r="M1317" s="28" t="str">
        <f>IFERROR(VLOOKUP(Tableau5[[#This Row],[Numéro]],TableauBande[],7,0),"")</f>
        <v/>
      </c>
      <c r="N1317" s="1" t="str">
        <f>IFERROR(VLOOKUP(Tableau5[[#This Row],[Numéro]],Tableau3Bandes[],3,0),"")</f>
        <v>R1</v>
      </c>
      <c r="O1317" s="1">
        <f>IFERROR(VLOOKUP(Tableau5[[#This Row],[Numéro]],Tableau3Bandes[],4,0),"")</f>
        <v>1</v>
      </c>
      <c r="P1317" s="1">
        <f>IFERROR(VLOOKUP(Tableau5[[#This Row],[Numéro]],Tableau3Bandes[],5,0),"")</f>
        <v>0.33400000000000002</v>
      </c>
      <c r="Q1317" s="1">
        <f>IFERROR(VLOOKUP(Tableau5[[#This Row],[Numéro]],Tableau3Bandes[],6,0),"")</f>
        <v>0.28699999999999998</v>
      </c>
      <c r="R1317" s="1">
        <f>IFERROR(VLOOKUP(Tableau5[[#This Row],[Numéro]],Tableau3Bandes[],7,0),"")</f>
        <v>2010</v>
      </c>
      <c r="S1317" s="28" t="str">
        <f>IFERROR(VLOOKUP(Tableau5[[#This Row],[Numéro]],TableauClass2025[],3,0),"")</f>
        <v/>
      </c>
      <c r="T1317" s="27" t="str">
        <f>IFERROR(VLOOKUP(Tableau5[[#This Row],[Numéro]],TableauCadre[],3,0),"")</f>
        <v/>
      </c>
      <c r="U1317" s="1" t="str">
        <f>IFERROR(VLOOKUP(Tableau5[[#This Row],[Numéro]],TableauCadre[],4,0),"")</f>
        <v/>
      </c>
      <c r="V1317" s="1" t="str">
        <f>IFERROR(VLOOKUP(Tableau5[[#This Row],[Numéro]],TableauCadre[],5,0),"")</f>
        <v/>
      </c>
      <c r="W1317" s="1" t="str">
        <f>IFERROR(VLOOKUP(Tableau5[[#This Row],[Numéro]],TableauCadre[],6,0),"")</f>
        <v/>
      </c>
      <c r="X1317" s="28" t="str">
        <f>IFERROR(VLOOKUP(Tableau5[[#This Row],[Numéro]],TableauCadre[],7,0),"")</f>
        <v/>
      </c>
    </row>
    <row r="1318" spans="1:24" hidden="1" x14ac:dyDescent="0.25">
      <c r="A1318" s="1" t="str">
        <f>IF(double!T1315=0,"",double!T1315)</f>
        <v>015499 D</v>
      </c>
      <c r="B1318" s="1" t="str">
        <f>IF(Tableau5[[#This Row],[Numéro]]="","",double!U1315)</f>
        <v>HENRION CHRISTIAN</v>
      </c>
      <c r="C1318" s="23" t="str">
        <f>double!V1315</f>
        <v>11029 – BILLARD CLUB MUSSIPONTAIN</v>
      </c>
      <c r="D1318" s="27" t="str">
        <f>IFERROR(VLOOKUP(Tableau5[[#This Row],[Numéro]],TableauLibre[],3,0),"")</f>
        <v/>
      </c>
      <c r="E1318" s="1" t="str">
        <f>IFERROR(VLOOKUP(Tableau5[[#This Row],[Numéro]],TableauLibre[],4,0),"")</f>
        <v/>
      </c>
      <c r="F1318" s="1" t="str">
        <f>IFERROR(VLOOKUP(Tableau5[[#This Row],[Numéro]],TableauLibre[],5,0),"")</f>
        <v/>
      </c>
      <c r="G1318" s="1" t="str">
        <f>IFERROR(VLOOKUP(Tableau5[[#This Row],[Numéro]],TableauLibre[],6,0),"")</f>
        <v/>
      </c>
      <c r="H1318" s="28" t="str">
        <f>IFERROR(VLOOKUP(Tableau5[[#This Row],[Numéro]],TableauLibre[],7,0),"")</f>
        <v/>
      </c>
      <c r="I1318" s="27" t="str">
        <f>IFERROR(VLOOKUP(Tableau5[[#This Row],[Numéro]],TableauBande[],3,0),"")</f>
        <v/>
      </c>
      <c r="J1318" s="1" t="str">
        <f>IFERROR(VLOOKUP(Tableau5[[#This Row],[Numéro]],TableauBande[],4,0),"")</f>
        <v/>
      </c>
      <c r="K1318" s="1" t="str">
        <f>IFERROR(VLOOKUP(Tableau5[[#This Row],[Numéro]],TableauBande[],5,0),"")</f>
        <v/>
      </c>
      <c r="L1318" s="1" t="str">
        <f>IFERROR(VLOOKUP(Tableau5[[#This Row],[Numéro]],TableauBande[],6,0),"")</f>
        <v/>
      </c>
      <c r="M1318" s="28" t="str">
        <f>IFERROR(VLOOKUP(Tableau5[[#This Row],[Numéro]],TableauBande[],7,0),"")</f>
        <v/>
      </c>
      <c r="N1318" s="1" t="str">
        <f>IFERROR(VLOOKUP(Tableau5[[#This Row],[Numéro]],Tableau3Bandes[],3,0),"")</f>
        <v>R1</v>
      </c>
      <c r="O1318" s="1">
        <f>IFERROR(VLOOKUP(Tableau5[[#This Row],[Numéro]],Tableau3Bandes[],4,0),"")</f>
        <v>1</v>
      </c>
      <c r="P1318" s="1">
        <f>IFERROR(VLOOKUP(Tableau5[[#This Row],[Numéro]],Tableau3Bandes[],5,0),"")</f>
        <v>0.35399999999999998</v>
      </c>
      <c r="Q1318" s="1">
        <f>IFERROR(VLOOKUP(Tableau5[[#This Row],[Numéro]],Tableau3Bandes[],6,0),"")</f>
        <v>0.30399999999999999</v>
      </c>
      <c r="R1318" s="1">
        <f>IFERROR(VLOOKUP(Tableau5[[#This Row],[Numéro]],Tableau3Bandes[],7,0),"")</f>
        <v>2009</v>
      </c>
      <c r="S1318" s="28" t="str">
        <f>IFERROR(VLOOKUP(Tableau5[[#This Row],[Numéro]],TableauClass2025[],3,0),"")</f>
        <v/>
      </c>
      <c r="T1318" s="27" t="str">
        <f>IFERROR(VLOOKUP(Tableau5[[#This Row],[Numéro]],TableauCadre[],3,0),"")</f>
        <v/>
      </c>
      <c r="U1318" s="1" t="str">
        <f>IFERROR(VLOOKUP(Tableau5[[#This Row],[Numéro]],TableauCadre[],4,0),"")</f>
        <v/>
      </c>
      <c r="V1318" s="1" t="str">
        <f>IFERROR(VLOOKUP(Tableau5[[#This Row],[Numéro]],TableauCadre[],5,0),"")</f>
        <v/>
      </c>
      <c r="W1318" s="1" t="str">
        <f>IFERROR(VLOOKUP(Tableau5[[#This Row],[Numéro]],TableauCadre[],6,0),"")</f>
        <v/>
      </c>
      <c r="X1318" s="28" t="str">
        <f>IFERROR(VLOOKUP(Tableau5[[#This Row],[Numéro]],TableauCadre[],7,0),"")</f>
        <v/>
      </c>
    </row>
    <row r="1319" spans="1:24" x14ac:dyDescent="0.25">
      <c r="A1319" s="1" t="str">
        <f>IF(double!T1112=0,"",double!T1112)</f>
        <v>142040 C</v>
      </c>
      <c r="B1319" s="1" t="str">
        <f>IF(Tableau5[[#This Row],[Numéro]]="","",double!U1112)</f>
        <v>TOSI CHARLES</v>
      </c>
      <c r="C1319" s="23" t="str">
        <f>double!V1112</f>
        <v>11067 – BILLARD CLUB FLORANGE</v>
      </c>
      <c r="D1319" s="27" t="str">
        <f>IFERROR(VLOOKUP(Tableau5[[#This Row],[Numéro]],TableauLibre[],3,0),"")</f>
        <v>R3</v>
      </c>
      <c r="E1319" s="1">
        <f>IFERROR(VLOOKUP(Tableau5[[#This Row],[Numéro]],TableauLibre[],4,0),"")</f>
        <v>1</v>
      </c>
      <c r="F1319" s="1">
        <f>IFERROR(VLOOKUP(Tableau5[[#This Row],[Numéro]],TableauLibre[],5,0),"")</f>
        <v>1.22</v>
      </c>
      <c r="G1319" s="1">
        <f>IFERROR(VLOOKUP(Tableau5[[#This Row],[Numéro]],TableauLibre[],6,0),"")</f>
        <v>0.97</v>
      </c>
      <c r="H1319" s="28">
        <f>IFERROR(VLOOKUP(Tableau5[[#This Row],[Numéro]],TableauLibre[],7,0),"")</f>
        <v>2018</v>
      </c>
      <c r="I1319" s="27" t="str">
        <f>IFERROR(VLOOKUP(Tableau5[[#This Row],[Numéro]],TableauBande[],3,0),"")</f>
        <v/>
      </c>
      <c r="J1319" s="1" t="str">
        <f>IFERROR(VLOOKUP(Tableau5[[#This Row],[Numéro]],TableauBande[],4,0),"")</f>
        <v/>
      </c>
      <c r="K1319" s="1" t="str">
        <f>IFERROR(VLOOKUP(Tableau5[[#This Row],[Numéro]],TableauBande[],5,0),"")</f>
        <v/>
      </c>
      <c r="L1319" s="1" t="str">
        <f>IFERROR(VLOOKUP(Tableau5[[#This Row],[Numéro]],TableauBande[],6,0),"")</f>
        <v/>
      </c>
      <c r="M1319" s="28" t="str">
        <f>IFERROR(VLOOKUP(Tableau5[[#This Row],[Numéro]],TableauBande[],7,0),"")</f>
        <v/>
      </c>
      <c r="N1319" s="1" t="str">
        <f>IFERROR(VLOOKUP(Tableau5[[#This Row],[Numéro]],Tableau3Bandes[],3,0),"")</f>
        <v/>
      </c>
      <c r="O1319" s="1" t="str">
        <f>IFERROR(VLOOKUP(Tableau5[[#This Row],[Numéro]],Tableau3Bandes[],4,0),"")</f>
        <v/>
      </c>
      <c r="P1319" s="1" t="str">
        <f>IFERROR(VLOOKUP(Tableau5[[#This Row],[Numéro]],Tableau3Bandes[],5,0),"")</f>
        <v/>
      </c>
      <c r="Q1319" s="1" t="str">
        <f>IFERROR(VLOOKUP(Tableau5[[#This Row],[Numéro]],Tableau3Bandes[],6,0),"")</f>
        <v/>
      </c>
      <c r="R1319" s="1" t="str">
        <f>IFERROR(VLOOKUP(Tableau5[[#This Row],[Numéro]],Tableau3Bandes[],7,0),"")</f>
        <v/>
      </c>
      <c r="S1319" s="28" t="str">
        <f>IFERROR(VLOOKUP(Tableau5[[#This Row],[Numéro]],TableauClass2025[],3,0),"")</f>
        <v/>
      </c>
      <c r="T1319" s="27" t="str">
        <f>IFERROR(VLOOKUP(Tableau5[[#This Row],[Numéro]],TableauCadre[],3,0),"")</f>
        <v/>
      </c>
      <c r="U1319" s="1" t="str">
        <f>IFERROR(VLOOKUP(Tableau5[[#This Row],[Numéro]],TableauCadre[],4,0),"")</f>
        <v/>
      </c>
      <c r="V1319" s="1" t="str">
        <f>IFERROR(VLOOKUP(Tableau5[[#This Row],[Numéro]],TableauCadre[],5,0),"")</f>
        <v/>
      </c>
      <c r="W1319" s="1" t="str">
        <f>IFERROR(VLOOKUP(Tableau5[[#This Row],[Numéro]],TableauCadre[],6,0),"")</f>
        <v/>
      </c>
      <c r="X1319" s="28" t="str">
        <f>IFERROR(VLOOKUP(Tableau5[[#This Row],[Numéro]],TableauCadre[],7,0),"")</f>
        <v/>
      </c>
    </row>
    <row r="1320" spans="1:24" hidden="1" x14ac:dyDescent="0.25">
      <c r="A1320" s="1" t="str">
        <f>IF(double!T1317=0,"",double!T1317)</f>
        <v>012329 F</v>
      </c>
      <c r="B1320" s="1" t="str">
        <f>IF(Tableau5[[#This Row],[Numéro]]="","",double!U1317)</f>
        <v>HERVELIN GABRIEL</v>
      </c>
      <c r="C1320" s="23" t="str">
        <f>double!V1317</f>
        <v>11048 – ACADEMIE DE BILLARD DE ST DIZIER</v>
      </c>
      <c r="D1320" s="27" t="str">
        <f>IFERROR(VLOOKUP(Tableau5[[#This Row],[Numéro]],TableauLibre[],3,0),"")</f>
        <v/>
      </c>
      <c r="E1320" s="1" t="str">
        <f>IFERROR(VLOOKUP(Tableau5[[#This Row],[Numéro]],TableauLibre[],4,0),"")</f>
        <v/>
      </c>
      <c r="F1320" s="1" t="str">
        <f>IFERROR(VLOOKUP(Tableau5[[#This Row],[Numéro]],TableauLibre[],5,0),"")</f>
        <v/>
      </c>
      <c r="G1320" s="1" t="str">
        <f>IFERROR(VLOOKUP(Tableau5[[#This Row],[Numéro]],TableauLibre[],6,0),"")</f>
        <v/>
      </c>
      <c r="H1320" s="28" t="str">
        <f>IFERROR(VLOOKUP(Tableau5[[#This Row],[Numéro]],TableauLibre[],7,0),"")</f>
        <v/>
      </c>
      <c r="I1320" s="27" t="str">
        <f>IFERROR(VLOOKUP(Tableau5[[#This Row],[Numéro]],TableauBande[],3,0),"")</f>
        <v/>
      </c>
      <c r="J1320" s="1" t="str">
        <f>IFERROR(VLOOKUP(Tableau5[[#This Row],[Numéro]],TableauBande[],4,0),"")</f>
        <v/>
      </c>
      <c r="K1320" s="1" t="str">
        <f>IFERROR(VLOOKUP(Tableau5[[#This Row],[Numéro]],TableauBande[],5,0),"")</f>
        <v/>
      </c>
      <c r="L1320" s="1" t="str">
        <f>IFERROR(VLOOKUP(Tableau5[[#This Row],[Numéro]],TableauBande[],6,0),"")</f>
        <v/>
      </c>
      <c r="M1320" s="28" t="str">
        <f>IFERROR(VLOOKUP(Tableau5[[#This Row],[Numéro]],TableauBande[],7,0),"")</f>
        <v/>
      </c>
      <c r="N1320" s="1" t="str">
        <f>IFERROR(VLOOKUP(Tableau5[[#This Row],[Numéro]],Tableau3Bandes[],3,0),"")</f>
        <v>N2</v>
      </c>
      <c r="O1320" s="1">
        <f>IFERROR(VLOOKUP(Tableau5[[#This Row],[Numéro]],Tableau3Bandes[],4,0),"")</f>
        <v>1</v>
      </c>
      <c r="P1320" s="1" t="str">
        <f>IFERROR(VLOOKUP(Tableau5[[#This Row],[Numéro]],Tableau3Bandes[],5,0),"")</f>
        <v>—</v>
      </c>
      <c r="Q1320" s="1">
        <f>IFERROR(VLOOKUP(Tableau5[[#This Row],[Numéro]],Tableau3Bandes[],6,0),"")</f>
        <v>0.51600000000000001</v>
      </c>
      <c r="R1320" s="1">
        <f>IFERROR(VLOOKUP(Tableau5[[#This Row],[Numéro]],Tableau3Bandes[],7,0),"")</f>
        <v>2018</v>
      </c>
      <c r="S1320" s="28" t="str">
        <f>IFERROR(VLOOKUP(Tableau5[[#This Row],[Numéro]],TableauClass2025[],3,0),"")</f>
        <v/>
      </c>
      <c r="T1320" s="27" t="str">
        <f>IFERROR(VLOOKUP(Tableau5[[#This Row],[Numéro]],TableauCadre[],3,0),"")</f>
        <v/>
      </c>
      <c r="U1320" s="1" t="str">
        <f>IFERROR(VLOOKUP(Tableau5[[#This Row],[Numéro]],TableauCadre[],4,0),"")</f>
        <v/>
      </c>
      <c r="V1320" s="1" t="str">
        <f>IFERROR(VLOOKUP(Tableau5[[#This Row],[Numéro]],TableauCadre[],5,0),"")</f>
        <v/>
      </c>
      <c r="W1320" s="1" t="str">
        <f>IFERROR(VLOOKUP(Tableau5[[#This Row],[Numéro]],TableauCadre[],6,0),"")</f>
        <v/>
      </c>
      <c r="X1320" s="28" t="str">
        <f>IFERROR(VLOOKUP(Tableau5[[#This Row],[Numéro]],TableauCadre[],7,0),"")</f>
        <v/>
      </c>
    </row>
    <row r="1321" spans="1:24" hidden="1" x14ac:dyDescent="0.25">
      <c r="A1321" s="1" t="str">
        <f>IF(double!T1318=0,"",double!T1318)</f>
        <v>010308 M</v>
      </c>
      <c r="B1321" s="1" t="str">
        <f>IF(Tableau5[[#This Row],[Numéro]]="","",double!U1318)</f>
        <v>HOERTH JEAN CLAUDE</v>
      </c>
      <c r="C1321" s="23" t="str">
        <f>double!V1318</f>
        <v>01049 – B.C. BARR</v>
      </c>
      <c r="D1321" s="27" t="str">
        <f>IFERROR(VLOOKUP(Tableau5[[#This Row],[Numéro]],TableauLibre[],3,0),"")</f>
        <v/>
      </c>
      <c r="E1321" s="1" t="str">
        <f>IFERROR(VLOOKUP(Tableau5[[#This Row],[Numéro]],TableauLibre[],4,0),"")</f>
        <v/>
      </c>
      <c r="F1321" s="1" t="str">
        <f>IFERROR(VLOOKUP(Tableau5[[#This Row],[Numéro]],TableauLibre[],5,0),"")</f>
        <v/>
      </c>
      <c r="G1321" s="1" t="str">
        <f>IFERROR(VLOOKUP(Tableau5[[#This Row],[Numéro]],TableauLibre[],6,0),"")</f>
        <v/>
      </c>
      <c r="H1321" s="28" t="str">
        <f>IFERROR(VLOOKUP(Tableau5[[#This Row],[Numéro]],TableauLibre[],7,0),"")</f>
        <v/>
      </c>
      <c r="I1321" s="27" t="str">
        <f>IFERROR(VLOOKUP(Tableau5[[#This Row],[Numéro]],TableauBande[],3,0),"")</f>
        <v/>
      </c>
      <c r="J1321" s="1" t="str">
        <f>IFERROR(VLOOKUP(Tableau5[[#This Row],[Numéro]],TableauBande[],4,0),"")</f>
        <v/>
      </c>
      <c r="K1321" s="1" t="str">
        <f>IFERROR(VLOOKUP(Tableau5[[#This Row],[Numéro]],TableauBande[],5,0),"")</f>
        <v/>
      </c>
      <c r="L1321" s="1" t="str">
        <f>IFERROR(VLOOKUP(Tableau5[[#This Row],[Numéro]],TableauBande[],6,0),"")</f>
        <v/>
      </c>
      <c r="M1321" s="28" t="str">
        <f>IFERROR(VLOOKUP(Tableau5[[#This Row],[Numéro]],TableauBande[],7,0),"")</f>
        <v/>
      </c>
      <c r="N1321" s="1" t="str">
        <f>IFERROR(VLOOKUP(Tableau5[[#This Row],[Numéro]],Tableau3Bandes[],3,0),"")</f>
        <v>N2</v>
      </c>
      <c r="O1321" s="1">
        <f>IFERROR(VLOOKUP(Tableau5[[#This Row],[Numéro]],Tableau3Bandes[],4,0),"")</f>
        <v>1</v>
      </c>
      <c r="P1321" s="1" t="str">
        <f>IFERROR(VLOOKUP(Tableau5[[#This Row],[Numéro]],Tableau3Bandes[],5,0),"")</f>
        <v>—</v>
      </c>
      <c r="Q1321" s="1">
        <f>IFERROR(VLOOKUP(Tableau5[[#This Row],[Numéro]],Tableau3Bandes[],6,0),"")</f>
        <v>0.52900000000000003</v>
      </c>
      <c r="R1321" s="1">
        <f>IFERROR(VLOOKUP(Tableau5[[#This Row],[Numéro]],Tableau3Bandes[],7,0),"")</f>
        <v>2025</v>
      </c>
      <c r="S1321" s="28">
        <f>IFERROR(VLOOKUP(Tableau5[[#This Row],[Numéro]],TableauClass2025[],3,0),"")</f>
        <v>518</v>
      </c>
      <c r="T1321" s="27" t="str">
        <f>IFERROR(VLOOKUP(Tableau5[[#This Row],[Numéro]],TableauCadre[],3,0),"")</f>
        <v/>
      </c>
      <c r="U1321" s="1" t="str">
        <f>IFERROR(VLOOKUP(Tableau5[[#This Row],[Numéro]],TableauCadre[],4,0),"")</f>
        <v/>
      </c>
      <c r="V1321" s="1" t="str">
        <f>IFERROR(VLOOKUP(Tableau5[[#This Row],[Numéro]],TableauCadre[],5,0),"")</f>
        <v/>
      </c>
      <c r="W1321" s="1" t="str">
        <f>IFERROR(VLOOKUP(Tableau5[[#This Row],[Numéro]],TableauCadre[],6,0),"")</f>
        <v/>
      </c>
      <c r="X1321" s="28" t="str">
        <f>IFERROR(VLOOKUP(Tableau5[[#This Row],[Numéro]],TableauCadre[],7,0),"")</f>
        <v/>
      </c>
    </row>
    <row r="1322" spans="1:24" hidden="1" x14ac:dyDescent="0.25">
      <c r="A1322" s="1" t="str">
        <f>IF(double!T1319=0,"",double!T1319)</f>
        <v>010369 V</v>
      </c>
      <c r="B1322" s="1" t="str">
        <f>IF(Tableau5[[#This Row],[Numéro]]="","",double!U1319)</f>
        <v>HUMMEL GERARD</v>
      </c>
      <c r="C1322" s="23" t="str">
        <f>double!V1319</f>
        <v>01016 – B.C. HAGUENAU</v>
      </c>
      <c r="D1322" s="27" t="str">
        <f>IFERROR(VLOOKUP(Tableau5[[#This Row],[Numéro]],TableauLibre[],3,0),"")</f>
        <v/>
      </c>
      <c r="E1322" s="1" t="str">
        <f>IFERROR(VLOOKUP(Tableau5[[#This Row],[Numéro]],TableauLibre[],4,0),"")</f>
        <v/>
      </c>
      <c r="F1322" s="1" t="str">
        <f>IFERROR(VLOOKUP(Tableau5[[#This Row],[Numéro]],TableauLibre[],5,0),"")</f>
        <v/>
      </c>
      <c r="G1322" s="1" t="str">
        <f>IFERROR(VLOOKUP(Tableau5[[#This Row],[Numéro]],TableauLibre[],6,0),"")</f>
        <v/>
      </c>
      <c r="H1322" s="28" t="str">
        <f>IFERROR(VLOOKUP(Tableau5[[#This Row],[Numéro]],TableauLibre[],7,0),"")</f>
        <v/>
      </c>
      <c r="I1322" s="27" t="str">
        <f>IFERROR(VLOOKUP(Tableau5[[#This Row],[Numéro]],TableauBande[],3,0),"")</f>
        <v/>
      </c>
      <c r="J1322" s="1" t="str">
        <f>IFERROR(VLOOKUP(Tableau5[[#This Row],[Numéro]],TableauBande[],4,0),"")</f>
        <v/>
      </c>
      <c r="K1322" s="1" t="str">
        <f>IFERROR(VLOOKUP(Tableau5[[#This Row],[Numéro]],TableauBande[],5,0),"")</f>
        <v/>
      </c>
      <c r="L1322" s="1" t="str">
        <f>IFERROR(VLOOKUP(Tableau5[[#This Row],[Numéro]],TableauBande[],6,0),"")</f>
        <v/>
      </c>
      <c r="M1322" s="28" t="str">
        <f>IFERROR(VLOOKUP(Tableau5[[#This Row],[Numéro]],TableauBande[],7,0),"")</f>
        <v/>
      </c>
      <c r="N1322" s="1" t="str">
        <f>IFERROR(VLOOKUP(Tableau5[[#This Row],[Numéro]],Tableau3Bandes[],3,0),"")</f>
        <v>R1</v>
      </c>
      <c r="O1322" s="1">
        <f>IFERROR(VLOOKUP(Tableau5[[#This Row],[Numéro]],Tableau3Bandes[],4,0),"")</f>
        <v>1</v>
      </c>
      <c r="P1322" s="1">
        <f>IFERROR(VLOOKUP(Tableau5[[#This Row],[Numéro]],Tableau3Bandes[],5,0),"")</f>
        <v>0.317</v>
      </c>
      <c r="Q1322" s="1">
        <f>IFERROR(VLOOKUP(Tableau5[[#This Row],[Numéro]],Tableau3Bandes[],6,0),"")</f>
        <v>0.27200000000000002</v>
      </c>
      <c r="R1322" s="1">
        <f>IFERROR(VLOOKUP(Tableau5[[#This Row],[Numéro]],Tableau3Bandes[],7,0),"")</f>
        <v>2013</v>
      </c>
      <c r="S1322" s="28" t="str">
        <f>IFERROR(VLOOKUP(Tableau5[[#This Row],[Numéro]],TableauClass2025[],3,0),"")</f>
        <v/>
      </c>
      <c r="T1322" s="27" t="str">
        <f>IFERROR(VLOOKUP(Tableau5[[#This Row],[Numéro]],TableauCadre[],3,0),"")</f>
        <v/>
      </c>
      <c r="U1322" s="1" t="str">
        <f>IFERROR(VLOOKUP(Tableau5[[#This Row],[Numéro]],TableauCadre[],4,0),"")</f>
        <v/>
      </c>
      <c r="V1322" s="1" t="str">
        <f>IFERROR(VLOOKUP(Tableau5[[#This Row],[Numéro]],TableauCadre[],5,0),"")</f>
        <v/>
      </c>
      <c r="W1322" s="1" t="str">
        <f>IFERROR(VLOOKUP(Tableau5[[#This Row],[Numéro]],TableauCadre[],6,0),"")</f>
        <v/>
      </c>
      <c r="X1322" s="28" t="str">
        <f>IFERROR(VLOOKUP(Tableau5[[#This Row],[Numéro]],TableauCadre[],7,0),"")</f>
        <v/>
      </c>
    </row>
    <row r="1323" spans="1:24" hidden="1" x14ac:dyDescent="0.25">
      <c r="A1323" s="1" t="str">
        <f>IF(double!T1320=0,"",double!T1320)</f>
        <v>137315 J</v>
      </c>
      <c r="B1323" s="1" t="str">
        <f>IF(Tableau5[[#This Row],[Numéro]]="","",double!U1320)</f>
        <v>INANC SAHIN</v>
      </c>
      <c r="C1323" s="23" t="str">
        <f>double!V1320</f>
        <v>01027 – B.C. GUEBWILLER</v>
      </c>
      <c r="D1323" s="27" t="str">
        <f>IFERROR(VLOOKUP(Tableau5[[#This Row],[Numéro]],TableauLibre[],3,0),"")</f>
        <v/>
      </c>
      <c r="E1323" s="1" t="str">
        <f>IFERROR(VLOOKUP(Tableau5[[#This Row],[Numéro]],TableauLibre[],4,0),"")</f>
        <v/>
      </c>
      <c r="F1323" s="1" t="str">
        <f>IFERROR(VLOOKUP(Tableau5[[#This Row],[Numéro]],TableauLibre[],5,0),"")</f>
        <v/>
      </c>
      <c r="G1323" s="1" t="str">
        <f>IFERROR(VLOOKUP(Tableau5[[#This Row],[Numéro]],TableauLibre[],6,0),"")</f>
        <v/>
      </c>
      <c r="H1323" s="28" t="str">
        <f>IFERROR(VLOOKUP(Tableau5[[#This Row],[Numéro]],TableauLibre[],7,0),"")</f>
        <v/>
      </c>
      <c r="I1323" s="27" t="str">
        <f>IFERROR(VLOOKUP(Tableau5[[#This Row],[Numéro]],TableauBande[],3,0),"")</f>
        <v/>
      </c>
      <c r="J1323" s="1" t="str">
        <f>IFERROR(VLOOKUP(Tableau5[[#This Row],[Numéro]],TableauBande[],4,0),"")</f>
        <v/>
      </c>
      <c r="K1323" s="1" t="str">
        <f>IFERROR(VLOOKUP(Tableau5[[#This Row],[Numéro]],TableauBande[],5,0),"")</f>
        <v/>
      </c>
      <c r="L1323" s="1" t="str">
        <f>IFERROR(VLOOKUP(Tableau5[[#This Row],[Numéro]],TableauBande[],6,0),"")</f>
        <v/>
      </c>
      <c r="M1323" s="28" t="str">
        <f>IFERROR(VLOOKUP(Tableau5[[#This Row],[Numéro]],TableauBande[],7,0),"")</f>
        <v/>
      </c>
      <c r="N1323" s="1" t="str">
        <f>IFERROR(VLOOKUP(Tableau5[[#This Row],[Numéro]],Tableau3Bandes[],3,0),"")</f>
        <v>R1</v>
      </c>
      <c r="O1323" s="1">
        <f>IFERROR(VLOOKUP(Tableau5[[#This Row],[Numéro]],Tableau3Bandes[],4,0),"")</f>
        <v>1</v>
      </c>
      <c r="P1323" s="1">
        <f>IFERROR(VLOOKUP(Tableau5[[#This Row],[Numéro]],Tableau3Bandes[],5,0),"")</f>
        <v>0.253</v>
      </c>
      <c r="Q1323" s="1">
        <f>IFERROR(VLOOKUP(Tableau5[[#This Row],[Numéro]],Tableau3Bandes[],6,0),"")</f>
        <v>0.218</v>
      </c>
      <c r="R1323" s="1">
        <f>IFERROR(VLOOKUP(Tableau5[[#This Row],[Numéro]],Tableau3Bandes[],7,0),"")</f>
        <v>2009</v>
      </c>
      <c r="S1323" s="28" t="str">
        <f>IFERROR(VLOOKUP(Tableau5[[#This Row],[Numéro]],TableauClass2025[],3,0),"")</f>
        <v/>
      </c>
      <c r="T1323" s="27" t="str">
        <f>IFERROR(VLOOKUP(Tableau5[[#This Row],[Numéro]],TableauCadre[],3,0),"")</f>
        <v/>
      </c>
      <c r="U1323" s="1" t="str">
        <f>IFERROR(VLOOKUP(Tableau5[[#This Row],[Numéro]],TableauCadre[],4,0),"")</f>
        <v/>
      </c>
      <c r="V1323" s="1" t="str">
        <f>IFERROR(VLOOKUP(Tableau5[[#This Row],[Numéro]],TableauCadre[],5,0),"")</f>
        <v/>
      </c>
      <c r="W1323" s="1" t="str">
        <f>IFERROR(VLOOKUP(Tableau5[[#This Row],[Numéro]],TableauCadre[],6,0),"")</f>
        <v/>
      </c>
      <c r="X1323" s="28" t="str">
        <f>IFERROR(VLOOKUP(Tableau5[[#This Row],[Numéro]],TableauCadre[],7,0),"")</f>
        <v/>
      </c>
    </row>
    <row r="1324" spans="1:24" x14ac:dyDescent="0.25">
      <c r="A1324" s="1" t="str">
        <f>IF(double!T1124=0,"",double!T1124)</f>
        <v>015495 Z</v>
      </c>
      <c r="B1324" s="1" t="str">
        <f>IF(Tableau5[[#This Row],[Numéro]]="","",double!U1124)</f>
        <v>TRIMBOUR JEAN MARIE</v>
      </c>
      <c r="C1324" s="23" t="str">
        <f>double!V1124</f>
        <v>11013 – BILLARD CLUB METZ</v>
      </c>
      <c r="D1324" s="27" t="str">
        <f>IFERROR(VLOOKUP(Tableau5[[#This Row],[Numéro]],TableauLibre[],3,0),"")</f>
        <v>R3</v>
      </c>
      <c r="E1324" s="1">
        <f>IFERROR(VLOOKUP(Tableau5[[#This Row],[Numéro]],TableauLibre[],4,0),"")</f>
        <v>1</v>
      </c>
      <c r="F1324" s="1">
        <f>IFERROR(VLOOKUP(Tableau5[[#This Row],[Numéro]],TableauLibre[],5,0),"")</f>
        <v>1.35</v>
      </c>
      <c r="G1324" s="1">
        <f>IFERROR(VLOOKUP(Tableau5[[#This Row],[Numéro]],TableauLibre[],6,0),"")</f>
        <v>1.08</v>
      </c>
      <c r="H1324" s="28">
        <f>IFERROR(VLOOKUP(Tableau5[[#This Row],[Numéro]],TableauLibre[],7,0),"")</f>
        <v>2025</v>
      </c>
      <c r="I1324" s="27" t="str">
        <f>IFERROR(VLOOKUP(Tableau5[[#This Row],[Numéro]],TableauBande[],3,0),"")</f>
        <v/>
      </c>
      <c r="J1324" s="1" t="str">
        <f>IFERROR(VLOOKUP(Tableau5[[#This Row],[Numéro]],TableauBande[],4,0),"")</f>
        <v/>
      </c>
      <c r="K1324" s="1" t="str">
        <f>IFERROR(VLOOKUP(Tableau5[[#This Row],[Numéro]],TableauBande[],5,0),"")</f>
        <v/>
      </c>
      <c r="L1324" s="1" t="str">
        <f>IFERROR(VLOOKUP(Tableau5[[#This Row],[Numéro]],TableauBande[],6,0),"")</f>
        <v/>
      </c>
      <c r="M1324" s="28" t="str">
        <f>IFERROR(VLOOKUP(Tableau5[[#This Row],[Numéro]],TableauBande[],7,0),"")</f>
        <v/>
      </c>
      <c r="N1324" s="1" t="str">
        <f>IFERROR(VLOOKUP(Tableau5[[#This Row],[Numéro]],Tableau3Bandes[],3,0),"")</f>
        <v/>
      </c>
      <c r="O1324" s="1" t="str">
        <f>IFERROR(VLOOKUP(Tableau5[[#This Row],[Numéro]],Tableau3Bandes[],4,0),"")</f>
        <v/>
      </c>
      <c r="P1324" s="1" t="str">
        <f>IFERROR(VLOOKUP(Tableau5[[#This Row],[Numéro]],Tableau3Bandes[],5,0),"")</f>
        <v/>
      </c>
      <c r="Q1324" s="1" t="str">
        <f>IFERROR(VLOOKUP(Tableau5[[#This Row],[Numéro]],Tableau3Bandes[],6,0),"")</f>
        <v/>
      </c>
      <c r="R1324" s="1" t="str">
        <f>IFERROR(VLOOKUP(Tableau5[[#This Row],[Numéro]],Tableau3Bandes[],7,0),"")</f>
        <v/>
      </c>
      <c r="S1324" s="28" t="str">
        <f>IFERROR(VLOOKUP(Tableau5[[#This Row],[Numéro]],TableauClass2025[],3,0),"")</f>
        <v/>
      </c>
      <c r="T1324" s="27" t="str">
        <f>IFERROR(VLOOKUP(Tableau5[[#This Row],[Numéro]],TableauCadre[],3,0),"")</f>
        <v/>
      </c>
      <c r="U1324" s="1" t="str">
        <f>IFERROR(VLOOKUP(Tableau5[[#This Row],[Numéro]],TableauCadre[],4,0),"")</f>
        <v/>
      </c>
      <c r="V1324" s="1" t="str">
        <f>IFERROR(VLOOKUP(Tableau5[[#This Row],[Numéro]],TableauCadre[],5,0),"")</f>
        <v/>
      </c>
      <c r="W1324" s="1" t="str">
        <f>IFERROR(VLOOKUP(Tableau5[[#This Row],[Numéro]],TableauCadre[],6,0),"")</f>
        <v/>
      </c>
      <c r="X1324" s="28" t="str">
        <f>IFERROR(VLOOKUP(Tableau5[[#This Row],[Numéro]],TableauCadre[],7,0),"")</f>
        <v/>
      </c>
    </row>
    <row r="1325" spans="1:24" hidden="1" x14ac:dyDescent="0.25">
      <c r="A1325" s="1" t="str">
        <f>IF(double!T1322=0,"",double!T1322)</f>
        <v>102878 W</v>
      </c>
      <c r="B1325" s="1" t="str">
        <f>IF(Tableau5[[#This Row],[Numéro]]="","",double!U1322)</f>
        <v>KACAR NECATI</v>
      </c>
      <c r="C1325" s="23" t="str">
        <f>double!V1322</f>
        <v>11044 – SAINT-DIE DES VOSGES BILLARD</v>
      </c>
      <c r="D1325" s="27" t="str">
        <f>IFERROR(VLOOKUP(Tableau5[[#This Row],[Numéro]],TableauLibre[],3,0),"")</f>
        <v/>
      </c>
      <c r="E1325" s="1" t="str">
        <f>IFERROR(VLOOKUP(Tableau5[[#This Row],[Numéro]],TableauLibre[],4,0),"")</f>
        <v/>
      </c>
      <c r="F1325" s="1" t="str">
        <f>IFERROR(VLOOKUP(Tableau5[[#This Row],[Numéro]],TableauLibre[],5,0),"")</f>
        <v/>
      </c>
      <c r="G1325" s="1" t="str">
        <f>IFERROR(VLOOKUP(Tableau5[[#This Row],[Numéro]],TableauLibre[],6,0),"")</f>
        <v/>
      </c>
      <c r="H1325" s="28" t="str">
        <f>IFERROR(VLOOKUP(Tableau5[[#This Row],[Numéro]],TableauLibre[],7,0),"")</f>
        <v/>
      </c>
      <c r="I1325" s="27" t="str">
        <f>IFERROR(VLOOKUP(Tableau5[[#This Row],[Numéro]],TableauBande[],3,0),"")</f>
        <v/>
      </c>
      <c r="J1325" s="1" t="str">
        <f>IFERROR(VLOOKUP(Tableau5[[#This Row],[Numéro]],TableauBande[],4,0),"")</f>
        <v/>
      </c>
      <c r="K1325" s="1" t="str">
        <f>IFERROR(VLOOKUP(Tableau5[[#This Row],[Numéro]],TableauBande[],5,0),"")</f>
        <v/>
      </c>
      <c r="L1325" s="1" t="str">
        <f>IFERROR(VLOOKUP(Tableau5[[#This Row],[Numéro]],TableauBande[],6,0),"")</f>
        <v/>
      </c>
      <c r="M1325" s="28" t="str">
        <f>IFERROR(VLOOKUP(Tableau5[[#This Row],[Numéro]],TableauBande[],7,0),"")</f>
        <v/>
      </c>
      <c r="N1325" s="1" t="str">
        <f>IFERROR(VLOOKUP(Tableau5[[#This Row],[Numéro]],Tableau3Bandes[],3,0),"")</f>
        <v>N2</v>
      </c>
      <c r="O1325" s="1">
        <f>IFERROR(VLOOKUP(Tableau5[[#This Row],[Numéro]],Tableau3Bandes[],4,0),"")</f>
        <v>1</v>
      </c>
      <c r="P1325" s="1" t="str">
        <f>IFERROR(VLOOKUP(Tableau5[[#This Row],[Numéro]],Tableau3Bandes[],5,0),"")</f>
        <v>—</v>
      </c>
      <c r="Q1325" s="1">
        <f>IFERROR(VLOOKUP(Tableau5[[#This Row],[Numéro]],Tableau3Bandes[],6,0),"")</f>
        <v>0.50800000000000001</v>
      </c>
      <c r="R1325" s="1">
        <f>IFERROR(VLOOKUP(Tableau5[[#This Row],[Numéro]],Tableau3Bandes[],7,0),"")</f>
        <v>2025</v>
      </c>
      <c r="S1325" s="28">
        <f>IFERROR(VLOOKUP(Tableau5[[#This Row],[Numéro]],TableauClass2025[],3,0),"")</f>
        <v>553</v>
      </c>
      <c r="T1325" s="27" t="str">
        <f>IFERROR(VLOOKUP(Tableau5[[#This Row],[Numéro]],TableauCadre[],3,0),"")</f>
        <v/>
      </c>
      <c r="U1325" s="1" t="str">
        <f>IFERROR(VLOOKUP(Tableau5[[#This Row],[Numéro]],TableauCadre[],4,0),"")</f>
        <v/>
      </c>
      <c r="V1325" s="1" t="str">
        <f>IFERROR(VLOOKUP(Tableau5[[#This Row],[Numéro]],TableauCadre[],5,0),"")</f>
        <v/>
      </c>
      <c r="W1325" s="1" t="str">
        <f>IFERROR(VLOOKUP(Tableau5[[#This Row],[Numéro]],TableauCadre[],6,0),"")</f>
        <v/>
      </c>
      <c r="X1325" s="28" t="str">
        <f>IFERROR(VLOOKUP(Tableau5[[#This Row],[Numéro]],TableauCadre[],7,0),"")</f>
        <v/>
      </c>
    </row>
    <row r="1326" spans="1:24" hidden="1" x14ac:dyDescent="0.25">
      <c r="A1326" s="1" t="str">
        <f>IF(double!T1323=0,"",double!T1323)</f>
        <v>122017 Z</v>
      </c>
      <c r="B1326" s="1" t="str">
        <f>IF(Tableau5[[#This Row],[Numéro]]="","",double!U1323)</f>
        <v>KALB NICOLAS</v>
      </c>
      <c r="C1326" s="23" t="str">
        <f>double!V1323</f>
        <v>01002 – B.C 1935 STRASBOURG-SCHILTIGHEIM</v>
      </c>
      <c r="D1326" s="27" t="str">
        <f>IFERROR(VLOOKUP(Tableau5[[#This Row],[Numéro]],TableauLibre[],3,0),"")</f>
        <v/>
      </c>
      <c r="E1326" s="1" t="str">
        <f>IFERROR(VLOOKUP(Tableau5[[#This Row],[Numéro]],TableauLibre[],4,0),"")</f>
        <v/>
      </c>
      <c r="F1326" s="1" t="str">
        <f>IFERROR(VLOOKUP(Tableau5[[#This Row],[Numéro]],TableauLibre[],5,0),"")</f>
        <v/>
      </c>
      <c r="G1326" s="1" t="str">
        <f>IFERROR(VLOOKUP(Tableau5[[#This Row],[Numéro]],TableauLibre[],6,0),"")</f>
        <v/>
      </c>
      <c r="H1326" s="28" t="str">
        <f>IFERROR(VLOOKUP(Tableau5[[#This Row],[Numéro]],TableauLibre[],7,0),"")</f>
        <v/>
      </c>
      <c r="I1326" s="27" t="str">
        <f>IFERROR(VLOOKUP(Tableau5[[#This Row],[Numéro]],TableauBande[],3,0),"")</f>
        <v/>
      </c>
      <c r="J1326" s="1" t="str">
        <f>IFERROR(VLOOKUP(Tableau5[[#This Row],[Numéro]],TableauBande[],4,0),"")</f>
        <v/>
      </c>
      <c r="K1326" s="1" t="str">
        <f>IFERROR(VLOOKUP(Tableau5[[#This Row],[Numéro]],TableauBande[],5,0),"")</f>
        <v/>
      </c>
      <c r="L1326" s="1" t="str">
        <f>IFERROR(VLOOKUP(Tableau5[[#This Row],[Numéro]],TableauBande[],6,0),"")</f>
        <v/>
      </c>
      <c r="M1326" s="28" t="str">
        <f>IFERROR(VLOOKUP(Tableau5[[#This Row],[Numéro]],TableauBande[],7,0),"")</f>
        <v/>
      </c>
      <c r="N1326" s="1" t="str">
        <f>IFERROR(VLOOKUP(Tableau5[[#This Row],[Numéro]],Tableau3Bandes[],3,0),"")</f>
        <v>N2</v>
      </c>
      <c r="O1326" s="1">
        <f>IFERROR(VLOOKUP(Tableau5[[#This Row],[Numéro]],Tableau3Bandes[],4,0),"")</f>
        <v>1</v>
      </c>
      <c r="P1326" s="1" t="str">
        <f>IFERROR(VLOOKUP(Tableau5[[#This Row],[Numéro]],Tableau3Bandes[],5,0),"")</f>
        <v>—</v>
      </c>
      <c r="Q1326" s="1">
        <f>IFERROR(VLOOKUP(Tableau5[[#This Row],[Numéro]],Tableau3Bandes[],6,0),"")</f>
        <v>0.55400000000000005</v>
      </c>
      <c r="R1326" s="1">
        <f>IFERROR(VLOOKUP(Tableau5[[#This Row],[Numéro]],Tableau3Bandes[],7,0),"")</f>
        <v>2019</v>
      </c>
      <c r="S1326" s="28" t="str">
        <f>IFERROR(VLOOKUP(Tableau5[[#This Row],[Numéro]],TableauClass2025[],3,0),"")</f>
        <v/>
      </c>
      <c r="T1326" s="27" t="str">
        <f>IFERROR(VLOOKUP(Tableau5[[#This Row],[Numéro]],TableauCadre[],3,0),"")</f>
        <v/>
      </c>
      <c r="U1326" s="1" t="str">
        <f>IFERROR(VLOOKUP(Tableau5[[#This Row],[Numéro]],TableauCadre[],4,0),"")</f>
        <v/>
      </c>
      <c r="V1326" s="1" t="str">
        <f>IFERROR(VLOOKUP(Tableau5[[#This Row],[Numéro]],TableauCadre[],5,0),"")</f>
        <v/>
      </c>
      <c r="W1326" s="1" t="str">
        <f>IFERROR(VLOOKUP(Tableau5[[#This Row],[Numéro]],TableauCadre[],6,0),"")</f>
        <v/>
      </c>
      <c r="X1326" s="28" t="str">
        <f>IFERROR(VLOOKUP(Tableau5[[#This Row],[Numéro]],TableauCadre[],7,0),"")</f>
        <v/>
      </c>
    </row>
    <row r="1327" spans="1:24" hidden="1" x14ac:dyDescent="0.25">
      <c r="A1327" s="1" t="str">
        <f>IF(double!T1324=0,"",double!T1324)</f>
        <v>122018 A</v>
      </c>
      <c r="B1327" s="1" t="str">
        <f>IF(Tableau5[[#This Row],[Numéro]]="","",double!U1324)</f>
        <v>KALB THIERRY</v>
      </c>
      <c r="C1327" s="23" t="str">
        <f>double!V1324</f>
        <v>01002 – B.C 1935 STRASBOURG-SCHILTIGHEIM</v>
      </c>
      <c r="D1327" s="27" t="str">
        <f>IFERROR(VLOOKUP(Tableau5[[#This Row],[Numéro]],TableauLibre[],3,0),"")</f>
        <v/>
      </c>
      <c r="E1327" s="1" t="str">
        <f>IFERROR(VLOOKUP(Tableau5[[#This Row],[Numéro]],TableauLibre[],4,0),"")</f>
        <v/>
      </c>
      <c r="F1327" s="1" t="str">
        <f>IFERROR(VLOOKUP(Tableau5[[#This Row],[Numéro]],TableauLibre[],5,0),"")</f>
        <v/>
      </c>
      <c r="G1327" s="1" t="str">
        <f>IFERROR(VLOOKUP(Tableau5[[#This Row],[Numéro]],TableauLibre[],6,0),"")</f>
        <v/>
      </c>
      <c r="H1327" s="28" t="str">
        <f>IFERROR(VLOOKUP(Tableau5[[#This Row],[Numéro]],TableauLibre[],7,0),"")</f>
        <v/>
      </c>
      <c r="I1327" s="27" t="str">
        <f>IFERROR(VLOOKUP(Tableau5[[#This Row],[Numéro]],TableauBande[],3,0),"")</f>
        <v/>
      </c>
      <c r="J1327" s="1" t="str">
        <f>IFERROR(VLOOKUP(Tableau5[[#This Row],[Numéro]],TableauBande[],4,0),"")</f>
        <v/>
      </c>
      <c r="K1327" s="1" t="str">
        <f>IFERROR(VLOOKUP(Tableau5[[#This Row],[Numéro]],TableauBande[],5,0),"")</f>
        <v/>
      </c>
      <c r="L1327" s="1" t="str">
        <f>IFERROR(VLOOKUP(Tableau5[[#This Row],[Numéro]],TableauBande[],6,0),"")</f>
        <v/>
      </c>
      <c r="M1327" s="28" t="str">
        <f>IFERROR(VLOOKUP(Tableau5[[#This Row],[Numéro]],TableauBande[],7,0),"")</f>
        <v/>
      </c>
      <c r="N1327" s="1" t="str">
        <f>IFERROR(VLOOKUP(Tableau5[[#This Row],[Numéro]],Tableau3Bandes[],3,0),"")</f>
        <v>N3</v>
      </c>
      <c r="O1327" s="1">
        <f>IFERROR(VLOOKUP(Tableau5[[#This Row],[Numéro]],Tableau3Bandes[],4,0),"")</f>
        <v>1</v>
      </c>
      <c r="P1327" s="1">
        <f>IFERROR(VLOOKUP(Tableau5[[#This Row],[Numéro]],Tableau3Bandes[],5,0),"")</f>
        <v>0.504</v>
      </c>
      <c r="Q1327" s="1">
        <f>IFERROR(VLOOKUP(Tableau5[[#This Row],[Numéro]],Tableau3Bandes[],6,0),"")</f>
        <v>0.433</v>
      </c>
      <c r="R1327" s="1">
        <f>IFERROR(VLOOKUP(Tableau5[[#This Row],[Numéro]],Tableau3Bandes[],7,0),"")</f>
        <v>2009</v>
      </c>
      <c r="S1327" s="28" t="str">
        <f>IFERROR(VLOOKUP(Tableau5[[#This Row],[Numéro]],TableauClass2025[],3,0),"")</f>
        <v/>
      </c>
      <c r="T1327" s="27" t="str">
        <f>IFERROR(VLOOKUP(Tableau5[[#This Row],[Numéro]],TableauCadre[],3,0),"")</f>
        <v/>
      </c>
      <c r="U1327" s="1" t="str">
        <f>IFERROR(VLOOKUP(Tableau5[[#This Row],[Numéro]],TableauCadre[],4,0),"")</f>
        <v/>
      </c>
      <c r="V1327" s="1" t="str">
        <f>IFERROR(VLOOKUP(Tableau5[[#This Row],[Numéro]],TableauCadre[],5,0),"")</f>
        <v/>
      </c>
      <c r="W1327" s="1" t="str">
        <f>IFERROR(VLOOKUP(Tableau5[[#This Row],[Numéro]],TableauCadre[],6,0),"")</f>
        <v/>
      </c>
      <c r="X1327" s="28" t="str">
        <f>IFERROR(VLOOKUP(Tableau5[[#This Row],[Numéro]],TableauCadre[],7,0),"")</f>
        <v/>
      </c>
    </row>
    <row r="1328" spans="1:24" hidden="1" x14ac:dyDescent="0.25">
      <c r="A1328" s="1" t="str">
        <f>IF(double!T1325=0,"",double!T1325)</f>
        <v>122439 F</v>
      </c>
      <c r="B1328" s="1" t="str">
        <f>IF(Tableau5[[#This Row],[Numéro]]="","",double!U1325)</f>
        <v>KELNER CLAUDE</v>
      </c>
      <c r="C1328" s="23" t="str">
        <f>double!V1325</f>
        <v>01016 – B.C. HAGUENAU</v>
      </c>
      <c r="D1328" s="27" t="str">
        <f>IFERROR(VLOOKUP(Tableau5[[#This Row],[Numéro]],TableauLibre[],3,0),"")</f>
        <v/>
      </c>
      <c r="E1328" s="1" t="str">
        <f>IFERROR(VLOOKUP(Tableau5[[#This Row],[Numéro]],TableauLibre[],4,0),"")</f>
        <v/>
      </c>
      <c r="F1328" s="1" t="str">
        <f>IFERROR(VLOOKUP(Tableau5[[#This Row],[Numéro]],TableauLibre[],5,0),"")</f>
        <v/>
      </c>
      <c r="G1328" s="1" t="str">
        <f>IFERROR(VLOOKUP(Tableau5[[#This Row],[Numéro]],TableauLibre[],6,0),"")</f>
        <v/>
      </c>
      <c r="H1328" s="28" t="str">
        <f>IFERROR(VLOOKUP(Tableau5[[#This Row],[Numéro]],TableauLibre[],7,0),"")</f>
        <v/>
      </c>
      <c r="I1328" s="27" t="str">
        <f>IFERROR(VLOOKUP(Tableau5[[#This Row],[Numéro]],TableauBande[],3,0),"")</f>
        <v/>
      </c>
      <c r="J1328" s="1" t="str">
        <f>IFERROR(VLOOKUP(Tableau5[[#This Row],[Numéro]],TableauBande[],4,0),"")</f>
        <v/>
      </c>
      <c r="K1328" s="1" t="str">
        <f>IFERROR(VLOOKUP(Tableau5[[#This Row],[Numéro]],TableauBande[],5,0),"")</f>
        <v/>
      </c>
      <c r="L1328" s="1" t="str">
        <f>IFERROR(VLOOKUP(Tableau5[[#This Row],[Numéro]],TableauBande[],6,0),"")</f>
        <v/>
      </c>
      <c r="M1328" s="28" t="str">
        <f>IFERROR(VLOOKUP(Tableau5[[#This Row],[Numéro]],TableauBande[],7,0),"")</f>
        <v/>
      </c>
      <c r="N1328" s="1" t="str">
        <f>IFERROR(VLOOKUP(Tableau5[[#This Row],[Numéro]],Tableau3Bandes[],3,0),"")</f>
        <v>R2</v>
      </c>
      <c r="O1328" s="1">
        <f>IFERROR(VLOOKUP(Tableau5[[#This Row],[Numéro]],Tableau3Bandes[],4,0),"")</f>
        <v>1</v>
      </c>
      <c r="P1328" s="1">
        <f>IFERROR(VLOOKUP(Tableau5[[#This Row],[Numéro]],Tableau3Bandes[],5,0),"")</f>
        <v>0.217</v>
      </c>
      <c r="Q1328" s="1">
        <f>IFERROR(VLOOKUP(Tableau5[[#This Row],[Numéro]],Tableau3Bandes[],6,0),"")</f>
        <v>0.186</v>
      </c>
      <c r="R1328" s="1">
        <f>IFERROR(VLOOKUP(Tableau5[[#This Row],[Numéro]],Tableau3Bandes[],7,0),"")</f>
        <v>2010</v>
      </c>
      <c r="S1328" s="28" t="str">
        <f>IFERROR(VLOOKUP(Tableau5[[#This Row],[Numéro]],TableauClass2025[],3,0),"")</f>
        <v/>
      </c>
      <c r="T1328" s="27" t="str">
        <f>IFERROR(VLOOKUP(Tableau5[[#This Row],[Numéro]],TableauCadre[],3,0),"")</f>
        <v/>
      </c>
      <c r="U1328" s="1" t="str">
        <f>IFERROR(VLOOKUP(Tableau5[[#This Row],[Numéro]],TableauCadre[],4,0),"")</f>
        <v/>
      </c>
      <c r="V1328" s="1" t="str">
        <f>IFERROR(VLOOKUP(Tableau5[[#This Row],[Numéro]],TableauCadre[],5,0),"")</f>
        <v/>
      </c>
      <c r="W1328" s="1" t="str">
        <f>IFERROR(VLOOKUP(Tableau5[[#This Row],[Numéro]],TableauCadre[],6,0),"")</f>
        <v/>
      </c>
      <c r="X1328" s="28" t="str">
        <f>IFERROR(VLOOKUP(Tableau5[[#This Row],[Numéro]],TableauCadre[],7,0),"")</f>
        <v/>
      </c>
    </row>
    <row r="1329" spans="1:24" hidden="1" x14ac:dyDescent="0.25">
      <c r="A1329" s="1" t="str">
        <f>IF(double!T1326=0,"",double!T1326)</f>
        <v>124911 H</v>
      </c>
      <c r="B1329" s="1" t="str">
        <f>IF(Tableau5[[#This Row],[Numéro]]="","",double!U1326)</f>
        <v>KOCH MAXIMILIEN</v>
      </c>
      <c r="C1329" s="23" t="str">
        <f>double!V1326</f>
        <v>01002 – B.C 1935 STRASBOURG-SCHILTIGHEIM</v>
      </c>
      <c r="D1329" s="27" t="str">
        <f>IFERROR(VLOOKUP(Tableau5[[#This Row],[Numéro]],TableauLibre[],3,0),"")</f>
        <v/>
      </c>
      <c r="E1329" s="1" t="str">
        <f>IFERROR(VLOOKUP(Tableau5[[#This Row],[Numéro]],TableauLibre[],4,0),"")</f>
        <v/>
      </c>
      <c r="F1329" s="1" t="str">
        <f>IFERROR(VLOOKUP(Tableau5[[#This Row],[Numéro]],TableauLibre[],5,0),"")</f>
        <v/>
      </c>
      <c r="G1329" s="1" t="str">
        <f>IFERROR(VLOOKUP(Tableau5[[#This Row],[Numéro]],TableauLibre[],6,0),"")</f>
        <v/>
      </c>
      <c r="H1329" s="28" t="str">
        <f>IFERROR(VLOOKUP(Tableau5[[#This Row],[Numéro]],TableauLibre[],7,0),"")</f>
        <v/>
      </c>
      <c r="I1329" s="27" t="str">
        <f>IFERROR(VLOOKUP(Tableau5[[#This Row],[Numéro]],TableauBande[],3,0),"")</f>
        <v/>
      </c>
      <c r="J1329" s="1" t="str">
        <f>IFERROR(VLOOKUP(Tableau5[[#This Row],[Numéro]],TableauBande[],4,0),"")</f>
        <v/>
      </c>
      <c r="K1329" s="1" t="str">
        <f>IFERROR(VLOOKUP(Tableau5[[#This Row],[Numéro]],TableauBande[],5,0),"")</f>
        <v/>
      </c>
      <c r="L1329" s="1" t="str">
        <f>IFERROR(VLOOKUP(Tableau5[[#This Row],[Numéro]],TableauBande[],6,0),"")</f>
        <v/>
      </c>
      <c r="M1329" s="28" t="str">
        <f>IFERROR(VLOOKUP(Tableau5[[#This Row],[Numéro]],TableauBande[],7,0),"")</f>
        <v/>
      </c>
      <c r="N1329" s="1" t="str">
        <f>IFERROR(VLOOKUP(Tableau5[[#This Row],[Numéro]],Tableau3Bandes[],3,0),"")</f>
        <v>N3</v>
      </c>
      <c r="O1329" s="1">
        <f>IFERROR(VLOOKUP(Tableau5[[#This Row],[Numéro]],Tableau3Bandes[],4,0),"")</f>
        <v>1</v>
      </c>
      <c r="P1329" s="1">
        <f>IFERROR(VLOOKUP(Tableau5[[#This Row],[Numéro]],Tableau3Bandes[],5,0),"")</f>
        <v>0.40600000000000003</v>
      </c>
      <c r="Q1329" s="1">
        <f>IFERROR(VLOOKUP(Tableau5[[#This Row],[Numéro]],Tableau3Bandes[],6,0),"")</f>
        <v>0.34899999999999998</v>
      </c>
      <c r="R1329" s="1">
        <f>IFERROR(VLOOKUP(Tableau5[[#This Row],[Numéro]],Tableau3Bandes[],7,0),"")</f>
        <v>2019</v>
      </c>
      <c r="S1329" s="28" t="str">
        <f>IFERROR(VLOOKUP(Tableau5[[#This Row],[Numéro]],TableauClass2025[],3,0),"")</f>
        <v/>
      </c>
      <c r="T1329" s="27" t="str">
        <f>IFERROR(VLOOKUP(Tableau5[[#This Row],[Numéro]],TableauCadre[],3,0),"")</f>
        <v/>
      </c>
      <c r="U1329" s="1" t="str">
        <f>IFERROR(VLOOKUP(Tableau5[[#This Row],[Numéro]],TableauCadre[],4,0),"")</f>
        <v/>
      </c>
      <c r="V1329" s="1" t="str">
        <f>IFERROR(VLOOKUP(Tableau5[[#This Row],[Numéro]],TableauCadre[],5,0),"")</f>
        <v/>
      </c>
      <c r="W1329" s="1" t="str">
        <f>IFERROR(VLOOKUP(Tableau5[[#This Row],[Numéro]],TableauCadre[],6,0),"")</f>
        <v/>
      </c>
      <c r="X1329" s="28" t="str">
        <f>IFERROR(VLOOKUP(Tableau5[[#This Row],[Numéro]],TableauCadre[],7,0),"")</f>
        <v/>
      </c>
    </row>
    <row r="1330" spans="1:24" hidden="1" x14ac:dyDescent="0.25">
      <c r="A1330" s="1" t="str">
        <f>IF(double!T1327=0,"",double!T1327)</f>
        <v>141880 Y</v>
      </c>
      <c r="B1330" s="1" t="str">
        <f>IF(Tableau5[[#This Row],[Numéro]]="","",double!U1327)</f>
        <v>KOHLER FLORIAN</v>
      </c>
      <c r="C1330" s="23" t="str">
        <f>double!V1327</f>
        <v>01018 – B.C. 55 SAINT LOUIS</v>
      </c>
      <c r="D1330" s="27" t="str">
        <f>IFERROR(VLOOKUP(Tableau5[[#This Row],[Numéro]],TableauLibre[],3,0),"")</f>
        <v/>
      </c>
      <c r="E1330" s="1" t="str">
        <f>IFERROR(VLOOKUP(Tableau5[[#This Row],[Numéro]],TableauLibre[],4,0),"")</f>
        <v/>
      </c>
      <c r="F1330" s="1" t="str">
        <f>IFERROR(VLOOKUP(Tableau5[[#This Row],[Numéro]],TableauLibre[],5,0),"")</f>
        <v/>
      </c>
      <c r="G1330" s="1" t="str">
        <f>IFERROR(VLOOKUP(Tableau5[[#This Row],[Numéro]],TableauLibre[],6,0),"")</f>
        <v/>
      </c>
      <c r="H1330" s="28" t="str">
        <f>IFERROR(VLOOKUP(Tableau5[[#This Row],[Numéro]],TableauLibre[],7,0),"")</f>
        <v/>
      </c>
      <c r="I1330" s="27" t="str">
        <f>IFERROR(VLOOKUP(Tableau5[[#This Row],[Numéro]],TableauBande[],3,0),"")</f>
        <v/>
      </c>
      <c r="J1330" s="1" t="str">
        <f>IFERROR(VLOOKUP(Tableau5[[#This Row],[Numéro]],TableauBande[],4,0),"")</f>
        <v/>
      </c>
      <c r="K1330" s="1" t="str">
        <f>IFERROR(VLOOKUP(Tableau5[[#This Row],[Numéro]],TableauBande[],5,0),"")</f>
        <v/>
      </c>
      <c r="L1330" s="1" t="str">
        <f>IFERROR(VLOOKUP(Tableau5[[#This Row],[Numéro]],TableauBande[],6,0),"")</f>
        <v/>
      </c>
      <c r="M1330" s="28" t="str">
        <f>IFERROR(VLOOKUP(Tableau5[[#This Row],[Numéro]],TableauBande[],7,0),"")</f>
        <v/>
      </c>
      <c r="N1330" s="1" t="str">
        <f>IFERROR(VLOOKUP(Tableau5[[#This Row],[Numéro]],Tableau3Bandes[],3,0),"")</f>
        <v xml:space="preserve">R1 </v>
      </c>
      <c r="O1330" s="1">
        <f>IFERROR(VLOOKUP(Tableau5[[#This Row],[Numéro]],Tableau3Bandes[],4,0),"")</f>
        <v>1</v>
      </c>
      <c r="P1330" s="1">
        <f>IFERROR(VLOOKUP(Tableau5[[#This Row],[Numéro]],Tableau3Bandes[],5,0),"")</f>
        <v>0.34399999999999997</v>
      </c>
      <c r="Q1330" s="1">
        <f>IFERROR(VLOOKUP(Tableau5[[#This Row],[Numéro]],Tableau3Bandes[],6,0),"")</f>
        <v>0.29599999999999999</v>
      </c>
      <c r="R1330" s="1">
        <f>IFERROR(VLOOKUP(Tableau5[[#This Row],[Numéro]],Tableau3Bandes[],7,0),"")</f>
        <v>2013</v>
      </c>
      <c r="S1330" s="28" t="str">
        <f>IFERROR(VLOOKUP(Tableau5[[#This Row],[Numéro]],TableauClass2025[],3,0),"")</f>
        <v/>
      </c>
      <c r="T1330" s="27" t="str">
        <f>IFERROR(VLOOKUP(Tableau5[[#This Row],[Numéro]],TableauCadre[],3,0),"")</f>
        <v/>
      </c>
      <c r="U1330" s="1" t="str">
        <f>IFERROR(VLOOKUP(Tableau5[[#This Row],[Numéro]],TableauCadre[],4,0),"")</f>
        <v/>
      </c>
      <c r="V1330" s="1" t="str">
        <f>IFERROR(VLOOKUP(Tableau5[[#This Row],[Numéro]],TableauCadre[],5,0),"")</f>
        <v/>
      </c>
      <c r="W1330" s="1" t="str">
        <f>IFERROR(VLOOKUP(Tableau5[[#This Row],[Numéro]],TableauCadre[],6,0),"")</f>
        <v/>
      </c>
      <c r="X1330" s="28" t="str">
        <f>IFERROR(VLOOKUP(Tableau5[[#This Row],[Numéro]],TableauCadre[],7,0),"")</f>
        <v/>
      </c>
    </row>
    <row r="1331" spans="1:24" hidden="1" x14ac:dyDescent="0.25">
      <c r="A1331" s="1" t="str">
        <f>IF(double!T1328=0,"",double!T1328)</f>
        <v>139873 T</v>
      </c>
      <c r="B1331" s="1" t="str">
        <f>IF(Tableau5[[#This Row],[Numéro]]="","",double!U1328)</f>
        <v>KREMER ERIC</v>
      </c>
      <c r="C1331" s="23" t="str">
        <f>double!V1328</f>
        <v>01016 – B.C. HAGUENAU</v>
      </c>
      <c r="D1331" s="27" t="str">
        <f>IFERROR(VLOOKUP(Tableau5[[#This Row],[Numéro]],TableauLibre[],3,0),"")</f>
        <v/>
      </c>
      <c r="E1331" s="1" t="str">
        <f>IFERROR(VLOOKUP(Tableau5[[#This Row],[Numéro]],TableauLibre[],4,0),"")</f>
        <v/>
      </c>
      <c r="F1331" s="1" t="str">
        <f>IFERROR(VLOOKUP(Tableau5[[#This Row],[Numéro]],TableauLibre[],5,0),"")</f>
        <v/>
      </c>
      <c r="G1331" s="1" t="str">
        <f>IFERROR(VLOOKUP(Tableau5[[#This Row],[Numéro]],TableauLibre[],6,0),"")</f>
        <v/>
      </c>
      <c r="H1331" s="28" t="str">
        <f>IFERROR(VLOOKUP(Tableau5[[#This Row],[Numéro]],TableauLibre[],7,0),"")</f>
        <v/>
      </c>
      <c r="I1331" s="27" t="str">
        <f>IFERROR(VLOOKUP(Tableau5[[#This Row],[Numéro]],TableauBande[],3,0),"")</f>
        <v/>
      </c>
      <c r="J1331" s="1" t="str">
        <f>IFERROR(VLOOKUP(Tableau5[[#This Row],[Numéro]],TableauBande[],4,0),"")</f>
        <v/>
      </c>
      <c r="K1331" s="1" t="str">
        <f>IFERROR(VLOOKUP(Tableau5[[#This Row],[Numéro]],TableauBande[],5,0),"")</f>
        <v/>
      </c>
      <c r="L1331" s="1" t="str">
        <f>IFERROR(VLOOKUP(Tableau5[[#This Row],[Numéro]],TableauBande[],6,0),"")</f>
        <v/>
      </c>
      <c r="M1331" s="28" t="str">
        <f>IFERROR(VLOOKUP(Tableau5[[#This Row],[Numéro]],TableauBande[],7,0),"")</f>
        <v/>
      </c>
      <c r="N1331" s="1" t="str">
        <f>IFERROR(VLOOKUP(Tableau5[[#This Row],[Numéro]],Tableau3Bandes[],3,0),"")</f>
        <v>R1</v>
      </c>
      <c r="O1331" s="1">
        <f>IFERROR(VLOOKUP(Tableau5[[#This Row],[Numéro]],Tableau3Bandes[],4,0),"")</f>
        <v>1</v>
      </c>
      <c r="P1331" s="1">
        <f>IFERROR(VLOOKUP(Tableau5[[#This Row],[Numéro]],Tableau3Bandes[],5,0),"")</f>
        <v>0.26700000000000002</v>
      </c>
      <c r="Q1331" s="1">
        <f>IFERROR(VLOOKUP(Tableau5[[#This Row],[Numéro]],Tableau3Bandes[],6,0),"")</f>
        <v>0.22900000000000001</v>
      </c>
      <c r="R1331" s="1">
        <f>IFERROR(VLOOKUP(Tableau5[[#This Row],[Numéro]],Tableau3Bandes[],7,0),"")</f>
        <v>2023</v>
      </c>
      <c r="S1331" s="28" t="str">
        <f>IFERROR(VLOOKUP(Tableau5[[#This Row],[Numéro]],TableauClass2025[],3,0),"")</f>
        <v/>
      </c>
      <c r="T1331" s="27" t="str">
        <f>IFERROR(VLOOKUP(Tableau5[[#This Row],[Numéro]],TableauCadre[],3,0),"")</f>
        <v/>
      </c>
      <c r="U1331" s="1" t="str">
        <f>IFERROR(VLOOKUP(Tableau5[[#This Row],[Numéro]],TableauCadre[],4,0),"")</f>
        <v/>
      </c>
      <c r="V1331" s="1" t="str">
        <f>IFERROR(VLOOKUP(Tableau5[[#This Row],[Numéro]],TableauCadre[],5,0),"")</f>
        <v/>
      </c>
      <c r="W1331" s="1" t="str">
        <f>IFERROR(VLOOKUP(Tableau5[[#This Row],[Numéro]],TableauCadre[],6,0),"")</f>
        <v/>
      </c>
      <c r="X1331" s="28" t="str">
        <f>IFERROR(VLOOKUP(Tableau5[[#This Row],[Numéro]],TableauCadre[],7,0),"")</f>
        <v/>
      </c>
    </row>
    <row r="1332" spans="1:24" hidden="1" x14ac:dyDescent="0.25">
      <c r="A1332" s="1" t="str">
        <f>IF(double!T1329=0,"",double!T1329)</f>
        <v>015658 G</v>
      </c>
      <c r="B1332" s="1" t="str">
        <f>IF(Tableau5[[#This Row],[Numéro]]="","",double!U1329)</f>
        <v>KRONER JANNY</v>
      </c>
      <c r="C1332" s="23" t="str">
        <f>double!V1329</f>
        <v>11110 – ANGUS BILLARD CLUB</v>
      </c>
      <c r="D1332" s="27" t="str">
        <f>IFERROR(VLOOKUP(Tableau5[[#This Row],[Numéro]],TableauLibre[],3,0),"")</f>
        <v/>
      </c>
      <c r="E1332" s="1" t="str">
        <f>IFERROR(VLOOKUP(Tableau5[[#This Row],[Numéro]],TableauLibre[],4,0),"")</f>
        <v/>
      </c>
      <c r="F1332" s="1" t="str">
        <f>IFERROR(VLOOKUP(Tableau5[[#This Row],[Numéro]],TableauLibre[],5,0),"")</f>
        <v/>
      </c>
      <c r="G1332" s="1" t="str">
        <f>IFERROR(VLOOKUP(Tableau5[[#This Row],[Numéro]],TableauLibre[],6,0),"")</f>
        <v/>
      </c>
      <c r="H1332" s="28" t="str">
        <f>IFERROR(VLOOKUP(Tableau5[[#This Row],[Numéro]],TableauLibre[],7,0),"")</f>
        <v/>
      </c>
      <c r="I1332" s="27" t="str">
        <f>IFERROR(VLOOKUP(Tableau5[[#This Row],[Numéro]],TableauBande[],3,0),"")</f>
        <v/>
      </c>
      <c r="J1332" s="1" t="str">
        <f>IFERROR(VLOOKUP(Tableau5[[#This Row],[Numéro]],TableauBande[],4,0),"")</f>
        <v/>
      </c>
      <c r="K1332" s="1" t="str">
        <f>IFERROR(VLOOKUP(Tableau5[[#This Row],[Numéro]],TableauBande[],5,0),"")</f>
        <v/>
      </c>
      <c r="L1332" s="1" t="str">
        <f>IFERROR(VLOOKUP(Tableau5[[#This Row],[Numéro]],TableauBande[],6,0),"")</f>
        <v/>
      </c>
      <c r="M1332" s="28" t="str">
        <f>IFERROR(VLOOKUP(Tableau5[[#This Row],[Numéro]],TableauBande[],7,0),"")</f>
        <v/>
      </c>
      <c r="N1332" s="1" t="str">
        <f>IFERROR(VLOOKUP(Tableau5[[#This Row],[Numéro]],Tableau3Bandes[],3,0),"")</f>
        <v>R1</v>
      </c>
      <c r="O1332" s="1">
        <f>IFERROR(VLOOKUP(Tableau5[[#This Row],[Numéro]],Tableau3Bandes[],4,0),"")</f>
        <v>1</v>
      </c>
      <c r="P1332" s="1">
        <f>IFERROR(VLOOKUP(Tableau5[[#This Row],[Numéro]],Tableau3Bandes[],5,0),"")</f>
        <v>0.33800000000000002</v>
      </c>
      <c r="Q1332" s="1">
        <f>IFERROR(VLOOKUP(Tableau5[[#This Row],[Numéro]],Tableau3Bandes[],6,0),"")</f>
        <v>0.29099999999999998</v>
      </c>
      <c r="R1332" s="1">
        <f>IFERROR(VLOOKUP(Tableau5[[#This Row],[Numéro]],Tableau3Bandes[],7,0),"")</f>
        <v>2024</v>
      </c>
      <c r="S1332" s="28" t="str">
        <f>IFERROR(VLOOKUP(Tableau5[[#This Row],[Numéro]],TableauClass2025[],3,0),"")</f>
        <v/>
      </c>
      <c r="T1332" s="27" t="str">
        <f>IFERROR(VLOOKUP(Tableau5[[#This Row],[Numéro]],TableauCadre[],3,0),"")</f>
        <v/>
      </c>
      <c r="U1332" s="1" t="str">
        <f>IFERROR(VLOOKUP(Tableau5[[#This Row],[Numéro]],TableauCadre[],4,0),"")</f>
        <v/>
      </c>
      <c r="V1332" s="1" t="str">
        <f>IFERROR(VLOOKUP(Tableau5[[#This Row],[Numéro]],TableauCadre[],5,0),"")</f>
        <v/>
      </c>
      <c r="W1332" s="1" t="str">
        <f>IFERROR(VLOOKUP(Tableau5[[#This Row],[Numéro]],TableauCadre[],6,0),"")</f>
        <v/>
      </c>
      <c r="X1332" s="28" t="str">
        <f>IFERROR(VLOOKUP(Tableau5[[#This Row],[Numéro]],TableauCadre[],7,0),"")</f>
        <v/>
      </c>
    </row>
    <row r="1333" spans="1:24" hidden="1" x14ac:dyDescent="0.25">
      <c r="A1333" s="1" t="str">
        <f>IF(double!T1330=0,"",double!T1330)</f>
        <v>112378 G</v>
      </c>
      <c r="B1333" s="1" t="str">
        <f>IF(Tableau5[[#This Row],[Numéro]]="","",double!U1330)</f>
        <v>KUM GURSAD</v>
      </c>
      <c r="C1333" s="23" t="str">
        <f>double!V1330</f>
        <v>01042 – RETRO CLUB COLMAR</v>
      </c>
      <c r="D1333" s="27" t="str">
        <f>IFERROR(VLOOKUP(Tableau5[[#This Row],[Numéro]],TableauLibre[],3,0),"")</f>
        <v/>
      </c>
      <c r="E1333" s="1" t="str">
        <f>IFERROR(VLOOKUP(Tableau5[[#This Row],[Numéro]],TableauLibre[],4,0),"")</f>
        <v/>
      </c>
      <c r="F1333" s="1" t="str">
        <f>IFERROR(VLOOKUP(Tableau5[[#This Row],[Numéro]],TableauLibre[],5,0),"")</f>
        <v/>
      </c>
      <c r="G1333" s="1" t="str">
        <f>IFERROR(VLOOKUP(Tableau5[[#This Row],[Numéro]],TableauLibre[],6,0),"")</f>
        <v/>
      </c>
      <c r="H1333" s="28" t="str">
        <f>IFERROR(VLOOKUP(Tableau5[[#This Row],[Numéro]],TableauLibre[],7,0),"")</f>
        <v/>
      </c>
      <c r="I1333" s="27" t="str">
        <f>IFERROR(VLOOKUP(Tableau5[[#This Row],[Numéro]],TableauBande[],3,0),"")</f>
        <v/>
      </c>
      <c r="J1333" s="1" t="str">
        <f>IFERROR(VLOOKUP(Tableau5[[#This Row],[Numéro]],TableauBande[],4,0),"")</f>
        <v/>
      </c>
      <c r="K1333" s="1" t="str">
        <f>IFERROR(VLOOKUP(Tableau5[[#This Row],[Numéro]],TableauBande[],5,0),"")</f>
        <v/>
      </c>
      <c r="L1333" s="1" t="str">
        <f>IFERROR(VLOOKUP(Tableau5[[#This Row],[Numéro]],TableauBande[],6,0),"")</f>
        <v/>
      </c>
      <c r="M1333" s="28" t="str">
        <f>IFERROR(VLOOKUP(Tableau5[[#This Row],[Numéro]],TableauBande[],7,0),"")</f>
        <v/>
      </c>
      <c r="N1333" s="1" t="str">
        <f>IFERROR(VLOOKUP(Tableau5[[#This Row],[Numéro]],Tableau3Bandes[],3,0),"")</f>
        <v xml:space="preserve">N3 </v>
      </c>
      <c r="O1333" s="1">
        <f>IFERROR(VLOOKUP(Tableau5[[#This Row],[Numéro]],Tableau3Bandes[],4,0),"")</f>
        <v>1</v>
      </c>
      <c r="P1333" s="1">
        <f>IFERROR(VLOOKUP(Tableau5[[#This Row],[Numéro]],Tableau3Bandes[],5,0),"")</f>
        <v>0.57599999999999996</v>
      </c>
      <c r="Q1333" s="1">
        <f>IFERROR(VLOOKUP(Tableau5[[#This Row],[Numéro]],Tableau3Bandes[],6,0),"")</f>
        <v>0.495</v>
      </c>
      <c r="R1333" s="1">
        <f>IFERROR(VLOOKUP(Tableau5[[#This Row],[Numéro]],Tableau3Bandes[],7,0),"")</f>
        <v>2020</v>
      </c>
      <c r="S1333" s="28" t="str">
        <f>IFERROR(VLOOKUP(Tableau5[[#This Row],[Numéro]],TableauClass2025[],3,0),"")</f>
        <v/>
      </c>
      <c r="T1333" s="27" t="str">
        <f>IFERROR(VLOOKUP(Tableau5[[#This Row],[Numéro]],TableauCadre[],3,0),"")</f>
        <v/>
      </c>
      <c r="U1333" s="1" t="str">
        <f>IFERROR(VLOOKUP(Tableau5[[#This Row],[Numéro]],TableauCadre[],4,0),"")</f>
        <v/>
      </c>
      <c r="V1333" s="1" t="str">
        <f>IFERROR(VLOOKUP(Tableau5[[#This Row],[Numéro]],TableauCadre[],5,0),"")</f>
        <v/>
      </c>
      <c r="W1333" s="1" t="str">
        <f>IFERROR(VLOOKUP(Tableau5[[#This Row],[Numéro]],TableauCadre[],6,0),"")</f>
        <v/>
      </c>
      <c r="X1333" s="28" t="str">
        <f>IFERROR(VLOOKUP(Tableau5[[#This Row],[Numéro]],TableauCadre[],7,0),"")</f>
        <v/>
      </c>
    </row>
    <row r="1334" spans="1:24" hidden="1" x14ac:dyDescent="0.25">
      <c r="A1334" s="1" t="str">
        <f>IF(double!T1331=0,"",double!T1331)</f>
        <v>010088 A</v>
      </c>
      <c r="B1334" s="1" t="str">
        <f>IF(Tableau5[[#This Row],[Numéro]]="","",double!U1331)</f>
        <v>LAGRENE ROBERT</v>
      </c>
      <c r="C1334" s="23" t="str">
        <f>double!V1331</f>
        <v>01002 – B.C 1935 STRASBOURG-SCHILTIGHEIM</v>
      </c>
      <c r="D1334" s="27" t="str">
        <f>IFERROR(VLOOKUP(Tableau5[[#This Row],[Numéro]],TableauLibre[],3,0),"")</f>
        <v/>
      </c>
      <c r="E1334" s="1" t="str">
        <f>IFERROR(VLOOKUP(Tableau5[[#This Row],[Numéro]],TableauLibre[],4,0),"")</f>
        <v/>
      </c>
      <c r="F1334" s="1" t="str">
        <f>IFERROR(VLOOKUP(Tableau5[[#This Row],[Numéro]],TableauLibre[],5,0),"")</f>
        <v/>
      </c>
      <c r="G1334" s="1" t="str">
        <f>IFERROR(VLOOKUP(Tableau5[[#This Row],[Numéro]],TableauLibre[],6,0),"")</f>
        <v/>
      </c>
      <c r="H1334" s="28" t="str">
        <f>IFERROR(VLOOKUP(Tableau5[[#This Row],[Numéro]],TableauLibre[],7,0),"")</f>
        <v/>
      </c>
      <c r="I1334" s="27" t="str">
        <f>IFERROR(VLOOKUP(Tableau5[[#This Row],[Numéro]],TableauBande[],3,0),"")</f>
        <v/>
      </c>
      <c r="J1334" s="1" t="str">
        <f>IFERROR(VLOOKUP(Tableau5[[#This Row],[Numéro]],TableauBande[],4,0),"")</f>
        <v/>
      </c>
      <c r="K1334" s="1" t="str">
        <f>IFERROR(VLOOKUP(Tableau5[[#This Row],[Numéro]],TableauBande[],5,0),"")</f>
        <v/>
      </c>
      <c r="L1334" s="1" t="str">
        <f>IFERROR(VLOOKUP(Tableau5[[#This Row],[Numéro]],TableauBande[],6,0),"")</f>
        <v/>
      </c>
      <c r="M1334" s="28" t="str">
        <f>IFERROR(VLOOKUP(Tableau5[[#This Row],[Numéro]],TableauBande[],7,0),"")</f>
        <v/>
      </c>
      <c r="N1334" s="1" t="str">
        <f>IFERROR(VLOOKUP(Tableau5[[#This Row],[Numéro]],Tableau3Bandes[],3,0),"")</f>
        <v xml:space="preserve">R1 </v>
      </c>
      <c r="O1334" s="1">
        <f>IFERROR(VLOOKUP(Tableau5[[#This Row],[Numéro]],Tableau3Bandes[],4,0),"")</f>
        <v>1</v>
      </c>
      <c r="P1334" s="1">
        <f>IFERROR(VLOOKUP(Tableau5[[#This Row],[Numéro]],Tableau3Bandes[],5,0),"")</f>
        <v>0.39100000000000001</v>
      </c>
      <c r="Q1334" s="1">
        <f>IFERROR(VLOOKUP(Tableau5[[#This Row],[Numéro]],Tableau3Bandes[],6,0),"")</f>
        <v>0.33600000000000002</v>
      </c>
      <c r="R1334" s="1">
        <f>IFERROR(VLOOKUP(Tableau5[[#This Row],[Numéro]],Tableau3Bandes[],7,0),"")</f>
        <v>2020</v>
      </c>
      <c r="S1334" s="28" t="str">
        <f>IFERROR(VLOOKUP(Tableau5[[#This Row],[Numéro]],TableauClass2025[],3,0),"")</f>
        <v/>
      </c>
      <c r="T1334" s="27" t="str">
        <f>IFERROR(VLOOKUP(Tableau5[[#This Row],[Numéro]],TableauCadre[],3,0),"")</f>
        <v/>
      </c>
      <c r="U1334" s="1" t="str">
        <f>IFERROR(VLOOKUP(Tableau5[[#This Row],[Numéro]],TableauCadre[],4,0),"")</f>
        <v/>
      </c>
      <c r="V1334" s="1" t="str">
        <f>IFERROR(VLOOKUP(Tableau5[[#This Row],[Numéro]],TableauCadre[],5,0),"")</f>
        <v/>
      </c>
      <c r="W1334" s="1" t="str">
        <f>IFERROR(VLOOKUP(Tableau5[[#This Row],[Numéro]],TableauCadre[],6,0),"")</f>
        <v/>
      </c>
      <c r="X1334" s="28" t="str">
        <f>IFERROR(VLOOKUP(Tableau5[[#This Row],[Numéro]],TableauCadre[],7,0),"")</f>
        <v/>
      </c>
    </row>
    <row r="1335" spans="1:24" hidden="1" x14ac:dyDescent="0.25">
      <c r="A1335" s="1" t="str">
        <f>IF(double!T1332=0,"",double!T1332)</f>
        <v>124194 S</v>
      </c>
      <c r="B1335" s="1" t="str">
        <f>IF(Tableau5[[#This Row],[Numéro]]="","",double!U1332)</f>
        <v>LANTZ JEAN LOUIS</v>
      </c>
      <c r="C1335" s="23" t="str">
        <f>double!V1332</f>
        <v>11064 – BILLARD CLUB ELOYES</v>
      </c>
      <c r="D1335" s="27" t="str">
        <f>IFERROR(VLOOKUP(Tableau5[[#This Row],[Numéro]],TableauLibre[],3,0),"")</f>
        <v/>
      </c>
      <c r="E1335" s="1" t="str">
        <f>IFERROR(VLOOKUP(Tableau5[[#This Row],[Numéro]],TableauLibre[],4,0),"")</f>
        <v/>
      </c>
      <c r="F1335" s="1" t="str">
        <f>IFERROR(VLOOKUP(Tableau5[[#This Row],[Numéro]],TableauLibre[],5,0),"")</f>
        <v/>
      </c>
      <c r="G1335" s="1" t="str">
        <f>IFERROR(VLOOKUP(Tableau5[[#This Row],[Numéro]],TableauLibre[],6,0),"")</f>
        <v/>
      </c>
      <c r="H1335" s="28" t="str">
        <f>IFERROR(VLOOKUP(Tableau5[[#This Row],[Numéro]],TableauLibre[],7,0),"")</f>
        <v/>
      </c>
      <c r="I1335" s="27" t="str">
        <f>IFERROR(VLOOKUP(Tableau5[[#This Row],[Numéro]],TableauBande[],3,0),"")</f>
        <v/>
      </c>
      <c r="J1335" s="1" t="str">
        <f>IFERROR(VLOOKUP(Tableau5[[#This Row],[Numéro]],TableauBande[],4,0),"")</f>
        <v/>
      </c>
      <c r="K1335" s="1" t="str">
        <f>IFERROR(VLOOKUP(Tableau5[[#This Row],[Numéro]],TableauBande[],5,0),"")</f>
        <v/>
      </c>
      <c r="L1335" s="1" t="str">
        <f>IFERROR(VLOOKUP(Tableau5[[#This Row],[Numéro]],TableauBande[],6,0),"")</f>
        <v/>
      </c>
      <c r="M1335" s="28" t="str">
        <f>IFERROR(VLOOKUP(Tableau5[[#This Row],[Numéro]],TableauBande[],7,0),"")</f>
        <v/>
      </c>
      <c r="N1335" s="1" t="str">
        <f>IFERROR(VLOOKUP(Tableau5[[#This Row],[Numéro]],Tableau3Bandes[],3,0),"")</f>
        <v>N3</v>
      </c>
      <c r="O1335" s="1">
        <f>IFERROR(VLOOKUP(Tableau5[[#This Row],[Numéro]],Tableau3Bandes[],4,0),"")</f>
        <v>1</v>
      </c>
      <c r="P1335" s="1">
        <f>IFERROR(VLOOKUP(Tableau5[[#This Row],[Numéro]],Tableau3Bandes[],5,0),"")</f>
        <v>0.55500000000000005</v>
      </c>
      <c r="Q1335" s="1">
        <f>IFERROR(VLOOKUP(Tableau5[[#This Row],[Numéro]],Tableau3Bandes[],6,0),"")</f>
        <v>0.47699999999999998</v>
      </c>
      <c r="R1335" s="1">
        <f>IFERROR(VLOOKUP(Tableau5[[#This Row],[Numéro]],Tableau3Bandes[],7,0),"")</f>
        <v>2025</v>
      </c>
      <c r="S1335" s="28">
        <f>IFERROR(VLOOKUP(Tableau5[[#This Row],[Numéro]],TableauClass2025[],3,0),"")</f>
        <v>443</v>
      </c>
      <c r="T1335" s="27" t="str">
        <f>IFERROR(VLOOKUP(Tableau5[[#This Row],[Numéro]],TableauCadre[],3,0),"")</f>
        <v/>
      </c>
      <c r="U1335" s="1" t="str">
        <f>IFERROR(VLOOKUP(Tableau5[[#This Row],[Numéro]],TableauCadre[],4,0),"")</f>
        <v/>
      </c>
      <c r="V1335" s="1" t="str">
        <f>IFERROR(VLOOKUP(Tableau5[[#This Row],[Numéro]],TableauCadre[],5,0),"")</f>
        <v/>
      </c>
      <c r="W1335" s="1" t="str">
        <f>IFERROR(VLOOKUP(Tableau5[[#This Row],[Numéro]],TableauCadre[],6,0),"")</f>
        <v/>
      </c>
      <c r="X1335" s="28" t="str">
        <f>IFERROR(VLOOKUP(Tableau5[[#This Row],[Numéro]],TableauCadre[],7,0),"")</f>
        <v/>
      </c>
    </row>
    <row r="1336" spans="1:24" hidden="1" x14ac:dyDescent="0.25">
      <c r="A1336" s="1" t="str">
        <f>IF(double!T1333=0,"",double!T1333)</f>
        <v>120532 W</v>
      </c>
      <c r="B1336" s="1" t="str">
        <f>IF(Tableau5[[#This Row],[Numéro]]="","",double!U1333)</f>
        <v>LECERF GUY</v>
      </c>
      <c r="C1336" s="23" t="str">
        <f>double!V1333</f>
        <v>11023 – BILLARD CLUB NEUVES MAISONS</v>
      </c>
      <c r="D1336" s="27" t="str">
        <f>IFERROR(VLOOKUP(Tableau5[[#This Row],[Numéro]],TableauLibre[],3,0),"")</f>
        <v/>
      </c>
      <c r="E1336" s="1" t="str">
        <f>IFERROR(VLOOKUP(Tableau5[[#This Row],[Numéro]],TableauLibre[],4,0),"")</f>
        <v/>
      </c>
      <c r="F1336" s="1" t="str">
        <f>IFERROR(VLOOKUP(Tableau5[[#This Row],[Numéro]],TableauLibre[],5,0),"")</f>
        <v/>
      </c>
      <c r="G1336" s="1" t="str">
        <f>IFERROR(VLOOKUP(Tableau5[[#This Row],[Numéro]],TableauLibre[],6,0),"")</f>
        <v/>
      </c>
      <c r="H1336" s="28" t="str">
        <f>IFERROR(VLOOKUP(Tableau5[[#This Row],[Numéro]],TableauLibre[],7,0),"")</f>
        <v/>
      </c>
      <c r="I1336" s="27" t="str">
        <f>IFERROR(VLOOKUP(Tableau5[[#This Row],[Numéro]],TableauBande[],3,0),"")</f>
        <v/>
      </c>
      <c r="J1336" s="1" t="str">
        <f>IFERROR(VLOOKUP(Tableau5[[#This Row],[Numéro]],TableauBande[],4,0),"")</f>
        <v/>
      </c>
      <c r="K1336" s="1" t="str">
        <f>IFERROR(VLOOKUP(Tableau5[[#This Row],[Numéro]],TableauBande[],5,0),"")</f>
        <v/>
      </c>
      <c r="L1336" s="1" t="str">
        <f>IFERROR(VLOOKUP(Tableau5[[#This Row],[Numéro]],TableauBande[],6,0),"")</f>
        <v/>
      </c>
      <c r="M1336" s="28" t="str">
        <f>IFERROR(VLOOKUP(Tableau5[[#This Row],[Numéro]],TableauBande[],7,0),"")</f>
        <v/>
      </c>
      <c r="N1336" s="1" t="str">
        <f>IFERROR(VLOOKUP(Tableau5[[#This Row],[Numéro]],Tableau3Bandes[],3,0),"")</f>
        <v>R1</v>
      </c>
      <c r="O1336" s="1">
        <f>IFERROR(VLOOKUP(Tableau5[[#This Row],[Numéro]],Tableau3Bandes[],4,0),"")</f>
        <v>1</v>
      </c>
      <c r="P1336" s="1">
        <f>IFERROR(VLOOKUP(Tableau5[[#This Row],[Numéro]],Tableau3Bandes[],5,0),"")</f>
        <v>0.27200000000000002</v>
      </c>
      <c r="Q1336" s="1">
        <f>IFERROR(VLOOKUP(Tableau5[[#This Row],[Numéro]],Tableau3Bandes[],6,0),"")</f>
        <v>0.23400000000000001</v>
      </c>
      <c r="R1336" s="1">
        <f>IFERROR(VLOOKUP(Tableau5[[#This Row],[Numéro]],Tableau3Bandes[],7,0),"")</f>
        <v>2010</v>
      </c>
      <c r="S1336" s="28" t="str">
        <f>IFERROR(VLOOKUP(Tableau5[[#This Row],[Numéro]],TableauClass2025[],3,0),"")</f>
        <v/>
      </c>
      <c r="T1336" s="27" t="str">
        <f>IFERROR(VLOOKUP(Tableau5[[#This Row],[Numéro]],TableauCadre[],3,0),"")</f>
        <v/>
      </c>
      <c r="U1336" s="1" t="str">
        <f>IFERROR(VLOOKUP(Tableau5[[#This Row],[Numéro]],TableauCadre[],4,0),"")</f>
        <v/>
      </c>
      <c r="V1336" s="1" t="str">
        <f>IFERROR(VLOOKUP(Tableau5[[#This Row],[Numéro]],TableauCadre[],5,0),"")</f>
        <v/>
      </c>
      <c r="W1336" s="1" t="str">
        <f>IFERROR(VLOOKUP(Tableau5[[#This Row],[Numéro]],TableauCadre[],6,0),"")</f>
        <v/>
      </c>
      <c r="X1336" s="28" t="str">
        <f>IFERROR(VLOOKUP(Tableau5[[#This Row],[Numéro]],TableauCadre[],7,0),"")</f>
        <v/>
      </c>
    </row>
    <row r="1337" spans="1:24" hidden="1" x14ac:dyDescent="0.25">
      <c r="A1337" s="1" t="str">
        <f>IF(double!T1334=0,"",double!T1334)</f>
        <v>120966 O</v>
      </c>
      <c r="B1337" s="1" t="str">
        <f>IF(Tableau5[[#This Row],[Numéro]]="","",double!U1334)</f>
        <v>LEFEVRE JEREMY</v>
      </c>
      <c r="C1337" s="23" t="str">
        <f>double!V1334</f>
        <v>01035 – B.C. 60 COCOBEN</v>
      </c>
      <c r="D1337" s="27" t="str">
        <f>IFERROR(VLOOKUP(Tableau5[[#This Row],[Numéro]],TableauLibre[],3,0),"")</f>
        <v/>
      </c>
      <c r="E1337" s="1" t="str">
        <f>IFERROR(VLOOKUP(Tableau5[[#This Row],[Numéro]],TableauLibre[],4,0),"")</f>
        <v/>
      </c>
      <c r="F1337" s="1" t="str">
        <f>IFERROR(VLOOKUP(Tableau5[[#This Row],[Numéro]],TableauLibre[],5,0),"")</f>
        <v/>
      </c>
      <c r="G1337" s="1" t="str">
        <f>IFERROR(VLOOKUP(Tableau5[[#This Row],[Numéro]],TableauLibre[],6,0),"")</f>
        <v/>
      </c>
      <c r="H1337" s="28" t="str">
        <f>IFERROR(VLOOKUP(Tableau5[[#This Row],[Numéro]],TableauLibre[],7,0),"")</f>
        <v/>
      </c>
      <c r="I1337" s="27" t="str">
        <f>IFERROR(VLOOKUP(Tableau5[[#This Row],[Numéro]],TableauBande[],3,0),"")</f>
        <v/>
      </c>
      <c r="J1337" s="1" t="str">
        <f>IFERROR(VLOOKUP(Tableau5[[#This Row],[Numéro]],TableauBande[],4,0),"")</f>
        <v/>
      </c>
      <c r="K1337" s="1" t="str">
        <f>IFERROR(VLOOKUP(Tableau5[[#This Row],[Numéro]],TableauBande[],5,0),"")</f>
        <v/>
      </c>
      <c r="L1337" s="1" t="str">
        <f>IFERROR(VLOOKUP(Tableau5[[#This Row],[Numéro]],TableauBande[],6,0),"")</f>
        <v/>
      </c>
      <c r="M1337" s="28" t="str">
        <f>IFERROR(VLOOKUP(Tableau5[[#This Row],[Numéro]],TableauBande[],7,0),"")</f>
        <v/>
      </c>
      <c r="N1337" s="1" t="str">
        <f>IFERROR(VLOOKUP(Tableau5[[#This Row],[Numéro]],Tableau3Bandes[],3,0),"")</f>
        <v>R1</v>
      </c>
      <c r="O1337" s="1">
        <f>IFERROR(VLOOKUP(Tableau5[[#This Row],[Numéro]],Tableau3Bandes[],4,0),"")</f>
        <v>1</v>
      </c>
      <c r="P1337" s="1">
        <f>IFERROR(VLOOKUP(Tableau5[[#This Row],[Numéro]],Tableau3Bandes[],5,0),"")</f>
        <v>0.314</v>
      </c>
      <c r="Q1337" s="1">
        <f>IFERROR(VLOOKUP(Tableau5[[#This Row],[Numéro]],Tableau3Bandes[],6,0),"")</f>
        <v>0.27</v>
      </c>
      <c r="R1337" s="1">
        <f>IFERROR(VLOOKUP(Tableau5[[#This Row],[Numéro]],Tableau3Bandes[],7,0),"")</f>
        <v>2020</v>
      </c>
      <c r="S1337" s="28" t="str">
        <f>IFERROR(VLOOKUP(Tableau5[[#This Row],[Numéro]],TableauClass2025[],3,0),"")</f>
        <v/>
      </c>
      <c r="T1337" s="27" t="str">
        <f>IFERROR(VLOOKUP(Tableau5[[#This Row],[Numéro]],TableauCadre[],3,0),"")</f>
        <v/>
      </c>
      <c r="U1337" s="1" t="str">
        <f>IFERROR(VLOOKUP(Tableau5[[#This Row],[Numéro]],TableauCadre[],4,0),"")</f>
        <v/>
      </c>
      <c r="V1337" s="1" t="str">
        <f>IFERROR(VLOOKUP(Tableau5[[#This Row],[Numéro]],TableauCadre[],5,0),"")</f>
        <v/>
      </c>
      <c r="W1337" s="1" t="str">
        <f>IFERROR(VLOOKUP(Tableau5[[#This Row],[Numéro]],TableauCadre[],6,0),"")</f>
        <v/>
      </c>
      <c r="X1337" s="28" t="str">
        <f>IFERROR(VLOOKUP(Tableau5[[#This Row],[Numéro]],TableauCadre[],7,0),"")</f>
        <v/>
      </c>
    </row>
    <row r="1338" spans="1:24" hidden="1" x14ac:dyDescent="0.25">
      <c r="A1338" s="1" t="str">
        <f>IF(double!T1335=0,"",double!T1335)</f>
        <v>181482 N</v>
      </c>
      <c r="B1338" s="1" t="str">
        <f>IF(Tableau5[[#This Row],[Numéro]]="","",double!U1335)</f>
        <v>LEGAZPI RUBEN</v>
      </c>
      <c r="C1338" s="23" t="str">
        <f>double!V1335</f>
        <v>01041 – COLMAR BILLARD CLUB 71</v>
      </c>
      <c r="D1338" s="27" t="str">
        <f>IFERROR(VLOOKUP(Tableau5[[#This Row],[Numéro]],TableauLibre[],3,0),"")</f>
        <v/>
      </c>
      <c r="E1338" s="1" t="str">
        <f>IFERROR(VLOOKUP(Tableau5[[#This Row],[Numéro]],TableauLibre[],4,0),"")</f>
        <v/>
      </c>
      <c r="F1338" s="1" t="str">
        <f>IFERROR(VLOOKUP(Tableau5[[#This Row],[Numéro]],TableauLibre[],5,0),"")</f>
        <v/>
      </c>
      <c r="G1338" s="1" t="str">
        <f>IFERROR(VLOOKUP(Tableau5[[#This Row],[Numéro]],TableauLibre[],6,0),"")</f>
        <v/>
      </c>
      <c r="H1338" s="28" t="str">
        <f>IFERROR(VLOOKUP(Tableau5[[#This Row],[Numéro]],TableauLibre[],7,0),"")</f>
        <v/>
      </c>
      <c r="I1338" s="27" t="str">
        <f>IFERROR(VLOOKUP(Tableau5[[#This Row],[Numéro]],TableauBande[],3,0),"")</f>
        <v/>
      </c>
      <c r="J1338" s="1" t="str">
        <f>IFERROR(VLOOKUP(Tableau5[[#This Row],[Numéro]],TableauBande[],4,0),"")</f>
        <v/>
      </c>
      <c r="K1338" s="1" t="str">
        <f>IFERROR(VLOOKUP(Tableau5[[#This Row],[Numéro]],TableauBande[],5,0),"")</f>
        <v/>
      </c>
      <c r="L1338" s="1" t="str">
        <f>IFERROR(VLOOKUP(Tableau5[[#This Row],[Numéro]],TableauBande[],6,0),"")</f>
        <v/>
      </c>
      <c r="M1338" s="28" t="str">
        <f>IFERROR(VLOOKUP(Tableau5[[#This Row],[Numéro]],TableauBande[],7,0),"")</f>
        <v/>
      </c>
      <c r="N1338" s="1" t="str">
        <f>IFERROR(VLOOKUP(Tableau5[[#This Row],[Numéro]],Tableau3Bandes[],3,0),"")</f>
        <v xml:space="preserve">Masters </v>
      </c>
      <c r="O1338" s="1">
        <f>IFERROR(VLOOKUP(Tableau5[[#This Row],[Numéro]],Tableau3Bandes[],4,0),"")</f>
        <v>1</v>
      </c>
      <c r="P1338" s="1" t="str">
        <f>IFERROR(VLOOKUP(Tableau5[[#This Row],[Numéro]],Tableau3Bandes[],5,0),"")</f>
        <v>—</v>
      </c>
      <c r="Q1338" s="1">
        <f>IFERROR(VLOOKUP(Tableau5[[#This Row],[Numéro]],Tableau3Bandes[],6,0),"")</f>
        <v>1.782</v>
      </c>
      <c r="R1338" s="1">
        <f>IFERROR(VLOOKUP(Tableau5[[#This Row],[Numéro]],Tableau3Bandes[],7,0),"")</f>
        <v>2025</v>
      </c>
      <c r="S1338" s="28">
        <f>IFERROR(VLOOKUP(Tableau5[[#This Row],[Numéro]],TableauClass2025[],3,0),"")</f>
        <v>1557</v>
      </c>
      <c r="T1338" s="27" t="str">
        <f>IFERROR(VLOOKUP(Tableau5[[#This Row],[Numéro]],TableauCadre[],3,0),"")</f>
        <v/>
      </c>
      <c r="U1338" s="1" t="str">
        <f>IFERROR(VLOOKUP(Tableau5[[#This Row],[Numéro]],TableauCadre[],4,0),"")</f>
        <v/>
      </c>
      <c r="V1338" s="1" t="str">
        <f>IFERROR(VLOOKUP(Tableau5[[#This Row],[Numéro]],TableauCadre[],5,0),"")</f>
        <v/>
      </c>
      <c r="W1338" s="1" t="str">
        <f>IFERROR(VLOOKUP(Tableau5[[#This Row],[Numéro]],TableauCadre[],6,0),"")</f>
        <v/>
      </c>
      <c r="X1338" s="28" t="str">
        <f>IFERROR(VLOOKUP(Tableau5[[#This Row],[Numéro]],TableauCadre[],7,0),"")</f>
        <v/>
      </c>
    </row>
    <row r="1339" spans="1:24" x14ac:dyDescent="0.25">
      <c r="A1339" s="1" t="str">
        <f>IF(double!T1389=0,"",double!T1389)</f>
        <v>162632 Z</v>
      </c>
      <c r="B1339" s="1" t="str">
        <f>IF(Tableau5[[#This Row],[Numéro]]="","",double!U1389)</f>
        <v>TRITZ HERVE</v>
      </c>
      <c r="C1339" s="23" t="str">
        <f>double!V1389</f>
        <v>11005 – E.S. HAGONDANGE</v>
      </c>
      <c r="D1339" s="27" t="str">
        <f>IFERROR(VLOOKUP(Tableau5[[#This Row],[Numéro]],TableauLibre[],3,0),"")</f>
        <v/>
      </c>
      <c r="E1339" s="1" t="str">
        <f>IFERROR(VLOOKUP(Tableau5[[#This Row],[Numéro]],TableauLibre[],4,0),"")</f>
        <v/>
      </c>
      <c r="F1339" s="1" t="str">
        <f>IFERROR(VLOOKUP(Tableau5[[#This Row],[Numéro]],TableauLibre[],5,0),"")</f>
        <v/>
      </c>
      <c r="G1339" s="1" t="str">
        <f>IFERROR(VLOOKUP(Tableau5[[#This Row],[Numéro]],TableauLibre[],6,0),"")</f>
        <v/>
      </c>
      <c r="H1339" s="28" t="str">
        <f>IFERROR(VLOOKUP(Tableau5[[#This Row],[Numéro]],TableauLibre[],7,0),"")</f>
        <v/>
      </c>
      <c r="I1339" s="27" t="str">
        <f>IFERROR(VLOOKUP(Tableau5[[#This Row],[Numéro]],TableauBande[],3,0),"")</f>
        <v/>
      </c>
      <c r="J1339" s="1" t="str">
        <f>IFERROR(VLOOKUP(Tableau5[[#This Row],[Numéro]],TableauBande[],4,0),"")</f>
        <v/>
      </c>
      <c r="K1339" s="1" t="str">
        <f>IFERROR(VLOOKUP(Tableau5[[#This Row],[Numéro]],TableauBande[],5,0),"")</f>
        <v/>
      </c>
      <c r="L1339" s="1" t="str">
        <f>IFERROR(VLOOKUP(Tableau5[[#This Row],[Numéro]],TableauBande[],6,0),"")</f>
        <v/>
      </c>
      <c r="M1339" s="28" t="str">
        <f>IFERROR(VLOOKUP(Tableau5[[#This Row],[Numéro]],TableauBande[],7,0),"")</f>
        <v/>
      </c>
      <c r="N1339" s="1" t="str">
        <f>IFERROR(VLOOKUP(Tableau5[[#This Row],[Numéro]],Tableau3Bandes[],3,0),"")</f>
        <v>N2</v>
      </c>
      <c r="O1339" s="1">
        <f>IFERROR(VLOOKUP(Tableau5[[#This Row],[Numéro]],Tableau3Bandes[],4,0),"")</f>
        <v>1</v>
      </c>
      <c r="P1339" s="1" t="str">
        <f>IFERROR(VLOOKUP(Tableau5[[#This Row],[Numéro]],Tableau3Bandes[],5,0),"")</f>
        <v>—</v>
      </c>
      <c r="Q1339" s="1">
        <f>IFERROR(VLOOKUP(Tableau5[[#This Row],[Numéro]],Tableau3Bandes[],6,0),"")</f>
        <v>0.56100000000000005</v>
      </c>
      <c r="R1339" s="1">
        <f>IFERROR(VLOOKUP(Tableau5[[#This Row],[Numéro]],Tableau3Bandes[],7,0),"")</f>
        <v>2025</v>
      </c>
      <c r="S1339" s="28">
        <f>IFERROR(VLOOKUP(Tableau5[[#This Row],[Numéro]],TableauClass2025[],3,0),"")</f>
        <v>547</v>
      </c>
      <c r="T1339" s="27" t="str">
        <f>IFERROR(VLOOKUP(Tableau5[[#This Row],[Numéro]],TableauCadre[],3,0),"")</f>
        <v/>
      </c>
      <c r="U1339" s="1" t="str">
        <f>IFERROR(VLOOKUP(Tableau5[[#This Row],[Numéro]],TableauCadre[],4,0),"")</f>
        <v/>
      </c>
      <c r="V1339" s="1" t="str">
        <f>IFERROR(VLOOKUP(Tableau5[[#This Row],[Numéro]],TableauCadre[],5,0),"")</f>
        <v/>
      </c>
      <c r="W1339" s="1" t="str">
        <f>IFERROR(VLOOKUP(Tableau5[[#This Row],[Numéro]],TableauCadre[],6,0),"")</f>
        <v/>
      </c>
      <c r="X1339" s="28" t="str">
        <f>IFERROR(VLOOKUP(Tableau5[[#This Row],[Numéro]],TableauCadre[],7,0),"")</f>
        <v/>
      </c>
    </row>
    <row r="1340" spans="1:24" x14ac:dyDescent="0.25">
      <c r="A1340" s="1" t="str">
        <f>IF(double!T1131=0,"",double!T1131)</f>
        <v>142035 X</v>
      </c>
      <c r="B1340" s="1" t="str">
        <f>IF(Tableau5[[#This Row],[Numéro]]="","",double!U1131)</f>
        <v>UNTERSINGER JEAN PHILIPPE</v>
      </c>
      <c r="C1340" s="23" t="str">
        <f>double!V1131</f>
        <v>11072 – AMICALE BILLARD DE MAGNY</v>
      </c>
      <c r="D1340" s="27" t="str">
        <f>IFERROR(VLOOKUP(Tableau5[[#This Row],[Numéro]],TableauLibre[],3,0),"")</f>
        <v>R3</v>
      </c>
      <c r="E1340" s="1">
        <f>IFERROR(VLOOKUP(Tableau5[[#This Row],[Numéro]],TableauLibre[],4,0),"")</f>
        <v>1</v>
      </c>
      <c r="F1340" s="1">
        <f>IFERROR(VLOOKUP(Tableau5[[#This Row],[Numéro]],TableauLibre[],5,0),"")</f>
        <v>1.4</v>
      </c>
      <c r="G1340" s="1">
        <f>IFERROR(VLOOKUP(Tableau5[[#This Row],[Numéro]],TableauLibre[],6,0),"")</f>
        <v>1.1200000000000001</v>
      </c>
      <c r="H1340" s="28">
        <f>IFERROR(VLOOKUP(Tableau5[[#This Row],[Numéro]],TableauLibre[],7,0),"")</f>
        <v>2025</v>
      </c>
      <c r="I1340" s="27" t="str">
        <f>IFERROR(VLOOKUP(Tableau5[[#This Row],[Numéro]],TableauBande[],3,0),"")</f>
        <v/>
      </c>
      <c r="J1340" s="1" t="str">
        <f>IFERROR(VLOOKUP(Tableau5[[#This Row],[Numéro]],TableauBande[],4,0),"")</f>
        <v/>
      </c>
      <c r="K1340" s="1" t="str">
        <f>IFERROR(VLOOKUP(Tableau5[[#This Row],[Numéro]],TableauBande[],5,0),"")</f>
        <v/>
      </c>
      <c r="L1340" s="1" t="str">
        <f>IFERROR(VLOOKUP(Tableau5[[#This Row],[Numéro]],TableauBande[],6,0),"")</f>
        <v/>
      </c>
      <c r="M1340" s="28" t="str">
        <f>IFERROR(VLOOKUP(Tableau5[[#This Row],[Numéro]],TableauBande[],7,0),"")</f>
        <v/>
      </c>
      <c r="N1340" s="1" t="str">
        <f>IFERROR(VLOOKUP(Tableau5[[#This Row],[Numéro]],Tableau3Bandes[],3,0),"")</f>
        <v/>
      </c>
      <c r="O1340" s="1" t="str">
        <f>IFERROR(VLOOKUP(Tableau5[[#This Row],[Numéro]],Tableau3Bandes[],4,0),"")</f>
        <v/>
      </c>
      <c r="P1340" s="1" t="str">
        <f>IFERROR(VLOOKUP(Tableau5[[#This Row],[Numéro]],Tableau3Bandes[],5,0),"")</f>
        <v/>
      </c>
      <c r="Q1340" s="1" t="str">
        <f>IFERROR(VLOOKUP(Tableau5[[#This Row],[Numéro]],Tableau3Bandes[],6,0),"")</f>
        <v/>
      </c>
      <c r="R1340" s="1" t="str">
        <f>IFERROR(VLOOKUP(Tableau5[[#This Row],[Numéro]],Tableau3Bandes[],7,0),"")</f>
        <v/>
      </c>
      <c r="S1340" s="28" t="str">
        <f>IFERROR(VLOOKUP(Tableau5[[#This Row],[Numéro]],TableauClass2025[],3,0),"")</f>
        <v/>
      </c>
      <c r="T1340" s="27" t="str">
        <f>IFERROR(VLOOKUP(Tableau5[[#This Row],[Numéro]],TableauCadre[],3,0),"")</f>
        <v/>
      </c>
      <c r="U1340" s="1" t="str">
        <f>IFERROR(VLOOKUP(Tableau5[[#This Row],[Numéro]],TableauCadre[],4,0),"")</f>
        <v/>
      </c>
      <c r="V1340" s="1" t="str">
        <f>IFERROR(VLOOKUP(Tableau5[[#This Row],[Numéro]],TableauCadre[],5,0),"")</f>
        <v/>
      </c>
      <c r="W1340" s="1" t="str">
        <f>IFERROR(VLOOKUP(Tableau5[[#This Row],[Numéro]],TableauCadre[],6,0),"")</f>
        <v/>
      </c>
      <c r="X1340" s="28" t="str">
        <f>IFERROR(VLOOKUP(Tableau5[[#This Row],[Numéro]],TableauCadre[],7,0),"")</f>
        <v/>
      </c>
    </row>
    <row r="1341" spans="1:24" x14ac:dyDescent="0.25">
      <c r="A1341" s="1" t="str">
        <f>IF(double!T1132=0,"",double!T1132)</f>
        <v>149569 A</v>
      </c>
      <c r="B1341" s="1" t="str">
        <f>IF(Tableau5[[#This Row],[Numéro]]="","",double!U1132)</f>
        <v>URBAN PIERRE</v>
      </c>
      <c r="C1341" s="23" t="str">
        <f>double!V1132</f>
        <v>11013 – BILLARD CLUB METZ</v>
      </c>
      <c r="D1341" s="27" t="str">
        <f>IFERROR(VLOOKUP(Tableau5[[#This Row],[Numéro]],TableauLibre[],3,0),"")</f>
        <v>R2</v>
      </c>
      <c r="E1341" s="1">
        <f>IFERROR(VLOOKUP(Tableau5[[#This Row],[Numéro]],TableauLibre[],4,0),"")</f>
        <v>1</v>
      </c>
      <c r="F1341" s="1">
        <f>IFERROR(VLOOKUP(Tableau5[[#This Row],[Numéro]],TableauLibre[],5,0),"")</f>
        <v>2.37</v>
      </c>
      <c r="G1341" s="1">
        <f>IFERROR(VLOOKUP(Tableau5[[#This Row],[Numéro]],TableauLibre[],6,0),"")</f>
        <v>1.89</v>
      </c>
      <c r="H1341" s="28">
        <f>IFERROR(VLOOKUP(Tableau5[[#This Row],[Numéro]],TableauLibre[],7,0),"")</f>
        <v>2019</v>
      </c>
      <c r="I1341" s="27" t="str">
        <f>IFERROR(VLOOKUP(Tableau5[[#This Row],[Numéro]],TableauBande[],3,0),"")</f>
        <v/>
      </c>
      <c r="J1341" s="1" t="str">
        <f>IFERROR(VLOOKUP(Tableau5[[#This Row],[Numéro]],TableauBande[],4,0),"")</f>
        <v/>
      </c>
      <c r="K1341" s="1" t="str">
        <f>IFERROR(VLOOKUP(Tableau5[[#This Row],[Numéro]],TableauBande[],5,0),"")</f>
        <v/>
      </c>
      <c r="L1341" s="1" t="str">
        <f>IFERROR(VLOOKUP(Tableau5[[#This Row],[Numéro]],TableauBande[],6,0),"")</f>
        <v/>
      </c>
      <c r="M1341" s="28" t="str">
        <f>IFERROR(VLOOKUP(Tableau5[[#This Row],[Numéro]],TableauBande[],7,0),"")</f>
        <v/>
      </c>
      <c r="N1341" s="1" t="str">
        <f>IFERROR(VLOOKUP(Tableau5[[#This Row],[Numéro]],Tableau3Bandes[],3,0),"")</f>
        <v/>
      </c>
      <c r="O1341" s="1" t="str">
        <f>IFERROR(VLOOKUP(Tableau5[[#This Row],[Numéro]],Tableau3Bandes[],4,0),"")</f>
        <v/>
      </c>
      <c r="P1341" s="1" t="str">
        <f>IFERROR(VLOOKUP(Tableau5[[#This Row],[Numéro]],Tableau3Bandes[],5,0),"")</f>
        <v/>
      </c>
      <c r="Q1341" s="1" t="str">
        <f>IFERROR(VLOOKUP(Tableau5[[#This Row],[Numéro]],Tableau3Bandes[],6,0),"")</f>
        <v/>
      </c>
      <c r="R1341" s="1" t="str">
        <f>IFERROR(VLOOKUP(Tableau5[[#This Row],[Numéro]],Tableau3Bandes[],7,0),"")</f>
        <v/>
      </c>
      <c r="S1341" s="28" t="str">
        <f>IFERROR(VLOOKUP(Tableau5[[#This Row],[Numéro]],TableauClass2025[],3,0),"")</f>
        <v/>
      </c>
      <c r="T1341" s="27" t="str">
        <f>IFERROR(VLOOKUP(Tableau5[[#This Row],[Numéro]],TableauCadre[],3,0),"")</f>
        <v/>
      </c>
      <c r="U1341" s="1" t="str">
        <f>IFERROR(VLOOKUP(Tableau5[[#This Row],[Numéro]],TableauCadre[],4,0),"")</f>
        <v/>
      </c>
      <c r="V1341" s="1" t="str">
        <f>IFERROR(VLOOKUP(Tableau5[[#This Row],[Numéro]],TableauCadre[],5,0),"")</f>
        <v/>
      </c>
      <c r="W1341" s="1" t="str">
        <f>IFERROR(VLOOKUP(Tableau5[[#This Row],[Numéro]],TableauCadre[],6,0),"")</f>
        <v/>
      </c>
      <c r="X1341" s="28" t="str">
        <f>IFERROR(VLOOKUP(Tableau5[[#This Row],[Numéro]],TableauCadre[],7,0),"")</f>
        <v/>
      </c>
    </row>
    <row r="1342" spans="1:24" x14ac:dyDescent="0.25">
      <c r="A1342" s="1" t="str">
        <f>IF(double!T1136=0,"",double!T1136)</f>
        <v>014789 V</v>
      </c>
      <c r="B1342" s="1" t="str">
        <f>IF(Tableau5[[#This Row],[Numéro]]="","",double!U1136)</f>
        <v>VADALA GINO</v>
      </c>
      <c r="C1342" s="23" t="str">
        <f>double!V1136</f>
        <v>11007 – BILLARD CLUB KNUTANGE</v>
      </c>
      <c r="D1342" s="27" t="str">
        <f>IFERROR(VLOOKUP(Tableau5[[#This Row],[Numéro]],TableauLibre[],3,0),"")</f>
        <v>R2</v>
      </c>
      <c r="E1342" s="1">
        <f>IFERROR(VLOOKUP(Tableau5[[#This Row],[Numéro]],TableauLibre[],4,0),"")</f>
        <v>1</v>
      </c>
      <c r="F1342" s="1">
        <f>IFERROR(VLOOKUP(Tableau5[[#This Row],[Numéro]],TableauLibre[],5,0),"")</f>
        <v>2.82</v>
      </c>
      <c r="G1342" s="1">
        <f>IFERROR(VLOOKUP(Tableau5[[#This Row],[Numéro]],TableauLibre[],6,0),"")</f>
        <v>2.2599999999999998</v>
      </c>
      <c r="H1342" s="28">
        <f>IFERROR(VLOOKUP(Tableau5[[#This Row],[Numéro]],TableauLibre[],7,0),"")</f>
        <v>2019</v>
      </c>
      <c r="I1342" s="27" t="str">
        <f>IFERROR(VLOOKUP(Tableau5[[#This Row],[Numéro]],TableauBande[],3,0),"")</f>
        <v>R1</v>
      </c>
      <c r="J1342" s="1">
        <f>IFERROR(VLOOKUP(Tableau5[[#This Row],[Numéro]],TableauBande[],4,0),"")</f>
        <v>1</v>
      </c>
      <c r="K1342" s="1">
        <f>IFERROR(VLOOKUP(Tableau5[[#This Row],[Numéro]],TableauBande[],5,0),"")</f>
        <v>1.38</v>
      </c>
      <c r="L1342" s="1">
        <f>IFERROR(VLOOKUP(Tableau5[[#This Row],[Numéro]],TableauBande[],6,0),"")</f>
        <v>1.23</v>
      </c>
      <c r="M1342" s="28">
        <f>IFERROR(VLOOKUP(Tableau5[[#This Row],[Numéro]],TableauBande[],7,0),"")</f>
        <v>2025</v>
      </c>
      <c r="N1342" s="1" t="str">
        <f>IFERROR(VLOOKUP(Tableau5[[#This Row],[Numéro]],Tableau3Bandes[],3,0),"")</f>
        <v>N3</v>
      </c>
      <c r="O1342" s="1">
        <f>IFERROR(VLOOKUP(Tableau5[[#This Row],[Numéro]],Tableau3Bandes[],4,0),"")</f>
        <v>1</v>
      </c>
      <c r="P1342" s="1">
        <f>IFERROR(VLOOKUP(Tableau5[[#This Row],[Numéro]],Tableau3Bandes[],5,0),"")</f>
        <v>0.44800000000000001</v>
      </c>
      <c r="Q1342" s="1">
        <f>IFERROR(VLOOKUP(Tableau5[[#This Row],[Numéro]],Tableau3Bandes[],6,0),"")</f>
        <v>0.38500000000000001</v>
      </c>
      <c r="R1342" s="1">
        <f>IFERROR(VLOOKUP(Tableau5[[#This Row],[Numéro]],Tableau3Bandes[],7,0),"")</f>
        <v>2025</v>
      </c>
      <c r="S1342" s="28">
        <f>IFERROR(VLOOKUP(Tableau5[[#This Row],[Numéro]],TableauClass2025[],3,0),"")</f>
        <v>393</v>
      </c>
      <c r="T1342" s="27" t="str">
        <f>IFERROR(VLOOKUP(Tableau5[[#This Row],[Numéro]],TableauCadre[],3,0),"")</f>
        <v>R1</v>
      </c>
      <c r="U1342" s="1">
        <f>IFERROR(VLOOKUP(Tableau5[[#This Row],[Numéro]],TableauCadre[],4,0),"")</f>
        <v>1</v>
      </c>
      <c r="V1342" s="1">
        <f>IFERROR(VLOOKUP(Tableau5[[#This Row],[Numéro]],TableauCadre[],5,0),"")</f>
        <v>1.91</v>
      </c>
      <c r="W1342" s="1">
        <f>IFERROR(VLOOKUP(Tableau5[[#This Row],[Numéro]],TableauCadre[],6,0),"")</f>
        <v>1.53</v>
      </c>
      <c r="X1342" s="28">
        <f>IFERROR(VLOOKUP(Tableau5[[#This Row],[Numéro]],TableauCadre[],7,0),"")</f>
        <v>2025</v>
      </c>
    </row>
    <row r="1343" spans="1:24" hidden="1" x14ac:dyDescent="0.25">
      <c r="A1343" s="1" t="str">
        <f>IF(double!T1340=0,"",double!T1340)</f>
        <v>120951 Z</v>
      </c>
      <c r="B1343" s="1" t="str">
        <f>IF(Tableau5[[#This Row],[Numéro]]="","",double!U1340)</f>
        <v>MARTIN MAXIME</v>
      </c>
      <c r="C1343" s="23" t="str">
        <f>double!V1340</f>
        <v>01018 – B.C. 55 SAINT LOUIS</v>
      </c>
      <c r="D1343" s="27" t="str">
        <f>IFERROR(VLOOKUP(Tableau5[[#This Row],[Numéro]],TableauLibre[],3,0),"")</f>
        <v/>
      </c>
      <c r="E1343" s="1" t="str">
        <f>IFERROR(VLOOKUP(Tableau5[[#This Row],[Numéro]],TableauLibre[],4,0),"")</f>
        <v/>
      </c>
      <c r="F1343" s="1" t="str">
        <f>IFERROR(VLOOKUP(Tableau5[[#This Row],[Numéro]],TableauLibre[],5,0),"")</f>
        <v/>
      </c>
      <c r="G1343" s="1" t="str">
        <f>IFERROR(VLOOKUP(Tableau5[[#This Row],[Numéro]],TableauLibre[],6,0),"")</f>
        <v/>
      </c>
      <c r="H1343" s="28" t="str">
        <f>IFERROR(VLOOKUP(Tableau5[[#This Row],[Numéro]],TableauLibre[],7,0),"")</f>
        <v/>
      </c>
      <c r="I1343" s="27" t="str">
        <f>IFERROR(VLOOKUP(Tableau5[[#This Row],[Numéro]],TableauBande[],3,0),"")</f>
        <v/>
      </c>
      <c r="J1343" s="1" t="str">
        <f>IFERROR(VLOOKUP(Tableau5[[#This Row],[Numéro]],TableauBande[],4,0),"")</f>
        <v/>
      </c>
      <c r="K1343" s="1" t="str">
        <f>IFERROR(VLOOKUP(Tableau5[[#This Row],[Numéro]],TableauBande[],5,0),"")</f>
        <v/>
      </c>
      <c r="L1343" s="1" t="str">
        <f>IFERROR(VLOOKUP(Tableau5[[#This Row],[Numéro]],TableauBande[],6,0),"")</f>
        <v/>
      </c>
      <c r="M1343" s="28" t="str">
        <f>IFERROR(VLOOKUP(Tableau5[[#This Row],[Numéro]],TableauBande[],7,0),"")</f>
        <v/>
      </c>
      <c r="N1343" s="1" t="str">
        <f>IFERROR(VLOOKUP(Tableau5[[#This Row],[Numéro]],Tableau3Bandes[],3,0),"")</f>
        <v xml:space="preserve">N3 </v>
      </c>
      <c r="O1343" s="1">
        <f>IFERROR(VLOOKUP(Tableau5[[#This Row],[Numéro]],Tableau3Bandes[],4,0),"")</f>
        <v>1</v>
      </c>
      <c r="P1343" s="1">
        <f>IFERROR(VLOOKUP(Tableau5[[#This Row],[Numéro]],Tableau3Bandes[],5,0),"")</f>
        <v>0.52</v>
      </c>
      <c r="Q1343" s="1">
        <f>IFERROR(VLOOKUP(Tableau5[[#This Row],[Numéro]],Tableau3Bandes[],6,0),"")</f>
        <v>0.44700000000000001</v>
      </c>
      <c r="R1343" s="1">
        <f>IFERROR(VLOOKUP(Tableau5[[#This Row],[Numéro]],Tableau3Bandes[],7,0),"")</f>
        <v>2014</v>
      </c>
      <c r="S1343" s="28" t="str">
        <f>IFERROR(VLOOKUP(Tableau5[[#This Row],[Numéro]],TableauClass2025[],3,0),"")</f>
        <v/>
      </c>
      <c r="T1343" s="27" t="str">
        <f>IFERROR(VLOOKUP(Tableau5[[#This Row],[Numéro]],TableauCadre[],3,0),"")</f>
        <v/>
      </c>
      <c r="U1343" s="1" t="str">
        <f>IFERROR(VLOOKUP(Tableau5[[#This Row],[Numéro]],TableauCadre[],4,0),"")</f>
        <v/>
      </c>
      <c r="V1343" s="1" t="str">
        <f>IFERROR(VLOOKUP(Tableau5[[#This Row],[Numéro]],TableauCadre[],5,0),"")</f>
        <v/>
      </c>
      <c r="W1343" s="1" t="str">
        <f>IFERROR(VLOOKUP(Tableau5[[#This Row],[Numéro]],TableauCadre[],6,0),"")</f>
        <v/>
      </c>
      <c r="X1343" s="28" t="str">
        <f>IFERROR(VLOOKUP(Tableau5[[#This Row],[Numéro]],TableauCadre[],7,0),"")</f>
        <v/>
      </c>
    </row>
    <row r="1344" spans="1:24" hidden="1" x14ac:dyDescent="0.25">
      <c r="A1344" s="1" t="str">
        <f>IF(double!T1341=0,"",double!T1341)</f>
        <v>011931 X</v>
      </c>
      <c r="B1344" s="1" t="str">
        <f>IF(Tableau5[[#This Row],[Numéro]]="","",double!U1341)</f>
        <v>MARTINEZ JACKY</v>
      </c>
      <c r="C1344" s="23" t="str">
        <f>double!V1341</f>
        <v>05034 – BILLARD TROYES AGGLO</v>
      </c>
      <c r="D1344" s="27" t="str">
        <f>IFERROR(VLOOKUP(Tableau5[[#This Row],[Numéro]],TableauLibre[],3,0),"")</f>
        <v/>
      </c>
      <c r="E1344" s="1" t="str">
        <f>IFERROR(VLOOKUP(Tableau5[[#This Row],[Numéro]],TableauLibre[],4,0),"")</f>
        <v/>
      </c>
      <c r="F1344" s="1" t="str">
        <f>IFERROR(VLOOKUP(Tableau5[[#This Row],[Numéro]],TableauLibre[],5,0),"")</f>
        <v/>
      </c>
      <c r="G1344" s="1" t="str">
        <f>IFERROR(VLOOKUP(Tableau5[[#This Row],[Numéro]],TableauLibre[],6,0),"")</f>
        <v/>
      </c>
      <c r="H1344" s="28" t="str">
        <f>IFERROR(VLOOKUP(Tableau5[[#This Row],[Numéro]],TableauLibre[],7,0),"")</f>
        <v/>
      </c>
      <c r="I1344" s="27" t="str">
        <f>IFERROR(VLOOKUP(Tableau5[[#This Row],[Numéro]],TableauBande[],3,0),"")</f>
        <v/>
      </c>
      <c r="J1344" s="1" t="str">
        <f>IFERROR(VLOOKUP(Tableau5[[#This Row],[Numéro]],TableauBande[],4,0),"")</f>
        <v/>
      </c>
      <c r="K1344" s="1" t="str">
        <f>IFERROR(VLOOKUP(Tableau5[[#This Row],[Numéro]],TableauBande[],5,0),"")</f>
        <v/>
      </c>
      <c r="L1344" s="1" t="str">
        <f>IFERROR(VLOOKUP(Tableau5[[#This Row],[Numéro]],TableauBande[],6,0),"")</f>
        <v/>
      </c>
      <c r="M1344" s="28" t="str">
        <f>IFERROR(VLOOKUP(Tableau5[[#This Row],[Numéro]],TableauBande[],7,0),"")</f>
        <v/>
      </c>
      <c r="N1344" s="1" t="str">
        <f>IFERROR(VLOOKUP(Tableau5[[#This Row],[Numéro]],Tableau3Bandes[],3,0),"")</f>
        <v>N3</v>
      </c>
      <c r="O1344" s="1">
        <f>IFERROR(VLOOKUP(Tableau5[[#This Row],[Numéro]],Tableau3Bandes[],4,0),"")</f>
        <v>1</v>
      </c>
      <c r="P1344" s="1">
        <f>IFERROR(VLOOKUP(Tableau5[[#This Row],[Numéro]],Tableau3Bandes[],5,0),"")</f>
        <v>0.42499999999999999</v>
      </c>
      <c r="Q1344" s="1">
        <f>IFERROR(VLOOKUP(Tableau5[[#This Row],[Numéro]],Tableau3Bandes[],6,0),"")</f>
        <v>0.36499999999999999</v>
      </c>
      <c r="R1344" s="1">
        <f>IFERROR(VLOOKUP(Tableau5[[#This Row],[Numéro]],Tableau3Bandes[],7,0),"")</f>
        <v>2018</v>
      </c>
      <c r="S1344" s="28" t="str">
        <f>IFERROR(VLOOKUP(Tableau5[[#This Row],[Numéro]],TableauClass2025[],3,0),"")</f>
        <v/>
      </c>
      <c r="T1344" s="27" t="str">
        <f>IFERROR(VLOOKUP(Tableau5[[#This Row],[Numéro]],TableauCadre[],3,0),"")</f>
        <v/>
      </c>
      <c r="U1344" s="1" t="str">
        <f>IFERROR(VLOOKUP(Tableau5[[#This Row],[Numéro]],TableauCadre[],4,0),"")</f>
        <v/>
      </c>
      <c r="V1344" s="1" t="str">
        <f>IFERROR(VLOOKUP(Tableau5[[#This Row],[Numéro]],TableauCadre[],5,0),"")</f>
        <v/>
      </c>
      <c r="W1344" s="1" t="str">
        <f>IFERROR(VLOOKUP(Tableau5[[#This Row],[Numéro]],TableauCadre[],6,0),"")</f>
        <v/>
      </c>
      <c r="X1344" s="28" t="str">
        <f>IFERROR(VLOOKUP(Tableau5[[#This Row],[Numéro]],TableauCadre[],7,0),"")</f>
        <v/>
      </c>
    </row>
    <row r="1345" spans="1:24" hidden="1" x14ac:dyDescent="0.25">
      <c r="A1345" s="1" t="str">
        <f>IF(double!T1342=0,"",double!T1342)</f>
        <v>010460 I</v>
      </c>
      <c r="B1345" s="1" t="str">
        <f>IF(Tableau5[[#This Row],[Numéro]]="","",double!U1342)</f>
        <v>MEIER ROBERT</v>
      </c>
      <c r="C1345" s="23" t="str">
        <f>double!V1342</f>
        <v>01031 – B.C. ERSTEIN</v>
      </c>
      <c r="D1345" s="27" t="str">
        <f>IFERROR(VLOOKUP(Tableau5[[#This Row],[Numéro]],TableauLibre[],3,0),"")</f>
        <v/>
      </c>
      <c r="E1345" s="1" t="str">
        <f>IFERROR(VLOOKUP(Tableau5[[#This Row],[Numéro]],TableauLibre[],4,0),"")</f>
        <v/>
      </c>
      <c r="F1345" s="1" t="str">
        <f>IFERROR(VLOOKUP(Tableau5[[#This Row],[Numéro]],TableauLibre[],5,0),"")</f>
        <v/>
      </c>
      <c r="G1345" s="1" t="str">
        <f>IFERROR(VLOOKUP(Tableau5[[#This Row],[Numéro]],TableauLibre[],6,0),"")</f>
        <v/>
      </c>
      <c r="H1345" s="28" t="str">
        <f>IFERROR(VLOOKUP(Tableau5[[#This Row],[Numéro]],TableauLibre[],7,0),"")</f>
        <v/>
      </c>
      <c r="I1345" s="27" t="str">
        <f>IFERROR(VLOOKUP(Tableau5[[#This Row],[Numéro]],TableauBande[],3,0),"")</f>
        <v/>
      </c>
      <c r="J1345" s="1" t="str">
        <f>IFERROR(VLOOKUP(Tableau5[[#This Row],[Numéro]],TableauBande[],4,0),"")</f>
        <v/>
      </c>
      <c r="K1345" s="1" t="str">
        <f>IFERROR(VLOOKUP(Tableau5[[#This Row],[Numéro]],TableauBande[],5,0),"")</f>
        <v/>
      </c>
      <c r="L1345" s="1" t="str">
        <f>IFERROR(VLOOKUP(Tableau5[[#This Row],[Numéro]],TableauBande[],6,0),"")</f>
        <v/>
      </c>
      <c r="M1345" s="28" t="str">
        <f>IFERROR(VLOOKUP(Tableau5[[#This Row],[Numéro]],TableauBande[],7,0),"")</f>
        <v/>
      </c>
      <c r="N1345" s="1" t="str">
        <f>IFERROR(VLOOKUP(Tableau5[[#This Row],[Numéro]],Tableau3Bandes[],3,0),"")</f>
        <v>R1</v>
      </c>
      <c r="O1345" s="1">
        <f>IFERROR(VLOOKUP(Tableau5[[#This Row],[Numéro]],Tableau3Bandes[],4,0),"")</f>
        <v>1</v>
      </c>
      <c r="P1345" s="1">
        <f>IFERROR(VLOOKUP(Tableau5[[#This Row],[Numéro]],Tableau3Bandes[],5,0),"")</f>
        <v>0.33800000000000002</v>
      </c>
      <c r="Q1345" s="1">
        <f>IFERROR(VLOOKUP(Tableau5[[#This Row],[Numéro]],Tableau3Bandes[],6,0),"")</f>
        <v>0.28999999999999998</v>
      </c>
      <c r="R1345" s="1">
        <f>IFERROR(VLOOKUP(Tableau5[[#This Row],[Numéro]],Tableau3Bandes[],7,0),"")</f>
        <v>2008</v>
      </c>
      <c r="S1345" s="28" t="str">
        <f>IFERROR(VLOOKUP(Tableau5[[#This Row],[Numéro]],TableauClass2025[],3,0),"")</f>
        <v/>
      </c>
      <c r="T1345" s="27" t="str">
        <f>IFERROR(VLOOKUP(Tableau5[[#This Row],[Numéro]],TableauCadre[],3,0),"")</f>
        <v/>
      </c>
      <c r="U1345" s="1" t="str">
        <f>IFERROR(VLOOKUP(Tableau5[[#This Row],[Numéro]],TableauCadre[],4,0),"")</f>
        <v/>
      </c>
      <c r="V1345" s="1" t="str">
        <f>IFERROR(VLOOKUP(Tableau5[[#This Row],[Numéro]],TableauCadre[],5,0),"")</f>
        <v/>
      </c>
      <c r="W1345" s="1" t="str">
        <f>IFERROR(VLOOKUP(Tableau5[[#This Row],[Numéro]],TableauCadre[],6,0),"")</f>
        <v/>
      </c>
      <c r="X1345" s="28" t="str">
        <f>IFERROR(VLOOKUP(Tableau5[[#This Row],[Numéro]],TableauCadre[],7,0),"")</f>
        <v/>
      </c>
    </row>
    <row r="1346" spans="1:24" x14ac:dyDescent="0.25">
      <c r="A1346" s="1" t="str">
        <f>IF(double!T1393=0,"",double!T1393)</f>
        <v>015454 K</v>
      </c>
      <c r="B1346" s="1" t="str">
        <f>IF(Tableau5[[#This Row],[Numéro]]="","",double!U1393)</f>
        <v>VAILLANT CLAUDE</v>
      </c>
      <c r="C1346" s="23" t="str">
        <f>double!V1393</f>
        <v>11013 – BILLARD CLUB METZ</v>
      </c>
      <c r="D1346" s="27" t="str">
        <f>IFERROR(VLOOKUP(Tableau5[[#This Row],[Numéro]],TableauLibre[],3,0),"")</f>
        <v/>
      </c>
      <c r="E1346" s="1" t="str">
        <f>IFERROR(VLOOKUP(Tableau5[[#This Row],[Numéro]],TableauLibre[],4,0),"")</f>
        <v/>
      </c>
      <c r="F1346" s="1" t="str">
        <f>IFERROR(VLOOKUP(Tableau5[[#This Row],[Numéro]],TableauLibre[],5,0),"")</f>
        <v/>
      </c>
      <c r="G1346" s="1" t="str">
        <f>IFERROR(VLOOKUP(Tableau5[[#This Row],[Numéro]],TableauLibre[],6,0),"")</f>
        <v/>
      </c>
      <c r="H1346" s="28" t="str">
        <f>IFERROR(VLOOKUP(Tableau5[[#This Row],[Numéro]],TableauLibre[],7,0),"")</f>
        <v/>
      </c>
      <c r="I1346" s="27" t="str">
        <f>IFERROR(VLOOKUP(Tableau5[[#This Row],[Numéro]],TableauBande[],3,0),"")</f>
        <v/>
      </c>
      <c r="J1346" s="1" t="str">
        <f>IFERROR(VLOOKUP(Tableau5[[#This Row],[Numéro]],TableauBande[],4,0),"")</f>
        <v/>
      </c>
      <c r="K1346" s="1" t="str">
        <f>IFERROR(VLOOKUP(Tableau5[[#This Row],[Numéro]],TableauBande[],5,0),"")</f>
        <v/>
      </c>
      <c r="L1346" s="1" t="str">
        <f>IFERROR(VLOOKUP(Tableau5[[#This Row],[Numéro]],TableauBande[],6,0),"")</f>
        <v/>
      </c>
      <c r="M1346" s="28" t="str">
        <f>IFERROR(VLOOKUP(Tableau5[[#This Row],[Numéro]],TableauBande[],7,0),"")</f>
        <v/>
      </c>
      <c r="N1346" s="1" t="str">
        <f>IFERROR(VLOOKUP(Tableau5[[#This Row],[Numéro]],Tableau3Bandes[],3,0),"")</f>
        <v>N3</v>
      </c>
      <c r="O1346" s="1">
        <f>IFERROR(VLOOKUP(Tableau5[[#This Row],[Numéro]],Tableau3Bandes[],4,0),"")</f>
        <v>1</v>
      </c>
      <c r="P1346" s="1">
        <f>IFERROR(VLOOKUP(Tableau5[[#This Row],[Numéro]],Tableau3Bandes[],5,0),"")</f>
        <v>0.45100000000000001</v>
      </c>
      <c r="Q1346" s="1">
        <f>IFERROR(VLOOKUP(Tableau5[[#This Row],[Numéro]],Tableau3Bandes[],6,0),"")</f>
        <v>0.38800000000000001</v>
      </c>
      <c r="R1346" s="1">
        <f>IFERROR(VLOOKUP(Tableau5[[#This Row],[Numéro]],Tableau3Bandes[],7,0),"")</f>
        <v>2011</v>
      </c>
      <c r="S1346" s="28" t="str">
        <f>IFERROR(VLOOKUP(Tableau5[[#This Row],[Numéro]],TableauClass2025[],3,0),"")</f>
        <v/>
      </c>
      <c r="T1346" s="27" t="str">
        <f>IFERROR(VLOOKUP(Tableau5[[#This Row],[Numéro]],TableauCadre[],3,0),"")</f>
        <v/>
      </c>
      <c r="U1346" s="1" t="str">
        <f>IFERROR(VLOOKUP(Tableau5[[#This Row],[Numéro]],TableauCadre[],4,0),"")</f>
        <v/>
      </c>
      <c r="V1346" s="1" t="str">
        <f>IFERROR(VLOOKUP(Tableau5[[#This Row],[Numéro]],TableauCadre[],5,0),"")</f>
        <v/>
      </c>
      <c r="W1346" s="1" t="str">
        <f>IFERROR(VLOOKUP(Tableau5[[#This Row],[Numéro]],TableauCadre[],6,0),"")</f>
        <v/>
      </c>
      <c r="X1346" s="28" t="str">
        <f>IFERROR(VLOOKUP(Tableau5[[#This Row],[Numéro]],TableauCadre[],7,0),"")</f>
        <v/>
      </c>
    </row>
    <row r="1347" spans="1:24" hidden="1" x14ac:dyDescent="0.25">
      <c r="A1347" s="1" t="str">
        <f>IF(double!T1344=0,"",double!T1344)</f>
        <v>015253 R</v>
      </c>
      <c r="B1347" s="1" t="str">
        <f>IF(Tableau5[[#This Row],[Numéro]]="","",double!U1344)</f>
        <v>MENET JEAN LUC</v>
      </c>
      <c r="C1347" s="23" t="str">
        <f>double!V1344</f>
        <v>11023 – BILLARD CLUB NEUVES MAISONS</v>
      </c>
      <c r="D1347" s="27" t="str">
        <f>IFERROR(VLOOKUP(Tableau5[[#This Row],[Numéro]],TableauLibre[],3,0),"")</f>
        <v/>
      </c>
      <c r="E1347" s="1" t="str">
        <f>IFERROR(VLOOKUP(Tableau5[[#This Row],[Numéro]],TableauLibre[],4,0),"")</f>
        <v/>
      </c>
      <c r="F1347" s="1" t="str">
        <f>IFERROR(VLOOKUP(Tableau5[[#This Row],[Numéro]],TableauLibre[],5,0),"")</f>
        <v/>
      </c>
      <c r="G1347" s="1" t="str">
        <f>IFERROR(VLOOKUP(Tableau5[[#This Row],[Numéro]],TableauLibre[],6,0),"")</f>
        <v/>
      </c>
      <c r="H1347" s="28" t="str">
        <f>IFERROR(VLOOKUP(Tableau5[[#This Row],[Numéro]],TableauLibre[],7,0),"")</f>
        <v/>
      </c>
      <c r="I1347" s="27" t="str">
        <f>IFERROR(VLOOKUP(Tableau5[[#This Row],[Numéro]],TableauBande[],3,0),"")</f>
        <v/>
      </c>
      <c r="J1347" s="1" t="str">
        <f>IFERROR(VLOOKUP(Tableau5[[#This Row],[Numéro]],TableauBande[],4,0),"")</f>
        <v/>
      </c>
      <c r="K1347" s="1" t="str">
        <f>IFERROR(VLOOKUP(Tableau5[[#This Row],[Numéro]],TableauBande[],5,0),"")</f>
        <v/>
      </c>
      <c r="L1347" s="1" t="str">
        <f>IFERROR(VLOOKUP(Tableau5[[#This Row],[Numéro]],TableauBande[],6,0),"")</f>
        <v/>
      </c>
      <c r="M1347" s="28" t="str">
        <f>IFERROR(VLOOKUP(Tableau5[[#This Row],[Numéro]],TableauBande[],7,0),"")</f>
        <v/>
      </c>
      <c r="N1347" s="1" t="str">
        <f>IFERROR(VLOOKUP(Tableau5[[#This Row],[Numéro]],Tableau3Bandes[],3,0),"")</f>
        <v xml:space="preserve">N3 </v>
      </c>
      <c r="O1347" s="1">
        <f>IFERROR(VLOOKUP(Tableau5[[#This Row],[Numéro]],Tableau3Bandes[],4,0),"")</f>
        <v>1</v>
      </c>
      <c r="P1347" s="1">
        <f>IFERROR(VLOOKUP(Tableau5[[#This Row],[Numéro]],Tableau3Bandes[],5,0),"")</f>
        <v>0.53300000000000003</v>
      </c>
      <c r="Q1347" s="1">
        <f>IFERROR(VLOOKUP(Tableau5[[#This Row],[Numéro]],Tableau3Bandes[],6,0),"")</f>
        <v>0.45800000000000002</v>
      </c>
      <c r="R1347" s="1">
        <f>IFERROR(VLOOKUP(Tableau5[[#This Row],[Numéro]],Tableau3Bandes[],7,0),"")</f>
        <v>2018</v>
      </c>
      <c r="S1347" s="28" t="str">
        <f>IFERROR(VLOOKUP(Tableau5[[#This Row],[Numéro]],TableauClass2025[],3,0),"")</f>
        <v/>
      </c>
      <c r="T1347" s="27" t="str">
        <f>IFERROR(VLOOKUP(Tableau5[[#This Row],[Numéro]],TableauCadre[],3,0),"")</f>
        <v/>
      </c>
      <c r="U1347" s="1" t="str">
        <f>IFERROR(VLOOKUP(Tableau5[[#This Row],[Numéro]],TableauCadre[],4,0),"")</f>
        <v/>
      </c>
      <c r="V1347" s="1" t="str">
        <f>IFERROR(VLOOKUP(Tableau5[[#This Row],[Numéro]],TableauCadre[],5,0),"")</f>
        <v/>
      </c>
      <c r="W1347" s="1" t="str">
        <f>IFERROR(VLOOKUP(Tableau5[[#This Row],[Numéro]],TableauCadre[],6,0),"")</f>
        <v/>
      </c>
      <c r="X1347" s="28" t="str">
        <f>IFERROR(VLOOKUP(Tableau5[[#This Row],[Numéro]],TableauCadre[],7,0),"")</f>
        <v/>
      </c>
    </row>
    <row r="1348" spans="1:24" hidden="1" x14ac:dyDescent="0.25">
      <c r="A1348" s="1" t="str">
        <f>IF(double!T1345=0,"",double!T1345)</f>
        <v>132224 O</v>
      </c>
      <c r="B1348" s="1" t="str">
        <f>IF(Tableau5[[#This Row],[Numéro]]="","",double!U1345)</f>
        <v>MOREL THIERRY</v>
      </c>
      <c r="C1348" s="23" t="str">
        <f>double!V1345</f>
        <v>11023 – BILLARD CLUB NEUVES MAISONS</v>
      </c>
      <c r="D1348" s="27" t="str">
        <f>IFERROR(VLOOKUP(Tableau5[[#This Row],[Numéro]],TableauLibre[],3,0),"")</f>
        <v/>
      </c>
      <c r="E1348" s="1" t="str">
        <f>IFERROR(VLOOKUP(Tableau5[[#This Row],[Numéro]],TableauLibre[],4,0),"")</f>
        <v/>
      </c>
      <c r="F1348" s="1" t="str">
        <f>IFERROR(VLOOKUP(Tableau5[[#This Row],[Numéro]],TableauLibre[],5,0),"")</f>
        <v/>
      </c>
      <c r="G1348" s="1" t="str">
        <f>IFERROR(VLOOKUP(Tableau5[[#This Row],[Numéro]],TableauLibre[],6,0),"")</f>
        <v/>
      </c>
      <c r="H1348" s="28" t="str">
        <f>IFERROR(VLOOKUP(Tableau5[[#This Row],[Numéro]],TableauLibre[],7,0),"")</f>
        <v/>
      </c>
      <c r="I1348" s="27" t="str">
        <f>IFERROR(VLOOKUP(Tableau5[[#This Row],[Numéro]],TableauBande[],3,0),"")</f>
        <v/>
      </c>
      <c r="J1348" s="1" t="str">
        <f>IFERROR(VLOOKUP(Tableau5[[#This Row],[Numéro]],TableauBande[],4,0),"")</f>
        <v/>
      </c>
      <c r="K1348" s="1" t="str">
        <f>IFERROR(VLOOKUP(Tableau5[[#This Row],[Numéro]],TableauBande[],5,0),"")</f>
        <v/>
      </c>
      <c r="L1348" s="1" t="str">
        <f>IFERROR(VLOOKUP(Tableau5[[#This Row],[Numéro]],TableauBande[],6,0),"")</f>
        <v/>
      </c>
      <c r="M1348" s="28" t="str">
        <f>IFERROR(VLOOKUP(Tableau5[[#This Row],[Numéro]],TableauBande[],7,0),"")</f>
        <v/>
      </c>
      <c r="N1348" s="1" t="str">
        <f>IFERROR(VLOOKUP(Tableau5[[#This Row],[Numéro]],Tableau3Bandes[],3,0),"")</f>
        <v>N1</v>
      </c>
      <c r="O1348" s="1">
        <f>IFERROR(VLOOKUP(Tableau5[[#This Row],[Numéro]],Tableau3Bandes[],4,0),"")</f>
        <v>1</v>
      </c>
      <c r="P1348" s="1" t="str">
        <f>IFERROR(VLOOKUP(Tableau5[[#This Row],[Numéro]],Tableau3Bandes[],5,0),"")</f>
        <v>—</v>
      </c>
      <c r="Q1348" s="1">
        <f>IFERROR(VLOOKUP(Tableau5[[#This Row],[Numéro]],Tableau3Bandes[],6,0),"")</f>
        <v>0.71199999999999997</v>
      </c>
      <c r="R1348" s="1">
        <f>IFERROR(VLOOKUP(Tableau5[[#This Row],[Numéro]],Tableau3Bandes[],7,0),"")</f>
        <v>2023</v>
      </c>
      <c r="S1348" s="28" t="str">
        <f>IFERROR(VLOOKUP(Tableau5[[#This Row],[Numéro]],TableauClass2025[],3,0),"")</f>
        <v/>
      </c>
      <c r="T1348" s="27" t="str">
        <f>IFERROR(VLOOKUP(Tableau5[[#This Row],[Numéro]],TableauCadre[],3,0),"")</f>
        <v/>
      </c>
      <c r="U1348" s="1" t="str">
        <f>IFERROR(VLOOKUP(Tableau5[[#This Row],[Numéro]],TableauCadre[],4,0),"")</f>
        <v/>
      </c>
      <c r="V1348" s="1" t="str">
        <f>IFERROR(VLOOKUP(Tableau5[[#This Row],[Numéro]],TableauCadre[],5,0),"")</f>
        <v/>
      </c>
      <c r="W1348" s="1" t="str">
        <f>IFERROR(VLOOKUP(Tableau5[[#This Row],[Numéro]],TableauCadre[],6,0),"")</f>
        <v/>
      </c>
      <c r="X1348" s="28" t="str">
        <f>IFERROR(VLOOKUP(Tableau5[[#This Row],[Numéro]],TableauCadre[],7,0),"")</f>
        <v/>
      </c>
    </row>
    <row r="1349" spans="1:24" hidden="1" x14ac:dyDescent="0.25">
      <c r="A1349" s="1" t="str">
        <f>IF(double!T1346=0,"",double!T1346)</f>
        <v>177574 Q</v>
      </c>
      <c r="B1349" s="1" t="str">
        <f>IF(Tableau5[[#This Row],[Numéro]]="","",double!U1346)</f>
        <v>NENIN OLIVIER</v>
      </c>
      <c r="C1349" s="23" t="str">
        <f>double!V1346</f>
        <v>05043 – ACAD. TAPIS VERT DE REIMS</v>
      </c>
      <c r="D1349" s="27" t="str">
        <f>IFERROR(VLOOKUP(Tableau5[[#This Row],[Numéro]],TableauLibre[],3,0),"")</f>
        <v/>
      </c>
      <c r="E1349" s="1" t="str">
        <f>IFERROR(VLOOKUP(Tableau5[[#This Row],[Numéro]],TableauLibre[],4,0),"")</f>
        <v/>
      </c>
      <c r="F1349" s="1" t="str">
        <f>IFERROR(VLOOKUP(Tableau5[[#This Row],[Numéro]],TableauLibre[],5,0),"")</f>
        <v/>
      </c>
      <c r="G1349" s="1" t="str">
        <f>IFERROR(VLOOKUP(Tableau5[[#This Row],[Numéro]],TableauLibre[],6,0),"")</f>
        <v/>
      </c>
      <c r="H1349" s="28" t="str">
        <f>IFERROR(VLOOKUP(Tableau5[[#This Row],[Numéro]],TableauLibre[],7,0),"")</f>
        <v/>
      </c>
      <c r="I1349" s="27" t="str">
        <f>IFERROR(VLOOKUP(Tableau5[[#This Row],[Numéro]],TableauBande[],3,0),"")</f>
        <v/>
      </c>
      <c r="J1349" s="1" t="str">
        <f>IFERROR(VLOOKUP(Tableau5[[#This Row],[Numéro]],TableauBande[],4,0),"")</f>
        <v/>
      </c>
      <c r="K1349" s="1" t="str">
        <f>IFERROR(VLOOKUP(Tableau5[[#This Row],[Numéro]],TableauBande[],5,0),"")</f>
        <v/>
      </c>
      <c r="L1349" s="1" t="str">
        <f>IFERROR(VLOOKUP(Tableau5[[#This Row],[Numéro]],TableauBande[],6,0),"")</f>
        <v/>
      </c>
      <c r="M1349" s="28" t="str">
        <f>IFERROR(VLOOKUP(Tableau5[[#This Row],[Numéro]],TableauBande[],7,0),"")</f>
        <v/>
      </c>
      <c r="N1349" s="1" t="str">
        <f>IFERROR(VLOOKUP(Tableau5[[#This Row],[Numéro]],Tableau3Bandes[],3,0),"")</f>
        <v xml:space="preserve">R1 </v>
      </c>
      <c r="O1349" s="1">
        <f>IFERROR(VLOOKUP(Tableau5[[#This Row],[Numéro]],Tableau3Bandes[],4,0),"")</f>
        <v>1</v>
      </c>
      <c r="P1349" s="1">
        <f>IFERROR(VLOOKUP(Tableau5[[#This Row],[Numéro]],Tableau3Bandes[],5,0),"")</f>
        <v>0.371</v>
      </c>
      <c r="Q1349" s="1">
        <f>IFERROR(VLOOKUP(Tableau5[[#This Row],[Numéro]],Tableau3Bandes[],6,0),"")</f>
        <v>0.31900000000000001</v>
      </c>
      <c r="R1349" s="1">
        <f>IFERROR(VLOOKUP(Tableau5[[#This Row],[Numéro]],Tableau3Bandes[],7,0),"")</f>
        <v>2025</v>
      </c>
      <c r="S1349" s="28">
        <f>IFERROR(VLOOKUP(Tableau5[[#This Row],[Numéro]],TableauClass2025[],3,0),"")</f>
        <v>296</v>
      </c>
      <c r="T1349" s="27" t="str">
        <f>IFERROR(VLOOKUP(Tableau5[[#This Row],[Numéro]],TableauCadre[],3,0),"")</f>
        <v/>
      </c>
      <c r="U1349" s="1" t="str">
        <f>IFERROR(VLOOKUP(Tableau5[[#This Row],[Numéro]],TableauCadre[],4,0),"")</f>
        <v/>
      </c>
      <c r="V1349" s="1" t="str">
        <f>IFERROR(VLOOKUP(Tableau5[[#This Row],[Numéro]],TableauCadre[],5,0),"")</f>
        <v/>
      </c>
      <c r="W1349" s="1" t="str">
        <f>IFERROR(VLOOKUP(Tableau5[[#This Row],[Numéro]],TableauCadre[],6,0),"")</f>
        <v/>
      </c>
      <c r="X1349" s="28" t="str">
        <f>IFERROR(VLOOKUP(Tableau5[[#This Row],[Numéro]],TableauCadre[],7,0),"")</f>
        <v/>
      </c>
    </row>
    <row r="1350" spans="1:24" hidden="1" x14ac:dyDescent="0.25">
      <c r="A1350" s="1" t="str">
        <f>IF(double!T1347=0,"",double!T1347)</f>
        <v>184751 R</v>
      </c>
      <c r="B1350" s="1" t="str">
        <f>IF(Tableau5[[#This Row],[Numéro]]="","",double!U1347)</f>
        <v>NENIN ROBERT</v>
      </c>
      <c r="C1350" s="23" t="str">
        <f>double!V1347</f>
        <v>11063 – S.A.VERDUN SECTION BILLARD</v>
      </c>
      <c r="D1350" s="27" t="str">
        <f>IFERROR(VLOOKUP(Tableau5[[#This Row],[Numéro]],TableauLibre[],3,0),"")</f>
        <v/>
      </c>
      <c r="E1350" s="1" t="str">
        <f>IFERROR(VLOOKUP(Tableau5[[#This Row],[Numéro]],TableauLibre[],4,0),"")</f>
        <v/>
      </c>
      <c r="F1350" s="1" t="str">
        <f>IFERROR(VLOOKUP(Tableau5[[#This Row],[Numéro]],TableauLibre[],5,0),"")</f>
        <v/>
      </c>
      <c r="G1350" s="1" t="str">
        <f>IFERROR(VLOOKUP(Tableau5[[#This Row],[Numéro]],TableauLibre[],6,0),"")</f>
        <v/>
      </c>
      <c r="H1350" s="28" t="str">
        <f>IFERROR(VLOOKUP(Tableau5[[#This Row],[Numéro]],TableauLibre[],7,0),"")</f>
        <v/>
      </c>
      <c r="I1350" s="27" t="str">
        <f>IFERROR(VLOOKUP(Tableau5[[#This Row],[Numéro]],TableauBande[],3,0),"")</f>
        <v/>
      </c>
      <c r="J1350" s="1" t="str">
        <f>IFERROR(VLOOKUP(Tableau5[[#This Row],[Numéro]],TableauBande[],4,0),"")</f>
        <v/>
      </c>
      <c r="K1350" s="1" t="str">
        <f>IFERROR(VLOOKUP(Tableau5[[#This Row],[Numéro]],TableauBande[],5,0),"")</f>
        <v/>
      </c>
      <c r="L1350" s="1" t="str">
        <f>IFERROR(VLOOKUP(Tableau5[[#This Row],[Numéro]],TableauBande[],6,0),"")</f>
        <v/>
      </c>
      <c r="M1350" s="28" t="str">
        <f>IFERROR(VLOOKUP(Tableau5[[#This Row],[Numéro]],TableauBande[],7,0),"")</f>
        <v/>
      </c>
      <c r="N1350" s="1" t="str">
        <f>IFERROR(VLOOKUP(Tableau5[[#This Row],[Numéro]],Tableau3Bandes[],3,0),"")</f>
        <v>R2</v>
      </c>
      <c r="O1350" s="1">
        <f>IFERROR(VLOOKUP(Tableau5[[#This Row],[Numéro]],Tableau3Bandes[],4,0),"")</f>
        <v>1</v>
      </c>
      <c r="P1350" s="1">
        <f>IFERROR(VLOOKUP(Tableau5[[#This Row],[Numéro]],Tableau3Bandes[],5,0),"")</f>
        <v>0.17100000000000001</v>
      </c>
      <c r="Q1350" s="1">
        <f>IFERROR(VLOOKUP(Tableau5[[#This Row],[Numéro]],Tableau3Bandes[],6,0),"")</f>
        <v>0.14699999999999999</v>
      </c>
      <c r="R1350" s="1">
        <f>IFERROR(VLOOKUP(Tableau5[[#This Row],[Numéro]],Tableau3Bandes[],7,0),"")</f>
        <v>2024</v>
      </c>
      <c r="S1350" s="28" t="str">
        <f>IFERROR(VLOOKUP(Tableau5[[#This Row],[Numéro]],TableauClass2025[],3,0),"")</f>
        <v/>
      </c>
      <c r="T1350" s="27" t="str">
        <f>IFERROR(VLOOKUP(Tableau5[[#This Row],[Numéro]],TableauCadre[],3,0),"")</f>
        <v/>
      </c>
      <c r="U1350" s="1" t="str">
        <f>IFERROR(VLOOKUP(Tableau5[[#This Row],[Numéro]],TableauCadre[],4,0),"")</f>
        <v/>
      </c>
      <c r="V1350" s="1" t="str">
        <f>IFERROR(VLOOKUP(Tableau5[[#This Row],[Numéro]],TableauCadre[],5,0),"")</f>
        <v/>
      </c>
      <c r="W1350" s="1" t="str">
        <f>IFERROR(VLOOKUP(Tableau5[[#This Row],[Numéro]],TableauCadre[],6,0),"")</f>
        <v/>
      </c>
      <c r="X1350" s="28" t="str">
        <f>IFERROR(VLOOKUP(Tableau5[[#This Row],[Numéro]],TableauCadre[],7,0),"")</f>
        <v/>
      </c>
    </row>
    <row r="1351" spans="1:24" hidden="1" x14ac:dyDescent="0.25">
      <c r="A1351" s="1" t="str">
        <f>IF(double!T1348=0,"",double!T1348)</f>
        <v>176009 P</v>
      </c>
      <c r="B1351" s="1" t="str">
        <f>IF(Tableau5[[#This Row],[Numéro]]="","",double!U1348)</f>
        <v>NGUYEN THAI</v>
      </c>
      <c r="C1351" s="23" t="str">
        <f>double!V1348</f>
        <v>11027 – ASS. SPORT. LAXOVIENNE DE BILLARD</v>
      </c>
      <c r="D1351" s="27" t="str">
        <f>IFERROR(VLOOKUP(Tableau5[[#This Row],[Numéro]],TableauLibre[],3,0),"")</f>
        <v/>
      </c>
      <c r="E1351" s="1" t="str">
        <f>IFERROR(VLOOKUP(Tableau5[[#This Row],[Numéro]],TableauLibre[],4,0),"")</f>
        <v/>
      </c>
      <c r="F1351" s="1" t="str">
        <f>IFERROR(VLOOKUP(Tableau5[[#This Row],[Numéro]],TableauLibre[],5,0),"")</f>
        <v/>
      </c>
      <c r="G1351" s="1" t="str">
        <f>IFERROR(VLOOKUP(Tableau5[[#This Row],[Numéro]],TableauLibre[],6,0),"")</f>
        <v/>
      </c>
      <c r="H1351" s="28" t="str">
        <f>IFERROR(VLOOKUP(Tableau5[[#This Row],[Numéro]],TableauLibre[],7,0),"")</f>
        <v/>
      </c>
      <c r="I1351" s="27" t="str">
        <f>IFERROR(VLOOKUP(Tableau5[[#This Row],[Numéro]],TableauBande[],3,0),"")</f>
        <v/>
      </c>
      <c r="J1351" s="1" t="str">
        <f>IFERROR(VLOOKUP(Tableau5[[#This Row],[Numéro]],TableauBande[],4,0),"")</f>
        <v/>
      </c>
      <c r="K1351" s="1" t="str">
        <f>IFERROR(VLOOKUP(Tableau5[[#This Row],[Numéro]],TableauBande[],5,0),"")</f>
        <v/>
      </c>
      <c r="L1351" s="1" t="str">
        <f>IFERROR(VLOOKUP(Tableau5[[#This Row],[Numéro]],TableauBande[],6,0),"")</f>
        <v/>
      </c>
      <c r="M1351" s="28" t="str">
        <f>IFERROR(VLOOKUP(Tableau5[[#This Row],[Numéro]],TableauBande[],7,0),"")</f>
        <v/>
      </c>
      <c r="N1351" s="1" t="str">
        <f>IFERROR(VLOOKUP(Tableau5[[#This Row],[Numéro]],Tableau3Bandes[],3,0),"")</f>
        <v xml:space="preserve">N3 </v>
      </c>
      <c r="O1351" s="1">
        <f>IFERROR(VLOOKUP(Tableau5[[#This Row],[Numéro]],Tableau3Bandes[],4,0),"")</f>
        <v>1</v>
      </c>
      <c r="P1351" s="1">
        <f>IFERROR(VLOOKUP(Tableau5[[#This Row],[Numéro]],Tableau3Bandes[],5,0),"")</f>
        <v>0.438</v>
      </c>
      <c r="Q1351" s="1">
        <f>IFERROR(VLOOKUP(Tableau5[[#This Row],[Numéro]],Tableau3Bandes[],6,0),"")</f>
        <v>0.377</v>
      </c>
      <c r="R1351" s="1">
        <f>IFERROR(VLOOKUP(Tableau5[[#This Row],[Numéro]],Tableau3Bandes[],7,0),"")</f>
        <v>2025</v>
      </c>
      <c r="S1351" s="28">
        <f>IFERROR(VLOOKUP(Tableau5[[#This Row],[Numéro]],TableauClass2025[],3,0),"")</f>
        <v>353</v>
      </c>
      <c r="T1351" s="27" t="str">
        <f>IFERROR(VLOOKUP(Tableau5[[#This Row],[Numéro]],TableauCadre[],3,0),"")</f>
        <v/>
      </c>
      <c r="U1351" s="1" t="str">
        <f>IFERROR(VLOOKUP(Tableau5[[#This Row],[Numéro]],TableauCadre[],4,0),"")</f>
        <v/>
      </c>
      <c r="V1351" s="1" t="str">
        <f>IFERROR(VLOOKUP(Tableau5[[#This Row],[Numéro]],TableauCadre[],5,0),"")</f>
        <v/>
      </c>
      <c r="W1351" s="1" t="str">
        <f>IFERROR(VLOOKUP(Tableau5[[#This Row],[Numéro]],TableauCadre[],6,0),"")</f>
        <v/>
      </c>
      <c r="X1351" s="28" t="str">
        <f>IFERROR(VLOOKUP(Tableau5[[#This Row],[Numéro]],TableauCadre[],7,0),"")</f>
        <v/>
      </c>
    </row>
    <row r="1352" spans="1:24" hidden="1" x14ac:dyDescent="0.25">
      <c r="A1352" s="1" t="str">
        <f>IF(double!T1349=0,"",double!T1349)</f>
        <v>012120 E</v>
      </c>
      <c r="B1352" s="1" t="str">
        <f>IF(Tableau5[[#This Row],[Numéro]]="","",double!U1349)</f>
        <v>NUNES JOAQUIM</v>
      </c>
      <c r="C1352" s="23" t="str">
        <f>double!V1349</f>
        <v>05043 – ACAD. TAPIS VERT DE REIMS</v>
      </c>
      <c r="D1352" s="27" t="str">
        <f>IFERROR(VLOOKUP(Tableau5[[#This Row],[Numéro]],TableauLibre[],3,0),"")</f>
        <v/>
      </c>
      <c r="E1352" s="1" t="str">
        <f>IFERROR(VLOOKUP(Tableau5[[#This Row],[Numéro]],TableauLibre[],4,0),"")</f>
        <v/>
      </c>
      <c r="F1352" s="1" t="str">
        <f>IFERROR(VLOOKUP(Tableau5[[#This Row],[Numéro]],TableauLibre[],5,0),"")</f>
        <v/>
      </c>
      <c r="G1352" s="1" t="str">
        <f>IFERROR(VLOOKUP(Tableau5[[#This Row],[Numéro]],TableauLibre[],6,0),"")</f>
        <v/>
      </c>
      <c r="H1352" s="28" t="str">
        <f>IFERROR(VLOOKUP(Tableau5[[#This Row],[Numéro]],TableauLibre[],7,0),"")</f>
        <v/>
      </c>
      <c r="I1352" s="27" t="str">
        <f>IFERROR(VLOOKUP(Tableau5[[#This Row],[Numéro]],TableauBande[],3,0),"")</f>
        <v/>
      </c>
      <c r="J1352" s="1" t="str">
        <f>IFERROR(VLOOKUP(Tableau5[[#This Row],[Numéro]],TableauBande[],4,0),"")</f>
        <v/>
      </c>
      <c r="K1352" s="1" t="str">
        <f>IFERROR(VLOOKUP(Tableau5[[#This Row],[Numéro]],TableauBande[],5,0),"")</f>
        <v/>
      </c>
      <c r="L1352" s="1" t="str">
        <f>IFERROR(VLOOKUP(Tableau5[[#This Row],[Numéro]],TableauBande[],6,0),"")</f>
        <v/>
      </c>
      <c r="M1352" s="28" t="str">
        <f>IFERROR(VLOOKUP(Tableau5[[#This Row],[Numéro]],TableauBande[],7,0),"")</f>
        <v/>
      </c>
      <c r="N1352" s="1" t="str">
        <f>IFERROR(VLOOKUP(Tableau5[[#This Row],[Numéro]],Tableau3Bandes[],3,0),"")</f>
        <v xml:space="preserve">N2 </v>
      </c>
      <c r="O1352" s="1">
        <f>IFERROR(VLOOKUP(Tableau5[[#This Row],[Numéro]],Tableau3Bandes[],4,0),"")</f>
        <v>1</v>
      </c>
      <c r="P1352" s="1" t="str">
        <f>IFERROR(VLOOKUP(Tableau5[[#This Row],[Numéro]],Tableau3Bandes[],5,0),"")</f>
        <v>—</v>
      </c>
      <c r="Q1352" s="1">
        <f>IFERROR(VLOOKUP(Tableau5[[#This Row],[Numéro]],Tableau3Bandes[],6,0),"")</f>
        <v>0.628</v>
      </c>
      <c r="R1352" s="1">
        <f>IFERROR(VLOOKUP(Tableau5[[#This Row],[Numéro]],Tableau3Bandes[],7,0),"")</f>
        <v>2025</v>
      </c>
      <c r="S1352" s="28" t="str">
        <f>IFERROR(VLOOKUP(Tableau5[[#This Row],[Numéro]],TableauClass2025[],3,0),"")</f>
        <v/>
      </c>
      <c r="T1352" s="27" t="str">
        <f>IFERROR(VLOOKUP(Tableau5[[#This Row],[Numéro]],TableauCadre[],3,0),"")</f>
        <v/>
      </c>
      <c r="U1352" s="1" t="str">
        <f>IFERROR(VLOOKUP(Tableau5[[#This Row],[Numéro]],TableauCadre[],4,0),"")</f>
        <v/>
      </c>
      <c r="V1352" s="1" t="str">
        <f>IFERROR(VLOOKUP(Tableau5[[#This Row],[Numéro]],TableauCadre[],5,0),"")</f>
        <v/>
      </c>
      <c r="W1352" s="1" t="str">
        <f>IFERROR(VLOOKUP(Tableau5[[#This Row],[Numéro]],TableauCadre[],6,0),"")</f>
        <v/>
      </c>
      <c r="X1352" s="28" t="str">
        <f>IFERROR(VLOOKUP(Tableau5[[#This Row],[Numéro]],TableauCadre[],7,0),"")</f>
        <v/>
      </c>
    </row>
    <row r="1353" spans="1:24" hidden="1" x14ac:dyDescent="0.25">
      <c r="A1353" s="1" t="str">
        <f>IF(double!T1350=0,"",double!T1350)</f>
        <v>181237 X</v>
      </c>
      <c r="B1353" s="1" t="str">
        <f>IF(Tableau5[[#This Row],[Numéro]]="","",double!U1350)</f>
        <v>OLIVEIRA PASCAL</v>
      </c>
      <c r="C1353" s="23" t="str">
        <f>double!V1350</f>
        <v>01020 – B.C. 1947 SELESTAT</v>
      </c>
      <c r="D1353" s="27" t="str">
        <f>IFERROR(VLOOKUP(Tableau5[[#This Row],[Numéro]],TableauLibre[],3,0),"")</f>
        <v/>
      </c>
      <c r="E1353" s="1" t="str">
        <f>IFERROR(VLOOKUP(Tableau5[[#This Row],[Numéro]],TableauLibre[],4,0),"")</f>
        <v/>
      </c>
      <c r="F1353" s="1" t="str">
        <f>IFERROR(VLOOKUP(Tableau5[[#This Row],[Numéro]],TableauLibre[],5,0),"")</f>
        <v/>
      </c>
      <c r="G1353" s="1" t="str">
        <f>IFERROR(VLOOKUP(Tableau5[[#This Row],[Numéro]],TableauLibre[],6,0),"")</f>
        <v/>
      </c>
      <c r="H1353" s="28" t="str">
        <f>IFERROR(VLOOKUP(Tableau5[[#This Row],[Numéro]],TableauLibre[],7,0),"")</f>
        <v/>
      </c>
      <c r="I1353" s="27" t="str">
        <f>IFERROR(VLOOKUP(Tableau5[[#This Row],[Numéro]],TableauBande[],3,0),"")</f>
        <v/>
      </c>
      <c r="J1353" s="1" t="str">
        <f>IFERROR(VLOOKUP(Tableau5[[#This Row],[Numéro]],TableauBande[],4,0),"")</f>
        <v/>
      </c>
      <c r="K1353" s="1" t="str">
        <f>IFERROR(VLOOKUP(Tableau5[[#This Row],[Numéro]],TableauBande[],5,0),"")</f>
        <v/>
      </c>
      <c r="L1353" s="1" t="str">
        <f>IFERROR(VLOOKUP(Tableau5[[#This Row],[Numéro]],TableauBande[],6,0),"")</f>
        <v/>
      </c>
      <c r="M1353" s="28" t="str">
        <f>IFERROR(VLOOKUP(Tableau5[[#This Row],[Numéro]],TableauBande[],7,0),"")</f>
        <v/>
      </c>
      <c r="N1353" s="1" t="str">
        <f>IFERROR(VLOOKUP(Tableau5[[#This Row],[Numéro]],Tableau3Bandes[],3,0),"")</f>
        <v>R1</v>
      </c>
      <c r="O1353" s="1">
        <f>IFERROR(VLOOKUP(Tableau5[[#This Row],[Numéro]],Tableau3Bandes[],4,0),"")</f>
        <v>1</v>
      </c>
      <c r="P1353" s="1">
        <f>IFERROR(VLOOKUP(Tableau5[[#This Row],[Numéro]],Tableau3Bandes[],5,0),"")</f>
        <v>0.312</v>
      </c>
      <c r="Q1353" s="1">
        <f>IFERROR(VLOOKUP(Tableau5[[#This Row],[Numéro]],Tableau3Bandes[],6,0),"")</f>
        <v>0.26800000000000002</v>
      </c>
      <c r="R1353" s="1">
        <f>IFERROR(VLOOKUP(Tableau5[[#This Row],[Numéro]],Tableau3Bandes[],7,0),"")</f>
        <v>2025</v>
      </c>
      <c r="S1353" s="28">
        <f>IFERROR(VLOOKUP(Tableau5[[#This Row],[Numéro]],TableauClass2025[],3,0),"")</f>
        <v>309</v>
      </c>
      <c r="T1353" s="27" t="str">
        <f>IFERROR(VLOOKUP(Tableau5[[#This Row],[Numéro]],TableauCadre[],3,0),"")</f>
        <v/>
      </c>
      <c r="U1353" s="1" t="str">
        <f>IFERROR(VLOOKUP(Tableau5[[#This Row],[Numéro]],TableauCadre[],4,0),"")</f>
        <v/>
      </c>
      <c r="V1353" s="1" t="str">
        <f>IFERROR(VLOOKUP(Tableau5[[#This Row],[Numéro]],TableauCadre[],5,0),"")</f>
        <v/>
      </c>
      <c r="W1353" s="1" t="str">
        <f>IFERROR(VLOOKUP(Tableau5[[#This Row],[Numéro]],TableauCadre[],6,0),"")</f>
        <v/>
      </c>
      <c r="X1353" s="28" t="str">
        <f>IFERROR(VLOOKUP(Tableau5[[#This Row],[Numéro]],TableauCadre[],7,0),"")</f>
        <v/>
      </c>
    </row>
    <row r="1354" spans="1:24" x14ac:dyDescent="0.25">
      <c r="A1354" s="1" t="str">
        <f>IF(double!T1143=0,"",double!T1143)</f>
        <v>015518 W</v>
      </c>
      <c r="B1354" s="1" t="str">
        <f>IF(Tableau5[[#This Row],[Numéro]]="","",double!U1143)</f>
        <v>VASCONCELOS EMMANUEL</v>
      </c>
      <c r="C1354" s="23" t="str">
        <f>double!V1143</f>
        <v>11013 – BILLARD CLUB METZ</v>
      </c>
      <c r="D1354" s="27" t="str">
        <f>IFERROR(VLOOKUP(Tableau5[[#This Row],[Numéro]],TableauLibre[],3,0),"")</f>
        <v>R3</v>
      </c>
      <c r="E1354" s="1">
        <f>IFERROR(VLOOKUP(Tableau5[[#This Row],[Numéro]],TableauLibre[],4,0),"")</f>
        <v>1</v>
      </c>
      <c r="F1354" s="1">
        <f>IFERROR(VLOOKUP(Tableau5[[#This Row],[Numéro]],TableauLibre[],5,0),"")</f>
        <v>1.78</v>
      </c>
      <c r="G1354" s="1">
        <f>IFERROR(VLOOKUP(Tableau5[[#This Row],[Numéro]],TableauLibre[],6,0),"")</f>
        <v>1.42</v>
      </c>
      <c r="H1354" s="28">
        <f>IFERROR(VLOOKUP(Tableau5[[#This Row],[Numéro]],TableauLibre[],7,0),"")</f>
        <v>2025</v>
      </c>
      <c r="I1354" s="27" t="str">
        <f>IFERROR(VLOOKUP(Tableau5[[#This Row],[Numéro]],TableauBande[],3,0),"")</f>
        <v/>
      </c>
      <c r="J1354" s="1" t="str">
        <f>IFERROR(VLOOKUP(Tableau5[[#This Row],[Numéro]],TableauBande[],4,0),"")</f>
        <v/>
      </c>
      <c r="K1354" s="1" t="str">
        <f>IFERROR(VLOOKUP(Tableau5[[#This Row],[Numéro]],TableauBande[],5,0),"")</f>
        <v/>
      </c>
      <c r="L1354" s="1" t="str">
        <f>IFERROR(VLOOKUP(Tableau5[[#This Row],[Numéro]],TableauBande[],6,0),"")</f>
        <v/>
      </c>
      <c r="M1354" s="28" t="str">
        <f>IFERROR(VLOOKUP(Tableau5[[#This Row],[Numéro]],TableauBande[],7,0),"")</f>
        <v/>
      </c>
      <c r="N1354" s="1" t="str">
        <f>IFERROR(VLOOKUP(Tableau5[[#This Row],[Numéro]],Tableau3Bandes[],3,0),"")</f>
        <v/>
      </c>
      <c r="O1354" s="1" t="str">
        <f>IFERROR(VLOOKUP(Tableau5[[#This Row],[Numéro]],Tableau3Bandes[],4,0),"")</f>
        <v/>
      </c>
      <c r="P1354" s="1" t="str">
        <f>IFERROR(VLOOKUP(Tableau5[[#This Row],[Numéro]],Tableau3Bandes[],5,0),"")</f>
        <v/>
      </c>
      <c r="Q1354" s="1" t="str">
        <f>IFERROR(VLOOKUP(Tableau5[[#This Row],[Numéro]],Tableau3Bandes[],6,0),"")</f>
        <v/>
      </c>
      <c r="R1354" s="1" t="str">
        <f>IFERROR(VLOOKUP(Tableau5[[#This Row],[Numéro]],Tableau3Bandes[],7,0),"")</f>
        <v/>
      </c>
      <c r="S1354" s="28" t="str">
        <f>IFERROR(VLOOKUP(Tableau5[[#This Row],[Numéro]],TableauClass2025[],3,0),"")</f>
        <v/>
      </c>
      <c r="T1354" s="27" t="str">
        <f>IFERROR(VLOOKUP(Tableau5[[#This Row],[Numéro]],TableauCadre[],3,0),"")</f>
        <v/>
      </c>
      <c r="U1354" s="1" t="str">
        <f>IFERROR(VLOOKUP(Tableau5[[#This Row],[Numéro]],TableauCadre[],4,0),"")</f>
        <v/>
      </c>
      <c r="V1354" s="1" t="str">
        <f>IFERROR(VLOOKUP(Tableau5[[#This Row],[Numéro]],TableauCadre[],5,0),"")</f>
        <v/>
      </c>
      <c r="W1354" s="1" t="str">
        <f>IFERROR(VLOOKUP(Tableau5[[#This Row],[Numéro]],TableauCadre[],6,0),"")</f>
        <v/>
      </c>
      <c r="X1354" s="28" t="str">
        <f>IFERROR(VLOOKUP(Tableau5[[#This Row],[Numéro]],TableauCadre[],7,0),"")</f>
        <v/>
      </c>
    </row>
    <row r="1355" spans="1:24" hidden="1" x14ac:dyDescent="0.25">
      <c r="A1355" s="1" t="str">
        <f>IF(double!T1352=0,"",double!T1352)</f>
        <v>015455 L</v>
      </c>
      <c r="B1355" s="1" t="str">
        <f>IF(Tableau5[[#This Row],[Numéro]]="","",double!U1352)</f>
        <v>PACARY JEAN</v>
      </c>
      <c r="C1355" s="23" t="str">
        <f>double!V1352</f>
        <v>05001 – ACAD.CHARLEVILLE-MEZIERES</v>
      </c>
      <c r="D1355" s="27" t="str">
        <f>IFERROR(VLOOKUP(Tableau5[[#This Row],[Numéro]],TableauLibre[],3,0),"")</f>
        <v/>
      </c>
      <c r="E1355" s="1" t="str">
        <f>IFERROR(VLOOKUP(Tableau5[[#This Row],[Numéro]],TableauLibre[],4,0),"")</f>
        <v/>
      </c>
      <c r="F1355" s="1" t="str">
        <f>IFERROR(VLOOKUP(Tableau5[[#This Row],[Numéro]],TableauLibre[],5,0),"")</f>
        <v/>
      </c>
      <c r="G1355" s="1" t="str">
        <f>IFERROR(VLOOKUP(Tableau5[[#This Row],[Numéro]],TableauLibre[],6,0),"")</f>
        <v/>
      </c>
      <c r="H1355" s="28" t="str">
        <f>IFERROR(VLOOKUP(Tableau5[[#This Row],[Numéro]],TableauLibre[],7,0),"")</f>
        <v/>
      </c>
      <c r="I1355" s="27" t="str">
        <f>IFERROR(VLOOKUP(Tableau5[[#This Row],[Numéro]],TableauBande[],3,0),"")</f>
        <v/>
      </c>
      <c r="J1355" s="1" t="str">
        <f>IFERROR(VLOOKUP(Tableau5[[#This Row],[Numéro]],TableauBande[],4,0),"")</f>
        <v/>
      </c>
      <c r="K1355" s="1" t="str">
        <f>IFERROR(VLOOKUP(Tableau5[[#This Row],[Numéro]],TableauBande[],5,0),"")</f>
        <v/>
      </c>
      <c r="L1355" s="1" t="str">
        <f>IFERROR(VLOOKUP(Tableau5[[#This Row],[Numéro]],TableauBande[],6,0),"")</f>
        <v/>
      </c>
      <c r="M1355" s="28" t="str">
        <f>IFERROR(VLOOKUP(Tableau5[[#This Row],[Numéro]],TableauBande[],7,0),"")</f>
        <v/>
      </c>
      <c r="N1355" s="1" t="str">
        <f>IFERROR(VLOOKUP(Tableau5[[#This Row],[Numéro]],Tableau3Bandes[],3,0),"")</f>
        <v xml:space="preserve">R1 </v>
      </c>
      <c r="O1355" s="1">
        <f>IFERROR(VLOOKUP(Tableau5[[#This Row],[Numéro]],Tableau3Bandes[],4,0),"")</f>
        <v>1</v>
      </c>
      <c r="P1355" s="1">
        <f>IFERROR(VLOOKUP(Tableau5[[#This Row],[Numéro]],Tableau3Bandes[],5,0),"")</f>
        <v>0.34100000000000003</v>
      </c>
      <c r="Q1355" s="1">
        <f>IFERROR(VLOOKUP(Tableau5[[#This Row],[Numéro]],Tableau3Bandes[],6,0),"")</f>
        <v>0.29299999999999998</v>
      </c>
      <c r="R1355" s="1">
        <f>IFERROR(VLOOKUP(Tableau5[[#This Row],[Numéro]],Tableau3Bandes[],7,0),"")</f>
        <v>2010</v>
      </c>
      <c r="S1355" s="28" t="str">
        <f>IFERROR(VLOOKUP(Tableau5[[#This Row],[Numéro]],TableauClass2025[],3,0),"")</f>
        <v/>
      </c>
      <c r="T1355" s="27" t="str">
        <f>IFERROR(VLOOKUP(Tableau5[[#This Row],[Numéro]],TableauCadre[],3,0),"")</f>
        <v/>
      </c>
      <c r="U1355" s="1" t="str">
        <f>IFERROR(VLOOKUP(Tableau5[[#This Row],[Numéro]],TableauCadre[],4,0),"")</f>
        <v/>
      </c>
      <c r="V1355" s="1" t="str">
        <f>IFERROR(VLOOKUP(Tableau5[[#This Row],[Numéro]],TableauCadre[],5,0),"")</f>
        <v/>
      </c>
      <c r="W1355" s="1" t="str">
        <f>IFERROR(VLOOKUP(Tableau5[[#This Row],[Numéro]],TableauCadre[],6,0),"")</f>
        <v/>
      </c>
      <c r="X1355" s="28" t="str">
        <f>IFERROR(VLOOKUP(Tableau5[[#This Row],[Numéro]],TableauCadre[],7,0),"")</f>
        <v/>
      </c>
    </row>
    <row r="1356" spans="1:24" x14ac:dyDescent="0.25">
      <c r="A1356" s="1" t="str">
        <f>IF(double!T1151=0,"",double!T1151)</f>
        <v>014826 G</v>
      </c>
      <c r="B1356" s="1" t="str">
        <f>IF(Tableau5[[#This Row],[Numéro]]="","",double!U1151)</f>
        <v>VEN ROGER</v>
      </c>
      <c r="C1356" s="23" t="str">
        <f>double!V1151</f>
        <v>11013 – BILLARD CLUB METZ</v>
      </c>
      <c r="D1356" s="27" t="str">
        <f>IFERROR(VLOOKUP(Tableau5[[#This Row],[Numéro]],TableauLibre[],3,0),"")</f>
        <v>R3</v>
      </c>
      <c r="E1356" s="1">
        <f>IFERROR(VLOOKUP(Tableau5[[#This Row],[Numéro]],TableauLibre[],4,0),"")</f>
        <v>1</v>
      </c>
      <c r="F1356" s="1">
        <f>IFERROR(VLOOKUP(Tableau5[[#This Row],[Numéro]],TableauLibre[],5,0),"")</f>
        <v>1.34</v>
      </c>
      <c r="G1356" s="1">
        <f>IFERROR(VLOOKUP(Tableau5[[#This Row],[Numéro]],TableauLibre[],6,0),"")</f>
        <v>1.07</v>
      </c>
      <c r="H1356" s="28">
        <f>IFERROR(VLOOKUP(Tableau5[[#This Row],[Numéro]],TableauLibre[],7,0),"")</f>
        <v>2020</v>
      </c>
      <c r="I1356" s="27" t="str">
        <f>IFERROR(VLOOKUP(Tableau5[[#This Row],[Numéro]],TableauBande[],3,0),"")</f>
        <v/>
      </c>
      <c r="J1356" s="1" t="str">
        <f>IFERROR(VLOOKUP(Tableau5[[#This Row],[Numéro]],TableauBande[],4,0),"")</f>
        <v/>
      </c>
      <c r="K1356" s="1" t="str">
        <f>IFERROR(VLOOKUP(Tableau5[[#This Row],[Numéro]],TableauBande[],5,0),"")</f>
        <v/>
      </c>
      <c r="L1356" s="1" t="str">
        <f>IFERROR(VLOOKUP(Tableau5[[#This Row],[Numéro]],TableauBande[],6,0),"")</f>
        <v/>
      </c>
      <c r="M1356" s="28" t="str">
        <f>IFERROR(VLOOKUP(Tableau5[[#This Row],[Numéro]],TableauBande[],7,0),"")</f>
        <v/>
      </c>
      <c r="N1356" s="1" t="str">
        <f>IFERROR(VLOOKUP(Tableau5[[#This Row],[Numéro]],Tableau3Bandes[],3,0),"")</f>
        <v/>
      </c>
      <c r="O1356" s="1" t="str">
        <f>IFERROR(VLOOKUP(Tableau5[[#This Row],[Numéro]],Tableau3Bandes[],4,0),"")</f>
        <v/>
      </c>
      <c r="P1356" s="1" t="str">
        <f>IFERROR(VLOOKUP(Tableau5[[#This Row],[Numéro]],Tableau3Bandes[],5,0),"")</f>
        <v/>
      </c>
      <c r="Q1356" s="1" t="str">
        <f>IFERROR(VLOOKUP(Tableau5[[#This Row],[Numéro]],Tableau3Bandes[],6,0),"")</f>
        <v/>
      </c>
      <c r="R1356" s="1" t="str">
        <f>IFERROR(VLOOKUP(Tableau5[[#This Row],[Numéro]],Tableau3Bandes[],7,0),"")</f>
        <v/>
      </c>
      <c r="S1356" s="28" t="str">
        <f>IFERROR(VLOOKUP(Tableau5[[#This Row],[Numéro]],TableauClass2025[],3,0),"")</f>
        <v/>
      </c>
      <c r="T1356" s="27" t="str">
        <f>IFERROR(VLOOKUP(Tableau5[[#This Row],[Numéro]],TableauCadre[],3,0),"")</f>
        <v>R1</v>
      </c>
      <c r="U1356" s="1">
        <f>IFERROR(VLOOKUP(Tableau5[[#This Row],[Numéro]],TableauCadre[],4,0),"")</f>
        <v>1</v>
      </c>
      <c r="V1356" s="1">
        <f>IFERROR(VLOOKUP(Tableau5[[#This Row],[Numéro]],TableauCadre[],5,0),"")</f>
        <v>2.95</v>
      </c>
      <c r="W1356" s="1">
        <f>IFERROR(VLOOKUP(Tableau5[[#This Row],[Numéro]],TableauCadre[],6,0),"")</f>
        <v>2.36</v>
      </c>
      <c r="X1356" s="28">
        <f>IFERROR(VLOOKUP(Tableau5[[#This Row],[Numéro]],TableauCadre[],7,0),"")</f>
        <v>2010</v>
      </c>
    </row>
    <row r="1357" spans="1:24" hidden="1" x14ac:dyDescent="0.25">
      <c r="A1357" s="1" t="str">
        <f>IF(double!T1354=0,"",double!T1354)</f>
        <v>011902 U</v>
      </c>
      <c r="B1357" s="1" t="str">
        <f>IF(Tableau5[[#This Row],[Numéro]]="","",double!U1354)</f>
        <v>PAPOIN JEAN RENE</v>
      </c>
      <c r="C1357" s="23" t="str">
        <f>double!V1354</f>
        <v>05043 – ACAD. TAPIS VERT DE REIMS</v>
      </c>
      <c r="D1357" s="27" t="str">
        <f>IFERROR(VLOOKUP(Tableau5[[#This Row],[Numéro]],TableauLibre[],3,0),"")</f>
        <v/>
      </c>
      <c r="E1357" s="1" t="str">
        <f>IFERROR(VLOOKUP(Tableau5[[#This Row],[Numéro]],TableauLibre[],4,0),"")</f>
        <v/>
      </c>
      <c r="F1357" s="1" t="str">
        <f>IFERROR(VLOOKUP(Tableau5[[#This Row],[Numéro]],TableauLibre[],5,0),"")</f>
        <v/>
      </c>
      <c r="G1357" s="1" t="str">
        <f>IFERROR(VLOOKUP(Tableau5[[#This Row],[Numéro]],TableauLibre[],6,0),"")</f>
        <v/>
      </c>
      <c r="H1357" s="28" t="str">
        <f>IFERROR(VLOOKUP(Tableau5[[#This Row],[Numéro]],TableauLibre[],7,0),"")</f>
        <v/>
      </c>
      <c r="I1357" s="27" t="str">
        <f>IFERROR(VLOOKUP(Tableau5[[#This Row],[Numéro]],TableauBande[],3,0),"")</f>
        <v/>
      </c>
      <c r="J1357" s="1" t="str">
        <f>IFERROR(VLOOKUP(Tableau5[[#This Row],[Numéro]],TableauBande[],4,0),"")</f>
        <v/>
      </c>
      <c r="K1357" s="1" t="str">
        <f>IFERROR(VLOOKUP(Tableau5[[#This Row],[Numéro]],TableauBande[],5,0),"")</f>
        <v/>
      </c>
      <c r="L1357" s="1" t="str">
        <f>IFERROR(VLOOKUP(Tableau5[[#This Row],[Numéro]],TableauBande[],6,0),"")</f>
        <v/>
      </c>
      <c r="M1357" s="28" t="str">
        <f>IFERROR(VLOOKUP(Tableau5[[#This Row],[Numéro]],TableauBande[],7,0),"")</f>
        <v/>
      </c>
      <c r="N1357" s="1" t="str">
        <f>IFERROR(VLOOKUP(Tableau5[[#This Row],[Numéro]],Tableau3Bandes[],3,0),"")</f>
        <v>N3</v>
      </c>
      <c r="O1357" s="1">
        <f>IFERROR(VLOOKUP(Tableau5[[#This Row],[Numéro]],Tableau3Bandes[],4,0),"")</f>
        <v>1</v>
      </c>
      <c r="P1357" s="1">
        <f>IFERROR(VLOOKUP(Tableau5[[#This Row],[Numéro]],Tableau3Bandes[],5,0),"")</f>
        <v>0.41399999999999998</v>
      </c>
      <c r="Q1357" s="1">
        <f>IFERROR(VLOOKUP(Tableau5[[#This Row],[Numéro]],Tableau3Bandes[],6,0),"")</f>
        <v>0.35599999999999998</v>
      </c>
      <c r="R1357" s="1">
        <f>IFERROR(VLOOKUP(Tableau5[[#This Row],[Numéro]],Tableau3Bandes[],7,0),"")</f>
        <v>2016</v>
      </c>
      <c r="S1357" s="28" t="str">
        <f>IFERROR(VLOOKUP(Tableau5[[#This Row],[Numéro]],TableauClass2025[],3,0),"")</f>
        <v/>
      </c>
      <c r="T1357" s="27" t="str">
        <f>IFERROR(VLOOKUP(Tableau5[[#This Row],[Numéro]],TableauCadre[],3,0),"")</f>
        <v/>
      </c>
      <c r="U1357" s="1" t="str">
        <f>IFERROR(VLOOKUP(Tableau5[[#This Row],[Numéro]],TableauCadre[],4,0),"")</f>
        <v/>
      </c>
      <c r="V1357" s="1" t="str">
        <f>IFERROR(VLOOKUP(Tableau5[[#This Row],[Numéro]],TableauCadre[],5,0),"")</f>
        <v/>
      </c>
      <c r="W1357" s="1" t="str">
        <f>IFERROR(VLOOKUP(Tableau5[[#This Row],[Numéro]],TableauCadre[],6,0),"")</f>
        <v/>
      </c>
      <c r="X1357" s="28" t="str">
        <f>IFERROR(VLOOKUP(Tableau5[[#This Row],[Numéro]],TableauCadre[],7,0),"")</f>
        <v/>
      </c>
    </row>
    <row r="1358" spans="1:24" hidden="1" x14ac:dyDescent="0.25">
      <c r="A1358" s="1" t="str">
        <f>IF(double!T1355=0,"",double!T1355)</f>
        <v>189379 X</v>
      </c>
      <c r="B1358" s="1" t="str">
        <f>IF(Tableau5[[#This Row],[Numéro]]="","",double!U1355)</f>
        <v>PARDO CARDENAS JOSE DAVID</v>
      </c>
      <c r="C1358" s="23" t="str">
        <f>double!V1355</f>
        <v>11022 – ACADEMIE DE BILLARD SAINT-MAX / NANCY</v>
      </c>
      <c r="D1358" s="27" t="str">
        <f>IFERROR(VLOOKUP(Tableau5[[#This Row],[Numéro]],TableauLibre[],3,0),"")</f>
        <v/>
      </c>
      <c r="E1358" s="1" t="str">
        <f>IFERROR(VLOOKUP(Tableau5[[#This Row],[Numéro]],TableauLibre[],4,0),"")</f>
        <v/>
      </c>
      <c r="F1358" s="1" t="str">
        <f>IFERROR(VLOOKUP(Tableau5[[#This Row],[Numéro]],TableauLibre[],5,0),"")</f>
        <v/>
      </c>
      <c r="G1358" s="1" t="str">
        <f>IFERROR(VLOOKUP(Tableau5[[#This Row],[Numéro]],TableauLibre[],6,0),"")</f>
        <v/>
      </c>
      <c r="H1358" s="28" t="str">
        <f>IFERROR(VLOOKUP(Tableau5[[#This Row],[Numéro]],TableauLibre[],7,0),"")</f>
        <v/>
      </c>
      <c r="I1358" s="27" t="str">
        <f>IFERROR(VLOOKUP(Tableau5[[#This Row],[Numéro]],TableauBande[],3,0),"")</f>
        <v/>
      </c>
      <c r="J1358" s="1" t="str">
        <f>IFERROR(VLOOKUP(Tableau5[[#This Row],[Numéro]],TableauBande[],4,0),"")</f>
        <v/>
      </c>
      <c r="K1358" s="1" t="str">
        <f>IFERROR(VLOOKUP(Tableau5[[#This Row],[Numéro]],TableauBande[],5,0),"")</f>
        <v/>
      </c>
      <c r="L1358" s="1" t="str">
        <f>IFERROR(VLOOKUP(Tableau5[[#This Row],[Numéro]],TableauBande[],6,0),"")</f>
        <v/>
      </c>
      <c r="M1358" s="28" t="str">
        <f>IFERROR(VLOOKUP(Tableau5[[#This Row],[Numéro]],TableauBande[],7,0),"")</f>
        <v/>
      </c>
      <c r="N1358" s="1" t="str">
        <f>IFERROR(VLOOKUP(Tableau5[[#This Row],[Numéro]],Tableau3Bandes[],3,0),"")</f>
        <v xml:space="preserve">R1 </v>
      </c>
      <c r="O1358" s="1">
        <f>IFERROR(VLOOKUP(Tableau5[[#This Row],[Numéro]],Tableau3Bandes[],4,0),"")</f>
        <v>1</v>
      </c>
      <c r="P1358" s="1">
        <f>IFERROR(VLOOKUP(Tableau5[[#This Row],[Numéro]],Tableau3Bandes[],5,0),"")</f>
        <v>0.34499999999999997</v>
      </c>
      <c r="Q1358" s="1">
        <f>IFERROR(VLOOKUP(Tableau5[[#This Row],[Numéro]],Tableau3Bandes[],6,0),"")</f>
        <v>0.29599999999999999</v>
      </c>
      <c r="R1358" s="1">
        <f>IFERROR(VLOOKUP(Tableau5[[#This Row],[Numéro]],Tableau3Bandes[],7,0),"")</f>
        <v>2025</v>
      </c>
      <c r="S1358" s="28" t="str">
        <f>IFERROR(VLOOKUP(Tableau5[[#This Row],[Numéro]],TableauClass2025[],3,0),"")</f>
        <v/>
      </c>
      <c r="T1358" s="27" t="str">
        <f>IFERROR(VLOOKUP(Tableau5[[#This Row],[Numéro]],TableauCadre[],3,0),"")</f>
        <v/>
      </c>
      <c r="U1358" s="1" t="str">
        <f>IFERROR(VLOOKUP(Tableau5[[#This Row],[Numéro]],TableauCadre[],4,0),"")</f>
        <v/>
      </c>
      <c r="V1358" s="1" t="str">
        <f>IFERROR(VLOOKUP(Tableau5[[#This Row],[Numéro]],TableauCadre[],5,0),"")</f>
        <v/>
      </c>
      <c r="W1358" s="1" t="str">
        <f>IFERROR(VLOOKUP(Tableau5[[#This Row],[Numéro]],TableauCadre[],6,0),"")</f>
        <v/>
      </c>
      <c r="X1358" s="28" t="str">
        <f>IFERROR(VLOOKUP(Tableau5[[#This Row],[Numéro]],TableauCadre[],7,0),"")</f>
        <v/>
      </c>
    </row>
    <row r="1359" spans="1:24" hidden="1" x14ac:dyDescent="0.25">
      <c r="A1359" s="1" t="str">
        <f>IF(double!T1356=0,"",double!T1356)</f>
        <v>010213 V</v>
      </c>
      <c r="B1359" s="1" t="str">
        <f>IF(Tableau5[[#This Row],[Numéro]]="","",double!U1356)</f>
        <v>PERCHET REMY</v>
      </c>
      <c r="C1359" s="23" t="str">
        <f>double!V1356</f>
        <v>01027 – B.C. GUEBWILLER</v>
      </c>
      <c r="D1359" s="27" t="str">
        <f>IFERROR(VLOOKUP(Tableau5[[#This Row],[Numéro]],TableauLibre[],3,0),"")</f>
        <v/>
      </c>
      <c r="E1359" s="1" t="str">
        <f>IFERROR(VLOOKUP(Tableau5[[#This Row],[Numéro]],TableauLibre[],4,0),"")</f>
        <v/>
      </c>
      <c r="F1359" s="1" t="str">
        <f>IFERROR(VLOOKUP(Tableau5[[#This Row],[Numéro]],TableauLibre[],5,0),"")</f>
        <v/>
      </c>
      <c r="G1359" s="1" t="str">
        <f>IFERROR(VLOOKUP(Tableau5[[#This Row],[Numéro]],TableauLibre[],6,0),"")</f>
        <v/>
      </c>
      <c r="H1359" s="28" t="str">
        <f>IFERROR(VLOOKUP(Tableau5[[#This Row],[Numéro]],TableauLibre[],7,0),"")</f>
        <v/>
      </c>
      <c r="I1359" s="27" t="str">
        <f>IFERROR(VLOOKUP(Tableau5[[#This Row],[Numéro]],TableauBande[],3,0),"")</f>
        <v/>
      </c>
      <c r="J1359" s="1" t="str">
        <f>IFERROR(VLOOKUP(Tableau5[[#This Row],[Numéro]],TableauBande[],4,0),"")</f>
        <v/>
      </c>
      <c r="K1359" s="1" t="str">
        <f>IFERROR(VLOOKUP(Tableau5[[#This Row],[Numéro]],TableauBande[],5,0),"")</f>
        <v/>
      </c>
      <c r="L1359" s="1" t="str">
        <f>IFERROR(VLOOKUP(Tableau5[[#This Row],[Numéro]],TableauBande[],6,0),"")</f>
        <v/>
      </c>
      <c r="M1359" s="28" t="str">
        <f>IFERROR(VLOOKUP(Tableau5[[#This Row],[Numéro]],TableauBande[],7,0),"")</f>
        <v/>
      </c>
      <c r="N1359" s="1" t="str">
        <f>IFERROR(VLOOKUP(Tableau5[[#This Row],[Numéro]],Tableau3Bandes[],3,0),"")</f>
        <v xml:space="preserve">R1 </v>
      </c>
      <c r="O1359" s="1">
        <f>IFERROR(VLOOKUP(Tableau5[[#This Row],[Numéro]],Tableau3Bandes[],4,0),"")</f>
        <v>1</v>
      </c>
      <c r="P1359" s="1">
        <f>IFERROR(VLOOKUP(Tableau5[[#This Row],[Numéro]],Tableau3Bandes[],5,0),"")</f>
        <v>0.36</v>
      </c>
      <c r="Q1359" s="1">
        <f>IFERROR(VLOOKUP(Tableau5[[#This Row],[Numéro]],Tableau3Bandes[],6,0),"")</f>
        <v>0.309</v>
      </c>
      <c r="R1359" s="1">
        <f>IFERROR(VLOOKUP(Tableau5[[#This Row],[Numéro]],Tableau3Bandes[],7,0),"")</f>
        <v>2010</v>
      </c>
      <c r="S1359" s="28" t="str">
        <f>IFERROR(VLOOKUP(Tableau5[[#This Row],[Numéro]],TableauClass2025[],3,0),"")</f>
        <v/>
      </c>
      <c r="T1359" s="27" t="str">
        <f>IFERROR(VLOOKUP(Tableau5[[#This Row],[Numéro]],TableauCadre[],3,0),"")</f>
        <v/>
      </c>
      <c r="U1359" s="1" t="str">
        <f>IFERROR(VLOOKUP(Tableau5[[#This Row],[Numéro]],TableauCadre[],4,0),"")</f>
        <v/>
      </c>
      <c r="V1359" s="1" t="str">
        <f>IFERROR(VLOOKUP(Tableau5[[#This Row],[Numéro]],TableauCadre[],5,0),"")</f>
        <v/>
      </c>
      <c r="W1359" s="1" t="str">
        <f>IFERROR(VLOOKUP(Tableau5[[#This Row],[Numéro]],TableauCadre[],6,0),"")</f>
        <v/>
      </c>
      <c r="X1359" s="28" t="str">
        <f>IFERROR(VLOOKUP(Tableau5[[#This Row],[Numéro]],TableauCadre[],7,0),"")</f>
        <v/>
      </c>
    </row>
    <row r="1360" spans="1:24" hidden="1" x14ac:dyDescent="0.25">
      <c r="A1360" s="1" t="str">
        <f>IF(double!T1357=0,"",double!T1357)</f>
        <v>011731 F</v>
      </c>
      <c r="B1360" s="1" t="str">
        <f>IF(Tableau5[[#This Row],[Numéro]]="","",double!U1357)</f>
        <v>PERLO GERARD</v>
      </c>
      <c r="C1360" s="23" t="str">
        <f>double!V1357</f>
        <v>05001 – ACAD.CHARLEVILLE-MEZIERES</v>
      </c>
      <c r="D1360" s="27" t="str">
        <f>IFERROR(VLOOKUP(Tableau5[[#This Row],[Numéro]],TableauLibre[],3,0),"")</f>
        <v/>
      </c>
      <c r="E1360" s="1" t="str">
        <f>IFERROR(VLOOKUP(Tableau5[[#This Row],[Numéro]],TableauLibre[],4,0),"")</f>
        <v/>
      </c>
      <c r="F1360" s="1" t="str">
        <f>IFERROR(VLOOKUP(Tableau5[[#This Row],[Numéro]],TableauLibre[],5,0),"")</f>
        <v/>
      </c>
      <c r="G1360" s="1" t="str">
        <f>IFERROR(VLOOKUP(Tableau5[[#This Row],[Numéro]],TableauLibre[],6,0),"")</f>
        <v/>
      </c>
      <c r="H1360" s="28" t="str">
        <f>IFERROR(VLOOKUP(Tableau5[[#This Row],[Numéro]],TableauLibre[],7,0),"")</f>
        <v/>
      </c>
      <c r="I1360" s="27" t="str">
        <f>IFERROR(VLOOKUP(Tableau5[[#This Row],[Numéro]],TableauBande[],3,0),"")</f>
        <v/>
      </c>
      <c r="J1360" s="1" t="str">
        <f>IFERROR(VLOOKUP(Tableau5[[#This Row],[Numéro]],TableauBande[],4,0),"")</f>
        <v/>
      </c>
      <c r="K1360" s="1" t="str">
        <f>IFERROR(VLOOKUP(Tableau5[[#This Row],[Numéro]],TableauBande[],5,0),"")</f>
        <v/>
      </c>
      <c r="L1360" s="1" t="str">
        <f>IFERROR(VLOOKUP(Tableau5[[#This Row],[Numéro]],TableauBande[],6,0),"")</f>
        <v/>
      </c>
      <c r="M1360" s="28" t="str">
        <f>IFERROR(VLOOKUP(Tableau5[[#This Row],[Numéro]],TableauBande[],7,0),"")</f>
        <v/>
      </c>
      <c r="N1360" s="1" t="str">
        <f>IFERROR(VLOOKUP(Tableau5[[#This Row],[Numéro]],Tableau3Bandes[],3,0),"")</f>
        <v xml:space="preserve">R1 </v>
      </c>
      <c r="O1360" s="1">
        <f>IFERROR(VLOOKUP(Tableau5[[#This Row],[Numéro]],Tableau3Bandes[],4,0),"")</f>
        <v>1</v>
      </c>
      <c r="P1360" s="1">
        <f>IFERROR(VLOOKUP(Tableau5[[#This Row],[Numéro]],Tableau3Bandes[],5,0),"")</f>
        <v>0.374</v>
      </c>
      <c r="Q1360" s="1">
        <f>IFERROR(VLOOKUP(Tableau5[[#This Row],[Numéro]],Tableau3Bandes[],6,0),"")</f>
        <v>0.32200000000000001</v>
      </c>
      <c r="R1360" s="1">
        <f>IFERROR(VLOOKUP(Tableau5[[#This Row],[Numéro]],Tableau3Bandes[],7,0),"")</f>
        <v>2010</v>
      </c>
      <c r="S1360" s="28" t="str">
        <f>IFERROR(VLOOKUP(Tableau5[[#This Row],[Numéro]],TableauClass2025[],3,0),"")</f>
        <v/>
      </c>
      <c r="T1360" s="27" t="str">
        <f>IFERROR(VLOOKUP(Tableau5[[#This Row],[Numéro]],TableauCadre[],3,0),"")</f>
        <v/>
      </c>
      <c r="U1360" s="1" t="str">
        <f>IFERROR(VLOOKUP(Tableau5[[#This Row],[Numéro]],TableauCadre[],4,0),"")</f>
        <v/>
      </c>
      <c r="V1360" s="1" t="str">
        <f>IFERROR(VLOOKUP(Tableau5[[#This Row],[Numéro]],TableauCadre[],5,0),"")</f>
        <v/>
      </c>
      <c r="W1360" s="1" t="str">
        <f>IFERROR(VLOOKUP(Tableau5[[#This Row],[Numéro]],TableauCadre[],6,0),"")</f>
        <v/>
      </c>
      <c r="X1360" s="28" t="str">
        <f>IFERROR(VLOOKUP(Tableau5[[#This Row],[Numéro]],TableauCadre[],7,0),"")</f>
        <v/>
      </c>
    </row>
    <row r="1361" spans="1:24" hidden="1" x14ac:dyDescent="0.25">
      <c r="A1361" s="1" t="str">
        <f>IF(double!T1358=0,"",double!T1358)</f>
        <v>175743 A</v>
      </c>
      <c r="B1361" s="1" t="str">
        <f>IF(Tableau5[[#This Row],[Numéro]]="","",double!U1358)</f>
        <v>PERRIN BENOIT</v>
      </c>
      <c r="C1361" s="23" t="str">
        <f>double!V1358</f>
        <v>11022 – ACADEMIE DE BILLARD SAINT-MAX / NANCY</v>
      </c>
      <c r="D1361" s="27" t="str">
        <f>IFERROR(VLOOKUP(Tableau5[[#This Row],[Numéro]],TableauLibre[],3,0),"")</f>
        <v/>
      </c>
      <c r="E1361" s="1" t="str">
        <f>IFERROR(VLOOKUP(Tableau5[[#This Row],[Numéro]],TableauLibre[],4,0),"")</f>
        <v/>
      </c>
      <c r="F1361" s="1" t="str">
        <f>IFERROR(VLOOKUP(Tableau5[[#This Row],[Numéro]],TableauLibre[],5,0),"")</f>
        <v/>
      </c>
      <c r="G1361" s="1" t="str">
        <f>IFERROR(VLOOKUP(Tableau5[[#This Row],[Numéro]],TableauLibre[],6,0),"")</f>
        <v/>
      </c>
      <c r="H1361" s="28" t="str">
        <f>IFERROR(VLOOKUP(Tableau5[[#This Row],[Numéro]],TableauLibre[],7,0),"")</f>
        <v/>
      </c>
      <c r="I1361" s="27" t="str">
        <f>IFERROR(VLOOKUP(Tableau5[[#This Row],[Numéro]],TableauBande[],3,0),"")</f>
        <v/>
      </c>
      <c r="J1361" s="1" t="str">
        <f>IFERROR(VLOOKUP(Tableau5[[#This Row],[Numéro]],TableauBande[],4,0),"")</f>
        <v/>
      </c>
      <c r="K1361" s="1" t="str">
        <f>IFERROR(VLOOKUP(Tableau5[[#This Row],[Numéro]],TableauBande[],5,0),"")</f>
        <v/>
      </c>
      <c r="L1361" s="1" t="str">
        <f>IFERROR(VLOOKUP(Tableau5[[#This Row],[Numéro]],TableauBande[],6,0),"")</f>
        <v/>
      </c>
      <c r="M1361" s="28" t="str">
        <f>IFERROR(VLOOKUP(Tableau5[[#This Row],[Numéro]],TableauBande[],7,0),"")</f>
        <v/>
      </c>
      <c r="N1361" s="1" t="str">
        <f>IFERROR(VLOOKUP(Tableau5[[#This Row],[Numéro]],Tableau3Bandes[],3,0),"")</f>
        <v>N3</v>
      </c>
      <c r="O1361" s="1">
        <f>IFERROR(VLOOKUP(Tableau5[[#This Row],[Numéro]],Tableau3Bandes[],4,0),"")</f>
        <v>1</v>
      </c>
      <c r="P1361" s="1">
        <f>IFERROR(VLOOKUP(Tableau5[[#This Row],[Numéro]],Tableau3Bandes[],5,0),"")</f>
        <v>0.40100000000000002</v>
      </c>
      <c r="Q1361" s="1">
        <f>IFERROR(VLOOKUP(Tableau5[[#This Row],[Numéro]],Tableau3Bandes[],6,0),"")</f>
        <v>0.34499999999999997</v>
      </c>
      <c r="R1361" s="1">
        <f>IFERROR(VLOOKUP(Tableau5[[#This Row],[Numéro]],Tableau3Bandes[],7,0),"")</f>
        <v>2022</v>
      </c>
      <c r="S1361" s="28" t="str">
        <f>IFERROR(VLOOKUP(Tableau5[[#This Row],[Numéro]],TableauClass2025[],3,0),"")</f>
        <v/>
      </c>
      <c r="T1361" s="27" t="str">
        <f>IFERROR(VLOOKUP(Tableau5[[#This Row],[Numéro]],TableauCadre[],3,0),"")</f>
        <v/>
      </c>
      <c r="U1361" s="1" t="str">
        <f>IFERROR(VLOOKUP(Tableau5[[#This Row],[Numéro]],TableauCadre[],4,0),"")</f>
        <v/>
      </c>
      <c r="V1361" s="1" t="str">
        <f>IFERROR(VLOOKUP(Tableau5[[#This Row],[Numéro]],TableauCadre[],5,0),"")</f>
        <v/>
      </c>
      <c r="W1361" s="1" t="str">
        <f>IFERROR(VLOOKUP(Tableau5[[#This Row],[Numéro]],TableauCadre[],6,0),"")</f>
        <v/>
      </c>
      <c r="X1361" s="28" t="str">
        <f>IFERROR(VLOOKUP(Tableau5[[#This Row],[Numéro]],TableauCadre[],7,0),"")</f>
        <v/>
      </c>
    </row>
    <row r="1362" spans="1:24" hidden="1" x14ac:dyDescent="0.25">
      <c r="A1362" s="1" t="str">
        <f>IF(double!T1359=0,"",double!T1359)</f>
        <v>010107 T</v>
      </c>
      <c r="B1362" s="1" t="str">
        <f>IF(Tableau5[[#This Row],[Numéro]]="","",double!U1359)</f>
        <v>PETTON DANIEL</v>
      </c>
      <c r="C1362" s="23" t="str">
        <f>double!V1359</f>
        <v>01042 – RETRO CLUB COLMAR</v>
      </c>
      <c r="D1362" s="27" t="str">
        <f>IFERROR(VLOOKUP(Tableau5[[#This Row],[Numéro]],TableauLibre[],3,0),"")</f>
        <v/>
      </c>
      <c r="E1362" s="1" t="str">
        <f>IFERROR(VLOOKUP(Tableau5[[#This Row],[Numéro]],TableauLibre[],4,0),"")</f>
        <v/>
      </c>
      <c r="F1362" s="1" t="str">
        <f>IFERROR(VLOOKUP(Tableau5[[#This Row],[Numéro]],TableauLibre[],5,0),"")</f>
        <v/>
      </c>
      <c r="G1362" s="1" t="str">
        <f>IFERROR(VLOOKUP(Tableau5[[#This Row],[Numéro]],TableauLibre[],6,0),"")</f>
        <v/>
      </c>
      <c r="H1362" s="28" t="str">
        <f>IFERROR(VLOOKUP(Tableau5[[#This Row],[Numéro]],TableauLibre[],7,0),"")</f>
        <v/>
      </c>
      <c r="I1362" s="27" t="str">
        <f>IFERROR(VLOOKUP(Tableau5[[#This Row],[Numéro]],TableauBande[],3,0),"")</f>
        <v/>
      </c>
      <c r="J1362" s="1" t="str">
        <f>IFERROR(VLOOKUP(Tableau5[[#This Row],[Numéro]],TableauBande[],4,0),"")</f>
        <v/>
      </c>
      <c r="K1362" s="1" t="str">
        <f>IFERROR(VLOOKUP(Tableau5[[#This Row],[Numéro]],TableauBande[],5,0),"")</f>
        <v/>
      </c>
      <c r="L1362" s="1" t="str">
        <f>IFERROR(VLOOKUP(Tableau5[[#This Row],[Numéro]],TableauBande[],6,0),"")</f>
        <v/>
      </c>
      <c r="M1362" s="28" t="str">
        <f>IFERROR(VLOOKUP(Tableau5[[#This Row],[Numéro]],TableauBande[],7,0),"")</f>
        <v/>
      </c>
      <c r="N1362" s="1" t="str">
        <f>IFERROR(VLOOKUP(Tableau5[[#This Row],[Numéro]],Tableau3Bandes[],3,0),"")</f>
        <v>R1</v>
      </c>
      <c r="O1362" s="1">
        <f>IFERROR(VLOOKUP(Tableau5[[#This Row],[Numéro]],Tableau3Bandes[],4,0),"")</f>
        <v>1</v>
      </c>
      <c r="P1362" s="1">
        <f>IFERROR(VLOOKUP(Tableau5[[#This Row],[Numéro]],Tableau3Bandes[],5,0),"")</f>
        <v>0.28699999999999998</v>
      </c>
      <c r="Q1362" s="1">
        <f>IFERROR(VLOOKUP(Tableau5[[#This Row],[Numéro]],Tableau3Bandes[],6,0),"")</f>
        <v>0.247</v>
      </c>
      <c r="R1362" s="1">
        <f>IFERROR(VLOOKUP(Tableau5[[#This Row],[Numéro]],Tableau3Bandes[],7,0),"")</f>
        <v>2010</v>
      </c>
      <c r="S1362" s="28" t="str">
        <f>IFERROR(VLOOKUP(Tableau5[[#This Row],[Numéro]],TableauClass2025[],3,0),"")</f>
        <v/>
      </c>
      <c r="T1362" s="27" t="str">
        <f>IFERROR(VLOOKUP(Tableau5[[#This Row],[Numéro]],TableauCadre[],3,0),"")</f>
        <v/>
      </c>
      <c r="U1362" s="1" t="str">
        <f>IFERROR(VLOOKUP(Tableau5[[#This Row],[Numéro]],TableauCadre[],4,0),"")</f>
        <v/>
      </c>
      <c r="V1362" s="1" t="str">
        <f>IFERROR(VLOOKUP(Tableau5[[#This Row],[Numéro]],TableauCadre[],5,0),"")</f>
        <v/>
      </c>
      <c r="W1362" s="1" t="str">
        <f>IFERROR(VLOOKUP(Tableau5[[#This Row],[Numéro]],TableauCadre[],6,0),"")</f>
        <v/>
      </c>
      <c r="X1362" s="28" t="str">
        <f>IFERROR(VLOOKUP(Tableau5[[#This Row],[Numéro]],TableauCadre[],7,0),"")</f>
        <v/>
      </c>
    </row>
    <row r="1363" spans="1:24" hidden="1" x14ac:dyDescent="0.25">
      <c r="A1363" s="1" t="str">
        <f>IF(double!T1360=0,"",double!T1360)</f>
        <v>146497 N</v>
      </c>
      <c r="B1363" s="1" t="str">
        <f>IF(Tableau5[[#This Row],[Numéro]]="","",double!U1360)</f>
        <v>PFEIFFER GERARD</v>
      </c>
      <c r="C1363" s="23" t="str">
        <f>double!V1360</f>
        <v>01035 – B.C. 60 COCOBEN</v>
      </c>
      <c r="D1363" s="27" t="str">
        <f>IFERROR(VLOOKUP(Tableau5[[#This Row],[Numéro]],TableauLibre[],3,0),"")</f>
        <v/>
      </c>
      <c r="E1363" s="1" t="str">
        <f>IFERROR(VLOOKUP(Tableau5[[#This Row],[Numéro]],TableauLibre[],4,0),"")</f>
        <v/>
      </c>
      <c r="F1363" s="1" t="str">
        <f>IFERROR(VLOOKUP(Tableau5[[#This Row],[Numéro]],TableauLibre[],5,0),"")</f>
        <v/>
      </c>
      <c r="G1363" s="1" t="str">
        <f>IFERROR(VLOOKUP(Tableau5[[#This Row],[Numéro]],TableauLibre[],6,0),"")</f>
        <v/>
      </c>
      <c r="H1363" s="28" t="str">
        <f>IFERROR(VLOOKUP(Tableau5[[#This Row],[Numéro]],TableauLibre[],7,0),"")</f>
        <v/>
      </c>
      <c r="I1363" s="27" t="str">
        <f>IFERROR(VLOOKUP(Tableau5[[#This Row],[Numéro]],TableauBande[],3,0),"")</f>
        <v/>
      </c>
      <c r="J1363" s="1" t="str">
        <f>IFERROR(VLOOKUP(Tableau5[[#This Row],[Numéro]],TableauBande[],4,0),"")</f>
        <v/>
      </c>
      <c r="K1363" s="1" t="str">
        <f>IFERROR(VLOOKUP(Tableau5[[#This Row],[Numéro]],TableauBande[],5,0),"")</f>
        <v/>
      </c>
      <c r="L1363" s="1" t="str">
        <f>IFERROR(VLOOKUP(Tableau5[[#This Row],[Numéro]],TableauBande[],6,0),"")</f>
        <v/>
      </c>
      <c r="M1363" s="28" t="str">
        <f>IFERROR(VLOOKUP(Tableau5[[#This Row],[Numéro]],TableauBande[],7,0),"")</f>
        <v/>
      </c>
      <c r="N1363" s="1" t="str">
        <f>IFERROR(VLOOKUP(Tableau5[[#This Row],[Numéro]],Tableau3Bandes[],3,0),"")</f>
        <v>R2</v>
      </c>
      <c r="O1363" s="1">
        <f>IFERROR(VLOOKUP(Tableau5[[#This Row],[Numéro]],Tableau3Bandes[],4,0),"")</f>
        <v>1</v>
      </c>
      <c r="P1363" s="1">
        <f>IFERROR(VLOOKUP(Tableau5[[#This Row],[Numéro]],Tableau3Bandes[],5,0),"")</f>
        <v>0.16500000000000001</v>
      </c>
      <c r="Q1363" s="1">
        <f>IFERROR(VLOOKUP(Tableau5[[#This Row],[Numéro]],Tableau3Bandes[],6,0),"")</f>
        <v>0.14199999999999999</v>
      </c>
      <c r="R1363" s="1">
        <f>IFERROR(VLOOKUP(Tableau5[[#This Row],[Numéro]],Tableau3Bandes[],7,0),"")</f>
        <v>2025</v>
      </c>
      <c r="S1363" s="28">
        <f>IFERROR(VLOOKUP(Tableau5[[#This Row],[Numéro]],TableauClass2025[],3,0),"")</f>
        <v>108</v>
      </c>
      <c r="T1363" s="27" t="str">
        <f>IFERROR(VLOOKUP(Tableau5[[#This Row],[Numéro]],TableauCadre[],3,0),"")</f>
        <v/>
      </c>
      <c r="U1363" s="1" t="str">
        <f>IFERROR(VLOOKUP(Tableau5[[#This Row],[Numéro]],TableauCadre[],4,0),"")</f>
        <v/>
      </c>
      <c r="V1363" s="1" t="str">
        <f>IFERROR(VLOOKUP(Tableau5[[#This Row],[Numéro]],TableauCadre[],5,0),"")</f>
        <v/>
      </c>
      <c r="W1363" s="1" t="str">
        <f>IFERROR(VLOOKUP(Tableau5[[#This Row],[Numéro]],TableauCadre[],6,0),"")</f>
        <v/>
      </c>
      <c r="X1363" s="28" t="str">
        <f>IFERROR(VLOOKUP(Tableau5[[#This Row],[Numéro]],TableauCadre[],7,0),"")</f>
        <v/>
      </c>
    </row>
    <row r="1364" spans="1:24" hidden="1" x14ac:dyDescent="0.25">
      <c r="A1364" s="1" t="str">
        <f>IF(double!T1361=0,"",double!T1361)</f>
        <v>010068 G</v>
      </c>
      <c r="B1364" s="1" t="str">
        <f>IF(Tableau5[[#This Row],[Numéro]]="","",double!U1361)</f>
        <v>PFLEGER ROGER</v>
      </c>
      <c r="C1364" s="23" t="str">
        <f>double!V1361</f>
        <v>01010 – B.C. LINGOLSHEIM</v>
      </c>
      <c r="D1364" s="27" t="str">
        <f>IFERROR(VLOOKUP(Tableau5[[#This Row],[Numéro]],TableauLibre[],3,0),"")</f>
        <v/>
      </c>
      <c r="E1364" s="1" t="str">
        <f>IFERROR(VLOOKUP(Tableau5[[#This Row],[Numéro]],TableauLibre[],4,0),"")</f>
        <v/>
      </c>
      <c r="F1364" s="1" t="str">
        <f>IFERROR(VLOOKUP(Tableau5[[#This Row],[Numéro]],TableauLibre[],5,0),"")</f>
        <v/>
      </c>
      <c r="G1364" s="1" t="str">
        <f>IFERROR(VLOOKUP(Tableau5[[#This Row],[Numéro]],TableauLibre[],6,0),"")</f>
        <v/>
      </c>
      <c r="H1364" s="28" t="str">
        <f>IFERROR(VLOOKUP(Tableau5[[#This Row],[Numéro]],TableauLibre[],7,0),"")</f>
        <v/>
      </c>
      <c r="I1364" s="27" t="str">
        <f>IFERROR(VLOOKUP(Tableau5[[#This Row],[Numéro]],TableauBande[],3,0),"")</f>
        <v/>
      </c>
      <c r="J1364" s="1" t="str">
        <f>IFERROR(VLOOKUP(Tableau5[[#This Row],[Numéro]],TableauBande[],4,0),"")</f>
        <v/>
      </c>
      <c r="K1364" s="1" t="str">
        <f>IFERROR(VLOOKUP(Tableau5[[#This Row],[Numéro]],TableauBande[],5,0),"")</f>
        <v/>
      </c>
      <c r="L1364" s="1" t="str">
        <f>IFERROR(VLOOKUP(Tableau5[[#This Row],[Numéro]],TableauBande[],6,0),"")</f>
        <v/>
      </c>
      <c r="M1364" s="28" t="str">
        <f>IFERROR(VLOOKUP(Tableau5[[#This Row],[Numéro]],TableauBande[],7,0),"")</f>
        <v/>
      </c>
      <c r="N1364" s="1" t="str">
        <f>IFERROR(VLOOKUP(Tableau5[[#This Row],[Numéro]],Tableau3Bandes[],3,0),"")</f>
        <v>R1</v>
      </c>
      <c r="O1364" s="1">
        <f>IFERROR(VLOOKUP(Tableau5[[#This Row],[Numéro]],Tableau3Bandes[],4,0),"")</f>
        <v>1</v>
      </c>
      <c r="P1364" s="1">
        <f>IFERROR(VLOOKUP(Tableau5[[#This Row],[Numéro]],Tableau3Bandes[],5,0),"")</f>
        <v>0.27300000000000002</v>
      </c>
      <c r="Q1364" s="1">
        <f>IFERROR(VLOOKUP(Tableau5[[#This Row],[Numéro]],Tableau3Bandes[],6,0),"")</f>
        <v>0.23499999999999999</v>
      </c>
      <c r="R1364" s="1">
        <f>IFERROR(VLOOKUP(Tableau5[[#This Row],[Numéro]],Tableau3Bandes[],7,0),"")</f>
        <v>2018</v>
      </c>
      <c r="S1364" s="28" t="str">
        <f>IFERROR(VLOOKUP(Tableau5[[#This Row],[Numéro]],TableauClass2025[],3,0),"")</f>
        <v/>
      </c>
      <c r="T1364" s="27" t="str">
        <f>IFERROR(VLOOKUP(Tableau5[[#This Row],[Numéro]],TableauCadre[],3,0),"")</f>
        <v/>
      </c>
      <c r="U1364" s="1" t="str">
        <f>IFERROR(VLOOKUP(Tableau5[[#This Row],[Numéro]],TableauCadre[],4,0),"")</f>
        <v/>
      </c>
      <c r="V1364" s="1" t="str">
        <f>IFERROR(VLOOKUP(Tableau5[[#This Row],[Numéro]],TableauCadre[],5,0),"")</f>
        <v/>
      </c>
      <c r="W1364" s="1" t="str">
        <f>IFERROR(VLOOKUP(Tableau5[[#This Row],[Numéro]],TableauCadre[],6,0),"")</f>
        <v/>
      </c>
      <c r="X1364" s="28" t="str">
        <f>IFERROR(VLOOKUP(Tableau5[[#This Row],[Numéro]],TableauCadre[],7,0),"")</f>
        <v/>
      </c>
    </row>
    <row r="1365" spans="1:24" hidden="1" x14ac:dyDescent="0.25">
      <c r="A1365" s="1" t="str">
        <f>IF(double!T1362=0,"",double!T1362)</f>
        <v>015080 A</v>
      </c>
      <c r="B1365" s="1" t="str">
        <f>IF(Tableau5[[#This Row],[Numéro]]="","",double!U1362)</f>
        <v>PRETRE MARCEL</v>
      </c>
      <c r="C1365" s="23" t="str">
        <f>double!V1362</f>
        <v>11023 – BILLARD CLUB NEUVES MAISONS</v>
      </c>
      <c r="D1365" s="27" t="str">
        <f>IFERROR(VLOOKUP(Tableau5[[#This Row],[Numéro]],TableauLibre[],3,0),"")</f>
        <v/>
      </c>
      <c r="E1365" s="1" t="str">
        <f>IFERROR(VLOOKUP(Tableau5[[#This Row],[Numéro]],TableauLibre[],4,0),"")</f>
        <v/>
      </c>
      <c r="F1365" s="1" t="str">
        <f>IFERROR(VLOOKUP(Tableau5[[#This Row],[Numéro]],TableauLibre[],5,0),"")</f>
        <v/>
      </c>
      <c r="G1365" s="1" t="str">
        <f>IFERROR(VLOOKUP(Tableau5[[#This Row],[Numéro]],TableauLibre[],6,0),"")</f>
        <v/>
      </c>
      <c r="H1365" s="28" t="str">
        <f>IFERROR(VLOOKUP(Tableau5[[#This Row],[Numéro]],TableauLibre[],7,0),"")</f>
        <v/>
      </c>
      <c r="I1365" s="27" t="str">
        <f>IFERROR(VLOOKUP(Tableau5[[#This Row],[Numéro]],TableauBande[],3,0),"")</f>
        <v/>
      </c>
      <c r="J1365" s="1" t="str">
        <f>IFERROR(VLOOKUP(Tableau5[[#This Row],[Numéro]],TableauBande[],4,0),"")</f>
        <v/>
      </c>
      <c r="K1365" s="1" t="str">
        <f>IFERROR(VLOOKUP(Tableau5[[#This Row],[Numéro]],TableauBande[],5,0),"")</f>
        <v/>
      </c>
      <c r="L1365" s="1" t="str">
        <f>IFERROR(VLOOKUP(Tableau5[[#This Row],[Numéro]],TableauBande[],6,0),"")</f>
        <v/>
      </c>
      <c r="M1365" s="28" t="str">
        <f>IFERROR(VLOOKUP(Tableau5[[#This Row],[Numéro]],TableauBande[],7,0),"")</f>
        <v/>
      </c>
      <c r="N1365" s="1" t="str">
        <f>IFERROR(VLOOKUP(Tableau5[[#This Row],[Numéro]],Tableau3Bandes[],3,0),"")</f>
        <v>R1</v>
      </c>
      <c r="O1365" s="1">
        <f>IFERROR(VLOOKUP(Tableau5[[#This Row],[Numéro]],Tableau3Bandes[],4,0),"")</f>
        <v>1</v>
      </c>
      <c r="P1365" s="1">
        <f>IFERROR(VLOOKUP(Tableau5[[#This Row],[Numéro]],Tableau3Bandes[],5,0),"")</f>
        <v>0.25800000000000001</v>
      </c>
      <c r="Q1365" s="1">
        <f>IFERROR(VLOOKUP(Tableau5[[#This Row],[Numéro]],Tableau3Bandes[],6,0),"")</f>
        <v>0.222</v>
      </c>
      <c r="R1365" s="1">
        <f>IFERROR(VLOOKUP(Tableau5[[#This Row],[Numéro]],Tableau3Bandes[],7,0),"")</f>
        <v>2012</v>
      </c>
      <c r="S1365" s="28" t="str">
        <f>IFERROR(VLOOKUP(Tableau5[[#This Row],[Numéro]],TableauClass2025[],3,0),"")</f>
        <v/>
      </c>
      <c r="T1365" s="27" t="str">
        <f>IFERROR(VLOOKUP(Tableau5[[#This Row],[Numéro]],TableauCadre[],3,0),"")</f>
        <v/>
      </c>
      <c r="U1365" s="1" t="str">
        <f>IFERROR(VLOOKUP(Tableau5[[#This Row],[Numéro]],TableauCadre[],4,0),"")</f>
        <v/>
      </c>
      <c r="V1365" s="1" t="str">
        <f>IFERROR(VLOOKUP(Tableau5[[#This Row],[Numéro]],TableauCadre[],5,0),"")</f>
        <v/>
      </c>
      <c r="W1365" s="1" t="str">
        <f>IFERROR(VLOOKUP(Tableau5[[#This Row],[Numéro]],TableauCadre[],6,0),"")</f>
        <v/>
      </c>
      <c r="X1365" s="28" t="str">
        <f>IFERROR(VLOOKUP(Tableau5[[#This Row],[Numéro]],TableauCadre[],7,0),"")</f>
        <v/>
      </c>
    </row>
    <row r="1366" spans="1:24" hidden="1" x14ac:dyDescent="0.25">
      <c r="A1366" s="1" t="str">
        <f>IF(double!T1363=0,"",double!T1363)</f>
        <v>015412 U</v>
      </c>
      <c r="B1366" s="1" t="str">
        <f>IF(Tableau5[[#This Row],[Numéro]]="","",double!U1363)</f>
        <v>PRUDHOMME PIERRE</v>
      </c>
      <c r="C1366" s="23" t="str">
        <f>double!V1363</f>
        <v>11023 – BILLARD CLUB NEUVES MAISONS</v>
      </c>
      <c r="D1366" s="27" t="str">
        <f>IFERROR(VLOOKUP(Tableau5[[#This Row],[Numéro]],TableauLibre[],3,0),"")</f>
        <v/>
      </c>
      <c r="E1366" s="1" t="str">
        <f>IFERROR(VLOOKUP(Tableau5[[#This Row],[Numéro]],TableauLibre[],4,0),"")</f>
        <v/>
      </c>
      <c r="F1366" s="1" t="str">
        <f>IFERROR(VLOOKUP(Tableau5[[#This Row],[Numéro]],TableauLibre[],5,0),"")</f>
        <v/>
      </c>
      <c r="G1366" s="1" t="str">
        <f>IFERROR(VLOOKUP(Tableau5[[#This Row],[Numéro]],TableauLibre[],6,0),"")</f>
        <v/>
      </c>
      <c r="H1366" s="28" t="str">
        <f>IFERROR(VLOOKUP(Tableau5[[#This Row],[Numéro]],TableauLibre[],7,0),"")</f>
        <v/>
      </c>
      <c r="I1366" s="27" t="str">
        <f>IFERROR(VLOOKUP(Tableau5[[#This Row],[Numéro]],TableauBande[],3,0),"")</f>
        <v/>
      </c>
      <c r="J1366" s="1" t="str">
        <f>IFERROR(VLOOKUP(Tableau5[[#This Row],[Numéro]],TableauBande[],4,0),"")</f>
        <v/>
      </c>
      <c r="K1366" s="1" t="str">
        <f>IFERROR(VLOOKUP(Tableau5[[#This Row],[Numéro]],TableauBande[],5,0),"")</f>
        <v/>
      </c>
      <c r="L1366" s="1" t="str">
        <f>IFERROR(VLOOKUP(Tableau5[[#This Row],[Numéro]],TableauBande[],6,0),"")</f>
        <v/>
      </c>
      <c r="M1366" s="28" t="str">
        <f>IFERROR(VLOOKUP(Tableau5[[#This Row],[Numéro]],TableauBande[],7,0),"")</f>
        <v/>
      </c>
      <c r="N1366" s="1" t="str">
        <f>IFERROR(VLOOKUP(Tableau5[[#This Row],[Numéro]],Tableau3Bandes[],3,0),"")</f>
        <v>N1</v>
      </c>
      <c r="O1366" s="1">
        <f>IFERROR(VLOOKUP(Tableau5[[#This Row],[Numéro]],Tableau3Bandes[],4,0),"")</f>
        <v>1</v>
      </c>
      <c r="P1366" s="1" t="str">
        <f>IFERROR(VLOOKUP(Tableau5[[#This Row],[Numéro]],Tableau3Bandes[],5,0),"")</f>
        <v>—</v>
      </c>
      <c r="Q1366" s="1">
        <f>IFERROR(VLOOKUP(Tableau5[[#This Row],[Numéro]],Tableau3Bandes[],6,0),"")</f>
        <v>0.73899999999999999</v>
      </c>
      <c r="R1366" s="1">
        <f>IFERROR(VLOOKUP(Tableau5[[#This Row],[Numéro]],Tableau3Bandes[],7,0),"")</f>
        <v>2016</v>
      </c>
      <c r="S1366" s="28" t="str">
        <f>IFERROR(VLOOKUP(Tableau5[[#This Row],[Numéro]],TableauClass2025[],3,0),"")</f>
        <v/>
      </c>
      <c r="T1366" s="27" t="str">
        <f>IFERROR(VLOOKUP(Tableau5[[#This Row],[Numéro]],TableauCadre[],3,0),"")</f>
        <v>N3</v>
      </c>
      <c r="U1366" s="1">
        <f>IFERROR(VLOOKUP(Tableau5[[#This Row],[Numéro]],TableauCadre[],4,0),"")</f>
        <v>1</v>
      </c>
      <c r="V1366" s="1">
        <f>IFERROR(VLOOKUP(Tableau5[[#This Row],[Numéro]],TableauCadre[],5,0),"")</f>
        <v>4.9400000000000004</v>
      </c>
      <c r="W1366" s="1">
        <f>IFERROR(VLOOKUP(Tableau5[[#This Row],[Numéro]],TableauCadre[],6,0),"")</f>
        <v>3.95</v>
      </c>
      <c r="X1366" s="28">
        <f>IFERROR(VLOOKUP(Tableau5[[#This Row],[Numéro]],TableauCadre[],7,0),"")</f>
        <v>2008</v>
      </c>
    </row>
    <row r="1367" spans="1:24" hidden="1" x14ac:dyDescent="0.25">
      <c r="A1367" s="1" t="str">
        <f>IF(double!T1364=0,"",double!T1364)</f>
        <v>154279 V</v>
      </c>
      <c r="B1367" s="1" t="str">
        <f>IF(Tableau5[[#This Row],[Numéro]]="","",double!U1364)</f>
        <v>RICHARD MAXIME</v>
      </c>
      <c r="C1367" s="23" t="str">
        <f>double!V1364</f>
        <v>11027 – ASS. SPORT. LAXOVIENNE DE BILLARD</v>
      </c>
      <c r="D1367" s="27" t="str">
        <f>IFERROR(VLOOKUP(Tableau5[[#This Row],[Numéro]],TableauLibre[],3,0),"")</f>
        <v/>
      </c>
      <c r="E1367" s="1" t="str">
        <f>IFERROR(VLOOKUP(Tableau5[[#This Row],[Numéro]],TableauLibre[],4,0),"")</f>
        <v/>
      </c>
      <c r="F1367" s="1" t="str">
        <f>IFERROR(VLOOKUP(Tableau5[[#This Row],[Numéro]],TableauLibre[],5,0),"")</f>
        <v/>
      </c>
      <c r="G1367" s="1" t="str">
        <f>IFERROR(VLOOKUP(Tableau5[[#This Row],[Numéro]],TableauLibre[],6,0),"")</f>
        <v/>
      </c>
      <c r="H1367" s="28" t="str">
        <f>IFERROR(VLOOKUP(Tableau5[[#This Row],[Numéro]],TableauLibre[],7,0),"")</f>
        <v/>
      </c>
      <c r="I1367" s="27" t="str">
        <f>IFERROR(VLOOKUP(Tableau5[[#This Row],[Numéro]],TableauBande[],3,0),"")</f>
        <v/>
      </c>
      <c r="J1367" s="1" t="str">
        <f>IFERROR(VLOOKUP(Tableau5[[#This Row],[Numéro]],TableauBande[],4,0),"")</f>
        <v/>
      </c>
      <c r="K1367" s="1" t="str">
        <f>IFERROR(VLOOKUP(Tableau5[[#This Row],[Numéro]],TableauBande[],5,0),"")</f>
        <v/>
      </c>
      <c r="L1367" s="1" t="str">
        <f>IFERROR(VLOOKUP(Tableau5[[#This Row],[Numéro]],TableauBande[],6,0),"")</f>
        <v/>
      </c>
      <c r="M1367" s="28" t="str">
        <f>IFERROR(VLOOKUP(Tableau5[[#This Row],[Numéro]],TableauBande[],7,0),"")</f>
        <v/>
      </c>
      <c r="N1367" s="1" t="str">
        <f>IFERROR(VLOOKUP(Tableau5[[#This Row],[Numéro]],Tableau3Bandes[],3,0),"")</f>
        <v>R1</v>
      </c>
      <c r="O1367" s="1">
        <f>IFERROR(VLOOKUP(Tableau5[[#This Row],[Numéro]],Tableau3Bandes[],4,0),"")</f>
        <v>1</v>
      </c>
      <c r="P1367" s="1">
        <f>IFERROR(VLOOKUP(Tableau5[[#This Row],[Numéro]],Tableau3Bandes[],5,0),"")</f>
        <v>0.28999999999999998</v>
      </c>
      <c r="Q1367" s="1">
        <f>IFERROR(VLOOKUP(Tableau5[[#This Row],[Numéro]],Tableau3Bandes[],6,0),"")</f>
        <v>0.25</v>
      </c>
      <c r="R1367" s="1">
        <f>IFERROR(VLOOKUP(Tableau5[[#This Row],[Numéro]],Tableau3Bandes[],7,0),"")</f>
        <v>2018</v>
      </c>
      <c r="S1367" s="28" t="str">
        <f>IFERROR(VLOOKUP(Tableau5[[#This Row],[Numéro]],TableauClass2025[],3,0),"")</f>
        <v/>
      </c>
      <c r="T1367" s="27" t="str">
        <f>IFERROR(VLOOKUP(Tableau5[[#This Row],[Numéro]],TableauCadre[],3,0),"")</f>
        <v/>
      </c>
      <c r="U1367" s="1" t="str">
        <f>IFERROR(VLOOKUP(Tableau5[[#This Row],[Numéro]],TableauCadre[],4,0),"")</f>
        <v/>
      </c>
      <c r="V1367" s="1" t="str">
        <f>IFERROR(VLOOKUP(Tableau5[[#This Row],[Numéro]],TableauCadre[],5,0),"")</f>
        <v/>
      </c>
      <c r="W1367" s="1" t="str">
        <f>IFERROR(VLOOKUP(Tableau5[[#This Row],[Numéro]],TableauCadre[],6,0),"")</f>
        <v/>
      </c>
      <c r="X1367" s="28" t="str">
        <f>IFERROR(VLOOKUP(Tableau5[[#This Row],[Numéro]],TableauCadre[],7,0),"")</f>
        <v/>
      </c>
    </row>
    <row r="1368" spans="1:24" hidden="1" x14ac:dyDescent="0.25">
      <c r="A1368" s="1" t="str">
        <f>IF(double!T1365=0,"",double!T1365)</f>
        <v>010053 R</v>
      </c>
      <c r="B1368" s="1" t="str">
        <f>IF(Tableau5[[#This Row],[Numéro]]="","",double!U1365)</f>
        <v>RIEGEL HENRI</v>
      </c>
      <c r="C1368" s="23" t="str">
        <f>double!V1365</f>
        <v>01031 – B.C. ERSTEIN</v>
      </c>
      <c r="D1368" s="27" t="str">
        <f>IFERROR(VLOOKUP(Tableau5[[#This Row],[Numéro]],TableauLibre[],3,0),"")</f>
        <v/>
      </c>
      <c r="E1368" s="1" t="str">
        <f>IFERROR(VLOOKUP(Tableau5[[#This Row],[Numéro]],TableauLibre[],4,0),"")</f>
        <v/>
      </c>
      <c r="F1368" s="1" t="str">
        <f>IFERROR(VLOOKUP(Tableau5[[#This Row],[Numéro]],TableauLibre[],5,0),"")</f>
        <v/>
      </c>
      <c r="G1368" s="1" t="str">
        <f>IFERROR(VLOOKUP(Tableau5[[#This Row],[Numéro]],TableauLibre[],6,0),"")</f>
        <v/>
      </c>
      <c r="H1368" s="28" t="str">
        <f>IFERROR(VLOOKUP(Tableau5[[#This Row],[Numéro]],TableauLibre[],7,0),"")</f>
        <v/>
      </c>
      <c r="I1368" s="27" t="str">
        <f>IFERROR(VLOOKUP(Tableau5[[#This Row],[Numéro]],TableauBande[],3,0),"")</f>
        <v/>
      </c>
      <c r="J1368" s="1" t="str">
        <f>IFERROR(VLOOKUP(Tableau5[[#This Row],[Numéro]],TableauBande[],4,0),"")</f>
        <v/>
      </c>
      <c r="K1368" s="1" t="str">
        <f>IFERROR(VLOOKUP(Tableau5[[#This Row],[Numéro]],TableauBande[],5,0),"")</f>
        <v/>
      </c>
      <c r="L1368" s="1" t="str">
        <f>IFERROR(VLOOKUP(Tableau5[[#This Row],[Numéro]],TableauBande[],6,0),"")</f>
        <v/>
      </c>
      <c r="M1368" s="28" t="str">
        <f>IFERROR(VLOOKUP(Tableau5[[#This Row],[Numéro]],TableauBande[],7,0),"")</f>
        <v/>
      </c>
      <c r="N1368" s="1" t="str">
        <f>IFERROR(VLOOKUP(Tableau5[[#This Row],[Numéro]],Tableau3Bandes[],3,0),"")</f>
        <v xml:space="preserve">R1 </v>
      </c>
      <c r="O1368" s="1">
        <f>IFERROR(VLOOKUP(Tableau5[[#This Row],[Numéro]],Tableau3Bandes[],4,0),"")</f>
        <v>1</v>
      </c>
      <c r="P1368" s="1">
        <f>IFERROR(VLOOKUP(Tableau5[[#This Row],[Numéro]],Tableau3Bandes[],5,0),"")</f>
        <v>0.34599999999999997</v>
      </c>
      <c r="Q1368" s="1">
        <f>IFERROR(VLOOKUP(Tableau5[[#This Row],[Numéro]],Tableau3Bandes[],6,0),"")</f>
        <v>0.29799999999999999</v>
      </c>
      <c r="R1368" s="1">
        <f>IFERROR(VLOOKUP(Tableau5[[#This Row],[Numéro]],Tableau3Bandes[],7,0),"")</f>
        <v>2016</v>
      </c>
      <c r="S1368" s="28" t="str">
        <f>IFERROR(VLOOKUP(Tableau5[[#This Row],[Numéro]],TableauClass2025[],3,0),"")</f>
        <v/>
      </c>
      <c r="T1368" s="27" t="str">
        <f>IFERROR(VLOOKUP(Tableau5[[#This Row],[Numéro]],TableauCadre[],3,0),"")</f>
        <v/>
      </c>
      <c r="U1368" s="1" t="str">
        <f>IFERROR(VLOOKUP(Tableau5[[#This Row],[Numéro]],TableauCadre[],4,0),"")</f>
        <v/>
      </c>
      <c r="V1368" s="1" t="str">
        <f>IFERROR(VLOOKUP(Tableau5[[#This Row],[Numéro]],TableauCadre[],5,0),"")</f>
        <v/>
      </c>
      <c r="W1368" s="1" t="str">
        <f>IFERROR(VLOOKUP(Tableau5[[#This Row],[Numéro]],TableauCadre[],6,0),"")</f>
        <v/>
      </c>
      <c r="X1368" s="28" t="str">
        <f>IFERROR(VLOOKUP(Tableau5[[#This Row],[Numéro]],TableauCadre[],7,0),"")</f>
        <v/>
      </c>
    </row>
    <row r="1369" spans="1:24" hidden="1" x14ac:dyDescent="0.25">
      <c r="A1369" s="1" t="str">
        <f>IF(double!T1366=0,"",double!T1366)</f>
        <v>014772 E</v>
      </c>
      <c r="B1369" s="1" t="str">
        <f>IF(Tableau5[[#This Row],[Numéro]]="","",double!U1366)</f>
        <v>RIVET JACQUES</v>
      </c>
      <c r="C1369" s="23" t="str">
        <f>double!V1366</f>
        <v>01041 – COLMAR BILLARD CLUB 71</v>
      </c>
      <c r="D1369" s="27" t="str">
        <f>IFERROR(VLOOKUP(Tableau5[[#This Row],[Numéro]],TableauLibre[],3,0),"")</f>
        <v/>
      </c>
      <c r="E1369" s="1" t="str">
        <f>IFERROR(VLOOKUP(Tableau5[[#This Row],[Numéro]],TableauLibre[],4,0),"")</f>
        <v/>
      </c>
      <c r="F1369" s="1" t="str">
        <f>IFERROR(VLOOKUP(Tableau5[[#This Row],[Numéro]],TableauLibre[],5,0),"")</f>
        <v/>
      </c>
      <c r="G1369" s="1" t="str">
        <f>IFERROR(VLOOKUP(Tableau5[[#This Row],[Numéro]],TableauLibre[],6,0),"")</f>
        <v/>
      </c>
      <c r="H1369" s="28" t="str">
        <f>IFERROR(VLOOKUP(Tableau5[[#This Row],[Numéro]],TableauLibre[],7,0),"")</f>
        <v/>
      </c>
      <c r="I1369" s="27" t="str">
        <f>IFERROR(VLOOKUP(Tableau5[[#This Row],[Numéro]],TableauBande[],3,0),"")</f>
        <v/>
      </c>
      <c r="J1369" s="1" t="str">
        <f>IFERROR(VLOOKUP(Tableau5[[#This Row],[Numéro]],TableauBande[],4,0),"")</f>
        <v/>
      </c>
      <c r="K1369" s="1" t="str">
        <f>IFERROR(VLOOKUP(Tableau5[[#This Row],[Numéro]],TableauBande[],5,0),"")</f>
        <v/>
      </c>
      <c r="L1369" s="1" t="str">
        <f>IFERROR(VLOOKUP(Tableau5[[#This Row],[Numéro]],TableauBande[],6,0),"")</f>
        <v/>
      </c>
      <c r="M1369" s="28" t="str">
        <f>IFERROR(VLOOKUP(Tableau5[[#This Row],[Numéro]],TableauBande[],7,0),"")</f>
        <v/>
      </c>
      <c r="N1369" s="1" t="str">
        <f>IFERROR(VLOOKUP(Tableau5[[#This Row],[Numéro]],Tableau3Bandes[],3,0),"")</f>
        <v>N3</v>
      </c>
      <c r="O1369" s="1">
        <f>IFERROR(VLOOKUP(Tableau5[[#This Row],[Numéro]],Tableau3Bandes[],4,0),"")</f>
        <v>1</v>
      </c>
      <c r="P1369" s="1">
        <f>IFERROR(VLOOKUP(Tableau5[[#This Row],[Numéro]],Tableau3Bandes[],5,0),"")</f>
        <v>0.41299999999999998</v>
      </c>
      <c r="Q1369" s="1">
        <f>IFERROR(VLOOKUP(Tableau5[[#This Row],[Numéro]],Tableau3Bandes[],6,0),"")</f>
        <v>0.35499999999999998</v>
      </c>
      <c r="R1369" s="1">
        <f>IFERROR(VLOOKUP(Tableau5[[#This Row],[Numéro]],Tableau3Bandes[],7,0),"")</f>
        <v>2008</v>
      </c>
      <c r="S1369" s="28" t="str">
        <f>IFERROR(VLOOKUP(Tableau5[[#This Row],[Numéro]],TableauClass2025[],3,0),"")</f>
        <v/>
      </c>
      <c r="T1369" s="27" t="str">
        <f>IFERROR(VLOOKUP(Tableau5[[#This Row],[Numéro]],TableauCadre[],3,0),"")</f>
        <v/>
      </c>
      <c r="U1369" s="1" t="str">
        <f>IFERROR(VLOOKUP(Tableau5[[#This Row],[Numéro]],TableauCadre[],4,0),"")</f>
        <v/>
      </c>
      <c r="V1369" s="1" t="str">
        <f>IFERROR(VLOOKUP(Tableau5[[#This Row],[Numéro]],TableauCadre[],5,0),"")</f>
        <v/>
      </c>
      <c r="W1369" s="1" t="str">
        <f>IFERROR(VLOOKUP(Tableau5[[#This Row],[Numéro]],TableauCadre[],6,0),"")</f>
        <v/>
      </c>
      <c r="X1369" s="28" t="str">
        <f>IFERROR(VLOOKUP(Tableau5[[#This Row],[Numéro]],TableauCadre[],7,0),"")</f>
        <v/>
      </c>
    </row>
    <row r="1370" spans="1:24" hidden="1" x14ac:dyDescent="0.25">
      <c r="A1370" s="1" t="str">
        <f>IF(double!T1367=0,"",double!T1367)</f>
        <v>144660 W</v>
      </c>
      <c r="B1370" s="1" t="str">
        <f>IF(Tableau5[[#This Row],[Numéro]]="","",double!U1367)</f>
        <v>ROCHER FREDERIC</v>
      </c>
      <c r="C1370" s="23" t="str">
        <f>double!V1367</f>
        <v>01002 – B.C 1935 STRASBOURG-SCHILTIGHEIM</v>
      </c>
      <c r="D1370" s="27" t="str">
        <f>IFERROR(VLOOKUP(Tableau5[[#This Row],[Numéro]],TableauLibre[],3,0),"")</f>
        <v/>
      </c>
      <c r="E1370" s="1" t="str">
        <f>IFERROR(VLOOKUP(Tableau5[[#This Row],[Numéro]],TableauLibre[],4,0),"")</f>
        <v/>
      </c>
      <c r="F1370" s="1" t="str">
        <f>IFERROR(VLOOKUP(Tableau5[[#This Row],[Numéro]],TableauLibre[],5,0),"")</f>
        <v/>
      </c>
      <c r="G1370" s="1" t="str">
        <f>IFERROR(VLOOKUP(Tableau5[[#This Row],[Numéro]],TableauLibre[],6,0),"")</f>
        <v/>
      </c>
      <c r="H1370" s="28" t="str">
        <f>IFERROR(VLOOKUP(Tableau5[[#This Row],[Numéro]],TableauLibre[],7,0),"")</f>
        <v/>
      </c>
      <c r="I1370" s="27" t="str">
        <f>IFERROR(VLOOKUP(Tableau5[[#This Row],[Numéro]],TableauBande[],3,0),"")</f>
        <v/>
      </c>
      <c r="J1370" s="1" t="str">
        <f>IFERROR(VLOOKUP(Tableau5[[#This Row],[Numéro]],TableauBande[],4,0),"")</f>
        <v/>
      </c>
      <c r="K1370" s="1" t="str">
        <f>IFERROR(VLOOKUP(Tableau5[[#This Row],[Numéro]],TableauBande[],5,0),"")</f>
        <v/>
      </c>
      <c r="L1370" s="1" t="str">
        <f>IFERROR(VLOOKUP(Tableau5[[#This Row],[Numéro]],TableauBande[],6,0),"")</f>
        <v/>
      </c>
      <c r="M1370" s="28" t="str">
        <f>IFERROR(VLOOKUP(Tableau5[[#This Row],[Numéro]],TableauBande[],7,0),"")</f>
        <v/>
      </c>
      <c r="N1370" s="1" t="str">
        <f>IFERROR(VLOOKUP(Tableau5[[#This Row],[Numéro]],Tableau3Bandes[],3,0),"")</f>
        <v>R2</v>
      </c>
      <c r="O1370" s="1">
        <f>IFERROR(VLOOKUP(Tableau5[[#This Row],[Numéro]],Tableau3Bandes[],4,0),"")</f>
        <v>1</v>
      </c>
      <c r="P1370" s="1">
        <f>IFERROR(VLOOKUP(Tableau5[[#This Row],[Numéro]],Tableau3Bandes[],5,0),"")</f>
        <v>0.17899999999999999</v>
      </c>
      <c r="Q1370" s="1">
        <f>IFERROR(VLOOKUP(Tableau5[[#This Row],[Numéro]],Tableau3Bandes[],6,0),"")</f>
        <v>0.154</v>
      </c>
      <c r="R1370" s="1">
        <f>IFERROR(VLOOKUP(Tableau5[[#This Row],[Numéro]],Tableau3Bandes[],7,0),"")</f>
        <v>2012</v>
      </c>
      <c r="S1370" s="28" t="str">
        <f>IFERROR(VLOOKUP(Tableau5[[#This Row],[Numéro]],TableauClass2025[],3,0),"")</f>
        <v/>
      </c>
      <c r="T1370" s="27" t="str">
        <f>IFERROR(VLOOKUP(Tableau5[[#This Row],[Numéro]],TableauCadre[],3,0),"")</f>
        <v/>
      </c>
      <c r="U1370" s="1" t="str">
        <f>IFERROR(VLOOKUP(Tableau5[[#This Row],[Numéro]],TableauCadre[],4,0),"")</f>
        <v/>
      </c>
      <c r="V1370" s="1" t="str">
        <f>IFERROR(VLOOKUP(Tableau5[[#This Row],[Numéro]],TableauCadre[],5,0),"")</f>
        <v/>
      </c>
      <c r="W1370" s="1" t="str">
        <f>IFERROR(VLOOKUP(Tableau5[[#This Row],[Numéro]],TableauCadre[],6,0),"")</f>
        <v/>
      </c>
      <c r="X1370" s="28" t="str">
        <f>IFERROR(VLOOKUP(Tableau5[[#This Row],[Numéro]],TableauCadre[],7,0),"")</f>
        <v/>
      </c>
    </row>
    <row r="1371" spans="1:24" hidden="1" x14ac:dyDescent="0.25">
      <c r="A1371" s="1" t="str">
        <f>IF(double!T1368=0,"",double!T1368)</f>
        <v>010326 E</v>
      </c>
      <c r="B1371" s="1" t="str">
        <f>IF(Tableau5[[#This Row],[Numéro]]="","",double!U1368)</f>
        <v>ROTH ANDRE</v>
      </c>
      <c r="C1371" s="23" t="str">
        <f>double!V1368</f>
        <v>01041 – COLMAR BILLARD CLUB 71</v>
      </c>
      <c r="D1371" s="27" t="str">
        <f>IFERROR(VLOOKUP(Tableau5[[#This Row],[Numéro]],TableauLibre[],3,0),"")</f>
        <v/>
      </c>
      <c r="E1371" s="1" t="str">
        <f>IFERROR(VLOOKUP(Tableau5[[#This Row],[Numéro]],TableauLibre[],4,0),"")</f>
        <v/>
      </c>
      <c r="F1371" s="1" t="str">
        <f>IFERROR(VLOOKUP(Tableau5[[#This Row],[Numéro]],TableauLibre[],5,0),"")</f>
        <v/>
      </c>
      <c r="G1371" s="1" t="str">
        <f>IFERROR(VLOOKUP(Tableau5[[#This Row],[Numéro]],TableauLibre[],6,0),"")</f>
        <v/>
      </c>
      <c r="H1371" s="28" t="str">
        <f>IFERROR(VLOOKUP(Tableau5[[#This Row],[Numéro]],TableauLibre[],7,0),"")</f>
        <v/>
      </c>
      <c r="I1371" s="27" t="str">
        <f>IFERROR(VLOOKUP(Tableau5[[#This Row],[Numéro]],TableauBande[],3,0),"")</f>
        <v/>
      </c>
      <c r="J1371" s="1" t="str">
        <f>IFERROR(VLOOKUP(Tableau5[[#This Row],[Numéro]],TableauBande[],4,0),"")</f>
        <v/>
      </c>
      <c r="K1371" s="1" t="str">
        <f>IFERROR(VLOOKUP(Tableau5[[#This Row],[Numéro]],TableauBande[],5,0),"")</f>
        <v/>
      </c>
      <c r="L1371" s="1" t="str">
        <f>IFERROR(VLOOKUP(Tableau5[[#This Row],[Numéro]],TableauBande[],6,0),"")</f>
        <v/>
      </c>
      <c r="M1371" s="28" t="str">
        <f>IFERROR(VLOOKUP(Tableau5[[#This Row],[Numéro]],TableauBande[],7,0),"")</f>
        <v/>
      </c>
      <c r="N1371" s="1" t="str">
        <f>IFERROR(VLOOKUP(Tableau5[[#This Row],[Numéro]],Tableau3Bandes[],3,0),"")</f>
        <v>R2</v>
      </c>
      <c r="O1371" s="1">
        <f>IFERROR(VLOOKUP(Tableau5[[#This Row],[Numéro]],Tableau3Bandes[],4,0),"")</f>
        <v>1</v>
      </c>
      <c r="P1371" s="1">
        <f>IFERROR(VLOOKUP(Tableau5[[#This Row],[Numéro]],Tableau3Bandes[],5,0),"")</f>
        <v>0.16800000000000001</v>
      </c>
      <c r="Q1371" s="1">
        <f>IFERROR(VLOOKUP(Tableau5[[#This Row],[Numéro]],Tableau3Bandes[],6,0),"")</f>
        <v>0.14399999999999999</v>
      </c>
      <c r="R1371" s="1">
        <f>IFERROR(VLOOKUP(Tableau5[[#This Row],[Numéro]],Tableau3Bandes[],7,0),"")</f>
        <v>2012</v>
      </c>
      <c r="S1371" s="28" t="str">
        <f>IFERROR(VLOOKUP(Tableau5[[#This Row],[Numéro]],TableauClass2025[],3,0),"")</f>
        <v/>
      </c>
      <c r="T1371" s="27" t="str">
        <f>IFERROR(VLOOKUP(Tableau5[[#This Row],[Numéro]],TableauCadre[],3,0),"")</f>
        <v/>
      </c>
      <c r="U1371" s="1" t="str">
        <f>IFERROR(VLOOKUP(Tableau5[[#This Row],[Numéro]],TableauCadre[],4,0),"")</f>
        <v/>
      </c>
      <c r="V1371" s="1" t="str">
        <f>IFERROR(VLOOKUP(Tableau5[[#This Row],[Numéro]],TableauCadre[],5,0),"")</f>
        <v/>
      </c>
      <c r="W1371" s="1" t="str">
        <f>IFERROR(VLOOKUP(Tableau5[[#This Row],[Numéro]],TableauCadre[],6,0),"")</f>
        <v/>
      </c>
      <c r="X1371" s="28" t="str">
        <f>IFERROR(VLOOKUP(Tableau5[[#This Row],[Numéro]],TableauCadre[],7,0),"")</f>
        <v/>
      </c>
    </row>
    <row r="1372" spans="1:24" x14ac:dyDescent="0.25">
      <c r="A1372" s="1" t="str">
        <f>IF(double!T1153=0,"",double!T1153)</f>
        <v>015465 V</v>
      </c>
      <c r="B1372" s="1" t="str">
        <f>IF(Tableau5[[#This Row],[Numéro]]="","",double!U1153)</f>
        <v>VENOT GERARD</v>
      </c>
      <c r="C1372" s="23" t="str">
        <f>double!V1153</f>
        <v>11072 – AMICALE BILLARD DE MAGNY</v>
      </c>
      <c r="D1372" s="27" t="str">
        <f>IFERROR(VLOOKUP(Tableau5[[#This Row],[Numéro]],TableauLibre[],3,0),"")</f>
        <v>R4</v>
      </c>
      <c r="E1372" s="1">
        <f>IFERROR(VLOOKUP(Tableau5[[#This Row],[Numéro]],TableauLibre[],4,0),"")</f>
        <v>1</v>
      </c>
      <c r="F1372" s="1">
        <f>IFERROR(VLOOKUP(Tableau5[[#This Row],[Numéro]],TableauLibre[],5,0),"")</f>
        <v>1.03</v>
      </c>
      <c r="G1372" s="1">
        <f>IFERROR(VLOOKUP(Tableau5[[#This Row],[Numéro]],TableauLibre[],6,0),"")</f>
        <v>0.82</v>
      </c>
      <c r="H1372" s="28">
        <f>IFERROR(VLOOKUP(Tableau5[[#This Row],[Numéro]],TableauLibre[],7,0),"")</f>
        <v>2019</v>
      </c>
      <c r="I1372" s="27" t="str">
        <f>IFERROR(VLOOKUP(Tableau5[[#This Row],[Numéro]],TableauBande[],3,0),"")</f>
        <v/>
      </c>
      <c r="J1372" s="1" t="str">
        <f>IFERROR(VLOOKUP(Tableau5[[#This Row],[Numéro]],TableauBande[],4,0),"")</f>
        <v/>
      </c>
      <c r="K1372" s="1" t="str">
        <f>IFERROR(VLOOKUP(Tableau5[[#This Row],[Numéro]],TableauBande[],5,0),"")</f>
        <v/>
      </c>
      <c r="L1372" s="1" t="str">
        <f>IFERROR(VLOOKUP(Tableau5[[#This Row],[Numéro]],TableauBande[],6,0),"")</f>
        <v/>
      </c>
      <c r="M1372" s="28" t="str">
        <f>IFERROR(VLOOKUP(Tableau5[[#This Row],[Numéro]],TableauBande[],7,0),"")</f>
        <v/>
      </c>
      <c r="N1372" s="1" t="str">
        <f>IFERROR(VLOOKUP(Tableau5[[#This Row],[Numéro]],Tableau3Bandes[],3,0),"")</f>
        <v/>
      </c>
      <c r="O1372" s="1" t="str">
        <f>IFERROR(VLOOKUP(Tableau5[[#This Row],[Numéro]],Tableau3Bandes[],4,0),"")</f>
        <v/>
      </c>
      <c r="P1372" s="1" t="str">
        <f>IFERROR(VLOOKUP(Tableau5[[#This Row],[Numéro]],Tableau3Bandes[],5,0),"")</f>
        <v/>
      </c>
      <c r="Q1372" s="1" t="str">
        <f>IFERROR(VLOOKUP(Tableau5[[#This Row],[Numéro]],Tableau3Bandes[],6,0),"")</f>
        <v/>
      </c>
      <c r="R1372" s="1" t="str">
        <f>IFERROR(VLOOKUP(Tableau5[[#This Row],[Numéro]],Tableau3Bandes[],7,0),"")</f>
        <v/>
      </c>
      <c r="S1372" s="28" t="str">
        <f>IFERROR(VLOOKUP(Tableau5[[#This Row],[Numéro]],TableauClass2025[],3,0),"")</f>
        <v/>
      </c>
      <c r="T1372" s="27" t="str">
        <f>IFERROR(VLOOKUP(Tableau5[[#This Row],[Numéro]],TableauCadre[],3,0),"")</f>
        <v/>
      </c>
      <c r="U1372" s="1" t="str">
        <f>IFERROR(VLOOKUP(Tableau5[[#This Row],[Numéro]],TableauCadre[],4,0),"")</f>
        <v/>
      </c>
      <c r="V1372" s="1" t="str">
        <f>IFERROR(VLOOKUP(Tableau5[[#This Row],[Numéro]],TableauCadre[],5,0),"")</f>
        <v/>
      </c>
      <c r="W1372" s="1" t="str">
        <f>IFERROR(VLOOKUP(Tableau5[[#This Row],[Numéro]],TableauCadre[],6,0),"")</f>
        <v/>
      </c>
      <c r="X1372" s="28" t="str">
        <f>IFERROR(VLOOKUP(Tableau5[[#This Row],[Numéro]],TableauCadre[],7,0),"")</f>
        <v/>
      </c>
    </row>
    <row r="1373" spans="1:24" hidden="1" x14ac:dyDescent="0.25">
      <c r="A1373" s="1" t="str">
        <f>IF(double!T1370=0,"",double!T1370)</f>
        <v>010231 N</v>
      </c>
      <c r="B1373" s="1" t="str">
        <f>IF(Tableau5[[#This Row],[Numéro]]="","",double!U1370)</f>
        <v>SAX FERNAND</v>
      </c>
      <c r="C1373" s="23" t="str">
        <f>double!V1370</f>
        <v>01041 – COLMAR BILLARD CLUB 71</v>
      </c>
      <c r="D1373" s="27" t="str">
        <f>IFERROR(VLOOKUP(Tableau5[[#This Row],[Numéro]],TableauLibre[],3,0),"")</f>
        <v/>
      </c>
      <c r="E1373" s="1" t="str">
        <f>IFERROR(VLOOKUP(Tableau5[[#This Row],[Numéro]],TableauLibre[],4,0),"")</f>
        <v/>
      </c>
      <c r="F1373" s="1" t="str">
        <f>IFERROR(VLOOKUP(Tableau5[[#This Row],[Numéro]],TableauLibre[],5,0),"")</f>
        <v/>
      </c>
      <c r="G1373" s="1" t="str">
        <f>IFERROR(VLOOKUP(Tableau5[[#This Row],[Numéro]],TableauLibre[],6,0),"")</f>
        <v/>
      </c>
      <c r="H1373" s="28" t="str">
        <f>IFERROR(VLOOKUP(Tableau5[[#This Row],[Numéro]],TableauLibre[],7,0),"")</f>
        <v/>
      </c>
      <c r="I1373" s="27" t="str">
        <f>IFERROR(VLOOKUP(Tableau5[[#This Row],[Numéro]],TableauBande[],3,0),"")</f>
        <v/>
      </c>
      <c r="J1373" s="1" t="str">
        <f>IFERROR(VLOOKUP(Tableau5[[#This Row],[Numéro]],TableauBande[],4,0),"")</f>
        <v/>
      </c>
      <c r="K1373" s="1" t="str">
        <f>IFERROR(VLOOKUP(Tableau5[[#This Row],[Numéro]],TableauBande[],5,0),"")</f>
        <v/>
      </c>
      <c r="L1373" s="1" t="str">
        <f>IFERROR(VLOOKUP(Tableau5[[#This Row],[Numéro]],TableauBande[],6,0),"")</f>
        <v/>
      </c>
      <c r="M1373" s="28" t="str">
        <f>IFERROR(VLOOKUP(Tableau5[[#This Row],[Numéro]],TableauBande[],7,0),"")</f>
        <v/>
      </c>
      <c r="N1373" s="1" t="str">
        <f>IFERROR(VLOOKUP(Tableau5[[#This Row],[Numéro]],Tableau3Bandes[],3,0),"")</f>
        <v xml:space="preserve">R2 </v>
      </c>
      <c r="O1373" s="1">
        <f>IFERROR(VLOOKUP(Tableau5[[#This Row],[Numéro]],Tableau3Bandes[],4,0),"")</f>
        <v>1</v>
      </c>
      <c r="P1373" s="1">
        <f>IFERROR(VLOOKUP(Tableau5[[#This Row],[Numéro]],Tableau3Bandes[],5,0),"")</f>
        <v>0.219</v>
      </c>
      <c r="Q1373" s="1">
        <f>IFERROR(VLOOKUP(Tableau5[[#This Row],[Numéro]],Tableau3Bandes[],6,0),"")</f>
        <v>0.188</v>
      </c>
      <c r="R1373" s="1">
        <f>IFERROR(VLOOKUP(Tableau5[[#This Row],[Numéro]],Tableau3Bandes[],7,0),"")</f>
        <v>2015</v>
      </c>
      <c r="S1373" s="28" t="str">
        <f>IFERROR(VLOOKUP(Tableau5[[#This Row],[Numéro]],TableauClass2025[],3,0),"")</f>
        <v/>
      </c>
      <c r="T1373" s="27" t="str">
        <f>IFERROR(VLOOKUP(Tableau5[[#This Row],[Numéro]],TableauCadre[],3,0),"")</f>
        <v/>
      </c>
      <c r="U1373" s="1" t="str">
        <f>IFERROR(VLOOKUP(Tableau5[[#This Row],[Numéro]],TableauCadre[],4,0),"")</f>
        <v/>
      </c>
      <c r="V1373" s="1" t="str">
        <f>IFERROR(VLOOKUP(Tableau5[[#This Row],[Numéro]],TableauCadre[],5,0),"")</f>
        <v/>
      </c>
      <c r="W1373" s="1" t="str">
        <f>IFERROR(VLOOKUP(Tableau5[[#This Row],[Numéro]],TableauCadre[],6,0),"")</f>
        <v/>
      </c>
      <c r="X1373" s="28" t="str">
        <f>IFERROR(VLOOKUP(Tableau5[[#This Row],[Numéro]],TableauCadre[],7,0),"")</f>
        <v/>
      </c>
    </row>
    <row r="1374" spans="1:24" hidden="1" x14ac:dyDescent="0.25">
      <c r="A1374" s="1" t="str">
        <f>IF(double!T1371=0,"",double!T1371)</f>
        <v>010260 Q</v>
      </c>
      <c r="B1374" s="1" t="str">
        <f>IF(Tableau5[[#This Row],[Numéro]]="","",double!U1371)</f>
        <v>SCHILLINGER STEPHANE</v>
      </c>
      <c r="C1374" s="23" t="str">
        <f>double!V1371</f>
        <v>01018 – B.C. 55 SAINT LOUIS</v>
      </c>
      <c r="D1374" s="27" t="str">
        <f>IFERROR(VLOOKUP(Tableau5[[#This Row],[Numéro]],TableauLibre[],3,0),"")</f>
        <v/>
      </c>
      <c r="E1374" s="1" t="str">
        <f>IFERROR(VLOOKUP(Tableau5[[#This Row],[Numéro]],TableauLibre[],4,0),"")</f>
        <v/>
      </c>
      <c r="F1374" s="1" t="str">
        <f>IFERROR(VLOOKUP(Tableau5[[#This Row],[Numéro]],TableauLibre[],5,0),"")</f>
        <v/>
      </c>
      <c r="G1374" s="1" t="str">
        <f>IFERROR(VLOOKUP(Tableau5[[#This Row],[Numéro]],TableauLibre[],6,0),"")</f>
        <v/>
      </c>
      <c r="H1374" s="28" t="str">
        <f>IFERROR(VLOOKUP(Tableau5[[#This Row],[Numéro]],TableauLibre[],7,0),"")</f>
        <v/>
      </c>
      <c r="I1374" s="27" t="str">
        <f>IFERROR(VLOOKUP(Tableau5[[#This Row],[Numéro]],TableauBande[],3,0),"")</f>
        <v/>
      </c>
      <c r="J1374" s="1" t="str">
        <f>IFERROR(VLOOKUP(Tableau5[[#This Row],[Numéro]],TableauBande[],4,0),"")</f>
        <v/>
      </c>
      <c r="K1374" s="1" t="str">
        <f>IFERROR(VLOOKUP(Tableau5[[#This Row],[Numéro]],TableauBande[],5,0),"")</f>
        <v/>
      </c>
      <c r="L1374" s="1" t="str">
        <f>IFERROR(VLOOKUP(Tableau5[[#This Row],[Numéro]],TableauBande[],6,0),"")</f>
        <v/>
      </c>
      <c r="M1374" s="28" t="str">
        <f>IFERROR(VLOOKUP(Tableau5[[#This Row],[Numéro]],TableauBande[],7,0),"")</f>
        <v/>
      </c>
      <c r="N1374" s="1" t="str">
        <f>IFERROR(VLOOKUP(Tableau5[[#This Row],[Numéro]],Tableau3Bandes[],3,0),"")</f>
        <v>N1</v>
      </c>
      <c r="O1374" s="1">
        <f>IFERROR(VLOOKUP(Tableau5[[#This Row],[Numéro]],Tableau3Bandes[],4,0),"")</f>
        <v>1</v>
      </c>
      <c r="P1374" s="1" t="str">
        <f>IFERROR(VLOOKUP(Tableau5[[#This Row],[Numéro]],Tableau3Bandes[],5,0),"")</f>
        <v>—</v>
      </c>
      <c r="Q1374" s="1">
        <f>IFERROR(VLOOKUP(Tableau5[[#This Row],[Numéro]],Tableau3Bandes[],6,0),"")</f>
        <v>0.72299999999999998</v>
      </c>
      <c r="R1374" s="1">
        <f>IFERROR(VLOOKUP(Tableau5[[#This Row],[Numéro]],Tableau3Bandes[],7,0),"")</f>
        <v>2014</v>
      </c>
      <c r="S1374" s="28" t="str">
        <f>IFERROR(VLOOKUP(Tableau5[[#This Row],[Numéro]],TableauClass2025[],3,0),"")</f>
        <v/>
      </c>
      <c r="T1374" s="27" t="str">
        <f>IFERROR(VLOOKUP(Tableau5[[#This Row],[Numéro]],TableauCadre[],3,0),"")</f>
        <v/>
      </c>
      <c r="U1374" s="1" t="str">
        <f>IFERROR(VLOOKUP(Tableau5[[#This Row],[Numéro]],TableauCadre[],4,0),"")</f>
        <v/>
      </c>
      <c r="V1374" s="1" t="str">
        <f>IFERROR(VLOOKUP(Tableau5[[#This Row],[Numéro]],TableauCadre[],5,0),"")</f>
        <v/>
      </c>
      <c r="W1374" s="1" t="str">
        <f>IFERROR(VLOOKUP(Tableau5[[#This Row],[Numéro]],TableauCadre[],6,0),"")</f>
        <v/>
      </c>
      <c r="X1374" s="28" t="str">
        <f>IFERROR(VLOOKUP(Tableau5[[#This Row],[Numéro]],TableauCadre[],7,0),"")</f>
        <v/>
      </c>
    </row>
    <row r="1375" spans="1:24" hidden="1" x14ac:dyDescent="0.25">
      <c r="A1375" s="1" t="str">
        <f>IF(double!T1372=0,"",double!T1372)</f>
        <v>128666 S</v>
      </c>
      <c r="B1375" s="1" t="str">
        <f>IF(Tableau5[[#This Row],[Numéro]]="","",double!U1372)</f>
        <v>SCHMITT ALAIN</v>
      </c>
      <c r="C1375" s="23" t="str">
        <f>double!V1372</f>
        <v>01018 – B.C. 55 SAINT LOUIS</v>
      </c>
      <c r="D1375" s="27" t="str">
        <f>IFERROR(VLOOKUP(Tableau5[[#This Row],[Numéro]],TableauLibre[],3,0),"")</f>
        <v/>
      </c>
      <c r="E1375" s="1" t="str">
        <f>IFERROR(VLOOKUP(Tableau5[[#This Row],[Numéro]],TableauLibre[],4,0),"")</f>
        <v/>
      </c>
      <c r="F1375" s="1" t="str">
        <f>IFERROR(VLOOKUP(Tableau5[[#This Row],[Numéro]],TableauLibre[],5,0),"")</f>
        <v/>
      </c>
      <c r="G1375" s="1" t="str">
        <f>IFERROR(VLOOKUP(Tableau5[[#This Row],[Numéro]],TableauLibre[],6,0),"")</f>
        <v/>
      </c>
      <c r="H1375" s="28" t="str">
        <f>IFERROR(VLOOKUP(Tableau5[[#This Row],[Numéro]],TableauLibre[],7,0),"")</f>
        <v/>
      </c>
      <c r="I1375" s="27" t="str">
        <f>IFERROR(VLOOKUP(Tableau5[[#This Row],[Numéro]],TableauBande[],3,0),"")</f>
        <v/>
      </c>
      <c r="J1375" s="1" t="str">
        <f>IFERROR(VLOOKUP(Tableau5[[#This Row],[Numéro]],TableauBande[],4,0),"")</f>
        <v/>
      </c>
      <c r="K1375" s="1" t="str">
        <f>IFERROR(VLOOKUP(Tableau5[[#This Row],[Numéro]],TableauBande[],5,0),"")</f>
        <v/>
      </c>
      <c r="L1375" s="1" t="str">
        <f>IFERROR(VLOOKUP(Tableau5[[#This Row],[Numéro]],TableauBande[],6,0),"")</f>
        <v/>
      </c>
      <c r="M1375" s="28" t="str">
        <f>IFERROR(VLOOKUP(Tableau5[[#This Row],[Numéro]],TableauBande[],7,0),"")</f>
        <v/>
      </c>
      <c r="N1375" s="1" t="str">
        <f>IFERROR(VLOOKUP(Tableau5[[#This Row],[Numéro]],Tableau3Bandes[],3,0),"")</f>
        <v>R2</v>
      </c>
      <c r="O1375" s="1">
        <f>IFERROR(VLOOKUP(Tableau5[[#This Row],[Numéro]],Tableau3Bandes[],4,0),"")</f>
        <v>1</v>
      </c>
      <c r="P1375" s="1">
        <f>IFERROR(VLOOKUP(Tableau5[[#This Row],[Numéro]],Tableau3Bandes[],5,0),"")</f>
        <v>0.223</v>
      </c>
      <c r="Q1375" s="1">
        <f>IFERROR(VLOOKUP(Tableau5[[#This Row],[Numéro]],Tableau3Bandes[],6,0),"")</f>
        <v>0.191</v>
      </c>
      <c r="R1375" s="1">
        <f>IFERROR(VLOOKUP(Tableau5[[#This Row],[Numéro]],Tableau3Bandes[],7,0),"")</f>
        <v>2011</v>
      </c>
      <c r="S1375" s="28" t="str">
        <f>IFERROR(VLOOKUP(Tableau5[[#This Row],[Numéro]],TableauClass2025[],3,0),"")</f>
        <v/>
      </c>
      <c r="T1375" s="27" t="str">
        <f>IFERROR(VLOOKUP(Tableau5[[#This Row],[Numéro]],TableauCadre[],3,0),"")</f>
        <v/>
      </c>
      <c r="U1375" s="1" t="str">
        <f>IFERROR(VLOOKUP(Tableau5[[#This Row],[Numéro]],TableauCadre[],4,0),"")</f>
        <v/>
      </c>
      <c r="V1375" s="1" t="str">
        <f>IFERROR(VLOOKUP(Tableau5[[#This Row],[Numéro]],TableauCadre[],5,0),"")</f>
        <v/>
      </c>
      <c r="W1375" s="1" t="str">
        <f>IFERROR(VLOOKUP(Tableau5[[#This Row],[Numéro]],TableauCadre[],6,0),"")</f>
        <v/>
      </c>
      <c r="X1375" s="28" t="str">
        <f>IFERROR(VLOOKUP(Tableau5[[#This Row],[Numéro]],TableauCadre[],7,0),"")</f>
        <v/>
      </c>
    </row>
    <row r="1376" spans="1:24" hidden="1" x14ac:dyDescent="0.25">
      <c r="A1376" s="1" t="str">
        <f>IF(double!T1373=0,"",double!T1373)</f>
        <v>010307 L</v>
      </c>
      <c r="B1376" s="1" t="str">
        <f>IF(Tableau5[[#This Row],[Numéro]]="","",double!U1373)</f>
        <v>SCHMITT PATRICE</v>
      </c>
      <c r="C1376" s="23" t="str">
        <f>double!V1373</f>
        <v>01016 – B.C. HAGUENAU</v>
      </c>
      <c r="D1376" s="27" t="str">
        <f>IFERROR(VLOOKUP(Tableau5[[#This Row],[Numéro]],TableauLibre[],3,0),"")</f>
        <v/>
      </c>
      <c r="E1376" s="1" t="str">
        <f>IFERROR(VLOOKUP(Tableau5[[#This Row],[Numéro]],TableauLibre[],4,0),"")</f>
        <v/>
      </c>
      <c r="F1376" s="1" t="str">
        <f>IFERROR(VLOOKUP(Tableau5[[#This Row],[Numéro]],TableauLibre[],5,0),"")</f>
        <v/>
      </c>
      <c r="G1376" s="1" t="str">
        <f>IFERROR(VLOOKUP(Tableau5[[#This Row],[Numéro]],TableauLibre[],6,0),"")</f>
        <v/>
      </c>
      <c r="H1376" s="28" t="str">
        <f>IFERROR(VLOOKUP(Tableau5[[#This Row],[Numéro]],TableauLibre[],7,0),"")</f>
        <v/>
      </c>
      <c r="I1376" s="27" t="str">
        <f>IFERROR(VLOOKUP(Tableau5[[#This Row],[Numéro]],TableauBande[],3,0),"")</f>
        <v/>
      </c>
      <c r="J1376" s="1" t="str">
        <f>IFERROR(VLOOKUP(Tableau5[[#This Row],[Numéro]],TableauBande[],4,0),"")</f>
        <v/>
      </c>
      <c r="K1376" s="1" t="str">
        <f>IFERROR(VLOOKUP(Tableau5[[#This Row],[Numéro]],TableauBande[],5,0),"")</f>
        <v/>
      </c>
      <c r="L1376" s="1" t="str">
        <f>IFERROR(VLOOKUP(Tableau5[[#This Row],[Numéro]],TableauBande[],6,0),"")</f>
        <v/>
      </c>
      <c r="M1376" s="28" t="str">
        <f>IFERROR(VLOOKUP(Tableau5[[#This Row],[Numéro]],TableauBande[],7,0),"")</f>
        <v/>
      </c>
      <c r="N1376" s="1" t="str">
        <f>IFERROR(VLOOKUP(Tableau5[[#This Row],[Numéro]],Tableau3Bandes[],3,0),"")</f>
        <v>N3</v>
      </c>
      <c r="O1376" s="1">
        <f>IFERROR(VLOOKUP(Tableau5[[#This Row],[Numéro]],Tableau3Bandes[],4,0),"")</f>
        <v>1</v>
      </c>
      <c r="P1376" s="1">
        <f>IFERROR(VLOOKUP(Tableau5[[#This Row],[Numéro]],Tableau3Bandes[],5,0),"")</f>
        <v>0.53500000000000003</v>
      </c>
      <c r="Q1376" s="1">
        <f>IFERROR(VLOOKUP(Tableau5[[#This Row],[Numéro]],Tableau3Bandes[],6,0),"")</f>
        <v>0.46</v>
      </c>
      <c r="R1376" s="1">
        <f>IFERROR(VLOOKUP(Tableau5[[#This Row],[Numéro]],Tableau3Bandes[],7,0),"")</f>
        <v>2025</v>
      </c>
      <c r="S1376" s="28">
        <f>IFERROR(VLOOKUP(Tableau5[[#This Row],[Numéro]],TableauClass2025[],3,0),"")</f>
        <v>427</v>
      </c>
      <c r="T1376" s="27" t="str">
        <f>IFERROR(VLOOKUP(Tableau5[[#This Row],[Numéro]],TableauCadre[],3,0),"")</f>
        <v/>
      </c>
      <c r="U1376" s="1" t="str">
        <f>IFERROR(VLOOKUP(Tableau5[[#This Row],[Numéro]],TableauCadre[],4,0),"")</f>
        <v/>
      </c>
      <c r="V1376" s="1" t="str">
        <f>IFERROR(VLOOKUP(Tableau5[[#This Row],[Numéro]],TableauCadre[],5,0),"")</f>
        <v/>
      </c>
      <c r="W1376" s="1" t="str">
        <f>IFERROR(VLOOKUP(Tableau5[[#This Row],[Numéro]],TableauCadre[],6,0),"")</f>
        <v/>
      </c>
      <c r="X1376" s="28" t="str">
        <f>IFERROR(VLOOKUP(Tableau5[[#This Row],[Numéro]],TableauCadre[],7,0),"")</f>
        <v/>
      </c>
    </row>
    <row r="1377" spans="1:24" x14ac:dyDescent="0.25">
      <c r="A1377" s="1" t="str">
        <f>IF(double!T1156=0,"",double!T1156)</f>
        <v>014816 W</v>
      </c>
      <c r="B1377" s="1" t="str">
        <f>IF(Tableau5[[#This Row],[Numéro]]="","",double!U1156)</f>
        <v>VERONESE RICHARD</v>
      </c>
      <c r="C1377" s="23" t="str">
        <f>double!V1156</f>
        <v>11013 – BILLARD CLUB METZ</v>
      </c>
      <c r="D1377" s="27" t="str">
        <f>IFERROR(VLOOKUP(Tableau5[[#This Row],[Numéro]],TableauLibre[],3,0),"")</f>
        <v xml:space="preserve">R2 </v>
      </c>
      <c r="E1377" s="1">
        <f>IFERROR(VLOOKUP(Tableau5[[#This Row],[Numéro]],TableauLibre[],4,0),"")</f>
        <v>1</v>
      </c>
      <c r="F1377" s="1">
        <f>IFERROR(VLOOKUP(Tableau5[[#This Row],[Numéro]],TableauLibre[],5,0),"")</f>
        <v>3.68</v>
      </c>
      <c r="G1377" s="1">
        <f>IFERROR(VLOOKUP(Tableau5[[#This Row],[Numéro]],TableauLibre[],6,0),"")</f>
        <v>2.94</v>
      </c>
      <c r="H1377" s="28">
        <f>IFERROR(VLOOKUP(Tableau5[[#This Row],[Numéro]],TableauLibre[],7,0),"")</f>
        <v>2014</v>
      </c>
      <c r="I1377" s="27" t="str">
        <f>IFERROR(VLOOKUP(Tableau5[[#This Row],[Numéro]],TableauBande[],3,0),"")</f>
        <v/>
      </c>
      <c r="J1377" s="1" t="str">
        <f>IFERROR(VLOOKUP(Tableau5[[#This Row],[Numéro]],TableauBande[],4,0),"")</f>
        <v/>
      </c>
      <c r="K1377" s="1" t="str">
        <f>IFERROR(VLOOKUP(Tableau5[[#This Row],[Numéro]],TableauBande[],5,0),"")</f>
        <v/>
      </c>
      <c r="L1377" s="1" t="str">
        <f>IFERROR(VLOOKUP(Tableau5[[#This Row],[Numéro]],TableauBande[],6,0),"")</f>
        <v/>
      </c>
      <c r="M1377" s="28" t="str">
        <f>IFERROR(VLOOKUP(Tableau5[[#This Row],[Numéro]],TableauBande[],7,0),"")</f>
        <v/>
      </c>
      <c r="N1377" s="1" t="str">
        <f>IFERROR(VLOOKUP(Tableau5[[#This Row],[Numéro]],Tableau3Bandes[],3,0),"")</f>
        <v/>
      </c>
      <c r="O1377" s="1" t="str">
        <f>IFERROR(VLOOKUP(Tableau5[[#This Row],[Numéro]],Tableau3Bandes[],4,0),"")</f>
        <v/>
      </c>
      <c r="P1377" s="1" t="str">
        <f>IFERROR(VLOOKUP(Tableau5[[#This Row],[Numéro]],Tableau3Bandes[],5,0),"")</f>
        <v/>
      </c>
      <c r="Q1377" s="1" t="str">
        <f>IFERROR(VLOOKUP(Tableau5[[#This Row],[Numéro]],Tableau3Bandes[],6,0),"")</f>
        <v/>
      </c>
      <c r="R1377" s="1" t="str">
        <f>IFERROR(VLOOKUP(Tableau5[[#This Row],[Numéro]],Tableau3Bandes[],7,0),"")</f>
        <v/>
      </c>
      <c r="S1377" s="28" t="str">
        <f>IFERROR(VLOOKUP(Tableau5[[#This Row],[Numéro]],TableauClass2025[],3,0),"")</f>
        <v/>
      </c>
      <c r="T1377" s="27" t="str">
        <f>IFERROR(VLOOKUP(Tableau5[[#This Row],[Numéro]],TableauCadre[],3,0),"")</f>
        <v/>
      </c>
      <c r="U1377" s="1" t="str">
        <f>IFERROR(VLOOKUP(Tableau5[[#This Row],[Numéro]],TableauCadre[],4,0),"")</f>
        <v/>
      </c>
      <c r="V1377" s="1" t="str">
        <f>IFERROR(VLOOKUP(Tableau5[[#This Row],[Numéro]],TableauCadre[],5,0),"")</f>
        <v/>
      </c>
      <c r="W1377" s="1" t="str">
        <f>IFERROR(VLOOKUP(Tableau5[[#This Row],[Numéro]],TableauCadre[],6,0),"")</f>
        <v/>
      </c>
      <c r="X1377" s="28" t="str">
        <f>IFERROR(VLOOKUP(Tableau5[[#This Row],[Numéro]],TableauCadre[],7,0),"")</f>
        <v/>
      </c>
    </row>
    <row r="1378" spans="1:24" x14ac:dyDescent="0.25">
      <c r="A1378" s="1" t="str">
        <f>IF(double!T1157=0,"",double!T1157)</f>
        <v>176956 T</v>
      </c>
      <c r="B1378" s="1" t="str">
        <f>IF(Tableau5[[#This Row],[Numéro]]="","",double!U1157)</f>
        <v>VEUGELEN ANDRE</v>
      </c>
      <c r="C1378" s="23" t="str">
        <f>double!V1157</f>
        <v>11062 – CERCLE DE BILLARD FRANCAIS ST AVOLD</v>
      </c>
      <c r="D1378" s="27" t="str">
        <f>IFERROR(VLOOKUP(Tableau5[[#This Row],[Numéro]],TableauLibre[],3,0),"")</f>
        <v>R3</v>
      </c>
      <c r="E1378" s="1">
        <f>IFERROR(VLOOKUP(Tableau5[[#This Row],[Numéro]],TableauLibre[],4,0),"")</f>
        <v>1</v>
      </c>
      <c r="F1378" s="1">
        <f>IFERROR(VLOOKUP(Tableau5[[#This Row],[Numéro]],TableauLibre[],5,0),"")</f>
        <v>1.34</v>
      </c>
      <c r="G1378" s="1">
        <f>IFERROR(VLOOKUP(Tableau5[[#This Row],[Numéro]],TableauLibre[],6,0),"")</f>
        <v>1.07</v>
      </c>
      <c r="H1378" s="28">
        <f>IFERROR(VLOOKUP(Tableau5[[#This Row],[Numéro]],TableauLibre[],7,0),"")</f>
        <v>2025</v>
      </c>
      <c r="I1378" s="27" t="str">
        <f>IFERROR(VLOOKUP(Tableau5[[#This Row],[Numéro]],TableauBande[],3,0),"")</f>
        <v>R2</v>
      </c>
      <c r="J1378" s="1">
        <f>IFERROR(VLOOKUP(Tableau5[[#This Row],[Numéro]],TableauBande[],4,0),"")</f>
        <v>1</v>
      </c>
      <c r="K1378" s="1">
        <f>IFERROR(VLOOKUP(Tableau5[[#This Row],[Numéro]],TableauBande[],5,0),"")</f>
        <v>0.67</v>
      </c>
      <c r="L1378" s="1">
        <f>IFERROR(VLOOKUP(Tableau5[[#This Row],[Numéro]],TableauBande[],6,0),"")</f>
        <v>0.6</v>
      </c>
      <c r="M1378" s="28">
        <f>IFERROR(VLOOKUP(Tableau5[[#This Row],[Numéro]],TableauBande[],7,0),"")</f>
        <v>2025</v>
      </c>
      <c r="N1378" s="1" t="str">
        <f>IFERROR(VLOOKUP(Tableau5[[#This Row],[Numéro]],Tableau3Bandes[],3,0),"")</f>
        <v>R2</v>
      </c>
      <c r="O1378" s="1">
        <f>IFERROR(VLOOKUP(Tableau5[[#This Row],[Numéro]],Tableau3Bandes[],4,0),"")</f>
        <v>1</v>
      </c>
      <c r="P1378" s="1">
        <f>IFERROR(VLOOKUP(Tableau5[[#This Row],[Numéro]],Tableau3Bandes[],5,0),"")</f>
        <v>0.16400000000000001</v>
      </c>
      <c r="Q1378" s="1">
        <f>IFERROR(VLOOKUP(Tableau5[[#This Row],[Numéro]],Tableau3Bandes[],6,0),"")</f>
        <v>0.14099999999999999</v>
      </c>
      <c r="R1378" s="1">
        <f>IFERROR(VLOOKUP(Tableau5[[#This Row],[Numéro]],Tableau3Bandes[],7,0),"")</f>
        <v>2025</v>
      </c>
      <c r="S1378" s="28">
        <f>IFERROR(VLOOKUP(Tableau5[[#This Row],[Numéro]],TableauClass2025[],3,0),"")</f>
        <v>198</v>
      </c>
      <c r="T1378" s="27" t="str">
        <f>IFERROR(VLOOKUP(Tableau5[[#This Row],[Numéro]],TableauCadre[],3,0),"")</f>
        <v xml:space="preserve">R1 </v>
      </c>
      <c r="U1378" s="1">
        <f>IFERROR(VLOOKUP(Tableau5[[#This Row],[Numéro]],TableauCadre[],4,0),"")</f>
        <v>1</v>
      </c>
      <c r="V1378" s="1">
        <f>IFERROR(VLOOKUP(Tableau5[[#This Row],[Numéro]],TableauCadre[],5,0),"")</f>
        <v>1.1200000000000001</v>
      </c>
      <c r="W1378" s="1">
        <f>IFERROR(VLOOKUP(Tableau5[[#This Row],[Numéro]],TableauCadre[],6,0),"")</f>
        <v>0.89</v>
      </c>
      <c r="X1378" s="28">
        <f>IFERROR(VLOOKUP(Tableau5[[#This Row],[Numéro]],TableauCadre[],7,0),"")</f>
        <v>2025</v>
      </c>
    </row>
    <row r="1379" spans="1:24" hidden="1" x14ac:dyDescent="0.25">
      <c r="A1379" s="1" t="str">
        <f>IF(double!T1376=0,"",double!T1376)</f>
        <v>144656 S</v>
      </c>
      <c r="B1379" s="1" t="str">
        <f>IF(Tableau5[[#This Row],[Numéro]]="","",double!U1376)</f>
        <v>SIEFFERT XAVIER</v>
      </c>
      <c r="C1379" s="23" t="str">
        <f>double!V1376</f>
        <v>01070 – FCM BILLARD</v>
      </c>
      <c r="D1379" s="27" t="str">
        <f>IFERROR(VLOOKUP(Tableau5[[#This Row],[Numéro]],TableauLibre[],3,0),"")</f>
        <v/>
      </c>
      <c r="E1379" s="1" t="str">
        <f>IFERROR(VLOOKUP(Tableau5[[#This Row],[Numéro]],TableauLibre[],4,0),"")</f>
        <v/>
      </c>
      <c r="F1379" s="1" t="str">
        <f>IFERROR(VLOOKUP(Tableau5[[#This Row],[Numéro]],TableauLibre[],5,0),"")</f>
        <v/>
      </c>
      <c r="G1379" s="1" t="str">
        <f>IFERROR(VLOOKUP(Tableau5[[#This Row],[Numéro]],TableauLibre[],6,0),"")</f>
        <v/>
      </c>
      <c r="H1379" s="28" t="str">
        <f>IFERROR(VLOOKUP(Tableau5[[#This Row],[Numéro]],TableauLibre[],7,0),"")</f>
        <v/>
      </c>
      <c r="I1379" s="27" t="str">
        <f>IFERROR(VLOOKUP(Tableau5[[#This Row],[Numéro]],TableauBande[],3,0),"")</f>
        <v/>
      </c>
      <c r="J1379" s="1" t="str">
        <f>IFERROR(VLOOKUP(Tableau5[[#This Row],[Numéro]],TableauBande[],4,0),"")</f>
        <v/>
      </c>
      <c r="K1379" s="1" t="str">
        <f>IFERROR(VLOOKUP(Tableau5[[#This Row],[Numéro]],TableauBande[],5,0),"")</f>
        <v/>
      </c>
      <c r="L1379" s="1" t="str">
        <f>IFERROR(VLOOKUP(Tableau5[[#This Row],[Numéro]],TableauBande[],6,0),"")</f>
        <v/>
      </c>
      <c r="M1379" s="28" t="str">
        <f>IFERROR(VLOOKUP(Tableau5[[#This Row],[Numéro]],TableauBande[],7,0),"")</f>
        <v/>
      </c>
      <c r="N1379" s="1" t="str">
        <f>IFERROR(VLOOKUP(Tableau5[[#This Row],[Numéro]],Tableau3Bandes[],3,0),"")</f>
        <v>R2</v>
      </c>
      <c r="O1379" s="1">
        <f>IFERROR(VLOOKUP(Tableau5[[#This Row],[Numéro]],Tableau3Bandes[],4,0),"")</f>
        <v>1</v>
      </c>
      <c r="P1379" s="1">
        <f>IFERROR(VLOOKUP(Tableau5[[#This Row],[Numéro]],Tableau3Bandes[],5,0),"")</f>
        <v>0.17</v>
      </c>
      <c r="Q1379" s="1">
        <f>IFERROR(VLOOKUP(Tableau5[[#This Row],[Numéro]],Tableau3Bandes[],6,0),"")</f>
        <v>0.14599999999999999</v>
      </c>
      <c r="R1379" s="1">
        <f>IFERROR(VLOOKUP(Tableau5[[#This Row],[Numéro]],Tableau3Bandes[],7,0),"")</f>
        <v>2015</v>
      </c>
      <c r="S1379" s="28" t="str">
        <f>IFERROR(VLOOKUP(Tableau5[[#This Row],[Numéro]],TableauClass2025[],3,0),"")</f>
        <v/>
      </c>
      <c r="T1379" s="27" t="str">
        <f>IFERROR(VLOOKUP(Tableau5[[#This Row],[Numéro]],TableauCadre[],3,0),"")</f>
        <v/>
      </c>
      <c r="U1379" s="1" t="str">
        <f>IFERROR(VLOOKUP(Tableau5[[#This Row],[Numéro]],TableauCadre[],4,0),"")</f>
        <v/>
      </c>
      <c r="V1379" s="1" t="str">
        <f>IFERROR(VLOOKUP(Tableau5[[#This Row],[Numéro]],TableauCadre[],5,0),"")</f>
        <v/>
      </c>
      <c r="W1379" s="1" t="str">
        <f>IFERROR(VLOOKUP(Tableau5[[#This Row],[Numéro]],TableauCadre[],6,0),"")</f>
        <v/>
      </c>
      <c r="X1379" s="28" t="str">
        <f>IFERROR(VLOOKUP(Tableau5[[#This Row],[Numéro]],TableauCadre[],7,0),"")</f>
        <v/>
      </c>
    </row>
    <row r="1380" spans="1:24" hidden="1" x14ac:dyDescent="0.25">
      <c r="A1380" s="1" t="str">
        <f>IF(double!T1377=0,"",double!T1377)</f>
        <v>010015 F</v>
      </c>
      <c r="B1380" s="1" t="str">
        <f>IF(Tableau5[[#This Row],[Numéro]]="","",double!U1377)</f>
        <v>SIFFERMANN CEDRIC</v>
      </c>
      <c r="C1380" s="23" t="str">
        <f>double!V1377</f>
        <v>01035 – B.C. 60 COCOBEN</v>
      </c>
      <c r="D1380" s="27" t="str">
        <f>IFERROR(VLOOKUP(Tableau5[[#This Row],[Numéro]],TableauLibre[],3,0),"")</f>
        <v/>
      </c>
      <c r="E1380" s="1" t="str">
        <f>IFERROR(VLOOKUP(Tableau5[[#This Row],[Numéro]],TableauLibre[],4,0),"")</f>
        <v/>
      </c>
      <c r="F1380" s="1" t="str">
        <f>IFERROR(VLOOKUP(Tableau5[[#This Row],[Numéro]],TableauLibre[],5,0),"")</f>
        <v/>
      </c>
      <c r="G1380" s="1" t="str">
        <f>IFERROR(VLOOKUP(Tableau5[[#This Row],[Numéro]],TableauLibre[],6,0),"")</f>
        <v/>
      </c>
      <c r="H1380" s="28" t="str">
        <f>IFERROR(VLOOKUP(Tableau5[[#This Row],[Numéro]],TableauLibre[],7,0),"")</f>
        <v/>
      </c>
      <c r="I1380" s="27" t="str">
        <f>IFERROR(VLOOKUP(Tableau5[[#This Row],[Numéro]],TableauBande[],3,0),"")</f>
        <v/>
      </c>
      <c r="J1380" s="1" t="str">
        <f>IFERROR(VLOOKUP(Tableau5[[#This Row],[Numéro]],TableauBande[],4,0),"")</f>
        <v/>
      </c>
      <c r="K1380" s="1" t="str">
        <f>IFERROR(VLOOKUP(Tableau5[[#This Row],[Numéro]],TableauBande[],5,0),"")</f>
        <v/>
      </c>
      <c r="L1380" s="1" t="str">
        <f>IFERROR(VLOOKUP(Tableau5[[#This Row],[Numéro]],TableauBande[],6,0),"")</f>
        <v/>
      </c>
      <c r="M1380" s="28" t="str">
        <f>IFERROR(VLOOKUP(Tableau5[[#This Row],[Numéro]],TableauBande[],7,0),"")</f>
        <v/>
      </c>
      <c r="N1380" s="1" t="str">
        <f>IFERROR(VLOOKUP(Tableau5[[#This Row],[Numéro]],Tableau3Bandes[],3,0),"")</f>
        <v xml:space="preserve">N3 </v>
      </c>
      <c r="O1380" s="1">
        <f>IFERROR(VLOOKUP(Tableau5[[#This Row],[Numéro]],Tableau3Bandes[],4,0),"")</f>
        <v>1</v>
      </c>
      <c r="P1380" s="1">
        <f>IFERROR(VLOOKUP(Tableau5[[#This Row],[Numéro]],Tableau3Bandes[],5,0),"")</f>
        <v>0.53</v>
      </c>
      <c r="Q1380" s="1">
        <f>IFERROR(VLOOKUP(Tableau5[[#This Row],[Numéro]],Tableau3Bandes[],6,0),"")</f>
        <v>0.45500000000000002</v>
      </c>
      <c r="R1380" s="1">
        <f>IFERROR(VLOOKUP(Tableau5[[#This Row],[Numéro]],Tableau3Bandes[],7,0),"")</f>
        <v>2011</v>
      </c>
      <c r="S1380" s="28" t="str">
        <f>IFERROR(VLOOKUP(Tableau5[[#This Row],[Numéro]],TableauClass2025[],3,0),"")</f>
        <v/>
      </c>
      <c r="T1380" s="27" t="str">
        <f>IFERROR(VLOOKUP(Tableau5[[#This Row],[Numéro]],TableauCadre[],3,0),"")</f>
        <v/>
      </c>
      <c r="U1380" s="1" t="str">
        <f>IFERROR(VLOOKUP(Tableau5[[#This Row],[Numéro]],TableauCadre[],4,0),"")</f>
        <v/>
      </c>
      <c r="V1380" s="1" t="str">
        <f>IFERROR(VLOOKUP(Tableau5[[#This Row],[Numéro]],TableauCadre[],5,0),"")</f>
        <v/>
      </c>
      <c r="W1380" s="1" t="str">
        <f>IFERROR(VLOOKUP(Tableau5[[#This Row],[Numéro]],TableauCadre[],6,0),"")</f>
        <v/>
      </c>
      <c r="X1380" s="28" t="str">
        <f>IFERROR(VLOOKUP(Tableau5[[#This Row],[Numéro]],TableauCadre[],7,0),"")</f>
        <v/>
      </c>
    </row>
    <row r="1381" spans="1:24" hidden="1" x14ac:dyDescent="0.25">
      <c r="A1381" s="1" t="str">
        <f>IF(double!T1378=0,"",double!T1378)</f>
        <v>014967 R</v>
      </c>
      <c r="B1381" s="1" t="str">
        <f>IF(Tableau5[[#This Row],[Numéro]]="","",double!U1378)</f>
        <v>SIMON MICHEL</v>
      </c>
      <c r="C1381" s="23" t="str">
        <f>double!V1378</f>
        <v>11048 – ACADEMIE DE BILLARD DE ST DIZIER</v>
      </c>
      <c r="D1381" s="27" t="str">
        <f>IFERROR(VLOOKUP(Tableau5[[#This Row],[Numéro]],TableauLibre[],3,0),"")</f>
        <v/>
      </c>
      <c r="E1381" s="1" t="str">
        <f>IFERROR(VLOOKUP(Tableau5[[#This Row],[Numéro]],TableauLibre[],4,0),"")</f>
        <v/>
      </c>
      <c r="F1381" s="1" t="str">
        <f>IFERROR(VLOOKUP(Tableau5[[#This Row],[Numéro]],TableauLibre[],5,0),"")</f>
        <v/>
      </c>
      <c r="G1381" s="1" t="str">
        <f>IFERROR(VLOOKUP(Tableau5[[#This Row],[Numéro]],TableauLibre[],6,0),"")</f>
        <v/>
      </c>
      <c r="H1381" s="28" t="str">
        <f>IFERROR(VLOOKUP(Tableau5[[#This Row],[Numéro]],TableauLibre[],7,0),"")</f>
        <v/>
      </c>
      <c r="I1381" s="27" t="str">
        <f>IFERROR(VLOOKUP(Tableau5[[#This Row],[Numéro]],TableauBande[],3,0),"")</f>
        <v/>
      </c>
      <c r="J1381" s="1" t="str">
        <f>IFERROR(VLOOKUP(Tableau5[[#This Row],[Numéro]],TableauBande[],4,0),"")</f>
        <v/>
      </c>
      <c r="K1381" s="1" t="str">
        <f>IFERROR(VLOOKUP(Tableau5[[#This Row],[Numéro]],TableauBande[],5,0),"")</f>
        <v/>
      </c>
      <c r="L1381" s="1" t="str">
        <f>IFERROR(VLOOKUP(Tableau5[[#This Row],[Numéro]],TableauBande[],6,0),"")</f>
        <v/>
      </c>
      <c r="M1381" s="28" t="str">
        <f>IFERROR(VLOOKUP(Tableau5[[#This Row],[Numéro]],TableauBande[],7,0),"")</f>
        <v/>
      </c>
      <c r="N1381" s="1" t="str">
        <f>IFERROR(VLOOKUP(Tableau5[[#This Row],[Numéro]],Tableau3Bandes[],3,0),"")</f>
        <v>R1</v>
      </c>
      <c r="O1381" s="1">
        <f>IFERROR(VLOOKUP(Tableau5[[#This Row],[Numéro]],Tableau3Bandes[],4,0),"")</f>
        <v>1</v>
      </c>
      <c r="P1381" s="1">
        <f>IFERROR(VLOOKUP(Tableau5[[#This Row],[Numéro]],Tableau3Bandes[],5,0),"")</f>
        <v>0.27500000000000002</v>
      </c>
      <c r="Q1381" s="1">
        <f>IFERROR(VLOOKUP(Tableau5[[#This Row],[Numéro]],Tableau3Bandes[],6,0),"")</f>
        <v>0.23599999999999999</v>
      </c>
      <c r="R1381" s="1">
        <f>IFERROR(VLOOKUP(Tableau5[[#This Row],[Numéro]],Tableau3Bandes[],7,0),"")</f>
        <v>2023</v>
      </c>
      <c r="S1381" s="28" t="str">
        <f>IFERROR(VLOOKUP(Tableau5[[#This Row],[Numéro]],TableauClass2025[],3,0),"")</f>
        <v/>
      </c>
      <c r="T1381" s="27" t="str">
        <f>IFERROR(VLOOKUP(Tableau5[[#This Row],[Numéro]],TableauCadre[],3,0),"")</f>
        <v/>
      </c>
      <c r="U1381" s="1" t="str">
        <f>IFERROR(VLOOKUP(Tableau5[[#This Row],[Numéro]],TableauCadre[],4,0),"")</f>
        <v/>
      </c>
      <c r="V1381" s="1" t="str">
        <f>IFERROR(VLOOKUP(Tableau5[[#This Row],[Numéro]],TableauCadre[],5,0),"")</f>
        <v/>
      </c>
      <c r="W1381" s="1" t="str">
        <f>IFERROR(VLOOKUP(Tableau5[[#This Row],[Numéro]],TableauCadre[],6,0),"")</f>
        <v/>
      </c>
      <c r="X1381" s="28" t="str">
        <f>IFERROR(VLOOKUP(Tableau5[[#This Row],[Numéro]],TableauCadre[],7,0),"")</f>
        <v/>
      </c>
    </row>
    <row r="1382" spans="1:24" hidden="1" x14ac:dyDescent="0.25">
      <c r="A1382" s="1" t="str">
        <f>IF(double!T1379=0,"",double!T1379)</f>
        <v>010242 Y</v>
      </c>
      <c r="B1382" s="1" t="str">
        <f>IF(Tableau5[[#This Row],[Numéro]]="","",double!U1379)</f>
        <v>SO JI YOUNG</v>
      </c>
      <c r="C1382" s="23" t="str">
        <f>double!V1379</f>
        <v>01006 – AMICALE DE BILLARD ECKBOLSHEIM</v>
      </c>
      <c r="D1382" s="27" t="str">
        <f>IFERROR(VLOOKUP(Tableau5[[#This Row],[Numéro]],TableauLibre[],3,0),"")</f>
        <v/>
      </c>
      <c r="E1382" s="1" t="str">
        <f>IFERROR(VLOOKUP(Tableau5[[#This Row],[Numéro]],TableauLibre[],4,0),"")</f>
        <v/>
      </c>
      <c r="F1382" s="1" t="str">
        <f>IFERROR(VLOOKUP(Tableau5[[#This Row],[Numéro]],TableauLibre[],5,0),"")</f>
        <v/>
      </c>
      <c r="G1382" s="1" t="str">
        <f>IFERROR(VLOOKUP(Tableau5[[#This Row],[Numéro]],TableauLibre[],6,0),"")</f>
        <v/>
      </c>
      <c r="H1382" s="28" t="str">
        <f>IFERROR(VLOOKUP(Tableau5[[#This Row],[Numéro]],TableauLibre[],7,0),"")</f>
        <v/>
      </c>
      <c r="I1382" s="27" t="str">
        <f>IFERROR(VLOOKUP(Tableau5[[#This Row],[Numéro]],TableauBande[],3,0),"")</f>
        <v/>
      </c>
      <c r="J1382" s="1" t="str">
        <f>IFERROR(VLOOKUP(Tableau5[[#This Row],[Numéro]],TableauBande[],4,0),"")</f>
        <v/>
      </c>
      <c r="K1382" s="1" t="str">
        <f>IFERROR(VLOOKUP(Tableau5[[#This Row],[Numéro]],TableauBande[],5,0),"")</f>
        <v/>
      </c>
      <c r="L1382" s="1" t="str">
        <f>IFERROR(VLOOKUP(Tableau5[[#This Row],[Numéro]],TableauBande[],6,0),"")</f>
        <v/>
      </c>
      <c r="M1382" s="28" t="str">
        <f>IFERROR(VLOOKUP(Tableau5[[#This Row],[Numéro]],TableauBande[],7,0),"")</f>
        <v/>
      </c>
      <c r="N1382" s="1" t="str">
        <f>IFERROR(VLOOKUP(Tableau5[[#This Row],[Numéro]],Tableau3Bandes[],3,0),"")</f>
        <v>N2</v>
      </c>
      <c r="O1382" s="1">
        <f>IFERROR(VLOOKUP(Tableau5[[#This Row],[Numéro]],Tableau3Bandes[],4,0),"")</f>
        <v>1</v>
      </c>
      <c r="P1382" s="1" t="str">
        <f>IFERROR(VLOOKUP(Tableau5[[#This Row],[Numéro]],Tableau3Bandes[],5,0),"")</f>
        <v>—</v>
      </c>
      <c r="Q1382" s="1">
        <f>IFERROR(VLOOKUP(Tableau5[[#This Row],[Numéro]],Tableau3Bandes[],6,0),"")</f>
        <v>0.50900000000000001</v>
      </c>
      <c r="R1382" s="1">
        <f>IFERROR(VLOOKUP(Tableau5[[#This Row],[Numéro]],Tableau3Bandes[],7,0),"")</f>
        <v>2025</v>
      </c>
      <c r="S1382" s="28">
        <f>IFERROR(VLOOKUP(Tableau5[[#This Row],[Numéro]],TableauClass2025[],3,0),"")</f>
        <v>557</v>
      </c>
      <c r="T1382" s="27" t="str">
        <f>IFERROR(VLOOKUP(Tableau5[[#This Row],[Numéro]],TableauCadre[],3,0),"")</f>
        <v/>
      </c>
      <c r="U1382" s="1" t="str">
        <f>IFERROR(VLOOKUP(Tableau5[[#This Row],[Numéro]],TableauCadre[],4,0),"")</f>
        <v/>
      </c>
      <c r="V1382" s="1" t="str">
        <f>IFERROR(VLOOKUP(Tableau5[[#This Row],[Numéro]],TableauCadre[],5,0),"")</f>
        <v/>
      </c>
      <c r="W1382" s="1" t="str">
        <f>IFERROR(VLOOKUP(Tableau5[[#This Row],[Numéro]],TableauCadre[],6,0),"")</f>
        <v/>
      </c>
      <c r="X1382" s="28" t="str">
        <f>IFERROR(VLOOKUP(Tableau5[[#This Row],[Numéro]],TableauCadre[],7,0),"")</f>
        <v/>
      </c>
    </row>
    <row r="1383" spans="1:24" hidden="1" x14ac:dyDescent="0.25">
      <c r="A1383" s="1" t="str">
        <f>IF(double!T1380=0,"",double!T1380)</f>
        <v>015073 T</v>
      </c>
      <c r="B1383" s="1" t="str">
        <f>IF(Tableau5[[#This Row],[Numéro]]="","",double!U1380)</f>
        <v>STANICK MICHEL</v>
      </c>
      <c r="C1383" s="23" t="str">
        <f>double!V1380</f>
        <v>11047 – C.A.B. COMMERCY</v>
      </c>
      <c r="D1383" s="27" t="str">
        <f>IFERROR(VLOOKUP(Tableau5[[#This Row],[Numéro]],TableauLibre[],3,0),"")</f>
        <v/>
      </c>
      <c r="E1383" s="1" t="str">
        <f>IFERROR(VLOOKUP(Tableau5[[#This Row],[Numéro]],TableauLibre[],4,0),"")</f>
        <v/>
      </c>
      <c r="F1383" s="1" t="str">
        <f>IFERROR(VLOOKUP(Tableau5[[#This Row],[Numéro]],TableauLibre[],5,0),"")</f>
        <v/>
      </c>
      <c r="G1383" s="1" t="str">
        <f>IFERROR(VLOOKUP(Tableau5[[#This Row],[Numéro]],TableauLibre[],6,0),"")</f>
        <v/>
      </c>
      <c r="H1383" s="28" t="str">
        <f>IFERROR(VLOOKUP(Tableau5[[#This Row],[Numéro]],TableauLibre[],7,0),"")</f>
        <v/>
      </c>
      <c r="I1383" s="27" t="str">
        <f>IFERROR(VLOOKUP(Tableau5[[#This Row],[Numéro]],TableauBande[],3,0),"")</f>
        <v/>
      </c>
      <c r="J1383" s="1" t="str">
        <f>IFERROR(VLOOKUP(Tableau5[[#This Row],[Numéro]],TableauBande[],4,0),"")</f>
        <v/>
      </c>
      <c r="K1383" s="1" t="str">
        <f>IFERROR(VLOOKUP(Tableau5[[#This Row],[Numéro]],TableauBande[],5,0),"")</f>
        <v/>
      </c>
      <c r="L1383" s="1" t="str">
        <f>IFERROR(VLOOKUP(Tableau5[[#This Row],[Numéro]],TableauBande[],6,0),"")</f>
        <v/>
      </c>
      <c r="M1383" s="28" t="str">
        <f>IFERROR(VLOOKUP(Tableau5[[#This Row],[Numéro]],TableauBande[],7,0),"")</f>
        <v/>
      </c>
      <c r="N1383" s="1" t="str">
        <f>IFERROR(VLOOKUP(Tableau5[[#This Row],[Numéro]],Tableau3Bandes[],3,0),"")</f>
        <v>N3</v>
      </c>
      <c r="O1383" s="1">
        <f>IFERROR(VLOOKUP(Tableau5[[#This Row],[Numéro]],Tableau3Bandes[],4,0),"")</f>
        <v>1</v>
      </c>
      <c r="P1383" s="1">
        <f>IFERROR(VLOOKUP(Tableau5[[#This Row],[Numéro]],Tableau3Bandes[],5,0),"")</f>
        <v>0.41599999999999998</v>
      </c>
      <c r="Q1383" s="1">
        <f>IFERROR(VLOOKUP(Tableau5[[#This Row],[Numéro]],Tableau3Bandes[],6,0),"")</f>
        <v>0.35799999999999998</v>
      </c>
      <c r="R1383" s="1">
        <f>IFERROR(VLOOKUP(Tableau5[[#This Row],[Numéro]],Tableau3Bandes[],7,0),"")</f>
        <v>2020</v>
      </c>
      <c r="S1383" s="28" t="str">
        <f>IFERROR(VLOOKUP(Tableau5[[#This Row],[Numéro]],TableauClass2025[],3,0),"")</f>
        <v/>
      </c>
      <c r="T1383" s="27" t="str">
        <f>IFERROR(VLOOKUP(Tableau5[[#This Row],[Numéro]],TableauCadre[],3,0),"")</f>
        <v/>
      </c>
      <c r="U1383" s="1" t="str">
        <f>IFERROR(VLOOKUP(Tableau5[[#This Row],[Numéro]],TableauCadre[],4,0),"")</f>
        <v/>
      </c>
      <c r="V1383" s="1" t="str">
        <f>IFERROR(VLOOKUP(Tableau5[[#This Row],[Numéro]],TableauCadre[],5,0),"")</f>
        <v/>
      </c>
      <c r="W1383" s="1" t="str">
        <f>IFERROR(VLOOKUP(Tableau5[[#This Row],[Numéro]],TableauCadre[],6,0),"")</f>
        <v/>
      </c>
      <c r="X1383" s="28" t="str">
        <f>IFERROR(VLOOKUP(Tableau5[[#This Row],[Numéro]],TableauCadre[],7,0),"")</f>
        <v/>
      </c>
    </row>
    <row r="1384" spans="1:24" hidden="1" x14ac:dyDescent="0.25">
      <c r="A1384" s="1" t="str">
        <f>IF(double!T1381=0,"",double!T1381)</f>
        <v>162448 Z</v>
      </c>
      <c r="B1384" s="1" t="str">
        <f>IF(Tableau5[[#This Row],[Numéro]]="","",double!U1381)</f>
        <v>STEFFEN BENOIT</v>
      </c>
      <c r="C1384" s="23" t="str">
        <f>double!V1381</f>
        <v>01016 – B.C. HAGUENAU</v>
      </c>
      <c r="D1384" s="27" t="str">
        <f>IFERROR(VLOOKUP(Tableau5[[#This Row],[Numéro]],TableauLibre[],3,0),"")</f>
        <v/>
      </c>
      <c r="E1384" s="1" t="str">
        <f>IFERROR(VLOOKUP(Tableau5[[#This Row],[Numéro]],TableauLibre[],4,0),"")</f>
        <v/>
      </c>
      <c r="F1384" s="1" t="str">
        <f>IFERROR(VLOOKUP(Tableau5[[#This Row],[Numéro]],TableauLibre[],5,0),"")</f>
        <v/>
      </c>
      <c r="G1384" s="1" t="str">
        <f>IFERROR(VLOOKUP(Tableau5[[#This Row],[Numéro]],TableauLibre[],6,0),"")</f>
        <v/>
      </c>
      <c r="H1384" s="28" t="str">
        <f>IFERROR(VLOOKUP(Tableau5[[#This Row],[Numéro]],TableauLibre[],7,0),"")</f>
        <v/>
      </c>
      <c r="I1384" s="27" t="str">
        <f>IFERROR(VLOOKUP(Tableau5[[#This Row],[Numéro]],TableauBande[],3,0),"")</f>
        <v/>
      </c>
      <c r="J1384" s="1" t="str">
        <f>IFERROR(VLOOKUP(Tableau5[[#This Row],[Numéro]],TableauBande[],4,0),"")</f>
        <v/>
      </c>
      <c r="K1384" s="1" t="str">
        <f>IFERROR(VLOOKUP(Tableau5[[#This Row],[Numéro]],TableauBande[],5,0),"")</f>
        <v/>
      </c>
      <c r="L1384" s="1" t="str">
        <f>IFERROR(VLOOKUP(Tableau5[[#This Row],[Numéro]],TableauBande[],6,0),"")</f>
        <v/>
      </c>
      <c r="M1384" s="28" t="str">
        <f>IFERROR(VLOOKUP(Tableau5[[#This Row],[Numéro]],TableauBande[],7,0),"")</f>
        <v/>
      </c>
      <c r="N1384" s="1" t="str">
        <f>IFERROR(VLOOKUP(Tableau5[[#This Row],[Numéro]],Tableau3Bandes[],3,0),"")</f>
        <v>R1</v>
      </c>
      <c r="O1384" s="1">
        <f>IFERROR(VLOOKUP(Tableau5[[#This Row],[Numéro]],Tableau3Bandes[],4,0),"")</f>
        <v>1</v>
      </c>
      <c r="P1384" s="1">
        <f>IFERROR(VLOOKUP(Tableau5[[#This Row],[Numéro]],Tableau3Bandes[],5,0),"")</f>
        <v>0.314</v>
      </c>
      <c r="Q1384" s="1">
        <f>IFERROR(VLOOKUP(Tableau5[[#This Row],[Numéro]],Tableau3Bandes[],6,0),"")</f>
        <v>0.27</v>
      </c>
      <c r="R1384" s="1">
        <f>IFERROR(VLOOKUP(Tableau5[[#This Row],[Numéro]],Tableau3Bandes[],7,0),"")</f>
        <v>2025</v>
      </c>
      <c r="S1384" s="28">
        <f>IFERROR(VLOOKUP(Tableau5[[#This Row],[Numéro]],TableauClass2025[],3,0),"")</f>
        <v>311</v>
      </c>
      <c r="T1384" s="27" t="str">
        <f>IFERROR(VLOOKUP(Tableau5[[#This Row],[Numéro]],TableauCadre[],3,0),"")</f>
        <v/>
      </c>
      <c r="U1384" s="1" t="str">
        <f>IFERROR(VLOOKUP(Tableau5[[#This Row],[Numéro]],TableauCadre[],4,0),"")</f>
        <v/>
      </c>
      <c r="V1384" s="1" t="str">
        <f>IFERROR(VLOOKUP(Tableau5[[#This Row],[Numéro]],TableauCadre[],5,0),"")</f>
        <v/>
      </c>
      <c r="W1384" s="1" t="str">
        <f>IFERROR(VLOOKUP(Tableau5[[#This Row],[Numéro]],TableauCadre[],6,0),"")</f>
        <v/>
      </c>
      <c r="X1384" s="28" t="str">
        <f>IFERROR(VLOOKUP(Tableau5[[#This Row],[Numéro]],TableauCadre[],7,0),"")</f>
        <v/>
      </c>
    </row>
    <row r="1385" spans="1:24" hidden="1" x14ac:dyDescent="0.25">
      <c r="A1385" s="1" t="str">
        <f>IF(double!T1382=0,"",double!T1382)</f>
        <v>131603 R</v>
      </c>
      <c r="B1385" s="1" t="str">
        <f>IF(Tableau5[[#This Row],[Numéro]]="","",double!U1382)</f>
        <v>STIRMEL CLAUDE</v>
      </c>
      <c r="C1385" s="23" t="str">
        <f>double!V1382</f>
        <v>01035 – B.C. 60 COCOBEN</v>
      </c>
      <c r="D1385" s="27" t="str">
        <f>IFERROR(VLOOKUP(Tableau5[[#This Row],[Numéro]],TableauLibre[],3,0),"")</f>
        <v/>
      </c>
      <c r="E1385" s="1" t="str">
        <f>IFERROR(VLOOKUP(Tableau5[[#This Row],[Numéro]],TableauLibre[],4,0),"")</f>
        <v/>
      </c>
      <c r="F1385" s="1" t="str">
        <f>IFERROR(VLOOKUP(Tableau5[[#This Row],[Numéro]],TableauLibre[],5,0),"")</f>
        <v/>
      </c>
      <c r="G1385" s="1" t="str">
        <f>IFERROR(VLOOKUP(Tableau5[[#This Row],[Numéro]],TableauLibre[],6,0),"")</f>
        <v/>
      </c>
      <c r="H1385" s="28" t="str">
        <f>IFERROR(VLOOKUP(Tableau5[[#This Row],[Numéro]],TableauLibre[],7,0),"")</f>
        <v/>
      </c>
      <c r="I1385" s="27" t="str">
        <f>IFERROR(VLOOKUP(Tableau5[[#This Row],[Numéro]],TableauBande[],3,0),"")</f>
        <v/>
      </c>
      <c r="J1385" s="1" t="str">
        <f>IFERROR(VLOOKUP(Tableau5[[#This Row],[Numéro]],TableauBande[],4,0),"")</f>
        <v/>
      </c>
      <c r="K1385" s="1" t="str">
        <f>IFERROR(VLOOKUP(Tableau5[[#This Row],[Numéro]],TableauBande[],5,0),"")</f>
        <v/>
      </c>
      <c r="L1385" s="1" t="str">
        <f>IFERROR(VLOOKUP(Tableau5[[#This Row],[Numéro]],TableauBande[],6,0),"")</f>
        <v/>
      </c>
      <c r="M1385" s="28" t="str">
        <f>IFERROR(VLOOKUP(Tableau5[[#This Row],[Numéro]],TableauBande[],7,0),"")</f>
        <v/>
      </c>
      <c r="N1385" s="1" t="str">
        <f>IFERROR(VLOOKUP(Tableau5[[#This Row],[Numéro]],Tableau3Bandes[],3,0),"")</f>
        <v xml:space="preserve">R1 </v>
      </c>
      <c r="O1385" s="1">
        <f>IFERROR(VLOOKUP(Tableau5[[#This Row],[Numéro]],Tableau3Bandes[],4,0),"")</f>
        <v>1</v>
      </c>
      <c r="P1385" s="1">
        <f>IFERROR(VLOOKUP(Tableau5[[#This Row],[Numéro]],Tableau3Bandes[],5,0),"")</f>
        <v>0.377</v>
      </c>
      <c r="Q1385" s="1">
        <f>IFERROR(VLOOKUP(Tableau5[[#This Row],[Numéro]],Tableau3Bandes[],6,0),"")</f>
        <v>0.32500000000000001</v>
      </c>
      <c r="R1385" s="1">
        <f>IFERROR(VLOOKUP(Tableau5[[#This Row],[Numéro]],Tableau3Bandes[],7,0),"")</f>
        <v>2025</v>
      </c>
      <c r="S1385" s="28" t="str">
        <f>IFERROR(VLOOKUP(Tableau5[[#This Row],[Numéro]],TableauClass2025[],3,0),"")</f>
        <v/>
      </c>
      <c r="T1385" s="27" t="str">
        <f>IFERROR(VLOOKUP(Tableau5[[#This Row],[Numéro]],TableauCadre[],3,0),"")</f>
        <v/>
      </c>
      <c r="U1385" s="1" t="str">
        <f>IFERROR(VLOOKUP(Tableau5[[#This Row],[Numéro]],TableauCadre[],4,0),"")</f>
        <v/>
      </c>
      <c r="V1385" s="1" t="str">
        <f>IFERROR(VLOOKUP(Tableau5[[#This Row],[Numéro]],TableauCadre[],5,0),"")</f>
        <v/>
      </c>
      <c r="W1385" s="1" t="str">
        <f>IFERROR(VLOOKUP(Tableau5[[#This Row],[Numéro]],TableauCadre[],6,0),"")</f>
        <v/>
      </c>
      <c r="X1385" s="28" t="str">
        <f>IFERROR(VLOOKUP(Tableau5[[#This Row],[Numéro]],TableauCadre[],7,0),"")</f>
        <v/>
      </c>
    </row>
    <row r="1386" spans="1:24" x14ac:dyDescent="0.25">
      <c r="A1386" s="1" t="str">
        <f>IF(double!T1397=0,"",double!T1397)</f>
        <v>173524 N</v>
      </c>
      <c r="B1386" s="1" t="str">
        <f>IF(Tableau5[[#This Row],[Numéro]]="","",double!U1397)</f>
        <v>VOI CARMELO</v>
      </c>
      <c r="C1386" s="23" t="str">
        <f>double!V1397</f>
        <v>11005 – E.S. HAGONDANGE</v>
      </c>
      <c r="D1386" s="27" t="str">
        <f>IFERROR(VLOOKUP(Tableau5[[#This Row],[Numéro]],TableauLibre[],3,0),"")</f>
        <v/>
      </c>
      <c r="E1386" s="1" t="str">
        <f>IFERROR(VLOOKUP(Tableau5[[#This Row],[Numéro]],TableauLibre[],4,0),"")</f>
        <v/>
      </c>
      <c r="F1386" s="1" t="str">
        <f>IFERROR(VLOOKUP(Tableau5[[#This Row],[Numéro]],TableauLibre[],5,0),"")</f>
        <v/>
      </c>
      <c r="G1386" s="1" t="str">
        <f>IFERROR(VLOOKUP(Tableau5[[#This Row],[Numéro]],TableauLibre[],6,0),"")</f>
        <v/>
      </c>
      <c r="H1386" s="28" t="str">
        <f>IFERROR(VLOOKUP(Tableau5[[#This Row],[Numéro]],TableauLibre[],7,0),"")</f>
        <v/>
      </c>
      <c r="I1386" s="27" t="str">
        <f>IFERROR(VLOOKUP(Tableau5[[#This Row],[Numéro]],TableauBande[],3,0),"")</f>
        <v/>
      </c>
      <c r="J1386" s="1" t="str">
        <f>IFERROR(VLOOKUP(Tableau5[[#This Row],[Numéro]],TableauBande[],4,0),"")</f>
        <v/>
      </c>
      <c r="K1386" s="1" t="str">
        <f>IFERROR(VLOOKUP(Tableau5[[#This Row],[Numéro]],TableauBande[],5,0),"")</f>
        <v/>
      </c>
      <c r="L1386" s="1" t="str">
        <f>IFERROR(VLOOKUP(Tableau5[[#This Row],[Numéro]],TableauBande[],6,0),"")</f>
        <v/>
      </c>
      <c r="M1386" s="28" t="str">
        <f>IFERROR(VLOOKUP(Tableau5[[#This Row],[Numéro]],TableauBande[],7,0),"")</f>
        <v/>
      </c>
      <c r="N1386" s="1" t="str">
        <f>IFERROR(VLOOKUP(Tableau5[[#This Row],[Numéro]],Tableau3Bandes[],3,0),"")</f>
        <v>R2</v>
      </c>
      <c r="O1386" s="1">
        <f>IFERROR(VLOOKUP(Tableau5[[#This Row],[Numéro]],Tableau3Bandes[],4,0),"")</f>
        <v>1</v>
      </c>
      <c r="P1386" s="1">
        <f>IFERROR(VLOOKUP(Tableau5[[#This Row],[Numéro]],Tableau3Bandes[],5,0),"")</f>
        <v>0.17899999999999999</v>
      </c>
      <c r="Q1386" s="1">
        <f>IFERROR(VLOOKUP(Tableau5[[#This Row],[Numéro]],Tableau3Bandes[],6,0),"")</f>
        <v>0.154</v>
      </c>
      <c r="R1386" s="1">
        <f>IFERROR(VLOOKUP(Tableau5[[#This Row],[Numéro]],Tableau3Bandes[],7,0),"")</f>
        <v>2024</v>
      </c>
      <c r="S1386" s="28" t="str">
        <f>IFERROR(VLOOKUP(Tableau5[[#This Row],[Numéro]],TableauClass2025[],3,0),"")</f>
        <v/>
      </c>
      <c r="T1386" s="27" t="str">
        <f>IFERROR(VLOOKUP(Tableau5[[#This Row],[Numéro]],TableauCadre[],3,0),"")</f>
        <v/>
      </c>
      <c r="U1386" s="1" t="str">
        <f>IFERROR(VLOOKUP(Tableau5[[#This Row],[Numéro]],TableauCadre[],4,0),"")</f>
        <v/>
      </c>
      <c r="V1386" s="1" t="str">
        <f>IFERROR(VLOOKUP(Tableau5[[#This Row],[Numéro]],TableauCadre[],5,0),"")</f>
        <v/>
      </c>
      <c r="W1386" s="1" t="str">
        <f>IFERROR(VLOOKUP(Tableau5[[#This Row],[Numéro]],TableauCadre[],6,0),"")</f>
        <v/>
      </c>
      <c r="X1386" s="28" t="str">
        <f>IFERROR(VLOOKUP(Tableau5[[#This Row],[Numéro]],TableauCadre[],7,0),"")</f>
        <v/>
      </c>
    </row>
    <row r="1387" spans="1:24" x14ac:dyDescent="0.25">
      <c r="A1387" s="1" t="str">
        <f>IF(double!T1169=0,"",double!T1169)</f>
        <v>015252 Q</v>
      </c>
      <c r="B1387" s="1" t="str">
        <f>IF(Tableau5[[#This Row],[Numéro]]="","",double!U1169)</f>
        <v>VOINIER CHRISTOPHE</v>
      </c>
      <c r="C1387" s="23" t="str">
        <f>double!V1169</f>
        <v>11013 – BILLARD CLUB METZ</v>
      </c>
      <c r="D1387" s="27" t="str">
        <f>IFERROR(VLOOKUP(Tableau5[[#This Row],[Numéro]],TableauLibre[],3,0),"")</f>
        <v>R3</v>
      </c>
      <c r="E1387" s="1">
        <f>IFERROR(VLOOKUP(Tableau5[[#This Row],[Numéro]],TableauLibre[],4,0),"")</f>
        <v>1</v>
      </c>
      <c r="F1387" s="1">
        <f>IFERROR(VLOOKUP(Tableau5[[#This Row],[Numéro]],TableauLibre[],5,0),"")</f>
        <v>2.0099999999999998</v>
      </c>
      <c r="G1387" s="1">
        <f>IFERROR(VLOOKUP(Tableau5[[#This Row],[Numéro]],TableauLibre[],6,0),"")</f>
        <v>1.61</v>
      </c>
      <c r="H1387" s="28">
        <f>IFERROR(VLOOKUP(Tableau5[[#This Row],[Numéro]],TableauLibre[],7,0),"")</f>
        <v>2025</v>
      </c>
      <c r="I1387" s="27" t="str">
        <f>IFERROR(VLOOKUP(Tableau5[[#This Row],[Numéro]],TableauBande[],3,0),"")</f>
        <v/>
      </c>
      <c r="J1387" s="1" t="str">
        <f>IFERROR(VLOOKUP(Tableau5[[#This Row],[Numéro]],TableauBande[],4,0),"")</f>
        <v/>
      </c>
      <c r="K1387" s="1" t="str">
        <f>IFERROR(VLOOKUP(Tableau5[[#This Row],[Numéro]],TableauBande[],5,0),"")</f>
        <v/>
      </c>
      <c r="L1387" s="1" t="str">
        <f>IFERROR(VLOOKUP(Tableau5[[#This Row],[Numéro]],TableauBande[],6,0),"")</f>
        <v/>
      </c>
      <c r="M1387" s="28" t="str">
        <f>IFERROR(VLOOKUP(Tableau5[[#This Row],[Numéro]],TableauBande[],7,0),"")</f>
        <v/>
      </c>
      <c r="N1387" s="1" t="str">
        <f>IFERROR(VLOOKUP(Tableau5[[#This Row],[Numéro]],Tableau3Bandes[],3,0),"")</f>
        <v/>
      </c>
      <c r="O1387" s="1" t="str">
        <f>IFERROR(VLOOKUP(Tableau5[[#This Row],[Numéro]],Tableau3Bandes[],4,0),"")</f>
        <v/>
      </c>
      <c r="P1387" s="1" t="str">
        <f>IFERROR(VLOOKUP(Tableau5[[#This Row],[Numéro]],Tableau3Bandes[],5,0),"")</f>
        <v/>
      </c>
      <c r="Q1387" s="1" t="str">
        <f>IFERROR(VLOOKUP(Tableau5[[#This Row],[Numéro]],Tableau3Bandes[],6,0),"")</f>
        <v/>
      </c>
      <c r="R1387" s="1" t="str">
        <f>IFERROR(VLOOKUP(Tableau5[[#This Row],[Numéro]],Tableau3Bandes[],7,0),"")</f>
        <v/>
      </c>
      <c r="S1387" s="28" t="str">
        <f>IFERROR(VLOOKUP(Tableau5[[#This Row],[Numéro]],TableauClass2025[],3,0),"")</f>
        <v/>
      </c>
      <c r="T1387" s="27" t="str">
        <f>IFERROR(VLOOKUP(Tableau5[[#This Row],[Numéro]],TableauCadre[],3,0),"")</f>
        <v/>
      </c>
      <c r="U1387" s="1" t="str">
        <f>IFERROR(VLOOKUP(Tableau5[[#This Row],[Numéro]],TableauCadre[],4,0),"")</f>
        <v/>
      </c>
      <c r="V1387" s="1" t="str">
        <f>IFERROR(VLOOKUP(Tableau5[[#This Row],[Numéro]],TableauCadre[],5,0),"")</f>
        <v/>
      </c>
      <c r="W1387" s="1" t="str">
        <f>IFERROR(VLOOKUP(Tableau5[[#This Row],[Numéro]],TableauCadre[],6,0),"")</f>
        <v/>
      </c>
      <c r="X1387" s="28" t="str">
        <f>IFERROR(VLOOKUP(Tableau5[[#This Row],[Numéro]],TableauCadre[],7,0),"")</f>
        <v/>
      </c>
    </row>
    <row r="1388" spans="1:24" hidden="1" x14ac:dyDescent="0.25">
      <c r="A1388" s="1" t="str">
        <f>IF(double!T1385=0,"",double!T1385)</f>
        <v>147948 N</v>
      </c>
      <c r="B1388" s="1" t="str">
        <f>IF(Tableau5[[#This Row],[Numéro]]="","",double!U1385)</f>
        <v>THIERRY MICHAEL</v>
      </c>
      <c r="C1388" s="23" t="str">
        <f>double!V1385</f>
        <v>11048 – ACADEMIE DE BILLARD DE ST DIZIER</v>
      </c>
      <c r="D1388" s="27" t="str">
        <f>IFERROR(VLOOKUP(Tableau5[[#This Row],[Numéro]],TableauLibre[],3,0),"")</f>
        <v/>
      </c>
      <c r="E1388" s="1" t="str">
        <f>IFERROR(VLOOKUP(Tableau5[[#This Row],[Numéro]],TableauLibre[],4,0),"")</f>
        <v/>
      </c>
      <c r="F1388" s="1" t="str">
        <f>IFERROR(VLOOKUP(Tableau5[[#This Row],[Numéro]],TableauLibre[],5,0),"")</f>
        <v/>
      </c>
      <c r="G1388" s="1" t="str">
        <f>IFERROR(VLOOKUP(Tableau5[[#This Row],[Numéro]],TableauLibre[],6,0),"")</f>
        <v/>
      </c>
      <c r="H1388" s="28" t="str">
        <f>IFERROR(VLOOKUP(Tableau5[[#This Row],[Numéro]],TableauLibre[],7,0),"")</f>
        <v/>
      </c>
      <c r="I1388" s="27" t="str">
        <f>IFERROR(VLOOKUP(Tableau5[[#This Row],[Numéro]],TableauBande[],3,0),"")</f>
        <v/>
      </c>
      <c r="J1388" s="1" t="str">
        <f>IFERROR(VLOOKUP(Tableau5[[#This Row],[Numéro]],TableauBande[],4,0),"")</f>
        <v/>
      </c>
      <c r="K1388" s="1" t="str">
        <f>IFERROR(VLOOKUP(Tableau5[[#This Row],[Numéro]],TableauBande[],5,0),"")</f>
        <v/>
      </c>
      <c r="L1388" s="1" t="str">
        <f>IFERROR(VLOOKUP(Tableau5[[#This Row],[Numéro]],TableauBande[],6,0),"")</f>
        <v/>
      </c>
      <c r="M1388" s="28" t="str">
        <f>IFERROR(VLOOKUP(Tableau5[[#This Row],[Numéro]],TableauBande[],7,0),"")</f>
        <v/>
      </c>
      <c r="N1388" s="1" t="str">
        <f>IFERROR(VLOOKUP(Tableau5[[#This Row],[Numéro]],Tableau3Bandes[],3,0),"")</f>
        <v>R2</v>
      </c>
      <c r="O1388" s="1">
        <f>IFERROR(VLOOKUP(Tableau5[[#This Row],[Numéro]],Tableau3Bandes[],4,0),"")</f>
        <v>1</v>
      </c>
      <c r="P1388" s="1">
        <f>IFERROR(VLOOKUP(Tableau5[[#This Row],[Numéro]],Tableau3Bandes[],5,0),"")</f>
        <v>0.17</v>
      </c>
      <c r="Q1388" s="1">
        <f>IFERROR(VLOOKUP(Tableau5[[#This Row],[Numéro]],Tableau3Bandes[],6,0),"")</f>
        <v>0.14699999999999999</v>
      </c>
      <c r="R1388" s="1">
        <f>IFERROR(VLOOKUP(Tableau5[[#This Row],[Numéro]],Tableau3Bandes[],7,0),"")</f>
        <v>2019</v>
      </c>
      <c r="S1388" s="28" t="str">
        <f>IFERROR(VLOOKUP(Tableau5[[#This Row],[Numéro]],TableauClass2025[],3,0),"")</f>
        <v/>
      </c>
      <c r="T1388" s="27" t="str">
        <f>IFERROR(VLOOKUP(Tableau5[[#This Row],[Numéro]],TableauCadre[],3,0),"")</f>
        <v/>
      </c>
      <c r="U1388" s="1" t="str">
        <f>IFERROR(VLOOKUP(Tableau5[[#This Row],[Numéro]],TableauCadre[],4,0),"")</f>
        <v/>
      </c>
      <c r="V1388" s="1" t="str">
        <f>IFERROR(VLOOKUP(Tableau5[[#This Row],[Numéro]],TableauCadre[],5,0),"")</f>
        <v/>
      </c>
      <c r="W1388" s="1" t="str">
        <f>IFERROR(VLOOKUP(Tableau5[[#This Row],[Numéro]],TableauCadre[],6,0),"")</f>
        <v/>
      </c>
      <c r="X1388" s="28" t="str">
        <f>IFERROR(VLOOKUP(Tableau5[[#This Row],[Numéro]],TableauCadre[],7,0),"")</f>
        <v/>
      </c>
    </row>
    <row r="1389" spans="1:24" x14ac:dyDescent="0.25">
      <c r="A1389" s="1" t="str">
        <f>IF(double!T1174=0,"",double!T1174)</f>
        <v>123027 V</v>
      </c>
      <c r="B1389" s="1" t="str">
        <f>IF(Tableau5[[#This Row],[Numéro]]="","",double!U1174)</f>
        <v>VOYAT PHILIPPE</v>
      </c>
      <c r="C1389" s="23" t="str">
        <f>double!V1174</f>
        <v>11003 – BILLARD CLUB BAN SAINT MARTIN</v>
      </c>
      <c r="D1389" s="27" t="str">
        <f>IFERROR(VLOOKUP(Tableau5[[#This Row],[Numéro]],TableauLibre[],3,0),"")</f>
        <v>R2</v>
      </c>
      <c r="E1389" s="1">
        <f>IFERROR(VLOOKUP(Tableau5[[#This Row],[Numéro]],TableauLibre[],4,0),"")</f>
        <v>1</v>
      </c>
      <c r="F1389" s="1">
        <f>IFERROR(VLOOKUP(Tableau5[[#This Row],[Numéro]],TableauLibre[],5,0),"")</f>
        <v>2.59</v>
      </c>
      <c r="G1389" s="1">
        <f>IFERROR(VLOOKUP(Tableau5[[#This Row],[Numéro]],TableauLibre[],6,0),"")</f>
        <v>2.0699999999999998</v>
      </c>
      <c r="H1389" s="28">
        <f>IFERROR(VLOOKUP(Tableau5[[#This Row],[Numéro]],TableauLibre[],7,0),"")</f>
        <v>2018</v>
      </c>
      <c r="I1389" s="27" t="str">
        <f>IFERROR(VLOOKUP(Tableau5[[#This Row],[Numéro]],TableauBande[],3,0),"")</f>
        <v/>
      </c>
      <c r="J1389" s="1" t="str">
        <f>IFERROR(VLOOKUP(Tableau5[[#This Row],[Numéro]],TableauBande[],4,0),"")</f>
        <v/>
      </c>
      <c r="K1389" s="1" t="str">
        <f>IFERROR(VLOOKUP(Tableau5[[#This Row],[Numéro]],TableauBande[],5,0),"")</f>
        <v/>
      </c>
      <c r="L1389" s="1" t="str">
        <f>IFERROR(VLOOKUP(Tableau5[[#This Row],[Numéro]],TableauBande[],6,0),"")</f>
        <v/>
      </c>
      <c r="M1389" s="28" t="str">
        <f>IFERROR(VLOOKUP(Tableau5[[#This Row],[Numéro]],TableauBande[],7,0),"")</f>
        <v/>
      </c>
      <c r="N1389" s="1" t="str">
        <f>IFERROR(VLOOKUP(Tableau5[[#This Row],[Numéro]],Tableau3Bandes[],3,0),"")</f>
        <v/>
      </c>
      <c r="O1389" s="1" t="str">
        <f>IFERROR(VLOOKUP(Tableau5[[#This Row],[Numéro]],Tableau3Bandes[],4,0),"")</f>
        <v/>
      </c>
      <c r="P1389" s="1" t="str">
        <f>IFERROR(VLOOKUP(Tableau5[[#This Row],[Numéro]],Tableau3Bandes[],5,0),"")</f>
        <v/>
      </c>
      <c r="Q1389" s="1" t="str">
        <f>IFERROR(VLOOKUP(Tableau5[[#This Row],[Numéro]],Tableau3Bandes[],6,0),"")</f>
        <v/>
      </c>
      <c r="R1389" s="1" t="str">
        <f>IFERROR(VLOOKUP(Tableau5[[#This Row],[Numéro]],Tableau3Bandes[],7,0),"")</f>
        <v/>
      </c>
      <c r="S1389" s="28" t="str">
        <f>IFERROR(VLOOKUP(Tableau5[[#This Row],[Numéro]],TableauClass2025[],3,0),"")</f>
        <v/>
      </c>
      <c r="T1389" s="27" t="str">
        <f>IFERROR(VLOOKUP(Tableau5[[#This Row],[Numéro]],TableauCadre[],3,0),"")</f>
        <v>R1</v>
      </c>
      <c r="U1389" s="1">
        <f>IFERROR(VLOOKUP(Tableau5[[#This Row],[Numéro]],TableauCadre[],4,0),"")</f>
        <v>1</v>
      </c>
      <c r="V1389" s="1">
        <f>IFERROR(VLOOKUP(Tableau5[[#This Row],[Numéro]],TableauCadre[],5,0),"")</f>
        <v>2.6</v>
      </c>
      <c r="W1389" s="1">
        <f>IFERROR(VLOOKUP(Tableau5[[#This Row],[Numéro]],TableauCadre[],6,0),"")</f>
        <v>2.08</v>
      </c>
      <c r="X1389" s="28">
        <f>IFERROR(VLOOKUP(Tableau5[[#This Row],[Numéro]],TableauCadre[],7,0),"")</f>
        <v>2016</v>
      </c>
    </row>
    <row r="1390" spans="1:24" hidden="1" x14ac:dyDescent="0.25">
      <c r="A1390" s="1" t="str">
        <f>IF(double!T1387=0,"",double!T1387)</f>
        <v>015035 H</v>
      </c>
      <c r="B1390" s="1" t="str">
        <f>IF(Tableau5[[#This Row],[Numéro]]="","",double!U1387)</f>
        <v>THOUVENIN CLAUDE</v>
      </c>
      <c r="C1390" s="23" t="str">
        <f>double!V1387</f>
        <v>11023 – BILLARD CLUB NEUVES MAISONS</v>
      </c>
      <c r="D1390" s="27" t="str">
        <f>IFERROR(VLOOKUP(Tableau5[[#This Row],[Numéro]],TableauLibre[],3,0),"")</f>
        <v/>
      </c>
      <c r="E1390" s="1" t="str">
        <f>IFERROR(VLOOKUP(Tableau5[[#This Row],[Numéro]],TableauLibre[],4,0),"")</f>
        <v/>
      </c>
      <c r="F1390" s="1" t="str">
        <f>IFERROR(VLOOKUP(Tableau5[[#This Row],[Numéro]],TableauLibre[],5,0),"")</f>
        <v/>
      </c>
      <c r="G1390" s="1" t="str">
        <f>IFERROR(VLOOKUP(Tableau5[[#This Row],[Numéro]],TableauLibre[],6,0),"")</f>
        <v/>
      </c>
      <c r="H1390" s="28" t="str">
        <f>IFERROR(VLOOKUP(Tableau5[[#This Row],[Numéro]],TableauLibre[],7,0),"")</f>
        <v/>
      </c>
      <c r="I1390" s="27" t="str">
        <f>IFERROR(VLOOKUP(Tableau5[[#This Row],[Numéro]],TableauBande[],3,0),"")</f>
        <v/>
      </c>
      <c r="J1390" s="1" t="str">
        <f>IFERROR(VLOOKUP(Tableau5[[#This Row],[Numéro]],TableauBande[],4,0),"")</f>
        <v/>
      </c>
      <c r="K1390" s="1" t="str">
        <f>IFERROR(VLOOKUP(Tableau5[[#This Row],[Numéro]],TableauBande[],5,0),"")</f>
        <v/>
      </c>
      <c r="L1390" s="1" t="str">
        <f>IFERROR(VLOOKUP(Tableau5[[#This Row],[Numéro]],TableauBande[],6,0),"")</f>
        <v/>
      </c>
      <c r="M1390" s="28" t="str">
        <f>IFERROR(VLOOKUP(Tableau5[[#This Row],[Numéro]],TableauBande[],7,0),"")</f>
        <v/>
      </c>
      <c r="N1390" s="1" t="str">
        <f>IFERROR(VLOOKUP(Tableau5[[#This Row],[Numéro]],Tableau3Bandes[],3,0),"")</f>
        <v xml:space="preserve">N3 </v>
      </c>
      <c r="O1390" s="1">
        <f>IFERROR(VLOOKUP(Tableau5[[#This Row],[Numéro]],Tableau3Bandes[],4,0),"")</f>
        <v>1</v>
      </c>
      <c r="P1390" s="1">
        <f>IFERROR(VLOOKUP(Tableau5[[#This Row],[Numéro]],Tableau3Bandes[],5,0),"")</f>
        <v>0.49399999999999999</v>
      </c>
      <c r="Q1390" s="1">
        <f>IFERROR(VLOOKUP(Tableau5[[#This Row],[Numéro]],Tableau3Bandes[],6,0),"")</f>
        <v>0.42499999999999999</v>
      </c>
      <c r="R1390" s="1">
        <f>IFERROR(VLOOKUP(Tableau5[[#This Row],[Numéro]],Tableau3Bandes[],7,0),"")</f>
        <v>2024</v>
      </c>
      <c r="S1390" s="28">
        <f>IFERROR(VLOOKUP(Tableau5[[#This Row],[Numéro]],TableauClass2025[],3,0),"")</f>
        <v>448</v>
      </c>
      <c r="T1390" s="27" t="str">
        <f>IFERROR(VLOOKUP(Tableau5[[#This Row],[Numéro]],TableauCadre[],3,0),"")</f>
        <v/>
      </c>
      <c r="U1390" s="1" t="str">
        <f>IFERROR(VLOOKUP(Tableau5[[#This Row],[Numéro]],TableauCadre[],4,0),"")</f>
        <v/>
      </c>
      <c r="V1390" s="1" t="str">
        <f>IFERROR(VLOOKUP(Tableau5[[#This Row],[Numéro]],TableauCadre[],5,0),"")</f>
        <v/>
      </c>
      <c r="W1390" s="1" t="str">
        <f>IFERROR(VLOOKUP(Tableau5[[#This Row],[Numéro]],TableauCadre[],6,0),"")</f>
        <v/>
      </c>
      <c r="X1390" s="28" t="str">
        <f>IFERROR(VLOOKUP(Tableau5[[#This Row],[Numéro]],TableauCadre[],7,0),"")</f>
        <v/>
      </c>
    </row>
    <row r="1391" spans="1:24" x14ac:dyDescent="0.25">
      <c r="A1391" s="1" t="str">
        <f>IF(double!T1177=0,"",double!T1177)</f>
        <v>112370 Y</v>
      </c>
      <c r="B1391" s="1" t="str">
        <f>IF(Tableau5[[#This Row],[Numéro]]="","",double!U1177)</f>
        <v>WAGNER BERNARD</v>
      </c>
      <c r="C1391" s="23" t="str">
        <f>double!V1177</f>
        <v>11013 – BILLARD CLUB METZ</v>
      </c>
      <c r="D1391" s="27" t="str">
        <f>IFERROR(VLOOKUP(Tableau5[[#This Row],[Numéro]],TableauLibre[],3,0),"")</f>
        <v>R4</v>
      </c>
      <c r="E1391" s="1">
        <f>IFERROR(VLOOKUP(Tableau5[[#This Row],[Numéro]],TableauLibre[],4,0),"")</f>
        <v>1</v>
      </c>
      <c r="F1391" s="1">
        <f>IFERROR(VLOOKUP(Tableau5[[#This Row],[Numéro]],TableauLibre[],5,0),"")</f>
        <v>1.1000000000000001</v>
      </c>
      <c r="G1391" s="1">
        <f>IFERROR(VLOOKUP(Tableau5[[#This Row],[Numéro]],TableauLibre[],6,0),"")</f>
        <v>0.88</v>
      </c>
      <c r="H1391" s="28">
        <f>IFERROR(VLOOKUP(Tableau5[[#This Row],[Numéro]],TableauLibre[],7,0),"")</f>
        <v>2011</v>
      </c>
      <c r="I1391" s="27" t="str">
        <f>IFERROR(VLOOKUP(Tableau5[[#This Row],[Numéro]],TableauBande[],3,0),"")</f>
        <v/>
      </c>
      <c r="J1391" s="1" t="str">
        <f>IFERROR(VLOOKUP(Tableau5[[#This Row],[Numéro]],TableauBande[],4,0),"")</f>
        <v/>
      </c>
      <c r="K1391" s="1" t="str">
        <f>IFERROR(VLOOKUP(Tableau5[[#This Row],[Numéro]],TableauBande[],5,0),"")</f>
        <v/>
      </c>
      <c r="L1391" s="1" t="str">
        <f>IFERROR(VLOOKUP(Tableau5[[#This Row],[Numéro]],TableauBande[],6,0),"")</f>
        <v/>
      </c>
      <c r="M1391" s="28" t="str">
        <f>IFERROR(VLOOKUP(Tableau5[[#This Row],[Numéro]],TableauBande[],7,0),"")</f>
        <v/>
      </c>
      <c r="N1391" s="1" t="str">
        <f>IFERROR(VLOOKUP(Tableau5[[#This Row],[Numéro]],Tableau3Bandes[],3,0),"")</f>
        <v/>
      </c>
      <c r="O1391" s="1" t="str">
        <f>IFERROR(VLOOKUP(Tableau5[[#This Row],[Numéro]],Tableau3Bandes[],4,0),"")</f>
        <v/>
      </c>
      <c r="P1391" s="1" t="str">
        <f>IFERROR(VLOOKUP(Tableau5[[#This Row],[Numéro]],Tableau3Bandes[],5,0),"")</f>
        <v/>
      </c>
      <c r="Q1391" s="1" t="str">
        <f>IFERROR(VLOOKUP(Tableau5[[#This Row],[Numéro]],Tableau3Bandes[],6,0),"")</f>
        <v/>
      </c>
      <c r="R1391" s="1" t="str">
        <f>IFERROR(VLOOKUP(Tableau5[[#This Row],[Numéro]],Tableau3Bandes[],7,0),"")</f>
        <v/>
      </c>
      <c r="S1391" s="28" t="str">
        <f>IFERROR(VLOOKUP(Tableau5[[#This Row],[Numéro]],TableauClass2025[],3,0),"")</f>
        <v/>
      </c>
      <c r="T1391" s="27" t="str">
        <f>IFERROR(VLOOKUP(Tableau5[[#This Row],[Numéro]],TableauCadre[],3,0),"")</f>
        <v/>
      </c>
      <c r="U1391" s="1" t="str">
        <f>IFERROR(VLOOKUP(Tableau5[[#This Row],[Numéro]],TableauCadre[],4,0),"")</f>
        <v/>
      </c>
      <c r="V1391" s="1" t="str">
        <f>IFERROR(VLOOKUP(Tableau5[[#This Row],[Numéro]],TableauCadre[],5,0),"")</f>
        <v/>
      </c>
      <c r="W1391" s="1" t="str">
        <f>IFERROR(VLOOKUP(Tableau5[[#This Row],[Numéro]],TableauCadre[],6,0),"")</f>
        <v/>
      </c>
      <c r="X1391" s="28" t="str">
        <f>IFERROR(VLOOKUP(Tableau5[[#This Row],[Numéro]],TableauCadre[],7,0),"")</f>
        <v/>
      </c>
    </row>
    <row r="1392" spans="1:24" x14ac:dyDescent="0.25">
      <c r="A1392" s="1" t="str">
        <f>IF(double!T1181=0,"",double!T1181)</f>
        <v>172425 T</v>
      </c>
      <c r="B1392" s="1" t="str">
        <f>IF(Tableau5[[#This Row],[Numéro]]="","",double!U1181)</f>
        <v>WALTER THEOPHANE</v>
      </c>
      <c r="C1392" s="23" t="str">
        <f>double!V1181</f>
        <v>11072 – AMICALE BILLARD DE MAGNY</v>
      </c>
      <c r="D1392" s="27" t="str">
        <f>IFERROR(VLOOKUP(Tableau5[[#This Row],[Numéro]],TableauLibre[],3,0),"")</f>
        <v>R4</v>
      </c>
      <c r="E1392" s="1">
        <f>IFERROR(VLOOKUP(Tableau5[[#This Row],[Numéro]],TableauLibre[],4,0),"")</f>
        <v>1</v>
      </c>
      <c r="F1392" s="1">
        <f>IFERROR(VLOOKUP(Tableau5[[#This Row],[Numéro]],TableauLibre[],5,0),"")</f>
        <v>0.67</v>
      </c>
      <c r="G1392" s="1">
        <f>IFERROR(VLOOKUP(Tableau5[[#This Row],[Numéro]],TableauLibre[],6,0),"")</f>
        <v>0.53</v>
      </c>
      <c r="H1392" s="28">
        <f>IFERROR(VLOOKUP(Tableau5[[#This Row],[Numéro]],TableauLibre[],7,0),"")</f>
        <v>2025</v>
      </c>
      <c r="I1392" s="27" t="str">
        <f>IFERROR(VLOOKUP(Tableau5[[#This Row],[Numéro]],TableauBande[],3,0),"")</f>
        <v/>
      </c>
      <c r="J1392" s="1" t="str">
        <f>IFERROR(VLOOKUP(Tableau5[[#This Row],[Numéro]],TableauBande[],4,0),"")</f>
        <v/>
      </c>
      <c r="K1392" s="1" t="str">
        <f>IFERROR(VLOOKUP(Tableau5[[#This Row],[Numéro]],TableauBande[],5,0),"")</f>
        <v/>
      </c>
      <c r="L1392" s="1" t="str">
        <f>IFERROR(VLOOKUP(Tableau5[[#This Row],[Numéro]],TableauBande[],6,0),"")</f>
        <v/>
      </c>
      <c r="M1392" s="28" t="str">
        <f>IFERROR(VLOOKUP(Tableau5[[#This Row],[Numéro]],TableauBande[],7,0),"")</f>
        <v/>
      </c>
      <c r="N1392" s="1" t="str">
        <f>IFERROR(VLOOKUP(Tableau5[[#This Row],[Numéro]],Tableau3Bandes[],3,0),"")</f>
        <v/>
      </c>
      <c r="O1392" s="1" t="str">
        <f>IFERROR(VLOOKUP(Tableau5[[#This Row],[Numéro]],Tableau3Bandes[],4,0),"")</f>
        <v/>
      </c>
      <c r="P1392" s="1" t="str">
        <f>IFERROR(VLOOKUP(Tableau5[[#This Row],[Numéro]],Tableau3Bandes[],5,0),"")</f>
        <v/>
      </c>
      <c r="Q1392" s="1" t="str">
        <f>IFERROR(VLOOKUP(Tableau5[[#This Row],[Numéro]],Tableau3Bandes[],6,0),"")</f>
        <v/>
      </c>
      <c r="R1392" s="1" t="str">
        <f>IFERROR(VLOOKUP(Tableau5[[#This Row],[Numéro]],Tableau3Bandes[],7,0),"")</f>
        <v/>
      </c>
      <c r="S1392" s="28" t="str">
        <f>IFERROR(VLOOKUP(Tableau5[[#This Row],[Numéro]],TableauClass2025[],3,0),"")</f>
        <v/>
      </c>
      <c r="T1392" s="27" t="str">
        <f>IFERROR(VLOOKUP(Tableau5[[#This Row],[Numéro]],TableauCadre[],3,0),"")</f>
        <v/>
      </c>
      <c r="U1392" s="1" t="str">
        <f>IFERROR(VLOOKUP(Tableau5[[#This Row],[Numéro]],TableauCadre[],4,0),"")</f>
        <v/>
      </c>
      <c r="V1392" s="1" t="str">
        <f>IFERROR(VLOOKUP(Tableau5[[#This Row],[Numéro]],TableauCadre[],5,0),"")</f>
        <v/>
      </c>
      <c r="W1392" s="1" t="str">
        <f>IFERROR(VLOOKUP(Tableau5[[#This Row],[Numéro]],TableauCadre[],6,0),"")</f>
        <v/>
      </c>
      <c r="X1392" s="28" t="str">
        <f>IFERROR(VLOOKUP(Tableau5[[#This Row],[Numéro]],TableauCadre[],7,0),"")</f>
        <v/>
      </c>
    </row>
    <row r="1393" spans="1:24" hidden="1" x14ac:dyDescent="0.25">
      <c r="A1393" s="1" t="str">
        <f>IF(double!T1390=0,"",double!T1390)</f>
        <v>010461 J</v>
      </c>
      <c r="B1393" s="1" t="str">
        <f>IF(Tableau5[[#This Row],[Numéro]]="","",double!U1390)</f>
        <v>ULRICH FRANCOIS</v>
      </c>
      <c r="C1393" s="23" t="str">
        <f>double!V1390</f>
        <v>01035 – B.C. 60 COCOBEN</v>
      </c>
      <c r="D1393" s="27" t="str">
        <f>IFERROR(VLOOKUP(Tableau5[[#This Row],[Numéro]],TableauLibre[],3,0),"")</f>
        <v/>
      </c>
      <c r="E1393" s="1" t="str">
        <f>IFERROR(VLOOKUP(Tableau5[[#This Row],[Numéro]],TableauLibre[],4,0),"")</f>
        <v/>
      </c>
      <c r="F1393" s="1" t="str">
        <f>IFERROR(VLOOKUP(Tableau5[[#This Row],[Numéro]],TableauLibre[],5,0),"")</f>
        <v/>
      </c>
      <c r="G1393" s="1" t="str">
        <f>IFERROR(VLOOKUP(Tableau5[[#This Row],[Numéro]],TableauLibre[],6,0),"")</f>
        <v/>
      </c>
      <c r="H1393" s="28" t="str">
        <f>IFERROR(VLOOKUP(Tableau5[[#This Row],[Numéro]],TableauLibre[],7,0),"")</f>
        <v/>
      </c>
      <c r="I1393" s="27" t="str">
        <f>IFERROR(VLOOKUP(Tableau5[[#This Row],[Numéro]],TableauBande[],3,0),"")</f>
        <v/>
      </c>
      <c r="J1393" s="1" t="str">
        <f>IFERROR(VLOOKUP(Tableau5[[#This Row],[Numéro]],TableauBande[],4,0),"")</f>
        <v/>
      </c>
      <c r="K1393" s="1" t="str">
        <f>IFERROR(VLOOKUP(Tableau5[[#This Row],[Numéro]],TableauBande[],5,0),"")</f>
        <v/>
      </c>
      <c r="L1393" s="1" t="str">
        <f>IFERROR(VLOOKUP(Tableau5[[#This Row],[Numéro]],TableauBande[],6,0),"")</f>
        <v/>
      </c>
      <c r="M1393" s="28" t="str">
        <f>IFERROR(VLOOKUP(Tableau5[[#This Row],[Numéro]],TableauBande[],7,0),"")</f>
        <v/>
      </c>
      <c r="N1393" s="1" t="str">
        <f>IFERROR(VLOOKUP(Tableau5[[#This Row],[Numéro]],Tableau3Bandes[],3,0),"")</f>
        <v xml:space="preserve">R2 </v>
      </c>
      <c r="O1393" s="1">
        <f>IFERROR(VLOOKUP(Tableau5[[#This Row],[Numéro]],Tableau3Bandes[],4,0),"")</f>
        <v>1</v>
      </c>
      <c r="P1393" s="1">
        <f>IFERROR(VLOOKUP(Tableau5[[#This Row],[Numéro]],Tableau3Bandes[],5,0),"")</f>
        <v>0.21099999999999999</v>
      </c>
      <c r="Q1393" s="1">
        <f>IFERROR(VLOOKUP(Tableau5[[#This Row],[Numéro]],Tableau3Bandes[],6,0),"")</f>
        <v>0.18099999999999999</v>
      </c>
      <c r="R1393" s="1">
        <f>IFERROR(VLOOKUP(Tableau5[[#This Row],[Numéro]],Tableau3Bandes[],7,0),"")</f>
        <v>2011</v>
      </c>
      <c r="S1393" s="28" t="str">
        <f>IFERROR(VLOOKUP(Tableau5[[#This Row],[Numéro]],TableauClass2025[],3,0),"")</f>
        <v/>
      </c>
      <c r="T1393" s="27" t="str">
        <f>IFERROR(VLOOKUP(Tableau5[[#This Row],[Numéro]],TableauCadre[],3,0),"")</f>
        <v/>
      </c>
      <c r="U1393" s="1" t="str">
        <f>IFERROR(VLOOKUP(Tableau5[[#This Row],[Numéro]],TableauCadre[],4,0),"")</f>
        <v/>
      </c>
      <c r="V1393" s="1" t="str">
        <f>IFERROR(VLOOKUP(Tableau5[[#This Row],[Numéro]],TableauCadre[],5,0),"")</f>
        <v/>
      </c>
      <c r="W1393" s="1" t="str">
        <f>IFERROR(VLOOKUP(Tableau5[[#This Row],[Numéro]],TableauCadre[],6,0),"")</f>
        <v/>
      </c>
      <c r="X1393" s="28" t="str">
        <f>IFERROR(VLOOKUP(Tableau5[[#This Row],[Numéro]],TableauCadre[],7,0),"")</f>
        <v/>
      </c>
    </row>
    <row r="1394" spans="1:24" hidden="1" x14ac:dyDescent="0.25">
      <c r="A1394" s="1" t="str">
        <f>IF(double!T1391=0,"",double!T1391)</f>
        <v>101997 Z</v>
      </c>
      <c r="B1394" s="1" t="str">
        <f>IF(Tableau5[[#This Row],[Numéro]]="","",double!U1391)</f>
        <v>ULRICH LAURENT</v>
      </c>
      <c r="C1394" s="23" t="str">
        <f>double!V1391</f>
        <v>01018 – B.C. 55 SAINT LOUIS</v>
      </c>
      <c r="D1394" s="27" t="str">
        <f>IFERROR(VLOOKUP(Tableau5[[#This Row],[Numéro]],TableauLibre[],3,0),"")</f>
        <v/>
      </c>
      <c r="E1394" s="1" t="str">
        <f>IFERROR(VLOOKUP(Tableau5[[#This Row],[Numéro]],TableauLibre[],4,0),"")</f>
        <v/>
      </c>
      <c r="F1394" s="1" t="str">
        <f>IFERROR(VLOOKUP(Tableau5[[#This Row],[Numéro]],TableauLibre[],5,0),"")</f>
        <v/>
      </c>
      <c r="G1394" s="1" t="str">
        <f>IFERROR(VLOOKUP(Tableau5[[#This Row],[Numéro]],TableauLibre[],6,0),"")</f>
        <v/>
      </c>
      <c r="H1394" s="28" t="str">
        <f>IFERROR(VLOOKUP(Tableau5[[#This Row],[Numéro]],TableauLibre[],7,0),"")</f>
        <v/>
      </c>
      <c r="I1394" s="27" t="str">
        <f>IFERROR(VLOOKUP(Tableau5[[#This Row],[Numéro]],TableauBande[],3,0),"")</f>
        <v/>
      </c>
      <c r="J1394" s="1" t="str">
        <f>IFERROR(VLOOKUP(Tableau5[[#This Row],[Numéro]],TableauBande[],4,0),"")</f>
        <v/>
      </c>
      <c r="K1394" s="1" t="str">
        <f>IFERROR(VLOOKUP(Tableau5[[#This Row],[Numéro]],TableauBande[],5,0),"")</f>
        <v/>
      </c>
      <c r="L1394" s="1" t="str">
        <f>IFERROR(VLOOKUP(Tableau5[[#This Row],[Numéro]],TableauBande[],6,0),"")</f>
        <v/>
      </c>
      <c r="M1394" s="28" t="str">
        <f>IFERROR(VLOOKUP(Tableau5[[#This Row],[Numéro]],TableauBande[],7,0),"")</f>
        <v/>
      </c>
      <c r="N1394" s="1" t="str">
        <f>IFERROR(VLOOKUP(Tableau5[[#This Row],[Numéro]],Tableau3Bandes[],3,0),"")</f>
        <v xml:space="preserve">R1 </v>
      </c>
      <c r="O1394" s="1">
        <f>IFERROR(VLOOKUP(Tableau5[[#This Row],[Numéro]],Tableau3Bandes[],4,0),"")</f>
        <v>1</v>
      </c>
      <c r="P1394" s="1">
        <f>IFERROR(VLOOKUP(Tableau5[[#This Row],[Numéro]],Tableau3Bandes[],5,0),"")</f>
        <v>0.39200000000000002</v>
      </c>
      <c r="Q1394" s="1">
        <f>IFERROR(VLOOKUP(Tableau5[[#This Row],[Numéro]],Tableau3Bandes[],6,0),"")</f>
        <v>0.33700000000000002</v>
      </c>
      <c r="R1394" s="1">
        <f>IFERROR(VLOOKUP(Tableau5[[#This Row],[Numéro]],Tableau3Bandes[],7,0),"")</f>
        <v>2017</v>
      </c>
      <c r="S1394" s="28" t="str">
        <f>IFERROR(VLOOKUP(Tableau5[[#This Row],[Numéro]],TableauClass2025[],3,0),"")</f>
        <v/>
      </c>
      <c r="T1394" s="27" t="str">
        <f>IFERROR(VLOOKUP(Tableau5[[#This Row],[Numéro]],TableauCadre[],3,0),"")</f>
        <v/>
      </c>
      <c r="U1394" s="1" t="str">
        <f>IFERROR(VLOOKUP(Tableau5[[#This Row],[Numéro]],TableauCadre[],4,0),"")</f>
        <v/>
      </c>
      <c r="V1394" s="1" t="str">
        <f>IFERROR(VLOOKUP(Tableau5[[#This Row],[Numéro]],TableauCadre[],5,0),"")</f>
        <v/>
      </c>
      <c r="W1394" s="1" t="str">
        <f>IFERROR(VLOOKUP(Tableau5[[#This Row],[Numéro]],TableauCadre[],6,0),"")</f>
        <v/>
      </c>
      <c r="X1394" s="28" t="str">
        <f>IFERROR(VLOOKUP(Tableau5[[#This Row],[Numéro]],TableauCadre[],7,0),"")</f>
        <v/>
      </c>
    </row>
    <row r="1395" spans="1:24" hidden="1" x14ac:dyDescent="0.25">
      <c r="A1395" s="1" t="str">
        <f>IF(double!T1392=0,"",double!T1392)</f>
        <v>145125 T</v>
      </c>
      <c r="B1395" s="1" t="str">
        <f>IF(Tableau5[[#This Row],[Numéro]]="","",double!U1392)</f>
        <v>UZUN BARIS</v>
      </c>
      <c r="C1395" s="23" t="str">
        <f>double!V1392</f>
        <v>01002 – B.C 1935 STRASBOURG-SCHILTIGHEIM</v>
      </c>
      <c r="D1395" s="27" t="str">
        <f>IFERROR(VLOOKUP(Tableau5[[#This Row],[Numéro]],TableauLibre[],3,0),"")</f>
        <v/>
      </c>
      <c r="E1395" s="1" t="str">
        <f>IFERROR(VLOOKUP(Tableau5[[#This Row],[Numéro]],TableauLibre[],4,0),"")</f>
        <v/>
      </c>
      <c r="F1395" s="1" t="str">
        <f>IFERROR(VLOOKUP(Tableau5[[#This Row],[Numéro]],TableauLibre[],5,0),"")</f>
        <v/>
      </c>
      <c r="G1395" s="1" t="str">
        <f>IFERROR(VLOOKUP(Tableau5[[#This Row],[Numéro]],TableauLibre[],6,0),"")</f>
        <v/>
      </c>
      <c r="H1395" s="28" t="str">
        <f>IFERROR(VLOOKUP(Tableau5[[#This Row],[Numéro]],TableauLibre[],7,0),"")</f>
        <v/>
      </c>
      <c r="I1395" s="27" t="str">
        <f>IFERROR(VLOOKUP(Tableau5[[#This Row],[Numéro]],TableauBande[],3,0),"")</f>
        <v/>
      </c>
      <c r="J1395" s="1" t="str">
        <f>IFERROR(VLOOKUP(Tableau5[[#This Row],[Numéro]],TableauBande[],4,0),"")</f>
        <v/>
      </c>
      <c r="K1395" s="1" t="str">
        <f>IFERROR(VLOOKUP(Tableau5[[#This Row],[Numéro]],TableauBande[],5,0),"")</f>
        <v/>
      </c>
      <c r="L1395" s="1" t="str">
        <f>IFERROR(VLOOKUP(Tableau5[[#This Row],[Numéro]],TableauBande[],6,0),"")</f>
        <v/>
      </c>
      <c r="M1395" s="28" t="str">
        <f>IFERROR(VLOOKUP(Tableau5[[#This Row],[Numéro]],TableauBande[],7,0),"")</f>
        <v/>
      </c>
      <c r="N1395" s="1" t="str">
        <f>IFERROR(VLOOKUP(Tableau5[[#This Row],[Numéro]],Tableau3Bandes[],3,0),"")</f>
        <v xml:space="preserve">N2 </v>
      </c>
      <c r="O1395" s="1">
        <f>IFERROR(VLOOKUP(Tableau5[[#This Row],[Numéro]],Tableau3Bandes[],4,0),"")</f>
        <v>1</v>
      </c>
      <c r="P1395" s="1" t="str">
        <f>IFERROR(VLOOKUP(Tableau5[[#This Row],[Numéro]],Tableau3Bandes[],5,0),"")</f>
        <v>—</v>
      </c>
      <c r="Q1395" s="1">
        <f>IFERROR(VLOOKUP(Tableau5[[#This Row],[Numéro]],Tableau3Bandes[],6,0),"")</f>
        <v>0.60199999999999998</v>
      </c>
      <c r="R1395" s="1">
        <f>IFERROR(VLOOKUP(Tableau5[[#This Row],[Numéro]],Tableau3Bandes[],7,0),"")</f>
        <v>2018</v>
      </c>
      <c r="S1395" s="28" t="str">
        <f>IFERROR(VLOOKUP(Tableau5[[#This Row],[Numéro]],TableauClass2025[],3,0),"")</f>
        <v/>
      </c>
      <c r="T1395" s="27" t="str">
        <f>IFERROR(VLOOKUP(Tableau5[[#This Row],[Numéro]],TableauCadre[],3,0),"")</f>
        <v/>
      </c>
      <c r="U1395" s="1" t="str">
        <f>IFERROR(VLOOKUP(Tableau5[[#This Row],[Numéro]],TableauCadre[],4,0),"")</f>
        <v/>
      </c>
      <c r="V1395" s="1" t="str">
        <f>IFERROR(VLOOKUP(Tableau5[[#This Row],[Numéro]],TableauCadre[],5,0),"")</f>
        <v/>
      </c>
      <c r="W1395" s="1" t="str">
        <f>IFERROR(VLOOKUP(Tableau5[[#This Row],[Numéro]],TableauCadre[],6,0),"")</f>
        <v/>
      </c>
      <c r="X1395" s="28" t="str">
        <f>IFERROR(VLOOKUP(Tableau5[[#This Row],[Numéro]],TableauCadre[],7,0),"")</f>
        <v/>
      </c>
    </row>
    <row r="1396" spans="1:24" x14ac:dyDescent="0.25">
      <c r="A1396" s="1" t="str">
        <f>IF(double!T1259=0,"",double!T1259)</f>
        <v>015026 Y</v>
      </c>
      <c r="B1396" s="1" t="str">
        <f>IF(Tableau5[[#This Row],[Numéro]]="","",double!U1259)</f>
        <v>WEBER LAURENT</v>
      </c>
      <c r="C1396" s="23" t="str">
        <f>double!V1259</f>
        <v>11005 – E.S. HAGONDANGE</v>
      </c>
      <c r="D1396" s="27" t="str">
        <f>IFERROR(VLOOKUP(Tableau5[[#This Row],[Numéro]],TableauLibre[],3,0),"")</f>
        <v/>
      </c>
      <c r="E1396" s="1" t="str">
        <f>IFERROR(VLOOKUP(Tableau5[[#This Row],[Numéro]],TableauLibre[],4,0),"")</f>
        <v/>
      </c>
      <c r="F1396" s="1" t="str">
        <f>IFERROR(VLOOKUP(Tableau5[[#This Row],[Numéro]],TableauLibre[],5,0),"")</f>
        <v/>
      </c>
      <c r="G1396" s="1" t="str">
        <f>IFERROR(VLOOKUP(Tableau5[[#This Row],[Numéro]],TableauLibre[],6,0),"")</f>
        <v/>
      </c>
      <c r="H1396" s="28" t="str">
        <f>IFERROR(VLOOKUP(Tableau5[[#This Row],[Numéro]],TableauLibre[],7,0),"")</f>
        <v/>
      </c>
      <c r="I1396" s="27" t="str">
        <f>IFERROR(VLOOKUP(Tableau5[[#This Row],[Numéro]],TableauBande[],3,0),"")</f>
        <v xml:space="preserve">N2 </v>
      </c>
      <c r="J1396" s="1">
        <f>IFERROR(VLOOKUP(Tableau5[[#This Row],[Numéro]],TableauBande[],4,0),"")</f>
        <v>1</v>
      </c>
      <c r="K1396" s="1" t="str">
        <f>IFERROR(VLOOKUP(Tableau5[[#This Row],[Numéro]],TableauBande[],5,0),"")</f>
        <v>—</v>
      </c>
      <c r="L1396" s="1">
        <f>IFERROR(VLOOKUP(Tableau5[[#This Row],[Numéro]],TableauBande[],6,0),"")</f>
        <v>2.67</v>
      </c>
      <c r="M1396" s="28">
        <f>IFERROR(VLOOKUP(Tableau5[[#This Row],[Numéro]],TableauBande[],7,0),"")</f>
        <v>2014</v>
      </c>
      <c r="N1396" s="1" t="str">
        <f>IFERROR(VLOOKUP(Tableau5[[#This Row],[Numéro]],Tableau3Bandes[],3,0),"")</f>
        <v>N1</v>
      </c>
      <c r="O1396" s="1">
        <f>IFERROR(VLOOKUP(Tableau5[[#This Row],[Numéro]],Tableau3Bandes[],4,0),"")</f>
        <v>1</v>
      </c>
      <c r="P1396" s="1" t="str">
        <f>IFERROR(VLOOKUP(Tableau5[[#This Row],[Numéro]],Tableau3Bandes[],5,0),"")</f>
        <v>—</v>
      </c>
      <c r="Q1396" s="1">
        <f>IFERROR(VLOOKUP(Tableau5[[#This Row],[Numéro]],Tableau3Bandes[],6,0),"")</f>
        <v>0.71499999999999997</v>
      </c>
      <c r="R1396" s="1">
        <f>IFERROR(VLOOKUP(Tableau5[[#This Row],[Numéro]],Tableau3Bandes[],7,0),"")</f>
        <v>2025</v>
      </c>
      <c r="S1396" s="28">
        <f>IFERROR(VLOOKUP(Tableau5[[#This Row],[Numéro]],TableauClass2025[],3,0),"")</f>
        <v>660</v>
      </c>
      <c r="T1396" s="27" t="str">
        <f>IFERROR(VLOOKUP(Tableau5[[#This Row],[Numéro]],TableauCadre[],3,0),"")</f>
        <v>N2</v>
      </c>
      <c r="U1396" s="1">
        <f>IFERROR(VLOOKUP(Tableau5[[#This Row],[Numéro]],TableauCadre[],4,0),"")</f>
        <v>1</v>
      </c>
      <c r="V1396" s="1" t="str">
        <f>IFERROR(VLOOKUP(Tableau5[[#This Row],[Numéro]],TableauCadre[],5,0),"")</f>
        <v>—</v>
      </c>
      <c r="W1396" s="1">
        <f>IFERROR(VLOOKUP(Tableau5[[#This Row],[Numéro]],TableauCadre[],6,0),"")</f>
        <v>6.63</v>
      </c>
      <c r="X1396" s="28">
        <f>IFERROR(VLOOKUP(Tableau5[[#This Row],[Numéro]],TableauCadre[],7,0),"")</f>
        <v>2011</v>
      </c>
    </row>
    <row r="1397" spans="1:24" hidden="1" x14ac:dyDescent="0.25">
      <c r="A1397" s="1" t="str">
        <f>IF(double!T1394=0,"",double!T1394)</f>
        <v>010334 M</v>
      </c>
      <c r="B1397" s="1" t="str">
        <f>IF(Tableau5[[#This Row],[Numéro]]="","",double!U1394)</f>
        <v>VIAUX JEAN MARIE</v>
      </c>
      <c r="C1397" s="23" t="str">
        <f>double!V1394</f>
        <v>01042 – RETRO CLUB COLMAR</v>
      </c>
      <c r="D1397" s="27" t="str">
        <f>IFERROR(VLOOKUP(Tableau5[[#This Row],[Numéro]],TableauLibre[],3,0),"")</f>
        <v/>
      </c>
      <c r="E1397" s="1" t="str">
        <f>IFERROR(VLOOKUP(Tableau5[[#This Row],[Numéro]],TableauLibre[],4,0),"")</f>
        <v/>
      </c>
      <c r="F1397" s="1" t="str">
        <f>IFERROR(VLOOKUP(Tableau5[[#This Row],[Numéro]],TableauLibre[],5,0),"")</f>
        <v/>
      </c>
      <c r="G1397" s="1" t="str">
        <f>IFERROR(VLOOKUP(Tableau5[[#This Row],[Numéro]],TableauLibre[],6,0),"")</f>
        <v/>
      </c>
      <c r="H1397" s="28" t="str">
        <f>IFERROR(VLOOKUP(Tableau5[[#This Row],[Numéro]],TableauLibre[],7,0),"")</f>
        <v/>
      </c>
      <c r="I1397" s="27" t="str">
        <f>IFERROR(VLOOKUP(Tableau5[[#This Row],[Numéro]],TableauBande[],3,0),"")</f>
        <v/>
      </c>
      <c r="J1397" s="1" t="str">
        <f>IFERROR(VLOOKUP(Tableau5[[#This Row],[Numéro]],TableauBande[],4,0),"")</f>
        <v/>
      </c>
      <c r="K1397" s="1" t="str">
        <f>IFERROR(VLOOKUP(Tableau5[[#This Row],[Numéro]],TableauBande[],5,0),"")</f>
        <v/>
      </c>
      <c r="L1397" s="1" t="str">
        <f>IFERROR(VLOOKUP(Tableau5[[#This Row],[Numéro]],TableauBande[],6,0),"")</f>
        <v/>
      </c>
      <c r="M1397" s="28" t="str">
        <f>IFERROR(VLOOKUP(Tableau5[[#This Row],[Numéro]],TableauBande[],7,0),"")</f>
        <v/>
      </c>
      <c r="N1397" s="1" t="str">
        <f>IFERROR(VLOOKUP(Tableau5[[#This Row],[Numéro]],Tableau3Bandes[],3,0),"")</f>
        <v>R1</v>
      </c>
      <c r="O1397" s="1">
        <f>IFERROR(VLOOKUP(Tableau5[[#This Row],[Numéro]],Tableau3Bandes[],4,0),"")</f>
        <v>1</v>
      </c>
      <c r="P1397" s="1">
        <f>IFERROR(VLOOKUP(Tableau5[[#This Row],[Numéro]],Tableau3Bandes[],5,0),"")</f>
        <v>0.29399999999999998</v>
      </c>
      <c r="Q1397" s="1">
        <f>IFERROR(VLOOKUP(Tableau5[[#This Row],[Numéro]],Tableau3Bandes[],6,0),"")</f>
        <v>0.252</v>
      </c>
      <c r="R1397" s="1">
        <f>IFERROR(VLOOKUP(Tableau5[[#This Row],[Numéro]],Tableau3Bandes[],7,0),"")</f>
        <v>2017</v>
      </c>
      <c r="S1397" s="28" t="str">
        <f>IFERROR(VLOOKUP(Tableau5[[#This Row],[Numéro]],TableauClass2025[],3,0),"")</f>
        <v/>
      </c>
      <c r="T1397" s="27" t="str">
        <f>IFERROR(VLOOKUP(Tableau5[[#This Row],[Numéro]],TableauCadre[],3,0),"")</f>
        <v/>
      </c>
      <c r="U1397" s="1" t="str">
        <f>IFERROR(VLOOKUP(Tableau5[[#This Row],[Numéro]],TableauCadre[],4,0),"")</f>
        <v/>
      </c>
      <c r="V1397" s="1" t="str">
        <f>IFERROR(VLOOKUP(Tableau5[[#This Row],[Numéro]],TableauCadre[],5,0),"")</f>
        <v/>
      </c>
      <c r="W1397" s="1" t="str">
        <f>IFERROR(VLOOKUP(Tableau5[[#This Row],[Numéro]],TableauCadre[],6,0),"")</f>
        <v/>
      </c>
      <c r="X1397" s="28" t="str">
        <f>IFERROR(VLOOKUP(Tableau5[[#This Row],[Numéro]],TableauCadre[],7,0),"")</f>
        <v/>
      </c>
    </row>
    <row r="1398" spans="1:24" hidden="1" x14ac:dyDescent="0.25">
      <c r="A1398" s="1" t="str">
        <f>IF(double!T1395=0,"",double!T1395)</f>
        <v>166427 Z</v>
      </c>
      <c r="B1398" s="1" t="str">
        <f>IF(Tableau5[[#This Row],[Numéro]]="","",double!U1395)</f>
        <v>VILLEGER MICHEL</v>
      </c>
      <c r="C1398" s="23" t="str">
        <f>double!V1395</f>
        <v>11064 – BILLARD CLUB ELOYES</v>
      </c>
      <c r="D1398" s="27" t="str">
        <f>IFERROR(VLOOKUP(Tableau5[[#This Row],[Numéro]],TableauLibre[],3,0),"")</f>
        <v/>
      </c>
      <c r="E1398" s="1" t="str">
        <f>IFERROR(VLOOKUP(Tableau5[[#This Row],[Numéro]],TableauLibre[],4,0),"")</f>
        <v/>
      </c>
      <c r="F1398" s="1" t="str">
        <f>IFERROR(VLOOKUP(Tableau5[[#This Row],[Numéro]],TableauLibre[],5,0),"")</f>
        <v/>
      </c>
      <c r="G1398" s="1" t="str">
        <f>IFERROR(VLOOKUP(Tableau5[[#This Row],[Numéro]],TableauLibre[],6,0),"")</f>
        <v/>
      </c>
      <c r="H1398" s="28" t="str">
        <f>IFERROR(VLOOKUP(Tableau5[[#This Row],[Numéro]],TableauLibre[],7,0),"")</f>
        <v/>
      </c>
      <c r="I1398" s="27" t="str">
        <f>IFERROR(VLOOKUP(Tableau5[[#This Row],[Numéro]],TableauBande[],3,0),"")</f>
        <v/>
      </c>
      <c r="J1398" s="1" t="str">
        <f>IFERROR(VLOOKUP(Tableau5[[#This Row],[Numéro]],TableauBande[],4,0),"")</f>
        <v/>
      </c>
      <c r="K1398" s="1" t="str">
        <f>IFERROR(VLOOKUP(Tableau5[[#This Row],[Numéro]],TableauBande[],5,0),"")</f>
        <v/>
      </c>
      <c r="L1398" s="1" t="str">
        <f>IFERROR(VLOOKUP(Tableau5[[#This Row],[Numéro]],TableauBande[],6,0),"")</f>
        <v/>
      </c>
      <c r="M1398" s="28" t="str">
        <f>IFERROR(VLOOKUP(Tableau5[[#This Row],[Numéro]],TableauBande[],7,0),"")</f>
        <v/>
      </c>
      <c r="N1398" s="1" t="str">
        <f>IFERROR(VLOOKUP(Tableau5[[#This Row],[Numéro]],Tableau3Bandes[],3,0),"")</f>
        <v>R1</v>
      </c>
      <c r="O1398" s="1">
        <f>IFERROR(VLOOKUP(Tableau5[[#This Row],[Numéro]],Tableau3Bandes[],4,0),"")</f>
        <v>1</v>
      </c>
      <c r="P1398" s="1">
        <f>IFERROR(VLOOKUP(Tableau5[[#This Row],[Numéro]],Tableau3Bandes[],5,0),"")</f>
        <v>0.29099999999999998</v>
      </c>
      <c r="Q1398" s="1">
        <f>IFERROR(VLOOKUP(Tableau5[[#This Row],[Numéro]],Tableau3Bandes[],6,0),"")</f>
        <v>0.25</v>
      </c>
      <c r="R1398" s="1">
        <f>IFERROR(VLOOKUP(Tableau5[[#This Row],[Numéro]],Tableau3Bandes[],7,0),"")</f>
        <v>2025</v>
      </c>
      <c r="S1398" s="28">
        <f>IFERROR(VLOOKUP(Tableau5[[#This Row],[Numéro]],TableauClass2025[],3,0),"")</f>
        <v>288</v>
      </c>
      <c r="T1398" s="27" t="str">
        <f>IFERROR(VLOOKUP(Tableau5[[#This Row],[Numéro]],TableauCadre[],3,0),"")</f>
        <v/>
      </c>
      <c r="U1398" s="1" t="str">
        <f>IFERROR(VLOOKUP(Tableau5[[#This Row],[Numéro]],TableauCadre[],4,0),"")</f>
        <v/>
      </c>
      <c r="V1398" s="1" t="str">
        <f>IFERROR(VLOOKUP(Tableau5[[#This Row],[Numéro]],TableauCadre[],5,0),"")</f>
        <v/>
      </c>
      <c r="W1398" s="1" t="str">
        <f>IFERROR(VLOOKUP(Tableau5[[#This Row],[Numéro]],TableauCadre[],6,0),"")</f>
        <v/>
      </c>
      <c r="X1398" s="28" t="str">
        <f>IFERROR(VLOOKUP(Tableau5[[#This Row],[Numéro]],TableauCadre[],7,0),"")</f>
        <v/>
      </c>
    </row>
    <row r="1399" spans="1:24" hidden="1" x14ac:dyDescent="0.25">
      <c r="A1399" s="1" t="str">
        <f>IF(double!T1396=0,"",double!T1396)</f>
        <v>010336 O</v>
      </c>
      <c r="B1399" s="1" t="str">
        <f>IF(Tableau5[[#This Row],[Numéro]]="","",double!U1396)</f>
        <v>VINOT JEAN CLAUDE</v>
      </c>
      <c r="C1399" s="23" t="str">
        <f>double!V1396</f>
        <v>01041 – COLMAR BILLARD CLUB 71</v>
      </c>
      <c r="D1399" s="27" t="str">
        <f>IFERROR(VLOOKUP(Tableau5[[#This Row],[Numéro]],TableauLibre[],3,0),"")</f>
        <v/>
      </c>
      <c r="E1399" s="1" t="str">
        <f>IFERROR(VLOOKUP(Tableau5[[#This Row],[Numéro]],TableauLibre[],4,0),"")</f>
        <v/>
      </c>
      <c r="F1399" s="1" t="str">
        <f>IFERROR(VLOOKUP(Tableau5[[#This Row],[Numéro]],TableauLibre[],5,0),"")</f>
        <v/>
      </c>
      <c r="G1399" s="1" t="str">
        <f>IFERROR(VLOOKUP(Tableau5[[#This Row],[Numéro]],TableauLibre[],6,0),"")</f>
        <v/>
      </c>
      <c r="H1399" s="28" t="str">
        <f>IFERROR(VLOOKUP(Tableau5[[#This Row],[Numéro]],TableauLibre[],7,0),"")</f>
        <v/>
      </c>
      <c r="I1399" s="27" t="str">
        <f>IFERROR(VLOOKUP(Tableau5[[#This Row],[Numéro]],TableauBande[],3,0),"")</f>
        <v/>
      </c>
      <c r="J1399" s="1" t="str">
        <f>IFERROR(VLOOKUP(Tableau5[[#This Row],[Numéro]],TableauBande[],4,0),"")</f>
        <v/>
      </c>
      <c r="K1399" s="1" t="str">
        <f>IFERROR(VLOOKUP(Tableau5[[#This Row],[Numéro]],TableauBande[],5,0),"")</f>
        <v/>
      </c>
      <c r="L1399" s="1" t="str">
        <f>IFERROR(VLOOKUP(Tableau5[[#This Row],[Numéro]],TableauBande[],6,0),"")</f>
        <v/>
      </c>
      <c r="M1399" s="28" t="str">
        <f>IFERROR(VLOOKUP(Tableau5[[#This Row],[Numéro]],TableauBande[],7,0),"")</f>
        <v/>
      </c>
      <c r="N1399" s="1" t="str">
        <f>IFERROR(VLOOKUP(Tableau5[[#This Row],[Numéro]],Tableau3Bandes[],3,0),"")</f>
        <v>N3</v>
      </c>
      <c r="O1399" s="1">
        <f>IFERROR(VLOOKUP(Tableau5[[#This Row],[Numéro]],Tableau3Bandes[],4,0),"")</f>
        <v>1</v>
      </c>
      <c r="P1399" s="1">
        <f>IFERROR(VLOOKUP(Tableau5[[#This Row],[Numéro]],Tableau3Bandes[],5,0),"")</f>
        <v>0.436</v>
      </c>
      <c r="Q1399" s="1">
        <f>IFERROR(VLOOKUP(Tableau5[[#This Row],[Numéro]],Tableau3Bandes[],6,0),"")</f>
        <v>0.375</v>
      </c>
      <c r="R1399" s="1">
        <f>IFERROR(VLOOKUP(Tableau5[[#This Row],[Numéro]],Tableau3Bandes[],7,0),"")</f>
        <v>2018</v>
      </c>
      <c r="S1399" s="28" t="str">
        <f>IFERROR(VLOOKUP(Tableau5[[#This Row],[Numéro]],TableauClass2025[],3,0),"")</f>
        <v/>
      </c>
      <c r="T1399" s="27" t="str">
        <f>IFERROR(VLOOKUP(Tableau5[[#This Row],[Numéro]],TableauCadre[],3,0),"")</f>
        <v/>
      </c>
      <c r="U1399" s="1" t="str">
        <f>IFERROR(VLOOKUP(Tableau5[[#This Row],[Numéro]],TableauCadre[],4,0),"")</f>
        <v/>
      </c>
      <c r="V1399" s="1" t="str">
        <f>IFERROR(VLOOKUP(Tableau5[[#This Row],[Numéro]],TableauCadre[],5,0),"")</f>
        <v/>
      </c>
      <c r="W1399" s="1" t="str">
        <f>IFERROR(VLOOKUP(Tableau5[[#This Row],[Numéro]],TableauCadre[],6,0),"")</f>
        <v/>
      </c>
      <c r="X1399" s="28" t="str">
        <f>IFERROR(VLOOKUP(Tableau5[[#This Row],[Numéro]],TableauCadre[],7,0),"")</f>
        <v/>
      </c>
    </row>
    <row r="1400" spans="1:24" x14ac:dyDescent="0.25">
      <c r="A1400" s="1" t="str">
        <f>IF(double!T1202=0,"",double!T1202)</f>
        <v>015323 J</v>
      </c>
      <c r="B1400" s="1" t="str">
        <f>IF(Tableau5[[#This Row],[Numéro]]="","",double!U1202)</f>
        <v>ZAHNER FRANCK</v>
      </c>
      <c r="C1400" s="23" t="str">
        <f>double!V1202</f>
        <v>11067 – BILLARD CLUB FLORANGE</v>
      </c>
      <c r="D1400" s="27" t="str">
        <f>IFERROR(VLOOKUP(Tableau5[[#This Row],[Numéro]],TableauLibre[],3,0),"")</f>
        <v>Masters</v>
      </c>
      <c r="E1400" s="1">
        <f>IFERROR(VLOOKUP(Tableau5[[#This Row],[Numéro]],TableauLibre[],4,0),"")</f>
        <v>1</v>
      </c>
      <c r="F1400" s="1" t="str">
        <f>IFERROR(VLOOKUP(Tableau5[[#This Row],[Numéro]],TableauLibre[],5,0),"")</f>
        <v>—</v>
      </c>
      <c r="G1400" s="1">
        <f>IFERROR(VLOOKUP(Tableau5[[#This Row],[Numéro]],TableauLibre[],6,0),"")</f>
        <v>45.16</v>
      </c>
      <c r="H1400" s="28">
        <f>IFERROR(VLOOKUP(Tableau5[[#This Row],[Numéro]],TableauLibre[],7,0),"")</f>
        <v>2023</v>
      </c>
      <c r="I1400" s="27" t="str">
        <f>IFERROR(VLOOKUP(Tableau5[[#This Row],[Numéro]],TableauBande[],3,0),"")</f>
        <v>Masters</v>
      </c>
      <c r="J1400" s="1">
        <f>IFERROR(VLOOKUP(Tableau5[[#This Row],[Numéro]],TableauBande[],4,0),"")</f>
        <v>1</v>
      </c>
      <c r="K1400" s="1" t="str">
        <f>IFERROR(VLOOKUP(Tableau5[[#This Row],[Numéro]],TableauBande[],5,0),"")</f>
        <v>—</v>
      </c>
      <c r="L1400" s="1">
        <f>IFERROR(VLOOKUP(Tableau5[[#This Row],[Numéro]],TableauBande[],6,0),"")</f>
        <v>5.33</v>
      </c>
      <c r="M1400" s="28">
        <f>IFERROR(VLOOKUP(Tableau5[[#This Row],[Numéro]],TableauBande[],7,0),"")</f>
        <v>2024</v>
      </c>
      <c r="N1400" s="1" t="str">
        <f>IFERROR(VLOOKUP(Tableau5[[#This Row],[Numéro]],Tableau3Bandes[],3,0),"")</f>
        <v xml:space="preserve">N2 </v>
      </c>
      <c r="O1400" s="1">
        <f>IFERROR(VLOOKUP(Tableau5[[#This Row],[Numéro]],Tableau3Bandes[],4,0),"")</f>
        <v>1</v>
      </c>
      <c r="P1400" s="1" t="str">
        <f>IFERROR(VLOOKUP(Tableau5[[#This Row],[Numéro]],Tableau3Bandes[],5,0),"")</f>
        <v>—</v>
      </c>
      <c r="Q1400" s="1">
        <f>IFERROR(VLOOKUP(Tableau5[[#This Row],[Numéro]],Tableau3Bandes[],6,0),"")</f>
        <v>0.66500000000000004</v>
      </c>
      <c r="R1400" s="1">
        <f>IFERROR(VLOOKUP(Tableau5[[#This Row],[Numéro]],Tableau3Bandes[],7,0),"")</f>
        <v>2018</v>
      </c>
      <c r="S1400" s="28" t="str">
        <f>IFERROR(VLOOKUP(Tableau5[[#This Row],[Numéro]],TableauClass2025[],3,0),"")</f>
        <v/>
      </c>
      <c r="T1400" s="27" t="str">
        <f>IFERROR(VLOOKUP(Tableau5[[#This Row],[Numéro]],TableauCadre[],3,0),"")</f>
        <v>Masters</v>
      </c>
      <c r="U1400" s="1">
        <f>IFERROR(VLOOKUP(Tableau5[[#This Row],[Numéro]],TableauCadre[],4,0),"")</f>
        <v>1</v>
      </c>
      <c r="V1400" s="1" t="str">
        <f>IFERROR(VLOOKUP(Tableau5[[#This Row],[Numéro]],TableauCadre[],5,0),"")</f>
        <v>—</v>
      </c>
      <c r="W1400" s="1">
        <f>IFERROR(VLOOKUP(Tableau5[[#This Row],[Numéro]],TableauCadre[],6,0),"")</f>
        <v>21.12</v>
      </c>
      <c r="X1400" s="28">
        <f>IFERROR(VLOOKUP(Tableau5[[#This Row],[Numéro]],TableauCadre[],7,0),"")</f>
        <v>2024</v>
      </c>
    </row>
    <row r="1401" spans="1:24" hidden="1" x14ac:dyDescent="0.25">
      <c r="A1401" s="1" t="str">
        <f>IF(double!T1398=0,"",double!T1398)</f>
        <v>142424 W</v>
      </c>
      <c r="B1401" s="1" t="str">
        <f>IF(Tableau5[[#This Row],[Numéro]]="","",double!U1398)</f>
        <v>WARLOT MARTIAL</v>
      </c>
      <c r="C1401" s="23" t="str">
        <f>double!V1398</f>
        <v>11073 – BILLARD CLUB GERARDMER</v>
      </c>
      <c r="D1401" s="27" t="str">
        <f>IFERROR(VLOOKUP(Tableau5[[#This Row],[Numéro]],TableauLibre[],3,0),"")</f>
        <v/>
      </c>
      <c r="E1401" s="1" t="str">
        <f>IFERROR(VLOOKUP(Tableau5[[#This Row],[Numéro]],TableauLibre[],4,0),"")</f>
        <v/>
      </c>
      <c r="F1401" s="1" t="str">
        <f>IFERROR(VLOOKUP(Tableau5[[#This Row],[Numéro]],TableauLibre[],5,0),"")</f>
        <v/>
      </c>
      <c r="G1401" s="1" t="str">
        <f>IFERROR(VLOOKUP(Tableau5[[#This Row],[Numéro]],TableauLibre[],6,0),"")</f>
        <v/>
      </c>
      <c r="H1401" s="28" t="str">
        <f>IFERROR(VLOOKUP(Tableau5[[#This Row],[Numéro]],TableauLibre[],7,0),"")</f>
        <v/>
      </c>
      <c r="I1401" s="27" t="str">
        <f>IFERROR(VLOOKUP(Tableau5[[#This Row],[Numéro]],TableauBande[],3,0),"")</f>
        <v/>
      </c>
      <c r="J1401" s="1" t="str">
        <f>IFERROR(VLOOKUP(Tableau5[[#This Row],[Numéro]],TableauBande[],4,0),"")</f>
        <v/>
      </c>
      <c r="K1401" s="1" t="str">
        <f>IFERROR(VLOOKUP(Tableau5[[#This Row],[Numéro]],TableauBande[],5,0),"")</f>
        <v/>
      </c>
      <c r="L1401" s="1" t="str">
        <f>IFERROR(VLOOKUP(Tableau5[[#This Row],[Numéro]],TableauBande[],6,0),"")</f>
        <v/>
      </c>
      <c r="M1401" s="28" t="str">
        <f>IFERROR(VLOOKUP(Tableau5[[#This Row],[Numéro]],TableauBande[],7,0),"")</f>
        <v/>
      </c>
      <c r="N1401" s="1" t="str">
        <f>IFERROR(VLOOKUP(Tableau5[[#This Row],[Numéro]],Tableau3Bandes[],3,0),"")</f>
        <v>R1</v>
      </c>
      <c r="O1401" s="1">
        <f>IFERROR(VLOOKUP(Tableau5[[#This Row],[Numéro]],Tableau3Bandes[],4,0),"")</f>
        <v>1</v>
      </c>
      <c r="P1401" s="1">
        <f>IFERROR(VLOOKUP(Tableau5[[#This Row],[Numéro]],Tableau3Bandes[],5,0),"")</f>
        <v>0.251</v>
      </c>
      <c r="Q1401" s="1">
        <f>IFERROR(VLOOKUP(Tableau5[[#This Row],[Numéro]],Tableau3Bandes[],6,0),"")</f>
        <v>0.216</v>
      </c>
      <c r="R1401" s="1">
        <f>IFERROR(VLOOKUP(Tableau5[[#This Row],[Numéro]],Tableau3Bandes[],7,0),"")</f>
        <v>2011</v>
      </c>
      <c r="S1401" s="28" t="str">
        <f>IFERROR(VLOOKUP(Tableau5[[#This Row],[Numéro]],TableauClass2025[],3,0),"")</f>
        <v/>
      </c>
      <c r="T1401" s="27" t="str">
        <f>IFERROR(VLOOKUP(Tableau5[[#This Row],[Numéro]],TableauCadre[],3,0),"")</f>
        <v/>
      </c>
      <c r="U1401" s="1" t="str">
        <f>IFERROR(VLOOKUP(Tableau5[[#This Row],[Numéro]],TableauCadre[],4,0),"")</f>
        <v/>
      </c>
      <c r="V1401" s="1" t="str">
        <f>IFERROR(VLOOKUP(Tableau5[[#This Row],[Numéro]],TableauCadre[],5,0),"")</f>
        <v/>
      </c>
      <c r="W1401" s="1" t="str">
        <f>IFERROR(VLOOKUP(Tableau5[[#This Row],[Numéro]],TableauCadre[],6,0),"")</f>
        <v/>
      </c>
      <c r="X1401" s="28" t="str">
        <f>IFERROR(VLOOKUP(Tableau5[[#This Row],[Numéro]],TableauCadre[],7,0),"")</f>
        <v/>
      </c>
    </row>
    <row r="1402" spans="1:24" hidden="1" x14ac:dyDescent="0.25">
      <c r="A1402" s="1" t="str">
        <f>IF(double!T1399=0,"",double!T1399)</f>
        <v>015697 T</v>
      </c>
      <c r="B1402" s="1" t="str">
        <f>IF(Tableau5[[#This Row],[Numéro]]="","",double!U1399)</f>
        <v>WEBER BERNARD</v>
      </c>
      <c r="C1402" s="23" t="str">
        <f>double!V1399</f>
        <v>11023 – BILLARD CLUB NEUVES MAISONS</v>
      </c>
      <c r="D1402" s="27" t="str">
        <f>IFERROR(VLOOKUP(Tableau5[[#This Row],[Numéro]],TableauLibre[],3,0),"")</f>
        <v/>
      </c>
      <c r="E1402" s="1" t="str">
        <f>IFERROR(VLOOKUP(Tableau5[[#This Row],[Numéro]],TableauLibre[],4,0),"")</f>
        <v/>
      </c>
      <c r="F1402" s="1" t="str">
        <f>IFERROR(VLOOKUP(Tableau5[[#This Row],[Numéro]],TableauLibre[],5,0),"")</f>
        <v/>
      </c>
      <c r="G1402" s="1" t="str">
        <f>IFERROR(VLOOKUP(Tableau5[[#This Row],[Numéro]],TableauLibre[],6,0),"")</f>
        <v/>
      </c>
      <c r="H1402" s="28" t="str">
        <f>IFERROR(VLOOKUP(Tableau5[[#This Row],[Numéro]],TableauLibre[],7,0),"")</f>
        <v/>
      </c>
      <c r="I1402" s="27" t="str">
        <f>IFERROR(VLOOKUP(Tableau5[[#This Row],[Numéro]],TableauBande[],3,0),"")</f>
        <v/>
      </c>
      <c r="J1402" s="1" t="str">
        <f>IFERROR(VLOOKUP(Tableau5[[#This Row],[Numéro]],TableauBande[],4,0),"")</f>
        <v/>
      </c>
      <c r="K1402" s="1" t="str">
        <f>IFERROR(VLOOKUP(Tableau5[[#This Row],[Numéro]],TableauBande[],5,0),"")</f>
        <v/>
      </c>
      <c r="L1402" s="1" t="str">
        <f>IFERROR(VLOOKUP(Tableau5[[#This Row],[Numéro]],TableauBande[],6,0),"")</f>
        <v/>
      </c>
      <c r="M1402" s="28" t="str">
        <f>IFERROR(VLOOKUP(Tableau5[[#This Row],[Numéro]],TableauBande[],7,0),"")</f>
        <v/>
      </c>
      <c r="N1402" s="1" t="str">
        <f>IFERROR(VLOOKUP(Tableau5[[#This Row],[Numéro]],Tableau3Bandes[],3,0),"")</f>
        <v xml:space="preserve">R1 </v>
      </c>
      <c r="O1402" s="1">
        <f>IFERROR(VLOOKUP(Tableau5[[#This Row],[Numéro]],Tableau3Bandes[],4,0),"")</f>
        <v>1</v>
      </c>
      <c r="P1402" s="1">
        <f>IFERROR(VLOOKUP(Tableau5[[#This Row],[Numéro]],Tableau3Bandes[],5,0),"")</f>
        <v>0.38800000000000001</v>
      </c>
      <c r="Q1402" s="1">
        <f>IFERROR(VLOOKUP(Tableau5[[#This Row],[Numéro]],Tableau3Bandes[],6,0),"")</f>
        <v>0.33300000000000002</v>
      </c>
      <c r="R1402" s="1">
        <f>IFERROR(VLOOKUP(Tableau5[[#This Row],[Numéro]],Tableau3Bandes[],7,0),"")</f>
        <v>2011</v>
      </c>
      <c r="S1402" s="28" t="str">
        <f>IFERROR(VLOOKUP(Tableau5[[#This Row],[Numéro]],TableauClass2025[],3,0),"")</f>
        <v/>
      </c>
      <c r="T1402" s="27" t="str">
        <f>IFERROR(VLOOKUP(Tableau5[[#This Row],[Numéro]],TableauCadre[],3,0),"")</f>
        <v/>
      </c>
      <c r="U1402" s="1" t="str">
        <f>IFERROR(VLOOKUP(Tableau5[[#This Row],[Numéro]],TableauCadre[],4,0),"")</f>
        <v/>
      </c>
      <c r="V1402" s="1" t="str">
        <f>IFERROR(VLOOKUP(Tableau5[[#This Row],[Numéro]],TableauCadre[],5,0),"")</f>
        <v/>
      </c>
      <c r="W1402" s="1" t="str">
        <f>IFERROR(VLOOKUP(Tableau5[[#This Row],[Numéro]],TableauCadre[],6,0),"")</f>
        <v/>
      </c>
      <c r="X1402" s="28" t="str">
        <f>IFERROR(VLOOKUP(Tableau5[[#This Row],[Numéro]],TableauCadre[],7,0),"")</f>
        <v/>
      </c>
    </row>
    <row r="1403" spans="1:24" hidden="1" x14ac:dyDescent="0.25">
      <c r="A1403" s="1" t="str">
        <f>IF(double!T1400=0,"",double!T1400)</f>
        <v>102031 H</v>
      </c>
      <c r="B1403" s="1" t="str">
        <f>IF(Tableau5[[#This Row],[Numéro]]="","",double!U1400)</f>
        <v>WERSINGER FRANCOIS</v>
      </c>
      <c r="C1403" s="23" t="str">
        <f>double!V1400</f>
        <v>01041 – COLMAR BILLARD CLUB 71</v>
      </c>
      <c r="D1403" s="27" t="str">
        <f>IFERROR(VLOOKUP(Tableau5[[#This Row],[Numéro]],TableauLibre[],3,0),"")</f>
        <v/>
      </c>
      <c r="E1403" s="1" t="str">
        <f>IFERROR(VLOOKUP(Tableau5[[#This Row],[Numéro]],TableauLibre[],4,0),"")</f>
        <v/>
      </c>
      <c r="F1403" s="1" t="str">
        <f>IFERROR(VLOOKUP(Tableau5[[#This Row],[Numéro]],TableauLibre[],5,0),"")</f>
        <v/>
      </c>
      <c r="G1403" s="1" t="str">
        <f>IFERROR(VLOOKUP(Tableau5[[#This Row],[Numéro]],TableauLibre[],6,0),"")</f>
        <v/>
      </c>
      <c r="H1403" s="28" t="str">
        <f>IFERROR(VLOOKUP(Tableau5[[#This Row],[Numéro]],TableauLibre[],7,0),"")</f>
        <v/>
      </c>
      <c r="I1403" s="27" t="str">
        <f>IFERROR(VLOOKUP(Tableau5[[#This Row],[Numéro]],TableauBande[],3,0),"")</f>
        <v/>
      </c>
      <c r="J1403" s="1" t="str">
        <f>IFERROR(VLOOKUP(Tableau5[[#This Row],[Numéro]],TableauBande[],4,0),"")</f>
        <v/>
      </c>
      <c r="K1403" s="1" t="str">
        <f>IFERROR(VLOOKUP(Tableau5[[#This Row],[Numéro]],TableauBande[],5,0),"")</f>
        <v/>
      </c>
      <c r="L1403" s="1" t="str">
        <f>IFERROR(VLOOKUP(Tableau5[[#This Row],[Numéro]],TableauBande[],6,0),"")</f>
        <v/>
      </c>
      <c r="M1403" s="28" t="str">
        <f>IFERROR(VLOOKUP(Tableau5[[#This Row],[Numéro]],TableauBande[],7,0),"")</f>
        <v/>
      </c>
      <c r="N1403" s="1" t="str">
        <f>IFERROR(VLOOKUP(Tableau5[[#This Row],[Numéro]],Tableau3Bandes[],3,0),"")</f>
        <v>R2</v>
      </c>
      <c r="O1403" s="1">
        <f>IFERROR(VLOOKUP(Tableau5[[#This Row],[Numéro]],Tableau3Bandes[],4,0),"")</f>
        <v>1</v>
      </c>
      <c r="P1403" s="1">
        <f>IFERROR(VLOOKUP(Tableau5[[#This Row],[Numéro]],Tableau3Bandes[],5,0),"")</f>
        <v>0.13900000000000001</v>
      </c>
      <c r="Q1403" s="1">
        <f>IFERROR(VLOOKUP(Tableau5[[#This Row],[Numéro]],Tableau3Bandes[],6,0),"")</f>
        <v>0.11899999999999999</v>
      </c>
      <c r="R1403" s="1">
        <f>IFERROR(VLOOKUP(Tableau5[[#This Row],[Numéro]],Tableau3Bandes[],7,0),"")</f>
        <v>2011</v>
      </c>
      <c r="S1403" s="28" t="str">
        <f>IFERROR(VLOOKUP(Tableau5[[#This Row],[Numéro]],TableauClass2025[],3,0),"")</f>
        <v/>
      </c>
      <c r="T1403" s="27" t="str">
        <f>IFERROR(VLOOKUP(Tableau5[[#This Row],[Numéro]],TableauCadre[],3,0),"")</f>
        <v/>
      </c>
      <c r="U1403" s="1" t="str">
        <f>IFERROR(VLOOKUP(Tableau5[[#This Row],[Numéro]],TableauCadre[],4,0),"")</f>
        <v/>
      </c>
      <c r="V1403" s="1" t="str">
        <f>IFERROR(VLOOKUP(Tableau5[[#This Row],[Numéro]],TableauCadre[],5,0),"")</f>
        <v/>
      </c>
      <c r="W1403" s="1" t="str">
        <f>IFERROR(VLOOKUP(Tableau5[[#This Row],[Numéro]],TableauCadre[],6,0),"")</f>
        <v/>
      </c>
      <c r="X1403" s="28" t="str">
        <f>IFERROR(VLOOKUP(Tableau5[[#This Row],[Numéro]],TableauCadre[],7,0),"")</f>
        <v/>
      </c>
    </row>
    <row r="1404" spans="1:24" hidden="1" x14ac:dyDescent="0.25">
      <c r="A1404" s="1" t="str">
        <f>IF(double!T1401=0,"",double!T1401)</f>
        <v>123488 O</v>
      </c>
      <c r="B1404" s="1" t="str">
        <f>IF(Tableau5[[#This Row],[Numéro]]="","",double!U1401)</f>
        <v>WEYMANN JEAN PHILIPPE</v>
      </c>
      <c r="C1404" s="23" t="str">
        <f>double!V1401</f>
        <v>01041 – COLMAR BILLARD CLUB 71</v>
      </c>
      <c r="D1404" s="27" t="str">
        <f>IFERROR(VLOOKUP(Tableau5[[#This Row],[Numéro]],TableauLibre[],3,0),"")</f>
        <v/>
      </c>
      <c r="E1404" s="1" t="str">
        <f>IFERROR(VLOOKUP(Tableau5[[#This Row],[Numéro]],TableauLibre[],4,0),"")</f>
        <v/>
      </c>
      <c r="F1404" s="1" t="str">
        <f>IFERROR(VLOOKUP(Tableau5[[#This Row],[Numéro]],TableauLibre[],5,0),"")</f>
        <v/>
      </c>
      <c r="G1404" s="1" t="str">
        <f>IFERROR(VLOOKUP(Tableau5[[#This Row],[Numéro]],TableauLibre[],6,0),"")</f>
        <v/>
      </c>
      <c r="H1404" s="28" t="str">
        <f>IFERROR(VLOOKUP(Tableau5[[#This Row],[Numéro]],TableauLibre[],7,0),"")</f>
        <v/>
      </c>
      <c r="I1404" s="27" t="str">
        <f>IFERROR(VLOOKUP(Tableau5[[#This Row],[Numéro]],TableauBande[],3,0),"")</f>
        <v/>
      </c>
      <c r="J1404" s="1" t="str">
        <f>IFERROR(VLOOKUP(Tableau5[[#This Row],[Numéro]],TableauBande[],4,0),"")</f>
        <v/>
      </c>
      <c r="K1404" s="1" t="str">
        <f>IFERROR(VLOOKUP(Tableau5[[#This Row],[Numéro]],TableauBande[],5,0),"")</f>
        <v/>
      </c>
      <c r="L1404" s="1" t="str">
        <f>IFERROR(VLOOKUP(Tableau5[[#This Row],[Numéro]],TableauBande[],6,0),"")</f>
        <v/>
      </c>
      <c r="M1404" s="28" t="str">
        <f>IFERROR(VLOOKUP(Tableau5[[#This Row],[Numéro]],TableauBande[],7,0),"")</f>
        <v/>
      </c>
      <c r="N1404" s="1" t="str">
        <f>IFERROR(VLOOKUP(Tableau5[[#This Row],[Numéro]],Tableau3Bandes[],3,0),"")</f>
        <v xml:space="preserve">R1 </v>
      </c>
      <c r="O1404" s="1">
        <f>IFERROR(VLOOKUP(Tableau5[[#This Row],[Numéro]],Tableau3Bandes[],4,0),"")</f>
        <v>1</v>
      </c>
      <c r="P1404" s="1">
        <f>IFERROR(VLOOKUP(Tableau5[[#This Row],[Numéro]],Tableau3Bandes[],5,0),"")</f>
        <v>0.35899999999999999</v>
      </c>
      <c r="Q1404" s="1">
        <f>IFERROR(VLOOKUP(Tableau5[[#This Row],[Numéro]],Tableau3Bandes[],6,0),"")</f>
        <v>0.308</v>
      </c>
      <c r="R1404" s="1">
        <f>IFERROR(VLOOKUP(Tableau5[[#This Row],[Numéro]],Tableau3Bandes[],7,0),"")</f>
        <v>2025</v>
      </c>
      <c r="S1404" s="28">
        <f>IFERROR(VLOOKUP(Tableau5[[#This Row],[Numéro]],TableauClass2025[],3,0),"")</f>
        <v>331</v>
      </c>
      <c r="T1404" s="27" t="str">
        <f>IFERROR(VLOOKUP(Tableau5[[#This Row],[Numéro]],TableauCadre[],3,0),"")</f>
        <v/>
      </c>
      <c r="U1404" s="1" t="str">
        <f>IFERROR(VLOOKUP(Tableau5[[#This Row],[Numéro]],TableauCadre[],4,0),"")</f>
        <v/>
      </c>
      <c r="V1404" s="1" t="str">
        <f>IFERROR(VLOOKUP(Tableau5[[#This Row],[Numéro]],TableauCadre[],5,0),"")</f>
        <v/>
      </c>
      <c r="W1404" s="1" t="str">
        <f>IFERROR(VLOOKUP(Tableau5[[#This Row],[Numéro]],TableauCadre[],6,0),"")</f>
        <v/>
      </c>
      <c r="X1404" s="28" t="str">
        <f>IFERROR(VLOOKUP(Tableau5[[#This Row],[Numéro]],TableauCadre[],7,0),"")</f>
        <v/>
      </c>
    </row>
    <row r="1405" spans="1:24" hidden="1" x14ac:dyDescent="0.25">
      <c r="A1405" s="1" t="str">
        <f>IF(double!T1402=0,"",double!T1402)</f>
        <v>138786 Y</v>
      </c>
      <c r="B1405" s="1" t="str">
        <f>IF(Tableau5[[#This Row],[Numéro]]="","",double!U1402)</f>
        <v>WEYNANS CHRISTOPHER</v>
      </c>
      <c r="C1405" s="23" t="str">
        <f>double!V1402</f>
        <v>11048 – ACADEMIE DE BILLARD DE ST DIZIER</v>
      </c>
      <c r="D1405" s="27" t="str">
        <f>IFERROR(VLOOKUP(Tableau5[[#This Row],[Numéro]],TableauLibre[],3,0),"")</f>
        <v/>
      </c>
      <c r="E1405" s="1" t="str">
        <f>IFERROR(VLOOKUP(Tableau5[[#This Row],[Numéro]],TableauLibre[],4,0),"")</f>
        <v/>
      </c>
      <c r="F1405" s="1" t="str">
        <f>IFERROR(VLOOKUP(Tableau5[[#This Row],[Numéro]],TableauLibre[],5,0),"")</f>
        <v/>
      </c>
      <c r="G1405" s="1" t="str">
        <f>IFERROR(VLOOKUP(Tableau5[[#This Row],[Numéro]],TableauLibre[],6,0),"")</f>
        <v/>
      </c>
      <c r="H1405" s="28" t="str">
        <f>IFERROR(VLOOKUP(Tableau5[[#This Row],[Numéro]],TableauLibre[],7,0),"")</f>
        <v/>
      </c>
      <c r="I1405" s="27" t="str">
        <f>IFERROR(VLOOKUP(Tableau5[[#This Row],[Numéro]],TableauBande[],3,0),"")</f>
        <v/>
      </c>
      <c r="J1405" s="1" t="str">
        <f>IFERROR(VLOOKUP(Tableau5[[#This Row],[Numéro]],TableauBande[],4,0),"")</f>
        <v/>
      </c>
      <c r="K1405" s="1" t="str">
        <f>IFERROR(VLOOKUP(Tableau5[[#This Row],[Numéro]],TableauBande[],5,0),"")</f>
        <v/>
      </c>
      <c r="L1405" s="1" t="str">
        <f>IFERROR(VLOOKUP(Tableau5[[#This Row],[Numéro]],TableauBande[],6,0),"")</f>
        <v/>
      </c>
      <c r="M1405" s="28" t="str">
        <f>IFERROR(VLOOKUP(Tableau5[[#This Row],[Numéro]],TableauBande[],7,0),"")</f>
        <v/>
      </c>
      <c r="N1405" s="1" t="str">
        <f>IFERROR(VLOOKUP(Tableau5[[#This Row],[Numéro]],Tableau3Bandes[],3,0),"")</f>
        <v>R2</v>
      </c>
      <c r="O1405" s="1">
        <f>IFERROR(VLOOKUP(Tableau5[[#This Row],[Numéro]],Tableau3Bandes[],4,0),"")</f>
        <v>1</v>
      </c>
      <c r="P1405" s="1">
        <f>IFERROR(VLOOKUP(Tableau5[[#This Row],[Numéro]],Tableau3Bandes[],5,0),"")</f>
        <v>0.21099999999999999</v>
      </c>
      <c r="Q1405" s="1">
        <f>IFERROR(VLOOKUP(Tableau5[[#This Row],[Numéro]],Tableau3Bandes[],6,0),"")</f>
        <v>0.18099999999999999</v>
      </c>
      <c r="R1405" s="1">
        <f>IFERROR(VLOOKUP(Tableau5[[#This Row],[Numéro]],Tableau3Bandes[],7,0),"")</f>
        <v>2016</v>
      </c>
      <c r="S1405" s="28" t="str">
        <f>IFERROR(VLOOKUP(Tableau5[[#This Row],[Numéro]],TableauClass2025[],3,0),"")</f>
        <v/>
      </c>
      <c r="T1405" s="27" t="str">
        <f>IFERROR(VLOOKUP(Tableau5[[#This Row],[Numéro]],TableauCadre[],3,0),"")</f>
        <v/>
      </c>
      <c r="U1405" s="1" t="str">
        <f>IFERROR(VLOOKUP(Tableau5[[#This Row],[Numéro]],TableauCadre[],4,0),"")</f>
        <v/>
      </c>
      <c r="V1405" s="1" t="str">
        <f>IFERROR(VLOOKUP(Tableau5[[#This Row],[Numéro]],TableauCadre[],5,0),"")</f>
        <v/>
      </c>
      <c r="W1405" s="1" t="str">
        <f>IFERROR(VLOOKUP(Tableau5[[#This Row],[Numéro]],TableauCadre[],6,0),"")</f>
        <v/>
      </c>
      <c r="X1405" s="28" t="str">
        <f>IFERROR(VLOOKUP(Tableau5[[#This Row],[Numéro]],TableauCadre[],7,0),"")</f>
        <v/>
      </c>
    </row>
    <row r="1406" spans="1:24" hidden="1" x14ac:dyDescent="0.25">
      <c r="A1406" s="1" t="str">
        <f>IF(double!T1403=0,"",double!T1403)</f>
        <v>121179 T</v>
      </c>
      <c r="B1406" s="1" t="str">
        <f>IF(Tableau5[[#This Row],[Numéro]]="","",double!U1403)</f>
        <v>WILLMANN SOLOFO</v>
      </c>
      <c r="C1406" s="23" t="str">
        <f>double!V1403</f>
        <v>05034 – BILLARD TROYES AGGLO</v>
      </c>
      <c r="D1406" s="27" t="str">
        <f>IFERROR(VLOOKUP(Tableau5[[#This Row],[Numéro]],TableauLibre[],3,0),"")</f>
        <v/>
      </c>
      <c r="E1406" s="1" t="str">
        <f>IFERROR(VLOOKUP(Tableau5[[#This Row],[Numéro]],TableauLibre[],4,0),"")</f>
        <v/>
      </c>
      <c r="F1406" s="1" t="str">
        <f>IFERROR(VLOOKUP(Tableau5[[#This Row],[Numéro]],TableauLibre[],5,0),"")</f>
        <v/>
      </c>
      <c r="G1406" s="1" t="str">
        <f>IFERROR(VLOOKUP(Tableau5[[#This Row],[Numéro]],TableauLibre[],6,0),"")</f>
        <v/>
      </c>
      <c r="H1406" s="28" t="str">
        <f>IFERROR(VLOOKUP(Tableau5[[#This Row],[Numéro]],TableauLibre[],7,0),"")</f>
        <v/>
      </c>
      <c r="I1406" s="27" t="str">
        <f>IFERROR(VLOOKUP(Tableau5[[#This Row],[Numéro]],TableauBande[],3,0),"")</f>
        <v/>
      </c>
      <c r="J1406" s="1" t="str">
        <f>IFERROR(VLOOKUP(Tableau5[[#This Row],[Numéro]],TableauBande[],4,0),"")</f>
        <v/>
      </c>
      <c r="K1406" s="1" t="str">
        <f>IFERROR(VLOOKUP(Tableau5[[#This Row],[Numéro]],TableauBande[],5,0),"")</f>
        <v/>
      </c>
      <c r="L1406" s="1" t="str">
        <f>IFERROR(VLOOKUP(Tableau5[[#This Row],[Numéro]],TableauBande[],6,0),"")</f>
        <v/>
      </c>
      <c r="M1406" s="28" t="str">
        <f>IFERROR(VLOOKUP(Tableau5[[#This Row],[Numéro]],TableauBande[],7,0),"")</f>
        <v/>
      </c>
      <c r="N1406" s="1" t="str">
        <f>IFERROR(VLOOKUP(Tableau5[[#This Row],[Numéro]],Tableau3Bandes[],3,0),"")</f>
        <v>R1</v>
      </c>
      <c r="O1406" s="1">
        <f>IFERROR(VLOOKUP(Tableau5[[#This Row],[Numéro]],Tableau3Bandes[],4,0),"")</f>
        <v>1</v>
      </c>
      <c r="P1406" s="1">
        <f>IFERROR(VLOOKUP(Tableau5[[#This Row],[Numéro]],Tableau3Bandes[],5,0),"")</f>
        <v>0.27500000000000002</v>
      </c>
      <c r="Q1406" s="1">
        <f>IFERROR(VLOOKUP(Tableau5[[#This Row],[Numéro]],Tableau3Bandes[],6,0),"")</f>
        <v>0.23599999999999999</v>
      </c>
      <c r="R1406" s="1">
        <f>IFERROR(VLOOKUP(Tableau5[[#This Row],[Numéro]],Tableau3Bandes[],7,0),"")</f>
        <v>2014</v>
      </c>
      <c r="S1406" s="28" t="str">
        <f>IFERROR(VLOOKUP(Tableau5[[#This Row],[Numéro]],TableauClass2025[],3,0),"")</f>
        <v/>
      </c>
      <c r="T1406" s="27" t="str">
        <f>IFERROR(VLOOKUP(Tableau5[[#This Row],[Numéro]],TableauCadre[],3,0),"")</f>
        <v/>
      </c>
      <c r="U1406" s="1" t="str">
        <f>IFERROR(VLOOKUP(Tableau5[[#This Row],[Numéro]],TableauCadre[],4,0),"")</f>
        <v/>
      </c>
      <c r="V1406" s="1" t="str">
        <f>IFERROR(VLOOKUP(Tableau5[[#This Row],[Numéro]],TableauCadre[],5,0),"")</f>
        <v/>
      </c>
      <c r="W1406" s="1" t="str">
        <f>IFERROR(VLOOKUP(Tableau5[[#This Row],[Numéro]],TableauCadre[],6,0),"")</f>
        <v/>
      </c>
      <c r="X1406" s="28" t="str">
        <f>IFERROR(VLOOKUP(Tableau5[[#This Row],[Numéro]],TableauCadre[],7,0),"")</f>
        <v/>
      </c>
    </row>
    <row r="1407" spans="1:24" hidden="1" x14ac:dyDescent="0.25">
      <c r="A1407" s="1" t="str">
        <f>IF(double!T1404=0,"",double!T1404)</f>
        <v>150569 M</v>
      </c>
      <c r="B1407" s="1" t="str">
        <f>IF(Tableau5[[#This Row],[Numéro]]="","",double!U1404)</f>
        <v>YILMAZ SALIH</v>
      </c>
      <c r="C1407" s="23" t="str">
        <f>double!V1404</f>
        <v>01002 – B.C 1935 STRASBOURG-SCHILTIGHEIM</v>
      </c>
      <c r="D1407" s="27" t="str">
        <f>IFERROR(VLOOKUP(Tableau5[[#This Row],[Numéro]],TableauLibre[],3,0),"")</f>
        <v/>
      </c>
      <c r="E1407" s="1" t="str">
        <f>IFERROR(VLOOKUP(Tableau5[[#This Row],[Numéro]],TableauLibre[],4,0),"")</f>
        <v/>
      </c>
      <c r="F1407" s="1" t="str">
        <f>IFERROR(VLOOKUP(Tableau5[[#This Row],[Numéro]],TableauLibre[],5,0),"")</f>
        <v/>
      </c>
      <c r="G1407" s="1" t="str">
        <f>IFERROR(VLOOKUP(Tableau5[[#This Row],[Numéro]],TableauLibre[],6,0),"")</f>
        <v/>
      </c>
      <c r="H1407" s="28" t="str">
        <f>IFERROR(VLOOKUP(Tableau5[[#This Row],[Numéro]],TableauLibre[],7,0),"")</f>
        <v/>
      </c>
      <c r="I1407" s="27" t="str">
        <f>IFERROR(VLOOKUP(Tableau5[[#This Row],[Numéro]],TableauBande[],3,0),"")</f>
        <v/>
      </c>
      <c r="J1407" s="1" t="str">
        <f>IFERROR(VLOOKUP(Tableau5[[#This Row],[Numéro]],TableauBande[],4,0),"")</f>
        <v/>
      </c>
      <c r="K1407" s="1" t="str">
        <f>IFERROR(VLOOKUP(Tableau5[[#This Row],[Numéro]],TableauBande[],5,0),"")</f>
        <v/>
      </c>
      <c r="L1407" s="1" t="str">
        <f>IFERROR(VLOOKUP(Tableau5[[#This Row],[Numéro]],TableauBande[],6,0),"")</f>
        <v/>
      </c>
      <c r="M1407" s="28" t="str">
        <f>IFERROR(VLOOKUP(Tableau5[[#This Row],[Numéro]],TableauBande[],7,0),"")</f>
        <v/>
      </c>
      <c r="N1407" s="1" t="str">
        <f>IFERROR(VLOOKUP(Tableau5[[#This Row],[Numéro]],Tableau3Bandes[],3,0),"")</f>
        <v xml:space="preserve">N3 </v>
      </c>
      <c r="O1407" s="1">
        <f>IFERROR(VLOOKUP(Tableau5[[#This Row],[Numéro]],Tableau3Bandes[],4,0),"")</f>
        <v>1</v>
      </c>
      <c r="P1407" s="1">
        <f>IFERROR(VLOOKUP(Tableau5[[#This Row],[Numéro]],Tableau3Bandes[],5,0),"")</f>
        <v>0.52900000000000003</v>
      </c>
      <c r="Q1407" s="1">
        <f>IFERROR(VLOOKUP(Tableau5[[#This Row],[Numéro]],Tableau3Bandes[],6,0),"")</f>
        <v>0.45500000000000002</v>
      </c>
      <c r="R1407" s="1">
        <f>IFERROR(VLOOKUP(Tableau5[[#This Row],[Numéro]],Tableau3Bandes[],7,0),"")</f>
        <v>2022</v>
      </c>
      <c r="S1407" s="28" t="str">
        <f>IFERROR(VLOOKUP(Tableau5[[#This Row],[Numéro]],TableauClass2025[],3,0),"")</f>
        <v/>
      </c>
      <c r="T1407" s="27" t="str">
        <f>IFERROR(VLOOKUP(Tableau5[[#This Row],[Numéro]],TableauCadre[],3,0),"")</f>
        <v/>
      </c>
      <c r="U1407" s="1" t="str">
        <f>IFERROR(VLOOKUP(Tableau5[[#This Row],[Numéro]],TableauCadre[],4,0),"")</f>
        <v/>
      </c>
      <c r="V1407" s="1" t="str">
        <f>IFERROR(VLOOKUP(Tableau5[[#This Row],[Numéro]],TableauCadre[],5,0),"")</f>
        <v/>
      </c>
      <c r="W1407" s="1" t="str">
        <f>IFERROR(VLOOKUP(Tableau5[[#This Row],[Numéro]],TableauCadre[],6,0),"")</f>
        <v/>
      </c>
      <c r="X1407" s="28" t="str">
        <f>IFERROR(VLOOKUP(Tableau5[[#This Row],[Numéro]],TableauCadre[],7,0),"")</f>
        <v/>
      </c>
    </row>
    <row r="1408" spans="1:24" hidden="1" x14ac:dyDescent="0.25">
      <c r="A1408" s="1" t="str">
        <f>IF(double!T1405=0,"",double!T1405)</f>
        <v>136812 A</v>
      </c>
      <c r="B1408" s="1" t="str">
        <f>IF(Tableau5[[#This Row],[Numéro]]="","",double!U1405)</f>
        <v>ZUNIC FRANCOIS</v>
      </c>
      <c r="C1408" s="23" t="str">
        <f>double!V1405</f>
        <v>05043 – ACAD. TAPIS VERT DE REIMS</v>
      </c>
      <c r="D1408" s="27" t="str">
        <f>IFERROR(VLOOKUP(Tableau5[[#This Row],[Numéro]],TableauLibre[],3,0),"")</f>
        <v/>
      </c>
      <c r="E1408" s="1" t="str">
        <f>IFERROR(VLOOKUP(Tableau5[[#This Row],[Numéro]],TableauLibre[],4,0),"")</f>
        <v/>
      </c>
      <c r="F1408" s="1" t="str">
        <f>IFERROR(VLOOKUP(Tableau5[[#This Row],[Numéro]],TableauLibre[],5,0),"")</f>
        <v/>
      </c>
      <c r="G1408" s="1" t="str">
        <f>IFERROR(VLOOKUP(Tableau5[[#This Row],[Numéro]],TableauLibre[],6,0),"")</f>
        <v/>
      </c>
      <c r="H1408" s="28" t="str">
        <f>IFERROR(VLOOKUP(Tableau5[[#This Row],[Numéro]],TableauLibre[],7,0),"")</f>
        <v/>
      </c>
      <c r="I1408" s="27" t="str">
        <f>IFERROR(VLOOKUP(Tableau5[[#This Row],[Numéro]],TableauBande[],3,0),"")</f>
        <v/>
      </c>
      <c r="J1408" s="1" t="str">
        <f>IFERROR(VLOOKUP(Tableau5[[#This Row],[Numéro]],TableauBande[],4,0),"")</f>
        <v/>
      </c>
      <c r="K1408" s="1" t="str">
        <f>IFERROR(VLOOKUP(Tableau5[[#This Row],[Numéro]],TableauBande[],5,0),"")</f>
        <v/>
      </c>
      <c r="L1408" s="1" t="str">
        <f>IFERROR(VLOOKUP(Tableau5[[#This Row],[Numéro]],TableauBande[],6,0),"")</f>
        <v/>
      </c>
      <c r="M1408" s="28" t="str">
        <f>IFERROR(VLOOKUP(Tableau5[[#This Row],[Numéro]],TableauBande[],7,0),"")</f>
        <v/>
      </c>
      <c r="N1408" s="1" t="str">
        <f>IFERROR(VLOOKUP(Tableau5[[#This Row],[Numéro]],Tableau3Bandes[],3,0),"")</f>
        <v>R2</v>
      </c>
      <c r="O1408" s="1">
        <f>IFERROR(VLOOKUP(Tableau5[[#This Row],[Numéro]],Tableau3Bandes[],4,0),"")</f>
        <v>1</v>
      </c>
      <c r="P1408" s="1">
        <f>IFERROR(VLOOKUP(Tableau5[[#This Row],[Numéro]],Tableau3Bandes[],5,0),"")</f>
        <v>0.17399999999999999</v>
      </c>
      <c r="Q1408" s="1">
        <f>IFERROR(VLOOKUP(Tableau5[[#This Row],[Numéro]],Tableau3Bandes[],6,0),"")</f>
        <v>0.15</v>
      </c>
      <c r="R1408" s="1">
        <f>IFERROR(VLOOKUP(Tableau5[[#This Row],[Numéro]],Tableau3Bandes[],7,0),"")</f>
        <v>2014</v>
      </c>
      <c r="S1408" s="28" t="str">
        <f>IFERROR(VLOOKUP(Tableau5[[#This Row],[Numéro]],TableauClass2025[],3,0),"")</f>
        <v/>
      </c>
      <c r="T1408" s="27" t="str">
        <f>IFERROR(VLOOKUP(Tableau5[[#This Row],[Numéro]],TableauCadre[],3,0),"")</f>
        <v/>
      </c>
      <c r="U1408" s="1" t="str">
        <f>IFERROR(VLOOKUP(Tableau5[[#This Row],[Numéro]],TableauCadre[],4,0),"")</f>
        <v/>
      </c>
      <c r="V1408" s="1" t="str">
        <f>IFERROR(VLOOKUP(Tableau5[[#This Row],[Numéro]],TableauCadre[],5,0),"")</f>
        <v/>
      </c>
      <c r="W1408" s="1" t="str">
        <f>IFERROR(VLOOKUP(Tableau5[[#This Row],[Numéro]],TableauCadre[],6,0),"")</f>
        <v/>
      </c>
      <c r="X1408" s="28" t="str">
        <f>IFERROR(VLOOKUP(Tableau5[[#This Row],[Numéro]],TableauCadre[],7,0),"")</f>
        <v/>
      </c>
    </row>
    <row r="1409" spans="1:24" hidden="1" x14ac:dyDescent="0.25">
      <c r="A1409" s="1" t="str">
        <f>IF(double!T1406=0,"",double!T1406)</f>
        <v>120527 R</v>
      </c>
      <c r="B1409" s="1" t="str">
        <f>IF(Tableau5[[#This Row],[Numéro]]="","",double!U1406)</f>
        <v>ARAB KARIM</v>
      </c>
      <c r="C1409" s="23" t="str">
        <f>double!V1406</f>
        <v>11027 – ASS. SPORT. LAXOVIENNE DE BILLARD</v>
      </c>
      <c r="D1409" s="27" t="str">
        <f>IFERROR(VLOOKUP(Tableau5[[#This Row],[Numéro]],TableauLibre[],3,0),"")</f>
        <v/>
      </c>
      <c r="E1409" s="1" t="str">
        <f>IFERROR(VLOOKUP(Tableau5[[#This Row],[Numéro]],TableauLibre[],4,0),"")</f>
        <v/>
      </c>
      <c r="F1409" s="1" t="str">
        <f>IFERROR(VLOOKUP(Tableau5[[#This Row],[Numéro]],TableauLibre[],5,0),"")</f>
        <v/>
      </c>
      <c r="G1409" s="1" t="str">
        <f>IFERROR(VLOOKUP(Tableau5[[#This Row],[Numéro]],TableauLibre[],6,0),"")</f>
        <v/>
      </c>
      <c r="H1409" s="28" t="str">
        <f>IFERROR(VLOOKUP(Tableau5[[#This Row],[Numéro]],TableauLibre[],7,0),"")</f>
        <v/>
      </c>
      <c r="I1409" s="27" t="str">
        <f>IFERROR(VLOOKUP(Tableau5[[#This Row],[Numéro]],TableauBande[],3,0),"")</f>
        <v/>
      </c>
      <c r="J1409" s="1" t="str">
        <f>IFERROR(VLOOKUP(Tableau5[[#This Row],[Numéro]],TableauBande[],4,0),"")</f>
        <v/>
      </c>
      <c r="K1409" s="1" t="str">
        <f>IFERROR(VLOOKUP(Tableau5[[#This Row],[Numéro]],TableauBande[],5,0),"")</f>
        <v/>
      </c>
      <c r="L1409" s="1" t="str">
        <f>IFERROR(VLOOKUP(Tableau5[[#This Row],[Numéro]],TableauBande[],6,0),"")</f>
        <v/>
      </c>
      <c r="M1409" s="28" t="str">
        <f>IFERROR(VLOOKUP(Tableau5[[#This Row],[Numéro]],TableauBande[],7,0),"")</f>
        <v/>
      </c>
      <c r="N1409" s="1" t="str">
        <f>IFERROR(VLOOKUP(Tableau5[[#This Row],[Numéro]],Tableau3Bandes[],3,0),"")</f>
        <v/>
      </c>
      <c r="O1409" s="1" t="str">
        <f>IFERROR(VLOOKUP(Tableau5[[#This Row],[Numéro]],Tableau3Bandes[],4,0),"")</f>
        <v/>
      </c>
      <c r="P1409" s="1" t="str">
        <f>IFERROR(VLOOKUP(Tableau5[[#This Row],[Numéro]],Tableau3Bandes[],5,0),"")</f>
        <v/>
      </c>
      <c r="Q1409" s="1" t="str">
        <f>IFERROR(VLOOKUP(Tableau5[[#This Row],[Numéro]],Tableau3Bandes[],6,0),"")</f>
        <v/>
      </c>
      <c r="R1409" s="1" t="str">
        <f>IFERROR(VLOOKUP(Tableau5[[#This Row],[Numéro]],Tableau3Bandes[],7,0),"")</f>
        <v/>
      </c>
      <c r="S1409" s="28" t="str">
        <f>IFERROR(VLOOKUP(Tableau5[[#This Row],[Numéro]],TableauClass2025[],3,0),"")</f>
        <v/>
      </c>
      <c r="T1409" s="27" t="str">
        <f>IFERROR(VLOOKUP(Tableau5[[#This Row],[Numéro]],TableauCadre[],3,0),"")</f>
        <v>N3</v>
      </c>
      <c r="U1409" s="1">
        <f>IFERROR(VLOOKUP(Tableau5[[#This Row],[Numéro]],TableauCadre[],4,0),"")</f>
        <v>1</v>
      </c>
      <c r="V1409" s="1">
        <f>IFERROR(VLOOKUP(Tableau5[[#This Row],[Numéro]],TableauCadre[],5,0),"")</f>
        <v>5.35</v>
      </c>
      <c r="W1409" s="1">
        <f>IFERROR(VLOOKUP(Tableau5[[#This Row],[Numéro]],TableauCadre[],6,0),"")</f>
        <v>4.28</v>
      </c>
      <c r="X1409" s="28">
        <f>IFERROR(VLOOKUP(Tableau5[[#This Row],[Numéro]],TableauCadre[],7,0),"")</f>
        <v>2008</v>
      </c>
    </row>
    <row r="1410" spans="1:24" hidden="1" x14ac:dyDescent="0.25">
      <c r="A1410" s="1" t="str">
        <f>IF(double!T1407=0,"",double!T1407)</f>
        <v>176831 H</v>
      </c>
      <c r="B1410" s="1" t="str">
        <f>IF(Tableau5[[#This Row],[Numéro]]="","",double!U1407)</f>
        <v>FROHNHOFER DOUBLON GEORGES</v>
      </c>
      <c r="C1410" s="23" t="str">
        <f>double!V1407</f>
        <v>01041 – COLMAR BILLARD CLUB 71</v>
      </c>
      <c r="D1410" s="27" t="str">
        <f>IFERROR(VLOOKUP(Tableau5[[#This Row],[Numéro]],TableauLibre[],3,0),"")</f>
        <v/>
      </c>
      <c r="E1410" s="1" t="str">
        <f>IFERROR(VLOOKUP(Tableau5[[#This Row],[Numéro]],TableauLibre[],4,0),"")</f>
        <v/>
      </c>
      <c r="F1410" s="1" t="str">
        <f>IFERROR(VLOOKUP(Tableau5[[#This Row],[Numéro]],TableauLibre[],5,0),"")</f>
        <v/>
      </c>
      <c r="G1410" s="1" t="str">
        <f>IFERROR(VLOOKUP(Tableau5[[#This Row],[Numéro]],TableauLibre[],6,0),"")</f>
        <v/>
      </c>
      <c r="H1410" s="28" t="str">
        <f>IFERROR(VLOOKUP(Tableau5[[#This Row],[Numéro]],TableauLibre[],7,0),"")</f>
        <v/>
      </c>
      <c r="I1410" s="27" t="str">
        <f>IFERROR(VLOOKUP(Tableau5[[#This Row],[Numéro]],TableauBande[],3,0),"")</f>
        <v/>
      </c>
      <c r="J1410" s="1" t="str">
        <f>IFERROR(VLOOKUP(Tableau5[[#This Row],[Numéro]],TableauBande[],4,0),"")</f>
        <v/>
      </c>
      <c r="K1410" s="1" t="str">
        <f>IFERROR(VLOOKUP(Tableau5[[#This Row],[Numéro]],TableauBande[],5,0),"")</f>
        <v/>
      </c>
      <c r="L1410" s="1" t="str">
        <f>IFERROR(VLOOKUP(Tableau5[[#This Row],[Numéro]],TableauBande[],6,0),"")</f>
        <v/>
      </c>
      <c r="M1410" s="28" t="str">
        <f>IFERROR(VLOOKUP(Tableau5[[#This Row],[Numéro]],TableauBande[],7,0),"")</f>
        <v/>
      </c>
      <c r="N1410" s="1" t="str">
        <f>IFERROR(VLOOKUP(Tableau5[[#This Row],[Numéro]],Tableau3Bandes[],3,0),"")</f>
        <v/>
      </c>
      <c r="O1410" s="1" t="str">
        <f>IFERROR(VLOOKUP(Tableau5[[#This Row],[Numéro]],Tableau3Bandes[],4,0),"")</f>
        <v/>
      </c>
      <c r="P1410" s="1" t="str">
        <f>IFERROR(VLOOKUP(Tableau5[[#This Row],[Numéro]],Tableau3Bandes[],5,0),"")</f>
        <v/>
      </c>
      <c r="Q1410" s="1" t="str">
        <f>IFERROR(VLOOKUP(Tableau5[[#This Row],[Numéro]],Tableau3Bandes[],6,0),"")</f>
        <v/>
      </c>
      <c r="R1410" s="1" t="str">
        <f>IFERROR(VLOOKUP(Tableau5[[#This Row],[Numéro]],Tableau3Bandes[],7,0),"")</f>
        <v/>
      </c>
      <c r="S1410" s="28" t="str">
        <f>IFERROR(VLOOKUP(Tableau5[[#This Row],[Numéro]],TableauClass2025[],3,0),"")</f>
        <v/>
      </c>
      <c r="T1410" s="27" t="str">
        <f>IFERROR(VLOOKUP(Tableau5[[#This Row],[Numéro]],TableauCadre[],3,0),"")</f>
        <v xml:space="preserve">R1 </v>
      </c>
      <c r="U1410" s="1">
        <f>IFERROR(VLOOKUP(Tableau5[[#This Row],[Numéro]],TableauCadre[],4,0),"")</f>
        <v>1</v>
      </c>
      <c r="V1410" s="1">
        <f>IFERROR(VLOOKUP(Tableau5[[#This Row],[Numéro]],TableauCadre[],5,0),"")</f>
        <v>3.94</v>
      </c>
      <c r="W1410" s="1">
        <f>IFERROR(VLOOKUP(Tableau5[[#This Row],[Numéro]],TableauCadre[],6,0),"")</f>
        <v>3.15</v>
      </c>
      <c r="X1410" s="28">
        <f>IFERROR(VLOOKUP(Tableau5[[#This Row],[Numéro]],TableauCadre[],7,0),"")</f>
        <v>2023</v>
      </c>
    </row>
    <row r="1411" spans="1:24" hidden="1" x14ac:dyDescent="0.25">
      <c r="A1411" s="1" t="str">
        <f>IF(double!T1408=0,"",double!T1408)</f>
        <v>186603 E</v>
      </c>
      <c r="B1411" s="1" t="str">
        <f>IF(Tableau5[[#This Row],[Numéro]]="","",double!U1408)</f>
        <v>HUMBERT BRUNO</v>
      </c>
      <c r="C1411" s="23" t="str">
        <f>double!V1408</f>
        <v>11034 – BILLARD CLUB EPINAL</v>
      </c>
      <c r="D1411" s="27" t="str">
        <f>IFERROR(VLOOKUP(Tableau5[[#This Row],[Numéro]],TableauLibre[],3,0),"")</f>
        <v/>
      </c>
      <c r="E1411" s="1" t="str">
        <f>IFERROR(VLOOKUP(Tableau5[[#This Row],[Numéro]],TableauLibre[],4,0),"")</f>
        <v/>
      </c>
      <c r="F1411" s="1" t="str">
        <f>IFERROR(VLOOKUP(Tableau5[[#This Row],[Numéro]],TableauLibre[],5,0),"")</f>
        <v/>
      </c>
      <c r="G1411" s="1" t="str">
        <f>IFERROR(VLOOKUP(Tableau5[[#This Row],[Numéro]],TableauLibre[],6,0),"")</f>
        <v/>
      </c>
      <c r="H1411" s="28" t="str">
        <f>IFERROR(VLOOKUP(Tableau5[[#This Row],[Numéro]],TableauLibre[],7,0),"")</f>
        <v/>
      </c>
      <c r="I1411" s="27" t="str">
        <f>IFERROR(VLOOKUP(Tableau5[[#This Row],[Numéro]],TableauBande[],3,0),"")</f>
        <v/>
      </c>
      <c r="J1411" s="1" t="str">
        <f>IFERROR(VLOOKUP(Tableau5[[#This Row],[Numéro]],TableauBande[],4,0),"")</f>
        <v/>
      </c>
      <c r="K1411" s="1" t="str">
        <f>IFERROR(VLOOKUP(Tableau5[[#This Row],[Numéro]],TableauBande[],5,0),"")</f>
        <v/>
      </c>
      <c r="L1411" s="1" t="str">
        <f>IFERROR(VLOOKUP(Tableau5[[#This Row],[Numéro]],TableauBande[],6,0),"")</f>
        <v/>
      </c>
      <c r="M1411" s="28" t="str">
        <f>IFERROR(VLOOKUP(Tableau5[[#This Row],[Numéro]],TableauBande[],7,0),"")</f>
        <v/>
      </c>
      <c r="N1411" s="1" t="str">
        <f>IFERROR(VLOOKUP(Tableau5[[#This Row],[Numéro]],Tableau3Bandes[],3,0),"")</f>
        <v/>
      </c>
      <c r="O1411" s="1" t="str">
        <f>IFERROR(VLOOKUP(Tableau5[[#This Row],[Numéro]],Tableau3Bandes[],4,0),"")</f>
        <v/>
      </c>
      <c r="P1411" s="1" t="str">
        <f>IFERROR(VLOOKUP(Tableau5[[#This Row],[Numéro]],Tableau3Bandes[],5,0),"")</f>
        <v/>
      </c>
      <c r="Q1411" s="1" t="str">
        <f>IFERROR(VLOOKUP(Tableau5[[#This Row],[Numéro]],Tableau3Bandes[],6,0),"")</f>
        <v/>
      </c>
      <c r="R1411" s="1" t="str">
        <f>IFERROR(VLOOKUP(Tableau5[[#This Row],[Numéro]],Tableau3Bandes[],7,0),"")</f>
        <v/>
      </c>
      <c r="S1411" s="28" t="str">
        <f>IFERROR(VLOOKUP(Tableau5[[#This Row],[Numéro]],TableauClass2025[],3,0),"")</f>
        <v/>
      </c>
      <c r="T1411" s="27" t="str">
        <f>IFERROR(VLOOKUP(Tableau5[[#This Row],[Numéro]],TableauCadre[],3,0),"")</f>
        <v xml:space="preserve">R1 </v>
      </c>
      <c r="U1411" s="1">
        <f>IFERROR(VLOOKUP(Tableau5[[#This Row],[Numéro]],TableauCadre[],4,0),"")</f>
        <v>1</v>
      </c>
      <c r="V1411" s="1">
        <f>IFERROR(VLOOKUP(Tableau5[[#This Row],[Numéro]],TableauCadre[],5,0),"")</f>
        <v>2.79</v>
      </c>
      <c r="W1411" s="1">
        <f>IFERROR(VLOOKUP(Tableau5[[#This Row],[Numéro]],TableauCadre[],6,0),"")</f>
        <v>2.23</v>
      </c>
      <c r="X1411" s="28">
        <f>IFERROR(VLOOKUP(Tableau5[[#This Row],[Numéro]],TableauCadre[],7,0),"")</f>
        <v>2025</v>
      </c>
    </row>
    <row r="1412" spans="1:24" ht="15.75" thickBot="1" x14ac:dyDescent="0.3">
      <c r="A1412" s="1" t="str">
        <f>IF(double!T1208=0,"",double!T1208)</f>
        <v>105384 G</v>
      </c>
      <c r="B1412" s="1" t="str">
        <f>IF(Tableau5[[#This Row],[Numéro]]="","",double!U1208)</f>
        <v>ZELLER RENE</v>
      </c>
      <c r="C1412" s="23" t="str">
        <f>double!V1208</f>
        <v>11067 – BILLARD CLUB FLORANGE</v>
      </c>
      <c r="D1412" s="29" t="str">
        <f>IFERROR(VLOOKUP(Tableau5[[#This Row],[Numéro]],TableauLibre[],3,0),"")</f>
        <v xml:space="preserve">R4 </v>
      </c>
      <c r="E1412" s="30">
        <f>IFERROR(VLOOKUP(Tableau5[[#This Row],[Numéro]],TableauLibre[],4,0),"")</f>
        <v>1</v>
      </c>
      <c r="F1412" s="30">
        <f>IFERROR(VLOOKUP(Tableau5[[#This Row],[Numéro]],TableauLibre[],5,0),"")</f>
        <v>0.95</v>
      </c>
      <c r="G1412" s="30">
        <f>IFERROR(VLOOKUP(Tableau5[[#This Row],[Numéro]],TableauLibre[],6,0),"")</f>
        <v>0.76</v>
      </c>
      <c r="H1412" s="31">
        <f>IFERROR(VLOOKUP(Tableau5[[#This Row],[Numéro]],TableauLibre[],7,0),"")</f>
        <v>2018</v>
      </c>
      <c r="I1412" s="29" t="str">
        <f>IFERROR(VLOOKUP(Tableau5[[#This Row],[Numéro]],TableauBande[],3,0),"")</f>
        <v/>
      </c>
      <c r="J1412" s="30" t="str">
        <f>IFERROR(VLOOKUP(Tableau5[[#This Row],[Numéro]],TableauBande[],4,0),"")</f>
        <v/>
      </c>
      <c r="K1412" s="30" t="str">
        <f>IFERROR(VLOOKUP(Tableau5[[#This Row],[Numéro]],TableauBande[],5,0),"")</f>
        <v/>
      </c>
      <c r="L1412" s="30" t="str">
        <f>IFERROR(VLOOKUP(Tableau5[[#This Row],[Numéro]],TableauBande[],6,0),"")</f>
        <v/>
      </c>
      <c r="M1412" s="31" t="str">
        <f>IFERROR(VLOOKUP(Tableau5[[#This Row],[Numéro]],TableauBande[],7,0),"")</f>
        <v/>
      </c>
      <c r="N1412" s="30" t="str">
        <f>IFERROR(VLOOKUP(Tableau5[[#This Row],[Numéro]],Tableau3Bandes[],3,0),"")</f>
        <v/>
      </c>
      <c r="O1412" s="30" t="str">
        <f>IFERROR(VLOOKUP(Tableau5[[#This Row],[Numéro]],Tableau3Bandes[],4,0),"")</f>
        <v/>
      </c>
      <c r="P1412" s="30" t="str">
        <f>IFERROR(VLOOKUP(Tableau5[[#This Row],[Numéro]],Tableau3Bandes[],5,0),"")</f>
        <v/>
      </c>
      <c r="Q1412" s="30" t="str">
        <f>IFERROR(VLOOKUP(Tableau5[[#This Row],[Numéro]],Tableau3Bandes[],6,0),"")</f>
        <v/>
      </c>
      <c r="R1412" s="30" t="str">
        <f>IFERROR(VLOOKUP(Tableau5[[#This Row],[Numéro]],Tableau3Bandes[],7,0),"")</f>
        <v/>
      </c>
      <c r="S1412" s="31" t="str">
        <f>IFERROR(VLOOKUP(Tableau5[[#This Row],[Numéro]],TableauClass2025[],3,0),"")</f>
        <v/>
      </c>
      <c r="T1412" s="29" t="str">
        <f>IFERROR(VLOOKUP(Tableau5[[#This Row],[Numéro]],TableauCadre[],3,0),"")</f>
        <v/>
      </c>
      <c r="U1412" s="30" t="str">
        <f>IFERROR(VLOOKUP(Tableau5[[#This Row],[Numéro]],TableauCadre[],4,0),"")</f>
        <v/>
      </c>
      <c r="V1412" s="30" t="str">
        <f>IFERROR(VLOOKUP(Tableau5[[#This Row],[Numéro]],TableauCadre[],5,0),"")</f>
        <v/>
      </c>
      <c r="W1412" s="30" t="str">
        <f>IFERROR(VLOOKUP(Tableau5[[#This Row],[Numéro]],TableauCadre[],6,0),"")</f>
        <v/>
      </c>
      <c r="X1412" s="31" t="str">
        <f>IFERROR(VLOOKUP(Tableau5[[#This Row],[Numéro]],TableauCadre[],7,0),"")</f>
        <v/>
      </c>
    </row>
  </sheetData>
  <mergeCells count="4">
    <mergeCell ref="D2:H2"/>
    <mergeCell ref="I2:M2"/>
    <mergeCell ref="N2:S2"/>
    <mergeCell ref="T2:X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CLASSIFICATION 2026</vt:lpstr>
      <vt:lpstr>Libre 01-09-2025</vt:lpstr>
      <vt:lpstr>Bande 01-09-2025</vt:lpstr>
      <vt:lpstr>3B 01-09-2025</vt:lpstr>
      <vt:lpstr>Cadre 01-09-2025</vt:lpstr>
      <vt:lpstr>Classement 3B 2025</vt:lpstr>
      <vt:lpstr>club moselle</vt:lpstr>
      <vt:lpstr>double</vt:lpstr>
      <vt:lpstr>Regroupement Classif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Poirot</dc:creator>
  <cp:lastModifiedBy>Dominique Poirot</cp:lastModifiedBy>
  <dcterms:created xsi:type="dcterms:W3CDTF">2025-07-16T06:41:00Z</dcterms:created>
  <dcterms:modified xsi:type="dcterms:W3CDTF">2026-08-30T08:20:14Z</dcterms:modified>
</cp:coreProperties>
</file>